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2.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hidePivotFieldList="1" defaultThemeVersion="202300"/>
  <mc:AlternateContent xmlns:mc="http://schemas.openxmlformats.org/markup-compatibility/2006">
    <mc:Choice Requires="x15">
      <x15ac:absPath xmlns:x15ac="http://schemas.microsoft.com/office/spreadsheetml/2010/11/ac" url="/Users/parthkumar/Documents/MO-201 eXCEL expert/"/>
    </mc:Choice>
  </mc:AlternateContent>
  <xr:revisionPtr revIDLastSave="0" documentId="8_{11FE4481-C666-C646-BC7F-1189656D8E08}" xr6:coauthVersionLast="47" xr6:coauthVersionMax="47" xr10:uidLastSave="{00000000-0000-0000-0000-000000000000}"/>
  <bookViews>
    <workbookView xWindow="0" yWindow="660" windowWidth="29400" windowHeight="17200" firstSheet="4" activeTab="8" xr2:uid="{43BB6C3A-B162-479D-BE97-270CE5DBEAAA}"/>
  </bookViews>
  <sheets>
    <sheet name="Superstore sales dataset" sheetId="1" r:id="rId1"/>
    <sheet name="Insight_1_category" sheetId="3" r:id="rId2"/>
    <sheet name="insight_2_bystate" sheetId="5" r:id="rId3"/>
    <sheet name="insight_3_customer" sheetId="6" r:id="rId4"/>
    <sheet name="insight_4_discount_senstivity" sheetId="8" r:id="rId5"/>
    <sheet name="insight_5_revenue_concetration" sheetId="9" r:id="rId6"/>
    <sheet name="insight_6_forecasting" sheetId="10" r:id="rId7"/>
    <sheet name="insight_7_prediction" sheetId="11" r:id="rId8"/>
    <sheet name="Dashboard" sheetId="12" r:id="rId9"/>
  </sheets>
  <definedNames>
    <definedName name="_xlnm._FilterDatabase" localSheetId="3" hidden="1">insight_3_customer!$N$10:$R$10</definedName>
    <definedName name="_xlnm._FilterDatabase" localSheetId="5" hidden="1">insight_5_revenue_concetration!$A$1:$D$1</definedName>
    <definedName name="Slicer_Category">#N/A</definedName>
    <definedName name="Slicer_Discount_Band">#N/A</definedName>
    <definedName name="Slicer_Quarter">#N/A</definedName>
    <definedName name="Slicer_Region">#N/A</definedName>
    <definedName name="Slicer_State">#N/A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1" l="1"/>
  <c r="D11" i="11"/>
  <c r="C10" i="11"/>
  <c r="V13" i="12"/>
  <c r="W13" i="12"/>
  <c r="X13" i="12"/>
  <c r="V14" i="12"/>
  <c r="W14" i="12"/>
  <c r="X14" i="12"/>
  <c r="V15" i="12"/>
  <c r="W15" i="12"/>
  <c r="X15" i="12"/>
  <c r="V16" i="12"/>
  <c r="W16" i="12"/>
  <c r="X16" i="12"/>
  <c r="V17" i="12"/>
  <c r="W17" i="12"/>
  <c r="X17" i="12"/>
  <c r="V18" i="12"/>
  <c r="W18" i="12"/>
  <c r="X18" i="12"/>
  <c r="V19" i="12"/>
  <c r="W19" i="12"/>
  <c r="X19" i="12"/>
  <c r="V5" i="12"/>
  <c r="W5" i="12"/>
  <c r="X5" i="12"/>
  <c r="V6" i="12"/>
  <c r="W6" i="12"/>
  <c r="X6" i="12"/>
  <c r="V7" i="12"/>
  <c r="W7" i="12"/>
  <c r="X7" i="12"/>
  <c r="V8" i="12"/>
  <c r="W8" i="12"/>
  <c r="X8" i="12"/>
  <c r="V9" i="12"/>
  <c r="W9" i="12"/>
  <c r="X9" i="12"/>
  <c r="V10" i="12"/>
  <c r="W10" i="12"/>
  <c r="X10" i="12"/>
  <c r="V11" i="12"/>
  <c r="W11" i="12"/>
  <c r="X11" i="12"/>
  <c r="X10" i="10"/>
  <c r="X9" i="10"/>
  <c r="X8" i="10"/>
  <c r="B12" i="11"/>
  <c r="B13" i="11"/>
  <c r="B14" i="11"/>
  <c r="B15" i="11"/>
  <c r="E6" i="11"/>
  <c r="D6" i="11"/>
  <c r="C6" i="11"/>
  <c r="B6" i="11"/>
  <c r="U40" i="10"/>
  <c r="U39" i="10"/>
  <c r="U38" i="10"/>
  <c r="U37" i="10"/>
  <c r="T27" i="10"/>
  <c r="C56" i="3"/>
  <c r="C58" i="3"/>
  <c r="C57" i="3"/>
  <c r="C64" i="10"/>
  <c r="C62" i="10"/>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A2" i="9" a="1"/>
  <c r="A2" i="9" s="1"/>
  <c r="G8" i="9" s="1" a="1"/>
  <c r="G8" i="9" s="1"/>
  <c r="V2" i="1" a="1"/>
  <c r="V2" i="1" s="1"/>
  <c r="V3" i="1" a="1"/>
  <c r="V3" i="1" s="1"/>
  <c r="V4" i="1" a="1"/>
  <c r="V4" i="1" s="1"/>
  <c r="V5" i="1" a="1"/>
  <c r="V5" i="1" s="1"/>
  <c r="V6" i="1" a="1"/>
  <c r="V6" i="1" s="1"/>
  <c r="V7" i="1" a="1"/>
  <c r="V7" i="1" s="1"/>
  <c r="V8" i="1" a="1"/>
  <c r="V8" i="1" s="1"/>
  <c r="V9" i="1" a="1"/>
  <c r="V9" i="1" s="1"/>
  <c r="V10" i="1" a="1"/>
  <c r="V10" i="1" s="1"/>
  <c r="V11" i="1" a="1"/>
  <c r="V11" i="1" s="1"/>
  <c r="V12" i="1" a="1"/>
  <c r="V12" i="1" s="1"/>
  <c r="V13" i="1" a="1"/>
  <c r="V13" i="1" s="1"/>
  <c r="V14" i="1" a="1"/>
  <c r="V14" i="1" s="1"/>
  <c r="V15" i="1" a="1"/>
  <c r="V15" i="1" s="1"/>
  <c r="V16" i="1" a="1"/>
  <c r="V16" i="1" s="1"/>
  <c r="V17" i="1" a="1"/>
  <c r="V17" i="1" s="1"/>
  <c r="V18" i="1" a="1"/>
  <c r="V18" i="1" s="1"/>
  <c r="V19" i="1" a="1"/>
  <c r="V19" i="1" s="1"/>
  <c r="V20" i="1" a="1"/>
  <c r="V20" i="1" s="1"/>
  <c r="V21" i="1" a="1"/>
  <c r="V21" i="1" s="1"/>
  <c r="V22" i="1" a="1"/>
  <c r="V22" i="1" s="1"/>
  <c r="V23" i="1" a="1"/>
  <c r="V23" i="1" s="1"/>
  <c r="V24" i="1" a="1"/>
  <c r="V24" i="1" s="1"/>
  <c r="V25" i="1" a="1"/>
  <c r="V25" i="1"/>
  <c r="V26" i="1" a="1"/>
  <c r="V26" i="1" s="1"/>
  <c r="V27" i="1" a="1"/>
  <c r="V27" i="1" s="1"/>
  <c r="V28" i="1" a="1"/>
  <c r="V28" i="1" s="1"/>
  <c r="V29" i="1" a="1"/>
  <c r="V29" i="1" s="1"/>
  <c r="V30" i="1" a="1"/>
  <c r="V30" i="1" s="1"/>
  <c r="V31" i="1" a="1"/>
  <c r="V31" i="1" s="1"/>
  <c r="V32" i="1" a="1"/>
  <c r="V32" i="1" s="1"/>
  <c r="V33" i="1" a="1"/>
  <c r="V33" i="1" s="1"/>
  <c r="V34" i="1" a="1"/>
  <c r="V34" i="1" s="1"/>
  <c r="V35" i="1" a="1"/>
  <c r="V35" i="1" s="1"/>
  <c r="V36" i="1" a="1"/>
  <c r="V36" i="1" s="1"/>
  <c r="V37" i="1" a="1"/>
  <c r="V37" i="1" s="1"/>
  <c r="V38" i="1" a="1"/>
  <c r="V38" i="1" s="1"/>
  <c r="V39" i="1" a="1"/>
  <c r="V39" i="1" s="1"/>
  <c r="V40" i="1" a="1"/>
  <c r="V40" i="1" s="1"/>
  <c r="V41" i="1" a="1"/>
  <c r="V41" i="1" s="1"/>
  <c r="V42" i="1" a="1"/>
  <c r="V42" i="1" s="1"/>
  <c r="V43" i="1" a="1"/>
  <c r="V43" i="1" s="1"/>
  <c r="V44" i="1" a="1"/>
  <c r="V44" i="1" s="1"/>
  <c r="V45" i="1" a="1"/>
  <c r="V45" i="1" s="1"/>
  <c r="V46" i="1" a="1"/>
  <c r="V46" i="1" s="1"/>
  <c r="V47" i="1" a="1"/>
  <c r="V47" i="1" s="1"/>
  <c r="V48" i="1" a="1"/>
  <c r="V48" i="1" s="1"/>
  <c r="V49" i="1" a="1"/>
  <c r="V49" i="1" s="1"/>
  <c r="V50" i="1" a="1"/>
  <c r="V50" i="1" s="1"/>
  <c r="V51" i="1" a="1"/>
  <c r="V51" i="1" s="1"/>
  <c r="V52" i="1" a="1"/>
  <c r="V52" i="1" s="1"/>
  <c r="V53" i="1" a="1"/>
  <c r="V53" i="1" s="1"/>
  <c r="V54" i="1" a="1"/>
  <c r="V54" i="1" s="1"/>
  <c r="V55" i="1" a="1"/>
  <c r="V55" i="1" s="1"/>
  <c r="V56" i="1" a="1"/>
  <c r="V56" i="1" s="1"/>
  <c r="V57" i="1" a="1"/>
  <c r="V57" i="1" s="1"/>
  <c r="V58" i="1" a="1"/>
  <c r="V58" i="1" s="1"/>
  <c r="V59" i="1" a="1"/>
  <c r="V59" i="1" s="1"/>
  <c r="V60" i="1" a="1"/>
  <c r="V60" i="1" s="1"/>
  <c r="V61" i="1" a="1"/>
  <c r="V61" i="1" s="1"/>
  <c r="V62" i="1" a="1"/>
  <c r="V62" i="1" s="1"/>
  <c r="V63" i="1" a="1"/>
  <c r="V63" i="1" s="1"/>
  <c r="V64" i="1" a="1"/>
  <c r="V64" i="1" s="1"/>
  <c r="V65" i="1" a="1"/>
  <c r="V65" i="1" s="1"/>
  <c r="V66" i="1" a="1"/>
  <c r="V66" i="1" s="1"/>
  <c r="V67" i="1" a="1"/>
  <c r="V67" i="1" s="1"/>
  <c r="V68" i="1" a="1"/>
  <c r="V68" i="1" s="1"/>
  <c r="V69" i="1" a="1"/>
  <c r="V69" i="1" s="1"/>
  <c r="V70" i="1" a="1"/>
  <c r="V70" i="1" s="1"/>
  <c r="V71" i="1" a="1"/>
  <c r="V71" i="1" s="1"/>
  <c r="V72" i="1" a="1"/>
  <c r="V72" i="1" s="1"/>
  <c r="V73" i="1" a="1"/>
  <c r="V73" i="1" s="1"/>
  <c r="V74" i="1" a="1"/>
  <c r="V74" i="1" s="1"/>
  <c r="V75" i="1" a="1"/>
  <c r="V75" i="1" s="1"/>
  <c r="V76" i="1" a="1"/>
  <c r="V76" i="1" s="1"/>
  <c r="V77" i="1" a="1"/>
  <c r="V77" i="1" s="1"/>
  <c r="V78" i="1" a="1"/>
  <c r="V78" i="1" s="1"/>
  <c r="V79" i="1" a="1"/>
  <c r="V79" i="1" s="1"/>
  <c r="V80" i="1" a="1"/>
  <c r="V80" i="1" s="1"/>
  <c r="V81" i="1" a="1"/>
  <c r="V81" i="1" s="1"/>
  <c r="V82" i="1" a="1"/>
  <c r="V82" i="1" s="1"/>
  <c r="V83" i="1" a="1"/>
  <c r="V83" i="1" s="1"/>
  <c r="V84" i="1" a="1"/>
  <c r="V84" i="1" s="1"/>
  <c r="V85" i="1" a="1"/>
  <c r="V85" i="1" s="1"/>
  <c r="V86" i="1" a="1"/>
  <c r="V86" i="1" s="1"/>
  <c r="V87" i="1" a="1"/>
  <c r="V87" i="1" s="1"/>
  <c r="V88" i="1" a="1"/>
  <c r="V88" i="1" s="1"/>
  <c r="V89" i="1" a="1"/>
  <c r="V89" i="1" s="1"/>
  <c r="V90" i="1" a="1"/>
  <c r="V90" i="1" s="1"/>
  <c r="V91" i="1" a="1"/>
  <c r="V91" i="1" s="1"/>
  <c r="V92" i="1" a="1"/>
  <c r="V92" i="1" s="1"/>
  <c r="V93" i="1" a="1"/>
  <c r="V93" i="1" s="1"/>
  <c r="V94" i="1" a="1"/>
  <c r="V94" i="1" s="1"/>
  <c r="V95" i="1" a="1"/>
  <c r="V95" i="1" s="1"/>
  <c r="V96" i="1" a="1"/>
  <c r="V96" i="1" s="1"/>
  <c r="V97" i="1" a="1"/>
  <c r="V97" i="1" s="1"/>
  <c r="V98" i="1" a="1"/>
  <c r="V98" i="1" s="1"/>
  <c r="V99" i="1" a="1"/>
  <c r="V99" i="1" s="1"/>
  <c r="V100" i="1" a="1"/>
  <c r="V100" i="1" s="1"/>
  <c r="V101" i="1" a="1"/>
  <c r="V101" i="1" s="1"/>
  <c r="V102" i="1" a="1"/>
  <c r="V102" i="1" s="1"/>
  <c r="V103" i="1" a="1"/>
  <c r="V103" i="1" s="1"/>
  <c r="V104" i="1" a="1"/>
  <c r="V104" i="1" s="1"/>
  <c r="V105" i="1" a="1"/>
  <c r="V105" i="1" s="1"/>
  <c r="V106" i="1" a="1"/>
  <c r="V106" i="1" s="1"/>
  <c r="V107" i="1" a="1"/>
  <c r="V107" i="1" s="1"/>
  <c r="V108" i="1" a="1"/>
  <c r="V108" i="1" s="1"/>
  <c r="V109" i="1" a="1"/>
  <c r="V109" i="1" s="1"/>
  <c r="V110" i="1" a="1"/>
  <c r="V110" i="1" s="1"/>
  <c r="V111" i="1" a="1"/>
  <c r="V111" i="1" s="1"/>
  <c r="V112" i="1" a="1"/>
  <c r="V112" i="1" s="1"/>
  <c r="V113" i="1" a="1"/>
  <c r="V113" i="1" s="1"/>
  <c r="V114" i="1" a="1"/>
  <c r="V114" i="1" s="1"/>
  <c r="V115" i="1" a="1"/>
  <c r="V115" i="1" s="1"/>
  <c r="V116" i="1" a="1"/>
  <c r="V116" i="1" s="1"/>
  <c r="V117" i="1" a="1"/>
  <c r="V117" i="1" s="1"/>
  <c r="V118" i="1" a="1"/>
  <c r="V118" i="1" s="1"/>
  <c r="V119" i="1" a="1"/>
  <c r="V119" i="1" s="1"/>
  <c r="V120" i="1" a="1"/>
  <c r="V120" i="1" s="1"/>
  <c r="V121" i="1" a="1"/>
  <c r="V121" i="1" s="1"/>
  <c r="V122" i="1" a="1"/>
  <c r="V122" i="1" s="1"/>
  <c r="V123" i="1" a="1"/>
  <c r="V123" i="1" s="1"/>
  <c r="V124" i="1" a="1"/>
  <c r="V124" i="1" s="1"/>
  <c r="V125" i="1" a="1"/>
  <c r="V125" i="1" s="1"/>
  <c r="V126" i="1" a="1"/>
  <c r="V126" i="1" s="1"/>
  <c r="V127" i="1" a="1"/>
  <c r="V127" i="1" s="1"/>
  <c r="V128" i="1" a="1"/>
  <c r="V128" i="1" s="1"/>
  <c r="V129" i="1" a="1"/>
  <c r="V129" i="1" s="1"/>
  <c r="V130" i="1" a="1"/>
  <c r="V130" i="1" s="1"/>
  <c r="V131" i="1" a="1"/>
  <c r="V131" i="1" s="1"/>
  <c r="V132" i="1" a="1"/>
  <c r="V132" i="1" s="1"/>
  <c r="V133" i="1" a="1"/>
  <c r="V133" i="1" s="1"/>
  <c r="V134" i="1" a="1"/>
  <c r="V134" i="1" s="1"/>
  <c r="V135" i="1" a="1"/>
  <c r="V135" i="1" s="1"/>
  <c r="V136" i="1" a="1"/>
  <c r="V136" i="1" s="1"/>
  <c r="V137" i="1" a="1"/>
  <c r="V137" i="1" s="1"/>
  <c r="V138" i="1" a="1"/>
  <c r="V138" i="1" s="1"/>
  <c r="V139" i="1" a="1"/>
  <c r="V139" i="1" s="1"/>
  <c r="V140" i="1" a="1"/>
  <c r="V140" i="1" s="1"/>
  <c r="V141" i="1" a="1"/>
  <c r="V141" i="1" s="1"/>
  <c r="V142" i="1" a="1"/>
  <c r="V142" i="1" s="1"/>
  <c r="V143" i="1" a="1"/>
  <c r="V143" i="1" s="1"/>
  <c r="V144" i="1" a="1"/>
  <c r="V144" i="1" s="1"/>
  <c r="V145" i="1" a="1"/>
  <c r="V145" i="1" s="1"/>
  <c r="V146" i="1" a="1"/>
  <c r="V146" i="1" s="1"/>
  <c r="V147" i="1" a="1"/>
  <c r="V147" i="1" s="1"/>
  <c r="V148" i="1" a="1"/>
  <c r="V148" i="1" s="1"/>
  <c r="V149" i="1" a="1"/>
  <c r="V149" i="1" s="1"/>
  <c r="V150" i="1" a="1"/>
  <c r="V150" i="1" s="1"/>
  <c r="V151" i="1" a="1"/>
  <c r="V151" i="1" s="1"/>
  <c r="V152" i="1" a="1"/>
  <c r="V152" i="1" s="1"/>
  <c r="V153" i="1" a="1"/>
  <c r="V153" i="1" s="1"/>
  <c r="V154" i="1" a="1"/>
  <c r="V154" i="1" s="1"/>
  <c r="V155" i="1" a="1"/>
  <c r="V155" i="1"/>
  <c r="V156" i="1" a="1"/>
  <c r="V156" i="1" s="1"/>
  <c r="V157" i="1" a="1"/>
  <c r="V157" i="1" s="1"/>
  <c r="V158" i="1" a="1"/>
  <c r="V158" i="1" s="1"/>
  <c r="V159" i="1" a="1"/>
  <c r="V159" i="1" s="1"/>
  <c r="V160" i="1" a="1"/>
  <c r="V160" i="1" s="1"/>
  <c r="V161" i="1" a="1"/>
  <c r="V161" i="1" s="1"/>
  <c r="V162" i="1" a="1"/>
  <c r="V162" i="1" s="1"/>
  <c r="V163" i="1" a="1"/>
  <c r="V163" i="1" s="1"/>
  <c r="V164" i="1" a="1"/>
  <c r="V164" i="1" s="1"/>
  <c r="V165" i="1" a="1"/>
  <c r="V165" i="1" s="1"/>
  <c r="V166" i="1" a="1"/>
  <c r="V166" i="1" s="1"/>
  <c r="V167" i="1" a="1"/>
  <c r="V167" i="1" s="1"/>
  <c r="V168" i="1" a="1"/>
  <c r="V168" i="1" s="1"/>
  <c r="V169" i="1" a="1"/>
  <c r="V169" i="1" s="1"/>
  <c r="V170" i="1" a="1"/>
  <c r="V170" i="1" s="1"/>
  <c r="V171" i="1" a="1"/>
  <c r="V171" i="1" s="1"/>
  <c r="V172" i="1" a="1"/>
  <c r="V172" i="1" s="1"/>
  <c r="V173" i="1" a="1"/>
  <c r="V173" i="1" s="1"/>
  <c r="V174" i="1" a="1"/>
  <c r="V174" i="1" s="1"/>
  <c r="V175" i="1" a="1"/>
  <c r="V175" i="1" s="1"/>
  <c r="V176" i="1" a="1"/>
  <c r="V176" i="1" s="1"/>
  <c r="V177" i="1" a="1"/>
  <c r="V177" i="1" s="1"/>
  <c r="V178" i="1" a="1"/>
  <c r="V178" i="1" s="1"/>
  <c r="V179" i="1" a="1"/>
  <c r="V179" i="1" s="1"/>
  <c r="V180" i="1" a="1"/>
  <c r="V180" i="1" s="1"/>
  <c r="V181" i="1" a="1"/>
  <c r="V181" i="1" s="1"/>
  <c r="V182" i="1" a="1"/>
  <c r="V182" i="1" s="1"/>
  <c r="V183" i="1" a="1"/>
  <c r="V183" i="1" s="1"/>
  <c r="V184" i="1" a="1"/>
  <c r="V184" i="1" s="1"/>
  <c r="V185" i="1" a="1"/>
  <c r="V185" i="1" s="1"/>
  <c r="V186" i="1" a="1"/>
  <c r="V186" i="1" s="1"/>
  <c r="V187" i="1" a="1"/>
  <c r="V187" i="1" s="1"/>
  <c r="V188" i="1" a="1"/>
  <c r="V188" i="1" s="1"/>
  <c r="V189" i="1" a="1"/>
  <c r="V189" i="1" s="1"/>
  <c r="V190" i="1" a="1"/>
  <c r="V190" i="1" s="1"/>
  <c r="V191" i="1" a="1"/>
  <c r="V191" i="1" s="1"/>
  <c r="V192" i="1" a="1"/>
  <c r="V192" i="1" s="1"/>
  <c r="V193" i="1" a="1"/>
  <c r="V193" i="1" s="1"/>
  <c r="V194" i="1" a="1"/>
  <c r="V194" i="1" s="1"/>
  <c r="V195" i="1" a="1"/>
  <c r="V195" i="1" s="1"/>
  <c r="V196" i="1" a="1"/>
  <c r="V196" i="1" s="1"/>
  <c r="V197" i="1" a="1"/>
  <c r="V197" i="1" s="1"/>
  <c r="V198" i="1" a="1"/>
  <c r="V198" i="1" s="1"/>
  <c r="V199" i="1" a="1"/>
  <c r="V199" i="1" s="1"/>
  <c r="V200" i="1" a="1"/>
  <c r="V200" i="1" s="1"/>
  <c r="V201" i="1" a="1"/>
  <c r="V201" i="1" s="1"/>
  <c r="V202" i="1" a="1"/>
  <c r="V202" i="1" s="1"/>
  <c r="V203" i="1" a="1"/>
  <c r="V203" i="1" s="1"/>
  <c r="V204" i="1" a="1"/>
  <c r="V204" i="1" s="1"/>
  <c r="V205" i="1" a="1"/>
  <c r="V205" i="1" s="1"/>
  <c r="V206" i="1" a="1"/>
  <c r="V206" i="1" s="1"/>
  <c r="V207" i="1" a="1"/>
  <c r="V207" i="1" s="1"/>
  <c r="V208" i="1" a="1"/>
  <c r="V208" i="1" s="1"/>
  <c r="V209" i="1" a="1"/>
  <c r="V209" i="1" s="1"/>
  <c r="V210" i="1" a="1"/>
  <c r="V210" i="1" s="1"/>
  <c r="V211" i="1" a="1"/>
  <c r="V211" i="1"/>
  <c r="V212" i="1" a="1"/>
  <c r="V212" i="1" s="1"/>
  <c r="V213" i="1" a="1"/>
  <c r="V213" i="1" s="1"/>
  <c r="V214" i="1" a="1"/>
  <c r="V214" i="1" s="1"/>
  <c r="V215" i="1" a="1"/>
  <c r="V215" i="1" s="1"/>
  <c r="V216" i="1" a="1"/>
  <c r="V216" i="1" s="1"/>
  <c r="V217" i="1" a="1"/>
  <c r="V217" i="1" s="1"/>
  <c r="V218" i="1" a="1"/>
  <c r="V218" i="1" s="1"/>
  <c r="V219" i="1" a="1"/>
  <c r="V219" i="1" s="1"/>
  <c r="V220" i="1" a="1"/>
  <c r="V220" i="1" s="1"/>
  <c r="V221" i="1" a="1"/>
  <c r="V221" i="1" s="1"/>
  <c r="V222" i="1" a="1"/>
  <c r="V222" i="1" s="1"/>
  <c r="V223" i="1" a="1"/>
  <c r="V223" i="1" s="1"/>
  <c r="V224" i="1" a="1"/>
  <c r="V224" i="1" s="1"/>
  <c r="V225" i="1" a="1"/>
  <c r="V225" i="1" s="1"/>
  <c r="V226" i="1" a="1"/>
  <c r="V226" i="1" s="1"/>
  <c r="V227" i="1" a="1"/>
  <c r="V227" i="1" s="1"/>
  <c r="V228" i="1" a="1"/>
  <c r="V228" i="1" s="1"/>
  <c r="V229" i="1" a="1"/>
  <c r="V229" i="1" s="1"/>
  <c r="V230" i="1" a="1"/>
  <c r="V230" i="1" s="1"/>
  <c r="V231" i="1" a="1"/>
  <c r="V231" i="1" s="1"/>
  <c r="V232" i="1" a="1"/>
  <c r="V232" i="1" s="1"/>
  <c r="V233" i="1" a="1"/>
  <c r="V233" i="1" s="1"/>
  <c r="V234" i="1" a="1"/>
  <c r="V234" i="1" s="1"/>
  <c r="V235" i="1" a="1"/>
  <c r="V235" i="1" s="1"/>
  <c r="V236" i="1" a="1"/>
  <c r="V236" i="1" s="1"/>
  <c r="V237" i="1" a="1"/>
  <c r="V237" i="1" s="1"/>
  <c r="V238" i="1" a="1"/>
  <c r="V238" i="1" s="1"/>
  <c r="V239" i="1" a="1"/>
  <c r="V239" i="1" s="1"/>
  <c r="V240" i="1" a="1"/>
  <c r="V240" i="1" s="1"/>
  <c r="V241" i="1" a="1"/>
  <c r="V241" i="1" s="1"/>
  <c r="V242" i="1" a="1"/>
  <c r="V242" i="1" s="1"/>
  <c r="V243" i="1" a="1"/>
  <c r="V243" i="1" s="1"/>
  <c r="V244" i="1" a="1"/>
  <c r="V244" i="1" s="1"/>
  <c r="V245" i="1" a="1"/>
  <c r="V245" i="1" s="1"/>
  <c r="V246" i="1" a="1"/>
  <c r="V246" i="1" s="1"/>
  <c r="V247" i="1" a="1"/>
  <c r="V247" i="1" s="1"/>
  <c r="V248" i="1" a="1"/>
  <c r="V248" i="1" s="1"/>
  <c r="V249" i="1" a="1"/>
  <c r="V249" i="1"/>
  <c r="V250" i="1" a="1"/>
  <c r="V250" i="1" s="1"/>
  <c r="V251" i="1" a="1"/>
  <c r="V251" i="1" s="1"/>
  <c r="V252" i="1" a="1"/>
  <c r="V252" i="1" s="1"/>
  <c r="V253" i="1" a="1"/>
  <c r="V253" i="1" s="1"/>
  <c r="V254" i="1" a="1"/>
  <c r="V254" i="1" s="1"/>
  <c r="V255" i="1" a="1"/>
  <c r="V255" i="1" s="1"/>
  <c r="V256" i="1" a="1"/>
  <c r="V256" i="1" s="1"/>
  <c r="V257" i="1" a="1"/>
  <c r="V257" i="1" s="1"/>
  <c r="V258" i="1" a="1"/>
  <c r="V258" i="1" s="1"/>
  <c r="V259" i="1" a="1"/>
  <c r="V259" i="1" s="1"/>
  <c r="V260" i="1" a="1"/>
  <c r="V260" i="1" s="1"/>
  <c r="V261" i="1" a="1"/>
  <c r="V261" i="1" s="1"/>
  <c r="V262" i="1" a="1"/>
  <c r="V262" i="1" s="1"/>
  <c r="V263" i="1" a="1"/>
  <c r="V263" i="1" s="1"/>
  <c r="V264" i="1" a="1"/>
  <c r="V264" i="1" s="1"/>
  <c r="V265" i="1" a="1"/>
  <c r="V265" i="1" s="1"/>
  <c r="V266" i="1" a="1"/>
  <c r="V266" i="1" s="1"/>
  <c r="V267" i="1" a="1"/>
  <c r="V267" i="1" s="1"/>
  <c r="V268" i="1" a="1"/>
  <c r="V268" i="1" s="1"/>
  <c r="V269" i="1" a="1"/>
  <c r="V269" i="1" s="1"/>
  <c r="V270" i="1" a="1"/>
  <c r="V270" i="1" s="1"/>
  <c r="V271" i="1" a="1"/>
  <c r="V271" i="1" s="1"/>
  <c r="V272" i="1" a="1"/>
  <c r="V272" i="1" s="1"/>
  <c r="V273" i="1" a="1"/>
  <c r="V273" i="1" s="1"/>
  <c r="V274" i="1" a="1"/>
  <c r="V274" i="1" s="1"/>
  <c r="V275" i="1" a="1"/>
  <c r="V275" i="1" s="1"/>
  <c r="V276" i="1" a="1"/>
  <c r="V276" i="1" s="1"/>
  <c r="V277" i="1" a="1"/>
  <c r="V277" i="1" s="1"/>
  <c r="V278" i="1" a="1"/>
  <c r="V278" i="1" s="1"/>
  <c r="V279" i="1" a="1"/>
  <c r="V279" i="1" s="1"/>
  <c r="V280" i="1" a="1"/>
  <c r="V280" i="1" s="1"/>
  <c r="V281" i="1" a="1"/>
  <c r="V281" i="1" s="1"/>
  <c r="V282" i="1" a="1"/>
  <c r="V282" i="1" s="1"/>
  <c r="V283" i="1" a="1"/>
  <c r="V283" i="1" s="1"/>
  <c r="V284" i="1" a="1"/>
  <c r="V284" i="1" s="1"/>
  <c r="V285" i="1" a="1"/>
  <c r="V285" i="1" s="1"/>
  <c r="V286" i="1" a="1"/>
  <c r="V286" i="1" s="1"/>
  <c r="V287" i="1" a="1"/>
  <c r="V287" i="1" s="1"/>
  <c r="V288" i="1" a="1"/>
  <c r="V288" i="1" s="1"/>
  <c r="V289" i="1" a="1"/>
  <c r="V289" i="1" s="1"/>
  <c r="V290" i="1" a="1"/>
  <c r="V290" i="1" s="1"/>
  <c r="V291" i="1" a="1"/>
  <c r="V291" i="1" s="1"/>
  <c r="V292" i="1" a="1"/>
  <c r="V292" i="1" s="1"/>
  <c r="V293" i="1" a="1"/>
  <c r="V293" i="1" s="1"/>
  <c r="V294" i="1" a="1"/>
  <c r="V294" i="1" s="1"/>
  <c r="V295" i="1" a="1"/>
  <c r="V295" i="1" s="1"/>
  <c r="V296" i="1" a="1"/>
  <c r="V296" i="1" s="1"/>
  <c r="V297" i="1" a="1"/>
  <c r="V297" i="1" s="1"/>
  <c r="V298" i="1" a="1"/>
  <c r="V298" i="1" s="1"/>
  <c r="V299" i="1" a="1"/>
  <c r="V299" i="1" s="1"/>
  <c r="V300" i="1" a="1"/>
  <c r="V300" i="1" s="1"/>
  <c r="V301" i="1" a="1"/>
  <c r="V301" i="1" s="1"/>
  <c r="V302" i="1" a="1"/>
  <c r="V302" i="1" s="1"/>
  <c r="V303" i="1" a="1"/>
  <c r="V303" i="1" s="1"/>
  <c r="V304" i="1" a="1"/>
  <c r="V304" i="1" s="1"/>
  <c r="V305" i="1" a="1"/>
  <c r="V305" i="1" s="1"/>
  <c r="V306" i="1" a="1"/>
  <c r="V306" i="1" s="1"/>
  <c r="V307" i="1" a="1"/>
  <c r="V307" i="1" s="1"/>
  <c r="V308" i="1" a="1"/>
  <c r="V308" i="1" s="1"/>
  <c r="V309" i="1" a="1"/>
  <c r="V309" i="1" s="1"/>
  <c r="V310" i="1" a="1"/>
  <c r="V310" i="1" s="1"/>
  <c r="V311" i="1" a="1"/>
  <c r="V311" i="1" s="1"/>
  <c r="V312" i="1" a="1"/>
  <c r="V312" i="1" s="1"/>
  <c r="V313" i="1" a="1"/>
  <c r="V313" i="1" s="1"/>
  <c r="V314" i="1" a="1"/>
  <c r="V314" i="1" s="1"/>
  <c r="V315" i="1" a="1"/>
  <c r="V315" i="1" s="1"/>
  <c r="V316" i="1" a="1"/>
  <c r="V316" i="1" s="1"/>
  <c r="V317" i="1" a="1"/>
  <c r="V317" i="1" s="1"/>
  <c r="V318" i="1" a="1"/>
  <c r="V318" i="1" s="1"/>
  <c r="V319" i="1" a="1"/>
  <c r="V319" i="1" s="1"/>
  <c r="V320" i="1" a="1"/>
  <c r="V320" i="1" s="1"/>
  <c r="V321" i="1" a="1"/>
  <c r="V321" i="1"/>
  <c r="V322" i="1" a="1"/>
  <c r="V322" i="1" s="1"/>
  <c r="V323" i="1" a="1"/>
  <c r="V323" i="1" s="1"/>
  <c r="V324" i="1" a="1"/>
  <c r="V324" i="1" s="1"/>
  <c r="V325" i="1" a="1"/>
  <c r="V325" i="1" s="1"/>
  <c r="V326" i="1" a="1"/>
  <c r="V326" i="1" s="1"/>
  <c r="V327" i="1" a="1"/>
  <c r="V327" i="1" s="1"/>
  <c r="V328" i="1" a="1"/>
  <c r="V328" i="1" s="1"/>
  <c r="V329" i="1" a="1"/>
  <c r="V329" i="1" s="1"/>
  <c r="V330" i="1" a="1"/>
  <c r="V330" i="1" s="1"/>
  <c r="V331" i="1" a="1"/>
  <c r="V331" i="1" s="1"/>
  <c r="V332" i="1" a="1"/>
  <c r="V332" i="1" s="1"/>
  <c r="V333" i="1" a="1"/>
  <c r="V333" i="1" s="1"/>
  <c r="V334" i="1" a="1"/>
  <c r="V334" i="1" s="1"/>
  <c r="V335" i="1" a="1"/>
  <c r="V335" i="1" s="1"/>
  <c r="V336" i="1" a="1"/>
  <c r="V336" i="1" s="1"/>
  <c r="V337" i="1" a="1"/>
  <c r="V337" i="1" s="1"/>
  <c r="V338" i="1" a="1"/>
  <c r="V338" i="1" s="1"/>
  <c r="V339" i="1" a="1"/>
  <c r="V339" i="1" s="1"/>
  <c r="V340" i="1" a="1"/>
  <c r="V340" i="1" s="1"/>
  <c r="V341" i="1" a="1"/>
  <c r="V341" i="1" s="1"/>
  <c r="V342" i="1" a="1"/>
  <c r="V342" i="1" s="1"/>
  <c r="V343" i="1" a="1"/>
  <c r="V343" i="1" s="1"/>
  <c r="V344" i="1" a="1"/>
  <c r="V344" i="1" s="1"/>
  <c r="V345" i="1" a="1"/>
  <c r="V345" i="1" s="1"/>
  <c r="V346" i="1" a="1"/>
  <c r="V346" i="1" s="1"/>
  <c r="V347" i="1" a="1"/>
  <c r="V347" i="1" s="1"/>
  <c r="V348" i="1" a="1"/>
  <c r="V348" i="1" s="1"/>
  <c r="V349" i="1" a="1"/>
  <c r="V349" i="1" s="1"/>
  <c r="V350" i="1" a="1"/>
  <c r="V350" i="1" s="1"/>
  <c r="V351" i="1" a="1"/>
  <c r="V351" i="1" s="1"/>
  <c r="V352" i="1" a="1"/>
  <c r="V352" i="1" s="1"/>
  <c r="V353" i="1" a="1"/>
  <c r="V353" i="1" s="1"/>
  <c r="V354" i="1" a="1"/>
  <c r="V354" i="1" s="1"/>
  <c r="V355" i="1" a="1"/>
  <c r="V355" i="1" s="1"/>
  <c r="V356" i="1" a="1"/>
  <c r="V356" i="1" s="1"/>
  <c r="V357" i="1" a="1"/>
  <c r="V357" i="1" s="1"/>
  <c r="V358" i="1" a="1"/>
  <c r="V358" i="1" s="1"/>
  <c r="V359" i="1" a="1"/>
  <c r="V359" i="1" s="1"/>
  <c r="V360" i="1" a="1"/>
  <c r="V360" i="1" s="1"/>
  <c r="V361" i="1" a="1"/>
  <c r="V361" i="1" s="1"/>
  <c r="V362" i="1" a="1"/>
  <c r="V362" i="1" s="1"/>
  <c r="V363" i="1" a="1"/>
  <c r="V363" i="1" s="1"/>
  <c r="V364" i="1" a="1"/>
  <c r="V364" i="1" s="1"/>
  <c r="V365" i="1" a="1"/>
  <c r="V365" i="1" s="1"/>
  <c r="V366" i="1" a="1"/>
  <c r="V366" i="1" s="1"/>
  <c r="V367" i="1" a="1"/>
  <c r="V367" i="1" s="1"/>
  <c r="V368" i="1" a="1"/>
  <c r="V368" i="1" s="1"/>
  <c r="V369" i="1" a="1"/>
  <c r="V369" i="1" s="1"/>
  <c r="V370" i="1" a="1"/>
  <c r="V370" i="1" s="1"/>
  <c r="V371" i="1" a="1"/>
  <c r="V371" i="1" s="1"/>
  <c r="V372" i="1" a="1"/>
  <c r="V372" i="1" s="1"/>
  <c r="V373" i="1" a="1"/>
  <c r="V373" i="1" s="1"/>
  <c r="V374" i="1" a="1"/>
  <c r="V374" i="1" s="1"/>
  <c r="V375" i="1" a="1"/>
  <c r="V375" i="1" s="1"/>
  <c r="V376" i="1" a="1"/>
  <c r="V376" i="1" s="1"/>
  <c r="V377" i="1" a="1"/>
  <c r="V377" i="1" s="1"/>
  <c r="V378" i="1" a="1"/>
  <c r="V378" i="1" s="1"/>
  <c r="V379" i="1" a="1"/>
  <c r="V379" i="1" s="1"/>
  <c r="V380" i="1" a="1"/>
  <c r="V380" i="1" s="1"/>
  <c r="V381" i="1" a="1"/>
  <c r="V381" i="1" s="1"/>
  <c r="V382" i="1" a="1"/>
  <c r="V382" i="1" s="1"/>
  <c r="V383" i="1" a="1"/>
  <c r="V383" i="1" s="1"/>
  <c r="V384" i="1" a="1"/>
  <c r="V384" i="1" s="1"/>
  <c r="V385" i="1" a="1"/>
  <c r="V385" i="1" s="1"/>
  <c r="V386" i="1" a="1"/>
  <c r="V386" i="1" s="1"/>
  <c r="V387" i="1" a="1"/>
  <c r="V387" i="1" s="1"/>
  <c r="V388" i="1" a="1"/>
  <c r="V388" i="1" s="1"/>
  <c r="V389" i="1" a="1"/>
  <c r="V389" i="1" s="1"/>
  <c r="V390" i="1" a="1"/>
  <c r="V390" i="1" s="1"/>
  <c r="V391" i="1" a="1"/>
  <c r="V391" i="1" s="1"/>
  <c r="V392" i="1" a="1"/>
  <c r="V392" i="1" s="1"/>
  <c r="V393" i="1" a="1"/>
  <c r="V393" i="1" s="1"/>
  <c r="V394" i="1" a="1"/>
  <c r="V394" i="1" s="1"/>
  <c r="V395" i="1" a="1"/>
  <c r="V395" i="1" s="1"/>
  <c r="V396" i="1" a="1"/>
  <c r="V396" i="1" s="1"/>
  <c r="V397" i="1" a="1"/>
  <c r="V397" i="1" s="1"/>
  <c r="V398" i="1" a="1"/>
  <c r="V398" i="1" s="1"/>
  <c r="V399" i="1" a="1"/>
  <c r="V399" i="1" s="1"/>
  <c r="V400" i="1" a="1"/>
  <c r="V400" i="1" s="1"/>
  <c r="V401" i="1" a="1"/>
  <c r="V401" i="1" s="1"/>
  <c r="V402" i="1" a="1"/>
  <c r="V402" i="1" s="1"/>
  <c r="V403" i="1" a="1"/>
  <c r="V403" i="1" s="1"/>
  <c r="V404" i="1" a="1"/>
  <c r="V404" i="1" s="1"/>
  <c r="V405" i="1" a="1"/>
  <c r="V405" i="1" s="1"/>
  <c r="V406" i="1" a="1"/>
  <c r="V406" i="1" s="1"/>
  <c r="V407" i="1" a="1"/>
  <c r="V407" i="1" s="1"/>
  <c r="V408" i="1" a="1"/>
  <c r="V408" i="1" s="1"/>
  <c r="V409" i="1" a="1"/>
  <c r="V409" i="1" s="1"/>
  <c r="V410" i="1" a="1"/>
  <c r="V410" i="1" s="1"/>
  <c r="V411" i="1" a="1"/>
  <c r="V411" i="1" s="1"/>
  <c r="V412" i="1" a="1"/>
  <c r="V412" i="1" s="1"/>
  <c r="V413" i="1" a="1"/>
  <c r="V413" i="1" s="1"/>
  <c r="V414" i="1" a="1"/>
  <c r="V414" i="1" s="1"/>
  <c r="V415" i="1" a="1"/>
  <c r="V415" i="1" s="1"/>
  <c r="V416" i="1" a="1"/>
  <c r="V416" i="1"/>
  <c r="V417" i="1" a="1"/>
  <c r="V417" i="1" s="1"/>
  <c r="V418" i="1" a="1"/>
  <c r="V418" i="1" s="1"/>
  <c r="V419" i="1" a="1"/>
  <c r="V419" i="1" s="1"/>
  <c r="V420" i="1" a="1"/>
  <c r="V420" i="1" s="1"/>
  <c r="V421" i="1" a="1"/>
  <c r="V421" i="1" s="1"/>
  <c r="V422" i="1" a="1"/>
  <c r="V422" i="1" s="1"/>
  <c r="V423" i="1" a="1"/>
  <c r="V423" i="1" s="1"/>
  <c r="V424" i="1" a="1"/>
  <c r="V424" i="1" s="1"/>
  <c r="V425" i="1" a="1"/>
  <c r="V425" i="1" s="1"/>
  <c r="V426" i="1" a="1"/>
  <c r="V426" i="1" s="1"/>
  <c r="V427" i="1" a="1"/>
  <c r="V427" i="1" s="1"/>
  <c r="V428" i="1" a="1"/>
  <c r="V428" i="1" s="1"/>
  <c r="V429" i="1" a="1"/>
  <c r="V429" i="1" s="1"/>
  <c r="V430" i="1" a="1"/>
  <c r="V430" i="1" s="1"/>
  <c r="V431" i="1" a="1"/>
  <c r="V431" i="1" s="1"/>
  <c r="V432" i="1" a="1"/>
  <c r="V432" i="1" s="1"/>
  <c r="V433" i="1" a="1"/>
  <c r="V433" i="1" s="1"/>
  <c r="V434" i="1" a="1"/>
  <c r="V434" i="1" s="1"/>
  <c r="V435" i="1" a="1"/>
  <c r="V435" i="1" s="1"/>
  <c r="V436" i="1" a="1"/>
  <c r="V436" i="1" s="1"/>
  <c r="V437" i="1" a="1"/>
  <c r="V437" i="1" s="1"/>
  <c r="V438" i="1" a="1"/>
  <c r="V438" i="1" s="1"/>
  <c r="V439" i="1" a="1"/>
  <c r="V439" i="1" s="1"/>
  <c r="V440" i="1" a="1"/>
  <c r="V440" i="1" s="1"/>
  <c r="V441" i="1" a="1"/>
  <c r="V441" i="1" s="1"/>
  <c r="V442" i="1" a="1"/>
  <c r="V442" i="1" s="1"/>
  <c r="V443" i="1" a="1"/>
  <c r="V443" i="1" s="1"/>
  <c r="V444" i="1" a="1"/>
  <c r="V444" i="1" s="1"/>
  <c r="V445" i="1" a="1"/>
  <c r="V445" i="1" s="1"/>
  <c r="V446" i="1" a="1"/>
  <c r="V446" i="1" s="1"/>
  <c r="V447" i="1" a="1"/>
  <c r="V447" i="1" s="1"/>
  <c r="V448" i="1" a="1"/>
  <c r="V448" i="1" s="1"/>
  <c r="V449" i="1" a="1"/>
  <c r="V449" i="1" s="1"/>
  <c r="V450" i="1" a="1"/>
  <c r="V450" i="1" s="1"/>
  <c r="V451" i="1" a="1"/>
  <c r="V451" i="1" s="1"/>
  <c r="V452" i="1" a="1"/>
  <c r="V452" i="1" s="1"/>
  <c r="V453" i="1" a="1"/>
  <c r="V453" i="1" s="1"/>
  <c r="V454" i="1" a="1"/>
  <c r="V454" i="1" s="1"/>
  <c r="V455" i="1" a="1"/>
  <c r="V455" i="1" s="1"/>
  <c r="V456" i="1" a="1"/>
  <c r="V456" i="1" s="1"/>
  <c r="V457" i="1" a="1"/>
  <c r="V457" i="1" s="1"/>
  <c r="V458" i="1" a="1"/>
  <c r="V458" i="1" s="1"/>
  <c r="V459" i="1" a="1"/>
  <c r="V459" i="1" s="1"/>
  <c r="V460" i="1" a="1"/>
  <c r="V460" i="1" s="1"/>
  <c r="V461" i="1" a="1"/>
  <c r="V461" i="1" s="1"/>
  <c r="V462" i="1" a="1"/>
  <c r="V462" i="1" s="1"/>
  <c r="V463" i="1" a="1"/>
  <c r="V463" i="1" s="1"/>
  <c r="V464" i="1" a="1"/>
  <c r="V464" i="1" s="1"/>
  <c r="V465" i="1" a="1"/>
  <c r="V465" i="1" s="1"/>
  <c r="V466" i="1" a="1"/>
  <c r="V466" i="1" s="1"/>
  <c r="V467" i="1" a="1"/>
  <c r="V467" i="1" s="1"/>
  <c r="V468" i="1" a="1"/>
  <c r="V468" i="1" s="1"/>
  <c r="V469" i="1" a="1"/>
  <c r="V469" i="1" s="1"/>
  <c r="V470" i="1" a="1"/>
  <c r="V470" i="1" s="1"/>
  <c r="V471" i="1" a="1"/>
  <c r="V471" i="1" s="1"/>
  <c r="V472" i="1" a="1"/>
  <c r="V472" i="1" s="1"/>
  <c r="V473" i="1" a="1"/>
  <c r="V473" i="1" s="1"/>
  <c r="V474" i="1" a="1"/>
  <c r="V474" i="1" s="1"/>
  <c r="V475" i="1" a="1"/>
  <c r="V475" i="1" s="1"/>
  <c r="V476" i="1" a="1"/>
  <c r="V476" i="1" s="1"/>
  <c r="V477" i="1" a="1"/>
  <c r="V477" i="1" s="1"/>
  <c r="V478" i="1" a="1"/>
  <c r="V478" i="1" s="1"/>
  <c r="V479" i="1" a="1"/>
  <c r="V479" i="1" s="1"/>
  <c r="V480" i="1" a="1"/>
  <c r="V480" i="1" s="1"/>
  <c r="V481" i="1" a="1"/>
  <c r="V481" i="1" s="1"/>
  <c r="V482" i="1" a="1"/>
  <c r="V482" i="1" s="1"/>
  <c r="V483" i="1" a="1"/>
  <c r="V483" i="1" s="1"/>
  <c r="V484" i="1" a="1"/>
  <c r="V484" i="1" s="1"/>
  <c r="V485" i="1" a="1"/>
  <c r="V485" i="1" s="1"/>
  <c r="V486" i="1" a="1"/>
  <c r="V486" i="1" s="1"/>
  <c r="V487" i="1" a="1"/>
  <c r="V487" i="1" s="1"/>
  <c r="V488" i="1" a="1"/>
  <c r="V488" i="1" s="1"/>
  <c r="V489" i="1" a="1"/>
  <c r="V489" i="1" s="1"/>
  <c r="V490" i="1" a="1"/>
  <c r="V490" i="1" s="1"/>
  <c r="V491" i="1" a="1"/>
  <c r="V491" i="1" s="1"/>
  <c r="V492" i="1" a="1"/>
  <c r="V492" i="1" s="1"/>
  <c r="V493" i="1" a="1"/>
  <c r="V493" i="1" s="1"/>
  <c r="V494" i="1" a="1"/>
  <c r="V494" i="1" s="1"/>
  <c r="V495" i="1" a="1"/>
  <c r="V495" i="1" s="1"/>
  <c r="V496" i="1" a="1"/>
  <c r="V496" i="1" s="1"/>
  <c r="V497" i="1" a="1"/>
  <c r="V497" i="1" s="1"/>
  <c r="V498" i="1" a="1"/>
  <c r="V498" i="1" s="1"/>
  <c r="V499" i="1" a="1"/>
  <c r="V499" i="1" s="1"/>
  <c r="V500" i="1" a="1"/>
  <c r="V500" i="1" s="1"/>
  <c r="V501" i="1" a="1"/>
  <c r="V501" i="1" s="1"/>
  <c r="V502" i="1" a="1"/>
  <c r="V502" i="1" s="1"/>
  <c r="V503" i="1" a="1"/>
  <c r="V503" i="1" s="1"/>
  <c r="V504" i="1" a="1"/>
  <c r="V504" i="1" s="1"/>
  <c r="V505" i="1" a="1"/>
  <c r="V505" i="1" s="1"/>
  <c r="V506" i="1" a="1"/>
  <c r="V506" i="1" s="1"/>
  <c r="V507" i="1" a="1"/>
  <c r="V507" i="1" s="1"/>
  <c r="V508" i="1" a="1"/>
  <c r="V508" i="1" s="1"/>
  <c r="V509" i="1" a="1"/>
  <c r="V509" i="1" s="1"/>
  <c r="V510" i="1" a="1"/>
  <c r="V510" i="1" s="1"/>
  <c r="V511" i="1" a="1"/>
  <c r="V511" i="1" s="1"/>
  <c r="V512" i="1" a="1"/>
  <c r="V512" i="1" s="1"/>
  <c r="V513" i="1" a="1"/>
  <c r="V513" i="1" s="1"/>
  <c r="V514" i="1" a="1"/>
  <c r="V514" i="1" s="1"/>
  <c r="V515" i="1" a="1"/>
  <c r="V515" i="1" s="1"/>
  <c r="V516" i="1" a="1"/>
  <c r="V516" i="1" s="1"/>
  <c r="V517" i="1" a="1"/>
  <c r="V517" i="1" s="1"/>
  <c r="V518" i="1" a="1"/>
  <c r="V518" i="1" s="1"/>
  <c r="V519" i="1" a="1"/>
  <c r="V519" i="1" s="1"/>
  <c r="V520" i="1" a="1"/>
  <c r="V520" i="1" s="1"/>
  <c r="V521" i="1" a="1"/>
  <c r="V521" i="1" s="1"/>
  <c r="V522" i="1" a="1"/>
  <c r="V522" i="1" s="1"/>
  <c r="V523" i="1" a="1"/>
  <c r="V523" i="1" s="1"/>
  <c r="V524" i="1" a="1"/>
  <c r="V524" i="1" s="1"/>
  <c r="V525" i="1" a="1"/>
  <c r="V525" i="1" s="1"/>
  <c r="V526" i="1" a="1"/>
  <c r="V526" i="1" s="1"/>
  <c r="V527" i="1" a="1"/>
  <c r="V527" i="1" s="1"/>
  <c r="V528" i="1" a="1"/>
  <c r="V528" i="1" s="1"/>
  <c r="V529" i="1" a="1"/>
  <c r="V529" i="1" s="1"/>
  <c r="V530" i="1" a="1"/>
  <c r="V530" i="1" s="1"/>
  <c r="V531" i="1" a="1"/>
  <c r="V531" i="1" s="1"/>
  <c r="V532" i="1" a="1"/>
  <c r="V532" i="1" s="1"/>
  <c r="V533" i="1" a="1"/>
  <c r="V533" i="1" s="1"/>
  <c r="V534" i="1" a="1"/>
  <c r="V534" i="1" s="1"/>
  <c r="V535" i="1" a="1"/>
  <c r="V535" i="1" s="1"/>
  <c r="V536" i="1" a="1"/>
  <c r="V536" i="1" s="1"/>
  <c r="V537" i="1" a="1"/>
  <c r="V537" i="1" s="1"/>
  <c r="V538" i="1" a="1"/>
  <c r="V538" i="1" s="1"/>
  <c r="V539" i="1" a="1"/>
  <c r="V539" i="1" s="1"/>
  <c r="V540" i="1" a="1"/>
  <c r="V540" i="1" s="1"/>
  <c r="V541" i="1" a="1"/>
  <c r="V541" i="1" s="1"/>
  <c r="V542" i="1" a="1"/>
  <c r="V542" i="1" s="1"/>
  <c r="V543" i="1" a="1"/>
  <c r="V543" i="1" s="1"/>
  <c r="V544" i="1" a="1"/>
  <c r="V544" i="1" s="1"/>
  <c r="V545" i="1" a="1"/>
  <c r="V545" i="1" s="1"/>
  <c r="V546" i="1" a="1"/>
  <c r="V546" i="1" s="1"/>
  <c r="V547" i="1" a="1"/>
  <c r="V547" i="1" s="1"/>
  <c r="V548" i="1" a="1"/>
  <c r="V548" i="1" s="1"/>
  <c r="V549" i="1" a="1"/>
  <c r="V549" i="1" s="1"/>
  <c r="V550" i="1" a="1"/>
  <c r="V550" i="1" s="1"/>
  <c r="V551" i="1" a="1"/>
  <c r="V551" i="1" s="1"/>
  <c r="V552" i="1" a="1"/>
  <c r="V552" i="1" s="1"/>
  <c r="V553" i="1" a="1"/>
  <c r="V553" i="1" s="1"/>
  <c r="V554" i="1" a="1"/>
  <c r="V554" i="1" s="1"/>
  <c r="V555" i="1" a="1"/>
  <c r="V555" i="1" s="1"/>
  <c r="V556" i="1" a="1"/>
  <c r="V556" i="1" s="1"/>
  <c r="V557" i="1" a="1"/>
  <c r="V557" i="1" s="1"/>
  <c r="V558" i="1" a="1"/>
  <c r="V558" i="1" s="1"/>
  <c r="V559" i="1" a="1"/>
  <c r="V559" i="1" s="1"/>
  <c r="V560" i="1" a="1"/>
  <c r="V560" i="1" s="1"/>
  <c r="V561" i="1" a="1"/>
  <c r="V561" i="1" s="1"/>
  <c r="V562" i="1" a="1"/>
  <c r="V562" i="1" s="1"/>
  <c r="V563" i="1" a="1"/>
  <c r="V563" i="1" s="1"/>
  <c r="V564" i="1" a="1"/>
  <c r="V564" i="1" s="1"/>
  <c r="V565" i="1" a="1"/>
  <c r="V565" i="1" s="1"/>
  <c r="V566" i="1" a="1"/>
  <c r="V566" i="1" s="1"/>
  <c r="V567" i="1" a="1"/>
  <c r="V567" i="1" s="1"/>
  <c r="V568" i="1" a="1"/>
  <c r="V568" i="1" s="1"/>
  <c r="V569" i="1" a="1"/>
  <c r="V569" i="1" s="1"/>
  <c r="V570" i="1" a="1"/>
  <c r="V570" i="1" s="1"/>
  <c r="V571" i="1" a="1"/>
  <c r="V571" i="1" s="1"/>
  <c r="V572" i="1" a="1"/>
  <c r="V572" i="1" s="1"/>
  <c r="V573" i="1" a="1"/>
  <c r="V573" i="1" s="1"/>
  <c r="V574" i="1" a="1"/>
  <c r="V574" i="1" s="1"/>
  <c r="V575" i="1" a="1"/>
  <c r="V575" i="1" s="1"/>
  <c r="V576" i="1" a="1"/>
  <c r="V576" i="1" s="1"/>
  <c r="V577" i="1" a="1"/>
  <c r="V577" i="1" s="1"/>
  <c r="V578" i="1" a="1"/>
  <c r="V578" i="1" s="1"/>
  <c r="V579" i="1" a="1"/>
  <c r="V579" i="1" s="1"/>
  <c r="V580" i="1" a="1"/>
  <c r="V580" i="1" s="1"/>
  <c r="V581" i="1" a="1"/>
  <c r="V581" i="1" s="1"/>
  <c r="V582" i="1" a="1"/>
  <c r="V582" i="1" s="1"/>
  <c r="V583" i="1" a="1"/>
  <c r="V583" i="1" s="1"/>
  <c r="V584" i="1" a="1"/>
  <c r="V584" i="1" s="1"/>
  <c r="V585" i="1" a="1"/>
  <c r="V585" i="1" s="1"/>
  <c r="V586" i="1" a="1"/>
  <c r="V586" i="1" s="1"/>
  <c r="V587" i="1" a="1"/>
  <c r="V587" i="1" s="1"/>
  <c r="V588" i="1" a="1"/>
  <c r="V588" i="1" s="1"/>
  <c r="V589" i="1" a="1"/>
  <c r="V589" i="1" s="1"/>
  <c r="V590" i="1" a="1"/>
  <c r="V590" i="1" s="1"/>
  <c r="V591" i="1" a="1"/>
  <c r="V591" i="1" s="1"/>
  <c r="V592" i="1" a="1"/>
  <c r="V592" i="1" s="1"/>
  <c r="V593" i="1" a="1"/>
  <c r="V593" i="1" s="1"/>
  <c r="V594" i="1" a="1"/>
  <c r="V594" i="1" s="1"/>
  <c r="V595" i="1" a="1"/>
  <c r="V595" i="1" s="1"/>
  <c r="V596" i="1" a="1"/>
  <c r="V596" i="1" s="1"/>
  <c r="V597" i="1" a="1"/>
  <c r="V597" i="1" s="1"/>
  <c r="V598" i="1" a="1"/>
  <c r="V598" i="1" s="1"/>
  <c r="V599" i="1" a="1"/>
  <c r="V599" i="1" s="1"/>
  <c r="V600" i="1" a="1"/>
  <c r="V600" i="1" s="1"/>
  <c r="V601" i="1" a="1"/>
  <c r="V601" i="1" s="1"/>
  <c r="V602" i="1" a="1"/>
  <c r="V602" i="1" s="1"/>
  <c r="V603" i="1" a="1"/>
  <c r="V603" i="1" s="1"/>
  <c r="V604" i="1" a="1"/>
  <c r="V604" i="1" s="1"/>
  <c r="V605" i="1" a="1"/>
  <c r="V605" i="1" s="1"/>
  <c r="V606" i="1" a="1"/>
  <c r="V606" i="1" s="1"/>
  <c r="V607" i="1" a="1"/>
  <c r="V607" i="1" s="1"/>
  <c r="V608" i="1" a="1"/>
  <c r="V608" i="1" s="1"/>
  <c r="V609" i="1" a="1"/>
  <c r="V609" i="1" s="1"/>
  <c r="V610" i="1" a="1"/>
  <c r="V610" i="1" s="1"/>
  <c r="V611" i="1" a="1"/>
  <c r="V611" i="1" s="1"/>
  <c r="V612" i="1" a="1"/>
  <c r="V612" i="1" s="1"/>
  <c r="V613" i="1" a="1"/>
  <c r="V613" i="1" s="1"/>
  <c r="V614" i="1" a="1"/>
  <c r="V614" i="1" s="1"/>
  <c r="V615" i="1" a="1"/>
  <c r="V615" i="1" s="1"/>
  <c r="V616" i="1" a="1"/>
  <c r="V616" i="1" s="1"/>
  <c r="V617" i="1" a="1"/>
  <c r="V617" i="1" s="1"/>
  <c r="V618" i="1" a="1"/>
  <c r="V618" i="1" s="1"/>
  <c r="V619" i="1" a="1"/>
  <c r="V619" i="1" s="1"/>
  <c r="V620" i="1" a="1"/>
  <c r="V620" i="1" s="1"/>
  <c r="V621" i="1" a="1"/>
  <c r="V621" i="1" s="1"/>
  <c r="V622" i="1" a="1"/>
  <c r="V622" i="1" s="1"/>
  <c r="V623" i="1" a="1"/>
  <c r="V623" i="1" s="1"/>
  <c r="V624" i="1" a="1"/>
  <c r="V624" i="1" s="1"/>
  <c r="V625" i="1" a="1"/>
  <c r="V625" i="1" s="1"/>
  <c r="V626" i="1" a="1"/>
  <c r="V626" i="1" s="1"/>
  <c r="V627" i="1" a="1"/>
  <c r="V627" i="1" s="1"/>
  <c r="V628" i="1" a="1"/>
  <c r="V628" i="1" s="1"/>
  <c r="V629" i="1" a="1"/>
  <c r="V629" i="1" s="1"/>
  <c r="V630" i="1" a="1"/>
  <c r="V630" i="1" s="1"/>
  <c r="V631" i="1" a="1"/>
  <c r="V631" i="1" s="1"/>
  <c r="V632" i="1" a="1"/>
  <c r="V632" i="1" s="1"/>
  <c r="V633" i="1" a="1"/>
  <c r="V633" i="1" s="1"/>
  <c r="V634" i="1" a="1"/>
  <c r="V634" i="1" s="1"/>
  <c r="V635" i="1" a="1"/>
  <c r="V635" i="1" s="1"/>
  <c r="V636" i="1" a="1"/>
  <c r="V636" i="1" s="1"/>
  <c r="V637" i="1" a="1"/>
  <c r="V637" i="1" s="1"/>
  <c r="V638" i="1" a="1"/>
  <c r="V638" i="1" s="1"/>
  <c r="V639" i="1" a="1"/>
  <c r="V639" i="1" s="1"/>
  <c r="V640" i="1" a="1"/>
  <c r="V640" i="1" s="1"/>
  <c r="V641" i="1" a="1"/>
  <c r="V641" i="1" s="1"/>
  <c r="V642" i="1" a="1"/>
  <c r="V642" i="1" s="1"/>
  <c r="V643" i="1" a="1"/>
  <c r="V643" i="1" s="1"/>
  <c r="V644" i="1" a="1"/>
  <c r="V644" i="1" s="1"/>
  <c r="V645" i="1" a="1"/>
  <c r="V645" i="1" s="1"/>
  <c r="V646" i="1" a="1"/>
  <c r="V646" i="1" s="1"/>
  <c r="V647" i="1" a="1"/>
  <c r="V647" i="1" s="1"/>
  <c r="V648" i="1" a="1"/>
  <c r="V648" i="1" s="1"/>
  <c r="V649" i="1" a="1"/>
  <c r="V649" i="1" s="1"/>
  <c r="V650" i="1" a="1"/>
  <c r="V650" i="1" s="1"/>
  <c r="V651" i="1" a="1"/>
  <c r="V651" i="1" s="1"/>
  <c r="V652" i="1" a="1"/>
  <c r="V652" i="1" s="1"/>
  <c r="V653" i="1" a="1"/>
  <c r="V653" i="1" s="1"/>
  <c r="V654" i="1" a="1"/>
  <c r="V654" i="1" s="1"/>
  <c r="V655" i="1" a="1"/>
  <c r="V655" i="1" s="1"/>
  <c r="V656" i="1" a="1"/>
  <c r="V656" i="1" s="1"/>
  <c r="V657" i="1" a="1"/>
  <c r="V657" i="1" s="1"/>
  <c r="V658" i="1" a="1"/>
  <c r="V658" i="1" s="1"/>
  <c r="V659" i="1" a="1"/>
  <c r="V659" i="1" s="1"/>
  <c r="V660" i="1" a="1"/>
  <c r="V660" i="1" s="1"/>
  <c r="V661" i="1" a="1"/>
  <c r="V661" i="1" s="1"/>
  <c r="V662" i="1" a="1"/>
  <c r="V662" i="1" s="1"/>
  <c r="V663" i="1" a="1"/>
  <c r="V663" i="1" s="1"/>
  <c r="V664" i="1" a="1"/>
  <c r="V664" i="1" s="1"/>
  <c r="V665" i="1" a="1"/>
  <c r="V665" i="1" s="1"/>
  <c r="V666" i="1" a="1"/>
  <c r="V666" i="1" s="1"/>
  <c r="V667" i="1" a="1"/>
  <c r="V667" i="1" s="1"/>
  <c r="V668" i="1" a="1"/>
  <c r="V668" i="1" s="1"/>
  <c r="V669" i="1" a="1"/>
  <c r="V669" i="1" s="1"/>
  <c r="V670" i="1" a="1"/>
  <c r="V670" i="1" s="1"/>
  <c r="V671" i="1" a="1"/>
  <c r="V671" i="1" s="1"/>
  <c r="V672" i="1" a="1"/>
  <c r="V672" i="1" s="1"/>
  <c r="V673" i="1" a="1"/>
  <c r="V673" i="1" s="1"/>
  <c r="V674" i="1" a="1"/>
  <c r="V674" i="1" s="1"/>
  <c r="V675" i="1" a="1"/>
  <c r="V675" i="1" s="1"/>
  <c r="V676" i="1" a="1"/>
  <c r="V676" i="1" s="1"/>
  <c r="V677" i="1" a="1"/>
  <c r="V677" i="1" s="1"/>
  <c r="V678" i="1" a="1"/>
  <c r="V678" i="1" s="1"/>
  <c r="V679" i="1" a="1"/>
  <c r="V679" i="1" s="1"/>
  <c r="V680" i="1" a="1"/>
  <c r="V680" i="1" s="1"/>
  <c r="V681" i="1" a="1"/>
  <c r="V681" i="1" s="1"/>
  <c r="V682" i="1" a="1"/>
  <c r="V682" i="1" s="1"/>
  <c r="V683" i="1" a="1"/>
  <c r="V683" i="1" s="1"/>
  <c r="V684" i="1" a="1"/>
  <c r="V684" i="1" s="1"/>
  <c r="V685" i="1" a="1"/>
  <c r="V685" i="1" s="1"/>
  <c r="V686" i="1" a="1"/>
  <c r="V686" i="1" s="1"/>
  <c r="V687" i="1" a="1"/>
  <c r="V687" i="1" s="1"/>
  <c r="V688" i="1" a="1"/>
  <c r="V688" i="1" s="1"/>
  <c r="V689" i="1" a="1"/>
  <c r="V689" i="1"/>
  <c r="V690" i="1" a="1"/>
  <c r="V690" i="1" s="1"/>
  <c r="V691" i="1" a="1"/>
  <c r="V691" i="1" s="1"/>
  <c r="V692" i="1" a="1"/>
  <c r="V692" i="1" s="1"/>
  <c r="V693" i="1" a="1"/>
  <c r="V693" i="1" s="1"/>
  <c r="V694" i="1" a="1"/>
  <c r="V694" i="1" s="1"/>
  <c r="V695" i="1" a="1"/>
  <c r="V695" i="1" s="1"/>
  <c r="V696" i="1" a="1"/>
  <c r="V696" i="1" s="1"/>
  <c r="V697" i="1" a="1"/>
  <c r="V697" i="1" s="1"/>
  <c r="V698" i="1" a="1"/>
  <c r="V698" i="1" s="1"/>
  <c r="V699" i="1" a="1"/>
  <c r="V699" i="1" s="1"/>
  <c r="V700" i="1" a="1"/>
  <c r="V700" i="1" s="1"/>
  <c r="V701" i="1" a="1"/>
  <c r="V701" i="1" s="1"/>
  <c r="V702" i="1" a="1"/>
  <c r="V702" i="1" s="1"/>
  <c r="V703" i="1" a="1"/>
  <c r="V703" i="1" s="1"/>
  <c r="V704" i="1" a="1"/>
  <c r="V704" i="1" s="1"/>
  <c r="V705" i="1" a="1"/>
  <c r="V705" i="1" s="1"/>
  <c r="V706" i="1" a="1"/>
  <c r="V706" i="1" s="1"/>
  <c r="V707" i="1" a="1"/>
  <c r="V707" i="1" s="1"/>
  <c r="V708" i="1" a="1"/>
  <c r="V708" i="1" s="1"/>
  <c r="V709" i="1" a="1"/>
  <c r="V709" i="1" s="1"/>
  <c r="V710" i="1" a="1"/>
  <c r="V710" i="1" s="1"/>
  <c r="V711" i="1" a="1"/>
  <c r="V711" i="1" s="1"/>
  <c r="V712" i="1" a="1"/>
  <c r="V712" i="1" s="1"/>
  <c r="V713" i="1" a="1"/>
  <c r="V713" i="1" s="1"/>
  <c r="V714" i="1" a="1"/>
  <c r="V714" i="1" s="1"/>
  <c r="V715" i="1" a="1"/>
  <c r="V715" i="1" s="1"/>
  <c r="V716" i="1" a="1"/>
  <c r="V716" i="1" s="1"/>
  <c r="V717" i="1" a="1"/>
  <c r="V717" i="1" s="1"/>
  <c r="V718" i="1" a="1"/>
  <c r="V718" i="1" s="1"/>
  <c r="V719" i="1" a="1"/>
  <c r="V719" i="1" s="1"/>
  <c r="V720" i="1" a="1"/>
  <c r="V720" i="1" s="1"/>
  <c r="V721" i="1" a="1"/>
  <c r="V721" i="1" s="1"/>
  <c r="V722" i="1" a="1"/>
  <c r="V722" i="1" s="1"/>
  <c r="V723" i="1" a="1"/>
  <c r="V723" i="1" s="1"/>
  <c r="V724" i="1" a="1"/>
  <c r="V724" i="1" s="1"/>
  <c r="V725" i="1" a="1"/>
  <c r="V725" i="1" s="1"/>
  <c r="V726" i="1" a="1"/>
  <c r="V726" i="1" s="1"/>
  <c r="V727" i="1" a="1"/>
  <c r="V727" i="1" s="1"/>
  <c r="V728" i="1" a="1"/>
  <c r="V728" i="1" s="1"/>
  <c r="V729" i="1" a="1"/>
  <c r="V729" i="1" s="1"/>
  <c r="V730" i="1" a="1"/>
  <c r="V730" i="1" s="1"/>
  <c r="V731" i="1" a="1"/>
  <c r="V731" i="1" s="1"/>
  <c r="V732" i="1" a="1"/>
  <c r="V732" i="1" s="1"/>
  <c r="V733" i="1" a="1"/>
  <c r="V733" i="1" s="1"/>
  <c r="V734" i="1" a="1"/>
  <c r="V734" i="1" s="1"/>
  <c r="V735" i="1" a="1"/>
  <c r="V735" i="1" s="1"/>
  <c r="V736" i="1" a="1"/>
  <c r="V736" i="1" s="1"/>
  <c r="V737" i="1" a="1"/>
  <c r="V737" i="1" s="1"/>
  <c r="V738" i="1" a="1"/>
  <c r="V738" i="1" s="1"/>
  <c r="V739" i="1" a="1"/>
  <c r="V739" i="1" s="1"/>
  <c r="V740" i="1" a="1"/>
  <c r="V740" i="1" s="1"/>
  <c r="V741" i="1" a="1"/>
  <c r="V741" i="1" s="1"/>
  <c r="V742" i="1" a="1"/>
  <c r="V742" i="1" s="1"/>
  <c r="V743" i="1" a="1"/>
  <c r="V743" i="1" s="1"/>
  <c r="V744" i="1" a="1"/>
  <c r="V744" i="1" s="1"/>
  <c r="V745" i="1" a="1"/>
  <c r="V745" i="1" s="1"/>
  <c r="V746" i="1" a="1"/>
  <c r="V746" i="1" s="1"/>
  <c r="V747" i="1" a="1"/>
  <c r="V747" i="1" s="1"/>
  <c r="V748" i="1" a="1"/>
  <c r="V748" i="1" s="1"/>
  <c r="V749" i="1" a="1"/>
  <c r="V749" i="1" s="1"/>
  <c r="V750" i="1" a="1"/>
  <c r="V750" i="1" s="1"/>
  <c r="V751" i="1" a="1"/>
  <c r="V751" i="1" s="1"/>
  <c r="V752" i="1" a="1"/>
  <c r="V752" i="1" s="1"/>
  <c r="V753" i="1" a="1"/>
  <c r="V753" i="1" s="1"/>
  <c r="V754" i="1" a="1"/>
  <c r="V754" i="1" s="1"/>
  <c r="V755" i="1" a="1"/>
  <c r="V755" i="1" s="1"/>
  <c r="V756" i="1" a="1"/>
  <c r="V756" i="1" s="1"/>
  <c r="V757" i="1" a="1"/>
  <c r="V757" i="1" s="1"/>
  <c r="V758" i="1" a="1"/>
  <c r="V758" i="1" s="1"/>
  <c r="V759" i="1" a="1"/>
  <c r="V759" i="1" s="1"/>
  <c r="V760" i="1" a="1"/>
  <c r="V760" i="1" s="1"/>
  <c r="V761" i="1" a="1"/>
  <c r="V761" i="1" s="1"/>
  <c r="V762" i="1" a="1"/>
  <c r="V762" i="1" s="1"/>
  <c r="V763" i="1" a="1"/>
  <c r="V763" i="1" s="1"/>
  <c r="V764" i="1" a="1"/>
  <c r="V764" i="1" s="1"/>
  <c r="V765" i="1" a="1"/>
  <c r="V765" i="1" s="1"/>
  <c r="V766" i="1" a="1"/>
  <c r="V766" i="1" s="1"/>
  <c r="V767" i="1" a="1"/>
  <c r="V767" i="1" s="1"/>
  <c r="V768" i="1" a="1"/>
  <c r="V768" i="1" s="1"/>
  <c r="V769" i="1" a="1"/>
  <c r="V769" i="1" s="1"/>
  <c r="V770" i="1" a="1"/>
  <c r="V770" i="1" s="1"/>
  <c r="V771" i="1" a="1"/>
  <c r="V771" i="1" s="1"/>
  <c r="V772" i="1" a="1"/>
  <c r="V772" i="1" s="1"/>
  <c r="V773" i="1" a="1"/>
  <c r="V773" i="1" s="1"/>
  <c r="V774" i="1" a="1"/>
  <c r="V774" i="1" s="1"/>
  <c r="V775" i="1" a="1"/>
  <c r="V775" i="1" s="1"/>
  <c r="V776" i="1" a="1"/>
  <c r="V776" i="1" s="1"/>
  <c r="V777" i="1" a="1"/>
  <c r="V777" i="1" s="1"/>
  <c r="V778" i="1" a="1"/>
  <c r="V778" i="1" s="1"/>
  <c r="V779" i="1" a="1"/>
  <c r="V779" i="1" s="1"/>
  <c r="V780" i="1" a="1"/>
  <c r="V780" i="1" s="1"/>
  <c r="V781" i="1" a="1"/>
  <c r="V781" i="1" s="1"/>
  <c r="V782" i="1" a="1"/>
  <c r="V782" i="1" s="1"/>
  <c r="V783" i="1" a="1"/>
  <c r="V783" i="1" s="1"/>
  <c r="V784" i="1" a="1"/>
  <c r="V784" i="1" s="1"/>
  <c r="V785" i="1" a="1"/>
  <c r="V785" i="1" s="1"/>
  <c r="V786" i="1" a="1"/>
  <c r="V786" i="1" s="1"/>
  <c r="V787" i="1" a="1"/>
  <c r="V787" i="1" s="1"/>
  <c r="V788" i="1" a="1"/>
  <c r="V788" i="1" s="1"/>
  <c r="V789" i="1" a="1"/>
  <c r="V789" i="1" s="1"/>
  <c r="V790" i="1" a="1"/>
  <c r="V790" i="1" s="1"/>
  <c r="V791" i="1" a="1"/>
  <c r="V791" i="1" s="1"/>
  <c r="V792" i="1" a="1"/>
  <c r="V792" i="1" s="1"/>
  <c r="V793" i="1" a="1"/>
  <c r="V793" i="1" s="1"/>
  <c r="V794" i="1" a="1"/>
  <c r="V794" i="1" s="1"/>
  <c r="V795" i="1" a="1"/>
  <c r="V795" i="1" s="1"/>
  <c r="V796" i="1" a="1"/>
  <c r="V796" i="1" s="1"/>
  <c r="V797" i="1" a="1"/>
  <c r="V797" i="1" s="1"/>
  <c r="V798" i="1" a="1"/>
  <c r="V798" i="1" s="1"/>
  <c r="V799" i="1" a="1"/>
  <c r="V799" i="1" s="1"/>
  <c r="V800" i="1" a="1"/>
  <c r="V800" i="1" s="1"/>
  <c r="V801" i="1" a="1"/>
  <c r="V801" i="1" s="1"/>
  <c r="V802" i="1" a="1"/>
  <c r="V802" i="1" s="1"/>
  <c r="V803" i="1" a="1"/>
  <c r="V803" i="1" s="1"/>
  <c r="V804" i="1" a="1"/>
  <c r="V804" i="1" s="1"/>
  <c r="V805" i="1" a="1"/>
  <c r="V805" i="1" s="1"/>
  <c r="V806" i="1" a="1"/>
  <c r="V806" i="1" s="1"/>
  <c r="V807" i="1" a="1"/>
  <c r="V807" i="1" s="1"/>
  <c r="V808" i="1" a="1"/>
  <c r="V808" i="1" s="1"/>
  <c r="V809" i="1" a="1"/>
  <c r="V809" i="1" s="1"/>
  <c r="V810" i="1" a="1"/>
  <c r="V810" i="1" s="1"/>
  <c r="V811" i="1" a="1"/>
  <c r="V811" i="1" s="1"/>
  <c r="V812" i="1" a="1"/>
  <c r="V812" i="1" s="1"/>
  <c r="V813" i="1" a="1"/>
  <c r="V813" i="1" s="1"/>
  <c r="V814" i="1" a="1"/>
  <c r="V814" i="1" s="1"/>
  <c r="V815" i="1" a="1"/>
  <c r="V815" i="1" s="1"/>
  <c r="V816" i="1" a="1"/>
  <c r="V816" i="1" s="1"/>
  <c r="V817" i="1" a="1"/>
  <c r="V817" i="1" s="1"/>
  <c r="V818" i="1" a="1"/>
  <c r="V818" i="1" s="1"/>
  <c r="V819" i="1" a="1"/>
  <c r="V819" i="1" s="1"/>
  <c r="V820" i="1" a="1"/>
  <c r="V820" i="1" s="1"/>
  <c r="V821" i="1" a="1"/>
  <c r="V821" i="1" s="1"/>
  <c r="V822" i="1" a="1"/>
  <c r="V822" i="1" s="1"/>
  <c r="V823" i="1" a="1"/>
  <c r="V823" i="1" s="1"/>
  <c r="V824" i="1" a="1"/>
  <c r="V824" i="1" s="1"/>
  <c r="V825" i="1" a="1"/>
  <c r="V825" i="1" s="1"/>
  <c r="V826" i="1" a="1"/>
  <c r="V826" i="1" s="1"/>
  <c r="V827" i="1" a="1"/>
  <c r="V827" i="1" s="1"/>
  <c r="V828" i="1" a="1"/>
  <c r="V828" i="1" s="1"/>
  <c r="V829" i="1" a="1"/>
  <c r="V829" i="1" s="1"/>
  <c r="V830" i="1" a="1"/>
  <c r="V830" i="1" s="1"/>
  <c r="V831" i="1" a="1"/>
  <c r="V831" i="1" s="1"/>
  <c r="V832" i="1" a="1"/>
  <c r="V832" i="1" s="1"/>
  <c r="V833" i="1" a="1"/>
  <c r="V833" i="1" s="1"/>
  <c r="V834" i="1" a="1"/>
  <c r="V834" i="1" s="1"/>
  <c r="V835" i="1" a="1"/>
  <c r="V835" i="1" s="1"/>
  <c r="V836" i="1" a="1"/>
  <c r="V836" i="1" s="1"/>
  <c r="V837" i="1" a="1"/>
  <c r="V837" i="1" s="1"/>
  <c r="V838" i="1" a="1"/>
  <c r="V838" i="1" s="1"/>
  <c r="V839" i="1" a="1"/>
  <c r="V839" i="1" s="1"/>
  <c r="V840" i="1" a="1"/>
  <c r="V840" i="1" s="1"/>
  <c r="V841" i="1" a="1"/>
  <c r="V841" i="1" s="1"/>
  <c r="V842" i="1" a="1"/>
  <c r="V842" i="1" s="1"/>
  <c r="V843" i="1" a="1"/>
  <c r="V843" i="1" s="1"/>
  <c r="V844" i="1" a="1"/>
  <c r="V844" i="1" s="1"/>
  <c r="V845" i="1" a="1"/>
  <c r="V845" i="1" s="1"/>
  <c r="V846" i="1" a="1"/>
  <c r="V846" i="1" s="1"/>
  <c r="V847" i="1" a="1"/>
  <c r="V847" i="1" s="1"/>
  <c r="V848" i="1" a="1"/>
  <c r="V848" i="1" s="1"/>
  <c r="V849" i="1" a="1"/>
  <c r="V849" i="1" s="1"/>
  <c r="V850" i="1" a="1"/>
  <c r="V850" i="1" s="1"/>
  <c r="V851" i="1" a="1"/>
  <c r="V851" i="1" s="1"/>
  <c r="V852" i="1" a="1"/>
  <c r="V852" i="1" s="1"/>
  <c r="V853" i="1" a="1"/>
  <c r="V853" i="1" s="1"/>
  <c r="V854" i="1" a="1"/>
  <c r="V854" i="1" s="1"/>
  <c r="V855" i="1" a="1"/>
  <c r="V855" i="1" s="1"/>
  <c r="V856" i="1" a="1"/>
  <c r="V856" i="1" s="1"/>
  <c r="V857" i="1" a="1"/>
  <c r="V857" i="1" s="1"/>
  <c r="V858" i="1" a="1"/>
  <c r="V858" i="1" s="1"/>
  <c r="V859" i="1" a="1"/>
  <c r="V859" i="1" s="1"/>
  <c r="V860" i="1" a="1"/>
  <c r="V860" i="1" s="1"/>
  <c r="V861" i="1" a="1"/>
  <c r="V861" i="1" s="1"/>
  <c r="V862" i="1" a="1"/>
  <c r="V862" i="1" s="1"/>
  <c r="V863" i="1" a="1"/>
  <c r="V863" i="1" s="1"/>
  <c r="V864" i="1" a="1"/>
  <c r="V864" i="1" s="1"/>
  <c r="V865" i="1" a="1"/>
  <c r="V865" i="1" s="1"/>
  <c r="V866" i="1" a="1"/>
  <c r="V866" i="1" s="1"/>
  <c r="V867" i="1" a="1"/>
  <c r="V867" i="1" s="1"/>
  <c r="V868" i="1" a="1"/>
  <c r="V868" i="1" s="1"/>
  <c r="V869" i="1" a="1"/>
  <c r="V869" i="1" s="1"/>
  <c r="V870" i="1" a="1"/>
  <c r="V870" i="1" s="1"/>
  <c r="V871" i="1" a="1"/>
  <c r="V871" i="1" s="1"/>
  <c r="V872" i="1" a="1"/>
  <c r="V872" i="1" s="1"/>
  <c r="V873" i="1" a="1"/>
  <c r="V873" i="1" s="1"/>
  <c r="V874" i="1" a="1"/>
  <c r="V874" i="1" s="1"/>
  <c r="V875" i="1" a="1"/>
  <c r="V875" i="1" s="1"/>
  <c r="V876" i="1" a="1"/>
  <c r="V876" i="1" s="1"/>
  <c r="V877" i="1" a="1"/>
  <c r="V877" i="1" s="1"/>
  <c r="V878" i="1" a="1"/>
  <c r="V878" i="1" s="1"/>
  <c r="V879" i="1" a="1"/>
  <c r="V879" i="1" s="1"/>
  <c r="V880" i="1" a="1"/>
  <c r="V880" i="1" s="1"/>
  <c r="V881" i="1" a="1"/>
  <c r="V881" i="1" s="1"/>
  <c r="V882" i="1" a="1"/>
  <c r="V882" i="1" s="1"/>
  <c r="V883" i="1" a="1"/>
  <c r="V883" i="1" s="1"/>
  <c r="V884" i="1" a="1"/>
  <c r="V884" i="1" s="1"/>
  <c r="V885" i="1" a="1"/>
  <c r="V885" i="1" s="1"/>
  <c r="V886" i="1" a="1"/>
  <c r="V886" i="1" s="1"/>
  <c r="V887" i="1" a="1"/>
  <c r="V887" i="1" s="1"/>
  <c r="V888" i="1" a="1"/>
  <c r="V888" i="1" s="1"/>
  <c r="V889" i="1" a="1"/>
  <c r="V889" i="1" s="1"/>
  <c r="V890" i="1" a="1"/>
  <c r="V890" i="1" s="1"/>
  <c r="V891" i="1" a="1"/>
  <c r="V891" i="1" s="1"/>
  <c r="V892" i="1" a="1"/>
  <c r="V892" i="1" s="1"/>
  <c r="V893" i="1" a="1"/>
  <c r="V893" i="1" s="1"/>
  <c r="V894" i="1" a="1"/>
  <c r="V894" i="1" s="1"/>
  <c r="V895" i="1" a="1"/>
  <c r="V895" i="1" s="1"/>
  <c r="V896" i="1" a="1"/>
  <c r="V896" i="1" s="1"/>
  <c r="V897" i="1" a="1"/>
  <c r="V897" i="1" s="1"/>
  <c r="V898" i="1" a="1"/>
  <c r="V898" i="1" s="1"/>
  <c r="V899" i="1" a="1"/>
  <c r="V899" i="1" s="1"/>
  <c r="V900" i="1" a="1"/>
  <c r="V900" i="1" s="1"/>
  <c r="V901" i="1" a="1"/>
  <c r="V901" i="1" s="1"/>
  <c r="V902" i="1" a="1"/>
  <c r="V902" i="1" s="1"/>
  <c r="V903" i="1" a="1"/>
  <c r="V903" i="1" s="1"/>
  <c r="V904" i="1" a="1"/>
  <c r="V904" i="1" s="1"/>
  <c r="V905" i="1" a="1"/>
  <c r="V905" i="1" s="1"/>
  <c r="V906" i="1" a="1"/>
  <c r="V906" i="1" s="1"/>
  <c r="V907" i="1" a="1"/>
  <c r="V907" i="1" s="1"/>
  <c r="V908" i="1" a="1"/>
  <c r="V908" i="1" s="1"/>
  <c r="V909" i="1" a="1"/>
  <c r="V909" i="1" s="1"/>
  <c r="V910" i="1" a="1"/>
  <c r="V910" i="1" s="1"/>
  <c r="V911" i="1" a="1"/>
  <c r="V911" i="1" s="1"/>
  <c r="V912" i="1" a="1"/>
  <c r="V912" i="1" s="1"/>
  <c r="V913" i="1" a="1"/>
  <c r="V913" i="1" s="1"/>
  <c r="V914" i="1" a="1"/>
  <c r="V914" i="1" s="1"/>
  <c r="V915" i="1" a="1"/>
  <c r="V915" i="1" s="1"/>
  <c r="V916" i="1" a="1"/>
  <c r="V916" i="1" s="1"/>
  <c r="V917" i="1" a="1"/>
  <c r="V917" i="1" s="1"/>
  <c r="V918" i="1" a="1"/>
  <c r="V918" i="1" s="1"/>
  <c r="V919" i="1" a="1"/>
  <c r="V919" i="1" s="1"/>
  <c r="V920" i="1" a="1"/>
  <c r="V920" i="1" s="1"/>
  <c r="V921" i="1" a="1"/>
  <c r="V921" i="1" s="1"/>
  <c r="V922" i="1" a="1"/>
  <c r="V922" i="1" s="1"/>
  <c r="V923" i="1" a="1"/>
  <c r="V923" i="1" s="1"/>
  <c r="V924" i="1" a="1"/>
  <c r="V924" i="1" s="1"/>
  <c r="V925" i="1" a="1"/>
  <c r="V925" i="1" s="1"/>
  <c r="V926" i="1" a="1"/>
  <c r="V926" i="1" s="1"/>
  <c r="V927" i="1" a="1"/>
  <c r="V927" i="1" s="1"/>
  <c r="V928" i="1" a="1"/>
  <c r="V928" i="1" s="1"/>
  <c r="V929" i="1" a="1"/>
  <c r="V929" i="1" s="1"/>
  <c r="V930" i="1" a="1"/>
  <c r="V930" i="1" s="1"/>
  <c r="V931" i="1" a="1"/>
  <c r="V931" i="1" s="1"/>
  <c r="V932" i="1" a="1"/>
  <c r="V932" i="1" s="1"/>
  <c r="V933" i="1" a="1"/>
  <c r="V933" i="1" s="1"/>
  <c r="V934" i="1" a="1"/>
  <c r="V934" i="1" s="1"/>
  <c r="V935" i="1" a="1"/>
  <c r="V935" i="1" s="1"/>
  <c r="V936" i="1" a="1"/>
  <c r="V936" i="1" s="1"/>
  <c r="V937" i="1" a="1"/>
  <c r="V937" i="1" s="1"/>
  <c r="V938" i="1" a="1"/>
  <c r="V938" i="1" s="1"/>
  <c r="V939" i="1" a="1"/>
  <c r="V939" i="1"/>
  <c r="V940" i="1" a="1"/>
  <c r="V940" i="1" s="1"/>
  <c r="V941" i="1" a="1"/>
  <c r="V941" i="1" s="1"/>
  <c r="V942" i="1" a="1"/>
  <c r="V942" i="1" s="1"/>
  <c r="V943" i="1" a="1"/>
  <c r="V943" i="1" s="1"/>
  <c r="V944" i="1" a="1"/>
  <c r="V944" i="1" s="1"/>
  <c r="V945" i="1" a="1"/>
  <c r="V945" i="1" s="1"/>
  <c r="V946" i="1" a="1"/>
  <c r="V946" i="1" s="1"/>
  <c r="V947" i="1" a="1"/>
  <c r="V947" i="1" s="1"/>
  <c r="V948" i="1" a="1"/>
  <c r="V948" i="1" s="1"/>
  <c r="V949" i="1" a="1"/>
  <c r="V949" i="1" s="1"/>
  <c r="V950" i="1" a="1"/>
  <c r="V950" i="1" s="1"/>
  <c r="V951" i="1" a="1"/>
  <c r="V951" i="1" s="1"/>
  <c r="V952" i="1" a="1"/>
  <c r="V952" i="1" s="1"/>
  <c r="V953" i="1" a="1"/>
  <c r="V953" i="1" s="1"/>
  <c r="V954" i="1" a="1"/>
  <c r="V954" i="1" s="1"/>
  <c r="V955" i="1" a="1"/>
  <c r="V955" i="1" s="1"/>
  <c r="V956" i="1" a="1"/>
  <c r="V956" i="1" s="1"/>
  <c r="V957" i="1" a="1"/>
  <c r="V957" i="1" s="1"/>
  <c r="V958" i="1" a="1"/>
  <c r="V958" i="1" s="1"/>
  <c r="V959" i="1" a="1"/>
  <c r="V959" i="1" s="1"/>
  <c r="V960" i="1" a="1"/>
  <c r="V960" i="1" s="1"/>
  <c r="V961" i="1" a="1"/>
  <c r="V961" i="1" s="1"/>
  <c r="V962" i="1" a="1"/>
  <c r="V962" i="1" s="1"/>
  <c r="V963" i="1" a="1"/>
  <c r="V963" i="1" s="1"/>
  <c r="V964" i="1" a="1"/>
  <c r="V964" i="1" s="1"/>
  <c r="V965" i="1" a="1"/>
  <c r="V965" i="1" s="1"/>
  <c r="V966" i="1" a="1"/>
  <c r="V966" i="1" s="1"/>
  <c r="V967" i="1" a="1"/>
  <c r="V967" i="1" s="1"/>
  <c r="V968" i="1" a="1"/>
  <c r="V968" i="1" s="1"/>
  <c r="V969" i="1" a="1"/>
  <c r="V969" i="1" s="1"/>
  <c r="V970" i="1" a="1"/>
  <c r="V970" i="1" s="1"/>
  <c r="V971" i="1" a="1"/>
  <c r="V971" i="1" s="1"/>
  <c r="V972" i="1" a="1"/>
  <c r="V972" i="1" s="1"/>
  <c r="V973" i="1" a="1"/>
  <c r="V973" i="1" s="1"/>
  <c r="V974" i="1" a="1"/>
  <c r="V974" i="1" s="1"/>
  <c r="V975" i="1" a="1"/>
  <c r="V975" i="1" s="1"/>
  <c r="V976" i="1" a="1"/>
  <c r="V976" i="1" s="1"/>
  <c r="V977" i="1" a="1"/>
  <c r="V977" i="1" s="1"/>
  <c r="V978" i="1" a="1"/>
  <c r="V978" i="1" s="1"/>
  <c r="V979" i="1" a="1"/>
  <c r="V979" i="1" s="1"/>
  <c r="V980" i="1" a="1"/>
  <c r="V980" i="1" s="1"/>
  <c r="V981" i="1" a="1"/>
  <c r="V981" i="1" s="1"/>
  <c r="V982" i="1" a="1"/>
  <c r="V982" i="1" s="1"/>
  <c r="V983" i="1" a="1"/>
  <c r="V983" i="1" s="1"/>
  <c r="V984" i="1" a="1"/>
  <c r="V984" i="1" s="1"/>
  <c r="V985" i="1" a="1"/>
  <c r="V985" i="1" s="1"/>
  <c r="V986" i="1" a="1"/>
  <c r="V986" i="1" s="1"/>
  <c r="V987" i="1" a="1"/>
  <c r="V987" i="1" s="1"/>
  <c r="V988" i="1" a="1"/>
  <c r="V988" i="1" s="1"/>
  <c r="V989" i="1" a="1"/>
  <c r="V989" i="1" s="1"/>
  <c r="V990" i="1" a="1"/>
  <c r="V990" i="1" s="1"/>
  <c r="V991" i="1" a="1"/>
  <c r="V991" i="1" s="1"/>
  <c r="V992" i="1" a="1"/>
  <c r="V992" i="1" s="1"/>
  <c r="V993" i="1" a="1"/>
  <c r="V993" i="1" s="1"/>
  <c r="V994" i="1" a="1"/>
  <c r="V994" i="1" s="1"/>
  <c r="V995" i="1" a="1"/>
  <c r="V995" i="1" s="1"/>
  <c r="V996" i="1" a="1"/>
  <c r="V996" i="1" s="1"/>
  <c r="V997" i="1" a="1"/>
  <c r="V997" i="1" s="1"/>
  <c r="V998" i="1" a="1"/>
  <c r="V998" i="1" s="1"/>
  <c r="V999" i="1" a="1"/>
  <c r="V999" i="1" s="1"/>
  <c r="V1000" i="1" a="1"/>
  <c r="V1000" i="1" s="1"/>
  <c r="V1001" i="1" a="1"/>
  <c r="V1001" i="1" s="1"/>
  <c r="V1002" i="1" a="1"/>
  <c r="V1002" i="1" s="1"/>
  <c r="V1003" i="1" a="1"/>
  <c r="V1003" i="1" s="1"/>
  <c r="V1004" i="1" a="1"/>
  <c r="V1004" i="1" s="1"/>
  <c r="V1005" i="1" a="1"/>
  <c r="V1005" i="1" s="1"/>
  <c r="V1006" i="1" a="1"/>
  <c r="V1006" i="1" s="1"/>
  <c r="V1007" i="1" a="1"/>
  <c r="V1007" i="1" s="1"/>
  <c r="V1008" i="1" a="1"/>
  <c r="V1008" i="1" s="1"/>
  <c r="V1009" i="1" a="1"/>
  <c r="V1009" i="1" s="1"/>
  <c r="V1010" i="1" a="1"/>
  <c r="V1010" i="1" s="1"/>
  <c r="V1011" i="1" a="1"/>
  <c r="V1011" i="1" s="1"/>
  <c r="V1012" i="1" a="1"/>
  <c r="V1012" i="1" s="1"/>
  <c r="V1013" i="1" a="1"/>
  <c r="V1013" i="1" s="1"/>
  <c r="V1014" i="1" a="1"/>
  <c r="V1014" i="1" s="1"/>
  <c r="V1015" i="1" a="1"/>
  <c r="V1015" i="1" s="1"/>
  <c r="V1016" i="1" a="1"/>
  <c r="V1016" i="1" s="1"/>
  <c r="V1017" i="1" a="1"/>
  <c r="V1017" i="1" s="1"/>
  <c r="V1018" i="1" a="1"/>
  <c r="V1018" i="1" s="1"/>
  <c r="V1019" i="1" a="1"/>
  <c r="V1019" i="1" s="1"/>
  <c r="V1020" i="1" a="1"/>
  <c r="V1020" i="1" s="1"/>
  <c r="V1021" i="1" a="1"/>
  <c r="V1021" i="1" s="1"/>
  <c r="V1022" i="1" a="1"/>
  <c r="V1022" i="1" s="1"/>
  <c r="V1023" i="1" a="1"/>
  <c r="V1023" i="1" s="1"/>
  <c r="V1024" i="1" a="1"/>
  <c r="V1024" i="1" s="1"/>
  <c r="V1025" i="1" a="1"/>
  <c r="V1025" i="1" s="1"/>
  <c r="V1026" i="1" a="1"/>
  <c r="V1026" i="1" s="1"/>
  <c r="V1027" i="1" a="1"/>
  <c r="V1027" i="1" s="1"/>
  <c r="V1028" i="1" a="1"/>
  <c r="V1028" i="1" s="1"/>
  <c r="V1029" i="1" a="1"/>
  <c r="V1029" i="1" s="1"/>
  <c r="V1030" i="1" a="1"/>
  <c r="V1030" i="1" s="1"/>
  <c r="V1031" i="1" a="1"/>
  <c r="V1031" i="1" s="1"/>
  <c r="V1032" i="1" a="1"/>
  <c r="V1032" i="1" s="1"/>
  <c r="V1033" i="1" a="1"/>
  <c r="V1033" i="1" s="1"/>
  <c r="V1034" i="1" a="1"/>
  <c r="V1034" i="1" s="1"/>
  <c r="V1035" i="1" a="1"/>
  <c r="V1035" i="1" s="1"/>
  <c r="V1036" i="1" a="1"/>
  <c r="V1036" i="1" s="1"/>
  <c r="V1037" i="1" a="1"/>
  <c r="V1037" i="1" s="1"/>
  <c r="V1038" i="1" a="1"/>
  <c r="V1038" i="1" s="1"/>
  <c r="V1039" i="1" a="1"/>
  <c r="V1039" i="1" s="1"/>
  <c r="V1040" i="1" a="1"/>
  <c r="V1040" i="1" s="1"/>
  <c r="V1041" i="1" a="1"/>
  <c r="V1041" i="1" s="1"/>
  <c r="V1042" i="1" a="1"/>
  <c r="V1042" i="1" s="1"/>
  <c r="V1043" i="1" a="1"/>
  <c r="V1043" i="1" s="1"/>
  <c r="V1044" i="1" a="1"/>
  <c r="V1044" i="1" s="1"/>
  <c r="V1045" i="1" a="1"/>
  <c r="V1045" i="1" s="1"/>
  <c r="V1046" i="1" a="1"/>
  <c r="V1046" i="1" s="1"/>
  <c r="V1047" i="1" a="1"/>
  <c r="V1047" i="1" s="1"/>
  <c r="V1048" i="1" a="1"/>
  <c r="V1048" i="1" s="1"/>
  <c r="V1049" i="1" a="1"/>
  <c r="V1049" i="1" s="1"/>
  <c r="V1050" i="1" a="1"/>
  <c r="V1050" i="1" s="1"/>
  <c r="V1051" i="1" a="1"/>
  <c r="V1051" i="1" s="1"/>
  <c r="V1052" i="1" a="1"/>
  <c r="V1052" i="1" s="1"/>
  <c r="V1053" i="1" a="1"/>
  <c r="V1053" i="1" s="1"/>
  <c r="V1054" i="1" a="1"/>
  <c r="V1054" i="1" s="1"/>
  <c r="V1055" i="1" a="1"/>
  <c r="V1055" i="1" s="1"/>
  <c r="V1056" i="1" a="1"/>
  <c r="V1056" i="1" s="1"/>
  <c r="V1057" i="1" a="1"/>
  <c r="V1057" i="1" s="1"/>
  <c r="V1058" i="1" a="1"/>
  <c r="V1058" i="1" s="1"/>
  <c r="V1059" i="1" a="1"/>
  <c r="V1059" i="1" s="1"/>
  <c r="V1060" i="1" a="1"/>
  <c r="V1060" i="1" s="1"/>
  <c r="V1061" i="1" a="1"/>
  <c r="V1061" i="1" s="1"/>
  <c r="V1062" i="1" a="1"/>
  <c r="V1062" i="1" s="1"/>
  <c r="V1063" i="1" a="1"/>
  <c r="V1063" i="1" s="1"/>
  <c r="V1064" i="1" a="1"/>
  <c r="V1064" i="1" s="1"/>
  <c r="V1065" i="1" a="1"/>
  <c r="V1065" i="1" s="1"/>
  <c r="V1066" i="1" a="1"/>
  <c r="V1066" i="1" s="1"/>
  <c r="V1067" i="1" a="1"/>
  <c r="V1067" i="1" s="1"/>
  <c r="V1068" i="1" a="1"/>
  <c r="V1068" i="1" s="1"/>
  <c r="V1069" i="1" a="1"/>
  <c r="V1069" i="1" s="1"/>
  <c r="V1070" i="1" a="1"/>
  <c r="V1070" i="1" s="1"/>
  <c r="V1071" i="1" a="1"/>
  <c r="V1071" i="1" s="1"/>
  <c r="V1072" i="1" a="1"/>
  <c r="V1072" i="1" s="1"/>
  <c r="V1073" i="1" a="1"/>
  <c r="V1073" i="1" s="1"/>
  <c r="V1074" i="1" a="1"/>
  <c r="V1074" i="1" s="1"/>
  <c r="V1075" i="1" a="1"/>
  <c r="V1075" i="1" s="1"/>
  <c r="V1076" i="1" a="1"/>
  <c r="V1076" i="1" s="1"/>
  <c r="V1077" i="1" a="1"/>
  <c r="V1077" i="1" s="1"/>
  <c r="V1078" i="1" a="1"/>
  <c r="V1078" i="1" s="1"/>
  <c r="V1079" i="1" a="1"/>
  <c r="V1079" i="1" s="1"/>
  <c r="V1080" i="1" a="1"/>
  <c r="V1080" i="1" s="1"/>
  <c r="V1081" i="1" a="1"/>
  <c r="V1081" i="1" s="1"/>
  <c r="V1082" i="1" a="1"/>
  <c r="V1082" i="1" s="1"/>
  <c r="V1083" i="1" a="1"/>
  <c r="V1083" i="1" s="1"/>
  <c r="V1084" i="1" a="1"/>
  <c r="V1084" i="1" s="1"/>
  <c r="V1085" i="1" a="1"/>
  <c r="V1085" i="1" s="1"/>
  <c r="V1086" i="1" a="1"/>
  <c r="V1086" i="1" s="1"/>
  <c r="V1087" i="1" a="1"/>
  <c r="V1087" i="1" s="1"/>
  <c r="V1088" i="1" a="1"/>
  <c r="V1088" i="1" s="1"/>
  <c r="V1089" i="1" a="1"/>
  <c r="V1089" i="1" s="1"/>
  <c r="V1090" i="1" a="1"/>
  <c r="V1090" i="1" s="1"/>
  <c r="V1091" i="1" a="1"/>
  <c r="V1091" i="1" s="1"/>
  <c r="V1092" i="1" a="1"/>
  <c r="V1092" i="1" s="1"/>
  <c r="V1093" i="1" a="1"/>
  <c r="V1093" i="1" s="1"/>
  <c r="V1094" i="1" a="1"/>
  <c r="V1094" i="1" s="1"/>
  <c r="V1095" i="1" a="1"/>
  <c r="V1095" i="1" s="1"/>
  <c r="V1096" i="1" a="1"/>
  <c r="V1096" i="1" s="1"/>
  <c r="V1097" i="1" a="1"/>
  <c r="V1097" i="1" s="1"/>
  <c r="V1098" i="1" a="1"/>
  <c r="V1098" i="1" s="1"/>
  <c r="V1099" i="1" a="1"/>
  <c r="V1099" i="1" s="1"/>
  <c r="V1100" i="1" a="1"/>
  <c r="V1100" i="1" s="1"/>
  <c r="V1101" i="1" a="1"/>
  <c r="V1101" i="1" s="1"/>
  <c r="V1102" i="1" a="1"/>
  <c r="V1102" i="1" s="1"/>
  <c r="V1103" i="1" a="1"/>
  <c r="V1103" i="1" s="1"/>
  <c r="V1104" i="1" a="1"/>
  <c r="V1104" i="1" s="1"/>
  <c r="V1105" i="1" a="1"/>
  <c r="V1105" i="1" s="1"/>
  <c r="V1106" i="1" a="1"/>
  <c r="V1106" i="1" s="1"/>
  <c r="V1107" i="1" a="1"/>
  <c r="V1107" i="1" s="1"/>
  <c r="V1108" i="1" a="1"/>
  <c r="V1108" i="1" s="1"/>
  <c r="V1109" i="1" a="1"/>
  <c r="V1109" i="1" s="1"/>
  <c r="V1110" i="1" a="1"/>
  <c r="V1110" i="1" s="1"/>
  <c r="V1111" i="1" a="1"/>
  <c r="V1111" i="1" s="1"/>
  <c r="V1112" i="1" a="1"/>
  <c r="V1112" i="1" s="1"/>
  <c r="V1113" i="1" a="1"/>
  <c r="V1113" i="1" s="1"/>
  <c r="V1114" i="1" a="1"/>
  <c r="V1114" i="1" s="1"/>
  <c r="V1115" i="1" a="1"/>
  <c r="V1115" i="1" s="1"/>
  <c r="V1116" i="1" a="1"/>
  <c r="V1116" i="1" s="1"/>
  <c r="V1117" i="1" a="1"/>
  <c r="V1117" i="1" s="1"/>
  <c r="V1118" i="1" a="1"/>
  <c r="V1118" i="1" s="1"/>
  <c r="V1119" i="1" a="1"/>
  <c r="V1119" i="1" s="1"/>
  <c r="V1120" i="1" a="1"/>
  <c r="V1120" i="1" s="1"/>
  <c r="V1121" i="1" a="1"/>
  <c r="V1121" i="1" s="1"/>
  <c r="V1122" i="1" a="1"/>
  <c r="V1122" i="1" s="1"/>
  <c r="V1123" i="1" a="1"/>
  <c r="V1123" i="1" s="1"/>
  <c r="V1124" i="1" a="1"/>
  <c r="V1124" i="1" s="1"/>
  <c r="V1125" i="1" a="1"/>
  <c r="V1125" i="1" s="1"/>
  <c r="V1126" i="1" a="1"/>
  <c r="V1126" i="1" s="1"/>
  <c r="V1127" i="1" a="1"/>
  <c r="V1127" i="1" s="1"/>
  <c r="V1128" i="1" a="1"/>
  <c r="V1128" i="1" s="1"/>
  <c r="V1129" i="1" a="1"/>
  <c r="V1129" i="1" s="1"/>
  <c r="V1130" i="1" a="1"/>
  <c r="V1130" i="1" s="1"/>
  <c r="V1131" i="1" a="1"/>
  <c r="V1131" i="1" s="1"/>
  <c r="V1132" i="1" a="1"/>
  <c r="V1132" i="1" s="1"/>
  <c r="V1133" i="1" a="1"/>
  <c r="V1133" i="1" s="1"/>
  <c r="V1134" i="1" a="1"/>
  <c r="V1134" i="1" s="1"/>
  <c r="V1135" i="1" a="1"/>
  <c r="V1135" i="1" s="1"/>
  <c r="V1136" i="1" a="1"/>
  <c r="V1136" i="1" s="1"/>
  <c r="V1137" i="1" a="1"/>
  <c r="V1137" i="1" s="1"/>
  <c r="V1138" i="1" a="1"/>
  <c r="V1138" i="1" s="1"/>
  <c r="V1139" i="1" a="1"/>
  <c r="V1139" i="1" s="1"/>
  <c r="V1140" i="1" a="1"/>
  <c r="V1140" i="1" s="1"/>
  <c r="V1141" i="1" a="1"/>
  <c r="V1141" i="1" s="1"/>
  <c r="V1142" i="1" a="1"/>
  <c r="V1142" i="1" s="1"/>
  <c r="V1143" i="1" a="1"/>
  <c r="V1143" i="1" s="1"/>
  <c r="V1144" i="1" a="1"/>
  <c r="V1144" i="1" s="1"/>
  <c r="V1145" i="1" a="1"/>
  <c r="V1145" i="1" s="1"/>
  <c r="V1146" i="1" a="1"/>
  <c r="V1146" i="1" s="1"/>
  <c r="V1147" i="1" a="1"/>
  <c r="V1147" i="1" s="1"/>
  <c r="V1148" i="1" a="1"/>
  <c r="V1148" i="1" s="1"/>
  <c r="V1149" i="1" a="1"/>
  <c r="V1149" i="1" s="1"/>
  <c r="V1150" i="1" a="1"/>
  <c r="V1150" i="1" s="1"/>
  <c r="V1151" i="1" a="1"/>
  <c r="V1151" i="1" s="1"/>
  <c r="V1152" i="1" a="1"/>
  <c r="V1152" i="1" s="1"/>
  <c r="V1153" i="1" a="1"/>
  <c r="V1153" i="1" s="1"/>
  <c r="V1154" i="1" a="1"/>
  <c r="V1154" i="1" s="1"/>
  <c r="V1155" i="1" a="1"/>
  <c r="V1155" i="1" s="1"/>
  <c r="V1156" i="1" a="1"/>
  <c r="V1156" i="1" s="1"/>
  <c r="V1157" i="1" a="1"/>
  <c r="V1157" i="1" s="1"/>
  <c r="V1158" i="1" a="1"/>
  <c r="V1158" i="1" s="1"/>
  <c r="V1159" i="1" a="1"/>
  <c r="V1159" i="1" s="1"/>
  <c r="V1160" i="1" a="1"/>
  <c r="V1160" i="1" s="1"/>
  <c r="V1161" i="1" a="1"/>
  <c r="V1161" i="1" s="1"/>
  <c r="V1162" i="1" a="1"/>
  <c r="V1162" i="1" s="1"/>
  <c r="V1163" i="1" a="1"/>
  <c r="V1163" i="1" s="1"/>
  <c r="V1164" i="1" a="1"/>
  <c r="V1164" i="1" s="1"/>
  <c r="V1165" i="1" a="1"/>
  <c r="V1165" i="1" s="1"/>
  <c r="V1166" i="1" a="1"/>
  <c r="V1166" i="1" s="1"/>
  <c r="V1167" i="1" a="1"/>
  <c r="V1167" i="1" s="1"/>
  <c r="V1168" i="1" a="1"/>
  <c r="V1168" i="1" s="1"/>
  <c r="V1169" i="1" a="1"/>
  <c r="V1169" i="1" s="1"/>
  <c r="V1170" i="1" a="1"/>
  <c r="V1170" i="1" s="1"/>
  <c r="V1171" i="1" a="1"/>
  <c r="V1171" i="1" s="1"/>
  <c r="V1172" i="1" a="1"/>
  <c r="V1172" i="1" s="1"/>
  <c r="V1173" i="1" a="1"/>
  <c r="V1173" i="1" s="1"/>
  <c r="V1174" i="1" a="1"/>
  <c r="V1174" i="1" s="1"/>
  <c r="V1175" i="1" a="1"/>
  <c r="V1175" i="1" s="1"/>
  <c r="V1176" i="1" a="1"/>
  <c r="V1176" i="1" s="1"/>
  <c r="V1177" i="1" a="1"/>
  <c r="V1177" i="1" s="1"/>
  <c r="V1178" i="1" a="1"/>
  <c r="V1178" i="1" s="1"/>
  <c r="V1179" i="1" a="1"/>
  <c r="V1179" i="1" s="1"/>
  <c r="V1180" i="1" a="1"/>
  <c r="V1180" i="1" s="1"/>
  <c r="V1181" i="1" a="1"/>
  <c r="V1181" i="1" s="1"/>
  <c r="V1182" i="1" a="1"/>
  <c r="V1182" i="1" s="1"/>
  <c r="V1183" i="1" a="1"/>
  <c r="V1183" i="1" s="1"/>
  <c r="V1184" i="1" a="1"/>
  <c r="V1184" i="1" s="1"/>
  <c r="V1185" i="1" a="1"/>
  <c r="V1185" i="1" s="1"/>
  <c r="V1186" i="1" a="1"/>
  <c r="V1186" i="1" s="1"/>
  <c r="V1187" i="1" a="1"/>
  <c r="V1187" i="1" s="1"/>
  <c r="V1188" i="1" a="1"/>
  <c r="V1188" i="1" s="1"/>
  <c r="V1189" i="1" a="1"/>
  <c r="V1189" i="1" s="1"/>
  <c r="V1190" i="1" a="1"/>
  <c r="V1190" i="1" s="1"/>
  <c r="V1191" i="1" a="1"/>
  <c r="V1191" i="1" s="1"/>
  <c r="V1192" i="1" a="1"/>
  <c r="V1192" i="1" s="1"/>
  <c r="V1193" i="1" a="1"/>
  <c r="V1193" i="1" s="1"/>
  <c r="V1194" i="1" a="1"/>
  <c r="V1194" i="1"/>
  <c r="V1195" i="1" a="1"/>
  <c r="V1195" i="1" s="1"/>
  <c r="V1196" i="1" a="1"/>
  <c r="V1196" i="1" s="1"/>
  <c r="V1197" i="1" a="1"/>
  <c r="V1197" i="1" s="1"/>
  <c r="V1198" i="1" a="1"/>
  <c r="V1198" i="1" s="1"/>
  <c r="V1199" i="1" a="1"/>
  <c r="V1199" i="1" s="1"/>
  <c r="V1200" i="1" a="1"/>
  <c r="V1200" i="1" s="1"/>
  <c r="V1201" i="1" a="1"/>
  <c r="V1201" i="1" s="1"/>
  <c r="V1202" i="1" a="1"/>
  <c r="V1202" i="1" s="1"/>
  <c r="V1203" i="1" a="1"/>
  <c r="V1203" i="1" s="1"/>
  <c r="V1204" i="1" a="1"/>
  <c r="V1204" i="1" s="1"/>
  <c r="V1205" i="1" a="1"/>
  <c r="V1205" i="1" s="1"/>
  <c r="V1206" i="1" a="1"/>
  <c r="V1206" i="1" s="1"/>
  <c r="V1207" i="1" a="1"/>
  <c r="V1207" i="1" s="1"/>
  <c r="V1208" i="1" a="1"/>
  <c r="V1208" i="1" s="1"/>
  <c r="V1209" i="1" a="1"/>
  <c r="V1209" i="1" s="1"/>
  <c r="V1210" i="1" a="1"/>
  <c r="V1210" i="1" s="1"/>
  <c r="V1211" i="1" a="1"/>
  <c r="V1211" i="1" s="1"/>
  <c r="V1212" i="1" a="1"/>
  <c r="V1212" i="1" s="1"/>
  <c r="V1213" i="1" a="1"/>
  <c r="V1213" i="1" s="1"/>
  <c r="V1214" i="1" a="1"/>
  <c r="V1214" i="1" s="1"/>
  <c r="V1215" i="1" a="1"/>
  <c r="V1215" i="1" s="1"/>
  <c r="V1216" i="1" a="1"/>
  <c r="V1216" i="1" s="1"/>
  <c r="V1217" i="1" a="1"/>
  <c r="V1217" i="1" s="1"/>
  <c r="V1218" i="1" a="1"/>
  <c r="V1218" i="1" s="1"/>
  <c r="V1219" i="1" a="1"/>
  <c r="V1219" i="1" s="1"/>
  <c r="V1220" i="1" a="1"/>
  <c r="V1220" i="1" s="1"/>
  <c r="V1221" i="1" a="1"/>
  <c r="V1221" i="1" s="1"/>
  <c r="V1222" i="1" a="1"/>
  <c r="V1222" i="1" s="1"/>
  <c r="V1223" i="1" a="1"/>
  <c r="V1223" i="1" s="1"/>
  <c r="V1224" i="1" a="1"/>
  <c r="V1224" i="1" s="1"/>
  <c r="V1225" i="1" a="1"/>
  <c r="V1225" i="1" s="1"/>
  <c r="V1226" i="1" a="1"/>
  <c r="V1226" i="1" s="1"/>
  <c r="V1227" i="1" a="1"/>
  <c r="V1227" i="1" s="1"/>
  <c r="V1228" i="1" a="1"/>
  <c r="V1228" i="1" s="1"/>
  <c r="V1229" i="1" a="1"/>
  <c r="V1229" i="1" s="1"/>
  <c r="V1230" i="1" a="1"/>
  <c r="V1230" i="1" s="1"/>
  <c r="V1231" i="1" a="1"/>
  <c r="V1231" i="1" s="1"/>
  <c r="V1232" i="1" a="1"/>
  <c r="V1232" i="1" s="1"/>
  <c r="V1233" i="1" a="1"/>
  <c r="V1233" i="1" s="1"/>
  <c r="V1234" i="1" a="1"/>
  <c r="V1234" i="1" s="1"/>
  <c r="V1235" i="1" a="1"/>
  <c r="V1235" i="1" s="1"/>
  <c r="V1236" i="1" a="1"/>
  <c r="V1236" i="1" s="1"/>
  <c r="V1237" i="1" a="1"/>
  <c r="V1237" i="1" s="1"/>
  <c r="V1238" i="1" a="1"/>
  <c r="V1238" i="1" s="1"/>
  <c r="V1239" i="1" a="1"/>
  <c r="V1239" i="1" s="1"/>
  <c r="V1240" i="1" a="1"/>
  <c r="V1240" i="1" s="1"/>
  <c r="V1241" i="1" a="1"/>
  <c r="V1241" i="1" s="1"/>
  <c r="V1242" i="1" a="1"/>
  <c r="V1242" i="1" s="1"/>
  <c r="V1243" i="1" a="1"/>
  <c r="V1243" i="1" s="1"/>
  <c r="V1244" i="1" a="1"/>
  <c r="V1244" i="1" s="1"/>
  <c r="V1245" i="1" a="1"/>
  <c r="V1245" i="1" s="1"/>
  <c r="V1246" i="1" a="1"/>
  <c r="V1246" i="1" s="1"/>
  <c r="V1247" i="1" a="1"/>
  <c r="V1247" i="1" s="1"/>
  <c r="V1248" i="1" a="1"/>
  <c r="V1248" i="1" s="1"/>
  <c r="V1249" i="1" a="1"/>
  <c r="V1249" i="1" s="1"/>
  <c r="V1250" i="1" a="1"/>
  <c r="V1250" i="1" s="1"/>
  <c r="V1251" i="1" a="1"/>
  <c r="V1251" i="1" s="1"/>
  <c r="V1252" i="1" a="1"/>
  <c r="V1252" i="1" s="1"/>
  <c r="V1253" i="1" a="1"/>
  <c r="V1253" i="1" s="1"/>
  <c r="V1254" i="1" a="1"/>
  <c r="V1254" i="1" s="1"/>
  <c r="V1255" i="1" a="1"/>
  <c r="V1255" i="1" s="1"/>
  <c r="V1256" i="1" a="1"/>
  <c r="V1256" i="1" s="1"/>
  <c r="V1257" i="1" a="1"/>
  <c r="V1257" i="1" s="1"/>
  <c r="V1258" i="1" a="1"/>
  <c r="V1258" i="1" s="1"/>
  <c r="V1259" i="1" a="1"/>
  <c r="V1259" i="1" s="1"/>
  <c r="V1260" i="1" a="1"/>
  <c r="V1260" i="1" s="1"/>
  <c r="V1261" i="1" a="1"/>
  <c r="V1261" i="1" s="1"/>
  <c r="V1262" i="1" a="1"/>
  <c r="V1262" i="1" s="1"/>
  <c r="V1263" i="1" a="1"/>
  <c r="V1263" i="1" s="1"/>
  <c r="V1264" i="1" a="1"/>
  <c r="V1264" i="1" s="1"/>
  <c r="V1265" i="1" a="1"/>
  <c r="V1265" i="1" s="1"/>
  <c r="V1266" i="1" a="1"/>
  <c r="V1266" i="1" s="1"/>
  <c r="V1267" i="1" a="1"/>
  <c r="V1267" i="1" s="1"/>
  <c r="V1268" i="1" a="1"/>
  <c r="V1268" i="1" s="1"/>
  <c r="V1269" i="1" a="1"/>
  <c r="V1269" i="1" s="1"/>
  <c r="V1270" i="1" a="1"/>
  <c r="V1270" i="1" s="1"/>
  <c r="V1271" i="1" a="1"/>
  <c r="V1271" i="1" s="1"/>
  <c r="V1272" i="1" a="1"/>
  <c r="V1272" i="1" s="1"/>
  <c r="V1273" i="1" a="1"/>
  <c r="V1273" i="1" s="1"/>
  <c r="V1274" i="1" a="1"/>
  <c r="V1274" i="1" s="1"/>
  <c r="V1275" i="1" a="1"/>
  <c r="V1275" i="1" s="1"/>
  <c r="V1276" i="1" a="1"/>
  <c r="V1276" i="1" s="1"/>
  <c r="V1277" i="1" a="1"/>
  <c r="V1277" i="1" s="1"/>
  <c r="V1278" i="1" a="1"/>
  <c r="V1278" i="1" s="1"/>
  <c r="V1279" i="1" a="1"/>
  <c r="V1279" i="1" s="1"/>
  <c r="V1280" i="1" a="1"/>
  <c r="V1280" i="1" s="1"/>
  <c r="V1281" i="1" a="1"/>
  <c r="V1281" i="1" s="1"/>
  <c r="V1282" i="1" a="1"/>
  <c r="V1282" i="1" s="1"/>
  <c r="V1283" i="1" a="1"/>
  <c r="V1283" i="1" s="1"/>
  <c r="V1284" i="1" a="1"/>
  <c r="V1284" i="1" s="1"/>
  <c r="V1285" i="1" a="1"/>
  <c r="V1285" i="1" s="1"/>
  <c r="V1286" i="1" a="1"/>
  <c r="V1286" i="1" s="1"/>
  <c r="V1287" i="1" a="1"/>
  <c r="V1287" i="1" s="1"/>
  <c r="V1288" i="1" a="1"/>
  <c r="V1288" i="1" s="1"/>
  <c r="V1289" i="1" a="1"/>
  <c r="V1289" i="1" s="1"/>
  <c r="V1290" i="1" a="1"/>
  <c r="V1290" i="1" s="1"/>
  <c r="V1291" i="1" a="1"/>
  <c r="V1291" i="1" s="1"/>
  <c r="V1292" i="1" a="1"/>
  <c r="V1292" i="1" s="1"/>
  <c r="V1293" i="1" a="1"/>
  <c r="V1293" i="1" s="1"/>
  <c r="V1294" i="1" a="1"/>
  <c r="V1294" i="1" s="1"/>
  <c r="V1295" i="1" a="1"/>
  <c r="V1295" i="1" s="1"/>
  <c r="V1296" i="1" a="1"/>
  <c r="V1296" i="1" s="1"/>
  <c r="V1297" i="1" a="1"/>
  <c r="V1297" i="1" s="1"/>
  <c r="V1298" i="1" a="1"/>
  <c r="V1298" i="1"/>
  <c r="V1299" i="1" a="1"/>
  <c r="V1299" i="1" s="1"/>
  <c r="V1300" i="1" a="1"/>
  <c r="V1300" i="1" s="1"/>
  <c r="V1301" i="1" a="1"/>
  <c r="V1301" i="1" s="1"/>
  <c r="V1302" i="1" a="1"/>
  <c r="V1302" i="1" s="1"/>
  <c r="V1303" i="1" a="1"/>
  <c r="V1303" i="1" s="1"/>
  <c r="V1304" i="1" a="1"/>
  <c r="V1304" i="1" s="1"/>
  <c r="V1305" i="1" a="1"/>
  <c r="V1305" i="1" s="1"/>
  <c r="V1306" i="1" a="1"/>
  <c r="V1306" i="1" s="1"/>
  <c r="V1307" i="1" a="1"/>
  <c r="V1307" i="1" s="1"/>
  <c r="V1308" i="1" a="1"/>
  <c r="V1308" i="1" s="1"/>
  <c r="V1309" i="1" a="1"/>
  <c r="V1309" i="1" s="1"/>
  <c r="V1310" i="1" a="1"/>
  <c r="V1310" i="1" s="1"/>
  <c r="V1311" i="1" a="1"/>
  <c r="V1311" i="1" s="1"/>
  <c r="V1312" i="1" a="1"/>
  <c r="V1312" i="1" s="1"/>
  <c r="V1313" i="1" a="1"/>
  <c r="V1313" i="1" s="1"/>
  <c r="V1314" i="1" a="1"/>
  <c r="V1314" i="1" s="1"/>
  <c r="V1315" i="1" a="1"/>
  <c r="V1315" i="1" s="1"/>
  <c r="V1316" i="1" a="1"/>
  <c r="V1316" i="1" s="1"/>
  <c r="V1317" i="1" a="1"/>
  <c r="V1317" i="1" s="1"/>
  <c r="V1318" i="1" a="1"/>
  <c r="V1318" i="1" s="1"/>
  <c r="V1319" i="1" a="1"/>
  <c r="V1319" i="1" s="1"/>
  <c r="V1320" i="1" a="1"/>
  <c r="V1320" i="1" s="1"/>
  <c r="V1321" i="1" a="1"/>
  <c r="V1321" i="1"/>
  <c r="V1322" i="1" a="1"/>
  <c r="V1322" i="1" s="1"/>
  <c r="V1323" i="1" a="1"/>
  <c r="V1323" i="1" s="1"/>
  <c r="V1324" i="1" a="1"/>
  <c r="V1324" i="1" s="1"/>
  <c r="V1325" i="1" a="1"/>
  <c r="V1325" i="1" s="1"/>
  <c r="V1326" i="1" a="1"/>
  <c r="V1326" i="1" s="1"/>
  <c r="V1327" i="1" a="1"/>
  <c r="V1327" i="1" s="1"/>
  <c r="V1328" i="1" a="1"/>
  <c r="V1328" i="1" s="1"/>
  <c r="V1329" i="1" a="1"/>
  <c r="V1329" i="1" s="1"/>
  <c r="V1330" i="1" a="1"/>
  <c r="V1330" i="1" s="1"/>
  <c r="V1331" i="1" a="1"/>
  <c r="V1331" i="1" s="1"/>
  <c r="V1332" i="1" a="1"/>
  <c r="V1332" i="1" s="1"/>
  <c r="V1333" i="1" a="1"/>
  <c r="V1333" i="1" s="1"/>
  <c r="V1334" i="1" a="1"/>
  <c r="V1334" i="1" s="1"/>
  <c r="V1335" i="1" a="1"/>
  <c r="V1335" i="1" s="1"/>
  <c r="V1336" i="1" a="1"/>
  <c r="V1336" i="1"/>
  <c r="V1337" i="1" a="1"/>
  <c r="V1337" i="1" s="1"/>
  <c r="V1338" i="1" a="1"/>
  <c r="V1338" i="1" s="1"/>
  <c r="V1339" i="1" a="1"/>
  <c r="V1339" i="1" s="1"/>
  <c r="V1340" i="1" a="1"/>
  <c r="V1340" i="1" s="1"/>
  <c r="V1341" i="1" a="1"/>
  <c r="V1341" i="1" s="1"/>
  <c r="V1342" i="1" a="1"/>
  <c r="V1342" i="1" s="1"/>
  <c r="V1343" i="1" a="1"/>
  <c r="V1343" i="1" s="1"/>
  <c r="V1344" i="1" a="1"/>
  <c r="V1344" i="1" s="1"/>
  <c r="V1345" i="1" a="1"/>
  <c r="V1345" i="1" s="1"/>
  <c r="V1346" i="1" a="1"/>
  <c r="V1346" i="1" s="1"/>
  <c r="V1347" i="1" a="1"/>
  <c r="V1347" i="1" s="1"/>
  <c r="V1348" i="1" a="1"/>
  <c r="V1348" i="1" s="1"/>
  <c r="V1349" i="1" a="1"/>
  <c r="V1349" i="1" s="1"/>
  <c r="V1350" i="1" a="1"/>
  <c r="V1350" i="1" s="1"/>
  <c r="V1351" i="1" a="1"/>
  <c r="V1351" i="1" s="1"/>
  <c r="V1352" i="1" a="1"/>
  <c r="V1352" i="1" s="1"/>
  <c r="V1353" i="1" a="1"/>
  <c r="V1353" i="1" s="1"/>
  <c r="V1354" i="1" a="1"/>
  <c r="V1354" i="1" s="1"/>
  <c r="V1355" i="1" a="1"/>
  <c r="V1355" i="1" s="1"/>
  <c r="V1356" i="1" a="1"/>
  <c r="V1356" i="1" s="1"/>
  <c r="V1357" i="1" a="1"/>
  <c r="V1357" i="1" s="1"/>
  <c r="V1358" i="1" a="1"/>
  <c r="V1358" i="1" s="1"/>
  <c r="V1359" i="1" a="1"/>
  <c r="V1359" i="1" s="1"/>
  <c r="V1360" i="1" a="1"/>
  <c r="V1360" i="1" s="1"/>
  <c r="V1361" i="1" a="1"/>
  <c r="V1361" i="1" s="1"/>
  <c r="V1362" i="1" a="1"/>
  <c r="V1362" i="1" s="1"/>
  <c r="V1363" i="1" a="1"/>
  <c r="V1363" i="1" s="1"/>
  <c r="V1364" i="1" a="1"/>
  <c r="V1364" i="1" s="1"/>
  <c r="V1365" i="1" a="1"/>
  <c r="V1365" i="1" s="1"/>
  <c r="V1366" i="1" a="1"/>
  <c r="V1366" i="1" s="1"/>
  <c r="V1367" i="1" a="1"/>
  <c r="V1367" i="1" s="1"/>
  <c r="V1368" i="1" a="1"/>
  <c r="V1368" i="1" s="1"/>
  <c r="V1369" i="1" a="1"/>
  <c r="V1369" i="1" s="1"/>
  <c r="V1370" i="1" a="1"/>
  <c r="V1370" i="1" s="1"/>
  <c r="V1371" i="1" a="1"/>
  <c r="V1371" i="1" s="1"/>
  <c r="V1372" i="1" a="1"/>
  <c r="V1372" i="1" s="1"/>
  <c r="V1373" i="1" a="1"/>
  <c r="V1373" i="1" s="1"/>
  <c r="V1374" i="1" a="1"/>
  <c r="V1374" i="1" s="1"/>
  <c r="V1375" i="1" a="1"/>
  <c r="V1375" i="1" s="1"/>
  <c r="V1376" i="1" a="1"/>
  <c r="V1376" i="1" s="1"/>
  <c r="V1377" i="1" a="1"/>
  <c r="V1377" i="1" s="1"/>
  <c r="V1378" i="1" a="1"/>
  <c r="V1378" i="1" s="1"/>
  <c r="V1379" i="1" a="1"/>
  <c r="V1379" i="1" s="1"/>
  <c r="V1380" i="1" a="1"/>
  <c r="V1380" i="1" s="1"/>
  <c r="V1381" i="1" a="1"/>
  <c r="V1381" i="1" s="1"/>
  <c r="V1382" i="1" a="1"/>
  <c r="V1382" i="1" s="1"/>
  <c r="V1383" i="1" a="1"/>
  <c r="V1383" i="1" s="1"/>
  <c r="V1384" i="1" a="1"/>
  <c r="V1384" i="1" s="1"/>
  <c r="V1385" i="1" a="1"/>
  <c r="V1385" i="1" s="1"/>
  <c r="V1386" i="1" a="1"/>
  <c r="V1386" i="1" s="1"/>
  <c r="V1387" i="1" a="1"/>
  <c r="V1387" i="1" s="1"/>
  <c r="V1388" i="1" a="1"/>
  <c r="V1388" i="1" s="1"/>
  <c r="V1389" i="1" a="1"/>
  <c r="V1389" i="1" s="1"/>
  <c r="V1390" i="1" a="1"/>
  <c r="V1390" i="1" s="1"/>
  <c r="V1391" i="1" a="1"/>
  <c r="V1391" i="1" s="1"/>
  <c r="V1392" i="1" a="1"/>
  <c r="V1392" i="1" s="1"/>
  <c r="V1393" i="1" a="1"/>
  <c r="V1393" i="1" s="1"/>
  <c r="V1394" i="1" a="1"/>
  <c r="V1394" i="1" s="1"/>
  <c r="V1395" i="1" a="1"/>
  <c r="V1395" i="1" s="1"/>
  <c r="V1396" i="1" a="1"/>
  <c r="V1396" i="1" s="1"/>
  <c r="V1397" i="1" a="1"/>
  <c r="V1397" i="1" s="1"/>
  <c r="V1398" i="1" a="1"/>
  <c r="V1398" i="1" s="1"/>
  <c r="V1399" i="1" a="1"/>
  <c r="V1399" i="1" s="1"/>
  <c r="V1400" i="1" a="1"/>
  <c r="V1400" i="1" s="1"/>
  <c r="V1401" i="1" a="1"/>
  <c r="V1401" i="1" s="1"/>
  <c r="V1402" i="1" a="1"/>
  <c r="V1402" i="1" s="1"/>
  <c r="V1403" i="1" a="1"/>
  <c r="V1403" i="1" s="1"/>
  <c r="V1404" i="1" a="1"/>
  <c r="V1404" i="1" s="1"/>
  <c r="V1405" i="1" a="1"/>
  <c r="V1405" i="1" s="1"/>
  <c r="V1406" i="1" a="1"/>
  <c r="V1406" i="1" s="1"/>
  <c r="V1407" i="1" a="1"/>
  <c r="V1407" i="1" s="1"/>
  <c r="V1408" i="1" a="1"/>
  <c r="V1408" i="1" s="1"/>
  <c r="V1409" i="1" a="1"/>
  <c r="V1409" i="1" s="1"/>
  <c r="V1410" i="1" a="1"/>
  <c r="V1410" i="1" s="1"/>
  <c r="V1411" i="1" a="1"/>
  <c r="V1411" i="1" s="1"/>
  <c r="V1412" i="1" a="1"/>
  <c r="V1412" i="1" s="1"/>
  <c r="V1413" i="1" a="1"/>
  <c r="V1413" i="1" s="1"/>
  <c r="V1414" i="1" a="1"/>
  <c r="V1414" i="1" s="1"/>
  <c r="V1415" i="1" a="1"/>
  <c r="V1415" i="1" s="1"/>
  <c r="V1416" i="1" a="1"/>
  <c r="V1416" i="1" s="1"/>
  <c r="V1417" i="1" a="1"/>
  <c r="V1417" i="1" s="1"/>
  <c r="V1418" i="1" a="1"/>
  <c r="V1418" i="1" s="1"/>
  <c r="V1419" i="1" a="1"/>
  <c r="V1419" i="1" s="1"/>
  <c r="V1420" i="1" a="1"/>
  <c r="V1420" i="1" s="1"/>
  <c r="V1421" i="1" a="1"/>
  <c r="V1421" i="1" s="1"/>
  <c r="V1422" i="1" a="1"/>
  <c r="V1422" i="1" s="1"/>
  <c r="V1423" i="1" a="1"/>
  <c r="V1423" i="1" s="1"/>
  <c r="V1424" i="1" a="1"/>
  <c r="V1424" i="1" s="1"/>
  <c r="V1425" i="1" a="1"/>
  <c r="V1425" i="1" s="1"/>
  <c r="V1426" i="1" a="1"/>
  <c r="V1426" i="1" s="1"/>
  <c r="V1427" i="1" a="1"/>
  <c r="V1427" i="1" s="1"/>
  <c r="V1428" i="1" a="1"/>
  <c r="V1428" i="1" s="1"/>
  <c r="V1429" i="1" a="1"/>
  <c r="V1429" i="1" s="1"/>
  <c r="V1430" i="1" a="1"/>
  <c r="V1430" i="1" s="1"/>
  <c r="V1431" i="1" a="1"/>
  <c r="V1431" i="1" s="1"/>
  <c r="V1432" i="1" a="1"/>
  <c r="V1432" i="1" s="1"/>
  <c r="V1433" i="1" a="1"/>
  <c r="V1433" i="1" s="1"/>
  <c r="V1434" i="1" a="1"/>
  <c r="V1434" i="1" s="1"/>
  <c r="V1435" i="1" a="1"/>
  <c r="V1435" i="1" s="1"/>
  <c r="V1436" i="1" a="1"/>
  <c r="V1436" i="1" s="1"/>
  <c r="V1437" i="1" a="1"/>
  <c r="V1437" i="1" s="1"/>
  <c r="V1438" i="1" a="1"/>
  <c r="V1438" i="1" s="1"/>
  <c r="V1439" i="1" a="1"/>
  <c r="V1439" i="1" s="1"/>
  <c r="V1440" i="1" a="1"/>
  <c r="V1440" i="1" s="1"/>
  <c r="V1441" i="1" a="1"/>
  <c r="V1441" i="1" s="1"/>
  <c r="V1442" i="1" a="1"/>
  <c r="V1442" i="1" s="1"/>
  <c r="V1443" i="1" a="1"/>
  <c r="V1443" i="1" s="1"/>
  <c r="V1444" i="1" a="1"/>
  <c r="V1444" i="1" s="1"/>
  <c r="V1445" i="1" a="1"/>
  <c r="V1445" i="1" s="1"/>
  <c r="V1446" i="1" a="1"/>
  <c r="V1446" i="1" s="1"/>
  <c r="V1447" i="1" a="1"/>
  <c r="V1447" i="1" s="1"/>
  <c r="V1448" i="1" a="1"/>
  <c r="V1448" i="1" s="1"/>
  <c r="V1449" i="1" a="1"/>
  <c r="V1449" i="1" s="1"/>
  <c r="V1450" i="1" a="1"/>
  <c r="V1450" i="1" s="1"/>
  <c r="V1451" i="1" a="1"/>
  <c r="V1451" i="1" s="1"/>
  <c r="V1452" i="1" a="1"/>
  <c r="V1452" i="1" s="1"/>
  <c r="V1453" i="1" a="1"/>
  <c r="V1453" i="1" s="1"/>
  <c r="V1454" i="1" a="1"/>
  <c r="V1454" i="1" s="1"/>
  <c r="V1455" i="1" a="1"/>
  <c r="V1455" i="1" s="1"/>
  <c r="V1456" i="1" a="1"/>
  <c r="V1456" i="1" s="1"/>
  <c r="V1457" i="1" a="1"/>
  <c r="V1457" i="1" s="1"/>
  <c r="V1458" i="1" a="1"/>
  <c r="V1458" i="1" s="1"/>
  <c r="V1459" i="1" a="1"/>
  <c r="V1459" i="1" s="1"/>
  <c r="V1460" i="1" a="1"/>
  <c r="V1460" i="1" s="1"/>
  <c r="V1461" i="1" a="1"/>
  <c r="V1461" i="1" s="1"/>
  <c r="V1462" i="1" a="1"/>
  <c r="V1462" i="1" s="1"/>
  <c r="V1463" i="1" a="1"/>
  <c r="V1463" i="1" s="1"/>
  <c r="V1464" i="1" a="1"/>
  <c r="V1464" i="1" s="1"/>
  <c r="V1465" i="1" a="1"/>
  <c r="V1465" i="1" s="1"/>
  <c r="V1466" i="1" a="1"/>
  <c r="V1466" i="1" s="1"/>
  <c r="V1467" i="1" a="1"/>
  <c r="V1467" i="1" s="1"/>
  <c r="V1468" i="1" a="1"/>
  <c r="V1468" i="1" s="1"/>
  <c r="V1469" i="1" a="1"/>
  <c r="V1469" i="1" s="1"/>
  <c r="V1470" i="1" a="1"/>
  <c r="V1470" i="1" s="1"/>
  <c r="V1471" i="1" a="1"/>
  <c r="V1471" i="1" s="1"/>
  <c r="V1472" i="1" a="1"/>
  <c r="V1472" i="1" s="1"/>
  <c r="V1473" i="1" a="1"/>
  <c r="V1473" i="1" s="1"/>
  <c r="V1474" i="1" a="1"/>
  <c r="V1474" i="1" s="1"/>
  <c r="V1475" i="1" a="1"/>
  <c r="V1475" i="1" s="1"/>
  <c r="V1476" i="1" a="1"/>
  <c r="V1476" i="1" s="1"/>
  <c r="V1477" i="1" a="1"/>
  <c r="V1477" i="1" s="1"/>
  <c r="V1478" i="1" a="1"/>
  <c r="V1478" i="1" s="1"/>
  <c r="V1479" i="1" a="1"/>
  <c r="V1479" i="1" s="1"/>
  <c r="V1480" i="1" a="1"/>
  <c r="V1480" i="1" s="1"/>
  <c r="V1481" i="1" a="1"/>
  <c r="V1481" i="1" s="1"/>
  <c r="V1482" i="1" a="1"/>
  <c r="V1482" i="1" s="1"/>
  <c r="V1483" i="1" a="1"/>
  <c r="V1483" i="1" s="1"/>
  <c r="V1484" i="1" a="1"/>
  <c r="V1484" i="1" s="1"/>
  <c r="V1485" i="1" a="1"/>
  <c r="V1485" i="1" s="1"/>
  <c r="V1486" i="1" a="1"/>
  <c r="V1486" i="1" s="1"/>
  <c r="V1487" i="1" a="1"/>
  <c r="V1487" i="1" s="1"/>
  <c r="V1488" i="1" a="1"/>
  <c r="V1488" i="1" s="1"/>
  <c r="V1489" i="1" a="1"/>
  <c r="V1489" i="1" s="1"/>
  <c r="V1490" i="1" a="1"/>
  <c r="V1490" i="1" s="1"/>
  <c r="V1491" i="1" a="1"/>
  <c r="V1491" i="1" s="1"/>
  <c r="V1492" i="1" a="1"/>
  <c r="V1492" i="1" s="1"/>
  <c r="V1493" i="1" a="1"/>
  <c r="V1493" i="1" s="1"/>
  <c r="V1494" i="1" a="1"/>
  <c r="V1494" i="1" s="1"/>
  <c r="V1495" i="1" a="1"/>
  <c r="V1495" i="1" s="1"/>
  <c r="V1496" i="1" a="1"/>
  <c r="V1496" i="1" s="1"/>
  <c r="V1497" i="1" a="1"/>
  <c r="V1497" i="1" s="1"/>
  <c r="V1498" i="1" a="1"/>
  <c r="V1498" i="1" s="1"/>
  <c r="V1499" i="1" a="1"/>
  <c r="V1499" i="1" s="1"/>
  <c r="V1500" i="1" a="1"/>
  <c r="V1500" i="1" s="1"/>
  <c r="V1501" i="1" a="1"/>
  <c r="V1501" i="1" s="1"/>
  <c r="V1502" i="1" a="1"/>
  <c r="V1502" i="1" s="1"/>
  <c r="V1503" i="1" a="1"/>
  <c r="V1503" i="1" s="1"/>
  <c r="V1504" i="1" a="1"/>
  <c r="V1504" i="1" s="1"/>
  <c r="V1505" i="1" a="1"/>
  <c r="V1505" i="1" s="1"/>
  <c r="V1506" i="1" a="1"/>
  <c r="V1506" i="1" s="1"/>
  <c r="V1507" i="1" a="1"/>
  <c r="V1507" i="1" s="1"/>
  <c r="V1508" i="1" a="1"/>
  <c r="V1508" i="1" s="1"/>
  <c r="V1509" i="1" a="1"/>
  <c r="V1509" i="1" s="1"/>
  <c r="V1510" i="1" a="1"/>
  <c r="V1510" i="1" s="1"/>
  <c r="V1511" i="1" a="1"/>
  <c r="V1511" i="1" s="1"/>
  <c r="V1512" i="1" a="1"/>
  <c r="V1512" i="1" s="1"/>
  <c r="V1513" i="1" a="1"/>
  <c r="V1513" i="1" s="1"/>
  <c r="V1514" i="1" a="1"/>
  <c r="V1514" i="1" s="1"/>
  <c r="V1515" i="1" a="1"/>
  <c r="V1515" i="1" s="1"/>
  <c r="V1516" i="1" a="1"/>
  <c r="V1516" i="1" s="1"/>
  <c r="V1517" i="1" a="1"/>
  <c r="V1517" i="1" s="1"/>
  <c r="V1518" i="1" a="1"/>
  <c r="V1518" i="1" s="1"/>
  <c r="V1519" i="1" a="1"/>
  <c r="V1519" i="1" s="1"/>
  <c r="V1520" i="1" a="1"/>
  <c r="V1520" i="1" s="1"/>
  <c r="V1521" i="1" a="1"/>
  <c r="V1521" i="1" s="1"/>
  <c r="V1522" i="1" a="1"/>
  <c r="V1522" i="1" s="1"/>
  <c r="V1523" i="1" a="1"/>
  <c r="V1523" i="1" s="1"/>
  <c r="V1524" i="1" a="1"/>
  <c r="V1524" i="1" s="1"/>
  <c r="V1525" i="1" a="1"/>
  <c r="V1525" i="1" s="1"/>
  <c r="V1526" i="1" a="1"/>
  <c r="V1526" i="1" s="1"/>
  <c r="V1527" i="1" a="1"/>
  <c r="V1527" i="1" s="1"/>
  <c r="V1528" i="1" a="1"/>
  <c r="V1528" i="1" s="1"/>
  <c r="V1529" i="1" a="1"/>
  <c r="V1529" i="1" s="1"/>
  <c r="V1530" i="1" a="1"/>
  <c r="V1530" i="1" s="1"/>
  <c r="V1531" i="1" a="1"/>
  <c r="V1531" i="1" s="1"/>
  <c r="V1532" i="1" a="1"/>
  <c r="V1532" i="1" s="1"/>
  <c r="V1533" i="1" a="1"/>
  <c r="V1533" i="1" s="1"/>
  <c r="V1534" i="1" a="1"/>
  <c r="V1534" i="1" s="1"/>
  <c r="V1535" i="1" a="1"/>
  <c r="V1535" i="1" s="1"/>
  <c r="V1536" i="1" a="1"/>
  <c r="V1536" i="1" s="1"/>
  <c r="V1537" i="1" a="1"/>
  <c r="V1537" i="1" s="1"/>
  <c r="V1538" i="1" a="1"/>
  <c r="V1538" i="1" s="1"/>
  <c r="V1539" i="1" a="1"/>
  <c r="V1539" i="1" s="1"/>
  <c r="V1540" i="1" a="1"/>
  <c r="V1540" i="1" s="1"/>
  <c r="V1541" i="1" a="1"/>
  <c r="V1541" i="1" s="1"/>
  <c r="V1542" i="1" a="1"/>
  <c r="V1542" i="1" s="1"/>
  <c r="V1543" i="1" a="1"/>
  <c r="V1543" i="1" s="1"/>
  <c r="V1544" i="1" a="1"/>
  <c r="V1544" i="1" s="1"/>
  <c r="V1545" i="1" a="1"/>
  <c r="V1545" i="1" s="1"/>
  <c r="V1546" i="1" a="1"/>
  <c r="V1546" i="1" s="1"/>
  <c r="V1547" i="1" a="1"/>
  <c r="V1547" i="1" s="1"/>
  <c r="V1548" i="1" a="1"/>
  <c r="V1548" i="1" s="1"/>
  <c r="V1549" i="1" a="1"/>
  <c r="V1549" i="1" s="1"/>
  <c r="V1550" i="1" a="1"/>
  <c r="V1550" i="1" s="1"/>
  <c r="V1551" i="1" a="1"/>
  <c r="V1551" i="1" s="1"/>
  <c r="V1552" i="1" a="1"/>
  <c r="V1552" i="1" s="1"/>
  <c r="V1553" i="1" a="1"/>
  <c r="V1553" i="1" s="1"/>
  <c r="V1554" i="1" a="1"/>
  <c r="V1554" i="1" s="1"/>
  <c r="V1555" i="1" a="1"/>
  <c r="V1555" i="1" s="1"/>
  <c r="V1556" i="1" a="1"/>
  <c r="V1556" i="1" s="1"/>
  <c r="V1557" i="1" a="1"/>
  <c r="V1557" i="1" s="1"/>
  <c r="V1558" i="1" a="1"/>
  <c r="V1558" i="1" s="1"/>
  <c r="V1559" i="1" a="1"/>
  <c r="V1559" i="1" s="1"/>
  <c r="V1560" i="1" a="1"/>
  <c r="V1560" i="1" s="1"/>
  <c r="V1561" i="1" a="1"/>
  <c r="V1561" i="1" s="1"/>
  <c r="V1562" i="1" a="1"/>
  <c r="V1562" i="1" s="1"/>
  <c r="V1563" i="1" a="1"/>
  <c r="V1563" i="1" s="1"/>
  <c r="V1564" i="1" a="1"/>
  <c r="V1564" i="1" s="1"/>
  <c r="V1565" i="1" a="1"/>
  <c r="V1565" i="1" s="1"/>
  <c r="V1566" i="1" a="1"/>
  <c r="V1566" i="1" s="1"/>
  <c r="V1567" i="1" a="1"/>
  <c r="V1567" i="1" s="1"/>
  <c r="V1568" i="1" a="1"/>
  <c r="V1568" i="1" s="1"/>
  <c r="V1569" i="1" a="1"/>
  <c r="V1569" i="1" s="1"/>
  <c r="V1570" i="1" a="1"/>
  <c r="V1570" i="1" s="1"/>
  <c r="V1571" i="1" a="1"/>
  <c r="V1571" i="1" s="1"/>
  <c r="V1572" i="1" a="1"/>
  <c r="V1572" i="1"/>
  <c r="V1573" i="1" a="1"/>
  <c r="V1573" i="1" s="1"/>
  <c r="V1574" i="1" a="1"/>
  <c r="V1574" i="1" s="1"/>
  <c r="V1575" i="1" a="1"/>
  <c r="V1575" i="1" s="1"/>
  <c r="V1576" i="1" a="1"/>
  <c r="V1576" i="1" s="1"/>
  <c r="V1577" i="1" a="1"/>
  <c r="V1577" i="1" s="1"/>
  <c r="V1578" i="1" a="1"/>
  <c r="V1578" i="1" s="1"/>
  <c r="V1579" i="1" a="1"/>
  <c r="V1579" i="1" s="1"/>
  <c r="V1580" i="1" a="1"/>
  <c r="V1580" i="1" s="1"/>
  <c r="V1581" i="1" a="1"/>
  <c r="V1581" i="1" s="1"/>
  <c r="V1582" i="1" a="1"/>
  <c r="V1582" i="1" s="1"/>
  <c r="V1583" i="1" a="1"/>
  <c r="V1583" i="1" s="1"/>
  <c r="V1584" i="1" a="1"/>
  <c r="V1584" i="1" s="1"/>
  <c r="V1585" i="1" a="1"/>
  <c r="V1585" i="1" s="1"/>
  <c r="V1586" i="1" a="1"/>
  <c r="V1586" i="1" s="1"/>
  <c r="V1587" i="1" a="1"/>
  <c r="V1587" i="1" s="1"/>
  <c r="V1588" i="1" a="1"/>
  <c r="V1588" i="1" s="1"/>
  <c r="V1589" i="1" a="1"/>
  <c r="V1589" i="1" s="1"/>
  <c r="V1590" i="1" a="1"/>
  <c r="V1590" i="1" s="1"/>
  <c r="V1591" i="1" a="1"/>
  <c r="V1591" i="1" s="1"/>
  <c r="V1592" i="1" a="1"/>
  <c r="V1592" i="1" s="1"/>
  <c r="V1593" i="1" a="1"/>
  <c r="V1593" i="1" s="1"/>
  <c r="V1594" i="1" a="1"/>
  <c r="V1594" i="1" s="1"/>
  <c r="V1595" i="1" a="1"/>
  <c r="V1595" i="1" s="1"/>
  <c r="V1596" i="1" a="1"/>
  <c r="V1596" i="1" s="1"/>
  <c r="V1597" i="1" a="1"/>
  <c r="V1597" i="1" s="1"/>
  <c r="V1598" i="1" a="1"/>
  <c r="V1598" i="1" s="1"/>
  <c r="V1599" i="1" a="1"/>
  <c r="V1599" i="1" s="1"/>
  <c r="V1600" i="1" a="1"/>
  <c r="V1600" i="1" s="1"/>
  <c r="V1601" i="1" a="1"/>
  <c r="V1601" i="1" s="1"/>
  <c r="V1602" i="1" a="1"/>
  <c r="V1602" i="1" s="1"/>
  <c r="V1603" i="1" a="1"/>
  <c r="V1603" i="1" s="1"/>
  <c r="V1604" i="1" a="1"/>
  <c r="V1604" i="1" s="1"/>
  <c r="V1605" i="1" a="1"/>
  <c r="V1605" i="1" s="1"/>
  <c r="V1606" i="1" a="1"/>
  <c r="V1606" i="1" s="1"/>
  <c r="V1607" i="1" a="1"/>
  <c r="V1607" i="1" s="1"/>
  <c r="V1608" i="1" a="1"/>
  <c r="V1608" i="1" s="1"/>
  <c r="V1609" i="1" a="1"/>
  <c r="V1609" i="1" s="1"/>
  <c r="V1610" i="1" a="1"/>
  <c r="V1610" i="1" s="1"/>
  <c r="V1611" i="1" a="1"/>
  <c r="V1611" i="1" s="1"/>
  <c r="V1612" i="1" a="1"/>
  <c r="V1612" i="1" s="1"/>
  <c r="V1613" i="1" a="1"/>
  <c r="V1613" i="1" s="1"/>
  <c r="V1614" i="1" a="1"/>
  <c r="V1614" i="1" s="1"/>
  <c r="V1615" i="1" a="1"/>
  <c r="V1615" i="1" s="1"/>
  <c r="V1616" i="1" a="1"/>
  <c r="V1616" i="1" s="1"/>
  <c r="V1617" i="1" a="1"/>
  <c r="V1617" i="1" s="1"/>
  <c r="V1618" i="1" a="1"/>
  <c r="V1618" i="1" s="1"/>
  <c r="V1619" i="1" a="1"/>
  <c r="V1619" i="1" s="1"/>
  <c r="V1620" i="1" a="1"/>
  <c r="V1620" i="1" s="1"/>
  <c r="V1621" i="1" a="1"/>
  <c r="V1621" i="1" s="1"/>
  <c r="V1622" i="1" a="1"/>
  <c r="V1622" i="1" s="1"/>
  <c r="V1623" i="1" a="1"/>
  <c r="V1623" i="1" s="1"/>
  <c r="V1624" i="1" a="1"/>
  <c r="V1624" i="1" s="1"/>
  <c r="V1625" i="1" a="1"/>
  <c r="V1625" i="1" s="1"/>
  <c r="V1626" i="1" a="1"/>
  <c r="V1626" i="1" s="1"/>
  <c r="V1627" i="1" a="1"/>
  <c r="V1627" i="1" s="1"/>
  <c r="V1628" i="1" a="1"/>
  <c r="V1628" i="1" s="1"/>
  <c r="V1629" i="1" a="1"/>
  <c r="V1629" i="1" s="1"/>
  <c r="V1630" i="1" a="1"/>
  <c r="V1630" i="1" s="1"/>
  <c r="V1631" i="1" a="1"/>
  <c r="V1631" i="1" s="1"/>
  <c r="V1632" i="1" a="1"/>
  <c r="V1632" i="1" s="1"/>
  <c r="V1633" i="1" a="1"/>
  <c r="V1633" i="1" s="1"/>
  <c r="V1634" i="1" a="1"/>
  <c r="V1634" i="1" s="1"/>
  <c r="V1635" i="1" a="1"/>
  <c r="V1635" i="1" s="1"/>
  <c r="V1636" i="1" a="1"/>
  <c r="V1636" i="1" s="1"/>
  <c r="V1637" i="1" a="1"/>
  <c r="V1637" i="1" s="1"/>
  <c r="V1638" i="1" a="1"/>
  <c r="V1638" i="1" s="1"/>
  <c r="V1639" i="1" a="1"/>
  <c r="V1639" i="1" s="1"/>
  <c r="V1640" i="1" a="1"/>
  <c r="V1640" i="1" s="1"/>
  <c r="V1641" i="1" a="1"/>
  <c r="V1641" i="1" s="1"/>
  <c r="V1642" i="1" a="1"/>
  <c r="V1642" i="1" s="1"/>
  <c r="V1643" i="1" a="1"/>
  <c r="V1643" i="1" s="1"/>
  <c r="V1644" i="1" a="1"/>
  <c r="V1644" i="1" s="1"/>
  <c r="V1645" i="1" a="1"/>
  <c r="V1645" i="1" s="1"/>
  <c r="V1646" i="1" a="1"/>
  <c r="V1646" i="1" s="1"/>
  <c r="V1647" i="1" a="1"/>
  <c r="V1647" i="1" s="1"/>
  <c r="V1648" i="1" a="1"/>
  <c r="V1648" i="1" s="1"/>
  <c r="V1649" i="1" a="1"/>
  <c r="V1649" i="1" s="1"/>
  <c r="V1650" i="1" a="1"/>
  <c r="V1650" i="1" s="1"/>
  <c r="V1651" i="1" a="1"/>
  <c r="V1651" i="1" s="1"/>
  <c r="V1652" i="1" a="1"/>
  <c r="V1652" i="1" s="1"/>
  <c r="V1653" i="1" a="1"/>
  <c r="V1653" i="1" s="1"/>
  <c r="V1654" i="1" a="1"/>
  <c r="V1654" i="1" s="1"/>
  <c r="V1655" i="1" a="1"/>
  <c r="V1655" i="1" s="1"/>
  <c r="V1656" i="1" a="1"/>
  <c r="V1656" i="1" s="1"/>
  <c r="V1657" i="1" a="1"/>
  <c r="V1657" i="1" s="1"/>
  <c r="V1658" i="1" a="1"/>
  <c r="V1658" i="1" s="1"/>
  <c r="V1659" i="1" a="1"/>
  <c r="V1659" i="1" s="1"/>
  <c r="V1660" i="1" a="1"/>
  <c r="V1660" i="1" s="1"/>
  <c r="V1661" i="1" a="1"/>
  <c r="V1661" i="1" s="1"/>
  <c r="V1662" i="1" a="1"/>
  <c r="V1662" i="1" s="1"/>
  <c r="V1663" i="1" a="1"/>
  <c r="V1663" i="1" s="1"/>
  <c r="V1664" i="1" a="1"/>
  <c r="V1664" i="1" s="1"/>
  <c r="V1665" i="1" a="1"/>
  <c r="V1665" i="1" s="1"/>
  <c r="V1666" i="1" a="1"/>
  <c r="V1666" i="1" s="1"/>
  <c r="V1667" i="1" a="1"/>
  <c r="V1667" i="1" s="1"/>
  <c r="V1668" i="1" a="1"/>
  <c r="V1668" i="1" s="1"/>
  <c r="V1669" i="1" a="1"/>
  <c r="V1669" i="1" s="1"/>
  <c r="V1670" i="1" a="1"/>
  <c r="V1670" i="1" s="1"/>
  <c r="V1671" i="1" a="1"/>
  <c r="V1671" i="1" s="1"/>
  <c r="V1672" i="1" a="1"/>
  <c r="V1672" i="1" s="1"/>
  <c r="V1673" i="1" a="1"/>
  <c r="V1673" i="1" s="1"/>
  <c r="V1674" i="1" a="1"/>
  <c r="V1674" i="1" s="1"/>
  <c r="V1675" i="1" a="1"/>
  <c r="V1675" i="1" s="1"/>
  <c r="V1676" i="1" a="1"/>
  <c r="V1676" i="1" s="1"/>
  <c r="V1677" i="1" a="1"/>
  <c r="V1677" i="1" s="1"/>
  <c r="V1678" i="1" a="1"/>
  <c r="V1678" i="1" s="1"/>
  <c r="V1679" i="1" a="1"/>
  <c r="V1679" i="1" s="1"/>
  <c r="V1680" i="1" a="1"/>
  <c r="V1680" i="1" s="1"/>
  <c r="V1681" i="1" a="1"/>
  <c r="V1681" i="1" s="1"/>
  <c r="V1682" i="1" a="1"/>
  <c r="V1682" i="1" s="1"/>
  <c r="V1683" i="1" a="1"/>
  <c r="V1683" i="1" s="1"/>
  <c r="V1684" i="1" a="1"/>
  <c r="V1684" i="1" s="1"/>
  <c r="V1685" i="1" a="1"/>
  <c r="V1685" i="1" s="1"/>
  <c r="V1686" i="1" a="1"/>
  <c r="V1686" i="1" s="1"/>
  <c r="V1687" i="1" a="1"/>
  <c r="V1687" i="1" s="1"/>
  <c r="V1688" i="1" a="1"/>
  <c r="V1688" i="1" s="1"/>
  <c r="V1689" i="1" a="1"/>
  <c r="V1689" i="1" s="1"/>
  <c r="V1690" i="1" a="1"/>
  <c r="V1690" i="1" s="1"/>
  <c r="V1691" i="1" a="1"/>
  <c r="V1691" i="1" s="1"/>
  <c r="V1692" i="1" a="1"/>
  <c r="V1692" i="1" s="1"/>
  <c r="V1693" i="1" a="1"/>
  <c r="V1693" i="1" s="1"/>
  <c r="V1694" i="1" a="1"/>
  <c r="V1694" i="1" s="1"/>
  <c r="V1695" i="1" a="1"/>
  <c r="V1695" i="1" s="1"/>
  <c r="V1696" i="1" a="1"/>
  <c r="V1696" i="1" s="1"/>
  <c r="V1697" i="1" a="1"/>
  <c r="V1697" i="1" s="1"/>
  <c r="V1698" i="1" a="1"/>
  <c r="V1698" i="1" s="1"/>
  <c r="V1699" i="1" a="1"/>
  <c r="V1699" i="1" s="1"/>
  <c r="V1700" i="1" a="1"/>
  <c r="V1700" i="1" s="1"/>
  <c r="V1701" i="1" a="1"/>
  <c r="V1701" i="1" s="1"/>
  <c r="V1702" i="1" a="1"/>
  <c r="V1702" i="1" s="1"/>
  <c r="V1703" i="1" a="1"/>
  <c r="V1703" i="1" s="1"/>
  <c r="V1704" i="1" a="1"/>
  <c r="V1704" i="1" s="1"/>
  <c r="V1705" i="1" a="1"/>
  <c r="V1705" i="1" s="1"/>
  <c r="V1706" i="1" a="1"/>
  <c r="V1706" i="1" s="1"/>
  <c r="V1707" i="1" a="1"/>
  <c r="V1707" i="1" s="1"/>
  <c r="V1708" i="1" a="1"/>
  <c r="V1708" i="1" s="1"/>
  <c r="V1709" i="1" a="1"/>
  <c r="V1709" i="1" s="1"/>
  <c r="V1710" i="1" a="1"/>
  <c r="V1710" i="1" s="1"/>
  <c r="V1711" i="1" a="1"/>
  <c r="V1711" i="1" s="1"/>
  <c r="V1712" i="1" a="1"/>
  <c r="V1712" i="1" s="1"/>
  <c r="V1713" i="1" a="1"/>
  <c r="V1713" i="1" s="1"/>
  <c r="V1714" i="1" a="1"/>
  <c r="V1714" i="1" s="1"/>
  <c r="V1715" i="1" a="1"/>
  <c r="V1715" i="1" s="1"/>
  <c r="V1716" i="1" a="1"/>
  <c r="V1716" i="1" s="1"/>
  <c r="V1717" i="1" a="1"/>
  <c r="V1717" i="1" s="1"/>
  <c r="V1718" i="1" a="1"/>
  <c r="V1718" i="1" s="1"/>
  <c r="V1719" i="1" a="1"/>
  <c r="V1719" i="1" s="1"/>
  <c r="V1720" i="1" a="1"/>
  <c r="V1720" i="1" s="1"/>
  <c r="V1721" i="1" a="1"/>
  <c r="V1721" i="1" s="1"/>
  <c r="V1722" i="1" a="1"/>
  <c r="V1722" i="1" s="1"/>
  <c r="V1723" i="1" a="1"/>
  <c r="V1723" i="1" s="1"/>
  <c r="V1724" i="1" a="1"/>
  <c r="V1724" i="1" s="1"/>
  <c r="V1725" i="1" a="1"/>
  <c r="V1725" i="1" s="1"/>
  <c r="V1726" i="1" a="1"/>
  <c r="V1726" i="1" s="1"/>
  <c r="V1727" i="1" a="1"/>
  <c r="V1727" i="1" s="1"/>
  <c r="V1728" i="1" a="1"/>
  <c r="V1728" i="1" s="1"/>
  <c r="V1729" i="1" a="1"/>
  <c r="V1729" i="1" s="1"/>
  <c r="V1730" i="1" a="1"/>
  <c r="V1730" i="1" s="1"/>
  <c r="V1731" i="1" a="1"/>
  <c r="V1731" i="1" s="1"/>
  <c r="V1732" i="1" a="1"/>
  <c r="V1732" i="1" s="1"/>
  <c r="V1733" i="1" a="1"/>
  <c r="V1733" i="1" s="1"/>
  <c r="V1734" i="1" a="1"/>
  <c r="V1734" i="1" s="1"/>
  <c r="V1735" i="1" a="1"/>
  <c r="V1735" i="1" s="1"/>
  <c r="V1736" i="1" a="1"/>
  <c r="V1736" i="1" s="1"/>
  <c r="V1737" i="1" a="1"/>
  <c r="V1737" i="1" s="1"/>
  <c r="V1738" i="1" a="1"/>
  <c r="V1738" i="1" s="1"/>
  <c r="V1739" i="1" a="1"/>
  <c r="V1739" i="1" s="1"/>
  <c r="V1740" i="1" a="1"/>
  <c r="V1740" i="1" s="1"/>
  <c r="V1741" i="1" a="1"/>
  <c r="V1741" i="1" s="1"/>
  <c r="V1742" i="1" a="1"/>
  <c r="V1742" i="1" s="1"/>
  <c r="V1743" i="1" a="1"/>
  <c r="V1743" i="1" s="1"/>
  <c r="V1744" i="1" a="1"/>
  <c r="V1744" i="1" s="1"/>
  <c r="V1745" i="1" a="1"/>
  <c r="V1745" i="1" s="1"/>
  <c r="V1746" i="1" a="1"/>
  <c r="V1746" i="1" s="1"/>
  <c r="V1747" i="1" a="1"/>
  <c r="V1747" i="1" s="1"/>
  <c r="V1748" i="1" a="1"/>
  <c r="V1748" i="1" s="1"/>
  <c r="V1749" i="1" a="1"/>
  <c r="V1749" i="1" s="1"/>
  <c r="V1750" i="1" a="1"/>
  <c r="V1750" i="1" s="1"/>
  <c r="V1751" i="1" a="1"/>
  <c r="V1751" i="1" s="1"/>
  <c r="V1752" i="1" a="1"/>
  <c r="V1752" i="1" s="1"/>
  <c r="V1753" i="1" a="1"/>
  <c r="V1753" i="1" s="1"/>
  <c r="V1754" i="1" a="1"/>
  <c r="V1754" i="1" s="1"/>
  <c r="V1755" i="1" a="1"/>
  <c r="V1755" i="1" s="1"/>
  <c r="V1756" i="1" a="1"/>
  <c r="V1756" i="1" s="1"/>
  <c r="V1757" i="1" a="1"/>
  <c r="V1757" i="1" s="1"/>
  <c r="V1758" i="1" a="1"/>
  <c r="V1758" i="1" s="1"/>
  <c r="V1759" i="1" a="1"/>
  <c r="V1759" i="1" s="1"/>
  <c r="V1760" i="1" a="1"/>
  <c r="V1760" i="1" s="1"/>
  <c r="V1761" i="1" a="1"/>
  <c r="V1761" i="1" s="1"/>
  <c r="V1762" i="1" a="1"/>
  <c r="V1762" i="1" s="1"/>
  <c r="V1763" i="1" a="1"/>
  <c r="V1763" i="1" s="1"/>
  <c r="V1764" i="1" a="1"/>
  <c r="V1764" i="1" s="1"/>
  <c r="V1765" i="1" a="1"/>
  <c r="V1765" i="1" s="1"/>
  <c r="V1766" i="1" a="1"/>
  <c r="V1766" i="1"/>
  <c r="V1767" i="1" a="1"/>
  <c r="V1767" i="1" s="1"/>
  <c r="V1768" i="1" a="1"/>
  <c r="V1768" i="1" s="1"/>
  <c r="V1769" i="1" a="1"/>
  <c r="V1769" i="1" s="1"/>
  <c r="V1770" i="1" a="1"/>
  <c r="V1770" i="1" s="1"/>
  <c r="V1771" i="1" a="1"/>
  <c r="V1771" i="1" s="1"/>
  <c r="V1772" i="1" a="1"/>
  <c r="V1772" i="1" s="1"/>
  <c r="V1773" i="1" a="1"/>
  <c r="V1773" i="1"/>
  <c r="V1774" i="1" a="1"/>
  <c r="V1774" i="1" s="1"/>
  <c r="V1775" i="1" a="1"/>
  <c r="V1775" i="1" s="1"/>
  <c r="V1776" i="1" a="1"/>
  <c r="V1776" i="1" s="1"/>
  <c r="V1777" i="1" a="1"/>
  <c r="V1777" i="1" s="1"/>
  <c r="V1778" i="1" a="1"/>
  <c r="V1778" i="1" s="1"/>
  <c r="V1779" i="1" a="1"/>
  <c r="V1779" i="1" s="1"/>
  <c r="V1780" i="1" a="1"/>
  <c r="V1780" i="1" s="1"/>
  <c r="V1781" i="1" a="1"/>
  <c r="V1781" i="1" s="1"/>
  <c r="V1782" i="1" a="1"/>
  <c r="V1782" i="1" s="1"/>
  <c r="V1783" i="1" a="1"/>
  <c r="V1783" i="1" s="1"/>
  <c r="V1784" i="1" a="1"/>
  <c r="V1784" i="1" s="1"/>
  <c r="V1785" i="1" a="1"/>
  <c r="V1785" i="1" s="1"/>
  <c r="V1786" i="1" a="1"/>
  <c r="V1786" i="1" s="1"/>
  <c r="V1787" i="1" a="1"/>
  <c r="V1787" i="1" s="1"/>
  <c r="V1788" i="1" a="1"/>
  <c r="V1788" i="1" s="1"/>
  <c r="V1789" i="1" a="1"/>
  <c r="V1789" i="1" s="1"/>
  <c r="V1790" i="1" a="1"/>
  <c r="V1790" i="1" s="1"/>
  <c r="V1791" i="1" a="1"/>
  <c r="V1791" i="1" s="1"/>
  <c r="V1792" i="1" a="1"/>
  <c r="V1792" i="1" s="1"/>
  <c r="V1793" i="1" a="1"/>
  <c r="V1793" i="1" s="1"/>
  <c r="V1794" i="1" a="1"/>
  <c r="V1794" i="1" s="1"/>
  <c r="V1795" i="1" a="1"/>
  <c r="V1795" i="1" s="1"/>
  <c r="V1796" i="1" a="1"/>
  <c r="V1796" i="1" s="1"/>
  <c r="V1797" i="1" a="1"/>
  <c r="V1797" i="1" s="1"/>
  <c r="V1798" i="1" a="1"/>
  <c r="V1798" i="1" s="1"/>
  <c r="V1799" i="1" a="1"/>
  <c r="V1799" i="1" s="1"/>
  <c r="V1800" i="1" a="1"/>
  <c r="V1800" i="1" s="1"/>
  <c r="V1801" i="1" a="1"/>
  <c r="V1801" i="1" s="1"/>
  <c r="V1802" i="1" a="1"/>
  <c r="V1802" i="1" s="1"/>
  <c r="V1803" i="1" a="1"/>
  <c r="V1803" i="1" s="1"/>
  <c r="V1804" i="1" a="1"/>
  <c r="V1804" i="1" s="1"/>
  <c r="V1805" i="1" a="1"/>
  <c r="V1805" i="1" s="1"/>
  <c r="V1806" i="1" a="1"/>
  <c r="V1806" i="1" s="1"/>
  <c r="V1807" i="1" a="1"/>
  <c r="V1807" i="1" s="1"/>
  <c r="V1808" i="1" a="1"/>
  <c r="V1808" i="1" s="1"/>
  <c r="V1809" i="1" a="1"/>
  <c r="V1809" i="1" s="1"/>
  <c r="V1810" i="1" a="1"/>
  <c r="V1810" i="1" s="1"/>
  <c r="V1811" i="1" a="1"/>
  <c r="V1811" i="1" s="1"/>
  <c r="V1812" i="1" a="1"/>
  <c r="V1812" i="1" s="1"/>
  <c r="V1813" i="1" a="1"/>
  <c r="V1813" i="1" s="1"/>
  <c r="V1814" i="1" a="1"/>
  <c r="V1814" i="1" s="1"/>
  <c r="V1815" i="1" a="1"/>
  <c r="V1815" i="1" s="1"/>
  <c r="V1816" i="1" a="1"/>
  <c r="V1816" i="1" s="1"/>
  <c r="V1817" i="1" a="1"/>
  <c r="V1817" i="1" s="1"/>
  <c r="V1818" i="1" a="1"/>
  <c r="V1818" i="1" s="1"/>
  <c r="V1819" i="1" a="1"/>
  <c r="V1819" i="1" s="1"/>
  <c r="V1820" i="1" a="1"/>
  <c r="V1820" i="1" s="1"/>
  <c r="V1821" i="1" a="1"/>
  <c r="V1821" i="1" s="1"/>
  <c r="V1822" i="1" a="1"/>
  <c r="V1822" i="1" s="1"/>
  <c r="V1823" i="1" a="1"/>
  <c r="V1823" i="1" s="1"/>
  <c r="V1824" i="1" a="1"/>
  <c r="V1824" i="1" s="1"/>
  <c r="V1825" i="1" a="1"/>
  <c r="V1825" i="1" s="1"/>
  <c r="V1826" i="1" a="1"/>
  <c r="V1826" i="1" s="1"/>
  <c r="V1827" i="1" a="1"/>
  <c r="V1827" i="1" s="1"/>
  <c r="V1828" i="1" a="1"/>
  <c r="V1828" i="1" s="1"/>
  <c r="V1829" i="1" a="1"/>
  <c r="V1829" i="1" s="1"/>
  <c r="V1830" i="1" a="1"/>
  <c r="V1830" i="1" s="1"/>
  <c r="V1831" i="1" a="1"/>
  <c r="V1831" i="1" s="1"/>
  <c r="V1832" i="1" a="1"/>
  <c r="V1832" i="1" s="1"/>
  <c r="V1833" i="1" a="1"/>
  <c r="V1833" i="1" s="1"/>
  <c r="V1834" i="1" a="1"/>
  <c r="V1834" i="1" s="1"/>
  <c r="V1835" i="1" a="1"/>
  <c r="V1835" i="1" s="1"/>
  <c r="V1836" i="1" a="1"/>
  <c r="V1836" i="1" s="1"/>
  <c r="V1837" i="1" a="1"/>
  <c r="V1837" i="1" s="1"/>
  <c r="V1838" i="1" a="1"/>
  <c r="V1838" i="1" s="1"/>
  <c r="V1839" i="1" a="1"/>
  <c r="V1839" i="1" s="1"/>
  <c r="V1840" i="1" a="1"/>
  <c r="V1840" i="1" s="1"/>
  <c r="V1841" i="1" a="1"/>
  <c r="V1841" i="1" s="1"/>
  <c r="V1842" i="1" a="1"/>
  <c r="V1842" i="1" s="1"/>
  <c r="V1843" i="1" a="1"/>
  <c r="V1843" i="1" s="1"/>
  <c r="V1844" i="1" a="1"/>
  <c r="V1844" i="1" s="1"/>
  <c r="V1845" i="1" a="1"/>
  <c r="V1845" i="1" s="1"/>
  <c r="V1846" i="1" a="1"/>
  <c r="V1846" i="1" s="1"/>
  <c r="V1847" i="1" a="1"/>
  <c r="V1847" i="1" s="1"/>
  <c r="V1848" i="1" a="1"/>
  <c r="V1848" i="1" s="1"/>
  <c r="V1849" i="1" a="1"/>
  <c r="V1849" i="1" s="1"/>
  <c r="V1850" i="1" a="1"/>
  <c r="V1850" i="1" s="1"/>
  <c r="V1851" i="1" a="1"/>
  <c r="V1851" i="1" s="1"/>
  <c r="V1852" i="1" a="1"/>
  <c r="V1852" i="1" s="1"/>
  <c r="V1853" i="1" a="1"/>
  <c r="V1853" i="1" s="1"/>
  <c r="V1854" i="1" a="1"/>
  <c r="V1854" i="1" s="1"/>
  <c r="V1855" i="1" a="1"/>
  <c r="V1855" i="1" s="1"/>
  <c r="V1856" i="1" a="1"/>
  <c r="V1856" i="1" s="1"/>
  <c r="V1857" i="1" a="1"/>
  <c r="V1857" i="1" s="1"/>
  <c r="V1858" i="1" a="1"/>
  <c r="V1858" i="1" s="1"/>
  <c r="V1859" i="1" a="1"/>
  <c r="V1859" i="1" s="1"/>
  <c r="V1860" i="1" a="1"/>
  <c r="V1860" i="1" s="1"/>
  <c r="V1861" i="1" a="1"/>
  <c r="V1861" i="1" s="1"/>
  <c r="V1862" i="1" a="1"/>
  <c r="V1862" i="1" s="1"/>
  <c r="V1863" i="1" a="1"/>
  <c r="V1863" i="1" s="1"/>
  <c r="V1864" i="1" a="1"/>
  <c r="V1864" i="1" s="1"/>
  <c r="V1865" i="1" a="1"/>
  <c r="V1865" i="1" s="1"/>
  <c r="V1866" i="1" a="1"/>
  <c r="V1866" i="1" s="1"/>
  <c r="V1867" i="1" a="1"/>
  <c r="V1867" i="1" s="1"/>
  <c r="V1868" i="1" a="1"/>
  <c r="V1868" i="1" s="1"/>
  <c r="V1869" i="1" a="1"/>
  <c r="V1869" i="1" s="1"/>
  <c r="V1870" i="1" a="1"/>
  <c r="V1870" i="1" s="1"/>
  <c r="V1871" i="1" a="1"/>
  <c r="V1871" i="1" s="1"/>
  <c r="V1872" i="1" a="1"/>
  <c r="V1872" i="1" s="1"/>
  <c r="V1873" i="1" a="1"/>
  <c r="V1873" i="1" s="1"/>
  <c r="V1874" i="1" a="1"/>
  <c r="V1874" i="1" s="1"/>
  <c r="V1875" i="1" a="1"/>
  <c r="V1875" i="1" s="1"/>
  <c r="V1876" i="1" a="1"/>
  <c r="V1876" i="1" s="1"/>
  <c r="V1877" i="1" a="1"/>
  <c r="V1877" i="1" s="1"/>
  <c r="V1878" i="1" a="1"/>
  <c r="V1878" i="1" s="1"/>
  <c r="V1879" i="1" a="1"/>
  <c r="V1879" i="1" s="1"/>
  <c r="V1880" i="1" a="1"/>
  <c r="V1880" i="1" s="1"/>
  <c r="V1881" i="1" a="1"/>
  <c r="V1881" i="1" s="1"/>
  <c r="V1882" i="1" a="1"/>
  <c r="V1882" i="1" s="1"/>
  <c r="V1883" i="1" a="1"/>
  <c r="V1883" i="1" s="1"/>
  <c r="V1884" i="1" a="1"/>
  <c r="V1884" i="1" s="1"/>
  <c r="V1885" i="1" a="1"/>
  <c r="V1885" i="1" s="1"/>
  <c r="V1886" i="1" a="1"/>
  <c r="V1886" i="1" s="1"/>
  <c r="V1887" i="1" a="1"/>
  <c r="V1887" i="1" s="1"/>
  <c r="V1888" i="1" a="1"/>
  <c r="V1888" i="1" s="1"/>
  <c r="V1889" i="1" a="1"/>
  <c r="V1889" i="1" s="1"/>
  <c r="V1890" i="1" a="1"/>
  <c r="V1890" i="1" s="1"/>
  <c r="V1891" i="1" a="1"/>
  <c r="V1891" i="1" s="1"/>
  <c r="V1892" i="1" a="1"/>
  <c r="V1892" i="1" s="1"/>
  <c r="V1893" i="1" a="1"/>
  <c r="V1893" i="1" s="1"/>
  <c r="V1894" i="1" a="1"/>
  <c r="V1894" i="1" s="1"/>
  <c r="V1895" i="1" a="1"/>
  <c r="V1895" i="1" s="1"/>
  <c r="V1896" i="1" a="1"/>
  <c r="V1896" i="1" s="1"/>
  <c r="V1897" i="1" a="1"/>
  <c r="V1897" i="1" s="1"/>
  <c r="V1898" i="1" a="1"/>
  <c r="V1898" i="1" s="1"/>
  <c r="V1899" i="1" a="1"/>
  <c r="V1899" i="1" s="1"/>
  <c r="V1900" i="1" a="1"/>
  <c r="V1900" i="1" s="1"/>
  <c r="V1901" i="1" a="1"/>
  <c r="V1901" i="1" s="1"/>
  <c r="V1902" i="1" a="1"/>
  <c r="V1902" i="1" s="1"/>
  <c r="V1903" i="1" a="1"/>
  <c r="V1903" i="1" s="1"/>
  <c r="V1904" i="1" a="1"/>
  <c r="V1904" i="1" s="1"/>
  <c r="V1905" i="1" a="1"/>
  <c r="V1905" i="1" s="1"/>
  <c r="V1906" i="1" a="1"/>
  <c r="V1906" i="1" s="1"/>
  <c r="V1907" i="1" a="1"/>
  <c r="V1907" i="1" s="1"/>
  <c r="V1908" i="1" a="1"/>
  <c r="V1908" i="1" s="1"/>
  <c r="V1909" i="1" a="1"/>
  <c r="V1909" i="1" s="1"/>
  <c r="V1910" i="1" a="1"/>
  <c r="V1910" i="1" s="1"/>
  <c r="V1911" i="1" a="1"/>
  <c r="V1911" i="1" s="1"/>
  <c r="V1912" i="1" a="1"/>
  <c r="V1912" i="1" s="1"/>
  <c r="V1913" i="1" a="1"/>
  <c r="V1913" i="1" s="1"/>
  <c r="V1914" i="1" a="1"/>
  <c r="V1914" i="1" s="1"/>
  <c r="V1915" i="1" a="1"/>
  <c r="V1915" i="1" s="1"/>
  <c r="V1916" i="1" a="1"/>
  <c r="V1916" i="1" s="1"/>
  <c r="V1917" i="1" a="1"/>
  <c r="V1917" i="1" s="1"/>
  <c r="V1918" i="1" a="1"/>
  <c r="V1918" i="1" s="1"/>
  <c r="V1919" i="1" a="1"/>
  <c r="V1919" i="1" s="1"/>
  <c r="V1920" i="1" a="1"/>
  <c r="V1920" i="1" s="1"/>
  <c r="V1921" i="1" a="1"/>
  <c r="V1921" i="1" s="1"/>
  <c r="V1922" i="1" a="1"/>
  <c r="V1922" i="1" s="1"/>
  <c r="V1923" i="1" a="1"/>
  <c r="V1923" i="1" s="1"/>
  <c r="V1924" i="1" a="1"/>
  <c r="V1924" i="1" s="1"/>
  <c r="V1925" i="1" a="1"/>
  <c r="V1925" i="1" s="1"/>
  <c r="V1926" i="1" a="1"/>
  <c r="V1926" i="1" s="1"/>
  <c r="V1927" i="1" a="1"/>
  <c r="V1927" i="1" s="1"/>
  <c r="V1928" i="1" a="1"/>
  <c r="V1928" i="1" s="1"/>
  <c r="V1929" i="1" a="1"/>
  <c r="V1929" i="1" s="1"/>
  <c r="V1930" i="1" a="1"/>
  <c r="V1930" i="1"/>
  <c r="V1931" i="1" a="1"/>
  <c r="V1931" i="1" s="1"/>
  <c r="V1932" i="1" a="1"/>
  <c r="V1932" i="1" s="1"/>
  <c r="V1933" i="1" a="1"/>
  <c r="V1933" i="1" s="1"/>
  <c r="V1934" i="1" a="1"/>
  <c r="V1934" i="1" s="1"/>
  <c r="V1935" i="1" a="1"/>
  <c r="V1935" i="1" s="1"/>
  <c r="V1936" i="1" a="1"/>
  <c r="V1936" i="1" s="1"/>
  <c r="V1937" i="1" a="1"/>
  <c r="V1937" i="1" s="1"/>
  <c r="V1938" i="1" a="1"/>
  <c r="V1938" i="1" s="1"/>
  <c r="V1939" i="1" a="1"/>
  <c r="V1939" i="1" s="1"/>
  <c r="V1940" i="1" a="1"/>
  <c r="V1940" i="1" s="1"/>
  <c r="V1941" i="1" a="1"/>
  <c r="V1941" i="1" s="1"/>
  <c r="V1942" i="1" a="1"/>
  <c r="V1942" i="1" s="1"/>
  <c r="V1943" i="1" a="1"/>
  <c r="V1943" i="1" s="1"/>
  <c r="V1944" i="1" a="1"/>
  <c r="V1944" i="1" s="1"/>
  <c r="V1945" i="1" a="1"/>
  <c r="V1945" i="1" s="1"/>
  <c r="V1946" i="1" a="1"/>
  <c r="V1946" i="1" s="1"/>
  <c r="V1947" i="1" a="1"/>
  <c r="V1947" i="1" s="1"/>
  <c r="V1948" i="1" a="1"/>
  <c r="V1948" i="1" s="1"/>
  <c r="V1949" i="1" a="1"/>
  <c r="V1949" i="1" s="1"/>
  <c r="V1950" i="1" a="1"/>
  <c r="V1950" i="1" s="1"/>
  <c r="V1951" i="1" a="1"/>
  <c r="V1951" i="1" s="1"/>
  <c r="V1952" i="1" a="1"/>
  <c r="V1952" i="1" s="1"/>
  <c r="V1953" i="1" a="1"/>
  <c r="V1953" i="1" s="1"/>
  <c r="V1954" i="1" a="1"/>
  <c r="V1954" i="1" s="1"/>
  <c r="V1955" i="1" a="1"/>
  <c r="V1955" i="1" s="1"/>
  <c r="V1956" i="1" a="1"/>
  <c r="V1956" i="1" s="1"/>
  <c r="V1957" i="1" a="1"/>
  <c r="V1957" i="1" s="1"/>
  <c r="V1958" i="1" a="1"/>
  <c r="V1958" i="1" s="1"/>
  <c r="V1959" i="1" a="1"/>
  <c r="V1959" i="1" s="1"/>
  <c r="V1960" i="1" a="1"/>
  <c r="V1960" i="1" s="1"/>
  <c r="V1961" i="1" a="1"/>
  <c r="V1961" i="1" s="1"/>
  <c r="V1962" i="1" a="1"/>
  <c r="V1962" i="1" s="1"/>
  <c r="V1963" i="1" a="1"/>
  <c r="V1963" i="1" s="1"/>
  <c r="V1964" i="1" a="1"/>
  <c r="V1964" i="1" s="1"/>
  <c r="V1965" i="1" a="1"/>
  <c r="V1965" i="1"/>
  <c r="V1966" i="1" a="1"/>
  <c r="V1966" i="1" s="1"/>
  <c r="V1967" i="1" a="1"/>
  <c r="V1967" i="1" s="1"/>
  <c r="V1968" i="1" a="1"/>
  <c r="V1968" i="1" s="1"/>
  <c r="V1969" i="1" a="1"/>
  <c r="V1969" i="1" s="1"/>
  <c r="V1970" i="1" a="1"/>
  <c r="V1970" i="1" s="1"/>
  <c r="V1971" i="1" a="1"/>
  <c r="V1971" i="1" s="1"/>
  <c r="V1972" i="1" a="1"/>
  <c r="V1972" i="1" s="1"/>
  <c r="V1973" i="1" a="1"/>
  <c r="V1973" i="1" s="1"/>
  <c r="V1974" i="1" a="1"/>
  <c r="V1974" i="1" s="1"/>
  <c r="V1975" i="1" a="1"/>
  <c r="V1975" i="1" s="1"/>
  <c r="V1976" i="1" a="1"/>
  <c r="V1976" i="1" s="1"/>
  <c r="V1977" i="1" a="1"/>
  <c r="V1977" i="1" s="1"/>
  <c r="V1978" i="1" a="1"/>
  <c r="V1978" i="1" s="1"/>
  <c r="V1979" i="1" a="1"/>
  <c r="V1979" i="1" s="1"/>
  <c r="V1980" i="1" a="1"/>
  <c r="V1980" i="1" s="1"/>
  <c r="V1981" i="1" a="1"/>
  <c r="V1981" i="1" s="1"/>
  <c r="V1982" i="1" a="1"/>
  <c r="V1982" i="1" s="1"/>
  <c r="V1983" i="1" a="1"/>
  <c r="V1983" i="1" s="1"/>
  <c r="V1984" i="1" a="1"/>
  <c r="V1984" i="1" s="1"/>
  <c r="V1985" i="1" a="1"/>
  <c r="V1985" i="1" s="1"/>
  <c r="V1986" i="1" a="1"/>
  <c r="V1986" i="1" s="1"/>
  <c r="V1987" i="1" a="1"/>
  <c r="V1987" i="1" s="1"/>
  <c r="V1988" i="1" a="1"/>
  <c r="V1988" i="1" s="1"/>
  <c r="V1989" i="1" a="1"/>
  <c r="V1989" i="1" s="1"/>
  <c r="V1990" i="1" a="1"/>
  <c r="V1990" i="1" s="1"/>
  <c r="V1991" i="1" a="1"/>
  <c r="V1991" i="1" s="1"/>
  <c r="V1992" i="1" a="1"/>
  <c r="V1992" i="1" s="1"/>
  <c r="V1993" i="1" a="1"/>
  <c r="V1993" i="1" s="1"/>
  <c r="V1994" i="1" a="1"/>
  <c r="V1994" i="1" s="1"/>
  <c r="V1995" i="1" a="1"/>
  <c r="V1995" i="1" s="1"/>
  <c r="V1996" i="1" a="1"/>
  <c r="V1996" i="1" s="1"/>
  <c r="V1997" i="1" a="1"/>
  <c r="V1997" i="1" s="1"/>
  <c r="V1998" i="1" a="1"/>
  <c r="V1998" i="1" s="1"/>
  <c r="V1999" i="1" a="1"/>
  <c r="V1999" i="1" s="1"/>
  <c r="V2000" i="1" a="1"/>
  <c r="V2000" i="1" s="1"/>
  <c r="V2001" i="1" a="1"/>
  <c r="V2001" i="1" s="1"/>
  <c r="V2002" i="1" a="1"/>
  <c r="V2002" i="1" s="1"/>
  <c r="V2003" i="1" a="1"/>
  <c r="V2003" i="1" s="1"/>
  <c r="V2004" i="1" a="1"/>
  <c r="V2004" i="1" s="1"/>
  <c r="V2005" i="1" a="1"/>
  <c r="V2005" i="1" s="1"/>
  <c r="V2006" i="1" a="1"/>
  <c r="V2006" i="1" s="1"/>
  <c r="V2007" i="1" a="1"/>
  <c r="V2007" i="1" s="1"/>
  <c r="V2008" i="1" a="1"/>
  <c r="V2008" i="1" s="1"/>
  <c r="V2009" i="1" a="1"/>
  <c r="V2009" i="1" s="1"/>
  <c r="V2010" i="1" a="1"/>
  <c r="V2010" i="1" s="1"/>
  <c r="V2011" i="1" a="1"/>
  <c r="V2011" i="1" s="1"/>
  <c r="V2012" i="1" a="1"/>
  <c r="V2012" i="1" s="1"/>
  <c r="V2013" i="1" a="1"/>
  <c r="V2013" i="1" s="1"/>
  <c r="V2014" i="1" a="1"/>
  <c r="V2014" i="1" s="1"/>
  <c r="V2015" i="1" a="1"/>
  <c r="V2015" i="1" s="1"/>
  <c r="V2016" i="1" a="1"/>
  <c r="V2016" i="1" s="1"/>
  <c r="V2017" i="1" a="1"/>
  <c r="V2017" i="1" s="1"/>
  <c r="V2018" i="1" a="1"/>
  <c r="V2018" i="1" s="1"/>
  <c r="V2019" i="1" a="1"/>
  <c r="V2019" i="1" s="1"/>
  <c r="V2020" i="1" a="1"/>
  <c r="V2020" i="1" s="1"/>
  <c r="V2021" i="1" a="1"/>
  <c r="V2021" i="1" s="1"/>
  <c r="V2022" i="1" a="1"/>
  <c r="V2022" i="1" s="1"/>
  <c r="V2023" i="1" a="1"/>
  <c r="V2023" i="1" s="1"/>
  <c r="V2024" i="1" a="1"/>
  <c r="V2024" i="1" s="1"/>
  <c r="V2025" i="1" a="1"/>
  <c r="V2025" i="1" s="1"/>
  <c r="V2026" i="1" a="1"/>
  <c r="V2026" i="1" s="1"/>
  <c r="V2027" i="1" a="1"/>
  <c r="V2027" i="1" s="1"/>
  <c r="V2028" i="1" a="1"/>
  <c r="V2028" i="1" s="1"/>
  <c r="V2029" i="1" a="1"/>
  <c r="V2029" i="1" s="1"/>
  <c r="V2030" i="1" a="1"/>
  <c r="V2030" i="1" s="1"/>
  <c r="V2031" i="1" a="1"/>
  <c r="V2031" i="1" s="1"/>
  <c r="V2032" i="1" a="1"/>
  <c r="V2032" i="1" s="1"/>
  <c r="V2033" i="1" a="1"/>
  <c r="V2033" i="1" s="1"/>
  <c r="V2034" i="1" a="1"/>
  <c r="V2034" i="1" s="1"/>
  <c r="V2035" i="1" a="1"/>
  <c r="V2035" i="1" s="1"/>
  <c r="V2036" i="1" a="1"/>
  <c r="V2036" i="1" s="1"/>
  <c r="V2037" i="1" a="1"/>
  <c r="V2037" i="1" s="1"/>
  <c r="V2038" i="1" a="1"/>
  <c r="V2038" i="1" s="1"/>
  <c r="V2039" i="1" a="1"/>
  <c r="V2039" i="1" s="1"/>
  <c r="V2040" i="1" a="1"/>
  <c r="V2040" i="1" s="1"/>
  <c r="V2041" i="1" a="1"/>
  <c r="V2041" i="1" s="1"/>
  <c r="V2042" i="1" a="1"/>
  <c r="V2042" i="1" s="1"/>
  <c r="V2043" i="1" a="1"/>
  <c r="V2043" i="1" s="1"/>
  <c r="V2044" i="1" a="1"/>
  <c r="V2044" i="1" s="1"/>
  <c r="V2045" i="1" a="1"/>
  <c r="V2045" i="1" s="1"/>
  <c r="V2046" i="1" a="1"/>
  <c r="V2046" i="1"/>
  <c r="V2047" i="1" a="1"/>
  <c r="V2047" i="1" s="1"/>
  <c r="V2048" i="1" a="1"/>
  <c r="V2048" i="1" s="1"/>
  <c r="V2049" i="1" a="1"/>
  <c r="V2049" i="1" s="1"/>
  <c r="V2050" i="1" a="1"/>
  <c r="V2050" i="1" s="1"/>
  <c r="V2051" i="1" a="1"/>
  <c r="V2051" i="1" s="1"/>
  <c r="V2052" i="1" a="1"/>
  <c r="V2052" i="1" s="1"/>
  <c r="V2053" i="1" a="1"/>
  <c r="V2053" i="1"/>
  <c r="V2054" i="1" a="1"/>
  <c r="V2054" i="1" s="1"/>
  <c r="V2055" i="1" a="1"/>
  <c r="V2055" i="1" s="1"/>
  <c r="V2056" i="1" a="1"/>
  <c r="V2056" i="1" s="1"/>
  <c r="V2057" i="1" a="1"/>
  <c r="V2057" i="1" s="1"/>
  <c r="V2058" i="1" a="1"/>
  <c r="V2058" i="1" s="1"/>
  <c r="V2059" i="1" a="1"/>
  <c r="V2059" i="1" s="1"/>
  <c r="V2060" i="1" a="1"/>
  <c r="V2060" i="1" s="1"/>
  <c r="V2061" i="1" a="1"/>
  <c r="V2061" i="1" s="1"/>
  <c r="V2062" i="1" a="1"/>
  <c r="V2062" i="1" s="1"/>
  <c r="V2063" i="1" a="1"/>
  <c r="V2063" i="1" s="1"/>
  <c r="V2064" i="1" a="1"/>
  <c r="V2064" i="1" s="1"/>
  <c r="V2065" i="1" a="1"/>
  <c r="V2065" i="1" s="1"/>
  <c r="V2066" i="1" a="1"/>
  <c r="V2066" i="1" s="1"/>
  <c r="V2067" i="1" a="1"/>
  <c r="V2067" i="1" s="1"/>
  <c r="V2068" i="1" a="1"/>
  <c r="V2068" i="1" s="1"/>
  <c r="V2069" i="1" a="1"/>
  <c r="V2069" i="1" s="1"/>
  <c r="V2070" i="1" a="1"/>
  <c r="V2070" i="1" s="1"/>
  <c r="V2071" i="1" a="1"/>
  <c r="V2071" i="1" s="1"/>
  <c r="V2072" i="1" a="1"/>
  <c r="V2072" i="1" s="1"/>
  <c r="V2073" i="1" a="1"/>
  <c r="V2073" i="1" s="1"/>
  <c r="V2074" i="1" a="1"/>
  <c r="V2074" i="1" s="1"/>
  <c r="V2075" i="1" a="1"/>
  <c r="V2075" i="1" s="1"/>
  <c r="V2076" i="1" a="1"/>
  <c r="V2076" i="1" s="1"/>
  <c r="V2077" i="1" a="1"/>
  <c r="V2077" i="1" s="1"/>
  <c r="V2078" i="1" a="1"/>
  <c r="V2078" i="1" s="1"/>
  <c r="V2079" i="1" a="1"/>
  <c r="V2079" i="1" s="1"/>
  <c r="V2080" i="1" a="1"/>
  <c r="V2080" i="1" s="1"/>
  <c r="V2081" i="1" a="1"/>
  <c r="V2081" i="1" s="1"/>
  <c r="V2082" i="1" a="1"/>
  <c r="V2082" i="1" s="1"/>
  <c r="V2083" i="1" a="1"/>
  <c r="V2083" i="1" s="1"/>
  <c r="V2084" i="1" a="1"/>
  <c r="V2084" i="1" s="1"/>
  <c r="V2085" i="1" a="1"/>
  <c r="V2085" i="1" s="1"/>
  <c r="V2086" i="1" a="1"/>
  <c r="V2086" i="1" s="1"/>
  <c r="V2087" i="1" a="1"/>
  <c r="V2087" i="1" s="1"/>
  <c r="V2088" i="1" a="1"/>
  <c r="V2088" i="1" s="1"/>
  <c r="V2089" i="1" a="1"/>
  <c r="V2089" i="1" s="1"/>
  <c r="V2090" i="1" a="1"/>
  <c r="V2090" i="1" s="1"/>
  <c r="V2091" i="1" a="1"/>
  <c r="V2091" i="1" s="1"/>
  <c r="V2092" i="1" a="1"/>
  <c r="V2092" i="1" s="1"/>
  <c r="V2093" i="1" a="1"/>
  <c r="V2093" i="1" s="1"/>
  <c r="V2094" i="1" a="1"/>
  <c r="V2094" i="1" s="1"/>
  <c r="V2095" i="1" a="1"/>
  <c r="V2095" i="1" s="1"/>
  <c r="V2096" i="1" a="1"/>
  <c r="V2096" i="1" s="1"/>
  <c r="V2097" i="1" a="1"/>
  <c r="V2097" i="1" s="1"/>
  <c r="V2098" i="1" a="1"/>
  <c r="V2098" i="1" s="1"/>
  <c r="V2099" i="1" a="1"/>
  <c r="V2099" i="1" s="1"/>
  <c r="V2100" i="1" a="1"/>
  <c r="V2100" i="1" s="1"/>
  <c r="V2101" i="1" a="1"/>
  <c r="V2101" i="1" s="1"/>
  <c r="V2102" i="1" a="1"/>
  <c r="V2102" i="1" s="1"/>
  <c r="V2103" i="1" a="1"/>
  <c r="V2103" i="1" s="1"/>
  <c r="V2104" i="1" a="1"/>
  <c r="V2104" i="1" s="1"/>
  <c r="V2105" i="1" a="1"/>
  <c r="V2105" i="1" s="1"/>
  <c r="V2106" i="1" a="1"/>
  <c r="V2106" i="1" s="1"/>
  <c r="V2107" i="1" a="1"/>
  <c r="V2107" i="1" s="1"/>
  <c r="V2108" i="1" a="1"/>
  <c r="V2108" i="1" s="1"/>
  <c r="V2109" i="1" a="1"/>
  <c r="V2109" i="1" s="1"/>
  <c r="V2110" i="1" a="1"/>
  <c r="V2110" i="1" s="1"/>
  <c r="V2111" i="1" a="1"/>
  <c r="V2111" i="1" s="1"/>
  <c r="V2112" i="1" a="1"/>
  <c r="V2112" i="1" s="1"/>
  <c r="V2113" i="1" a="1"/>
  <c r="V2113" i="1" s="1"/>
  <c r="V2114" i="1" a="1"/>
  <c r="V2114" i="1" s="1"/>
  <c r="V2115" i="1" a="1"/>
  <c r="V2115" i="1" s="1"/>
  <c r="V2116" i="1" a="1"/>
  <c r="V2116" i="1" s="1"/>
  <c r="V2117" i="1" a="1"/>
  <c r="V2117" i="1" s="1"/>
  <c r="V2118" i="1" a="1"/>
  <c r="V2118" i="1" s="1"/>
  <c r="V2119" i="1" a="1"/>
  <c r="V2119" i="1" s="1"/>
  <c r="V2120" i="1" a="1"/>
  <c r="V2120" i="1" s="1"/>
  <c r="V2121" i="1" a="1"/>
  <c r="V2121" i="1" s="1"/>
  <c r="V2122" i="1" a="1"/>
  <c r="V2122" i="1" s="1"/>
  <c r="V2123" i="1" a="1"/>
  <c r="V2123" i="1" s="1"/>
  <c r="V2124" i="1" a="1"/>
  <c r="V2124" i="1" s="1"/>
  <c r="V2125" i="1" a="1"/>
  <c r="V2125" i="1" s="1"/>
  <c r="V2126" i="1" a="1"/>
  <c r="V2126" i="1" s="1"/>
  <c r="V2127" i="1" a="1"/>
  <c r="V2127" i="1" s="1"/>
  <c r="V2128" i="1" a="1"/>
  <c r="V2128" i="1" s="1"/>
  <c r="V2129" i="1" a="1"/>
  <c r="V2129" i="1" s="1"/>
  <c r="V2130" i="1" a="1"/>
  <c r="V2130" i="1" s="1"/>
  <c r="V2131" i="1" a="1"/>
  <c r="V2131" i="1" s="1"/>
  <c r="V2132" i="1" a="1"/>
  <c r="V2132" i="1" s="1"/>
  <c r="V2133" i="1" a="1"/>
  <c r="V2133" i="1" s="1"/>
  <c r="V2134" i="1" a="1"/>
  <c r="V2134" i="1" s="1"/>
  <c r="V2135" i="1" a="1"/>
  <c r="V2135" i="1" s="1"/>
  <c r="V2136" i="1" a="1"/>
  <c r="V2136" i="1" s="1"/>
  <c r="V2137" i="1" a="1"/>
  <c r="V2137" i="1" s="1"/>
  <c r="V2138" i="1" a="1"/>
  <c r="V2138" i="1" s="1"/>
  <c r="V2139" i="1" a="1"/>
  <c r="V2139" i="1" s="1"/>
  <c r="V2140" i="1" a="1"/>
  <c r="V2140" i="1" s="1"/>
  <c r="V2141" i="1" a="1"/>
  <c r="V2141" i="1" s="1"/>
  <c r="V2142" i="1" a="1"/>
  <c r="V2142" i="1" s="1"/>
  <c r="V2143" i="1" a="1"/>
  <c r="V2143" i="1" s="1"/>
  <c r="V2144" i="1" a="1"/>
  <c r="V2144" i="1" s="1"/>
  <c r="V2145" i="1" a="1"/>
  <c r="V2145" i="1" s="1"/>
  <c r="V2146" i="1" a="1"/>
  <c r="V2146" i="1" s="1"/>
  <c r="V2147" i="1" a="1"/>
  <c r="V2147" i="1" s="1"/>
  <c r="V2148" i="1" a="1"/>
  <c r="V2148" i="1" s="1"/>
  <c r="V2149" i="1" a="1"/>
  <c r="V2149" i="1" s="1"/>
  <c r="V2150" i="1" a="1"/>
  <c r="V2150" i="1" s="1"/>
  <c r="V2151" i="1" a="1"/>
  <c r="V2151" i="1" s="1"/>
  <c r="V2152" i="1" a="1"/>
  <c r="V2152" i="1" s="1"/>
  <c r="V2153" i="1" a="1"/>
  <c r="V2153" i="1" s="1"/>
  <c r="V2154" i="1" a="1"/>
  <c r="V2154" i="1" s="1"/>
  <c r="V2155" i="1" a="1"/>
  <c r="V2155" i="1" s="1"/>
  <c r="V2156" i="1" a="1"/>
  <c r="V2156" i="1" s="1"/>
  <c r="V2157" i="1" a="1"/>
  <c r="V2157" i="1" s="1"/>
  <c r="V2158" i="1" a="1"/>
  <c r="V2158" i="1" s="1"/>
  <c r="V2159" i="1" a="1"/>
  <c r="V2159" i="1" s="1"/>
  <c r="V2160" i="1" a="1"/>
  <c r="V2160" i="1" s="1"/>
  <c r="V2161" i="1" a="1"/>
  <c r="V2161" i="1" s="1"/>
  <c r="V2162" i="1" a="1"/>
  <c r="V2162" i="1" s="1"/>
  <c r="V2163" i="1" a="1"/>
  <c r="V2163" i="1" s="1"/>
  <c r="V2164" i="1" a="1"/>
  <c r="V2164" i="1" s="1"/>
  <c r="V2165" i="1" a="1"/>
  <c r="V2165" i="1" s="1"/>
  <c r="V2166" i="1" a="1"/>
  <c r="V2166" i="1" s="1"/>
  <c r="V2167" i="1" a="1"/>
  <c r="V2167" i="1" s="1"/>
  <c r="V2168" i="1" a="1"/>
  <c r="V2168" i="1" s="1"/>
  <c r="V2169" i="1" a="1"/>
  <c r="V2169" i="1" s="1"/>
  <c r="V2170" i="1" a="1"/>
  <c r="V2170" i="1" s="1"/>
  <c r="V2171" i="1" a="1"/>
  <c r="V2171" i="1" s="1"/>
  <c r="V2172" i="1" a="1"/>
  <c r="V2172" i="1" s="1"/>
  <c r="V2173" i="1" a="1"/>
  <c r="V2173" i="1" s="1"/>
  <c r="V2174" i="1" a="1"/>
  <c r="V2174" i="1" s="1"/>
  <c r="V2175" i="1" a="1"/>
  <c r="V2175" i="1" s="1"/>
  <c r="V2176" i="1" a="1"/>
  <c r="V2176" i="1" s="1"/>
  <c r="V2177" i="1" a="1"/>
  <c r="V2177" i="1" s="1"/>
  <c r="V2178" i="1" a="1"/>
  <c r="V2178" i="1" s="1"/>
  <c r="V2179" i="1" a="1"/>
  <c r="V2179" i="1" s="1"/>
  <c r="V2180" i="1" a="1"/>
  <c r="V2180" i="1" s="1"/>
  <c r="V2181" i="1" a="1"/>
  <c r="V2181" i="1" s="1"/>
  <c r="V2182" i="1" a="1"/>
  <c r="V2182" i="1" s="1"/>
  <c r="V2183" i="1" a="1"/>
  <c r="V2183" i="1" s="1"/>
  <c r="V2184" i="1" a="1"/>
  <c r="V2184" i="1" s="1"/>
  <c r="V2185" i="1" a="1"/>
  <c r="V2185" i="1" s="1"/>
  <c r="V2186" i="1" a="1"/>
  <c r="V2186" i="1" s="1"/>
  <c r="V2187" i="1" a="1"/>
  <c r="V2187" i="1" s="1"/>
  <c r="V2188" i="1" a="1"/>
  <c r="V2188" i="1" s="1"/>
  <c r="V2189" i="1" a="1"/>
  <c r="V2189" i="1" s="1"/>
  <c r="V2190" i="1" a="1"/>
  <c r="V2190" i="1" s="1"/>
  <c r="V2191" i="1" a="1"/>
  <c r="V2191" i="1" s="1"/>
  <c r="V2192" i="1" a="1"/>
  <c r="V2192" i="1" s="1"/>
  <c r="V2193" i="1" a="1"/>
  <c r="V2193" i="1" s="1"/>
  <c r="V2194" i="1" a="1"/>
  <c r="V2194" i="1" s="1"/>
  <c r="V2195" i="1" a="1"/>
  <c r="V2195" i="1" s="1"/>
  <c r="V2196" i="1" a="1"/>
  <c r="V2196" i="1" s="1"/>
  <c r="V2197" i="1" a="1"/>
  <c r="V2197" i="1" s="1"/>
  <c r="V2198" i="1" a="1"/>
  <c r="V2198" i="1" s="1"/>
  <c r="V2199" i="1" a="1"/>
  <c r="V2199" i="1" s="1"/>
  <c r="V2200" i="1" a="1"/>
  <c r="V2200" i="1" s="1"/>
  <c r="V2201" i="1" a="1"/>
  <c r="V2201" i="1" s="1"/>
  <c r="V2202" i="1" a="1"/>
  <c r="V2202" i="1" s="1"/>
  <c r="V2203" i="1" a="1"/>
  <c r="V2203" i="1" s="1"/>
  <c r="V2204" i="1" a="1"/>
  <c r="V2204" i="1" s="1"/>
  <c r="V2205" i="1" a="1"/>
  <c r="V2205" i="1" s="1"/>
  <c r="V2206" i="1" a="1"/>
  <c r="V2206" i="1" s="1"/>
  <c r="V2207" i="1" a="1"/>
  <c r="V2207" i="1" s="1"/>
  <c r="V2208" i="1" a="1"/>
  <c r="V2208" i="1" s="1"/>
  <c r="V2209" i="1" a="1"/>
  <c r="V2209" i="1" s="1"/>
  <c r="V2210" i="1" a="1"/>
  <c r="V2210" i="1" s="1"/>
  <c r="V2211" i="1" a="1"/>
  <c r="V2211" i="1" s="1"/>
  <c r="V2212" i="1" a="1"/>
  <c r="V2212" i="1" s="1"/>
  <c r="V2213" i="1" a="1"/>
  <c r="V2213" i="1" s="1"/>
  <c r="V2214" i="1" a="1"/>
  <c r="V2214" i="1" s="1"/>
  <c r="V2215" i="1" a="1"/>
  <c r="V2215" i="1" s="1"/>
  <c r="V2216" i="1" a="1"/>
  <c r="V2216" i="1" s="1"/>
  <c r="V2217" i="1" a="1"/>
  <c r="V2217" i="1" s="1"/>
  <c r="V2218" i="1" a="1"/>
  <c r="V2218" i="1" s="1"/>
  <c r="V2219" i="1" a="1"/>
  <c r="V2219" i="1" s="1"/>
  <c r="V2220" i="1" a="1"/>
  <c r="V2220" i="1" s="1"/>
  <c r="V2221" i="1" a="1"/>
  <c r="V2221" i="1" s="1"/>
  <c r="V2222" i="1" a="1"/>
  <c r="V2222" i="1" s="1"/>
  <c r="V2223" i="1" a="1"/>
  <c r="V2223" i="1" s="1"/>
  <c r="V2224" i="1" a="1"/>
  <c r="V2224" i="1" s="1"/>
  <c r="V2225" i="1" a="1"/>
  <c r="V2225" i="1" s="1"/>
  <c r="V2226" i="1" a="1"/>
  <c r="V2226" i="1" s="1"/>
  <c r="V2227" i="1" a="1"/>
  <c r="V2227" i="1" s="1"/>
  <c r="V2228" i="1" a="1"/>
  <c r="V2228" i="1" s="1"/>
  <c r="V2229" i="1" a="1"/>
  <c r="V2229" i="1" s="1"/>
  <c r="V2230" i="1" a="1"/>
  <c r="V2230" i="1" s="1"/>
  <c r="V2231" i="1" a="1"/>
  <c r="V2231" i="1" s="1"/>
  <c r="V2232" i="1" a="1"/>
  <c r="V2232" i="1" s="1"/>
  <c r="V2233" i="1" a="1"/>
  <c r="V2233" i="1" s="1"/>
  <c r="V2234" i="1" a="1"/>
  <c r="V2234" i="1" s="1"/>
  <c r="V2235" i="1" a="1"/>
  <c r="V2235" i="1" s="1"/>
  <c r="V2236" i="1" a="1"/>
  <c r="V2236" i="1" s="1"/>
  <c r="V2237" i="1" a="1"/>
  <c r="V2237" i="1" s="1"/>
  <c r="V2238" i="1" a="1"/>
  <c r="V2238" i="1" s="1"/>
  <c r="V2239" i="1" a="1"/>
  <c r="V2239" i="1" s="1"/>
  <c r="V2240" i="1" a="1"/>
  <c r="V2240" i="1" s="1"/>
  <c r="V2241" i="1" a="1"/>
  <c r="V2241" i="1" s="1"/>
  <c r="V2242" i="1" a="1"/>
  <c r="V2242" i="1" s="1"/>
  <c r="V2243" i="1" a="1"/>
  <c r="V2243" i="1" s="1"/>
  <c r="V2244" i="1" a="1"/>
  <c r="V2244" i="1" s="1"/>
  <c r="V2245" i="1" a="1"/>
  <c r="V2245" i="1" s="1"/>
  <c r="V2246" i="1" a="1"/>
  <c r="V2246" i="1" s="1"/>
  <c r="V2247" i="1" a="1"/>
  <c r="V2247" i="1" s="1"/>
  <c r="V2248" i="1" a="1"/>
  <c r="V2248" i="1" s="1"/>
  <c r="V2249" i="1" a="1"/>
  <c r="V2249" i="1" s="1"/>
  <c r="V2250" i="1" a="1"/>
  <c r="V2250" i="1" s="1"/>
  <c r="V2251" i="1" a="1"/>
  <c r="V2251" i="1" s="1"/>
  <c r="V2252" i="1" a="1"/>
  <c r="V2252" i="1"/>
  <c r="V2253" i="1" a="1"/>
  <c r="V2253" i="1" s="1"/>
  <c r="V2254" i="1" a="1"/>
  <c r="V2254" i="1" s="1"/>
  <c r="V2255" i="1" a="1"/>
  <c r="V2255" i="1" s="1"/>
  <c r="V2256" i="1" a="1"/>
  <c r="V2256" i="1" s="1"/>
  <c r="V2257" i="1" a="1"/>
  <c r="V2257" i="1" s="1"/>
  <c r="V2258" i="1" a="1"/>
  <c r="V2258" i="1" s="1"/>
  <c r="V2259" i="1" a="1"/>
  <c r="V2259" i="1" s="1"/>
  <c r="V2260" i="1" a="1"/>
  <c r="V2260" i="1" s="1"/>
  <c r="V2261" i="1" a="1"/>
  <c r="V2261" i="1" s="1"/>
  <c r="V2262" i="1" a="1"/>
  <c r="V2262" i="1" s="1"/>
  <c r="V2263" i="1" a="1"/>
  <c r="V2263" i="1" s="1"/>
  <c r="V2264" i="1" a="1"/>
  <c r="V2264" i="1" s="1"/>
  <c r="V2265" i="1" a="1"/>
  <c r="V2265" i="1" s="1"/>
  <c r="V2266" i="1" a="1"/>
  <c r="V2266" i="1" s="1"/>
  <c r="V2267" i="1" a="1"/>
  <c r="V2267" i="1" s="1"/>
  <c r="V2268" i="1" a="1"/>
  <c r="V2268" i="1" s="1"/>
  <c r="V2269" i="1" a="1"/>
  <c r="V2269" i="1" s="1"/>
  <c r="V2270" i="1" a="1"/>
  <c r="V2270" i="1" s="1"/>
  <c r="V2271" i="1" a="1"/>
  <c r="V2271" i="1" s="1"/>
  <c r="V2272" i="1" a="1"/>
  <c r="V2272" i="1" s="1"/>
  <c r="V2273" i="1" a="1"/>
  <c r="V2273" i="1" s="1"/>
  <c r="V2274" i="1" a="1"/>
  <c r="V2274" i="1" s="1"/>
  <c r="V2275" i="1" a="1"/>
  <c r="V2275" i="1" s="1"/>
  <c r="V2276" i="1" a="1"/>
  <c r="V2276" i="1" s="1"/>
  <c r="V2277" i="1" a="1"/>
  <c r="V2277" i="1" s="1"/>
  <c r="V2278" i="1" a="1"/>
  <c r="V2278" i="1" s="1"/>
  <c r="V2279" i="1" a="1"/>
  <c r="V2279" i="1" s="1"/>
  <c r="V2280" i="1" a="1"/>
  <c r="V2280" i="1" s="1"/>
  <c r="V2281" i="1" a="1"/>
  <c r="V2281" i="1" s="1"/>
  <c r="V2282" i="1" a="1"/>
  <c r="V2282" i="1" s="1"/>
  <c r="V2283" i="1" a="1"/>
  <c r="V2283" i="1" s="1"/>
  <c r="V2284" i="1" a="1"/>
  <c r="V2284" i="1" s="1"/>
  <c r="V2285" i="1" a="1"/>
  <c r="V2285" i="1" s="1"/>
  <c r="V2286" i="1" a="1"/>
  <c r="V2286" i="1" s="1"/>
  <c r="V2287" i="1" a="1"/>
  <c r="V2287" i="1" s="1"/>
  <c r="V2288" i="1" a="1"/>
  <c r="V2288" i="1" s="1"/>
  <c r="V2289" i="1" a="1"/>
  <c r="V2289" i="1" s="1"/>
  <c r="V2290" i="1" a="1"/>
  <c r="V2290" i="1" s="1"/>
  <c r="V2291" i="1" a="1"/>
  <c r="V2291" i="1" s="1"/>
  <c r="V2292" i="1" a="1"/>
  <c r="V2292" i="1" s="1"/>
  <c r="V2293" i="1" a="1"/>
  <c r="V2293" i="1" s="1"/>
  <c r="V2294" i="1" a="1"/>
  <c r="V2294" i="1" s="1"/>
  <c r="V2295" i="1" a="1"/>
  <c r="V2295" i="1" s="1"/>
  <c r="V2296" i="1" a="1"/>
  <c r="V2296" i="1" s="1"/>
  <c r="V2297" i="1" a="1"/>
  <c r="V2297" i="1" s="1"/>
  <c r="V2298" i="1" a="1"/>
  <c r="V2298" i="1" s="1"/>
  <c r="V2299" i="1" a="1"/>
  <c r="V2299" i="1" s="1"/>
  <c r="V2300" i="1" a="1"/>
  <c r="V2300" i="1" s="1"/>
  <c r="V2301" i="1" a="1"/>
  <c r="V2301" i="1" s="1"/>
  <c r="V2302" i="1" a="1"/>
  <c r="V2302" i="1" s="1"/>
  <c r="V2303" i="1" a="1"/>
  <c r="V2303" i="1" s="1"/>
  <c r="V2304" i="1" a="1"/>
  <c r="V2304" i="1" s="1"/>
  <c r="V2305" i="1" a="1"/>
  <c r="V2305" i="1" s="1"/>
  <c r="V2306" i="1" a="1"/>
  <c r="V2306" i="1" s="1"/>
  <c r="V2307" i="1" a="1"/>
  <c r="V2307" i="1" s="1"/>
  <c r="V2308" i="1" a="1"/>
  <c r="V2308" i="1" s="1"/>
  <c r="V2309" i="1" a="1"/>
  <c r="V2309" i="1" s="1"/>
  <c r="V2310" i="1" a="1"/>
  <c r="V2310" i="1" s="1"/>
  <c r="V2311" i="1" a="1"/>
  <c r="V2311" i="1" s="1"/>
  <c r="V2312" i="1" a="1"/>
  <c r="V2312" i="1" s="1"/>
  <c r="V2313" i="1" a="1"/>
  <c r="V2313" i="1" s="1"/>
  <c r="V2314" i="1" a="1"/>
  <c r="V2314" i="1" s="1"/>
  <c r="V2315" i="1" a="1"/>
  <c r="V2315" i="1" s="1"/>
  <c r="V2316" i="1" a="1"/>
  <c r="V2316" i="1" s="1"/>
  <c r="V2317" i="1" a="1"/>
  <c r="V2317" i="1" s="1"/>
  <c r="V2318" i="1" a="1"/>
  <c r="V2318" i="1" s="1"/>
  <c r="V2319" i="1" a="1"/>
  <c r="V2319" i="1" s="1"/>
  <c r="V2320" i="1" a="1"/>
  <c r="V2320" i="1" s="1"/>
  <c r="V2321" i="1" a="1"/>
  <c r="V2321" i="1" s="1"/>
  <c r="V2322" i="1" a="1"/>
  <c r="V2322" i="1" s="1"/>
  <c r="V2323" i="1" a="1"/>
  <c r="V2323" i="1" s="1"/>
  <c r="V2324" i="1" a="1"/>
  <c r="V2324" i="1" s="1"/>
  <c r="V2325" i="1" a="1"/>
  <c r="V2325" i="1" s="1"/>
  <c r="V2326" i="1" a="1"/>
  <c r="V2326" i="1" s="1"/>
  <c r="V2327" i="1" a="1"/>
  <c r="V2327" i="1" s="1"/>
  <c r="V2328" i="1" a="1"/>
  <c r="V2328" i="1" s="1"/>
  <c r="V2329" i="1" a="1"/>
  <c r="V2329" i="1" s="1"/>
  <c r="V2330" i="1" a="1"/>
  <c r="V2330" i="1" s="1"/>
  <c r="V2331" i="1" a="1"/>
  <c r="V2331" i="1" s="1"/>
  <c r="V2332" i="1" a="1"/>
  <c r="V2332" i="1" s="1"/>
  <c r="V2333" i="1" a="1"/>
  <c r="V2333" i="1" s="1"/>
  <c r="V2334" i="1" a="1"/>
  <c r="V2334" i="1" s="1"/>
  <c r="V2335" i="1" a="1"/>
  <c r="V2335" i="1" s="1"/>
  <c r="V2336" i="1" a="1"/>
  <c r="V2336" i="1" s="1"/>
  <c r="V2337" i="1" a="1"/>
  <c r="V2337" i="1" s="1"/>
  <c r="V2338" i="1" a="1"/>
  <c r="V2338" i="1" s="1"/>
  <c r="V2339" i="1" a="1"/>
  <c r="V2339" i="1" s="1"/>
  <c r="V2340" i="1" a="1"/>
  <c r="V2340" i="1" s="1"/>
  <c r="V2341" i="1" a="1"/>
  <c r="V2341" i="1" s="1"/>
  <c r="V2342" i="1" a="1"/>
  <c r="V2342" i="1" s="1"/>
  <c r="V2343" i="1" a="1"/>
  <c r="V2343" i="1" s="1"/>
  <c r="V2344" i="1" a="1"/>
  <c r="V2344" i="1" s="1"/>
  <c r="V2345" i="1" a="1"/>
  <c r="V2345" i="1" s="1"/>
  <c r="V2346" i="1" a="1"/>
  <c r="V2346" i="1" s="1"/>
  <c r="V2347" i="1" a="1"/>
  <c r="V2347" i="1" s="1"/>
  <c r="V2348" i="1" a="1"/>
  <c r="V2348" i="1" s="1"/>
  <c r="V2349" i="1" a="1"/>
  <c r="V2349" i="1" s="1"/>
  <c r="V2350" i="1" a="1"/>
  <c r="V2350" i="1" s="1"/>
  <c r="V2351" i="1" a="1"/>
  <c r="V2351" i="1" s="1"/>
  <c r="V2352" i="1" a="1"/>
  <c r="V2352" i="1" s="1"/>
  <c r="V2353" i="1" a="1"/>
  <c r="V2353" i="1" s="1"/>
  <c r="V2354" i="1" a="1"/>
  <c r="V2354" i="1" s="1"/>
  <c r="V2355" i="1" a="1"/>
  <c r="V2355" i="1" s="1"/>
  <c r="V2356" i="1" a="1"/>
  <c r="V2356" i="1" s="1"/>
  <c r="V2357" i="1" a="1"/>
  <c r="V2357" i="1" s="1"/>
  <c r="V2358" i="1" a="1"/>
  <c r="V2358" i="1" s="1"/>
  <c r="V2359" i="1" a="1"/>
  <c r="V2359" i="1" s="1"/>
  <c r="V2360" i="1" a="1"/>
  <c r="V2360" i="1" s="1"/>
  <c r="V2361" i="1" a="1"/>
  <c r="V2361" i="1" s="1"/>
  <c r="V2362" i="1" a="1"/>
  <c r="V2362" i="1" s="1"/>
  <c r="V2363" i="1" a="1"/>
  <c r="V2363" i="1" s="1"/>
  <c r="V2364" i="1" a="1"/>
  <c r="V2364" i="1" s="1"/>
  <c r="V2365" i="1" a="1"/>
  <c r="V2365" i="1" s="1"/>
  <c r="V2366" i="1" a="1"/>
  <c r="V2366" i="1" s="1"/>
  <c r="V2367" i="1" a="1"/>
  <c r="V2367" i="1" s="1"/>
  <c r="V2368" i="1" a="1"/>
  <c r="V2368" i="1" s="1"/>
  <c r="V2369" i="1" a="1"/>
  <c r="V2369" i="1" s="1"/>
  <c r="V2370" i="1" a="1"/>
  <c r="V2370" i="1" s="1"/>
  <c r="V2371" i="1" a="1"/>
  <c r="V2371" i="1" s="1"/>
  <c r="V2372" i="1" a="1"/>
  <c r="V2372" i="1" s="1"/>
  <c r="V2373" i="1" a="1"/>
  <c r="V2373" i="1" s="1"/>
  <c r="V2374" i="1" a="1"/>
  <c r="V2374" i="1" s="1"/>
  <c r="V2375" i="1" a="1"/>
  <c r="V2375" i="1" s="1"/>
  <c r="V2376" i="1" a="1"/>
  <c r="V2376" i="1" s="1"/>
  <c r="V2377" i="1" a="1"/>
  <c r="V2377" i="1" s="1"/>
  <c r="V2378" i="1" a="1"/>
  <c r="V2378" i="1" s="1"/>
  <c r="V2379" i="1" a="1"/>
  <c r="V2379" i="1"/>
  <c r="V2380" i="1" a="1"/>
  <c r="V2380" i="1" s="1"/>
  <c r="V2381" i="1" a="1"/>
  <c r="V2381" i="1" s="1"/>
  <c r="V2382" i="1" a="1"/>
  <c r="V2382" i="1" s="1"/>
  <c r="V2383" i="1" a="1"/>
  <c r="V2383" i="1" s="1"/>
  <c r="V2384" i="1" a="1"/>
  <c r="V2384" i="1" s="1"/>
  <c r="V2385" i="1" a="1"/>
  <c r="V2385" i="1" s="1"/>
  <c r="V2386" i="1" a="1"/>
  <c r="V2386" i="1" s="1"/>
  <c r="V2387" i="1" a="1"/>
  <c r="V2387" i="1" s="1"/>
  <c r="V2388" i="1" a="1"/>
  <c r="V2388" i="1" s="1"/>
  <c r="V2389" i="1" a="1"/>
  <c r="V2389" i="1" s="1"/>
  <c r="V2390" i="1" a="1"/>
  <c r="V2390" i="1" s="1"/>
  <c r="V2391" i="1" a="1"/>
  <c r="V2391" i="1" s="1"/>
  <c r="V2392" i="1" a="1"/>
  <c r="V2392" i="1" s="1"/>
  <c r="V2393" i="1" a="1"/>
  <c r="V2393" i="1" s="1"/>
  <c r="V2394" i="1" a="1"/>
  <c r="V2394" i="1" s="1"/>
  <c r="V2395" i="1" a="1"/>
  <c r="V2395" i="1" s="1"/>
  <c r="V2396" i="1" a="1"/>
  <c r="V2396" i="1" s="1"/>
  <c r="V2397" i="1" a="1"/>
  <c r="V2397" i="1" s="1"/>
  <c r="V2398" i="1" a="1"/>
  <c r="V2398" i="1" s="1"/>
  <c r="V2399" i="1" a="1"/>
  <c r="V2399" i="1" s="1"/>
  <c r="V2400" i="1" a="1"/>
  <c r="V2400" i="1" s="1"/>
  <c r="V2401" i="1" a="1"/>
  <c r="V2401" i="1" s="1"/>
  <c r="V2402" i="1" a="1"/>
  <c r="V2402" i="1" s="1"/>
  <c r="V2403" i="1" a="1"/>
  <c r="V2403" i="1" s="1"/>
  <c r="V2404" i="1" a="1"/>
  <c r="V2404" i="1" s="1"/>
  <c r="V2405" i="1" a="1"/>
  <c r="V2405" i="1" s="1"/>
  <c r="V2406" i="1" a="1"/>
  <c r="V2406" i="1" s="1"/>
  <c r="V2407" i="1" a="1"/>
  <c r="V2407" i="1" s="1"/>
  <c r="V2408" i="1" a="1"/>
  <c r="V2408" i="1" s="1"/>
  <c r="V2409" i="1" a="1"/>
  <c r="V2409" i="1" s="1"/>
  <c r="V2410" i="1" a="1"/>
  <c r="V2410" i="1" s="1"/>
  <c r="V2411" i="1" a="1"/>
  <c r="V2411" i="1" s="1"/>
  <c r="V2412" i="1" a="1"/>
  <c r="V2412" i="1" s="1"/>
  <c r="V2413" i="1" a="1"/>
  <c r="V2413" i="1" s="1"/>
  <c r="V2414" i="1" a="1"/>
  <c r="V2414" i="1" s="1"/>
  <c r="V2415" i="1" a="1"/>
  <c r="V2415" i="1" s="1"/>
  <c r="V2416" i="1" a="1"/>
  <c r="V2416" i="1" s="1"/>
  <c r="V2417" i="1" a="1"/>
  <c r="V2417" i="1" s="1"/>
  <c r="V2418" i="1" a="1"/>
  <c r="V2418" i="1" s="1"/>
  <c r="V2419" i="1" a="1"/>
  <c r="V2419" i="1" s="1"/>
  <c r="V2420" i="1" a="1"/>
  <c r="V2420" i="1" s="1"/>
  <c r="V2421" i="1" a="1"/>
  <c r="V2421" i="1" s="1"/>
  <c r="V2422" i="1" a="1"/>
  <c r="V2422" i="1" s="1"/>
  <c r="V2423" i="1" a="1"/>
  <c r="V2423" i="1" s="1"/>
  <c r="V2424" i="1" a="1"/>
  <c r="V2424" i="1" s="1"/>
  <c r="V2425" i="1" a="1"/>
  <c r="V2425" i="1" s="1"/>
  <c r="V2426" i="1" a="1"/>
  <c r="V2426" i="1" s="1"/>
  <c r="V2427" i="1" a="1"/>
  <c r="V2427" i="1" s="1"/>
  <c r="V2428" i="1" a="1"/>
  <c r="V2428" i="1" s="1"/>
  <c r="V2429" i="1" a="1"/>
  <c r="V2429" i="1" s="1"/>
  <c r="V2430" i="1" a="1"/>
  <c r="V2430" i="1" s="1"/>
  <c r="V2431" i="1" a="1"/>
  <c r="V2431" i="1" s="1"/>
  <c r="V2432" i="1" a="1"/>
  <c r="V2432" i="1" s="1"/>
  <c r="V2433" i="1" a="1"/>
  <c r="V2433" i="1" s="1"/>
  <c r="V2434" i="1" a="1"/>
  <c r="V2434" i="1" s="1"/>
  <c r="V2435" i="1" a="1"/>
  <c r="V2435" i="1" s="1"/>
  <c r="V2436" i="1" a="1"/>
  <c r="V2436" i="1" s="1"/>
  <c r="V2437" i="1" a="1"/>
  <c r="V2437" i="1" s="1"/>
  <c r="V2438" i="1" a="1"/>
  <c r="V2438" i="1" s="1"/>
  <c r="V2439" i="1" a="1"/>
  <c r="V2439" i="1" s="1"/>
  <c r="V2440" i="1" a="1"/>
  <c r="V2440" i="1" s="1"/>
  <c r="V2441" i="1" a="1"/>
  <c r="V2441" i="1" s="1"/>
  <c r="V2442" i="1" a="1"/>
  <c r="V2442" i="1" s="1"/>
  <c r="V2443" i="1" a="1"/>
  <c r="V2443" i="1" s="1"/>
  <c r="V2444" i="1" a="1"/>
  <c r="V2444" i="1" s="1"/>
  <c r="V2445" i="1" a="1"/>
  <c r="V2445" i="1" s="1"/>
  <c r="V2446" i="1" a="1"/>
  <c r="V2446" i="1" s="1"/>
  <c r="V2447" i="1" a="1"/>
  <c r="V2447" i="1" s="1"/>
  <c r="V2448" i="1" a="1"/>
  <c r="V2448" i="1" s="1"/>
  <c r="V2449" i="1" a="1"/>
  <c r="V2449" i="1" s="1"/>
  <c r="V2450" i="1" a="1"/>
  <c r="V2450" i="1" s="1"/>
  <c r="V2451" i="1" a="1"/>
  <c r="V2451" i="1" s="1"/>
  <c r="V2452" i="1" a="1"/>
  <c r="V2452" i="1" s="1"/>
  <c r="V2453" i="1" a="1"/>
  <c r="V2453" i="1" s="1"/>
  <c r="V2454" i="1" a="1"/>
  <c r="V2454" i="1" s="1"/>
  <c r="V2455" i="1" a="1"/>
  <c r="V2455" i="1" s="1"/>
  <c r="V2456" i="1" a="1"/>
  <c r="V2456" i="1" s="1"/>
  <c r="V2457" i="1" a="1"/>
  <c r="V2457" i="1" s="1"/>
  <c r="V2458" i="1" a="1"/>
  <c r="V2458" i="1" s="1"/>
  <c r="V2459" i="1" a="1"/>
  <c r="V2459" i="1" s="1"/>
  <c r="V2460" i="1" a="1"/>
  <c r="V2460" i="1" s="1"/>
  <c r="V2461" i="1" a="1"/>
  <c r="V2461" i="1" s="1"/>
  <c r="V2462" i="1" a="1"/>
  <c r="V2462" i="1" s="1"/>
  <c r="V2463" i="1" a="1"/>
  <c r="V2463" i="1" s="1"/>
  <c r="V2464" i="1" a="1"/>
  <c r="V2464" i="1" s="1"/>
  <c r="V2465" i="1" a="1"/>
  <c r="V2465" i="1" s="1"/>
  <c r="V2466" i="1" a="1"/>
  <c r="V2466" i="1" s="1"/>
  <c r="V2467" i="1" a="1"/>
  <c r="V2467" i="1" s="1"/>
  <c r="V2468" i="1" a="1"/>
  <c r="V2468" i="1" s="1"/>
  <c r="V2469" i="1" a="1"/>
  <c r="V2469" i="1" s="1"/>
  <c r="V2470" i="1" a="1"/>
  <c r="V2470" i="1" s="1"/>
  <c r="V2471" i="1" a="1"/>
  <c r="V2471" i="1" s="1"/>
  <c r="V2472" i="1" a="1"/>
  <c r="V2472" i="1" s="1"/>
  <c r="V2473" i="1" a="1"/>
  <c r="V2473" i="1" s="1"/>
  <c r="V2474" i="1" a="1"/>
  <c r="V2474" i="1" s="1"/>
  <c r="V2475" i="1" a="1"/>
  <c r="V2475" i="1" s="1"/>
  <c r="V2476" i="1" a="1"/>
  <c r="V2476" i="1" s="1"/>
  <c r="V2477" i="1" a="1"/>
  <c r="V2477" i="1" s="1"/>
  <c r="V2478" i="1" a="1"/>
  <c r="V2478" i="1" s="1"/>
  <c r="V2479" i="1" a="1"/>
  <c r="V2479" i="1" s="1"/>
  <c r="V2480" i="1" a="1"/>
  <c r="V2480" i="1" s="1"/>
  <c r="V2481" i="1" a="1"/>
  <c r="V2481" i="1" s="1"/>
  <c r="V2482" i="1" a="1"/>
  <c r="V2482" i="1" s="1"/>
  <c r="V2483" i="1" a="1"/>
  <c r="V2483" i="1" s="1"/>
  <c r="V2484" i="1" a="1"/>
  <c r="V2484" i="1" s="1"/>
  <c r="V2485" i="1" a="1"/>
  <c r="V2485" i="1" s="1"/>
  <c r="V2486" i="1" a="1"/>
  <c r="V2486" i="1" s="1"/>
  <c r="V2487" i="1" a="1"/>
  <c r="V2487" i="1" s="1"/>
  <c r="V2488" i="1" a="1"/>
  <c r="V2488" i="1" s="1"/>
  <c r="V2489" i="1" a="1"/>
  <c r="V2489" i="1" s="1"/>
  <c r="V2490" i="1" a="1"/>
  <c r="V2490" i="1" s="1"/>
  <c r="V2491" i="1" a="1"/>
  <c r="V2491" i="1" s="1"/>
  <c r="V2492" i="1" a="1"/>
  <c r="V2492" i="1" s="1"/>
  <c r="V2493" i="1" a="1"/>
  <c r="V2493" i="1" s="1"/>
  <c r="V2494" i="1" a="1"/>
  <c r="V2494" i="1" s="1"/>
  <c r="V2495" i="1" a="1"/>
  <c r="V2495" i="1" s="1"/>
  <c r="V2496" i="1" a="1"/>
  <c r="V2496" i="1" s="1"/>
  <c r="V2497" i="1" a="1"/>
  <c r="V2497" i="1" s="1"/>
  <c r="V2498" i="1" a="1"/>
  <c r="V2498" i="1" s="1"/>
  <c r="V2499" i="1" a="1"/>
  <c r="V2499" i="1" s="1"/>
  <c r="V2500" i="1" a="1"/>
  <c r="V2500" i="1" s="1"/>
  <c r="V2501" i="1" a="1"/>
  <c r="V2501" i="1" s="1"/>
  <c r="V2502" i="1" a="1"/>
  <c r="V2502" i="1" s="1"/>
  <c r="V2503" i="1" a="1"/>
  <c r="V2503" i="1" s="1"/>
  <c r="V2504" i="1" a="1"/>
  <c r="V2504" i="1" s="1"/>
  <c r="V2505" i="1" a="1"/>
  <c r="V2505" i="1" s="1"/>
  <c r="V2506" i="1" a="1"/>
  <c r="V2506" i="1" s="1"/>
  <c r="V2507" i="1" a="1"/>
  <c r="V2507" i="1" s="1"/>
  <c r="V2508" i="1" a="1"/>
  <c r="V2508" i="1" s="1"/>
  <c r="V2509" i="1" a="1"/>
  <c r="V2509" i="1" s="1"/>
  <c r="V2510" i="1" a="1"/>
  <c r="V2510" i="1" s="1"/>
  <c r="V2511" i="1" a="1"/>
  <c r="V2511" i="1" s="1"/>
  <c r="V2512" i="1" a="1"/>
  <c r="V2512" i="1" s="1"/>
  <c r="V2513" i="1" a="1"/>
  <c r="V2513" i="1" s="1"/>
  <c r="V2514" i="1" a="1"/>
  <c r="V2514" i="1" s="1"/>
  <c r="V2515" i="1" a="1"/>
  <c r="V2515" i="1" s="1"/>
  <c r="V2516" i="1" a="1"/>
  <c r="V2516" i="1" s="1"/>
  <c r="V2517" i="1" a="1"/>
  <c r="V2517" i="1" s="1"/>
  <c r="V2518" i="1" a="1"/>
  <c r="V2518" i="1" s="1"/>
  <c r="V2519" i="1" a="1"/>
  <c r="V2519" i="1" s="1"/>
  <c r="V2520" i="1" a="1"/>
  <c r="V2520" i="1" s="1"/>
  <c r="V2521" i="1" a="1"/>
  <c r="V2521" i="1" s="1"/>
  <c r="V2522" i="1" a="1"/>
  <c r="V2522" i="1" s="1"/>
  <c r="V2523" i="1" a="1"/>
  <c r="V2523" i="1" s="1"/>
  <c r="V2524" i="1" a="1"/>
  <c r="V2524" i="1" s="1"/>
  <c r="V2525" i="1" a="1"/>
  <c r="V2525" i="1" s="1"/>
  <c r="V2526" i="1" a="1"/>
  <c r="V2526" i="1" s="1"/>
  <c r="V2527" i="1" a="1"/>
  <c r="V2527" i="1" s="1"/>
  <c r="V2528" i="1" a="1"/>
  <c r="V2528" i="1" s="1"/>
  <c r="V2529" i="1" a="1"/>
  <c r="V2529" i="1" s="1"/>
  <c r="V2530" i="1" a="1"/>
  <c r="V2530" i="1" s="1"/>
  <c r="V2531" i="1" a="1"/>
  <c r="V2531" i="1" s="1"/>
  <c r="V2532" i="1" a="1"/>
  <c r="V2532" i="1" s="1"/>
  <c r="V2533" i="1" a="1"/>
  <c r="V2533" i="1" s="1"/>
  <c r="V2534" i="1" a="1"/>
  <c r="V2534" i="1" s="1"/>
  <c r="V2535" i="1" a="1"/>
  <c r="V2535" i="1" s="1"/>
  <c r="V2536" i="1" a="1"/>
  <c r="V2536" i="1" s="1"/>
  <c r="V2537" i="1" a="1"/>
  <c r="V2537" i="1" s="1"/>
  <c r="V2538" i="1" a="1"/>
  <c r="V2538" i="1" s="1"/>
  <c r="V2539" i="1" a="1"/>
  <c r="V2539" i="1" s="1"/>
  <c r="V2540" i="1" a="1"/>
  <c r="V2540" i="1" s="1"/>
  <c r="V2541" i="1" a="1"/>
  <c r="V2541" i="1" s="1"/>
  <c r="V2542" i="1" a="1"/>
  <c r="V2542" i="1" s="1"/>
  <c r="V2543" i="1" a="1"/>
  <c r="V2543" i="1" s="1"/>
  <c r="V2544" i="1" a="1"/>
  <c r="V2544" i="1" s="1"/>
  <c r="V2545" i="1" a="1"/>
  <c r="V2545" i="1" s="1"/>
  <c r="V2546" i="1" a="1"/>
  <c r="V2546" i="1" s="1"/>
  <c r="V2547" i="1" a="1"/>
  <c r="V2547" i="1" s="1"/>
  <c r="V2548" i="1" a="1"/>
  <c r="V2548" i="1" s="1"/>
  <c r="V2549" i="1" a="1"/>
  <c r="V2549" i="1" s="1"/>
  <c r="V2550" i="1" a="1"/>
  <c r="V2550" i="1" s="1"/>
  <c r="V2551" i="1" a="1"/>
  <c r="V2551" i="1" s="1"/>
  <c r="V2552" i="1" a="1"/>
  <c r="V2552" i="1" s="1"/>
  <c r="V2553" i="1" a="1"/>
  <c r="V2553" i="1" s="1"/>
  <c r="V2554" i="1" a="1"/>
  <c r="V2554" i="1" s="1"/>
  <c r="V2555" i="1" a="1"/>
  <c r="V2555" i="1" s="1"/>
  <c r="V2556" i="1" a="1"/>
  <c r="V2556" i="1" s="1"/>
  <c r="V2557" i="1" a="1"/>
  <c r="V2557" i="1" s="1"/>
  <c r="V2558" i="1" a="1"/>
  <c r="V2558" i="1" s="1"/>
  <c r="V2559" i="1" a="1"/>
  <c r="V2559" i="1" s="1"/>
  <c r="V2560" i="1" a="1"/>
  <c r="V2560" i="1" s="1"/>
  <c r="V2561" i="1" a="1"/>
  <c r="V2561" i="1" s="1"/>
  <c r="V2562" i="1" a="1"/>
  <c r="V2562" i="1" s="1"/>
  <c r="V2563" i="1" a="1"/>
  <c r="V2563" i="1" s="1"/>
  <c r="V2564" i="1" a="1"/>
  <c r="V2564" i="1" s="1"/>
  <c r="V2565" i="1" a="1"/>
  <c r="V2565" i="1" s="1"/>
  <c r="V2566" i="1" a="1"/>
  <c r="V2566" i="1" s="1"/>
  <c r="V2567" i="1" a="1"/>
  <c r="V2567" i="1" s="1"/>
  <c r="V2568" i="1" a="1"/>
  <c r="V2568" i="1" s="1"/>
  <c r="V2569" i="1" a="1"/>
  <c r="V2569" i="1" s="1"/>
  <c r="V2570" i="1" a="1"/>
  <c r="V2570" i="1" s="1"/>
  <c r="V2571" i="1" a="1"/>
  <c r="V2571" i="1" s="1"/>
  <c r="V2572" i="1" a="1"/>
  <c r="V2572" i="1" s="1"/>
  <c r="V2573" i="1" a="1"/>
  <c r="V2573" i="1" s="1"/>
  <c r="V2574" i="1" a="1"/>
  <c r="V2574" i="1" s="1"/>
  <c r="V2575" i="1" a="1"/>
  <c r="V2575" i="1" s="1"/>
  <c r="V2576" i="1" a="1"/>
  <c r="V2576" i="1" s="1"/>
  <c r="V2577" i="1" a="1"/>
  <c r="V2577" i="1" s="1"/>
  <c r="V2578" i="1" a="1"/>
  <c r="V2578" i="1" s="1"/>
  <c r="V2579" i="1" a="1"/>
  <c r="V2579" i="1" s="1"/>
  <c r="V2580" i="1" a="1"/>
  <c r="V2580" i="1" s="1"/>
  <c r="V2581" i="1" a="1"/>
  <c r="V2581" i="1" s="1"/>
  <c r="V2582" i="1" a="1"/>
  <c r="V2582" i="1" s="1"/>
  <c r="V2583" i="1" a="1"/>
  <c r="V2583" i="1" s="1"/>
  <c r="V2584" i="1" a="1"/>
  <c r="V2584" i="1" s="1"/>
  <c r="V2585" i="1" a="1"/>
  <c r="V2585" i="1" s="1"/>
  <c r="V2586" i="1" a="1"/>
  <c r="V2586" i="1" s="1"/>
  <c r="V2587" i="1" a="1"/>
  <c r="V2587" i="1" s="1"/>
  <c r="V2588" i="1" a="1"/>
  <c r="V2588" i="1" s="1"/>
  <c r="V2589" i="1" a="1"/>
  <c r="V2589" i="1" s="1"/>
  <c r="V2590" i="1" a="1"/>
  <c r="V2590" i="1" s="1"/>
  <c r="V2591" i="1" a="1"/>
  <c r="V2591" i="1" s="1"/>
  <c r="V2592" i="1" a="1"/>
  <c r="V2592" i="1" s="1"/>
  <c r="V2593" i="1" a="1"/>
  <c r="V2593" i="1" s="1"/>
  <c r="V2594" i="1" a="1"/>
  <c r="V2594" i="1" s="1"/>
  <c r="V2595" i="1" a="1"/>
  <c r="V2595" i="1" s="1"/>
  <c r="V2596" i="1" a="1"/>
  <c r="V2596" i="1" s="1"/>
  <c r="V2597" i="1" a="1"/>
  <c r="V2597" i="1" s="1"/>
  <c r="V2598" i="1" a="1"/>
  <c r="V2598" i="1" s="1"/>
  <c r="V2599" i="1" a="1"/>
  <c r="V2599" i="1" s="1"/>
  <c r="V2600" i="1" a="1"/>
  <c r="V2600" i="1" s="1"/>
  <c r="V2601" i="1" a="1"/>
  <c r="V2601" i="1" s="1"/>
  <c r="V2602" i="1" a="1"/>
  <c r="V2602" i="1" s="1"/>
  <c r="V2603" i="1" a="1"/>
  <c r="V2603" i="1" s="1"/>
  <c r="V2604" i="1" a="1"/>
  <c r="V2604" i="1" s="1"/>
  <c r="V2605" i="1" a="1"/>
  <c r="V2605" i="1" s="1"/>
  <c r="V2606" i="1" a="1"/>
  <c r="V2606" i="1" s="1"/>
  <c r="V2607" i="1" a="1"/>
  <c r="V2607" i="1" s="1"/>
  <c r="V2608" i="1" a="1"/>
  <c r="V2608" i="1" s="1"/>
  <c r="V2609" i="1" a="1"/>
  <c r="V2609" i="1" s="1"/>
  <c r="V2610" i="1" a="1"/>
  <c r="V2610" i="1" s="1"/>
  <c r="V2611" i="1" a="1"/>
  <c r="V2611" i="1" s="1"/>
  <c r="V2612" i="1" a="1"/>
  <c r="V2612" i="1" s="1"/>
  <c r="V2613" i="1" a="1"/>
  <c r="V2613" i="1" s="1"/>
  <c r="V2614" i="1" a="1"/>
  <c r="V2614" i="1" s="1"/>
  <c r="V2615" i="1" a="1"/>
  <c r="V2615" i="1" s="1"/>
  <c r="V2616" i="1" a="1"/>
  <c r="V2616" i="1" s="1"/>
  <c r="V2617" i="1" a="1"/>
  <c r="V2617" i="1" s="1"/>
  <c r="V2618" i="1" a="1"/>
  <c r="V2618" i="1" s="1"/>
  <c r="V2619" i="1" a="1"/>
  <c r="V2619" i="1" s="1"/>
  <c r="V2620" i="1" a="1"/>
  <c r="V2620" i="1" s="1"/>
  <c r="V2621" i="1" a="1"/>
  <c r="V2621" i="1" s="1"/>
  <c r="V2622" i="1" a="1"/>
  <c r="V2622" i="1" s="1"/>
  <c r="V2623" i="1" a="1"/>
  <c r="V2623" i="1" s="1"/>
  <c r="V2624" i="1" a="1"/>
  <c r="V2624" i="1" s="1"/>
  <c r="V2625" i="1" a="1"/>
  <c r="V2625" i="1" s="1"/>
  <c r="V2626" i="1" a="1"/>
  <c r="V2626" i="1" s="1"/>
  <c r="V2627" i="1" a="1"/>
  <c r="V2627" i="1" s="1"/>
  <c r="V2628" i="1" a="1"/>
  <c r="V2628" i="1" s="1"/>
  <c r="V2629" i="1" a="1"/>
  <c r="V2629" i="1" s="1"/>
  <c r="V2630" i="1" a="1"/>
  <c r="V2630" i="1" s="1"/>
  <c r="V2631" i="1" a="1"/>
  <c r="V2631" i="1" s="1"/>
  <c r="V2632" i="1" a="1"/>
  <c r="V2632" i="1" s="1"/>
  <c r="V2633" i="1" a="1"/>
  <c r="V2633" i="1" s="1"/>
  <c r="V2634" i="1" a="1"/>
  <c r="V2634" i="1" s="1"/>
  <c r="V2635" i="1" a="1"/>
  <c r="V2635" i="1" s="1"/>
  <c r="V2636" i="1" a="1"/>
  <c r="V2636" i="1" s="1"/>
  <c r="V2637" i="1" a="1"/>
  <c r="V2637" i="1" s="1"/>
  <c r="V2638" i="1" a="1"/>
  <c r="V2638" i="1" s="1"/>
  <c r="V2639" i="1" a="1"/>
  <c r="V2639" i="1" s="1"/>
  <c r="V2640" i="1" a="1"/>
  <c r="V2640" i="1" s="1"/>
  <c r="V2641" i="1" a="1"/>
  <c r="V2641" i="1" s="1"/>
  <c r="V2642" i="1" a="1"/>
  <c r="V2642" i="1" s="1"/>
  <c r="V2643" i="1" a="1"/>
  <c r="V2643" i="1" s="1"/>
  <c r="V2644" i="1" a="1"/>
  <c r="V2644" i="1" s="1"/>
  <c r="V2645" i="1" a="1"/>
  <c r="V2645" i="1" s="1"/>
  <c r="V2646" i="1" a="1"/>
  <c r="V2646" i="1" s="1"/>
  <c r="V2647" i="1" a="1"/>
  <c r="V2647" i="1" s="1"/>
  <c r="V2648" i="1" a="1"/>
  <c r="V2648" i="1" s="1"/>
  <c r="V2649" i="1" a="1"/>
  <c r="V2649" i="1" s="1"/>
  <c r="V2650" i="1" a="1"/>
  <c r="V2650" i="1" s="1"/>
  <c r="V2651" i="1" a="1"/>
  <c r="V2651" i="1" s="1"/>
  <c r="V2652" i="1" a="1"/>
  <c r="V2652" i="1" s="1"/>
  <c r="V2653" i="1" a="1"/>
  <c r="V2653" i="1" s="1"/>
  <c r="V2654" i="1" a="1"/>
  <c r="V2654" i="1" s="1"/>
  <c r="V2655" i="1" a="1"/>
  <c r="V2655" i="1" s="1"/>
  <c r="V2656" i="1" a="1"/>
  <c r="V2656" i="1" s="1"/>
  <c r="V2657" i="1" a="1"/>
  <c r="V2657" i="1" s="1"/>
  <c r="V2658" i="1" a="1"/>
  <c r="V2658" i="1" s="1"/>
  <c r="V2659" i="1" a="1"/>
  <c r="V2659" i="1" s="1"/>
  <c r="V2660" i="1" a="1"/>
  <c r="V2660" i="1" s="1"/>
  <c r="V2661" i="1" a="1"/>
  <c r="V2661" i="1" s="1"/>
  <c r="V2662" i="1" a="1"/>
  <c r="V2662" i="1" s="1"/>
  <c r="V2663" i="1" a="1"/>
  <c r="V2663" i="1" s="1"/>
  <c r="V2664" i="1" a="1"/>
  <c r="V2664" i="1" s="1"/>
  <c r="V2665" i="1" a="1"/>
  <c r="V2665" i="1" s="1"/>
  <c r="V2666" i="1" a="1"/>
  <c r="V2666" i="1" s="1"/>
  <c r="V2667" i="1" a="1"/>
  <c r="V2667" i="1" s="1"/>
  <c r="V2668" i="1" a="1"/>
  <c r="V2668" i="1" s="1"/>
  <c r="V2669" i="1" a="1"/>
  <c r="V2669" i="1" s="1"/>
  <c r="V2670" i="1" a="1"/>
  <c r="V2670" i="1" s="1"/>
  <c r="V2671" i="1" a="1"/>
  <c r="V2671" i="1" s="1"/>
  <c r="V2672" i="1" a="1"/>
  <c r="V2672" i="1" s="1"/>
  <c r="V2673" i="1" a="1"/>
  <c r="V2673" i="1" s="1"/>
  <c r="V2674" i="1" a="1"/>
  <c r="V2674" i="1" s="1"/>
  <c r="V2675" i="1" a="1"/>
  <c r="V2675" i="1" s="1"/>
  <c r="V2676" i="1" a="1"/>
  <c r="V2676" i="1" s="1"/>
  <c r="V2677" i="1" a="1"/>
  <c r="V2677" i="1" s="1"/>
  <c r="V2678" i="1" a="1"/>
  <c r="V2678" i="1" s="1"/>
  <c r="V2679" i="1" a="1"/>
  <c r="V2679" i="1" s="1"/>
  <c r="V2680" i="1" a="1"/>
  <c r="V2680" i="1" s="1"/>
  <c r="V2681" i="1" a="1"/>
  <c r="V2681" i="1" s="1"/>
  <c r="V2682" i="1" a="1"/>
  <c r="V2682" i="1" s="1"/>
  <c r="V2683" i="1" a="1"/>
  <c r="V2683" i="1" s="1"/>
  <c r="V2684" i="1" a="1"/>
  <c r="V2684" i="1" s="1"/>
  <c r="V2685" i="1" a="1"/>
  <c r="V2685" i="1" s="1"/>
  <c r="V2686" i="1" a="1"/>
  <c r="V2686" i="1" s="1"/>
  <c r="V2687" i="1" a="1"/>
  <c r="V2687" i="1" s="1"/>
  <c r="V2688" i="1" a="1"/>
  <c r="V2688" i="1" s="1"/>
  <c r="V2689" i="1" a="1"/>
  <c r="V2689" i="1" s="1"/>
  <c r="V2690" i="1" a="1"/>
  <c r="V2690" i="1" s="1"/>
  <c r="V2691" i="1" a="1"/>
  <c r="V2691" i="1" s="1"/>
  <c r="V2692" i="1" a="1"/>
  <c r="V2692" i="1" s="1"/>
  <c r="V2693" i="1" a="1"/>
  <c r="V2693" i="1" s="1"/>
  <c r="V2694" i="1" a="1"/>
  <c r="V2694" i="1" s="1"/>
  <c r="V2695" i="1" a="1"/>
  <c r="V2695" i="1" s="1"/>
  <c r="V2696" i="1" a="1"/>
  <c r="V2696" i="1" s="1"/>
  <c r="V2697" i="1" a="1"/>
  <c r="V2697" i="1" s="1"/>
  <c r="V2698" i="1" a="1"/>
  <c r="V2698" i="1" s="1"/>
  <c r="V2699" i="1" a="1"/>
  <c r="V2699" i="1" s="1"/>
  <c r="V2700" i="1" a="1"/>
  <c r="V2700" i="1" s="1"/>
  <c r="V2701" i="1" a="1"/>
  <c r="V2701" i="1" s="1"/>
  <c r="V2702" i="1" a="1"/>
  <c r="V2702" i="1" s="1"/>
  <c r="V2703" i="1" a="1"/>
  <c r="V2703" i="1" s="1"/>
  <c r="V2704" i="1" a="1"/>
  <c r="V2704" i="1" s="1"/>
  <c r="V2705" i="1" a="1"/>
  <c r="V2705" i="1" s="1"/>
  <c r="V2706" i="1" a="1"/>
  <c r="V2706" i="1" s="1"/>
  <c r="V2707" i="1" a="1"/>
  <c r="V2707" i="1" s="1"/>
  <c r="V2708" i="1" a="1"/>
  <c r="V2708" i="1" s="1"/>
  <c r="V2709" i="1" a="1"/>
  <c r="V2709" i="1" s="1"/>
  <c r="V2710" i="1" a="1"/>
  <c r="V2710" i="1" s="1"/>
  <c r="V2711" i="1" a="1"/>
  <c r="V2711" i="1" s="1"/>
  <c r="V2712" i="1" a="1"/>
  <c r="V2712" i="1" s="1"/>
  <c r="V2713" i="1" a="1"/>
  <c r="V2713" i="1" s="1"/>
  <c r="V2714" i="1" a="1"/>
  <c r="V2714" i="1" s="1"/>
  <c r="V2715" i="1" a="1"/>
  <c r="V2715" i="1" s="1"/>
  <c r="V2716" i="1" a="1"/>
  <c r="V2716" i="1" s="1"/>
  <c r="V2717" i="1" a="1"/>
  <c r="V2717" i="1" s="1"/>
  <c r="V2718" i="1" a="1"/>
  <c r="V2718" i="1" s="1"/>
  <c r="V2719" i="1" a="1"/>
  <c r="V2719" i="1" s="1"/>
  <c r="V2720" i="1" a="1"/>
  <c r="V2720" i="1" s="1"/>
  <c r="V2721" i="1" a="1"/>
  <c r="V2721" i="1" s="1"/>
  <c r="V2722" i="1" a="1"/>
  <c r="V2722" i="1" s="1"/>
  <c r="V2723" i="1" a="1"/>
  <c r="V2723" i="1" s="1"/>
  <c r="V2724" i="1" a="1"/>
  <c r="V2724" i="1"/>
  <c r="V2725" i="1" a="1"/>
  <c r="V2725" i="1" s="1"/>
  <c r="V2726" i="1" a="1"/>
  <c r="V2726" i="1" s="1"/>
  <c r="V2727" i="1" a="1"/>
  <c r="V2727" i="1" s="1"/>
  <c r="V2728" i="1" a="1"/>
  <c r="V2728" i="1" s="1"/>
  <c r="V2729" i="1" a="1"/>
  <c r="V2729" i="1" s="1"/>
  <c r="V2730" i="1" a="1"/>
  <c r="V2730" i="1" s="1"/>
  <c r="V2731" i="1" a="1"/>
  <c r="V2731" i="1"/>
  <c r="V2732" i="1" a="1"/>
  <c r="V2732" i="1" s="1"/>
  <c r="V2733" i="1" a="1"/>
  <c r="V2733" i="1" s="1"/>
  <c r="V2734" i="1" a="1"/>
  <c r="V2734" i="1" s="1"/>
  <c r="V2735" i="1" a="1"/>
  <c r="V2735" i="1" s="1"/>
  <c r="V2736" i="1" a="1"/>
  <c r="V2736" i="1" s="1"/>
  <c r="V2737" i="1" a="1"/>
  <c r="V2737" i="1" s="1"/>
  <c r="V2738" i="1" a="1"/>
  <c r="V2738" i="1" s="1"/>
  <c r="V2739" i="1" a="1"/>
  <c r="V2739" i="1" s="1"/>
  <c r="V2740" i="1" a="1"/>
  <c r="V2740" i="1" s="1"/>
  <c r="V2741" i="1" a="1"/>
  <c r="V2741" i="1" s="1"/>
  <c r="V2742" i="1" a="1"/>
  <c r="V2742" i="1" s="1"/>
  <c r="V2743" i="1" a="1"/>
  <c r="V2743" i="1" s="1"/>
  <c r="V2744" i="1" a="1"/>
  <c r="V2744" i="1" s="1"/>
  <c r="V2745" i="1" a="1"/>
  <c r="V2745" i="1" s="1"/>
  <c r="V2746" i="1" a="1"/>
  <c r="V2746" i="1" s="1"/>
  <c r="V2747" i="1" a="1"/>
  <c r="V2747" i="1" s="1"/>
  <c r="V2748" i="1" a="1"/>
  <c r="V2748" i="1" s="1"/>
  <c r="V2749" i="1" a="1"/>
  <c r="V2749" i="1" s="1"/>
  <c r="V2750" i="1" a="1"/>
  <c r="V2750" i="1" s="1"/>
  <c r="V2751" i="1" a="1"/>
  <c r="V2751" i="1" s="1"/>
  <c r="V2752" i="1" a="1"/>
  <c r="V2752" i="1" s="1"/>
  <c r="V2753" i="1" a="1"/>
  <c r="V2753" i="1" s="1"/>
  <c r="V2754" i="1" a="1"/>
  <c r="V2754" i="1" s="1"/>
  <c r="V2755" i="1" a="1"/>
  <c r="V2755" i="1" s="1"/>
  <c r="V2756" i="1" a="1"/>
  <c r="V2756" i="1" s="1"/>
  <c r="V2757" i="1" a="1"/>
  <c r="V2757" i="1" s="1"/>
  <c r="V2758" i="1" a="1"/>
  <c r="V2758" i="1" s="1"/>
  <c r="V2759" i="1" a="1"/>
  <c r="V2759" i="1" s="1"/>
  <c r="V2760" i="1" a="1"/>
  <c r="V2760" i="1" s="1"/>
  <c r="V2761" i="1" a="1"/>
  <c r="V2761" i="1" s="1"/>
  <c r="V2762" i="1" a="1"/>
  <c r="V2762" i="1" s="1"/>
  <c r="V2763" i="1" a="1"/>
  <c r="V2763" i="1" s="1"/>
  <c r="V2764" i="1" a="1"/>
  <c r="V2764" i="1" s="1"/>
  <c r="V2765" i="1" a="1"/>
  <c r="V2765" i="1" s="1"/>
  <c r="V2766" i="1" a="1"/>
  <c r="V2766" i="1" s="1"/>
  <c r="V2767" i="1" a="1"/>
  <c r="V2767" i="1" s="1"/>
  <c r="V2768" i="1" a="1"/>
  <c r="V2768" i="1" s="1"/>
  <c r="V2769" i="1" a="1"/>
  <c r="V2769" i="1" s="1"/>
  <c r="V2770" i="1" a="1"/>
  <c r="V2770" i="1" s="1"/>
  <c r="V2771" i="1" a="1"/>
  <c r="V2771" i="1" s="1"/>
  <c r="V2772" i="1" a="1"/>
  <c r="V2772" i="1" s="1"/>
  <c r="V2773" i="1" a="1"/>
  <c r="V2773" i="1" s="1"/>
  <c r="V2774" i="1" a="1"/>
  <c r="V2774" i="1" s="1"/>
  <c r="V2775" i="1" a="1"/>
  <c r="V2775" i="1" s="1"/>
  <c r="V2776" i="1" a="1"/>
  <c r="V2776" i="1" s="1"/>
  <c r="V2777" i="1" a="1"/>
  <c r="V2777" i="1" s="1"/>
  <c r="V2778" i="1" a="1"/>
  <c r="V2778" i="1" s="1"/>
  <c r="V2779" i="1" a="1"/>
  <c r="V2779" i="1" s="1"/>
  <c r="V2780" i="1" a="1"/>
  <c r="V2780" i="1" s="1"/>
  <c r="V2781" i="1" a="1"/>
  <c r="V2781" i="1" s="1"/>
  <c r="V2782" i="1" a="1"/>
  <c r="V2782" i="1" s="1"/>
  <c r="V2783" i="1" a="1"/>
  <c r="V2783" i="1" s="1"/>
  <c r="V2784" i="1" a="1"/>
  <c r="V2784" i="1" s="1"/>
  <c r="V2785" i="1" a="1"/>
  <c r="V2785" i="1" s="1"/>
  <c r="V2786" i="1" a="1"/>
  <c r="V2786" i="1" s="1"/>
  <c r="V2787" i="1" a="1"/>
  <c r="V2787" i="1" s="1"/>
  <c r="V2788" i="1" a="1"/>
  <c r="V2788" i="1" s="1"/>
  <c r="V2789" i="1" a="1"/>
  <c r="V2789" i="1" s="1"/>
  <c r="V2790" i="1" a="1"/>
  <c r="V2790" i="1" s="1"/>
  <c r="V2791" i="1" a="1"/>
  <c r="V2791" i="1" s="1"/>
  <c r="V2792" i="1" a="1"/>
  <c r="V2792" i="1" s="1"/>
  <c r="V2793" i="1" a="1"/>
  <c r="V2793" i="1" s="1"/>
  <c r="V2794" i="1" a="1"/>
  <c r="V2794" i="1" s="1"/>
  <c r="V2795" i="1" a="1"/>
  <c r="V2795" i="1" s="1"/>
  <c r="V2796" i="1" a="1"/>
  <c r="V2796" i="1" s="1"/>
  <c r="V2797" i="1" a="1"/>
  <c r="V2797" i="1" s="1"/>
  <c r="V2798" i="1" a="1"/>
  <c r="V2798" i="1" s="1"/>
  <c r="V2799" i="1" a="1"/>
  <c r="V2799" i="1" s="1"/>
  <c r="V2800" i="1" a="1"/>
  <c r="V2800" i="1" s="1"/>
  <c r="V2801" i="1" a="1"/>
  <c r="V2801" i="1" s="1"/>
  <c r="V2802" i="1" a="1"/>
  <c r="V2802" i="1" s="1"/>
  <c r="V2803" i="1" a="1"/>
  <c r="V2803" i="1" s="1"/>
  <c r="V2804" i="1" a="1"/>
  <c r="V2804" i="1" s="1"/>
  <c r="V2805" i="1" a="1"/>
  <c r="V2805" i="1" s="1"/>
  <c r="V2806" i="1" a="1"/>
  <c r="V2806" i="1" s="1"/>
  <c r="V2807" i="1" a="1"/>
  <c r="V2807" i="1" s="1"/>
  <c r="V2808" i="1" a="1"/>
  <c r="V2808" i="1" s="1"/>
  <c r="V2809" i="1" a="1"/>
  <c r="V2809" i="1" s="1"/>
  <c r="V2810" i="1" a="1"/>
  <c r="V2810" i="1" s="1"/>
  <c r="V2811" i="1" a="1"/>
  <c r="V2811" i="1" s="1"/>
  <c r="V2812" i="1" a="1"/>
  <c r="V2812" i="1" s="1"/>
  <c r="V2813" i="1" a="1"/>
  <c r="V2813" i="1" s="1"/>
  <c r="V2814" i="1" a="1"/>
  <c r="V2814" i="1" s="1"/>
  <c r="V2815" i="1" a="1"/>
  <c r="V2815" i="1" s="1"/>
  <c r="V2816" i="1" a="1"/>
  <c r="V2816" i="1" s="1"/>
  <c r="V2817" i="1" a="1"/>
  <c r="V2817" i="1" s="1"/>
  <c r="V2818" i="1" a="1"/>
  <c r="V2818" i="1" s="1"/>
  <c r="V2819" i="1" a="1"/>
  <c r="V2819" i="1" s="1"/>
  <c r="V2820" i="1" a="1"/>
  <c r="V2820" i="1" s="1"/>
  <c r="V2821" i="1" a="1"/>
  <c r="V2821" i="1" s="1"/>
  <c r="V2822" i="1" a="1"/>
  <c r="V2822" i="1" s="1"/>
  <c r="V2823" i="1" a="1"/>
  <c r="V2823" i="1" s="1"/>
  <c r="V2824" i="1" a="1"/>
  <c r="V2824" i="1" s="1"/>
  <c r="V2825" i="1" a="1"/>
  <c r="V2825" i="1" s="1"/>
  <c r="V2826" i="1" a="1"/>
  <c r="V2826" i="1" s="1"/>
  <c r="V2827" i="1" a="1"/>
  <c r="V2827" i="1" s="1"/>
  <c r="V2828" i="1" a="1"/>
  <c r="V2828" i="1" s="1"/>
  <c r="V2829" i="1" a="1"/>
  <c r="V2829" i="1" s="1"/>
  <c r="V2830" i="1" a="1"/>
  <c r="V2830" i="1" s="1"/>
  <c r="V2831" i="1" a="1"/>
  <c r="V2831" i="1" s="1"/>
  <c r="V2832" i="1" a="1"/>
  <c r="V2832" i="1" s="1"/>
  <c r="V2833" i="1" a="1"/>
  <c r="V2833" i="1" s="1"/>
  <c r="V2834" i="1" a="1"/>
  <c r="V2834" i="1" s="1"/>
  <c r="V2835" i="1" a="1"/>
  <c r="V2835" i="1" s="1"/>
  <c r="V2836" i="1" a="1"/>
  <c r="V2836" i="1" s="1"/>
  <c r="V2837" i="1" a="1"/>
  <c r="V2837" i="1" s="1"/>
  <c r="V2838" i="1" a="1"/>
  <c r="V2838" i="1" s="1"/>
  <c r="V2839" i="1" a="1"/>
  <c r="V2839" i="1" s="1"/>
  <c r="V2840" i="1" a="1"/>
  <c r="V2840" i="1"/>
  <c r="V2841" i="1" a="1"/>
  <c r="V2841" i="1" s="1"/>
  <c r="V2842" i="1" a="1"/>
  <c r="V2842" i="1" s="1"/>
  <c r="V2843" i="1" a="1"/>
  <c r="V2843" i="1" s="1"/>
  <c r="V2844" i="1" a="1"/>
  <c r="V2844" i="1" s="1"/>
  <c r="V2845" i="1" a="1"/>
  <c r="V2845" i="1" s="1"/>
  <c r="V2846" i="1" a="1"/>
  <c r="V2846" i="1" s="1"/>
  <c r="V2847" i="1" a="1"/>
  <c r="V2847" i="1" s="1"/>
  <c r="V2848" i="1" a="1"/>
  <c r="V2848" i="1" s="1"/>
  <c r="V2849" i="1" a="1"/>
  <c r="V2849" i="1" s="1"/>
  <c r="V2850" i="1" a="1"/>
  <c r="V2850" i="1" s="1"/>
  <c r="V2851" i="1" a="1"/>
  <c r="V2851" i="1" s="1"/>
  <c r="V2852" i="1" a="1"/>
  <c r="V2852" i="1" s="1"/>
  <c r="V2853" i="1" a="1"/>
  <c r="V2853" i="1" s="1"/>
  <c r="V2854" i="1" a="1"/>
  <c r="V2854" i="1" s="1"/>
  <c r="V2855" i="1" a="1"/>
  <c r="V2855" i="1" s="1"/>
  <c r="V2856" i="1" a="1"/>
  <c r="V2856" i="1" s="1"/>
  <c r="V2857" i="1" a="1"/>
  <c r="V2857" i="1" s="1"/>
  <c r="V2858" i="1" a="1"/>
  <c r="V2858" i="1" s="1"/>
  <c r="V2859" i="1" a="1"/>
  <c r="V2859" i="1" s="1"/>
  <c r="V2860" i="1" a="1"/>
  <c r="V2860" i="1" s="1"/>
  <c r="V2861" i="1" a="1"/>
  <c r="V2861" i="1" s="1"/>
  <c r="V2862" i="1" a="1"/>
  <c r="V2862" i="1" s="1"/>
  <c r="V2863" i="1" a="1"/>
  <c r="V2863" i="1" s="1"/>
  <c r="V2864" i="1" a="1"/>
  <c r="V2864" i="1" s="1"/>
  <c r="V2865" i="1" a="1"/>
  <c r="V2865" i="1" s="1"/>
  <c r="V2866" i="1" a="1"/>
  <c r="V2866" i="1" s="1"/>
  <c r="V2867" i="1" a="1"/>
  <c r="V2867" i="1" s="1"/>
  <c r="V2868" i="1" a="1"/>
  <c r="V2868" i="1" s="1"/>
  <c r="V2869" i="1" a="1"/>
  <c r="V2869" i="1" s="1"/>
  <c r="V2870" i="1" a="1"/>
  <c r="V2870" i="1" s="1"/>
  <c r="V2871" i="1" a="1"/>
  <c r="V2871" i="1" s="1"/>
  <c r="V2872" i="1" a="1"/>
  <c r="V2872" i="1" s="1"/>
  <c r="V2873" i="1" a="1"/>
  <c r="V2873" i="1" s="1"/>
  <c r="V2874" i="1" a="1"/>
  <c r="V2874" i="1" s="1"/>
  <c r="V2875" i="1" a="1"/>
  <c r="V2875" i="1" s="1"/>
  <c r="V2876" i="1" a="1"/>
  <c r="V2876" i="1" s="1"/>
  <c r="V2877" i="1" a="1"/>
  <c r="V2877" i="1" s="1"/>
  <c r="V2878" i="1" a="1"/>
  <c r="V2878" i="1" s="1"/>
  <c r="V2879" i="1" a="1"/>
  <c r="V2879" i="1" s="1"/>
  <c r="V2880" i="1" a="1"/>
  <c r="V2880" i="1" s="1"/>
  <c r="V2881" i="1" a="1"/>
  <c r="V2881" i="1" s="1"/>
  <c r="V2882" i="1" a="1"/>
  <c r="V2882" i="1" s="1"/>
  <c r="V2883" i="1" a="1"/>
  <c r="V2883" i="1" s="1"/>
  <c r="V2884" i="1" a="1"/>
  <c r="V2884" i="1" s="1"/>
  <c r="V2885" i="1" a="1"/>
  <c r="V2885" i="1" s="1"/>
  <c r="V2886" i="1" a="1"/>
  <c r="V2886" i="1" s="1"/>
  <c r="V2887" i="1" a="1"/>
  <c r="V2887" i="1" s="1"/>
  <c r="V2888" i="1" a="1"/>
  <c r="V2888" i="1" s="1"/>
  <c r="V2889" i="1" a="1"/>
  <c r="V2889" i="1" s="1"/>
  <c r="V2890" i="1" a="1"/>
  <c r="V2890" i="1" s="1"/>
  <c r="V2891" i="1" a="1"/>
  <c r="V2891" i="1" s="1"/>
  <c r="V2892" i="1" a="1"/>
  <c r="V2892" i="1" s="1"/>
  <c r="V2893" i="1" a="1"/>
  <c r="V2893" i="1" s="1"/>
  <c r="V2894" i="1" a="1"/>
  <c r="V2894" i="1" s="1"/>
  <c r="V2895" i="1" a="1"/>
  <c r="V2895" i="1" s="1"/>
  <c r="V2896" i="1" a="1"/>
  <c r="V2896" i="1" s="1"/>
  <c r="V2897" i="1" a="1"/>
  <c r="V2897" i="1" s="1"/>
  <c r="V2898" i="1" a="1"/>
  <c r="V2898" i="1" s="1"/>
  <c r="V2899" i="1" a="1"/>
  <c r="V2899" i="1" s="1"/>
  <c r="V2900" i="1" a="1"/>
  <c r="V2900" i="1" s="1"/>
  <c r="V2901" i="1" a="1"/>
  <c r="V2901" i="1" s="1"/>
  <c r="V2902" i="1" a="1"/>
  <c r="V2902" i="1" s="1"/>
  <c r="V2903" i="1" a="1"/>
  <c r="V2903" i="1" s="1"/>
  <c r="V2904" i="1" a="1"/>
  <c r="V2904" i="1" s="1"/>
  <c r="V2905" i="1" a="1"/>
  <c r="V2905" i="1" s="1"/>
  <c r="V2906" i="1" a="1"/>
  <c r="V2906" i="1" s="1"/>
  <c r="V2907" i="1" a="1"/>
  <c r="V2907" i="1" s="1"/>
  <c r="V2908" i="1" a="1"/>
  <c r="V2908" i="1" s="1"/>
  <c r="V2909" i="1" a="1"/>
  <c r="V2909" i="1" s="1"/>
  <c r="V2910" i="1" a="1"/>
  <c r="V2910" i="1" s="1"/>
  <c r="V2911" i="1" a="1"/>
  <c r="V2911" i="1" s="1"/>
  <c r="V2912" i="1" a="1"/>
  <c r="V2912" i="1" s="1"/>
  <c r="V2913" i="1" a="1"/>
  <c r="V2913" i="1" s="1"/>
  <c r="V2914" i="1" a="1"/>
  <c r="V2914" i="1" s="1"/>
  <c r="V2915" i="1" a="1"/>
  <c r="V2915" i="1" s="1"/>
  <c r="V2916" i="1" a="1"/>
  <c r="V2916" i="1" s="1"/>
  <c r="V2917" i="1" a="1"/>
  <c r="V2917" i="1" s="1"/>
  <c r="V2918" i="1" a="1"/>
  <c r="V2918" i="1" s="1"/>
  <c r="V2919" i="1" a="1"/>
  <c r="V2919" i="1" s="1"/>
  <c r="V2920" i="1" a="1"/>
  <c r="V2920" i="1" s="1"/>
  <c r="V2921" i="1" a="1"/>
  <c r="V2921" i="1" s="1"/>
  <c r="V2922" i="1" a="1"/>
  <c r="V2922" i="1" s="1"/>
  <c r="V2923" i="1" a="1"/>
  <c r="V2923" i="1" s="1"/>
  <c r="V2924" i="1" a="1"/>
  <c r="V2924" i="1" s="1"/>
  <c r="V2925" i="1" a="1"/>
  <c r="V2925" i="1" s="1"/>
  <c r="V2926" i="1" a="1"/>
  <c r="V2926" i="1" s="1"/>
  <c r="V2927" i="1" a="1"/>
  <c r="V2927" i="1" s="1"/>
  <c r="V2928" i="1" a="1"/>
  <c r="V2928" i="1" s="1"/>
  <c r="V2929" i="1" a="1"/>
  <c r="V2929" i="1" s="1"/>
  <c r="V2930" i="1" a="1"/>
  <c r="V2930" i="1" s="1"/>
  <c r="V2931" i="1" a="1"/>
  <c r="V2931" i="1" s="1"/>
  <c r="V2932" i="1" a="1"/>
  <c r="V2932" i="1" s="1"/>
  <c r="V2933" i="1" a="1"/>
  <c r="V2933" i="1" s="1"/>
  <c r="V2934" i="1" a="1"/>
  <c r="V2934" i="1" s="1"/>
  <c r="V2935" i="1" a="1"/>
  <c r="V2935" i="1" s="1"/>
  <c r="V2936" i="1" a="1"/>
  <c r="V2936" i="1" s="1"/>
  <c r="V2937" i="1" a="1"/>
  <c r="V2937" i="1" s="1"/>
  <c r="V2938" i="1" a="1"/>
  <c r="V2938" i="1" s="1"/>
  <c r="V2939" i="1" a="1"/>
  <c r="V2939" i="1" s="1"/>
  <c r="V2940" i="1" a="1"/>
  <c r="V2940" i="1" s="1"/>
  <c r="V2941" i="1" a="1"/>
  <c r="V2941" i="1" s="1"/>
  <c r="V2942" i="1" a="1"/>
  <c r="V2942" i="1" s="1"/>
  <c r="V2943" i="1" a="1"/>
  <c r="V2943" i="1" s="1"/>
  <c r="V2944" i="1" a="1"/>
  <c r="V2944" i="1" s="1"/>
  <c r="V2945" i="1" a="1"/>
  <c r="V2945" i="1" s="1"/>
  <c r="V2946" i="1" a="1"/>
  <c r="V2946" i="1" s="1"/>
  <c r="V2947" i="1" a="1"/>
  <c r="V2947" i="1" s="1"/>
  <c r="V2948" i="1" a="1"/>
  <c r="V2948" i="1" s="1"/>
  <c r="V2949" i="1" a="1"/>
  <c r="V2949" i="1" s="1"/>
  <c r="V2950" i="1" a="1"/>
  <c r="V2950" i="1" s="1"/>
  <c r="V2951" i="1" a="1"/>
  <c r="V2951" i="1" s="1"/>
  <c r="V2952" i="1" a="1"/>
  <c r="V2952" i="1" s="1"/>
  <c r="V2953" i="1" a="1"/>
  <c r="V2953" i="1" s="1"/>
  <c r="V2954" i="1" a="1"/>
  <c r="V2954" i="1" s="1"/>
  <c r="V2955" i="1" a="1"/>
  <c r="V2955" i="1" s="1"/>
  <c r="V2956" i="1" a="1"/>
  <c r="V2956" i="1" s="1"/>
  <c r="V2957" i="1" a="1"/>
  <c r="V2957" i="1" s="1"/>
  <c r="V2958" i="1" a="1"/>
  <c r="V2958" i="1" s="1"/>
  <c r="V2959" i="1" a="1"/>
  <c r="V2959" i="1" s="1"/>
  <c r="V2960" i="1" a="1"/>
  <c r="V2960" i="1" s="1"/>
  <c r="V2961" i="1" a="1"/>
  <c r="V2961" i="1" s="1"/>
  <c r="V2962" i="1" a="1"/>
  <c r="V2962" i="1" s="1"/>
  <c r="V2963" i="1" a="1"/>
  <c r="V2963" i="1" s="1"/>
  <c r="V2964" i="1" a="1"/>
  <c r="V2964" i="1" s="1"/>
  <c r="V2965" i="1" a="1"/>
  <c r="V2965" i="1" s="1"/>
  <c r="V2966" i="1" a="1"/>
  <c r="V2966" i="1" s="1"/>
  <c r="V2967" i="1" a="1"/>
  <c r="V2967" i="1" s="1"/>
  <c r="V2968" i="1" a="1"/>
  <c r="V2968" i="1" s="1"/>
  <c r="V2969" i="1" a="1"/>
  <c r="V2969" i="1" s="1"/>
  <c r="V2970" i="1" a="1"/>
  <c r="V2970" i="1" s="1"/>
  <c r="V2971" i="1" a="1"/>
  <c r="V2971" i="1" s="1"/>
  <c r="V2972" i="1" a="1"/>
  <c r="V2972" i="1" s="1"/>
  <c r="V2973" i="1" a="1"/>
  <c r="V2973" i="1" s="1"/>
  <c r="V2974" i="1" a="1"/>
  <c r="V2974" i="1" s="1"/>
  <c r="V2975" i="1" a="1"/>
  <c r="V2975" i="1" s="1"/>
  <c r="V2976" i="1" a="1"/>
  <c r="V2976" i="1" s="1"/>
  <c r="V2977" i="1" a="1"/>
  <c r="V2977" i="1" s="1"/>
  <c r="V2978" i="1" a="1"/>
  <c r="V2978" i="1" s="1"/>
  <c r="V2979" i="1" a="1"/>
  <c r="V2979" i="1" s="1"/>
  <c r="V2980" i="1" a="1"/>
  <c r="V2980" i="1" s="1"/>
  <c r="V2981" i="1" a="1"/>
  <c r="V2981" i="1" s="1"/>
  <c r="V2982" i="1" a="1"/>
  <c r="V2982" i="1" s="1"/>
  <c r="V2983" i="1" a="1"/>
  <c r="V2983" i="1" s="1"/>
  <c r="V2984" i="1" a="1"/>
  <c r="V2984" i="1" s="1"/>
  <c r="V2985" i="1" a="1"/>
  <c r="V2985" i="1" s="1"/>
  <c r="V2986" i="1" a="1"/>
  <c r="V2986" i="1" s="1"/>
  <c r="V2987" i="1" a="1"/>
  <c r="V2987" i="1" s="1"/>
  <c r="V2988" i="1" a="1"/>
  <c r="V2988" i="1" s="1"/>
  <c r="V2989" i="1" a="1"/>
  <c r="V2989" i="1" s="1"/>
  <c r="V2990" i="1" a="1"/>
  <c r="V2990" i="1" s="1"/>
  <c r="V2991" i="1" a="1"/>
  <c r="V2991" i="1" s="1"/>
  <c r="V2992" i="1" a="1"/>
  <c r="V2992" i="1" s="1"/>
  <c r="V2993" i="1" a="1"/>
  <c r="V2993" i="1" s="1"/>
  <c r="V2994" i="1" a="1"/>
  <c r="V2994" i="1" s="1"/>
  <c r="V2995" i="1" a="1"/>
  <c r="V2995" i="1" s="1"/>
  <c r="V2996" i="1" a="1"/>
  <c r="V2996" i="1" s="1"/>
  <c r="V2997" i="1" a="1"/>
  <c r="V2997" i="1" s="1"/>
  <c r="V2998" i="1" a="1"/>
  <c r="V2998" i="1" s="1"/>
  <c r="V2999" i="1" a="1"/>
  <c r="V2999" i="1" s="1"/>
  <c r="V3000" i="1" a="1"/>
  <c r="V3000" i="1" s="1"/>
  <c r="V3001" i="1" a="1"/>
  <c r="V3001" i="1" s="1"/>
  <c r="V3002" i="1" a="1"/>
  <c r="V3002" i="1" s="1"/>
  <c r="V3003" i="1" a="1"/>
  <c r="V3003" i="1" s="1"/>
  <c r="V3004" i="1" a="1"/>
  <c r="V3004" i="1" s="1"/>
  <c r="V3005" i="1" a="1"/>
  <c r="V3005" i="1" s="1"/>
  <c r="V3006" i="1" a="1"/>
  <c r="V3006" i="1" s="1"/>
  <c r="V3007" i="1" a="1"/>
  <c r="V3007" i="1" s="1"/>
  <c r="V3008" i="1" a="1"/>
  <c r="V3008" i="1" s="1"/>
  <c r="V3009" i="1" a="1"/>
  <c r="V3009" i="1" s="1"/>
  <c r="V3010" i="1" a="1"/>
  <c r="V3010" i="1" s="1"/>
  <c r="V3011" i="1" a="1"/>
  <c r="V3011" i="1" s="1"/>
  <c r="V3012" i="1" a="1"/>
  <c r="V3012" i="1" s="1"/>
  <c r="V3013" i="1" a="1"/>
  <c r="V3013" i="1" s="1"/>
  <c r="V3014" i="1" a="1"/>
  <c r="V3014" i="1" s="1"/>
  <c r="V3015" i="1" a="1"/>
  <c r="V3015" i="1" s="1"/>
  <c r="V3016" i="1" a="1"/>
  <c r="V3016" i="1" s="1"/>
  <c r="V3017" i="1" a="1"/>
  <c r="V3017" i="1" s="1"/>
  <c r="V3018" i="1" a="1"/>
  <c r="V3018" i="1" s="1"/>
  <c r="V3019" i="1" a="1"/>
  <c r="V3019" i="1" s="1"/>
  <c r="V3020" i="1" a="1"/>
  <c r="V3020" i="1" s="1"/>
  <c r="V3021" i="1" a="1"/>
  <c r="V3021" i="1" s="1"/>
  <c r="V3022" i="1" a="1"/>
  <c r="V3022" i="1" s="1"/>
  <c r="V3023" i="1" a="1"/>
  <c r="V3023" i="1" s="1"/>
  <c r="V3024" i="1" a="1"/>
  <c r="V3024" i="1" s="1"/>
  <c r="V3025" i="1" a="1"/>
  <c r="V3025" i="1" s="1"/>
  <c r="V3026" i="1" a="1"/>
  <c r="V3026" i="1" s="1"/>
  <c r="V3027" i="1" a="1"/>
  <c r="V3027" i="1" s="1"/>
  <c r="V3028" i="1" a="1"/>
  <c r="V3028" i="1" s="1"/>
  <c r="V3029" i="1" a="1"/>
  <c r="V3029" i="1" s="1"/>
  <c r="V3030" i="1" a="1"/>
  <c r="V3030" i="1" s="1"/>
  <c r="V3031" i="1" a="1"/>
  <c r="V3031" i="1" s="1"/>
  <c r="V3032" i="1" a="1"/>
  <c r="V3032" i="1" s="1"/>
  <c r="V3033" i="1" a="1"/>
  <c r="V3033" i="1" s="1"/>
  <c r="V3034" i="1" a="1"/>
  <c r="V3034" i="1" s="1"/>
  <c r="V3035" i="1" a="1"/>
  <c r="V3035" i="1" s="1"/>
  <c r="V3036" i="1" a="1"/>
  <c r="V3036" i="1" s="1"/>
  <c r="V3037" i="1" a="1"/>
  <c r="V3037" i="1" s="1"/>
  <c r="V3038" i="1" a="1"/>
  <c r="V3038" i="1" s="1"/>
  <c r="V3039" i="1" a="1"/>
  <c r="V3039" i="1" s="1"/>
  <c r="V3040" i="1" a="1"/>
  <c r="V3040" i="1" s="1"/>
  <c r="V3041" i="1" a="1"/>
  <c r="V3041" i="1" s="1"/>
  <c r="V3042" i="1" a="1"/>
  <c r="V3042" i="1" s="1"/>
  <c r="V3043" i="1" a="1"/>
  <c r="V3043" i="1" s="1"/>
  <c r="V3044" i="1" a="1"/>
  <c r="V3044" i="1" s="1"/>
  <c r="V3045" i="1" a="1"/>
  <c r="V3045" i="1" s="1"/>
  <c r="V3046" i="1" a="1"/>
  <c r="V3046" i="1" s="1"/>
  <c r="V3047" i="1" a="1"/>
  <c r="V3047" i="1" s="1"/>
  <c r="V3048" i="1" a="1"/>
  <c r="V3048" i="1" s="1"/>
  <c r="V3049" i="1" a="1"/>
  <c r="V3049" i="1" s="1"/>
  <c r="V3050" i="1" a="1"/>
  <c r="V3050" i="1" s="1"/>
  <c r="V3051" i="1" a="1"/>
  <c r="V3051" i="1" s="1"/>
  <c r="V3052" i="1" a="1"/>
  <c r="V3052" i="1" s="1"/>
  <c r="V3053" i="1" a="1"/>
  <c r="V3053" i="1" s="1"/>
  <c r="V3054" i="1" a="1"/>
  <c r="V3054" i="1" s="1"/>
  <c r="V3055" i="1" a="1"/>
  <c r="V3055" i="1" s="1"/>
  <c r="V3056" i="1" a="1"/>
  <c r="V3056" i="1" s="1"/>
  <c r="V3057" i="1" a="1"/>
  <c r="V3057" i="1" s="1"/>
  <c r="V3058" i="1" a="1"/>
  <c r="V3058" i="1" s="1"/>
  <c r="V3059" i="1" a="1"/>
  <c r="V3059" i="1" s="1"/>
  <c r="V3060" i="1" a="1"/>
  <c r="V3060" i="1" s="1"/>
  <c r="V3061" i="1" a="1"/>
  <c r="V3061" i="1" s="1"/>
  <c r="V3062" i="1" a="1"/>
  <c r="V3062" i="1" s="1"/>
  <c r="V3063" i="1" a="1"/>
  <c r="V3063" i="1" s="1"/>
  <c r="V3064" i="1" a="1"/>
  <c r="V3064" i="1" s="1"/>
  <c r="V3065" i="1" a="1"/>
  <c r="V3065" i="1" s="1"/>
  <c r="V3066" i="1" a="1"/>
  <c r="V3066" i="1" s="1"/>
  <c r="V3067" i="1" a="1"/>
  <c r="V3067" i="1" s="1"/>
  <c r="V3068" i="1" a="1"/>
  <c r="V3068" i="1" s="1"/>
  <c r="V3069" i="1" a="1"/>
  <c r="V3069" i="1" s="1"/>
  <c r="V3070" i="1" a="1"/>
  <c r="V3070" i="1" s="1"/>
  <c r="V3071" i="1" a="1"/>
  <c r="V3071" i="1" s="1"/>
  <c r="V3072" i="1" a="1"/>
  <c r="V3072" i="1" s="1"/>
  <c r="V3073" i="1" a="1"/>
  <c r="V3073" i="1" s="1"/>
  <c r="V3074" i="1" a="1"/>
  <c r="V3074" i="1" s="1"/>
  <c r="V3075" i="1" a="1"/>
  <c r="V3075" i="1" s="1"/>
  <c r="V3076" i="1" a="1"/>
  <c r="V3076" i="1" s="1"/>
  <c r="V3077" i="1" a="1"/>
  <c r="V3077" i="1" s="1"/>
  <c r="V3078" i="1" a="1"/>
  <c r="V3078" i="1" s="1"/>
  <c r="V3079" i="1" a="1"/>
  <c r="V3079" i="1" s="1"/>
  <c r="V3080" i="1" a="1"/>
  <c r="V3080" i="1" s="1"/>
  <c r="V3081" i="1" a="1"/>
  <c r="V3081" i="1" s="1"/>
  <c r="V3082" i="1" a="1"/>
  <c r="V3082" i="1" s="1"/>
  <c r="V3083" i="1" a="1"/>
  <c r="V3083" i="1" s="1"/>
  <c r="V3084" i="1" a="1"/>
  <c r="V3084" i="1" s="1"/>
  <c r="V3085" i="1" a="1"/>
  <c r="V3085" i="1" s="1"/>
  <c r="V3086" i="1" a="1"/>
  <c r="V3086" i="1" s="1"/>
  <c r="V3087" i="1" a="1"/>
  <c r="V3087" i="1" s="1"/>
  <c r="V3088" i="1" a="1"/>
  <c r="V3088" i="1" s="1"/>
  <c r="V3089" i="1" a="1"/>
  <c r="V3089" i="1" s="1"/>
  <c r="V3090" i="1" a="1"/>
  <c r="V3090" i="1" s="1"/>
  <c r="V3091" i="1" a="1"/>
  <c r="V3091" i="1" s="1"/>
  <c r="V3092" i="1" a="1"/>
  <c r="V3092" i="1" s="1"/>
  <c r="V3093" i="1" a="1"/>
  <c r="V3093" i="1" s="1"/>
  <c r="V3094" i="1" a="1"/>
  <c r="V3094" i="1" s="1"/>
  <c r="V3095" i="1" a="1"/>
  <c r="V3095" i="1" s="1"/>
  <c r="V3096" i="1" a="1"/>
  <c r="V3096" i="1" s="1"/>
  <c r="V3097" i="1" a="1"/>
  <c r="V3097" i="1" s="1"/>
  <c r="V3098" i="1" a="1"/>
  <c r="V3098" i="1" s="1"/>
  <c r="V3099" i="1" a="1"/>
  <c r="V3099" i="1" s="1"/>
  <c r="V3100" i="1" a="1"/>
  <c r="V3100" i="1" s="1"/>
  <c r="V3101" i="1" a="1"/>
  <c r="V3101" i="1" s="1"/>
  <c r="V3102" i="1" a="1"/>
  <c r="V3102" i="1" s="1"/>
  <c r="V3103" i="1" a="1"/>
  <c r="V3103" i="1" s="1"/>
  <c r="V3104" i="1" a="1"/>
  <c r="V3104" i="1" s="1"/>
  <c r="V3105" i="1" a="1"/>
  <c r="V3105" i="1" s="1"/>
  <c r="V3106" i="1" a="1"/>
  <c r="V3106" i="1" s="1"/>
  <c r="V3107" i="1" a="1"/>
  <c r="V3107" i="1" s="1"/>
  <c r="V3108" i="1" a="1"/>
  <c r="V3108" i="1" s="1"/>
  <c r="V3109" i="1" a="1"/>
  <c r="V3109" i="1" s="1"/>
  <c r="V3110" i="1" a="1"/>
  <c r="V3110" i="1" s="1"/>
  <c r="V3111" i="1" a="1"/>
  <c r="V3111" i="1" s="1"/>
  <c r="V3112" i="1" a="1"/>
  <c r="V3112" i="1" s="1"/>
  <c r="V3113" i="1" a="1"/>
  <c r="V3113" i="1" s="1"/>
  <c r="V3114" i="1" a="1"/>
  <c r="V3114" i="1" s="1"/>
  <c r="V3115" i="1" a="1"/>
  <c r="V3115" i="1" s="1"/>
  <c r="V3116" i="1" a="1"/>
  <c r="V3116" i="1" s="1"/>
  <c r="V3117" i="1" a="1"/>
  <c r="V3117" i="1" s="1"/>
  <c r="V3118" i="1" a="1"/>
  <c r="V3118" i="1" s="1"/>
  <c r="V3119" i="1" a="1"/>
  <c r="V3119" i="1" s="1"/>
  <c r="V3120" i="1" a="1"/>
  <c r="V3120" i="1" s="1"/>
  <c r="V3121" i="1" a="1"/>
  <c r="V3121" i="1" s="1"/>
  <c r="V3122" i="1" a="1"/>
  <c r="V3122" i="1" s="1"/>
  <c r="V3123" i="1" a="1"/>
  <c r="V3123" i="1" s="1"/>
  <c r="V3124" i="1" a="1"/>
  <c r="V3124" i="1" s="1"/>
  <c r="V3125" i="1" a="1"/>
  <c r="V3125" i="1" s="1"/>
  <c r="V3126" i="1" a="1"/>
  <c r="V3126" i="1" s="1"/>
  <c r="V3127" i="1" a="1"/>
  <c r="V3127" i="1" s="1"/>
  <c r="V3128" i="1" a="1"/>
  <c r="V3128" i="1" s="1"/>
  <c r="V3129" i="1" a="1"/>
  <c r="V3129" i="1" s="1"/>
  <c r="V3130" i="1" a="1"/>
  <c r="V3130" i="1" s="1"/>
  <c r="V3131" i="1" a="1"/>
  <c r="V3131" i="1" s="1"/>
  <c r="V3132" i="1" a="1"/>
  <c r="V3132" i="1" s="1"/>
  <c r="V3133" i="1" a="1"/>
  <c r="V3133" i="1" s="1"/>
  <c r="V3134" i="1" a="1"/>
  <c r="V3134" i="1" s="1"/>
  <c r="V3135" i="1" a="1"/>
  <c r="V3135" i="1" s="1"/>
  <c r="V3136" i="1" a="1"/>
  <c r="V3136" i="1" s="1"/>
  <c r="V3137" i="1" a="1"/>
  <c r="V3137" i="1" s="1"/>
  <c r="V3138" i="1" a="1"/>
  <c r="V3138" i="1" s="1"/>
  <c r="V3139" i="1" a="1"/>
  <c r="V3139" i="1" s="1"/>
  <c r="V3140" i="1" a="1"/>
  <c r="V3140" i="1" s="1"/>
  <c r="V3141" i="1" a="1"/>
  <c r="V3141" i="1" s="1"/>
  <c r="V3142" i="1" a="1"/>
  <c r="V3142" i="1" s="1"/>
  <c r="V3143" i="1" a="1"/>
  <c r="V3143" i="1" s="1"/>
  <c r="V3144" i="1" a="1"/>
  <c r="V3144" i="1" s="1"/>
  <c r="V3145" i="1" a="1"/>
  <c r="V3145" i="1" s="1"/>
  <c r="V3146" i="1" a="1"/>
  <c r="V3146" i="1" s="1"/>
  <c r="V3147" i="1" a="1"/>
  <c r="V3147" i="1" s="1"/>
  <c r="V3148" i="1" a="1"/>
  <c r="V3148" i="1" s="1"/>
  <c r="V3149" i="1" a="1"/>
  <c r="V3149" i="1" s="1"/>
  <c r="V3150" i="1" a="1"/>
  <c r="V3150" i="1" s="1"/>
  <c r="V3151" i="1" a="1"/>
  <c r="V3151" i="1" s="1"/>
  <c r="V3152" i="1" a="1"/>
  <c r="V3152" i="1" s="1"/>
  <c r="V3153" i="1" a="1"/>
  <c r="V3153" i="1" s="1"/>
  <c r="V3154" i="1" a="1"/>
  <c r="V3154" i="1" s="1"/>
  <c r="V3155" i="1" a="1"/>
  <c r="V3155" i="1" s="1"/>
  <c r="V3156" i="1" a="1"/>
  <c r="V3156" i="1" s="1"/>
  <c r="V3157" i="1" a="1"/>
  <c r="V3157" i="1" s="1"/>
  <c r="V3158" i="1" a="1"/>
  <c r="V3158" i="1" s="1"/>
  <c r="V3159" i="1" a="1"/>
  <c r="V3159" i="1" s="1"/>
  <c r="V3160" i="1" a="1"/>
  <c r="V3160" i="1" s="1"/>
  <c r="V3161" i="1" a="1"/>
  <c r="V3161" i="1" s="1"/>
  <c r="V3162" i="1" a="1"/>
  <c r="V3162" i="1" s="1"/>
  <c r="V3163" i="1" a="1"/>
  <c r="V3163" i="1" s="1"/>
  <c r="V3164" i="1" a="1"/>
  <c r="V3164" i="1" s="1"/>
  <c r="V3165" i="1" a="1"/>
  <c r="V3165" i="1" s="1"/>
  <c r="V3166" i="1" a="1"/>
  <c r="V3166" i="1" s="1"/>
  <c r="V3167" i="1" a="1"/>
  <c r="V3167" i="1" s="1"/>
  <c r="V3168" i="1" a="1"/>
  <c r="V3168" i="1" s="1"/>
  <c r="V3169" i="1" a="1"/>
  <c r="V3169" i="1" s="1"/>
  <c r="V3170" i="1" a="1"/>
  <c r="V3170" i="1" s="1"/>
  <c r="V3171" i="1" a="1"/>
  <c r="V3171" i="1" s="1"/>
  <c r="V3172" i="1" a="1"/>
  <c r="V3172" i="1" s="1"/>
  <c r="V3173" i="1" a="1"/>
  <c r="V3173" i="1" s="1"/>
  <c r="V3174" i="1" a="1"/>
  <c r="V3174" i="1" s="1"/>
  <c r="V3175" i="1" a="1"/>
  <c r="V3175" i="1" s="1"/>
  <c r="V3176" i="1" a="1"/>
  <c r="V3176" i="1" s="1"/>
  <c r="V3177" i="1" a="1"/>
  <c r="V3177" i="1" s="1"/>
  <c r="V3178" i="1" a="1"/>
  <c r="V3178" i="1" s="1"/>
  <c r="V3179" i="1" a="1"/>
  <c r="V3179" i="1" s="1"/>
  <c r="V3180" i="1" a="1"/>
  <c r="V3180" i="1" s="1"/>
  <c r="V3181" i="1" a="1"/>
  <c r="V3181" i="1" s="1"/>
  <c r="V3182" i="1" a="1"/>
  <c r="V3182" i="1" s="1"/>
  <c r="V3183" i="1" a="1"/>
  <c r="V3183" i="1" s="1"/>
  <c r="V3184" i="1" a="1"/>
  <c r="V3184" i="1" s="1"/>
  <c r="V3185" i="1" a="1"/>
  <c r="V3185" i="1" s="1"/>
  <c r="V3186" i="1" a="1"/>
  <c r="V3186" i="1" s="1"/>
  <c r="V3187" i="1" a="1"/>
  <c r="V3187" i="1" s="1"/>
  <c r="V3188" i="1" a="1"/>
  <c r="V3188" i="1" s="1"/>
  <c r="V3189" i="1" a="1"/>
  <c r="V3189" i="1" s="1"/>
  <c r="V3190" i="1" a="1"/>
  <c r="V3190" i="1" s="1"/>
  <c r="V3191" i="1" a="1"/>
  <c r="V3191" i="1" s="1"/>
  <c r="V3192" i="1" a="1"/>
  <c r="V3192" i="1" s="1"/>
  <c r="V3193" i="1" a="1"/>
  <c r="V3193" i="1" s="1"/>
  <c r="V3194" i="1" a="1"/>
  <c r="V3194" i="1" s="1"/>
  <c r="V3195" i="1" a="1"/>
  <c r="V3195" i="1" s="1"/>
  <c r="V3196" i="1" a="1"/>
  <c r="V3196" i="1" s="1"/>
  <c r="V3197" i="1" a="1"/>
  <c r="V3197" i="1" s="1"/>
  <c r="V3198" i="1" a="1"/>
  <c r="V3198" i="1" s="1"/>
  <c r="V3199" i="1" a="1"/>
  <c r="V3199" i="1" s="1"/>
  <c r="V3200" i="1" a="1"/>
  <c r="V3200" i="1" s="1"/>
  <c r="V3201" i="1" a="1"/>
  <c r="V3201" i="1" s="1"/>
  <c r="V3202" i="1" a="1"/>
  <c r="V3202" i="1" s="1"/>
  <c r="V3203" i="1" a="1"/>
  <c r="V3203" i="1" s="1"/>
  <c r="V3204" i="1" a="1"/>
  <c r="V3204" i="1" s="1"/>
  <c r="V3205" i="1" a="1"/>
  <c r="V3205" i="1" s="1"/>
  <c r="V3206" i="1" a="1"/>
  <c r="V3206" i="1" s="1"/>
  <c r="V3207" i="1" a="1"/>
  <c r="V3207" i="1" s="1"/>
  <c r="V3208" i="1" a="1"/>
  <c r="V3208" i="1" s="1"/>
  <c r="V3209" i="1" a="1"/>
  <c r="V3209" i="1" s="1"/>
  <c r="V3210" i="1" a="1"/>
  <c r="V3210" i="1" s="1"/>
  <c r="V3211" i="1" a="1"/>
  <c r="V3211" i="1" s="1"/>
  <c r="V3212" i="1" a="1"/>
  <c r="V3212" i="1" s="1"/>
  <c r="V3213" i="1" a="1"/>
  <c r="V3213" i="1" s="1"/>
  <c r="V3214" i="1" a="1"/>
  <c r="V3214" i="1" s="1"/>
  <c r="V3215" i="1" a="1"/>
  <c r="V3215" i="1" s="1"/>
  <c r="V3216" i="1" a="1"/>
  <c r="V3216" i="1" s="1"/>
  <c r="V3217" i="1" a="1"/>
  <c r="V3217" i="1" s="1"/>
  <c r="V3218" i="1" a="1"/>
  <c r="V3218" i="1" s="1"/>
  <c r="V3219" i="1" a="1"/>
  <c r="V3219" i="1" s="1"/>
  <c r="V3220" i="1" a="1"/>
  <c r="V3220" i="1" s="1"/>
  <c r="V3221" i="1" a="1"/>
  <c r="V3221" i="1" s="1"/>
  <c r="V3222" i="1" a="1"/>
  <c r="V3222" i="1" s="1"/>
  <c r="V3223" i="1" a="1"/>
  <c r="V3223" i="1" s="1"/>
  <c r="V3224" i="1" a="1"/>
  <c r="V3224" i="1" s="1"/>
  <c r="V3225" i="1" a="1"/>
  <c r="V3225" i="1" s="1"/>
  <c r="V3226" i="1" a="1"/>
  <c r="V3226" i="1" s="1"/>
  <c r="V3227" i="1" a="1"/>
  <c r="V3227" i="1" s="1"/>
  <c r="V3228" i="1" a="1"/>
  <c r="V3228" i="1" s="1"/>
  <c r="V3229" i="1" a="1"/>
  <c r="V3229" i="1" s="1"/>
  <c r="V3230" i="1" a="1"/>
  <c r="V3230" i="1" s="1"/>
  <c r="V3231" i="1" a="1"/>
  <c r="V3231" i="1" s="1"/>
  <c r="V3232" i="1" a="1"/>
  <c r="V3232" i="1" s="1"/>
  <c r="V3233" i="1" a="1"/>
  <c r="V3233" i="1" s="1"/>
  <c r="V3234" i="1" a="1"/>
  <c r="V3234" i="1" s="1"/>
  <c r="V3235" i="1" a="1"/>
  <c r="V3235" i="1" s="1"/>
  <c r="V3236" i="1" a="1"/>
  <c r="V3236" i="1" s="1"/>
  <c r="V3237" i="1" a="1"/>
  <c r="V3237" i="1" s="1"/>
  <c r="V3238" i="1" a="1"/>
  <c r="V3238" i="1" s="1"/>
  <c r="V3239" i="1" a="1"/>
  <c r="V3239" i="1" s="1"/>
  <c r="V3240" i="1" a="1"/>
  <c r="V3240" i="1" s="1"/>
  <c r="V3241" i="1" a="1"/>
  <c r="V3241" i="1" s="1"/>
  <c r="V3242" i="1" a="1"/>
  <c r="V3242" i="1" s="1"/>
  <c r="V3243" i="1" a="1"/>
  <c r="V3243" i="1" s="1"/>
  <c r="V3244" i="1" a="1"/>
  <c r="V3244" i="1" s="1"/>
  <c r="V3245" i="1" a="1"/>
  <c r="V3245" i="1" s="1"/>
  <c r="V3246" i="1" a="1"/>
  <c r="V3246" i="1" s="1"/>
  <c r="V3247" i="1" a="1"/>
  <c r="V3247" i="1" s="1"/>
  <c r="V3248" i="1" a="1"/>
  <c r="V3248" i="1" s="1"/>
  <c r="V3249" i="1" a="1"/>
  <c r="V3249" i="1" s="1"/>
  <c r="V3250" i="1" a="1"/>
  <c r="V3250" i="1" s="1"/>
  <c r="V3251" i="1" a="1"/>
  <c r="V3251" i="1" s="1"/>
  <c r="V3252" i="1" a="1"/>
  <c r="V3252" i="1" s="1"/>
  <c r="V3253" i="1" a="1"/>
  <c r="V3253" i="1" s="1"/>
  <c r="V3254" i="1" a="1"/>
  <c r="V3254" i="1" s="1"/>
  <c r="V3255" i="1" a="1"/>
  <c r="V3255" i="1" s="1"/>
  <c r="V3256" i="1" a="1"/>
  <c r="V3256" i="1" s="1"/>
  <c r="V3257" i="1" a="1"/>
  <c r="V3257" i="1" s="1"/>
  <c r="V3258" i="1" a="1"/>
  <c r="V3258" i="1" s="1"/>
  <c r="V3259" i="1" a="1"/>
  <c r="V3259" i="1" s="1"/>
  <c r="V3260" i="1" a="1"/>
  <c r="V3260" i="1" s="1"/>
  <c r="V3261" i="1" a="1"/>
  <c r="V3261" i="1" s="1"/>
  <c r="V3262" i="1" a="1"/>
  <c r="V3262" i="1" s="1"/>
  <c r="V3263" i="1" a="1"/>
  <c r="V3263" i="1" s="1"/>
  <c r="V3264" i="1" a="1"/>
  <c r="V3264" i="1" s="1"/>
  <c r="V3265" i="1" a="1"/>
  <c r="V3265" i="1" s="1"/>
  <c r="V3266" i="1" a="1"/>
  <c r="V3266" i="1" s="1"/>
  <c r="V3267" i="1" a="1"/>
  <c r="V3267" i="1" s="1"/>
  <c r="V3268" i="1" a="1"/>
  <c r="V3268" i="1" s="1"/>
  <c r="V3269" i="1" a="1"/>
  <c r="V3269" i="1" s="1"/>
  <c r="V3270" i="1" a="1"/>
  <c r="V3270" i="1" s="1"/>
  <c r="V3271" i="1" a="1"/>
  <c r="V3271" i="1" s="1"/>
  <c r="V3272" i="1" a="1"/>
  <c r="V3272" i="1" s="1"/>
  <c r="V3273" i="1" a="1"/>
  <c r="V3273" i="1" s="1"/>
  <c r="V3274" i="1" a="1"/>
  <c r="V3274" i="1" s="1"/>
  <c r="V3275" i="1" a="1"/>
  <c r="V3275" i="1" s="1"/>
  <c r="V3276" i="1" a="1"/>
  <c r="V3276" i="1" s="1"/>
  <c r="V3277" i="1" a="1"/>
  <c r="V3277" i="1" s="1"/>
  <c r="V3278" i="1" a="1"/>
  <c r="V3278" i="1" s="1"/>
  <c r="V3279" i="1" a="1"/>
  <c r="V3279" i="1" s="1"/>
  <c r="V3280" i="1" a="1"/>
  <c r="V3280" i="1" s="1"/>
  <c r="V3281" i="1" a="1"/>
  <c r="V3281" i="1" s="1"/>
  <c r="V3282" i="1" a="1"/>
  <c r="V3282" i="1" s="1"/>
  <c r="V3283" i="1" a="1"/>
  <c r="V3283" i="1" s="1"/>
  <c r="V3284" i="1" a="1"/>
  <c r="V3284" i="1" s="1"/>
  <c r="V3285" i="1" a="1"/>
  <c r="V3285" i="1" s="1"/>
  <c r="V3286" i="1" a="1"/>
  <c r="V3286" i="1" s="1"/>
  <c r="V3287" i="1" a="1"/>
  <c r="V3287" i="1" s="1"/>
  <c r="V3288" i="1" a="1"/>
  <c r="V3288" i="1" s="1"/>
  <c r="V3289" i="1" a="1"/>
  <c r="V3289" i="1" s="1"/>
  <c r="V3290" i="1" a="1"/>
  <c r="V3290" i="1" s="1"/>
  <c r="V3291" i="1" a="1"/>
  <c r="V3291" i="1" s="1"/>
  <c r="V3292" i="1" a="1"/>
  <c r="V3292" i="1" s="1"/>
  <c r="V3293" i="1" a="1"/>
  <c r="V3293" i="1" s="1"/>
  <c r="V3294" i="1" a="1"/>
  <c r="V3294" i="1" s="1"/>
  <c r="V3295" i="1" a="1"/>
  <c r="V3295" i="1" s="1"/>
  <c r="V3296" i="1" a="1"/>
  <c r="V3296" i="1" s="1"/>
  <c r="V3297" i="1" a="1"/>
  <c r="V3297" i="1" s="1"/>
  <c r="V3298" i="1" a="1"/>
  <c r="V3298" i="1" s="1"/>
  <c r="V3299" i="1" a="1"/>
  <c r="V3299" i="1" s="1"/>
  <c r="V3300" i="1" a="1"/>
  <c r="V3300" i="1" s="1"/>
  <c r="V3301" i="1" a="1"/>
  <c r="V3301" i="1" s="1"/>
  <c r="V3302" i="1" a="1"/>
  <c r="V3302" i="1" s="1"/>
  <c r="V3303" i="1" a="1"/>
  <c r="V3303" i="1" s="1"/>
  <c r="V3304" i="1" a="1"/>
  <c r="V3304" i="1" s="1"/>
  <c r="V3305" i="1" a="1"/>
  <c r="V3305" i="1" s="1"/>
  <c r="V3306" i="1" a="1"/>
  <c r="V3306" i="1" s="1"/>
  <c r="V3307" i="1" a="1"/>
  <c r="V3307" i="1" s="1"/>
  <c r="V3308" i="1" a="1"/>
  <c r="V3308" i="1" s="1"/>
  <c r="V3309" i="1" a="1"/>
  <c r="V3309" i="1" s="1"/>
  <c r="V3310" i="1" a="1"/>
  <c r="V3310" i="1" s="1"/>
  <c r="V3311" i="1" a="1"/>
  <c r="V3311" i="1" s="1"/>
  <c r="V3312" i="1" a="1"/>
  <c r="V3312" i="1" s="1"/>
  <c r="V3313" i="1" a="1"/>
  <c r="V3313" i="1" s="1"/>
  <c r="V3314" i="1" a="1"/>
  <c r="V3314" i="1" s="1"/>
  <c r="V3315" i="1" a="1"/>
  <c r="V3315" i="1" s="1"/>
  <c r="V3316" i="1" a="1"/>
  <c r="V3316" i="1" s="1"/>
  <c r="V3317" i="1" a="1"/>
  <c r="V3317" i="1" s="1"/>
  <c r="V3318" i="1" a="1"/>
  <c r="V3318" i="1" s="1"/>
  <c r="V3319" i="1" a="1"/>
  <c r="V3319" i="1" s="1"/>
  <c r="V3320" i="1" a="1"/>
  <c r="V3320" i="1" s="1"/>
  <c r="V3321" i="1" a="1"/>
  <c r="V3321" i="1" s="1"/>
  <c r="V3322" i="1" a="1"/>
  <c r="V3322" i="1" s="1"/>
  <c r="V3323" i="1" a="1"/>
  <c r="V3323" i="1" s="1"/>
  <c r="V3324" i="1" a="1"/>
  <c r="V3324" i="1" s="1"/>
  <c r="V3325" i="1" a="1"/>
  <c r="V3325" i="1" s="1"/>
  <c r="V3326" i="1" a="1"/>
  <c r="V3326" i="1" s="1"/>
  <c r="V3327" i="1" a="1"/>
  <c r="V3327" i="1" s="1"/>
  <c r="V3328" i="1" a="1"/>
  <c r="V3328" i="1" s="1"/>
  <c r="V3329" i="1" a="1"/>
  <c r="V3329" i="1" s="1"/>
  <c r="V3330" i="1" a="1"/>
  <c r="V3330" i="1" s="1"/>
  <c r="V3331" i="1" a="1"/>
  <c r="V3331" i="1" s="1"/>
  <c r="V3332" i="1" a="1"/>
  <c r="V3332" i="1" s="1"/>
  <c r="V3333" i="1" a="1"/>
  <c r="V3333" i="1" s="1"/>
  <c r="V3334" i="1" a="1"/>
  <c r="V3334" i="1" s="1"/>
  <c r="V3335" i="1" a="1"/>
  <c r="V3335" i="1" s="1"/>
  <c r="V3336" i="1" a="1"/>
  <c r="V3336" i="1" s="1"/>
  <c r="V3337" i="1" a="1"/>
  <c r="V3337" i="1" s="1"/>
  <c r="V3338" i="1" a="1"/>
  <c r="V3338" i="1" s="1"/>
  <c r="V3339" i="1" a="1"/>
  <c r="V3339" i="1" s="1"/>
  <c r="V3340" i="1" a="1"/>
  <c r="V3340" i="1" s="1"/>
  <c r="V3341" i="1" a="1"/>
  <c r="V3341" i="1" s="1"/>
  <c r="V3342" i="1" a="1"/>
  <c r="V3342" i="1" s="1"/>
  <c r="V3343" i="1" a="1"/>
  <c r="V3343" i="1" s="1"/>
  <c r="V3344" i="1" a="1"/>
  <c r="V3344" i="1" s="1"/>
  <c r="V3345" i="1" a="1"/>
  <c r="V3345" i="1" s="1"/>
  <c r="V3346" i="1" a="1"/>
  <c r="V3346" i="1" s="1"/>
  <c r="V3347" i="1" a="1"/>
  <c r="V3347" i="1" s="1"/>
  <c r="V3348" i="1" a="1"/>
  <c r="V3348" i="1" s="1"/>
  <c r="V3349" i="1" a="1"/>
  <c r="V3349" i="1" s="1"/>
  <c r="V3350" i="1" a="1"/>
  <c r="V3350" i="1" s="1"/>
  <c r="V3351" i="1" a="1"/>
  <c r="V3351" i="1" s="1"/>
  <c r="V3352" i="1" a="1"/>
  <c r="V3352" i="1" s="1"/>
  <c r="V3353" i="1" a="1"/>
  <c r="V3353" i="1" s="1"/>
  <c r="V3354" i="1" a="1"/>
  <c r="V3354" i="1" s="1"/>
  <c r="V3355" i="1" a="1"/>
  <c r="V3355" i="1" s="1"/>
  <c r="V3356" i="1" a="1"/>
  <c r="V3356" i="1" s="1"/>
  <c r="V3357" i="1" a="1"/>
  <c r="V3357" i="1" s="1"/>
  <c r="V3358" i="1" a="1"/>
  <c r="V3358" i="1" s="1"/>
  <c r="V3359" i="1" a="1"/>
  <c r="V3359" i="1" s="1"/>
  <c r="V3360" i="1" a="1"/>
  <c r="V3360" i="1" s="1"/>
  <c r="V3361" i="1" a="1"/>
  <c r="V3361" i="1" s="1"/>
  <c r="V3362" i="1" a="1"/>
  <c r="V3362" i="1" s="1"/>
  <c r="V3363" i="1" a="1"/>
  <c r="V3363" i="1" s="1"/>
  <c r="V3364" i="1" a="1"/>
  <c r="V3364" i="1" s="1"/>
  <c r="V3365" i="1" a="1"/>
  <c r="V3365" i="1" s="1"/>
  <c r="V3366" i="1" a="1"/>
  <c r="V3366" i="1" s="1"/>
  <c r="V3367" i="1" a="1"/>
  <c r="V3367" i="1" s="1"/>
  <c r="V3368" i="1" a="1"/>
  <c r="V3368" i="1" s="1"/>
  <c r="V3369" i="1" a="1"/>
  <c r="V3369" i="1" s="1"/>
  <c r="V3370" i="1" a="1"/>
  <c r="V3370" i="1" s="1"/>
  <c r="V3371" i="1" a="1"/>
  <c r="V3371" i="1" s="1"/>
  <c r="V3372" i="1" a="1"/>
  <c r="V3372" i="1" s="1"/>
  <c r="V3373" i="1" a="1"/>
  <c r="V3373" i="1" s="1"/>
  <c r="V3374" i="1" a="1"/>
  <c r="V3374" i="1" s="1"/>
  <c r="V3375" i="1" a="1"/>
  <c r="V3375" i="1" s="1"/>
  <c r="V3376" i="1" a="1"/>
  <c r="V3376" i="1" s="1"/>
  <c r="V3377" i="1" a="1"/>
  <c r="V3377" i="1" s="1"/>
  <c r="V3378" i="1" a="1"/>
  <c r="V3378" i="1" s="1"/>
  <c r="V3379" i="1" a="1"/>
  <c r="V3379" i="1" s="1"/>
  <c r="V3380" i="1" a="1"/>
  <c r="V3380" i="1" s="1"/>
  <c r="V3381" i="1" a="1"/>
  <c r="V3381" i="1" s="1"/>
  <c r="V3382" i="1" a="1"/>
  <c r="V3382" i="1" s="1"/>
  <c r="V3383" i="1" a="1"/>
  <c r="V3383" i="1" s="1"/>
  <c r="V3384" i="1" a="1"/>
  <c r="V3384" i="1" s="1"/>
  <c r="V3385" i="1" a="1"/>
  <c r="V3385" i="1" s="1"/>
  <c r="V3386" i="1" a="1"/>
  <c r="V3386" i="1" s="1"/>
  <c r="V3387" i="1" a="1"/>
  <c r="V3387" i="1" s="1"/>
  <c r="V3388" i="1" a="1"/>
  <c r="V3388" i="1" s="1"/>
  <c r="V3389" i="1" a="1"/>
  <c r="V3389" i="1" s="1"/>
  <c r="V3390" i="1" a="1"/>
  <c r="V3390" i="1" s="1"/>
  <c r="V3391" i="1" a="1"/>
  <c r="V3391" i="1" s="1"/>
  <c r="V3392" i="1" a="1"/>
  <c r="V3392" i="1" s="1"/>
  <c r="V3393" i="1" a="1"/>
  <c r="V3393" i="1" s="1"/>
  <c r="V3394" i="1" a="1"/>
  <c r="V3394" i="1" s="1"/>
  <c r="V3395" i="1" a="1"/>
  <c r="V3395" i="1" s="1"/>
  <c r="V3396" i="1" a="1"/>
  <c r="V3396" i="1" s="1"/>
  <c r="V3397" i="1" a="1"/>
  <c r="V3397" i="1" s="1"/>
  <c r="V3398" i="1" a="1"/>
  <c r="V3398" i="1" s="1"/>
  <c r="V3399" i="1" a="1"/>
  <c r="V3399" i="1" s="1"/>
  <c r="V3400" i="1" a="1"/>
  <c r="V3400" i="1" s="1"/>
  <c r="V3401" i="1" a="1"/>
  <c r="V3401" i="1" s="1"/>
  <c r="V3402" i="1" a="1"/>
  <c r="V3402" i="1" s="1"/>
  <c r="V3403" i="1" a="1"/>
  <c r="V3403" i="1" s="1"/>
  <c r="V3404" i="1" a="1"/>
  <c r="V3404" i="1" s="1"/>
  <c r="V3405" i="1" a="1"/>
  <c r="V3405" i="1" s="1"/>
  <c r="V3406" i="1" a="1"/>
  <c r="V3406" i="1" s="1"/>
  <c r="V3407" i="1" a="1"/>
  <c r="V3407" i="1" s="1"/>
  <c r="V3408" i="1" a="1"/>
  <c r="V3408" i="1" s="1"/>
  <c r="V3409" i="1" a="1"/>
  <c r="V3409" i="1" s="1"/>
  <c r="V3410" i="1" a="1"/>
  <c r="V3410" i="1" s="1"/>
  <c r="V3411" i="1" a="1"/>
  <c r="V3411" i="1" s="1"/>
  <c r="V3412" i="1" a="1"/>
  <c r="V3412" i="1" s="1"/>
  <c r="V3413" i="1" a="1"/>
  <c r="V3413" i="1" s="1"/>
  <c r="V3414" i="1" a="1"/>
  <c r="V3414" i="1" s="1"/>
  <c r="V3415" i="1" a="1"/>
  <c r="V3415" i="1" s="1"/>
  <c r="V3416" i="1" a="1"/>
  <c r="V3416" i="1" s="1"/>
  <c r="V3417" i="1" a="1"/>
  <c r="V3417" i="1" s="1"/>
  <c r="V3418" i="1" a="1"/>
  <c r="V3418" i="1" s="1"/>
  <c r="V3419" i="1" a="1"/>
  <c r="V3419" i="1"/>
  <c r="V3420" i="1" a="1"/>
  <c r="V3420" i="1" s="1"/>
  <c r="V3421" i="1" a="1"/>
  <c r="V3421" i="1" s="1"/>
  <c r="V3422" i="1" a="1"/>
  <c r="V3422" i="1" s="1"/>
  <c r="V3423" i="1" a="1"/>
  <c r="V3423" i="1" s="1"/>
  <c r="V3424" i="1" a="1"/>
  <c r="V3424" i="1" s="1"/>
  <c r="V3425" i="1" a="1"/>
  <c r="V3425" i="1" s="1"/>
  <c r="V3426" i="1" a="1"/>
  <c r="V3426" i="1" s="1"/>
  <c r="V3427" i="1" a="1"/>
  <c r="V3427" i="1" s="1"/>
  <c r="V3428" i="1" a="1"/>
  <c r="V3428" i="1" s="1"/>
  <c r="V3429" i="1" a="1"/>
  <c r="V3429" i="1" s="1"/>
  <c r="V3430" i="1" a="1"/>
  <c r="V3430" i="1" s="1"/>
  <c r="V3431" i="1" a="1"/>
  <c r="V3431" i="1" s="1"/>
  <c r="V3432" i="1" a="1"/>
  <c r="V3432" i="1" s="1"/>
  <c r="V3433" i="1" a="1"/>
  <c r="V3433" i="1" s="1"/>
  <c r="V3434" i="1" a="1"/>
  <c r="V3434" i="1" s="1"/>
  <c r="V3435" i="1" a="1"/>
  <c r="V3435" i="1" s="1"/>
  <c r="V3436" i="1" a="1"/>
  <c r="V3436" i="1" s="1"/>
  <c r="V3437" i="1" a="1"/>
  <c r="V3437" i="1" s="1"/>
  <c r="V3438" i="1" a="1"/>
  <c r="V3438" i="1" s="1"/>
  <c r="V3439" i="1" a="1"/>
  <c r="V3439" i="1" s="1"/>
  <c r="V3440" i="1" a="1"/>
  <c r="V3440" i="1" s="1"/>
  <c r="V3441" i="1" a="1"/>
  <c r="V3441" i="1" s="1"/>
  <c r="V3442" i="1" a="1"/>
  <c r="V3442" i="1" s="1"/>
  <c r="V3443" i="1" a="1"/>
  <c r="V3443" i="1" s="1"/>
  <c r="V3444" i="1" a="1"/>
  <c r="V3444" i="1" s="1"/>
  <c r="V3445" i="1" a="1"/>
  <c r="V3445" i="1" s="1"/>
  <c r="V3446" i="1" a="1"/>
  <c r="V3446" i="1" s="1"/>
  <c r="V3447" i="1" a="1"/>
  <c r="V3447" i="1" s="1"/>
  <c r="V3448" i="1" a="1"/>
  <c r="V3448" i="1" s="1"/>
  <c r="V3449" i="1" a="1"/>
  <c r="V3449" i="1" s="1"/>
  <c r="V3450" i="1" a="1"/>
  <c r="V3450" i="1" s="1"/>
  <c r="V3451" i="1" a="1"/>
  <c r="V3451" i="1" s="1"/>
  <c r="V3452" i="1" a="1"/>
  <c r="V3452" i="1" s="1"/>
  <c r="V3453" i="1" a="1"/>
  <c r="V3453" i="1" s="1"/>
  <c r="V3454" i="1" a="1"/>
  <c r="V3454" i="1" s="1"/>
  <c r="V3455" i="1" a="1"/>
  <c r="V3455" i="1" s="1"/>
  <c r="V3456" i="1" a="1"/>
  <c r="V3456" i="1" s="1"/>
  <c r="V3457" i="1" a="1"/>
  <c r="V3457" i="1" s="1"/>
  <c r="V3458" i="1" a="1"/>
  <c r="V3458" i="1" s="1"/>
  <c r="V3459" i="1" a="1"/>
  <c r="V3459" i="1" s="1"/>
  <c r="V3460" i="1" a="1"/>
  <c r="V3460" i="1" s="1"/>
  <c r="V3461" i="1" a="1"/>
  <c r="V3461" i="1" s="1"/>
  <c r="V3462" i="1" a="1"/>
  <c r="V3462" i="1" s="1"/>
  <c r="V3463" i="1" a="1"/>
  <c r="V3463" i="1" s="1"/>
  <c r="V3464" i="1" a="1"/>
  <c r="V3464" i="1" s="1"/>
  <c r="V3465" i="1" a="1"/>
  <c r="V3465" i="1" s="1"/>
  <c r="V3466" i="1" a="1"/>
  <c r="V3466" i="1" s="1"/>
  <c r="V3467" i="1" a="1"/>
  <c r="V3467" i="1" s="1"/>
  <c r="V3468" i="1" a="1"/>
  <c r="V3468" i="1" s="1"/>
  <c r="V3469" i="1" a="1"/>
  <c r="V3469" i="1" s="1"/>
  <c r="V3470" i="1" a="1"/>
  <c r="V3470" i="1" s="1"/>
  <c r="V3471" i="1" a="1"/>
  <c r="V3471" i="1" s="1"/>
  <c r="V3472" i="1" a="1"/>
  <c r="V3472" i="1" s="1"/>
  <c r="V3473" i="1" a="1"/>
  <c r="V3473" i="1" s="1"/>
  <c r="V3474" i="1" a="1"/>
  <c r="V3474" i="1" s="1"/>
  <c r="V3475" i="1" a="1"/>
  <c r="V3475" i="1" s="1"/>
  <c r="V3476" i="1" a="1"/>
  <c r="V3476" i="1" s="1"/>
  <c r="V3477" i="1" a="1"/>
  <c r="V3477" i="1" s="1"/>
  <c r="V3478" i="1" a="1"/>
  <c r="V3478" i="1" s="1"/>
  <c r="V3479" i="1" a="1"/>
  <c r="V3479" i="1" s="1"/>
  <c r="V3480" i="1" a="1"/>
  <c r="V3480" i="1" s="1"/>
  <c r="V3481" i="1" a="1"/>
  <c r="V3481" i="1" s="1"/>
  <c r="V3482" i="1" a="1"/>
  <c r="V3482" i="1" s="1"/>
  <c r="V3483" i="1" a="1"/>
  <c r="V3483" i="1" s="1"/>
  <c r="V3484" i="1" a="1"/>
  <c r="V3484" i="1" s="1"/>
  <c r="V3485" i="1" a="1"/>
  <c r="V3485" i="1" s="1"/>
  <c r="V3486" i="1" a="1"/>
  <c r="V3486" i="1" s="1"/>
  <c r="V3487" i="1" a="1"/>
  <c r="V3487" i="1" s="1"/>
  <c r="V3488" i="1" a="1"/>
  <c r="V3488" i="1" s="1"/>
  <c r="V3489" i="1" a="1"/>
  <c r="V3489" i="1" s="1"/>
  <c r="V3490" i="1" a="1"/>
  <c r="V3490" i="1" s="1"/>
  <c r="V3491" i="1" a="1"/>
  <c r="V3491" i="1" s="1"/>
  <c r="V3492" i="1" a="1"/>
  <c r="V3492" i="1" s="1"/>
  <c r="V3493" i="1" a="1"/>
  <c r="V3493" i="1" s="1"/>
  <c r="V3494" i="1" a="1"/>
  <c r="V3494" i="1" s="1"/>
  <c r="V3495" i="1" a="1"/>
  <c r="V3495" i="1" s="1"/>
  <c r="V3496" i="1" a="1"/>
  <c r="V3496" i="1" s="1"/>
  <c r="V3497" i="1" a="1"/>
  <c r="V3497" i="1" s="1"/>
  <c r="V3498" i="1" a="1"/>
  <c r="V3498" i="1" s="1"/>
  <c r="V3499" i="1" a="1"/>
  <c r="V3499" i="1" s="1"/>
  <c r="V3500" i="1" a="1"/>
  <c r="V3500" i="1" s="1"/>
  <c r="V3501" i="1" a="1"/>
  <c r="V3501" i="1" s="1"/>
  <c r="V3502" i="1" a="1"/>
  <c r="V3502" i="1" s="1"/>
  <c r="V3503" i="1" a="1"/>
  <c r="V3503" i="1" s="1"/>
  <c r="V3504" i="1" a="1"/>
  <c r="V3504" i="1" s="1"/>
  <c r="V3505" i="1" a="1"/>
  <c r="V3505" i="1" s="1"/>
  <c r="V3506" i="1" a="1"/>
  <c r="V3506" i="1" s="1"/>
  <c r="V3507" i="1" a="1"/>
  <c r="V3507" i="1" s="1"/>
  <c r="V3508" i="1" a="1"/>
  <c r="V3508" i="1" s="1"/>
  <c r="V3509" i="1" a="1"/>
  <c r="V3509" i="1" s="1"/>
  <c r="V3510" i="1" a="1"/>
  <c r="V3510" i="1" s="1"/>
  <c r="V3511" i="1" a="1"/>
  <c r="V3511" i="1" s="1"/>
  <c r="V3512" i="1" a="1"/>
  <c r="V3512" i="1" s="1"/>
  <c r="V3513" i="1" a="1"/>
  <c r="V3513" i="1" s="1"/>
  <c r="V3514" i="1" a="1"/>
  <c r="V3514" i="1" s="1"/>
  <c r="V3515" i="1" a="1"/>
  <c r="V3515" i="1" s="1"/>
  <c r="V3516" i="1" a="1"/>
  <c r="V3516" i="1" s="1"/>
  <c r="V3517" i="1" a="1"/>
  <c r="V3517" i="1" s="1"/>
  <c r="V3518" i="1" a="1"/>
  <c r="V3518" i="1" s="1"/>
  <c r="V3519" i="1" a="1"/>
  <c r="V3519" i="1" s="1"/>
  <c r="V3520" i="1" a="1"/>
  <c r="V3520" i="1" s="1"/>
  <c r="V3521" i="1" a="1"/>
  <c r="V3521" i="1" s="1"/>
  <c r="V3522" i="1" a="1"/>
  <c r="V3522" i="1" s="1"/>
  <c r="V3523" i="1" a="1"/>
  <c r="V3523" i="1" s="1"/>
  <c r="V3524" i="1" a="1"/>
  <c r="V3524" i="1" s="1"/>
  <c r="V3525" i="1" a="1"/>
  <c r="V3525" i="1" s="1"/>
  <c r="V3526" i="1" a="1"/>
  <c r="V3526" i="1" s="1"/>
  <c r="V3527" i="1" a="1"/>
  <c r="V3527" i="1" s="1"/>
  <c r="V3528" i="1" a="1"/>
  <c r="V3528" i="1" s="1"/>
  <c r="V3529" i="1" a="1"/>
  <c r="V3529" i="1" s="1"/>
  <c r="V3530" i="1" a="1"/>
  <c r="V3530" i="1" s="1"/>
  <c r="V3531" i="1" a="1"/>
  <c r="V3531" i="1" s="1"/>
  <c r="V3532" i="1" a="1"/>
  <c r="V3532" i="1" s="1"/>
  <c r="V3533" i="1" a="1"/>
  <c r="V3533" i="1" s="1"/>
  <c r="V3534" i="1" a="1"/>
  <c r="V3534" i="1" s="1"/>
  <c r="V3535" i="1" a="1"/>
  <c r="V3535" i="1" s="1"/>
  <c r="V3536" i="1" a="1"/>
  <c r="V3536" i="1" s="1"/>
  <c r="V3537" i="1" a="1"/>
  <c r="V3537" i="1" s="1"/>
  <c r="V3538" i="1" a="1"/>
  <c r="V3538" i="1" s="1"/>
  <c r="V3539" i="1" a="1"/>
  <c r="V3539" i="1" s="1"/>
  <c r="V3540" i="1" a="1"/>
  <c r="V3540" i="1" s="1"/>
  <c r="V3541" i="1" a="1"/>
  <c r="V3541" i="1" s="1"/>
  <c r="V3542" i="1" a="1"/>
  <c r="V3542" i="1" s="1"/>
  <c r="V3543" i="1" a="1"/>
  <c r="V3543" i="1" s="1"/>
  <c r="V3544" i="1" a="1"/>
  <c r="V3544" i="1" s="1"/>
  <c r="V3545" i="1" a="1"/>
  <c r="V3545" i="1" s="1"/>
  <c r="V3546" i="1" a="1"/>
  <c r="V3546" i="1" s="1"/>
  <c r="V3547" i="1" a="1"/>
  <c r="V3547" i="1" s="1"/>
  <c r="V3548" i="1" a="1"/>
  <c r="V3548" i="1" s="1"/>
  <c r="V3549" i="1" a="1"/>
  <c r="V3549" i="1" s="1"/>
  <c r="V3550" i="1" a="1"/>
  <c r="V3550" i="1" s="1"/>
  <c r="V3551" i="1" a="1"/>
  <c r="V3551" i="1" s="1"/>
  <c r="V3552" i="1" a="1"/>
  <c r="V3552" i="1" s="1"/>
  <c r="V3553" i="1" a="1"/>
  <c r="V3553" i="1" s="1"/>
  <c r="V3554" i="1" a="1"/>
  <c r="V3554" i="1" s="1"/>
  <c r="V3555" i="1" a="1"/>
  <c r="V3555" i="1" s="1"/>
  <c r="V3556" i="1" a="1"/>
  <c r="V3556" i="1" s="1"/>
  <c r="V3557" i="1" a="1"/>
  <c r="V3557" i="1" s="1"/>
  <c r="V3558" i="1" a="1"/>
  <c r="V3558" i="1" s="1"/>
  <c r="V3559" i="1" a="1"/>
  <c r="V3559" i="1" s="1"/>
  <c r="V3560" i="1" a="1"/>
  <c r="V3560" i="1" s="1"/>
  <c r="V3561" i="1" a="1"/>
  <c r="V3561" i="1" s="1"/>
  <c r="V3562" i="1" a="1"/>
  <c r="V3562" i="1" s="1"/>
  <c r="V3563" i="1" a="1"/>
  <c r="V3563" i="1" s="1"/>
  <c r="V3564" i="1" a="1"/>
  <c r="V3564" i="1" s="1"/>
  <c r="V3565" i="1" a="1"/>
  <c r="V3565" i="1" s="1"/>
  <c r="V3566" i="1" a="1"/>
  <c r="V3566" i="1" s="1"/>
  <c r="V3567" i="1" a="1"/>
  <c r="V3567" i="1" s="1"/>
  <c r="V3568" i="1" a="1"/>
  <c r="V3568" i="1" s="1"/>
  <c r="V3569" i="1" a="1"/>
  <c r="V3569" i="1" s="1"/>
  <c r="V3570" i="1" a="1"/>
  <c r="V3570" i="1" s="1"/>
  <c r="V3571" i="1" a="1"/>
  <c r="V3571" i="1" s="1"/>
  <c r="V3572" i="1" a="1"/>
  <c r="V3572" i="1" s="1"/>
  <c r="V3573" i="1" a="1"/>
  <c r="V3573" i="1" s="1"/>
  <c r="V3574" i="1" a="1"/>
  <c r="V3574" i="1" s="1"/>
  <c r="V3575" i="1" a="1"/>
  <c r="V3575" i="1" s="1"/>
  <c r="V3576" i="1" a="1"/>
  <c r="V3576" i="1" s="1"/>
  <c r="V3577" i="1" a="1"/>
  <c r="V3577" i="1" s="1"/>
  <c r="V3578" i="1" a="1"/>
  <c r="V3578" i="1" s="1"/>
  <c r="V3579" i="1" a="1"/>
  <c r="V3579" i="1" s="1"/>
  <c r="V3580" i="1" a="1"/>
  <c r="V3580" i="1" s="1"/>
  <c r="V3581" i="1" a="1"/>
  <c r="V3581" i="1" s="1"/>
  <c r="V3582" i="1" a="1"/>
  <c r="V3582" i="1" s="1"/>
  <c r="V3583" i="1" a="1"/>
  <c r="V3583" i="1" s="1"/>
  <c r="V3584" i="1" a="1"/>
  <c r="V3584" i="1" s="1"/>
  <c r="V3585" i="1" a="1"/>
  <c r="V3585" i="1" s="1"/>
  <c r="V3586" i="1" a="1"/>
  <c r="V3586" i="1" s="1"/>
  <c r="V3587" i="1" a="1"/>
  <c r="V3587" i="1" s="1"/>
  <c r="V3588" i="1" a="1"/>
  <c r="V3588" i="1" s="1"/>
  <c r="V3589" i="1" a="1"/>
  <c r="V3589" i="1" s="1"/>
  <c r="V3590" i="1" a="1"/>
  <c r="V3590" i="1" s="1"/>
  <c r="V3591" i="1" a="1"/>
  <c r="V3591" i="1" s="1"/>
  <c r="V3592" i="1" a="1"/>
  <c r="V3592" i="1" s="1"/>
  <c r="V3593" i="1" a="1"/>
  <c r="V3593" i="1" s="1"/>
  <c r="V3594" i="1" a="1"/>
  <c r="V3594" i="1" s="1"/>
  <c r="V3595" i="1" a="1"/>
  <c r="V3595" i="1" s="1"/>
  <c r="V3596" i="1" a="1"/>
  <c r="V3596" i="1" s="1"/>
  <c r="V3597" i="1" a="1"/>
  <c r="V3597" i="1" s="1"/>
  <c r="V3598" i="1" a="1"/>
  <c r="V3598" i="1" s="1"/>
  <c r="V3599" i="1" a="1"/>
  <c r="V3599" i="1" s="1"/>
  <c r="V3600" i="1" a="1"/>
  <c r="V3600" i="1" s="1"/>
  <c r="V3601" i="1" a="1"/>
  <c r="V3601" i="1" s="1"/>
  <c r="V3602" i="1" a="1"/>
  <c r="V3602" i="1" s="1"/>
  <c r="V3603" i="1" a="1"/>
  <c r="V3603" i="1" s="1"/>
  <c r="V3604" i="1" a="1"/>
  <c r="V3604" i="1" s="1"/>
  <c r="V3605" i="1" a="1"/>
  <c r="V3605" i="1" s="1"/>
  <c r="V3606" i="1" a="1"/>
  <c r="V3606" i="1" s="1"/>
  <c r="V3607" i="1" a="1"/>
  <c r="V3607" i="1" s="1"/>
  <c r="V3608" i="1" a="1"/>
  <c r="V3608" i="1" s="1"/>
  <c r="V3609" i="1" a="1"/>
  <c r="V3609" i="1" s="1"/>
  <c r="V3610" i="1" a="1"/>
  <c r="V3610" i="1" s="1"/>
  <c r="V3611" i="1" a="1"/>
  <c r="V3611" i="1" s="1"/>
  <c r="V3612" i="1" a="1"/>
  <c r="V3612" i="1" s="1"/>
  <c r="V3613" i="1" a="1"/>
  <c r="V3613" i="1" s="1"/>
  <c r="V3614" i="1" a="1"/>
  <c r="V3614" i="1" s="1"/>
  <c r="V3615" i="1" a="1"/>
  <c r="V3615" i="1" s="1"/>
  <c r="V3616" i="1" a="1"/>
  <c r="V3616" i="1" s="1"/>
  <c r="V3617" i="1" a="1"/>
  <c r="V3617" i="1" s="1"/>
  <c r="V3618" i="1" a="1"/>
  <c r="V3618" i="1" s="1"/>
  <c r="V3619" i="1" a="1"/>
  <c r="V3619" i="1" s="1"/>
  <c r="V3620" i="1" a="1"/>
  <c r="V3620" i="1" s="1"/>
  <c r="V3621" i="1" a="1"/>
  <c r="V3621" i="1" s="1"/>
  <c r="V3622" i="1" a="1"/>
  <c r="V3622" i="1" s="1"/>
  <c r="V3623" i="1" a="1"/>
  <c r="V3623" i="1" s="1"/>
  <c r="V3624" i="1" a="1"/>
  <c r="V3624" i="1" s="1"/>
  <c r="V3625" i="1" a="1"/>
  <c r="V3625" i="1" s="1"/>
  <c r="V3626" i="1" a="1"/>
  <c r="V3626" i="1" s="1"/>
  <c r="V3627" i="1" a="1"/>
  <c r="V3627" i="1" s="1"/>
  <c r="V3628" i="1" a="1"/>
  <c r="V3628" i="1" s="1"/>
  <c r="V3629" i="1" a="1"/>
  <c r="V3629" i="1" s="1"/>
  <c r="V3630" i="1" a="1"/>
  <c r="V3630" i="1" s="1"/>
  <c r="V3631" i="1" a="1"/>
  <c r="V3631" i="1" s="1"/>
  <c r="V3632" i="1" a="1"/>
  <c r="V3632" i="1" s="1"/>
  <c r="V3633" i="1" a="1"/>
  <c r="V3633" i="1" s="1"/>
  <c r="V3634" i="1" a="1"/>
  <c r="V3634" i="1" s="1"/>
  <c r="V3635" i="1" a="1"/>
  <c r="V3635" i="1" s="1"/>
  <c r="V3636" i="1" a="1"/>
  <c r="V3636" i="1" s="1"/>
  <c r="V3637" i="1" a="1"/>
  <c r="V3637" i="1" s="1"/>
  <c r="V3638" i="1" a="1"/>
  <c r="V3638" i="1" s="1"/>
  <c r="V3639" i="1" a="1"/>
  <c r="V3639" i="1" s="1"/>
  <c r="V3640" i="1" a="1"/>
  <c r="V3640" i="1" s="1"/>
  <c r="V3641" i="1" a="1"/>
  <c r="V3641" i="1" s="1"/>
  <c r="V3642" i="1" a="1"/>
  <c r="V3642" i="1" s="1"/>
  <c r="V3643" i="1" a="1"/>
  <c r="V3643" i="1" s="1"/>
  <c r="V3644" i="1" a="1"/>
  <c r="V3644" i="1" s="1"/>
  <c r="V3645" i="1" a="1"/>
  <c r="V3645" i="1" s="1"/>
  <c r="V3646" i="1" a="1"/>
  <c r="V3646" i="1" s="1"/>
  <c r="V3647" i="1" a="1"/>
  <c r="V3647" i="1" s="1"/>
  <c r="V3648" i="1" a="1"/>
  <c r="V3648" i="1" s="1"/>
  <c r="V3649" i="1" a="1"/>
  <c r="V3649" i="1" s="1"/>
  <c r="V3650" i="1" a="1"/>
  <c r="V3650" i="1" s="1"/>
  <c r="V3651" i="1" a="1"/>
  <c r="V3651" i="1" s="1"/>
  <c r="V3652" i="1" a="1"/>
  <c r="V3652" i="1" s="1"/>
  <c r="V3653" i="1" a="1"/>
  <c r="V3653" i="1" s="1"/>
  <c r="V3654" i="1" a="1"/>
  <c r="V3654" i="1" s="1"/>
  <c r="V3655" i="1" a="1"/>
  <c r="V3655" i="1" s="1"/>
  <c r="V3656" i="1" a="1"/>
  <c r="V3656" i="1" s="1"/>
  <c r="V3657" i="1" a="1"/>
  <c r="V3657" i="1" s="1"/>
  <c r="V3658" i="1" a="1"/>
  <c r="V3658" i="1" s="1"/>
  <c r="V3659" i="1" a="1"/>
  <c r="V3659" i="1" s="1"/>
  <c r="V3660" i="1" a="1"/>
  <c r="V3660" i="1" s="1"/>
  <c r="V3661" i="1" a="1"/>
  <c r="V3661" i="1" s="1"/>
  <c r="V3662" i="1" a="1"/>
  <c r="V3662" i="1" s="1"/>
  <c r="V3663" i="1" a="1"/>
  <c r="V3663" i="1" s="1"/>
  <c r="V3664" i="1" a="1"/>
  <c r="V3664" i="1" s="1"/>
  <c r="V3665" i="1" a="1"/>
  <c r="V3665" i="1" s="1"/>
  <c r="V3666" i="1" a="1"/>
  <c r="V3666" i="1" s="1"/>
  <c r="V3667" i="1" a="1"/>
  <c r="V3667" i="1" s="1"/>
  <c r="V3668" i="1" a="1"/>
  <c r="V3668" i="1" s="1"/>
  <c r="V3669" i="1" a="1"/>
  <c r="V3669" i="1" s="1"/>
  <c r="V3670" i="1" a="1"/>
  <c r="V3670" i="1" s="1"/>
  <c r="V3671" i="1" a="1"/>
  <c r="V3671" i="1" s="1"/>
  <c r="V3672" i="1" a="1"/>
  <c r="V3672" i="1" s="1"/>
  <c r="V3673" i="1" a="1"/>
  <c r="V3673" i="1" s="1"/>
  <c r="V3674" i="1" a="1"/>
  <c r="V3674" i="1" s="1"/>
  <c r="V3675" i="1" a="1"/>
  <c r="V3675" i="1" s="1"/>
  <c r="V3676" i="1" a="1"/>
  <c r="V3676" i="1" s="1"/>
  <c r="V3677" i="1" a="1"/>
  <c r="V3677" i="1" s="1"/>
  <c r="V3678" i="1" a="1"/>
  <c r="V3678" i="1" s="1"/>
  <c r="V3679" i="1" a="1"/>
  <c r="V3679" i="1" s="1"/>
  <c r="V3680" i="1" a="1"/>
  <c r="V3680" i="1" s="1"/>
  <c r="V3681" i="1" a="1"/>
  <c r="V3681" i="1" s="1"/>
  <c r="V3682" i="1" a="1"/>
  <c r="V3682" i="1" s="1"/>
  <c r="V3683" i="1" a="1"/>
  <c r="V3683" i="1" s="1"/>
  <c r="V3684" i="1" a="1"/>
  <c r="V3684" i="1" s="1"/>
  <c r="V3685" i="1" a="1"/>
  <c r="V3685" i="1" s="1"/>
  <c r="V3686" i="1" a="1"/>
  <c r="V3686" i="1" s="1"/>
  <c r="V3687" i="1" a="1"/>
  <c r="V3687" i="1" s="1"/>
  <c r="V3688" i="1" a="1"/>
  <c r="V3688" i="1"/>
  <c r="V3689" i="1" a="1"/>
  <c r="V3689" i="1" s="1"/>
  <c r="V3690" i="1" a="1"/>
  <c r="V3690" i="1" s="1"/>
  <c r="V3691" i="1" a="1"/>
  <c r="V3691" i="1" s="1"/>
  <c r="V3692" i="1" a="1"/>
  <c r="V3692" i="1" s="1"/>
  <c r="V3693" i="1" a="1"/>
  <c r="V3693" i="1" s="1"/>
  <c r="V3694" i="1" a="1"/>
  <c r="V3694" i="1" s="1"/>
  <c r="V3695" i="1" a="1"/>
  <c r="V3695" i="1" s="1"/>
  <c r="V3696" i="1" a="1"/>
  <c r="V3696" i="1" s="1"/>
  <c r="V3697" i="1" a="1"/>
  <c r="V3697" i="1" s="1"/>
  <c r="V3698" i="1" a="1"/>
  <c r="V3698" i="1" s="1"/>
  <c r="V3699" i="1" a="1"/>
  <c r="V3699" i="1" s="1"/>
  <c r="V3700" i="1" a="1"/>
  <c r="V3700" i="1" s="1"/>
  <c r="V3701" i="1" a="1"/>
  <c r="V3701" i="1" s="1"/>
  <c r="V3702" i="1" a="1"/>
  <c r="V3702" i="1" s="1"/>
  <c r="V3703" i="1" a="1"/>
  <c r="V3703" i="1" s="1"/>
  <c r="V3704" i="1" a="1"/>
  <c r="V3704" i="1" s="1"/>
  <c r="V3705" i="1" a="1"/>
  <c r="V3705" i="1" s="1"/>
  <c r="V3706" i="1" a="1"/>
  <c r="V3706" i="1" s="1"/>
  <c r="V3707" i="1" a="1"/>
  <c r="V3707" i="1" s="1"/>
  <c r="V3708" i="1" a="1"/>
  <c r="V3708" i="1" s="1"/>
  <c r="V3709" i="1" a="1"/>
  <c r="V3709" i="1" s="1"/>
  <c r="V3710" i="1" a="1"/>
  <c r="V3710" i="1" s="1"/>
  <c r="V3711" i="1" a="1"/>
  <c r="V3711" i="1" s="1"/>
  <c r="V3712" i="1" a="1"/>
  <c r="V3712" i="1" s="1"/>
  <c r="V3713" i="1" a="1"/>
  <c r="V3713" i="1" s="1"/>
  <c r="V3714" i="1" a="1"/>
  <c r="V3714" i="1" s="1"/>
  <c r="V3715" i="1" a="1"/>
  <c r="V3715" i="1" s="1"/>
  <c r="V3716" i="1" a="1"/>
  <c r="V3716" i="1" s="1"/>
  <c r="V3717" i="1" a="1"/>
  <c r="V3717" i="1" s="1"/>
  <c r="V3718" i="1" a="1"/>
  <c r="V3718" i="1" s="1"/>
  <c r="V3719" i="1" a="1"/>
  <c r="V3719" i="1" s="1"/>
  <c r="V3720" i="1" a="1"/>
  <c r="V3720" i="1" s="1"/>
  <c r="V3721" i="1" a="1"/>
  <c r="V3721" i="1" s="1"/>
  <c r="V3722" i="1" a="1"/>
  <c r="V3722" i="1" s="1"/>
  <c r="V3723" i="1" a="1"/>
  <c r="V3723" i="1" s="1"/>
  <c r="V3724" i="1" a="1"/>
  <c r="V3724" i="1" s="1"/>
  <c r="V3725" i="1" a="1"/>
  <c r="V3725" i="1" s="1"/>
  <c r="V3726" i="1" a="1"/>
  <c r="V3726" i="1" s="1"/>
  <c r="V3727" i="1" a="1"/>
  <c r="V3727" i="1" s="1"/>
  <c r="V3728" i="1" a="1"/>
  <c r="V3728" i="1" s="1"/>
  <c r="V3729" i="1" a="1"/>
  <c r="V3729" i="1" s="1"/>
  <c r="V3730" i="1" a="1"/>
  <c r="V3730" i="1"/>
  <c r="V3731" i="1" a="1"/>
  <c r="V3731" i="1" s="1"/>
  <c r="V3732" i="1" a="1"/>
  <c r="V3732" i="1" s="1"/>
  <c r="V3733" i="1" a="1"/>
  <c r="V3733" i="1" s="1"/>
  <c r="V3734" i="1" a="1"/>
  <c r="V3734" i="1" s="1"/>
  <c r="V3735" i="1" a="1"/>
  <c r="V3735" i="1" s="1"/>
  <c r="V3736" i="1" a="1"/>
  <c r="V3736" i="1" s="1"/>
  <c r="V3737" i="1" a="1"/>
  <c r="V3737" i="1" s="1"/>
  <c r="V3738" i="1" a="1"/>
  <c r="V3738" i="1" s="1"/>
  <c r="V3739" i="1" a="1"/>
  <c r="V3739" i="1" s="1"/>
  <c r="V3740" i="1" a="1"/>
  <c r="V3740" i="1" s="1"/>
  <c r="V3741" i="1" a="1"/>
  <c r="V3741" i="1" s="1"/>
  <c r="V3742" i="1" a="1"/>
  <c r="V3742" i="1" s="1"/>
  <c r="V3743" i="1" a="1"/>
  <c r="V3743" i="1" s="1"/>
  <c r="V3744" i="1" a="1"/>
  <c r="V3744" i="1" s="1"/>
  <c r="V3745" i="1" a="1"/>
  <c r="V3745" i="1" s="1"/>
  <c r="V3746" i="1" a="1"/>
  <c r="V3746" i="1" s="1"/>
  <c r="V3747" i="1" a="1"/>
  <c r="V3747" i="1" s="1"/>
  <c r="V3748" i="1" a="1"/>
  <c r="V3748" i="1" s="1"/>
  <c r="V3749" i="1" a="1"/>
  <c r="V3749" i="1" s="1"/>
  <c r="V3750" i="1" a="1"/>
  <c r="V3750" i="1" s="1"/>
  <c r="V3751" i="1" a="1"/>
  <c r="V3751" i="1" s="1"/>
  <c r="V3752" i="1" a="1"/>
  <c r="V3752" i="1" s="1"/>
  <c r="V3753" i="1" a="1"/>
  <c r="V3753" i="1" s="1"/>
  <c r="V3754" i="1" a="1"/>
  <c r="V3754" i="1" s="1"/>
  <c r="V3755" i="1" a="1"/>
  <c r="V3755" i="1" s="1"/>
  <c r="V3756" i="1" a="1"/>
  <c r="V3756" i="1" s="1"/>
  <c r="V3757" i="1" a="1"/>
  <c r="V3757" i="1" s="1"/>
  <c r="V3758" i="1" a="1"/>
  <c r="V3758" i="1" s="1"/>
  <c r="V3759" i="1" a="1"/>
  <c r="V3759" i="1" s="1"/>
  <c r="V3760" i="1" a="1"/>
  <c r="V3760" i="1" s="1"/>
  <c r="V3761" i="1" a="1"/>
  <c r="V3761" i="1" s="1"/>
  <c r="V3762" i="1" a="1"/>
  <c r="V3762" i="1" s="1"/>
  <c r="V3763" i="1" a="1"/>
  <c r="V3763" i="1" s="1"/>
  <c r="V3764" i="1" a="1"/>
  <c r="V3764" i="1" s="1"/>
  <c r="V3765" i="1" a="1"/>
  <c r="V3765" i="1" s="1"/>
  <c r="V3766" i="1" a="1"/>
  <c r="V3766" i="1" s="1"/>
  <c r="V3767" i="1" a="1"/>
  <c r="V3767" i="1" s="1"/>
  <c r="V3768" i="1" a="1"/>
  <c r="V3768" i="1" s="1"/>
  <c r="V3769" i="1" a="1"/>
  <c r="V3769" i="1" s="1"/>
  <c r="V3770" i="1" a="1"/>
  <c r="V3770" i="1" s="1"/>
  <c r="V3771" i="1" a="1"/>
  <c r="V3771" i="1" s="1"/>
  <c r="V3772" i="1" a="1"/>
  <c r="V3772" i="1" s="1"/>
  <c r="V3773" i="1" a="1"/>
  <c r="V3773" i="1" s="1"/>
  <c r="V3774" i="1" a="1"/>
  <c r="V3774" i="1" s="1"/>
  <c r="V3775" i="1" a="1"/>
  <c r="V3775" i="1" s="1"/>
  <c r="V3776" i="1" a="1"/>
  <c r="V3776" i="1" s="1"/>
  <c r="V3777" i="1" a="1"/>
  <c r="V3777" i="1" s="1"/>
  <c r="V3778" i="1" a="1"/>
  <c r="V3778" i="1" s="1"/>
  <c r="V3779" i="1" a="1"/>
  <c r="V3779" i="1" s="1"/>
  <c r="V3780" i="1" a="1"/>
  <c r="V3780" i="1" s="1"/>
  <c r="V3781" i="1" a="1"/>
  <c r="V3781" i="1" s="1"/>
  <c r="V3782" i="1" a="1"/>
  <c r="V3782" i="1" s="1"/>
  <c r="V3783" i="1" a="1"/>
  <c r="V3783" i="1" s="1"/>
  <c r="V3784" i="1" a="1"/>
  <c r="V3784" i="1" s="1"/>
  <c r="V3785" i="1" a="1"/>
  <c r="V3785" i="1" s="1"/>
  <c r="V3786" i="1" a="1"/>
  <c r="V3786" i="1" s="1"/>
  <c r="V3787" i="1" a="1"/>
  <c r="V3787" i="1" s="1"/>
  <c r="V3788" i="1" a="1"/>
  <c r="V3788" i="1" s="1"/>
  <c r="V3789" i="1" a="1"/>
  <c r="V3789" i="1" s="1"/>
  <c r="V3790" i="1" a="1"/>
  <c r="V3790" i="1"/>
  <c r="V3791" i="1" a="1"/>
  <c r="V3791" i="1" s="1"/>
  <c r="V3792" i="1" a="1"/>
  <c r="V3792" i="1" s="1"/>
  <c r="V3793" i="1" a="1"/>
  <c r="V3793" i="1" s="1"/>
  <c r="V3794" i="1" a="1"/>
  <c r="V3794" i="1" s="1"/>
  <c r="V3795" i="1" a="1"/>
  <c r="V3795" i="1" s="1"/>
  <c r="V3796" i="1" a="1"/>
  <c r="V3796" i="1" s="1"/>
  <c r="V3797" i="1" a="1"/>
  <c r="V3797" i="1" s="1"/>
  <c r="V3798" i="1" a="1"/>
  <c r="V3798" i="1" s="1"/>
  <c r="V3799" i="1" a="1"/>
  <c r="V3799" i="1" s="1"/>
  <c r="V3800" i="1" a="1"/>
  <c r="V3800" i="1" s="1"/>
  <c r="V3801" i="1" a="1"/>
  <c r="V3801" i="1" s="1"/>
  <c r="V3802" i="1" a="1"/>
  <c r="V3802" i="1" s="1"/>
  <c r="V3803" i="1" a="1"/>
  <c r="V3803" i="1" s="1"/>
  <c r="V3804" i="1" a="1"/>
  <c r="V3804" i="1" s="1"/>
  <c r="V3805" i="1" a="1"/>
  <c r="V3805" i="1" s="1"/>
  <c r="V3806" i="1" a="1"/>
  <c r="V3806" i="1" s="1"/>
  <c r="V3807" i="1" a="1"/>
  <c r="V3807" i="1" s="1"/>
  <c r="V3808" i="1" a="1"/>
  <c r="V3808" i="1" s="1"/>
  <c r="V3809" i="1" a="1"/>
  <c r="V3809" i="1" s="1"/>
  <c r="V3810" i="1" a="1"/>
  <c r="V3810" i="1" s="1"/>
  <c r="V3811" i="1" a="1"/>
  <c r="V3811" i="1" s="1"/>
  <c r="V3812" i="1" a="1"/>
  <c r="V3812" i="1" s="1"/>
  <c r="V3813" i="1" a="1"/>
  <c r="V3813" i="1" s="1"/>
  <c r="V3814" i="1" a="1"/>
  <c r="V3814" i="1" s="1"/>
  <c r="V3815" i="1" a="1"/>
  <c r="V3815" i="1" s="1"/>
  <c r="V3816" i="1" a="1"/>
  <c r="V3816" i="1" s="1"/>
  <c r="V3817" i="1" a="1"/>
  <c r="V3817" i="1" s="1"/>
  <c r="V3818" i="1" a="1"/>
  <c r="V3818" i="1" s="1"/>
  <c r="V3819" i="1" a="1"/>
  <c r="V3819" i="1" s="1"/>
  <c r="V3820" i="1" a="1"/>
  <c r="V3820" i="1" s="1"/>
  <c r="V3821" i="1" a="1"/>
  <c r="V3821" i="1" s="1"/>
  <c r="V3822" i="1" a="1"/>
  <c r="V3822" i="1" s="1"/>
  <c r="V3823" i="1" a="1"/>
  <c r="V3823" i="1" s="1"/>
  <c r="V3824" i="1" a="1"/>
  <c r="V3824" i="1" s="1"/>
  <c r="V3825" i="1" a="1"/>
  <c r="V3825" i="1" s="1"/>
  <c r="V3826" i="1" a="1"/>
  <c r="V3826" i="1" s="1"/>
  <c r="V3827" i="1" a="1"/>
  <c r="V3827" i="1" s="1"/>
  <c r="V3828" i="1" a="1"/>
  <c r="V3828" i="1" s="1"/>
  <c r="V3829" i="1" a="1"/>
  <c r="V3829" i="1" s="1"/>
  <c r="V3830" i="1" a="1"/>
  <c r="V3830" i="1" s="1"/>
  <c r="V3831" i="1" a="1"/>
  <c r="V3831" i="1" s="1"/>
  <c r="V3832" i="1" a="1"/>
  <c r="V3832" i="1" s="1"/>
  <c r="V3833" i="1" a="1"/>
  <c r="V3833" i="1" s="1"/>
  <c r="V3834" i="1" a="1"/>
  <c r="V3834" i="1" s="1"/>
  <c r="V3835" i="1" a="1"/>
  <c r="V3835" i="1" s="1"/>
  <c r="V3836" i="1" a="1"/>
  <c r="V3836" i="1" s="1"/>
  <c r="V3837" i="1" a="1"/>
  <c r="V3837" i="1" s="1"/>
  <c r="V3838" i="1" a="1"/>
  <c r="V3838" i="1" s="1"/>
  <c r="V3839" i="1" a="1"/>
  <c r="V3839" i="1" s="1"/>
  <c r="V3840" i="1" a="1"/>
  <c r="V3840" i="1" s="1"/>
  <c r="V3841" i="1" a="1"/>
  <c r="V3841" i="1" s="1"/>
  <c r="V3842" i="1" a="1"/>
  <c r="V3842" i="1" s="1"/>
  <c r="V3843" i="1" a="1"/>
  <c r="V3843" i="1" s="1"/>
  <c r="V3844" i="1" a="1"/>
  <c r="V3844" i="1" s="1"/>
  <c r="V3845" i="1" a="1"/>
  <c r="V3845" i="1" s="1"/>
  <c r="V3846" i="1" a="1"/>
  <c r="V3846" i="1" s="1"/>
  <c r="V3847" i="1" a="1"/>
  <c r="V3847" i="1" s="1"/>
  <c r="V3848" i="1" a="1"/>
  <c r="V3848" i="1" s="1"/>
  <c r="V3849" i="1" a="1"/>
  <c r="V3849" i="1" s="1"/>
  <c r="V3850" i="1" a="1"/>
  <c r="V3850" i="1"/>
  <c r="V3851" i="1" a="1"/>
  <c r="V3851" i="1" s="1"/>
  <c r="V3852" i="1" a="1"/>
  <c r="V3852" i="1" s="1"/>
  <c r="V3853" i="1" a="1"/>
  <c r="V3853" i="1" s="1"/>
  <c r="V3854" i="1" a="1"/>
  <c r="V3854" i="1" s="1"/>
  <c r="V3855" i="1" a="1"/>
  <c r="V3855" i="1" s="1"/>
  <c r="V3856" i="1" a="1"/>
  <c r="V3856" i="1" s="1"/>
  <c r="V3857" i="1" a="1"/>
  <c r="V3857" i="1" s="1"/>
  <c r="V3858" i="1" a="1"/>
  <c r="V3858" i="1" s="1"/>
  <c r="V3859" i="1" a="1"/>
  <c r="V3859" i="1" s="1"/>
  <c r="V3860" i="1" a="1"/>
  <c r="V3860" i="1" s="1"/>
  <c r="V3861" i="1" a="1"/>
  <c r="V3861" i="1" s="1"/>
  <c r="V3862" i="1" a="1"/>
  <c r="V3862" i="1" s="1"/>
  <c r="V3863" i="1" a="1"/>
  <c r="V3863" i="1" s="1"/>
  <c r="V3864" i="1" a="1"/>
  <c r="V3864" i="1" s="1"/>
  <c r="V3865" i="1" a="1"/>
  <c r="V3865" i="1" s="1"/>
  <c r="V3866" i="1" a="1"/>
  <c r="V3866" i="1" s="1"/>
  <c r="V3867" i="1" a="1"/>
  <c r="V3867" i="1" s="1"/>
  <c r="V3868" i="1" a="1"/>
  <c r="V3868" i="1" s="1"/>
  <c r="V3869" i="1" a="1"/>
  <c r="V3869" i="1" s="1"/>
  <c r="V3870" i="1" a="1"/>
  <c r="V3870" i="1" s="1"/>
  <c r="V3871" i="1" a="1"/>
  <c r="V3871" i="1" s="1"/>
  <c r="V3872" i="1" a="1"/>
  <c r="V3872" i="1" s="1"/>
  <c r="V3873" i="1" a="1"/>
  <c r="V3873" i="1" s="1"/>
  <c r="V3874" i="1" a="1"/>
  <c r="V3874" i="1" s="1"/>
  <c r="V3875" i="1" a="1"/>
  <c r="V3875" i="1" s="1"/>
  <c r="V3876" i="1" a="1"/>
  <c r="V3876" i="1" s="1"/>
  <c r="V3877" i="1" a="1"/>
  <c r="V3877" i="1" s="1"/>
  <c r="V3878" i="1" a="1"/>
  <c r="V3878" i="1" s="1"/>
  <c r="V3879" i="1" a="1"/>
  <c r="V3879" i="1" s="1"/>
  <c r="V3880" i="1" a="1"/>
  <c r="V3880" i="1" s="1"/>
  <c r="V3881" i="1" a="1"/>
  <c r="V3881" i="1" s="1"/>
  <c r="V3882" i="1" a="1"/>
  <c r="V3882" i="1" s="1"/>
  <c r="V3883" i="1" a="1"/>
  <c r="V3883" i="1" s="1"/>
  <c r="V3884" i="1" a="1"/>
  <c r="V3884" i="1" s="1"/>
  <c r="V3885" i="1" a="1"/>
  <c r="V3885" i="1" s="1"/>
  <c r="V3886" i="1" a="1"/>
  <c r="V3886" i="1" s="1"/>
  <c r="V3887" i="1" a="1"/>
  <c r="V3887" i="1" s="1"/>
  <c r="V3888" i="1" a="1"/>
  <c r="V3888" i="1" s="1"/>
  <c r="V3889" i="1" a="1"/>
  <c r="V3889" i="1" s="1"/>
  <c r="V3890" i="1" a="1"/>
  <c r="V3890" i="1" s="1"/>
  <c r="V3891" i="1" a="1"/>
  <c r="V3891" i="1" s="1"/>
  <c r="V3892" i="1" a="1"/>
  <c r="V3892" i="1" s="1"/>
  <c r="V3893" i="1" a="1"/>
  <c r="V3893" i="1" s="1"/>
  <c r="V3894" i="1" a="1"/>
  <c r="V3894" i="1" s="1"/>
  <c r="V3895" i="1" a="1"/>
  <c r="V3895" i="1" s="1"/>
  <c r="V3896" i="1" a="1"/>
  <c r="V3896" i="1" s="1"/>
  <c r="V3897" i="1" a="1"/>
  <c r="V3897" i="1" s="1"/>
  <c r="V3898" i="1" a="1"/>
  <c r="V3898" i="1" s="1"/>
  <c r="V3899" i="1" a="1"/>
  <c r="V3899" i="1" s="1"/>
  <c r="V3900" i="1" a="1"/>
  <c r="V3900" i="1" s="1"/>
  <c r="V3901" i="1" a="1"/>
  <c r="V3901" i="1" s="1"/>
  <c r="V3902" i="1" a="1"/>
  <c r="V3902" i="1" s="1"/>
  <c r="V3903" i="1" a="1"/>
  <c r="V3903" i="1" s="1"/>
  <c r="V3904" i="1" a="1"/>
  <c r="V3904" i="1" s="1"/>
  <c r="V3905" i="1" a="1"/>
  <c r="V3905" i="1" s="1"/>
  <c r="V3906" i="1" a="1"/>
  <c r="V3906" i="1" s="1"/>
  <c r="V3907" i="1" a="1"/>
  <c r="V3907" i="1" s="1"/>
  <c r="V3908" i="1" a="1"/>
  <c r="V3908" i="1" s="1"/>
  <c r="V3909" i="1" a="1"/>
  <c r="V3909" i="1" s="1"/>
  <c r="V3910" i="1" a="1"/>
  <c r="V3910" i="1" s="1"/>
  <c r="V3911" i="1" a="1"/>
  <c r="V3911" i="1" s="1"/>
  <c r="V3912" i="1" a="1"/>
  <c r="V3912" i="1" s="1"/>
  <c r="V3913" i="1" a="1"/>
  <c r="V3913" i="1" s="1"/>
  <c r="V3914" i="1" a="1"/>
  <c r="V3914" i="1" s="1"/>
  <c r="V3915" i="1" a="1"/>
  <c r="V3915" i="1" s="1"/>
  <c r="V3916" i="1" a="1"/>
  <c r="V3916" i="1" s="1"/>
  <c r="V3917" i="1" a="1"/>
  <c r="V3917" i="1" s="1"/>
  <c r="V3918" i="1" a="1"/>
  <c r="V3918" i="1" s="1"/>
  <c r="V3919" i="1" a="1"/>
  <c r="V3919" i="1" s="1"/>
  <c r="V3920" i="1" a="1"/>
  <c r="V3920" i="1" s="1"/>
  <c r="V3921" i="1" a="1"/>
  <c r="V3921" i="1" s="1"/>
  <c r="V3922" i="1" a="1"/>
  <c r="V3922" i="1" s="1"/>
  <c r="V3923" i="1" a="1"/>
  <c r="V3923" i="1" s="1"/>
  <c r="V3924" i="1" a="1"/>
  <c r="V3924" i="1" s="1"/>
  <c r="V3925" i="1" a="1"/>
  <c r="V3925" i="1" s="1"/>
  <c r="V3926" i="1" a="1"/>
  <c r="V3926" i="1" s="1"/>
  <c r="V3927" i="1" a="1"/>
  <c r="V3927" i="1" s="1"/>
  <c r="V3928" i="1" a="1"/>
  <c r="V3928" i="1" s="1"/>
  <c r="V3929" i="1" a="1"/>
  <c r="V3929" i="1" s="1"/>
  <c r="V3930" i="1" a="1"/>
  <c r="V3930" i="1" s="1"/>
  <c r="V3931" i="1" a="1"/>
  <c r="V3931" i="1" s="1"/>
  <c r="V3932" i="1" a="1"/>
  <c r="V3932" i="1" s="1"/>
  <c r="V3933" i="1" a="1"/>
  <c r="V3933" i="1" s="1"/>
  <c r="V3934" i="1" a="1"/>
  <c r="V3934" i="1" s="1"/>
  <c r="V3935" i="1" a="1"/>
  <c r="V3935" i="1" s="1"/>
  <c r="V3936" i="1" a="1"/>
  <c r="V3936" i="1" s="1"/>
  <c r="V3937" i="1" a="1"/>
  <c r="V3937" i="1" s="1"/>
  <c r="V3938" i="1" a="1"/>
  <c r="V3938" i="1" s="1"/>
  <c r="V3939" i="1" a="1"/>
  <c r="V3939" i="1" s="1"/>
  <c r="V3940" i="1" a="1"/>
  <c r="V3940" i="1" s="1"/>
  <c r="V3941" i="1" a="1"/>
  <c r="V3941" i="1" s="1"/>
  <c r="V3942" i="1" a="1"/>
  <c r="V3942" i="1" s="1"/>
  <c r="V3943" i="1" a="1"/>
  <c r="V3943" i="1" s="1"/>
  <c r="V3944" i="1" a="1"/>
  <c r="V3944" i="1" s="1"/>
  <c r="V3945" i="1" a="1"/>
  <c r="V3945" i="1" s="1"/>
  <c r="V3946" i="1" a="1"/>
  <c r="V3946" i="1" s="1"/>
  <c r="V3947" i="1" a="1"/>
  <c r="V3947" i="1" s="1"/>
  <c r="V3948" i="1" a="1"/>
  <c r="V3948" i="1" s="1"/>
  <c r="V3949" i="1" a="1"/>
  <c r="V3949" i="1" s="1"/>
  <c r="V3950" i="1" a="1"/>
  <c r="V3950" i="1" s="1"/>
  <c r="V3951" i="1" a="1"/>
  <c r="V3951" i="1" s="1"/>
  <c r="V3952" i="1" a="1"/>
  <c r="V3952" i="1" s="1"/>
  <c r="V3953" i="1" a="1"/>
  <c r="V3953" i="1" s="1"/>
  <c r="V3954" i="1" a="1"/>
  <c r="V3954" i="1" s="1"/>
  <c r="V3955" i="1" a="1"/>
  <c r="V3955" i="1" s="1"/>
  <c r="V3956" i="1" a="1"/>
  <c r="V3956" i="1" s="1"/>
  <c r="V3957" i="1" a="1"/>
  <c r="V3957" i="1" s="1"/>
  <c r="V3958" i="1" a="1"/>
  <c r="V3958" i="1" s="1"/>
  <c r="V3959" i="1" a="1"/>
  <c r="V3959" i="1" s="1"/>
  <c r="V3960" i="1" a="1"/>
  <c r="V3960" i="1" s="1"/>
  <c r="V3961" i="1" a="1"/>
  <c r="V3961" i="1" s="1"/>
  <c r="V3962" i="1" a="1"/>
  <c r="V3962" i="1" s="1"/>
  <c r="V3963" i="1" a="1"/>
  <c r="V3963" i="1" s="1"/>
  <c r="V3964" i="1" a="1"/>
  <c r="V3964" i="1" s="1"/>
  <c r="V3965" i="1" a="1"/>
  <c r="V3965" i="1" s="1"/>
  <c r="V3966" i="1" a="1"/>
  <c r="V3966" i="1" s="1"/>
  <c r="V3967" i="1" a="1"/>
  <c r="V3967" i="1" s="1"/>
  <c r="V3968" i="1" a="1"/>
  <c r="V3968" i="1" s="1"/>
  <c r="V3969" i="1" a="1"/>
  <c r="V3969" i="1" s="1"/>
  <c r="V3970" i="1" a="1"/>
  <c r="V3970" i="1" s="1"/>
  <c r="V3971" i="1" a="1"/>
  <c r="V3971" i="1" s="1"/>
  <c r="V3972" i="1" a="1"/>
  <c r="V3972" i="1" s="1"/>
  <c r="V3973" i="1" a="1"/>
  <c r="V3973" i="1" s="1"/>
  <c r="V3974" i="1" a="1"/>
  <c r="V3974" i="1" s="1"/>
  <c r="V3975" i="1" a="1"/>
  <c r="V3975" i="1" s="1"/>
  <c r="V3976" i="1" a="1"/>
  <c r="V3976" i="1" s="1"/>
  <c r="V3977" i="1" a="1"/>
  <c r="V3977" i="1" s="1"/>
  <c r="V3978" i="1" a="1"/>
  <c r="V3978" i="1" s="1"/>
  <c r="V3979" i="1" a="1"/>
  <c r="V3979" i="1" s="1"/>
  <c r="V3980" i="1" a="1"/>
  <c r="V3980" i="1" s="1"/>
  <c r="V3981" i="1" a="1"/>
  <c r="V3981" i="1" s="1"/>
  <c r="V3982" i="1" a="1"/>
  <c r="V3982" i="1" s="1"/>
  <c r="V3983" i="1" a="1"/>
  <c r="V3983" i="1" s="1"/>
  <c r="V3984" i="1" a="1"/>
  <c r="V3984" i="1" s="1"/>
  <c r="V3985" i="1" a="1"/>
  <c r="V3985" i="1" s="1"/>
  <c r="V3986" i="1" a="1"/>
  <c r="V3986" i="1" s="1"/>
  <c r="V3987" i="1" a="1"/>
  <c r="V3987" i="1" s="1"/>
  <c r="V3988" i="1" a="1"/>
  <c r="V3988" i="1" s="1"/>
  <c r="V3989" i="1" a="1"/>
  <c r="V3989" i="1" s="1"/>
  <c r="V3990" i="1" a="1"/>
  <c r="V3990" i="1" s="1"/>
  <c r="V3991" i="1" a="1"/>
  <c r="V3991" i="1"/>
  <c r="V3992" i="1" a="1"/>
  <c r="V3992" i="1" s="1"/>
  <c r="V3993" i="1" a="1"/>
  <c r="V3993" i="1" s="1"/>
  <c r="V3994" i="1" a="1"/>
  <c r="V3994" i="1" s="1"/>
  <c r="V3995" i="1" a="1"/>
  <c r="V3995" i="1" s="1"/>
  <c r="V3996" i="1" a="1"/>
  <c r="V3996" i="1" s="1"/>
  <c r="V3997" i="1" a="1"/>
  <c r="V3997" i="1" s="1"/>
  <c r="V3998" i="1" a="1"/>
  <c r="V3998" i="1" s="1"/>
  <c r="V3999" i="1" a="1"/>
  <c r="V3999" i="1" s="1"/>
  <c r="V4000" i="1" a="1"/>
  <c r="V4000" i="1" s="1"/>
  <c r="V4001" i="1" a="1"/>
  <c r="V4001" i="1" s="1"/>
  <c r="V4002" i="1" a="1"/>
  <c r="V4002" i="1" s="1"/>
  <c r="V4003" i="1" a="1"/>
  <c r="V4003" i="1" s="1"/>
  <c r="V4004" i="1" a="1"/>
  <c r="V4004" i="1" s="1"/>
  <c r="V4005" i="1" a="1"/>
  <c r="V4005" i="1" s="1"/>
  <c r="V4006" i="1" a="1"/>
  <c r="V4006" i="1" s="1"/>
  <c r="V4007" i="1" a="1"/>
  <c r="V4007" i="1" s="1"/>
  <c r="V4008" i="1" a="1"/>
  <c r="V4008" i="1" s="1"/>
  <c r="V4009" i="1" a="1"/>
  <c r="V4009" i="1" s="1"/>
  <c r="V4010" i="1" a="1"/>
  <c r="V4010" i="1" s="1"/>
  <c r="V4011" i="1" a="1"/>
  <c r="V4011" i="1" s="1"/>
  <c r="V4012" i="1" a="1"/>
  <c r="V4012" i="1" s="1"/>
  <c r="V4013" i="1" a="1"/>
  <c r="V4013" i="1" s="1"/>
  <c r="V4014" i="1" a="1"/>
  <c r="V4014" i="1" s="1"/>
  <c r="V4015" i="1" a="1"/>
  <c r="V4015" i="1" s="1"/>
  <c r="V4016" i="1" a="1"/>
  <c r="V4016" i="1" s="1"/>
  <c r="V4017" i="1" a="1"/>
  <c r="V4017" i="1" s="1"/>
  <c r="V4018" i="1" a="1"/>
  <c r="V4018" i="1" s="1"/>
  <c r="V4019" i="1" a="1"/>
  <c r="V4019" i="1" s="1"/>
  <c r="V4020" i="1" a="1"/>
  <c r="V4020" i="1" s="1"/>
  <c r="V4021" i="1" a="1"/>
  <c r="V4021" i="1" s="1"/>
  <c r="V4022" i="1" a="1"/>
  <c r="V4022" i="1" s="1"/>
  <c r="V4023" i="1" a="1"/>
  <c r="V4023" i="1" s="1"/>
  <c r="V4024" i="1" a="1"/>
  <c r="V4024" i="1" s="1"/>
  <c r="V4025" i="1" a="1"/>
  <c r="V4025" i="1" s="1"/>
  <c r="V4026" i="1" a="1"/>
  <c r="V4026" i="1" s="1"/>
  <c r="V4027" i="1" a="1"/>
  <c r="V4027" i="1" s="1"/>
  <c r="V4028" i="1" a="1"/>
  <c r="V4028" i="1" s="1"/>
  <c r="V4029" i="1" a="1"/>
  <c r="V4029" i="1" s="1"/>
  <c r="V4030" i="1" a="1"/>
  <c r="V4030" i="1" s="1"/>
  <c r="V4031" i="1" a="1"/>
  <c r="V4031" i="1" s="1"/>
  <c r="V4032" i="1" a="1"/>
  <c r="V4032" i="1" s="1"/>
  <c r="V4033" i="1" a="1"/>
  <c r="V4033" i="1" s="1"/>
  <c r="V4034" i="1" a="1"/>
  <c r="V4034" i="1" s="1"/>
  <c r="V4035" i="1" a="1"/>
  <c r="V4035" i="1" s="1"/>
  <c r="V4036" i="1" a="1"/>
  <c r="V4036" i="1" s="1"/>
  <c r="V4037" i="1" a="1"/>
  <c r="V4037" i="1" s="1"/>
  <c r="V4038" i="1" a="1"/>
  <c r="V4038" i="1" s="1"/>
  <c r="V4039" i="1" a="1"/>
  <c r="V4039" i="1" s="1"/>
  <c r="V4040" i="1" a="1"/>
  <c r="V4040" i="1" s="1"/>
  <c r="V4041" i="1" a="1"/>
  <c r="V4041" i="1" s="1"/>
  <c r="V4042" i="1" a="1"/>
  <c r="V4042" i="1" s="1"/>
  <c r="V4043" i="1" a="1"/>
  <c r="V4043" i="1" s="1"/>
  <c r="V4044" i="1" a="1"/>
  <c r="V4044" i="1" s="1"/>
  <c r="V4045" i="1" a="1"/>
  <c r="V4045" i="1" s="1"/>
  <c r="V4046" i="1" a="1"/>
  <c r="V4046" i="1" s="1"/>
  <c r="V4047" i="1" a="1"/>
  <c r="V4047" i="1" s="1"/>
  <c r="V4048" i="1" a="1"/>
  <c r="V4048" i="1" s="1"/>
  <c r="V4049" i="1" a="1"/>
  <c r="V4049" i="1" s="1"/>
  <c r="V4050" i="1" a="1"/>
  <c r="V4050" i="1" s="1"/>
  <c r="V4051" i="1" a="1"/>
  <c r="V4051" i="1" s="1"/>
  <c r="V4052" i="1" a="1"/>
  <c r="V4052" i="1" s="1"/>
  <c r="V4053" i="1" a="1"/>
  <c r="V4053" i="1" s="1"/>
  <c r="V4054" i="1" a="1"/>
  <c r="V4054" i="1" s="1"/>
  <c r="V4055" i="1" a="1"/>
  <c r="V4055" i="1" s="1"/>
  <c r="V4056" i="1" a="1"/>
  <c r="V4056" i="1" s="1"/>
  <c r="V4057" i="1" a="1"/>
  <c r="V4057" i="1" s="1"/>
  <c r="V4058" i="1" a="1"/>
  <c r="V4058" i="1" s="1"/>
  <c r="V4059" i="1" a="1"/>
  <c r="V4059" i="1" s="1"/>
  <c r="V4060" i="1" a="1"/>
  <c r="V4060" i="1" s="1"/>
  <c r="V4061" i="1" a="1"/>
  <c r="V4061" i="1" s="1"/>
  <c r="V4062" i="1" a="1"/>
  <c r="V4062" i="1" s="1"/>
  <c r="V4063" i="1" a="1"/>
  <c r="V4063" i="1" s="1"/>
  <c r="V4064" i="1" a="1"/>
  <c r="V4064" i="1" s="1"/>
  <c r="V4065" i="1" a="1"/>
  <c r="V4065" i="1" s="1"/>
  <c r="V4066" i="1" a="1"/>
  <c r="V4066" i="1" s="1"/>
  <c r="V4067" i="1" a="1"/>
  <c r="V4067" i="1" s="1"/>
  <c r="V4068" i="1" a="1"/>
  <c r="V4068" i="1" s="1"/>
  <c r="V4069" i="1" a="1"/>
  <c r="V4069" i="1" s="1"/>
  <c r="V4070" i="1" a="1"/>
  <c r="V4070" i="1" s="1"/>
  <c r="V4071" i="1" a="1"/>
  <c r="V4071" i="1" s="1"/>
  <c r="V4072" i="1" a="1"/>
  <c r="V4072" i="1" s="1"/>
  <c r="V4073" i="1" a="1"/>
  <c r="V4073" i="1" s="1"/>
  <c r="V4074" i="1" a="1"/>
  <c r="V4074" i="1" s="1"/>
  <c r="V4075" i="1" a="1"/>
  <c r="V4075" i="1" s="1"/>
  <c r="V4076" i="1" a="1"/>
  <c r="V4076" i="1" s="1"/>
  <c r="V4077" i="1" a="1"/>
  <c r="V4077" i="1" s="1"/>
  <c r="V4078" i="1" a="1"/>
  <c r="V4078" i="1" s="1"/>
  <c r="V4079" i="1" a="1"/>
  <c r="V4079" i="1" s="1"/>
  <c r="V4080" i="1" a="1"/>
  <c r="V4080" i="1" s="1"/>
  <c r="V4081" i="1" a="1"/>
  <c r="V4081" i="1" s="1"/>
  <c r="V4082" i="1" a="1"/>
  <c r="V4082" i="1" s="1"/>
  <c r="V4083" i="1" a="1"/>
  <c r="V4083" i="1" s="1"/>
  <c r="V4084" i="1" a="1"/>
  <c r="V4084" i="1" s="1"/>
  <c r="V4085" i="1" a="1"/>
  <c r="V4085" i="1" s="1"/>
  <c r="V4086" i="1" a="1"/>
  <c r="V4086" i="1" s="1"/>
  <c r="V4087" i="1" a="1"/>
  <c r="V4087" i="1" s="1"/>
  <c r="V4088" i="1" a="1"/>
  <c r="V4088" i="1" s="1"/>
  <c r="V4089" i="1" a="1"/>
  <c r="V4089" i="1" s="1"/>
  <c r="V4090" i="1" a="1"/>
  <c r="V4090" i="1" s="1"/>
  <c r="V4091" i="1" a="1"/>
  <c r="V4091" i="1" s="1"/>
  <c r="V4092" i="1" a="1"/>
  <c r="V4092" i="1" s="1"/>
  <c r="V4093" i="1" a="1"/>
  <c r="V4093" i="1" s="1"/>
  <c r="V4094" i="1" a="1"/>
  <c r="V4094" i="1" s="1"/>
  <c r="V4095" i="1" a="1"/>
  <c r="V4095" i="1" s="1"/>
  <c r="V4096" i="1" a="1"/>
  <c r="V4096" i="1" s="1"/>
  <c r="V4097" i="1" a="1"/>
  <c r="V4097" i="1" s="1"/>
  <c r="V4098" i="1" a="1"/>
  <c r="V4098" i="1" s="1"/>
  <c r="V4099" i="1" a="1"/>
  <c r="V4099" i="1" s="1"/>
  <c r="V4100" i="1" a="1"/>
  <c r="V4100" i="1" s="1"/>
  <c r="V4101" i="1" a="1"/>
  <c r="V4101" i="1" s="1"/>
  <c r="V4102" i="1" a="1"/>
  <c r="V4102" i="1" s="1"/>
  <c r="V4103" i="1" a="1"/>
  <c r="V4103" i="1" s="1"/>
  <c r="V4104" i="1" a="1"/>
  <c r="V4104" i="1" s="1"/>
  <c r="V4105" i="1" a="1"/>
  <c r="V4105" i="1" s="1"/>
  <c r="V4106" i="1" a="1"/>
  <c r="V4106" i="1" s="1"/>
  <c r="V4107" i="1" a="1"/>
  <c r="V4107" i="1" s="1"/>
  <c r="V4108" i="1" a="1"/>
  <c r="V4108" i="1" s="1"/>
  <c r="V4109" i="1" a="1"/>
  <c r="V4109" i="1" s="1"/>
  <c r="V4110" i="1" a="1"/>
  <c r="V4110" i="1" s="1"/>
  <c r="V4111" i="1" a="1"/>
  <c r="V4111" i="1" s="1"/>
  <c r="V4112" i="1" a="1"/>
  <c r="V4112" i="1" s="1"/>
  <c r="V4113" i="1" a="1"/>
  <c r="V4113" i="1" s="1"/>
  <c r="V4114" i="1" a="1"/>
  <c r="V4114" i="1" s="1"/>
  <c r="V4115" i="1" a="1"/>
  <c r="V4115" i="1" s="1"/>
  <c r="V4116" i="1" a="1"/>
  <c r="V4116" i="1" s="1"/>
  <c r="V4117" i="1" a="1"/>
  <c r="V4117" i="1" s="1"/>
  <c r="V4118" i="1" a="1"/>
  <c r="V4118" i="1" s="1"/>
  <c r="V4119" i="1" a="1"/>
  <c r="V4119" i="1" s="1"/>
  <c r="V4120" i="1" a="1"/>
  <c r="V4120" i="1" s="1"/>
  <c r="V4121" i="1" a="1"/>
  <c r="V4121" i="1" s="1"/>
  <c r="V4122" i="1" a="1"/>
  <c r="V4122" i="1" s="1"/>
  <c r="V4123" i="1" a="1"/>
  <c r="V4123" i="1" s="1"/>
  <c r="V4124" i="1" a="1"/>
  <c r="V4124" i="1" s="1"/>
  <c r="V4125" i="1" a="1"/>
  <c r="V4125" i="1" s="1"/>
  <c r="V4126" i="1" a="1"/>
  <c r="V4126" i="1" s="1"/>
  <c r="V4127" i="1" a="1"/>
  <c r="V4127" i="1" s="1"/>
  <c r="V4128" i="1" a="1"/>
  <c r="V4128" i="1" s="1"/>
  <c r="V4129" i="1" a="1"/>
  <c r="V4129" i="1" s="1"/>
  <c r="V4130" i="1" a="1"/>
  <c r="V4130" i="1" s="1"/>
  <c r="V4131" i="1" a="1"/>
  <c r="V4131" i="1" s="1"/>
  <c r="V4132" i="1" a="1"/>
  <c r="V4132" i="1" s="1"/>
  <c r="V4133" i="1" a="1"/>
  <c r="V4133" i="1" s="1"/>
  <c r="V4134" i="1" a="1"/>
  <c r="V4134" i="1" s="1"/>
  <c r="V4135" i="1" a="1"/>
  <c r="V4135" i="1" s="1"/>
  <c r="V4136" i="1" a="1"/>
  <c r="V4136" i="1" s="1"/>
  <c r="V4137" i="1" a="1"/>
  <c r="V4137" i="1" s="1"/>
  <c r="V4138" i="1" a="1"/>
  <c r="V4138" i="1" s="1"/>
  <c r="V4139" i="1" a="1"/>
  <c r="V4139" i="1" s="1"/>
  <c r="V4140" i="1" a="1"/>
  <c r="V4140" i="1" s="1"/>
  <c r="V4141" i="1" a="1"/>
  <c r="V4141" i="1" s="1"/>
  <c r="V4142" i="1" a="1"/>
  <c r="V4142" i="1" s="1"/>
  <c r="V4143" i="1" a="1"/>
  <c r="V4143" i="1" s="1"/>
  <c r="V4144" i="1" a="1"/>
  <c r="V4144" i="1" s="1"/>
  <c r="V4145" i="1" a="1"/>
  <c r="V4145" i="1" s="1"/>
  <c r="V4146" i="1" a="1"/>
  <c r="V4146" i="1" s="1"/>
  <c r="V4147" i="1" a="1"/>
  <c r="V4147" i="1" s="1"/>
  <c r="V4148" i="1" a="1"/>
  <c r="V4148" i="1"/>
  <c r="V4149" i="1" a="1"/>
  <c r="V4149" i="1" s="1"/>
  <c r="V4150" i="1" a="1"/>
  <c r="V4150" i="1" s="1"/>
  <c r="V4151" i="1" a="1"/>
  <c r="V4151" i="1" s="1"/>
  <c r="V4152" i="1" a="1"/>
  <c r="V4152" i="1" s="1"/>
  <c r="V4153" i="1" a="1"/>
  <c r="V4153" i="1" s="1"/>
  <c r="V4154" i="1" a="1"/>
  <c r="V4154" i="1" s="1"/>
  <c r="V4155" i="1" a="1"/>
  <c r="V4155" i="1" s="1"/>
  <c r="V4156" i="1" a="1"/>
  <c r="V4156" i="1" s="1"/>
  <c r="V4157" i="1" a="1"/>
  <c r="V4157" i="1" s="1"/>
  <c r="V4158" i="1" a="1"/>
  <c r="V4158" i="1" s="1"/>
  <c r="V4159" i="1" a="1"/>
  <c r="V4159" i="1" s="1"/>
  <c r="V4160" i="1" a="1"/>
  <c r="V4160" i="1" s="1"/>
  <c r="V4161" i="1" a="1"/>
  <c r="V4161" i="1" s="1"/>
  <c r="V4162" i="1" a="1"/>
  <c r="V4162" i="1" s="1"/>
  <c r="V4163" i="1" a="1"/>
  <c r="V4163" i="1" s="1"/>
  <c r="V4164" i="1" a="1"/>
  <c r="V4164" i="1" s="1"/>
  <c r="V4165" i="1" a="1"/>
  <c r="V4165" i="1" s="1"/>
  <c r="V4166" i="1" a="1"/>
  <c r="V4166" i="1" s="1"/>
  <c r="V4167" i="1" a="1"/>
  <c r="V4167" i="1" s="1"/>
  <c r="V4168" i="1" a="1"/>
  <c r="V4168" i="1"/>
  <c r="V4169" i="1" a="1"/>
  <c r="V4169" i="1" s="1"/>
  <c r="V4170" i="1" a="1"/>
  <c r="V4170" i="1" s="1"/>
  <c r="V4171" i="1" a="1"/>
  <c r="V4171" i="1" s="1"/>
  <c r="V4172" i="1" a="1"/>
  <c r="V4172" i="1" s="1"/>
  <c r="V4173" i="1" a="1"/>
  <c r="V4173" i="1" s="1"/>
  <c r="V4174" i="1" a="1"/>
  <c r="V4174" i="1" s="1"/>
  <c r="V4175" i="1" a="1"/>
  <c r="V4175" i="1" s="1"/>
  <c r="V4176" i="1" a="1"/>
  <c r="V4176" i="1" s="1"/>
  <c r="V4177" i="1" a="1"/>
  <c r="V4177" i="1" s="1"/>
  <c r="V4178" i="1" a="1"/>
  <c r="V4178" i="1" s="1"/>
  <c r="V4179" i="1" a="1"/>
  <c r="V4179" i="1" s="1"/>
  <c r="V4180" i="1" a="1"/>
  <c r="V4180" i="1" s="1"/>
  <c r="V4181" i="1" a="1"/>
  <c r="V4181" i="1" s="1"/>
  <c r="V4182" i="1" a="1"/>
  <c r="V4182" i="1" s="1"/>
  <c r="V4183" i="1" a="1"/>
  <c r="V4183" i="1" s="1"/>
  <c r="V4184" i="1" a="1"/>
  <c r="V4184" i="1" s="1"/>
  <c r="V4185" i="1" a="1"/>
  <c r="V4185" i="1" s="1"/>
  <c r="V4186" i="1" a="1"/>
  <c r="V4186" i="1" s="1"/>
  <c r="V4187" i="1" a="1"/>
  <c r="V4187" i="1" s="1"/>
  <c r="V4188" i="1" a="1"/>
  <c r="V4188" i="1" s="1"/>
  <c r="V4189" i="1" a="1"/>
  <c r="V4189" i="1" s="1"/>
  <c r="V4190" i="1" a="1"/>
  <c r="V4190" i="1" s="1"/>
  <c r="V4191" i="1" a="1"/>
  <c r="V4191" i="1" s="1"/>
  <c r="V4192" i="1" a="1"/>
  <c r="V4192" i="1" s="1"/>
  <c r="V4193" i="1" a="1"/>
  <c r="V4193" i="1" s="1"/>
  <c r="V4194" i="1" a="1"/>
  <c r="V4194" i="1" s="1"/>
  <c r="V4195" i="1" a="1"/>
  <c r="V4195" i="1" s="1"/>
  <c r="V4196" i="1" a="1"/>
  <c r="V4196" i="1" s="1"/>
  <c r="V4197" i="1" a="1"/>
  <c r="V4197" i="1" s="1"/>
  <c r="V4198" i="1" a="1"/>
  <c r="V4198" i="1" s="1"/>
  <c r="V4199" i="1" a="1"/>
  <c r="V4199" i="1" s="1"/>
  <c r="V4200" i="1" a="1"/>
  <c r="V4200" i="1" s="1"/>
  <c r="V4201" i="1" a="1"/>
  <c r="V4201" i="1" s="1"/>
  <c r="V4202" i="1" a="1"/>
  <c r="V4202" i="1" s="1"/>
  <c r="V4203" i="1" a="1"/>
  <c r="V4203" i="1" s="1"/>
  <c r="V4204" i="1" a="1"/>
  <c r="V4204" i="1" s="1"/>
  <c r="V4205" i="1" a="1"/>
  <c r="V4205" i="1" s="1"/>
  <c r="V4206" i="1" a="1"/>
  <c r="V4206" i="1" s="1"/>
  <c r="V4207" i="1" a="1"/>
  <c r="V4207" i="1" s="1"/>
  <c r="V4208" i="1" a="1"/>
  <c r="V4208" i="1" s="1"/>
  <c r="V4209" i="1" a="1"/>
  <c r="V4209" i="1" s="1"/>
  <c r="V4210" i="1" a="1"/>
  <c r="V4210" i="1" s="1"/>
  <c r="V4211" i="1" a="1"/>
  <c r="V4211" i="1" s="1"/>
  <c r="V4212" i="1" a="1"/>
  <c r="V4212" i="1" s="1"/>
  <c r="V4213" i="1" a="1"/>
  <c r="V4213" i="1" s="1"/>
  <c r="V4214" i="1" a="1"/>
  <c r="V4214" i="1" s="1"/>
  <c r="V4215" i="1" a="1"/>
  <c r="V4215" i="1" s="1"/>
  <c r="V4216" i="1" a="1"/>
  <c r="V4216" i="1" s="1"/>
  <c r="V4217" i="1" a="1"/>
  <c r="V4217" i="1" s="1"/>
  <c r="V4218" i="1" a="1"/>
  <c r="V4218" i="1" s="1"/>
  <c r="V4219" i="1" a="1"/>
  <c r="V4219" i="1" s="1"/>
  <c r="V4220" i="1" a="1"/>
  <c r="V4220" i="1" s="1"/>
  <c r="V4221" i="1" a="1"/>
  <c r="V4221" i="1" s="1"/>
  <c r="V4222" i="1" a="1"/>
  <c r="V4222" i="1" s="1"/>
  <c r="V4223" i="1" a="1"/>
  <c r="V4223" i="1"/>
  <c r="V4224" i="1" a="1"/>
  <c r="V4224" i="1" s="1"/>
  <c r="V4225" i="1" a="1"/>
  <c r="V4225" i="1" s="1"/>
  <c r="V4226" i="1" a="1"/>
  <c r="V4226" i="1" s="1"/>
  <c r="V4227" i="1" a="1"/>
  <c r="V4227" i="1" s="1"/>
  <c r="V4228" i="1" a="1"/>
  <c r="V4228" i="1" s="1"/>
  <c r="V4229" i="1" a="1"/>
  <c r="V4229" i="1" s="1"/>
  <c r="V4230" i="1" a="1"/>
  <c r="V4230" i="1" s="1"/>
  <c r="V4231" i="1" a="1"/>
  <c r="V4231" i="1" s="1"/>
  <c r="V4232" i="1" a="1"/>
  <c r="V4232" i="1" s="1"/>
  <c r="V4233" i="1" a="1"/>
  <c r="V4233" i="1" s="1"/>
  <c r="V4234" i="1" a="1"/>
  <c r="V4234" i="1" s="1"/>
  <c r="V4235" i="1" a="1"/>
  <c r="V4235" i="1" s="1"/>
  <c r="V4236" i="1" a="1"/>
  <c r="V4236" i="1" s="1"/>
  <c r="V4237" i="1" a="1"/>
  <c r="V4237" i="1" s="1"/>
  <c r="V4238" i="1" a="1"/>
  <c r="V4238" i="1" s="1"/>
  <c r="V4239" i="1" a="1"/>
  <c r="V4239" i="1" s="1"/>
  <c r="V4240" i="1" a="1"/>
  <c r="V4240" i="1" s="1"/>
  <c r="V4241" i="1" a="1"/>
  <c r="V4241" i="1" s="1"/>
  <c r="V4242" i="1" a="1"/>
  <c r="V4242" i="1" s="1"/>
  <c r="V4243" i="1" a="1"/>
  <c r="V4243" i="1" s="1"/>
  <c r="V4244" i="1" a="1"/>
  <c r="V4244" i="1" s="1"/>
  <c r="V4245" i="1" a="1"/>
  <c r="V4245" i="1" s="1"/>
  <c r="V4246" i="1" a="1"/>
  <c r="V4246" i="1" s="1"/>
  <c r="V4247" i="1" a="1"/>
  <c r="V4247" i="1" s="1"/>
  <c r="V4248" i="1" a="1"/>
  <c r="V4248" i="1" s="1"/>
  <c r="V4249" i="1" a="1"/>
  <c r="V4249" i="1" s="1"/>
  <c r="V4250" i="1" a="1"/>
  <c r="V4250" i="1" s="1"/>
  <c r="V4251" i="1" a="1"/>
  <c r="V4251" i="1" s="1"/>
  <c r="V4252" i="1" a="1"/>
  <c r="V4252" i="1" s="1"/>
  <c r="V4253" i="1" a="1"/>
  <c r="V4253" i="1" s="1"/>
  <c r="V4254" i="1" a="1"/>
  <c r="V4254" i="1" s="1"/>
  <c r="V4255" i="1" a="1"/>
  <c r="V4255" i="1" s="1"/>
  <c r="V4256" i="1" a="1"/>
  <c r="V4256" i="1" s="1"/>
  <c r="V4257" i="1" a="1"/>
  <c r="V4257" i="1" s="1"/>
  <c r="V4258" i="1" a="1"/>
  <c r="V4258" i="1" s="1"/>
  <c r="V4259" i="1" a="1"/>
  <c r="V4259" i="1" s="1"/>
  <c r="V4260" i="1" a="1"/>
  <c r="V4260" i="1" s="1"/>
  <c r="V4261" i="1" a="1"/>
  <c r="V4261" i="1" s="1"/>
  <c r="V4262" i="1" a="1"/>
  <c r="V4262" i="1" s="1"/>
  <c r="V4263" i="1" a="1"/>
  <c r="V4263" i="1" s="1"/>
  <c r="V4264" i="1" a="1"/>
  <c r="V4264" i="1" s="1"/>
  <c r="V4265" i="1" a="1"/>
  <c r="V4265" i="1" s="1"/>
  <c r="V4266" i="1" a="1"/>
  <c r="V4266" i="1" s="1"/>
  <c r="V4267" i="1" a="1"/>
  <c r="V4267" i="1" s="1"/>
  <c r="V4268" i="1" a="1"/>
  <c r="V4268" i="1" s="1"/>
  <c r="V4269" i="1" a="1"/>
  <c r="V4269" i="1" s="1"/>
  <c r="V4270" i="1" a="1"/>
  <c r="V4270" i="1" s="1"/>
  <c r="V4271" i="1" a="1"/>
  <c r="V4271" i="1" s="1"/>
  <c r="V4272" i="1" a="1"/>
  <c r="V4272" i="1" s="1"/>
  <c r="V4273" i="1" a="1"/>
  <c r="V4273" i="1" s="1"/>
  <c r="V4274" i="1" a="1"/>
  <c r="V4274" i="1" s="1"/>
  <c r="V4275" i="1" a="1"/>
  <c r="V4275" i="1" s="1"/>
  <c r="V4276" i="1" a="1"/>
  <c r="V4276" i="1" s="1"/>
  <c r="V4277" i="1" a="1"/>
  <c r="V4277" i="1" s="1"/>
  <c r="V4278" i="1" a="1"/>
  <c r="V4278" i="1" s="1"/>
  <c r="V4279" i="1" a="1"/>
  <c r="V4279" i="1" s="1"/>
  <c r="V4280" i="1" a="1"/>
  <c r="V4280" i="1" s="1"/>
  <c r="V4281" i="1" a="1"/>
  <c r="V4281" i="1" s="1"/>
  <c r="V4282" i="1" a="1"/>
  <c r="V4282" i="1" s="1"/>
  <c r="V4283" i="1" a="1"/>
  <c r="V4283" i="1" s="1"/>
  <c r="V4284" i="1" a="1"/>
  <c r="V4284" i="1" s="1"/>
  <c r="V4285" i="1" a="1"/>
  <c r="V4285" i="1" s="1"/>
  <c r="V4286" i="1" a="1"/>
  <c r="V4286" i="1" s="1"/>
  <c r="V4287" i="1" a="1"/>
  <c r="V4287" i="1" s="1"/>
  <c r="V4288" i="1" a="1"/>
  <c r="V4288" i="1" s="1"/>
  <c r="V4289" i="1" a="1"/>
  <c r="V4289" i="1" s="1"/>
  <c r="V4290" i="1" a="1"/>
  <c r="V4290" i="1" s="1"/>
  <c r="V4291" i="1" a="1"/>
  <c r="V4291" i="1" s="1"/>
  <c r="V4292" i="1" a="1"/>
  <c r="V4292" i="1" s="1"/>
  <c r="V4293" i="1" a="1"/>
  <c r="V4293" i="1" s="1"/>
  <c r="V4294" i="1" a="1"/>
  <c r="V4294" i="1" s="1"/>
  <c r="V4295" i="1" a="1"/>
  <c r="V4295" i="1" s="1"/>
  <c r="V4296" i="1" a="1"/>
  <c r="V4296" i="1" s="1"/>
  <c r="V4297" i="1" a="1"/>
  <c r="V4297" i="1" s="1"/>
  <c r="V4298" i="1" a="1"/>
  <c r="V4298" i="1" s="1"/>
  <c r="V4299" i="1" a="1"/>
  <c r="V4299" i="1" s="1"/>
  <c r="V4300" i="1" a="1"/>
  <c r="V4300" i="1"/>
  <c r="V4301" i="1" a="1"/>
  <c r="V4301" i="1" s="1"/>
  <c r="V4302" i="1" a="1"/>
  <c r="V4302" i="1" s="1"/>
  <c r="V4303" i="1" a="1"/>
  <c r="V4303" i="1" s="1"/>
  <c r="V4304" i="1" a="1"/>
  <c r="V4304" i="1" s="1"/>
  <c r="V4305" i="1" a="1"/>
  <c r="V4305" i="1" s="1"/>
  <c r="V4306" i="1" a="1"/>
  <c r="V4306" i="1" s="1"/>
  <c r="V4307" i="1" a="1"/>
  <c r="V4307" i="1"/>
  <c r="V4308" i="1" a="1"/>
  <c r="V4308" i="1" s="1"/>
  <c r="V4309" i="1" a="1"/>
  <c r="V4309" i="1" s="1"/>
  <c r="V4310" i="1" a="1"/>
  <c r="V4310" i="1" s="1"/>
  <c r="V4311" i="1" a="1"/>
  <c r="V4311" i="1" s="1"/>
  <c r="V4312" i="1" a="1"/>
  <c r="V4312" i="1" s="1"/>
  <c r="V4313" i="1" a="1"/>
  <c r="V4313" i="1" s="1"/>
  <c r="V4314" i="1" a="1"/>
  <c r="V4314" i="1"/>
  <c r="V4315" i="1" a="1"/>
  <c r="V4315" i="1" s="1"/>
  <c r="V4316" i="1" a="1"/>
  <c r="V4316" i="1" s="1"/>
  <c r="V4317" i="1" a="1"/>
  <c r="V4317" i="1" s="1"/>
  <c r="V4318" i="1" a="1"/>
  <c r="V4318" i="1" s="1"/>
  <c r="V4319" i="1" a="1"/>
  <c r="V4319" i="1" s="1"/>
  <c r="V4320" i="1" a="1"/>
  <c r="V4320" i="1" s="1"/>
  <c r="V4321" i="1" a="1"/>
  <c r="V4321" i="1" s="1"/>
  <c r="V4322" i="1" a="1"/>
  <c r="V4322" i="1" s="1"/>
  <c r="V4323" i="1" a="1"/>
  <c r="V4323" i="1" s="1"/>
  <c r="V4324" i="1" a="1"/>
  <c r="V4324" i="1" s="1"/>
  <c r="V4325" i="1" a="1"/>
  <c r="V4325" i="1" s="1"/>
  <c r="V4326" i="1" a="1"/>
  <c r="V4326" i="1" s="1"/>
  <c r="V4327" i="1" a="1"/>
  <c r="V4327" i="1" s="1"/>
  <c r="V4328" i="1" a="1"/>
  <c r="V4328" i="1" s="1"/>
  <c r="V4329" i="1" a="1"/>
  <c r="V4329" i="1" s="1"/>
  <c r="V4330" i="1" a="1"/>
  <c r="V4330" i="1" s="1"/>
  <c r="V4331" i="1" a="1"/>
  <c r="V4331" i="1" s="1"/>
  <c r="V4332" i="1" a="1"/>
  <c r="V4332" i="1" s="1"/>
  <c r="V4333" i="1" a="1"/>
  <c r="V4333" i="1" s="1"/>
  <c r="V4334" i="1" a="1"/>
  <c r="V4334" i="1" s="1"/>
  <c r="V4335" i="1" a="1"/>
  <c r="V4335" i="1" s="1"/>
  <c r="V4336" i="1" a="1"/>
  <c r="V4336" i="1" s="1"/>
  <c r="V4337" i="1" a="1"/>
  <c r="V4337" i="1" s="1"/>
  <c r="V4338" i="1" a="1"/>
  <c r="V4338" i="1" s="1"/>
  <c r="V4339" i="1" a="1"/>
  <c r="V4339" i="1" s="1"/>
  <c r="V4340" i="1" a="1"/>
  <c r="V4340" i="1" s="1"/>
  <c r="V4341" i="1" a="1"/>
  <c r="V4341" i="1" s="1"/>
  <c r="V4342" i="1" a="1"/>
  <c r="V4342" i="1" s="1"/>
  <c r="V4343" i="1" a="1"/>
  <c r="V4343" i="1" s="1"/>
  <c r="V4344" i="1" a="1"/>
  <c r="V4344" i="1" s="1"/>
  <c r="V4345" i="1" a="1"/>
  <c r="V4345" i="1" s="1"/>
  <c r="V4346" i="1" a="1"/>
  <c r="V4346" i="1" s="1"/>
  <c r="V4347" i="1" a="1"/>
  <c r="V4347" i="1" s="1"/>
  <c r="V4348" i="1" a="1"/>
  <c r="V4348" i="1" s="1"/>
  <c r="V4349" i="1" a="1"/>
  <c r="V4349" i="1" s="1"/>
  <c r="V4350" i="1" a="1"/>
  <c r="V4350" i="1" s="1"/>
  <c r="V4351" i="1" a="1"/>
  <c r="V4351" i="1" s="1"/>
  <c r="V4352" i="1" a="1"/>
  <c r="V4352" i="1" s="1"/>
  <c r="V4353" i="1" a="1"/>
  <c r="V4353" i="1" s="1"/>
  <c r="V4354" i="1" a="1"/>
  <c r="V4354" i="1" s="1"/>
  <c r="V4355" i="1" a="1"/>
  <c r="V4355" i="1" s="1"/>
  <c r="V4356" i="1" a="1"/>
  <c r="V4356" i="1" s="1"/>
  <c r="V4357" i="1" a="1"/>
  <c r="V4357" i="1" s="1"/>
  <c r="V4358" i="1" a="1"/>
  <c r="V4358" i="1" s="1"/>
  <c r="V4359" i="1" a="1"/>
  <c r="V4359" i="1" s="1"/>
  <c r="V4360" i="1" a="1"/>
  <c r="V4360" i="1"/>
  <c r="V4361" i="1" a="1"/>
  <c r="V4361" i="1" s="1"/>
  <c r="V4362" i="1" a="1"/>
  <c r="V4362" i="1" s="1"/>
  <c r="V4363" i="1" a="1"/>
  <c r="V4363" i="1" s="1"/>
  <c r="V4364" i="1" a="1"/>
  <c r="V4364" i="1" s="1"/>
  <c r="V4365" i="1" a="1"/>
  <c r="V4365" i="1" s="1"/>
  <c r="V4366" i="1" a="1"/>
  <c r="V4366" i="1" s="1"/>
  <c r="V4367" i="1" a="1"/>
  <c r="V4367" i="1" s="1"/>
  <c r="V4368" i="1" a="1"/>
  <c r="V4368" i="1" s="1"/>
  <c r="V4369" i="1" a="1"/>
  <c r="V4369" i="1" s="1"/>
  <c r="V4370" i="1" a="1"/>
  <c r="V4370" i="1" s="1"/>
  <c r="V4371" i="1" a="1"/>
  <c r="V4371" i="1" s="1"/>
  <c r="V4372" i="1" a="1"/>
  <c r="V4372" i="1" s="1"/>
  <c r="V4373" i="1" a="1"/>
  <c r="V4373" i="1" s="1"/>
  <c r="V4374" i="1" a="1"/>
  <c r="V4374" i="1" s="1"/>
  <c r="V4375" i="1" a="1"/>
  <c r="V4375" i="1" s="1"/>
  <c r="V4376" i="1" a="1"/>
  <c r="V4376" i="1" s="1"/>
  <c r="V4377" i="1" a="1"/>
  <c r="V4377" i="1" s="1"/>
  <c r="V4378" i="1" a="1"/>
  <c r="V4378" i="1" s="1"/>
  <c r="V4379" i="1" a="1"/>
  <c r="V4379" i="1" s="1"/>
  <c r="V4380" i="1" a="1"/>
  <c r="V4380" i="1" s="1"/>
  <c r="V4381" i="1" a="1"/>
  <c r="V4381" i="1" s="1"/>
  <c r="V4382" i="1" a="1"/>
  <c r="V4382" i="1" s="1"/>
  <c r="V4383" i="1" a="1"/>
  <c r="V4383" i="1" s="1"/>
  <c r="V4384" i="1" a="1"/>
  <c r="V4384" i="1" s="1"/>
  <c r="V4385" i="1" a="1"/>
  <c r="V4385" i="1" s="1"/>
  <c r="V4386" i="1" a="1"/>
  <c r="V4386" i="1" s="1"/>
  <c r="V4387" i="1" a="1"/>
  <c r="V4387" i="1" s="1"/>
  <c r="V4388" i="1" a="1"/>
  <c r="V4388" i="1" s="1"/>
  <c r="V4389" i="1" a="1"/>
  <c r="V4389" i="1" s="1"/>
  <c r="V4390" i="1" a="1"/>
  <c r="V4390" i="1" s="1"/>
  <c r="V4391" i="1" a="1"/>
  <c r="V4391" i="1" s="1"/>
  <c r="V4392" i="1" a="1"/>
  <c r="V4392" i="1" s="1"/>
  <c r="V4393" i="1" a="1"/>
  <c r="V4393" i="1" s="1"/>
  <c r="V4394" i="1" a="1"/>
  <c r="V4394" i="1" s="1"/>
  <c r="V4395" i="1" a="1"/>
  <c r="V4395" i="1" s="1"/>
  <c r="V4396" i="1" a="1"/>
  <c r="V4396" i="1" s="1"/>
  <c r="V4397" i="1" a="1"/>
  <c r="V4397" i="1" s="1"/>
  <c r="V4398" i="1" a="1"/>
  <c r="V4398" i="1" s="1"/>
  <c r="V4399" i="1" a="1"/>
  <c r="V4399" i="1" s="1"/>
  <c r="V4400" i="1" a="1"/>
  <c r="V4400" i="1" s="1"/>
  <c r="V4401" i="1" a="1"/>
  <c r="V4401" i="1" s="1"/>
  <c r="V4402" i="1" a="1"/>
  <c r="V4402" i="1" s="1"/>
  <c r="V4403" i="1" a="1"/>
  <c r="V4403" i="1" s="1"/>
  <c r="V4404" i="1" a="1"/>
  <c r="V4404" i="1" s="1"/>
  <c r="V4405" i="1" a="1"/>
  <c r="V4405" i="1" s="1"/>
  <c r="V4406" i="1" a="1"/>
  <c r="V4406" i="1" s="1"/>
  <c r="V4407" i="1" a="1"/>
  <c r="V4407" i="1" s="1"/>
  <c r="V4408" i="1" a="1"/>
  <c r="V4408" i="1" s="1"/>
  <c r="V4409" i="1" a="1"/>
  <c r="V4409" i="1" s="1"/>
  <c r="V4410" i="1" a="1"/>
  <c r="V4410" i="1" s="1"/>
  <c r="V4411" i="1" a="1"/>
  <c r="V4411" i="1" s="1"/>
  <c r="V4412" i="1" a="1"/>
  <c r="V4412" i="1" s="1"/>
  <c r="V4413" i="1" a="1"/>
  <c r="V4413" i="1" s="1"/>
  <c r="V4414" i="1" a="1"/>
  <c r="V4414" i="1" s="1"/>
  <c r="V4415" i="1" a="1"/>
  <c r="V4415" i="1" s="1"/>
  <c r="V4416" i="1" a="1"/>
  <c r="V4416" i="1" s="1"/>
  <c r="V4417" i="1" a="1"/>
  <c r="V4417" i="1" s="1"/>
  <c r="V4418" i="1" a="1"/>
  <c r="V4418" i="1" s="1"/>
  <c r="V4419" i="1" a="1"/>
  <c r="V4419" i="1" s="1"/>
  <c r="V4420" i="1" a="1"/>
  <c r="V4420" i="1" s="1"/>
  <c r="V4421" i="1" a="1"/>
  <c r="V4421" i="1" s="1"/>
  <c r="V4422" i="1" a="1"/>
  <c r="V4422" i="1" s="1"/>
  <c r="V4423" i="1" a="1"/>
  <c r="V4423" i="1" s="1"/>
  <c r="V4424" i="1" a="1"/>
  <c r="V4424" i="1" s="1"/>
  <c r="V4425" i="1" a="1"/>
  <c r="V4425" i="1" s="1"/>
  <c r="V4426" i="1" a="1"/>
  <c r="V4426" i="1" s="1"/>
  <c r="V4427" i="1" a="1"/>
  <c r="V4427" i="1" s="1"/>
  <c r="V4428" i="1" a="1"/>
  <c r="V4428" i="1" s="1"/>
  <c r="V4429" i="1" a="1"/>
  <c r="V4429" i="1" s="1"/>
  <c r="V4430" i="1" a="1"/>
  <c r="V4430" i="1" s="1"/>
  <c r="V4431" i="1" a="1"/>
  <c r="V4431" i="1" s="1"/>
  <c r="V4432" i="1" a="1"/>
  <c r="V4432" i="1" s="1"/>
  <c r="V4433" i="1" a="1"/>
  <c r="V4433" i="1" s="1"/>
  <c r="V4434" i="1" a="1"/>
  <c r="V4434" i="1" s="1"/>
  <c r="V4435" i="1" a="1"/>
  <c r="V4435" i="1" s="1"/>
  <c r="V4436" i="1" a="1"/>
  <c r="V4436" i="1" s="1"/>
  <c r="V4437" i="1" a="1"/>
  <c r="V4437" i="1" s="1"/>
  <c r="V4438" i="1" a="1"/>
  <c r="V4438" i="1" s="1"/>
  <c r="V4439" i="1" a="1"/>
  <c r="V4439" i="1" s="1"/>
  <c r="V4440" i="1" a="1"/>
  <c r="V4440" i="1" s="1"/>
  <c r="V4441" i="1" a="1"/>
  <c r="V4441" i="1" s="1"/>
  <c r="V4442" i="1" a="1"/>
  <c r="V4442" i="1" s="1"/>
  <c r="V4443" i="1" a="1"/>
  <c r="V4443" i="1" s="1"/>
  <c r="V4444" i="1" a="1"/>
  <c r="V4444" i="1" s="1"/>
  <c r="V4445" i="1" a="1"/>
  <c r="V4445" i="1" s="1"/>
  <c r="V4446" i="1" a="1"/>
  <c r="V4446" i="1" s="1"/>
  <c r="V4447" i="1" a="1"/>
  <c r="V4447" i="1" s="1"/>
  <c r="V4448" i="1" a="1"/>
  <c r="V4448" i="1" s="1"/>
  <c r="V4449" i="1" a="1"/>
  <c r="V4449" i="1" s="1"/>
  <c r="V4450" i="1" a="1"/>
  <c r="V4450" i="1" s="1"/>
  <c r="V4451" i="1" a="1"/>
  <c r="V4451" i="1" s="1"/>
  <c r="V4452" i="1" a="1"/>
  <c r="V4452" i="1" s="1"/>
  <c r="V4453" i="1" a="1"/>
  <c r="V4453" i="1" s="1"/>
  <c r="V4454" i="1" a="1"/>
  <c r="V4454" i="1" s="1"/>
  <c r="V4455" i="1" a="1"/>
  <c r="V4455" i="1" s="1"/>
  <c r="V4456" i="1" a="1"/>
  <c r="V4456" i="1" s="1"/>
  <c r="V4457" i="1" a="1"/>
  <c r="V4457" i="1" s="1"/>
  <c r="V4458" i="1" a="1"/>
  <c r="V4458" i="1" s="1"/>
  <c r="V4459" i="1" a="1"/>
  <c r="V4459" i="1" s="1"/>
  <c r="V4460" i="1" a="1"/>
  <c r="V4460" i="1" s="1"/>
  <c r="V4461" i="1" a="1"/>
  <c r="V4461" i="1" s="1"/>
  <c r="V4462" i="1" a="1"/>
  <c r="V4462" i="1" s="1"/>
  <c r="V4463" i="1" a="1"/>
  <c r="V4463" i="1" s="1"/>
  <c r="V4464" i="1" a="1"/>
  <c r="V4464" i="1" s="1"/>
  <c r="V4465" i="1" a="1"/>
  <c r="V4465" i="1" s="1"/>
  <c r="V4466" i="1" a="1"/>
  <c r="V4466" i="1" s="1"/>
  <c r="V4467" i="1" a="1"/>
  <c r="V4467" i="1" s="1"/>
  <c r="V4468" i="1" a="1"/>
  <c r="V4468" i="1" s="1"/>
  <c r="V4469" i="1" a="1"/>
  <c r="V4469" i="1" s="1"/>
  <c r="V4470" i="1" a="1"/>
  <c r="V4470" i="1" s="1"/>
  <c r="V4471" i="1" a="1"/>
  <c r="V4471" i="1" s="1"/>
  <c r="V4472" i="1" a="1"/>
  <c r="V4472" i="1" s="1"/>
  <c r="V4473" i="1" a="1"/>
  <c r="V4473" i="1" s="1"/>
  <c r="V4474" i="1" a="1"/>
  <c r="V4474" i="1" s="1"/>
  <c r="V4475" i="1" a="1"/>
  <c r="V4475" i="1" s="1"/>
  <c r="V4476" i="1" a="1"/>
  <c r="V4476" i="1" s="1"/>
  <c r="V4477" i="1" a="1"/>
  <c r="V4477" i="1" s="1"/>
  <c r="V4478" i="1" a="1"/>
  <c r="V4478" i="1" s="1"/>
  <c r="V4479" i="1" a="1"/>
  <c r="V4479" i="1" s="1"/>
  <c r="V4480" i="1" a="1"/>
  <c r="V4480" i="1" s="1"/>
  <c r="V4481" i="1" a="1"/>
  <c r="V4481" i="1" s="1"/>
  <c r="V4482" i="1" a="1"/>
  <c r="V4482" i="1" s="1"/>
  <c r="V4483" i="1" a="1"/>
  <c r="V4483" i="1" s="1"/>
  <c r="V4484" i="1" a="1"/>
  <c r="V4484" i="1" s="1"/>
  <c r="V4485" i="1" a="1"/>
  <c r="V4485" i="1" s="1"/>
  <c r="V4486" i="1" a="1"/>
  <c r="V4486" i="1" s="1"/>
  <c r="V4487" i="1" a="1"/>
  <c r="V4487" i="1" s="1"/>
  <c r="V4488" i="1" a="1"/>
  <c r="V4488" i="1" s="1"/>
  <c r="V4489" i="1" a="1"/>
  <c r="V4489" i="1" s="1"/>
  <c r="V4490" i="1" a="1"/>
  <c r="V4490" i="1" s="1"/>
  <c r="V4491" i="1" a="1"/>
  <c r="V4491" i="1" s="1"/>
  <c r="V4492" i="1" a="1"/>
  <c r="V4492" i="1" s="1"/>
  <c r="V4493" i="1" a="1"/>
  <c r="V4493" i="1" s="1"/>
  <c r="V4494" i="1" a="1"/>
  <c r="V4494" i="1" s="1"/>
  <c r="V4495" i="1" a="1"/>
  <c r="V4495" i="1" s="1"/>
  <c r="V4496" i="1" a="1"/>
  <c r="V4496" i="1" s="1"/>
  <c r="V4497" i="1" a="1"/>
  <c r="V4497" i="1" s="1"/>
  <c r="V4498" i="1" a="1"/>
  <c r="V4498" i="1" s="1"/>
  <c r="V4499" i="1" a="1"/>
  <c r="V4499" i="1" s="1"/>
  <c r="V4500" i="1" a="1"/>
  <c r="V4500" i="1" s="1"/>
  <c r="V4501" i="1" a="1"/>
  <c r="V4501" i="1" s="1"/>
  <c r="V4502" i="1" a="1"/>
  <c r="V4502" i="1" s="1"/>
  <c r="V4503" i="1" a="1"/>
  <c r="V4503" i="1" s="1"/>
  <c r="V4504" i="1" a="1"/>
  <c r="V4504" i="1" s="1"/>
  <c r="V4505" i="1" a="1"/>
  <c r="V4505" i="1" s="1"/>
  <c r="V4506" i="1" a="1"/>
  <c r="V4506" i="1" s="1"/>
  <c r="V4507" i="1" a="1"/>
  <c r="V4507" i="1" s="1"/>
  <c r="V4508" i="1" a="1"/>
  <c r="V4508" i="1" s="1"/>
  <c r="V4509" i="1" a="1"/>
  <c r="V4509" i="1" s="1"/>
  <c r="V4510" i="1" a="1"/>
  <c r="V4510" i="1" s="1"/>
  <c r="V4511" i="1" a="1"/>
  <c r="V4511" i="1" s="1"/>
  <c r="V4512" i="1" a="1"/>
  <c r="V4512" i="1" s="1"/>
  <c r="V4513" i="1" a="1"/>
  <c r="V4513" i="1" s="1"/>
  <c r="V4514" i="1" a="1"/>
  <c r="V4514" i="1" s="1"/>
  <c r="V4515" i="1" a="1"/>
  <c r="V4515" i="1" s="1"/>
  <c r="V4516" i="1" a="1"/>
  <c r="V4516" i="1" s="1"/>
  <c r="V4517" i="1" a="1"/>
  <c r="V4517" i="1" s="1"/>
  <c r="V4518" i="1" a="1"/>
  <c r="V4518" i="1" s="1"/>
  <c r="V4519" i="1" a="1"/>
  <c r="V4519" i="1" s="1"/>
  <c r="V4520" i="1" a="1"/>
  <c r="V4520" i="1" s="1"/>
  <c r="V4521" i="1" a="1"/>
  <c r="V4521" i="1" s="1"/>
  <c r="V4522" i="1" a="1"/>
  <c r="V4522" i="1" s="1"/>
  <c r="V4523" i="1" a="1"/>
  <c r="V4523" i="1" s="1"/>
  <c r="V4524" i="1" a="1"/>
  <c r="V4524" i="1" s="1"/>
  <c r="V4525" i="1" a="1"/>
  <c r="V4525" i="1" s="1"/>
  <c r="V4526" i="1" a="1"/>
  <c r="V4526" i="1" s="1"/>
  <c r="V4527" i="1" a="1"/>
  <c r="V4527" i="1" s="1"/>
  <c r="V4528" i="1" a="1"/>
  <c r="V4528" i="1" s="1"/>
  <c r="V4529" i="1" a="1"/>
  <c r="V4529" i="1" s="1"/>
  <c r="V4530" i="1" a="1"/>
  <c r="V4530" i="1" s="1"/>
  <c r="V4531" i="1" a="1"/>
  <c r="V4531" i="1" s="1"/>
  <c r="V4532" i="1" a="1"/>
  <c r="V4532" i="1" s="1"/>
  <c r="V4533" i="1" a="1"/>
  <c r="V4533" i="1" s="1"/>
  <c r="V4534" i="1" a="1"/>
  <c r="V4534" i="1" s="1"/>
  <c r="V4535" i="1" a="1"/>
  <c r="V4535" i="1" s="1"/>
  <c r="V4536" i="1" a="1"/>
  <c r="V4536" i="1" s="1"/>
  <c r="V4537" i="1" a="1"/>
  <c r="V4537" i="1" s="1"/>
  <c r="V4538" i="1" a="1"/>
  <c r="V4538" i="1" s="1"/>
  <c r="V4539" i="1" a="1"/>
  <c r="V4539" i="1" s="1"/>
  <c r="V4540" i="1" a="1"/>
  <c r="V4540" i="1" s="1"/>
  <c r="V4541" i="1" a="1"/>
  <c r="V4541" i="1" s="1"/>
  <c r="V4542" i="1" a="1"/>
  <c r="V4542" i="1" s="1"/>
  <c r="V4543" i="1" a="1"/>
  <c r="V4543" i="1" s="1"/>
  <c r="V4544" i="1" a="1"/>
  <c r="V4544" i="1" s="1"/>
  <c r="V4545" i="1" a="1"/>
  <c r="V4545" i="1" s="1"/>
  <c r="V4546" i="1" a="1"/>
  <c r="V4546" i="1" s="1"/>
  <c r="V4547" i="1" a="1"/>
  <c r="V4547" i="1" s="1"/>
  <c r="V4548" i="1" a="1"/>
  <c r="V4548" i="1" s="1"/>
  <c r="V4549" i="1" a="1"/>
  <c r="V4549" i="1" s="1"/>
  <c r="V4550" i="1" a="1"/>
  <c r="V4550" i="1" s="1"/>
  <c r="V4551" i="1" a="1"/>
  <c r="V4551" i="1" s="1"/>
  <c r="V4552" i="1" a="1"/>
  <c r="V4552" i="1" s="1"/>
  <c r="V4553" i="1" a="1"/>
  <c r="V4553" i="1" s="1"/>
  <c r="V4554" i="1" a="1"/>
  <c r="V4554" i="1" s="1"/>
  <c r="V4555" i="1" a="1"/>
  <c r="V4555" i="1" s="1"/>
  <c r="V4556" i="1" a="1"/>
  <c r="V4556" i="1" s="1"/>
  <c r="V4557" i="1" a="1"/>
  <c r="V4557" i="1" s="1"/>
  <c r="V4558" i="1" a="1"/>
  <c r="V4558" i="1" s="1"/>
  <c r="V4559" i="1" a="1"/>
  <c r="V4559" i="1" s="1"/>
  <c r="V4560" i="1" a="1"/>
  <c r="V4560" i="1" s="1"/>
  <c r="V4561" i="1" a="1"/>
  <c r="V4561" i="1" s="1"/>
  <c r="V4562" i="1" a="1"/>
  <c r="V4562" i="1" s="1"/>
  <c r="V4563" i="1" a="1"/>
  <c r="V4563" i="1" s="1"/>
  <c r="V4564" i="1" a="1"/>
  <c r="V4564" i="1" s="1"/>
  <c r="V4565" i="1" a="1"/>
  <c r="V4565" i="1"/>
  <c r="V4566" i="1" a="1"/>
  <c r="V4566" i="1" s="1"/>
  <c r="V4567" i="1" a="1"/>
  <c r="V4567" i="1" s="1"/>
  <c r="V4568" i="1" a="1"/>
  <c r="V4568" i="1" s="1"/>
  <c r="V4569" i="1" a="1"/>
  <c r="V4569" i="1" s="1"/>
  <c r="V4570" i="1" a="1"/>
  <c r="V4570" i="1" s="1"/>
  <c r="V4571" i="1" a="1"/>
  <c r="V4571" i="1" s="1"/>
  <c r="V4572" i="1" a="1"/>
  <c r="V4572" i="1" s="1"/>
  <c r="V4573" i="1" a="1"/>
  <c r="V4573" i="1" s="1"/>
  <c r="V4574" i="1" a="1"/>
  <c r="V4574" i="1" s="1"/>
  <c r="V4575" i="1" a="1"/>
  <c r="V4575" i="1" s="1"/>
  <c r="V4576" i="1" a="1"/>
  <c r="V4576" i="1" s="1"/>
  <c r="V4577" i="1" a="1"/>
  <c r="V4577" i="1" s="1"/>
  <c r="V4578" i="1" a="1"/>
  <c r="V4578" i="1" s="1"/>
  <c r="V4579" i="1" a="1"/>
  <c r="V4579" i="1" s="1"/>
  <c r="V4580" i="1" a="1"/>
  <c r="V4580" i="1" s="1"/>
  <c r="V4581" i="1" a="1"/>
  <c r="V4581" i="1" s="1"/>
  <c r="V4582" i="1" a="1"/>
  <c r="V4582" i="1" s="1"/>
  <c r="V4583" i="1" a="1"/>
  <c r="V4583" i="1" s="1"/>
  <c r="V4584" i="1" a="1"/>
  <c r="V4584" i="1" s="1"/>
  <c r="V4585" i="1" a="1"/>
  <c r="V4585" i="1" s="1"/>
  <c r="V4586" i="1" a="1"/>
  <c r="V4586" i="1" s="1"/>
  <c r="V4587" i="1" a="1"/>
  <c r="V4587" i="1" s="1"/>
  <c r="V4588" i="1" a="1"/>
  <c r="V4588" i="1" s="1"/>
  <c r="V4589" i="1" a="1"/>
  <c r="V4589" i="1" s="1"/>
  <c r="V4590" i="1" a="1"/>
  <c r="V4590" i="1" s="1"/>
  <c r="V4591" i="1" a="1"/>
  <c r="V4591" i="1" s="1"/>
  <c r="V4592" i="1" a="1"/>
  <c r="V4592" i="1" s="1"/>
  <c r="V4593" i="1" a="1"/>
  <c r="V4593" i="1" s="1"/>
  <c r="V4594" i="1" a="1"/>
  <c r="V4594" i="1" s="1"/>
  <c r="V4595" i="1" a="1"/>
  <c r="V4595" i="1" s="1"/>
  <c r="V4596" i="1" a="1"/>
  <c r="V4596" i="1" s="1"/>
  <c r="V4597" i="1" a="1"/>
  <c r="V4597" i="1" s="1"/>
  <c r="V4598" i="1" a="1"/>
  <c r="V4598" i="1" s="1"/>
  <c r="V4599" i="1" a="1"/>
  <c r="V4599" i="1" s="1"/>
  <c r="V4600" i="1" a="1"/>
  <c r="V4600" i="1" s="1"/>
  <c r="V4601" i="1" a="1"/>
  <c r="V4601" i="1" s="1"/>
  <c r="V4602" i="1" a="1"/>
  <c r="V4602" i="1" s="1"/>
  <c r="V4603" i="1" a="1"/>
  <c r="V4603" i="1" s="1"/>
  <c r="V4604" i="1" a="1"/>
  <c r="V4604" i="1" s="1"/>
  <c r="V4605" i="1" a="1"/>
  <c r="V4605" i="1" s="1"/>
  <c r="V4606" i="1" a="1"/>
  <c r="V4606" i="1" s="1"/>
  <c r="V4607" i="1" a="1"/>
  <c r="V4607" i="1" s="1"/>
  <c r="V4608" i="1" a="1"/>
  <c r="V4608" i="1" s="1"/>
  <c r="V4609" i="1" a="1"/>
  <c r="V4609" i="1" s="1"/>
  <c r="V4610" i="1" a="1"/>
  <c r="V4610" i="1" s="1"/>
  <c r="V4611" i="1" a="1"/>
  <c r="V4611" i="1" s="1"/>
  <c r="V4612" i="1" a="1"/>
  <c r="V4612" i="1" s="1"/>
  <c r="V4613" i="1" a="1"/>
  <c r="V4613" i="1" s="1"/>
  <c r="V4614" i="1" a="1"/>
  <c r="V4614" i="1" s="1"/>
  <c r="V4615" i="1" a="1"/>
  <c r="V4615" i="1" s="1"/>
  <c r="V4616" i="1" a="1"/>
  <c r="V4616" i="1" s="1"/>
  <c r="V4617" i="1" a="1"/>
  <c r="V4617" i="1" s="1"/>
  <c r="V4618" i="1" a="1"/>
  <c r="V4618" i="1" s="1"/>
  <c r="V4619" i="1" a="1"/>
  <c r="V4619" i="1" s="1"/>
  <c r="V4620" i="1" a="1"/>
  <c r="V4620" i="1" s="1"/>
  <c r="V4621" i="1" a="1"/>
  <c r="V4621" i="1" s="1"/>
  <c r="V4622" i="1" a="1"/>
  <c r="V4622" i="1" s="1"/>
  <c r="V4623" i="1" a="1"/>
  <c r="V4623" i="1" s="1"/>
  <c r="V4624" i="1" a="1"/>
  <c r="V4624" i="1" s="1"/>
  <c r="V4625" i="1" a="1"/>
  <c r="V4625" i="1" s="1"/>
  <c r="V4626" i="1" a="1"/>
  <c r="V4626" i="1" s="1"/>
  <c r="V4627" i="1" a="1"/>
  <c r="V4627" i="1" s="1"/>
  <c r="V4628" i="1" a="1"/>
  <c r="V4628" i="1" s="1"/>
  <c r="V4629" i="1" a="1"/>
  <c r="V4629" i="1" s="1"/>
  <c r="V4630" i="1" a="1"/>
  <c r="V4630" i="1" s="1"/>
  <c r="V4631" i="1" a="1"/>
  <c r="V4631" i="1" s="1"/>
  <c r="V4632" i="1" a="1"/>
  <c r="V4632" i="1" s="1"/>
  <c r="V4633" i="1" a="1"/>
  <c r="V4633" i="1" s="1"/>
  <c r="V4634" i="1" a="1"/>
  <c r="V4634" i="1" s="1"/>
  <c r="V4635" i="1" a="1"/>
  <c r="V4635" i="1" s="1"/>
  <c r="V4636" i="1" a="1"/>
  <c r="V4636" i="1" s="1"/>
  <c r="V4637" i="1" a="1"/>
  <c r="V4637" i="1" s="1"/>
  <c r="V4638" i="1" a="1"/>
  <c r="V4638" i="1" s="1"/>
  <c r="V4639" i="1" a="1"/>
  <c r="V4639" i="1" s="1"/>
  <c r="V4640" i="1" a="1"/>
  <c r="V4640" i="1" s="1"/>
  <c r="V4641" i="1" a="1"/>
  <c r="V4641" i="1" s="1"/>
  <c r="V4642" i="1" a="1"/>
  <c r="V4642" i="1" s="1"/>
  <c r="V4643" i="1" a="1"/>
  <c r="V4643" i="1" s="1"/>
  <c r="V4644" i="1" a="1"/>
  <c r="V4644" i="1" s="1"/>
  <c r="V4645" i="1" a="1"/>
  <c r="V4645" i="1" s="1"/>
  <c r="V4646" i="1" a="1"/>
  <c r="V4646" i="1" s="1"/>
  <c r="V4647" i="1" a="1"/>
  <c r="V4647" i="1" s="1"/>
  <c r="V4648" i="1" a="1"/>
  <c r="V4648" i="1" s="1"/>
  <c r="V4649" i="1" a="1"/>
  <c r="V4649" i="1" s="1"/>
  <c r="V4650" i="1" a="1"/>
  <c r="V4650" i="1" s="1"/>
  <c r="V4651" i="1" a="1"/>
  <c r="V4651" i="1" s="1"/>
  <c r="V4652" i="1" a="1"/>
  <c r="V4652" i="1" s="1"/>
  <c r="V4653" i="1" a="1"/>
  <c r="V4653" i="1" s="1"/>
  <c r="V4654" i="1" a="1"/>
  <c r="V4654" i="1" s="1"/>
  <c r="V4655" i="1" a="1"/>
  <c r="V4655" i="1" s="1"/>
  <c r="V4656" i="1" a="1"/>
  <c r="V4656" i="1" s="1"/>
  <c r="V4657" i="1" a="1"/>
  <c r="V4657" i="1" s="1"/>
  <c r="V4658" i="1" a="1"/>
  <c r="V4658" i="1" s="1"/>
  <c r="V4659" i="1" a="1"/>
  <c r="V4659" i="1" s="1"/>
  <c r="V4660" i="1" a="1"/>
  <c r="V4660" i="1" s="1"/>
  <c r="V4661" i="1" a="1"/>
  <c r="V4661" i="1" s="1"/>
  <c r="V4662" i="1" a="1"/>
  <c r="V4662" i="1" s="1"/>
  <c r="V4663" i="1" a="1"/>
  <c r="V4663" i="1" s="1"/>
  <c r="V4664" i="1" a="1"/>
  <c r="V4664" i="1" s="1"/>
  <c r="V4665" i="1" a="1"/>
  <c r="V4665" i="1" s="1"/>
  <c r="V4666" i="1" a="1"/>
  <c r="V4666" i="1" s="1"/>
  <c r="V4667" i="1" a="1"/>
  <c r="V4667" i="1" s="1"/>
  <c r="V4668" i="1" a="1"/>
  <c r="V4668" i="1" s="1"/>
  <c r="V4669" i="1" a="1"/>
  <c r="V4669" i="1" s="1"/>
  <c r="V4670" i="1" a="1"/>
  <c r="V4670" i="1" s="1"/>
  <c r="V4671" i="1" a="1"/>
  <c r="V4671" i="1" s="1"/>
  <c r="V4672" i="1" a="1"/>
  <c r="V4672" i="1" s="1"/>
  <c r="V4673" i="1" a="1"/>
  <c r="V4673" i="1" s="1"/>
  <c r="V4674" i="1" a="1"/>
  <c r="V4674" i="1" s="1"/>
  <c r="V4675" i="1" a="1"/>
  <c r="V4675" i="1" s="1"/>
  <c r="V4676" i="1" a="1"/>
  <c r="V4676" i="1" s="1"/>
  <c r="V4677" i="1" a="1"/>
  <c r="V4677" i="1" s="1"/>
  <c r="V4678" i="1" a="1"/>
  <c r="V4678" i="1" s="1"/>
  <c r="V4679" i="1" a="1"/>
  <c r="V4679" i="1" s="1"/>
  <c r="V4680" i="1" a="1"/>
  <c r="V4680" i="1" s="1"/>
  <c r="V4681" i="1" a="1"/>
  <c r="V4681" i="1" s="1"/>
  <c r="V4682" i="1" a="1"/>
  <c r="V4682" i="1" s="1"/>
  <c r="V4683" i="1" a="1"/>
  <c r="V4683" i="1" s="1"/>
  <c r="V4684" i="1" a="1"/>
  <c r="V4684" i="1" s="1"/>
  <c r="V4685" i="1" a="1"/>
  <c r="V4685" i="1" s="1"/>
  <c r="V4686" i="1" a="1"/>
  <c r="V4686" i="1" s="1"/>
  <c r="V4687" i="1" a="1"/>
  <c r="V4687" i="1" s="1"/>
  <c r="V4688" i="1" a="1"/>
  <c r="V4688" i="1" s="1"/>
  <c r="V4689" i="1" a="1"/>
  <c r="V4689" i="1" s="1"/>
  <c r="V4690" i="1" a="1"/>
  <c r="V4690" i="1" s="1"/>
  <c r="V4691" i="1" a="1"/>
  <c r="V4691" i="1" s="1"/>
  <c r="V4692" i="1" a="1"/>
  <c r="V4692" i="1" s="1"/>
  <c r="V4693" i="1" a="1"/>
  <c r="V4693" i="1" s="1"/>
  <c r="V4694" i="1" a="1"/>
  <c r="V4694" i="1" s="1"/>
  <c r="V4695" i="1" a="1"/>
  <c r="V4695" i="1" s="1"/>
  <c r="V4696" i="1" a="1"/>
  <c r="V4696" i="1" s="1"/>
  <c r="V4697" i="1" a="1"/>
  <c r="V4697" i="1" s="1"/>
  <c r="V4698" i="1" a="1"/>
  <c r="V4698" i="1" s="1"/>
  <c r="V4699" i="1" a="1"/>
  <c r="V4699" i="1" s="1"/>
  <c r="V4700" i="1" a="1"/>
  <c r="V4700" i="1" s="1"/>
  <c r="V4701" i="1" a="1"/>
  <c r="V4701" i="1" s="1"/>
  <c r="V4702" i="1" a="1"/>
  <c r="V4702" i="1" s="1"/>
  <c r="V4703" i="1" a="1"/>
  <c r="V4703" i="1" s="1"/>
  <c r="V4704" i="1" a="1"/>
  <c r="V4704" i="1" s="1"/>
  <c r="V4705" i="1" a="1"/>
  <c r="V4705" i="1" s="1"/>
  <c r="V4706" i="1" a="1"/>
  <c r="V4706" i="1" s="1"/>
  <c r="V4707" i="1" a="1"/>
  <c r="V4707" i="1" s="1"/>
  <c r="V4708" i="1" a="1"/>
  <c r="V4708" i="1" s="1"/>
  <c r="V4709" i="1" a="1"/>
  <c r="V4709" i="1" s="1"/>
  <c r="V4710" i="1" a="1"/>
  <c r="V4710" i="1" s="1"/>
  <c r="V4711" i="1" a="1"/>
  <c r="V4711" i="1" s="1"/>
  <c r="V4712" i="1" a="1"/>
  <c r="V4712" i="1" s="1"/>
  <c r="V4713" i="1" a="1"/>
  <c r="V4713" i="1" s="1"/>
  <c r="V4714" i="1" a="1"/>
  <c r="V4714" i="1" s="1"/>
  <c r="V4715" i="1" a="1"/>
  <c r="V4715" i="1" s="1"/>
  <c r="V4716" i="1" a="1"/>
  <c r="V4716" i="1" s="1"/>
  <c r="V4717" i="1" a="1"/>
  <c r="V4717" i="1" s="1"/>
  <c r="V4718" i="1" a="1"/>
  <c r="V4718" i="1" s="1"/>
  <c r="V4719" i="1" a="1"/>
  <c r="V4719" i="1" s="1"/>
  <c r="V4720" i="1" a="1"/>
  <c r="V4720" i="1" s="1"/>
  <c r="V4721" i="1" a="1"/>
  <c r="V4721" i="1" s="1"/>
  <c r="V4722" i="1" a="1"/>
  <c r="V4722" i="1" s="1"/>
  <c r="V4723" i="1" a="1"/>
  <c r="V4723" i="1" s="1"/>
  <c r="V4724" i="1" a="1"/>
  <c r="V4724" i="1" s="1"/>
  <c r="V4725" i="1" a="1"/>
  <c r="V4725" i="1" s="1"/>
  <c r="V4726" i="1" a="1"/>
  <c r="V4726" i="1" s="1"/>
  <c r="V4727" i="1" a="1"/>
  <c r="V4727" i="1" s="1"/>
  <c r="V4728" i="1" a="1"/>
  <c r="V4728" i="1" s="1"/>
  <c r="V4729" i="1" a="1"/>
  <c r="V4729" i="1" s="1"/>
  <c r="V4730" i="1" a="1"/>
  <c r="V4730" i="1" s="1"/>
  <c r="V4731" i="1" a="1"/>
  <c r="V4731" i="1" s="1"/>
  <c r="V4732" i="1" a="1"/>
  <c r="V4732" i="1" s="1"/>
  <c r="V4733" i="1" a="1"/>
  <c r="V4733" i="1" s="1"/>
  <c r="V4734" i="1" a="1"/>
  <c r="V4734" i="1" s="1"/>
  <c r="V4735" i="1" a="1"/>
  <c r="V4735" i="1" s="1"/>
  <c r="V4736" i="1" a="1"/>
  <c r="V4736" i="1" s="1"/>
  <c r="V4737" i="1" a="1"/>
  <c r="V4737" i="1" s="1"/>
  <c r="V4738" i="1" a="1"/>
  <c r="V4738" i="1" s="1"/>
  <c r="V4739" i="1" a="1"/>
  <c r="V4739" i="1" s="1"/>
  <c r="V4740" i="1" a="1"/>
  <c r="V4740" i="1" s="1"/>
  <c r="V4741" i="1" a="1"/>
  <c r="V4741" i="1" s="1"/>
  <c r="V4742" i="1" a="1"/>
  <c r="V4742" i="1" s="1"/>
  <c r="V4743" i="1" a="1"/>
  <c r="V4743" i="1" s="1"/>
  <c r="V4744" i="1" a="1"/>
  <c r="V4744" i="1" s="1"/>
  <c r="V4745" i="1" a="1"/>
  <c r="V4745" i="1" s="1"/>
  <c r="V4746" i="1" a="1"/>
  <c r="V4746" i="1" s="1"/>
  <c r="V4747" i="1" a="1"/>
  <c r="V4747" i="1" s="1"/>
  <c r="V4748" i="1" a="1"/>
  <c r="V4748" i="1" s="1"/>
  <c r="V4749" i="1" a="1"/>
  <c r="V4749" i="1" s="1"/>
  <c r="V4750" i="1" a="1"/>
  <c r="V4750" i="1" s="1"/>
  <c r="V4751" i="1" a="1"/>
  <c r="V4751" i="1" s="1"/>
  <c r="V4752" i="1" a="1"/>
  <c r="V4752" i="1" s="1"/>
  <c r="V4753" i="1" a="1"/>
  <c r="V4753" i="1" s="1"/>
  <c r="V4754" i="1" a="1"/>
  <c r="V4754" i="1" s="1"/>
  <c r="V4755" i="1" a="1"/>
  <c r="V4755" i="1" s="1"/>
  <c r="V4756" i="1" a="1"/>
  <c r="V4756" i="1" s="1"/>
  <c r="V4757" i="1" a="1"/>
  <c r="V4757" i="1" s="1"/>
  <c r="V4758" i="1" a="1"/>
  <c r="V4758" i="1" s="1"/>
  <c r="V4759" i="1" a="1"/>
  <c r="V4759" i="1" s="1"/>
  <c r="V4760" i="1" a="1"/>
  <c r="V4760" i="1" s="1"/>
  <c r="V4761" i="1" a="1"/>
  <c r="V4761" i="1" s="1"/>
  <c r="V4762" i="1" a="1"/>
  <c r="V4762" i="1" s="1"/>
  <c r="V4763" i="1" a="1"/>
  <c r="V4763" i="1" s="1"/>
  <c r="V4764" i="1" a="1"/>
  <c r="V4764" i="1" s="1"/>
  <c r="V4765" i="1" a="1"/>
  <c r="V4765" i="1" s="1"/>
  <c r="V4766" i="1" a="1"/>
  <c r="V4766" i="1" s="1"/>
  <c r="V4767" i="1" a="1"/>
  <c r="V4767" i="1" s="1"/>
  <c r="V4768" i="1" a="1"/>
  <c r="V4768" i="1" s="1"/>
  <c r="V4769" i="1" a="1"/>
  <c r="V4769" i="1" s="1"/>
  <c r="V4770" i="1" a="1"/>
  <c r="V4770" i="1" s="1"/>
  <c r="V4771" i="1" a="1"/>
  <c r="V4771" i="1" s="1"/>
  <c r="V4772" i="1" a="1"/>
  <c r="V4772" i="1" s="1"/>
  <c r="V4773" i="1" a="1"/>
  <c r="V4773" i="1" s="1"/>
  <c r="V4774" i="1" a="1"/>
  <c r="V4774" i="1" s="1"/>
  <c r="V4775" i="1" a="1"/>
  <c r="V4775" i="1" s="1"/>
  <c r="V4776" i="1" a="1"/>
  <c r="V4776" i="1" s="1"/>
  <c r="V4777" i="1" a="1"/>
  <c r="V4777" i="1" s="1"/>
  <c r="V4778" i="1" a="1"/>
  <c r="V4778" i="1" s="1"/>
  <c r="V4779" i="1" a="1"/>
  <c r="V4779" i="1" s="1"/>
  <c r="V4780" i="1" a="1"/>
  <c r="V4780" i="1" s="1"/>
  <c r="V4781" i="1" a="1"/>
  <c r="V4781" i="1" s="1"/>
  <c r="V4782" i="1" a="1"/>
  <c r="V4782" i="1" s="1"/>
  <c r="V4783" i="1" a="1"/>
  <c r="V4783" i="1" s="1"/>
  <c r="V4784" i="1" a="1"/>
  <c r="V4784" i="1" s="1"/>
  <c r="V4785" i="1" a="1"/>
  <c r="V4785" i="1" s="1"/>
  <c r="V4786" i="1" a="1"/>
  <c r="V4786" i="1" s="1"/>
  <c r="V4787" i="1" a="1"/>
  <c r="V4787" i="1" s="1"/>
  <c r="V4788" i="1" a="1"/>
  <c r="V4788" i="1" s="1"/>
  <c r="V4789" i="1" a="1"/>
  <c r="V4789" i="1" s="1"/>
  <c r="V4790" i="1" a="1"/>
  <c r="V4790" i="1" s="1"/>
  <c r="V4791" i="1" a="1"/>
  <c r="V4791" i="1" s="1"/>
  <c r="V4792" i="1" a="1"/>
  <c r="V4792" i="1" s="1"/>
  <c r="V4793" i="1" a="1"/>
  <c r="V4793" i="1" s="1"/>
  <c r="V4794" i="1" a="1"/>
  <c r="V4794" i="1" s="1"/>
  <c r="V4795" i="1" a="1"/>
  <c r="V4795" i="1" s="1"/>
  <c r="V4796" i="1" a="1"/>
  <c r="V4796" i="1" s="1"/>
  <c r="V4797" i="1" a="1"/>
  <c r="V4797" i="1" s="1"/>
  <c r="V4798" i="1" a="1"/>
  <c r="V4798" i="1" s="1"/>
  <c r="V4799" i="1" a="1"/>
  <c r="V4799" i="1" s="1"/>
  <c r="V4800" i="1" a="1"/>
  <c r="V4800" i="1" s="1"/>
  <c r="V4801" i="1" a="1"/>
  <c r="V4801" i="1" s="1"/>
  <c r="V4802" i="1" a="1"/>
  <c r="V4802" i="1" s="1"/>
  <c r="V4803" i="1" a="1"/>
  <c r="V4803" i="1" s="1"/>
  <c r="V4804" i="1" a="1"/>
  <c r="V4804" i="1" s="1"/>
  <c r="V4805" i="1" a="1"/>
  <c r="V4805" i="1" s="1"/>
  <c r="V4806" i="1" a="1"/>
  <c r="V4806" i="1" s="1"/>
  <c r="V4807" i="1" a="1"/>
  <c r="V4807" i="1" s="1"/>
  <c r="V4808" i="1" a="1"/>
  <c r="V4808" i="1" s="1"/>
  <c r="V4809" i="1" a="1"/>
  <c r="V4809" i="1"/>
  <c r="V4810" i="1" a="1"/>
  <c r="V4810" i="1" s="1"/>
  <c r="V4811" i="1" a="1"/>
  <c r="V4811" i="1" s="1"/>
  <c r="V4812" i="1" a="1"/>
  <c r="V4812" i="1" s="1"/>
  <c r="V4813" i="1" a="1"/>
  <c r="V4813" i="1" s="1"/>
  <c r="V4814" i="1" a="1"/>
  <c r="V4814" i="1" s="1"/>
  <c r="V4815" i="1" a="1"/>
  <c r="V4815" i="1" s="1"/>
  <c r="V4816" i="1" a="1"/>
  <c r="V4816" i="1" s="1"/>
  <c r="V4817" i="1" a="1"/>
  <c r="V4817" i="1" s="1"/>
  <c r="V4818" i="1" a="1"/>
  <c r="V4818" i="1" s="1"/>
  <c r="V4819" i="1" a="1"/>
  <c r="V4819" i="1" s="1"/>
  <c r="V4820" i="1" a="1"/>
  <c r="V4820" i="1" s="1"/>
  <c r="V4821" i="1" a="1"/>
  <c r="V4821" i="1" s="1"/>
  <c r="V4822" i="1" a="1"/>
  <c r="V4822" i="1" s="1"/>
  <c r="V4823" i="1" a="1"/>
  <c r="V4823" i="1" s="1"/>
  <c r="V4824" i="1" a="1"/>
  <c r="V4824" i="1" s="1"/>
  <c r="V4825" i="1" a="1"/>
  <c r="V4825" i="1" s="1"/>
  <c r="V4826" i="1" a="1"/>
  <c r="V4826" i="1" s="1"/>
  <c r="V4827" i="1" a="1"/>
  <c r="V4827" i="1" s="1"/>
  <c r="V4828" i="1" a="1"/>
  <c r="V4828" i="1" s="1"/>
  <c r="V4829" i="1" a="1"/>
  <c r="V4829" i="1" s="1"/>
  <c r="V4830" i="1" a="1"/>
  <c r="V4830" i="1" s="1"/>
  <c r="V4831" i="1" a="1"/>
  <c r="V4831" i="1" s="1"/>
  <c r="V4832" i="1" a="1"/>
  <c r="V4832" i="1" s="1"/>
  <c r="V4833" i="1" a="1"/>
  <c r="V4833" i="1" s="1"/>
  <c r="V4834" i="1" a="1"/>
  <c r="V4834" i="1" s="1"/>
  <c r="V4835" i="1" a="1"/>
  <c r="V4835" i="1" s="1"/>
  <c r="V4836" i="1" a="1"/>
  <c r="V4836" i="1" s="1"/>
  <c r="V4837" i="1" a="1"/>
  <c r="V4837" i="1" s="1"/>
  <c r="V4838" i="1" a="1"/>
  <c r="V4838" i="1" s="1"/>
  <c r="V4839" i="1" a="1"/>
  <c r="V4839" i="1" s="1"/>
  <c r="V4840" i="1" a="1"/>
  <c r="V4840" i="1" s="1"/>
  <c r="V4841" i="1" a="1"/>
  <c r="V4841" i="1" s="1"/>
  <c r="V4842" i="1" a="1"/>
  <c r="V4842" i="1" s="1"/>
  <c r="V4843" i="1" a="1"/>
  <c r="V4843" i="1" s="1"/>
  <c r="V4844" i="1" a="1"/>
  <c r="V4844" i="1" s="1"/>
  <c r="V4845" i="1" a="1"/>
  <c r="V4845" i="1" s="1"/>
  <c r="V4846" i="1" a="1"/>
  <c r="V4846" i="1" s="1"/>
  <c r="V4847" i="1" a="1"/>
  <c r="V4847" i="1" s="1"/>
  <c r="V4848" i="1" a="1"/>
  <c r="V4848" i="1" s="1"/>
  <c r="V4849" i="1" a="1"/>
  <c r="V4849" i="1" s="1"/>
  <c r="V4850" i="1" a="1"/>
  <c r="V4850" i="1" s="1"/>
  <c r="V4851" i="1" a="1"/>
  <c r="V4851" i="1" s="1"/>
  <c r="V4852" i="1" a="1"/>
  <c r="V4852" i="1" s="1"/>
  <c r="V4853" i="1" a="1"/>
  <c r="V4853" i="1" s="1"/>
  <c r="V4854" i="1" a="1"/>
  <c r="V4854" i="1" s="1"/>
  <c r="V4855" i="1" a="1"/>
  <c r="V4855" i="1" s="1"/>
  <c r="V4856" i="1" a="1"/>
  <c r="V4856" i="1" s="1"/>
  <c r="V4857" i="1" a="1"/>
  <c r="V4857" i="1" s="1"/>
  <c r="V4858" i="1" a="1"/>
  <c r="V4858" i="1" s="1"/>
  <c r="V4859" i="1" a="1"/>
  <c r="V4859" i="1" s="1"/>
  <c r="V4860" i="1" a="1"/>
  <c r="V4860" i="1" s="1"/>
  <c r="V4861" i="1" a="1"/>
  <c r="V4861" i="1" s="1"/>
  <c r="V4862" i="1" a="1"/>
  <c r="V4862" i="1" s="1"/>
  <c r="V4863" i="1" a="1"/>
  <c r="V4863" i="1" s="1"/>
  <c r="V4864" i="1" a="1"/>
  <c r="V4864" i="1" s="1"/>
  <c r="V4865" i="1" a="1"/>
  <c r="V4865" i="1" s="1"/>
  <c r="V4866" i="1" a="1"/>
  <c r="V4866" i="1" s="1"/>
  <c r="V4867" i="1" a="1"/>
  <c r="V4867" i="1" s="1"/>
  <c r="V4868" i="1" a="1"/>
  <c r="V4868" i="1" s="1"/>
  <c r="V4869" i="1" a="1"/>
  <c r="V4869" i="1" s="1"/>
  <c r="V4870" i="1" a="1"/>
  <c r="V4870" i="1" s="1"/>
  <c r="V4871" i="1" a="1"/>
  <c r="V4871" i="1" s="1"/>
  <c r="V4872" i="1" a="1"/>
  <c r="V4872" i="1" s="1"/>
  <c r="V4873" i="1" a="1"/>
  <c r="V4873" i="1" s="1"/>
  <c r="V4874" i="1" a="1"/>
  <c r="V4874" i="1" s="1"/>
  <c r="V4875" i="1" a="1"/>
  <c r="V4875" i="1" s="1"/>
  <c r="V4876" i="1" a="1"/>
  <c r="V4876" i="1" s="1"/>
  <c r="V4877" i="1" a="1"/>
  <c r="V4877" i="1" s="1"/>
  <c r="V4878" i="1" a="1"/>
  <c r="V4878" i="1" s="1"/>
  <c r="V4879" i="1" a="1"/>
  <c r="V4879" i="1" s="1"/>
  <c r="V4880" i="1" a="1"/>
  <c r="V4880" i="1" s="1"/>
  <c r="V4881" i="1" a="1"/>
  <c r="V4881" i="1" s="1"/>
  <c r="V4882" i="1" a="1"/>
  <c r="V4882" i="1" s="1"/>
  <c r="V4883" i="1" a="1"/>
  <c r="V4883" i="1" s="1"/>
  <c r="V4884" i="1" a="1"/>
  <c r="V4884" i="1" s="1"/>
  <c r="V4885" i="1" a="1"/>
  <c r="V4885" i="1" s="1"/>
  <c r="V4886" i="1" a="1"/>
  <c r="V4886" i="1" s="1"/>
  <c r="V4887" i="1" a="1"/>
  <c r="V4887" i="1" s="1"/>
  <c r="V4888" i="1" a="1"/>
  <c r="V4888" i="1" s="1"/>
  <c r="V4889" i="1" a="1"/>
  <c r="V4889" i="1" s="1"/>
  <c r="V4890" i="1" a="1"/>
  <c r="V4890" i="1" s="1"/>
  <c r="V4891" i="1" a="1"/>
  <c r="V4891" i="1" s="1"/>
  <c r="V4892" i="1" a="1"/>
  <c r="V4892" i="1" s="1"/>
  <c r="V4893" i="1" a="1"/>
  <c r="V4893" i="1" s="1"/>
  <c r="V4894" i="1" a="1"/>
  <c r="V4894" i="1" s="1"/>
  <c r="V4895" i="1" a="1"/>
  <c r="V4895" i="1" s="1"/>
  <c r="V4896" i="1" a="1"/>
  <c r="V4896" i="1" s="1"/>
  <c r="V4897" i="1" a="1"/>
  <c r="V4897" i="1" s="1"/>
  <c r="V4898" i="1" a="1"/>
  <c r="V4898" i="1" s="1"/>
  <c r="V4899" i="1" a="1"/>
  <c r="V4899" i="1" s="1"/>
  <c r="V4900" i="1" a="1"/>
  <c r="V4900" i="1" s="1"/>
  <c r="V4901" i="1" a="1"/>
  <c r="V4901" i="1" s="1"/>
  <c r="V4902" i="1" a="1"/>
  <c r="V4902" i="1" s="1"/>
  <c r="V4903" i="1" a="1"/>
  <c r="V4903" i="1" s="1"/>
  <c r="V4904" i="1" a="1"/>
  <c r="V4904" i="1" s="1"/>
  <c r="V4905" i="1" a="1"/>
  <c r="V4905" i="1" s="1"/>
  <c r="V4906" i="1" a="1"/>
  <c r="V4906" i="1" s="1"/>
  <c r="V4907" i="1" a="1"/>
  <c r="V4907" i="1" s="1"/>
  <c r="V4908" i="1" a="1"/>
  <c r="V4908" i="1" s="1"/>
  <c r="V4909" i="1" a="1"/>
  <c r="V4909" i="1" s="1"/>
  <c r="V4910" i="1" a="1"/>
  <c r="V4910" i="1" s="1"/>
  <c r="V4911" i="1" a="1"/>
  <c r="V4911" i="1" s="1"/>
  <c r="V4912" i="1" a="1"/>
  <c r="V4912" i="1" s="1"/>
  <c r="V4913" i="1" a="1"/>
  <c r="V4913" i="1" s="1"/>
  <c r="V4914" i="1" a="1"/>
  <c r="V4914" i="1" s="1"/>
  <c r="V4915" i="1" a="1"/>
  <c r="V4915" i="1" s="1"/>
  <c r="V4916" i="1" a="1"/>
  <c r="V4916" i="1" s="1"/>
  <c r="V4917" i="1" a="1"/>
  <c r="V4917" i="1" s="1"/>
  <c r="V4918" i="1" a="1"/>
  <c r="V4918" i="1" s="1"/>
  <c r="V4919" i="1" a="1"/>
  <c r="V4919" i="1" s="1"/>
  <c r="V4920" i="1" a="1"/>
  <c r="V4920" i="1" s="1"/>
  <c r="V4921" i="1" a="1"/>
  <c r="V4921" i="1" s="1"/>
  <c r="V4922" i="1" a="1"/>
  <c r="V4922" i="1" s="1"/>
  <c r="V4923" i="1" a="1"/>
  <c r="V4923" i="1" s="1"/>
  <c r="V4924" i="1" a="1"/>
  <c r="V4924" i="1" s="1"/>
  <c r="V4925" i="1" a="1"/>
  <c r="V4925" i="1" s="1"/>
  <c r="V4926" i="1" a="1"/>
  <c r="V4926" i="1" s="1"/>
  <c r="V4927" i="1" a="1"/>
  <c r="V4927" i="1" s="1"/>
  <c r="V4928" i="1" a="1"/>
  <c r="V4928" i="1" s="1"/>
  <c r="V4929" i="1" a="1"/>
  <c r="V4929" i="1" s="1"/>
  <c r="V4930" i="1" a="1"/>
  <c r="V4930" i="1" s="1"/>
  <c r="V4931" i="1" a="1"/>
  <c r="V4931" i="1" s="1"/>
  <c r="V4932" i="1" a="1"/>
  <c r="V4932" i="1" s="1"/>
  <c r="V4933" i="1" a="1"/>
  <c r="V4933" i="1" s="1"/>
  <c r="V4934" i="1" a="1"/>
  <c r="V4934" i="1" s="1"/>
  <c r="V4935" i="1" a="1"/>
  <c r="V4935" i="1" s="1"/>
  <c r="V4936" i="1" a="1"/>
  <c r="V4936" i="1" s="1"/>
  <c r="V4937" i="1" a="1"/>
  <c r="V4937" i="1" s="1"/>
  <c r="V4938" i="1" a="1"/>
  <c r="V4938" i="1" s="1"/>
  <c r="V4939" i="1" a="1"/>
  <c r="V4939" i="1" s="1"/>
  <c r="V4940" i="1" a="1"/>
  <c r="V4940" i="1" s="1"/>
  <c r="V4941" i="1" a="1"/>
  <c r="V4941" i="1" s="1"/>
  <c r="V4942" i="1" a="1"/>
  <c r="V4942" i="1" s="1"/>
  <c r="V4943" i="1" a="1"/>
  <c r="V4943" i="1" s="1"/>
  <c r="V4944" i="1" a="1"/>
  <c r="V4944" i="1" s="1"/>
  <c r="V4945" i="1" a="1"/>
  <c r="V4945" i="1" s="1"/>
  <c r="V4946" i="1" a="1"/>
  <c r="V4946" i="1" s="1"/>
  <c r="V4947" i="1" a="1"/>
  <c r="V4947" i="1" s="1"/>
  <c r="V4948" i="1" a="1"/>
  <c r="V4948" i="1" s="1"/>
  <c r="V4949" i="1" a="1"/>
  <c r="V4949" i="1" s="1"/>
  <c r="V4950" i="1" a="1"/>
  <c r="V4950" i="1" s="1"/>
  <c r="V4951" i="1" a="1"/>
  <c r="V4951" i="1" s="1"/>
  <c r="V4952" i="1" a="1"/>
  <c r="V4952" i="1" s="1"/>
  <c r="V4953" i="1" a="1"/>
  <c r="V4953" i="1" s="1"/>
  <c r="V4954" i="1" a="1"/>
  <c r="V4954" i="1" s="1"/>
  <c r="V4955" i="1" a="1"/>
  <c r="V4955" i="1" s="1"/>
  <c r="V4956" i="1" a="1"/>
  <c r="V4956" i="1" s="1"/>
  <c r="V4957" i="1" a="1"/>
  <c r="V4957" i="1" s="1"/>
  <c r="V4958" i="1" a="1"/>
  <c r="V4958" i="1" s="1"/>
  <c r="V4959" i="1" a="1"/>
  <c r="V4959" i="1" s="1"/>
  <c r="V4960" i="1" a="1"/>
  <c r="V4960" i="1" s="1"/>
  <c r="V4961" i="1" a="1"/>
  <c r="V4961" i="1" s="1"/>
  <c r="V4962" i="1" a="1"/>
  <c r="V4962" i="1" s="1"/>
  <c r="V4963" i="1" a="1"/>
  <c r="V4963" i="1" s="1"/>
  <c r="V4964" i="1" a="1"/>
  <c r="V4964" i="1" s="1"/>
  <c r="V4965" i="1" a="1"/>
  <c r="V4965" i="1" s="1"/>
  <c r="V4966" i="1" a="1"/>
  <c r="V4966" i="1" s="1"/>
  <c r="V4967" i="1" a="1"/>
  <c r="V4967" i="1" s="1"/>
  <c r="V4968" i="1" a="1"/>
  <c r="V4968" i="1" s="1"/>
  <c r="V4969" i="1" a="1"/>
  <c r="V4969" i="1" s="1"/>
  <c r="V4970" i="1" a="1"/>
  <c r="V4970" i="1" s="1"/>
  <c r="V4971" i="1" a="1"/>
  <c r="V4971" i="1" s="1"/>
  <c r="V4972" i="1" a="1"/>
  <c r="V4972" i="1" s="1"/>
  <c r="V4973" i="1" a="1"/>
  <c r="V4973" i="1" s="1"/>
  <c r="V4974" i="1" a="1"/>
  <c r="V4974" i="1" s="1"/>
  <c r="V4975" i="1" a="1"/>
  <c r="V4975" i="1" s="1"/>
  <c r="V4976" i="1" a="1"/>
  <c r="V4976" i="1" s="1"/>
  <c r="V4977" i="1" a="1"/>
  <c r="V4977" i="1" s="1"/>
  <c r="V4978" i="1" a="1"/>
  <c r="V4978" i="1" s="1"/>
  <c r="V4979" i="1" a="1"/>
  <c r="V4979" i="1" s="1"/>
  <c r="V4980" i="1" a="1"/>
  <c r="V4980" i="1" s="1"/>
  <c r="V4981" i="1" a="1"/>
  <c r="V4981" i="1" s="1"/>
  <c r="V4982" i="1" a="1"/>
  <c r="V4982" i="1" s="1"/>
  <c r="V4983" i="1" a="1"/>
  <c r="V4983" i="1" s="1"/>
  <c r="V4984" i="1" a="1"/>
  <c r="V4984" i="1" s="1"/>
  <c r="V4985" i="1" a="1"/>
  <c r="V4985" i="1" s="1"/>
  <c r="V4986" i="1" a="1"/>
  <c r="V4986" i="1" s="1"/>
  <c r="V4987" i="1" a="1"/>
  <c r="V4987" i="1" s="1"/>
  <c r="V4988" i="1" a="1"/>
  <c r="V4988" i="1" s="1"/>
  <c r="V4989" i="1" a="1"/>
  <c r="V4989" i="1" s="1"/>
  <c r="V4990" i="1" a="1"/>
  <c r="V4990" i="1" s="1"/>
  <c r="V4991" i="1" a="1"/>
  <c r="V4991" i="1" s="1"/>
  <c r="V4992" i="1" a="1"/>
  <c r="V4992" i="1" s="1"/>
  <c r="V4993" i="1" a="1"/>
  <c r="V4993" i="1" s="1"/>
  <c r="V4994" i="1" a="1"/>
  <c r="V4994" i="1" s="1"/>
  <c r="V4995" i="1" a="1"/>
  <c r="V4995" i="1" s="1"/>
  <c r="V4996" i="1" a="1"/>
  <c r="V4996" i="1" s="1"/>
  <c r="V4997" i="1" a="1"/>
  <c r="V4997" i="1" s="1"/>
  <c r="V4998" i="1" a="1"/>
  <c r="V4998" i="1" s="1"/>
  <c r="V4999" i="1" a="1"/>
  <c r="V4999" i="1" s="1"/>
  <c r="V5000" i="1" a="1"/>
  <c r="V5000" i="1" s="1"/>
  <c r="V5001" i="1" a="1"/>
  <c r="V5001" i="1" s="1"/>
  <c r="V5002" i="1" a="1"/>
  <c r="V5002" i="1" s="1"/>
  <c r="V5003" i="1" a="1"/>
  <c r="V5003" i="1" s="1"/>
  <c r="V5004" i="1" a="1"/>
  <c r="V5004" i="1" s="1"/>
  <c r="V5005" i="1" a="1"/>
  <c r="V5005" i="1" s="1"/>
  <c r="V5006" i="1" a="1"/>
  <c r="V5006" i="1" s="1"/>
  <c r="V5007" i="1" a="1"/>
  <c r="V5007" i="1" s="1"/>
  <c r="V5008" i="1" a="1"/>
  <c r="V5008" i="1" s="1"/>
  <c r="V5009" i="1" a="1"/>
  <c r="V5009" i="1" s="1"/>
  <c r="V5010" i="1" a="1"/>
  <c r="V5010" i="1" s="1"/>
  <c r="V5011" i="1" a="1"/>
  <c r="V5011" i="1" s="1"/>
  <c r="V5012" i="1" a="1"/>
  <c r="V5012" i="1" s="1"/>
  <c r="V5013" i="1" a="1"/>
  <c r="V5013" i="1" s="1"/>
  <c r="V5014" i="1" a="1"/>
  <c r="V5014" i="1" s="1"/>
  <c r="V5015" i="1" a="1"/>
  <c r="V5015" i="1" s="1"/>
  <c r="V5016" i="1" a="1"/>
  <c r="V5016" i="1" s="1"/>
  <c r="V5017" i="1" a="1"/>
  <c r="V5017" i="1" s="1"/>
  <c r="V5018" i="1" a="1"/>
  <c r="V5018" i="1" s="1"/>
  <c r="V5019" i="1" a="1"/>
  <c r="V5019" i="1" s="1"/>
  <c r="V5020" i="1" a="1"/>
  <c r="V5020" i="1" s="1"/>
  <c r="V5021" i="1" a="1"/>
  <c r="V5021" i="1" s="1"/>
  <c r="V5022" i="1" a="1"/>
  <c r="V5022" i="1" s="1"/>
  <c r="V5023" i="1" a="1"/>
  <c r="V5023" i="1" s="1"/>
  <c r="V5024" i="1" a="1"/>
  <c r="V5024" i="1" s="1"/>
  <c r="V5025" i="1" a="1"/>
  <c r="V5025" i="1" s="1"/>
  <c r="V5026" i="1" a="1"/>
  <c r="V5026" i="1" s="1"/>
  <c r="V5027" i="1" a="1"/>
  <c r="V5027" i="1" s="1"/>
  <c r="V5028" i="1" a="1"/>
  <c r="V5028" i="1" s="1"/>
  <c r="V5029" i="1" a="1"/>
  <c r="V5029" i="1" s="1"/>
  <c r="V5030" i="1" a="1"/>
  <c r="V5030" i="1" s="1"/>
  <c r="V5031" i="1" a="1"/>
  <c r="V5031" i="1" s="1"/>
  <c r="V5032" i="1" a="1"/>
  <c r="V5032" i="1" s="1"/>
  <c r="V5033" i="1" a="1"/>
  <c r="V5033" i="1" s="1"/>
  <c r="V5034" i="1" a="1"/>
  <c r="V5034" i="1" s="1"/>
  <c r="V5035" i="1" a="1"/>
  <c r="V5035" i="1" s="1"/>
  <c r="V5036" i="1" a="1"/>
  <c r="V5036" i="1" s="1"/>
  <c r="V5037" i="1" a="1"/>
  <c r="V5037" i="1" s="1"/>
  <c r="V5038" i="1" a="1"/>
  <c r="V5038" i="1" s="1"/>
  <c r="V5039" i="1" a="1"/>
  <c r="V5039" i="1" s="1"/>
  <c r="V5040" i="1" a="1"/>
  <c r="V5040" i="1" s="1"/>
  <c r="V5041" i="1" a="1"/>
  <c r="V5041" i="1" s="1"/>
  <c r="V5042" i="1" a="1"/>
  <c r="V5042" i="1" s="1"/>
  <c r="V5043" i="1" a="1"/>
  <c r="V5043" i="1" s="1"/>
  <c r="V5044" i="1" a="1"/>
  <c r="V5044" i="1" s="1"/>
  <c r="V5045" i="1" a="1"/>
  <c r="V5045" i="1" s="1"/>
  <c r="V5046" i="1" a="1"/>
  <c r="V5046" i="1" s="1"/>
  <c r="V5047" i="1" a="1"/>
  <c r="V5047" i="1" s="1"/>
  <c r="V5048" i="1" a="1"/>
  <c r="V5048" i="1" s="1"/>
  <c r="V5049" i="1" a="1"/>
  <c r="V5049" i="1" s="1"/>
  <c r="V5050" i="1" a="1"/>
  <c r="V5050" i="1" s="1"/>
  <c r="V5051" i="1" a="1"/>
  <c r="V5051" i="1" s="1"/>
  <c r="V5052" i="1" a="1"/>
  <c r="V5052" i="1" s="1"/>
  <c r="V5053" i="1" a="1"/>
  <c r="V5053" i="1" s="1"/>
  <c r="V5054" i="1" a="1"/>
  <c r="V5054" i="1" s="1"/>
  <c r="V5055" i="1" a="1"/>
  <c r="V5055" i="1" s="1"/>
  <c r="V5056" i="1" a="1"/>
  <c r="V5056" i="1" s="1"/>
  <c r="V5057" i="1" a="1"/>
  <c r="V5057" i="1" s="1"/>
  <c r="V5058" i="1" a="1"/>
  <c r="V5058" i="1" s="1"/>
  <c r="V5059" i="1" a="1"/>
  <c r="V5059" i="1" s="1"/>
  <c r="V5060" i="1" a="1"/>
  <c r="V5060" i="1" s="1"/>
  <c r="V5061" i="1" a="1"/>
  <c r="V5061" i="1" s="1"/>
  <c r="V5062" i="1" a="1"/>
  <c r="V5062" i="1" s="1"/>
  <c r="V5063" i="1" a="1"/>
  <c r="V5063" i="1" s="1"/>
  <c r="V5064" i="1" a="1"/>
  <c r="V5064" i="1" s="1"/>
  <c r="V5065" i="1" a="1"/>
  <c r="V5065" i="1" s="1"/>
  <c r="V5066" i="1" a="1"/>
  <c r="V5066" i="1" s="1"/>
  <c r="V5067" i="1" a="1"/>
  <c r="V5067" i="1" s="1"/>
  <c r="V5068" i="1" a="1"/>
  <c r="V5068" i="1" s="1"/>
  <c r="V5069" i="1" a="1"/>
  <c r="V5069" i="1" s="1"/>
  <c r="V5070" i="1" a="1"/>
  <c r="V5070" i="1" s="1"/>
  <c r="V5071" i="1" a="1"/>
  <c r="V5071" i="1" s="1"/>
  <c r="V5072" i="1" a="1"/>
  <c r="V5072" i="1" s="1"/>
  <c r="V5073" i="1" a="1"/>
  <c r="V5073" i="1" s="1"/>
  <c r="V5074" i="1" a="1"/>
  <c r="V5074" i="1" s="1"/>
  <c r="V5075" i="1" a="1"/>
  <c r="V5075" i="1"/>
  <c r="V5076" i="1" a="1"/>
  <c r="V5076" i="1" s="1"/>
  <c r="V5077" i="1" a="1"/>
  <c r="V5077" i="1" s="1"/>
  <c r="V5078" i="1" a="1"/>
  <c r="V5078" i="1" s="1"/>
  <c r="V5079" i="1" a="1"/>
  <c r="V5079" i="1" s="1"/>
  <c r="V5080" i="1" a="1"/>
  <c r="V5080" i="1" s="1"/>
  <c r="V5081" i="1" a="1"/>
  <c r="V5081" i="1" s="1"/>
  <c r="V5082" i="1" a="1"/>
  <c r="V5082" i="1" s="1"/>
  <c r="V5083" i="1" a="1"/>
  <c r="V5083" i="1" s="1"/>
  <c r="V5084" i="1" a="1"/>
  <c r="V5084" i="1" s="1"/>
  <c r="V5085" i="1" a="1"/>
  <c r="V5085" i="1" s="1"/>
  <c r="V5086" i="1" a="1"/>
  <c r="V5086" i="1" s="1"/>
  <c r="V5087" i="1" a="1"/>
  <c r="V5087" i="1" s="1"/>
  <c r="V5088" i="1" a="1"/>
  <c r="V5088" i="1" s="1"/>
  <c r="V5089" i="1" a="1"/>
  <c r="V5089" i="1" s="1"/>
  <c r="V5090" i="1" a="1"/>
  <c r="V5090" i="1" s="1"/>
  <c r="V5091" i="1" a="1"/>
  <c r="V5091" i="1" s="1"/>
  <c r="V5092" i="1" a="1"/>
  <c r="V5092" i="1" s="1"/>
  <c r="V5093" i="1" a="1"/>
  <c r="V5093" i="1"/>
  <c r="V5094" i="1" a="1"/>
  <c r="V5094" i="1" s="1"/>
  <c r="V5095" i="1" a="1"/>
  <c r="V5095" i="1" s="1"/>
  <c r="V5096" i="1" a="1"/>
  <c r="V5096" i="1" s="1"/>
  <c r="V5097" i="1" a="1"/>
  <c r="V5097" i="1" s="1"/>
  <c r="V5098" i="1" a="1"/>
  <c r="V5098" i="1" s="1"/>
  <c r="V5099" i="1" a="1"/>
  <c r="V5099" i="1" s="1"/>
  <c r="V5100" i="1" a="1"/>
  <c r="V5100" i="1" s="1"/>
  <c r="V5101" i="1" a="1"/>
  <c r="V5101" i="1" s="1"/>
  <c r="V5102" i="1" a="1"/>
  <c r="V5102" i="1" s="1"/>
  <c r="V5103" i="1" a="1"/>
  <c r="V5103" i="1" s="1"/>
  <c r="V5104" i="1" a="1"/>
  <c r="V5104" i="1" s="1"/>
  <c r="V5105" i="1" a="1"/>
  <c r="V5105" i="1" s="1"/>
  <c r="V5106" i="1" a="1"/>
  <c r="V5106" i="1" s="1"/>
  <c r="V5107" i="1" a="1"/>
  <c r="V5107" i="1" s="1"/>
  <c r="V5108" i="1" a="1"/>
  <c r="V5108" i="1" s="1"/>
  <c r="V5109" i="1" a="1"/>
  <c r="V5109" i="1" s="1"/>
  <c r="V5110" i="1" a="1"/>
  <c r="V5110" i="1" s="1"/>
  <c r="V5111" i="1" a="1"/>
  <c r="V5111" i="1" s="1"/>
  <c r="V5112" i="1" a="1"/>
  <c r="V5112" i="1" s="1"/>
  <c r="V5113" i="1" a="1"/>
  <c r="V5113" i="1" s="1"/>
  <c r="V5114" i="1" a="1"/>
  <c r="V5114" i="1" s="1"/>
  <c r="V5115" i="1" a="1"/>
  <c r="V5115" i="1" s="1"/>
  <c r="V5116" i="1" a="1"/>
  <c r="V5116" i="1" s="1"/>
  <c r="V5117" i="1" a="1"/>
  <c r="V5117" i="1" s="1"/>
  <c r="V5118" i="1" a="1"/>
  <c r="V5118" i="1" s="1"/>
  <c r="V5119" i="1" a="1"/>
  <c r="V5119" i="1" s="1"/>
  <c r="V5120" i="1" a="1"/>
  <c r="V5120" i="1" s="1"/>
  <c r="V5121" i="1" a="1"/>
  <c r="V5121" i="1" s="1"/>
  <c r="V5122" i="1" a="1"/>
  <c r="V5122" i="1" s="1"/>
  <c r="V5123" i="1" a="1"/>
  <c r="V5123" i="1" s="1"/>
  <c r="V5124" i="1" a="1"/>
  <c r="V5124" i="1" s="1"/>
  <c r="V5125" i="1" a="1"/>
  <c r="V5125" i="1" s="1"/>
  <c r="V5126" i="1" a="1"/>
  <c r="V5126" i="1" s="1"/>
  <c r="V5127" i="1" a="1"/>
  <c r="V5127" i="1" s="1"/>
  <c r="V5128" i="1" a="1"/>
  <c r="V5128" i="1" s="1"/>
  <c r="V5129" i="1" a="1"/>
  <c r="V5129" i="1" s="1"/>
  <c r="V5130" i="1" a="1"/>
  <c r="V5130" i="1" s="1"/>
  <c r="V5131" i="1" a="1"/>
  <c r="V5131" i="1" s="1"/>
  <c r="V5132" i="1" a="1"/>
  <c r="V5132" i="1" s="1"/>
  <c r="V5133" i="1" a="1"/>
  <c r="V5133" i="1" s="1"/>
  <c r="V5134" i="1" a="1"/>
  <c r="V5134" i="1" s="1"/>
  <c r="V5135" i="1" a="1"/>
  <c r="V5135" i="1" s="1"/>
  <c r="V5136" i="1" a="1"/>
  <c r="V5136" i="1" s="1"/>
  <c r="V5137" i="1" a="1"/>
  <c r="V5137" i="1" s="1"/>
  <c r="V5138" i="1" a="1"/>
  <c r="V5138" i="1" s="1"/>
  <c r="V5139" i="1" a="1"/>
  <c r="V5139" i="1" s="1"/>
  <c r="V5140" i="1" a="1"/>
  <c r="V5140" i="1" s="1"/>
  <c r="V5141" i="1" a="1"/>
  <c r="V5141" i="1" s="1"/>
  <c r="V5142" i="1" a="1"/>
  <c r="V5142" i="1" s="1"/>
  <c r="V5143" i="1" a="1"/>
  <c r="V5143" i="1" s="1"/>
  <c r="V5144" i="1" a="1"/>
  <c r="V5144" i="1" s="1"/>
  <c r="V5145" i="1" a="1"/>
  <c r="V5145" i="1" s="1"/>
  <c r="V5146" i="1" a="1"/>
  <c r="V5146" i="1" s="1"/>
  <c r="V5147" i="1" a="1"/>
  <c r="V5147" i="1"/>
  <c r="V5148" i="1" a="1"/>
  <c r="V5148" i="1" s="1"/>
  <c r="V5149" i="1" a="1"/>
  <c r="V5149" i="1" s="1"/>
  <c r="V5150" i="1" a="1"/>
  <c r="V5150" i="1" s="1"/>
  <c r="V5151" i="1" a="1"/>
  <c r="V5151" i="1" s="1"/>
  <c r="V5152" i="1" a="1"/>
  <c r="V5152" i="1" s="1"/>
  <c r="V5153" i="1" a="1"/>
  <c r="V5153" i="1" s="1"/>
  <c r="V5154" i="1" a="1"/>
  <c r="V5154" i="1" s="1"/>
  <c r="V5155" i="1" a="1"/>
  <c r="V5155" i="1" s="1"/>
  <c r="V5156" i="1" a="1"/>
  <c r="V5156" i="1" s="1"/>
  <c r="V5157" i="1" a="1"/>
  <c r="V5157" i="1" s="1"/>
  <c r="V5158" i="1" a="1"/>
  <c r="V5158" i="1" s="1"/>
  <c r="V5159" i="1" a="1"/>
  <c r="V5159" i="1" s="1"/>
  <c r="V5160" i="1" a="1"/>
  <c r="V5160" i="1" s="1"/>
  <c r="V5161" i="1" a="1"/>
  <c r="V5161" i="1" s="1"/>
  <c r="V5162" i="1" a="1"/>
  <c r="V5162" i="1" s="1"/>
  <c r="V5163" i="1" a="1"/>
  <c r="V5163" i="1" s="1"/>
  <c r="V5164" i="1" a="1"/>
  <c r="V5164" i="1" s="1"/>
  <c r="V5165" i="1" a="1"/>
  <c r="V5165" i="1" s="1"/>
  <c r="V5166" i="1" a="1"/>
  <c r="V5166" i="1" s="1"/>
  <c r="V5167" i="1" a="1"/>
  <c r="V5167" i="1" s="1"/>
  <c r="V5168" i="1" a="1"/>
  <c r="V5168" i="1" s="1"/>
  <c r="V5169" i="1" a="1"/>
  <c r="V5169" i="1" s="1"/>
  <c r="V5170" i="1" a="1"/>
  <c r="V5170" i="1" s="1"/>
  <c r="V5171" i="1" a="1"/>
  <c r="V5171" i="1" s="1"/>
  <c r="V5172" i="1" a="1"/>
  <c r="V5172" i="1" s="1"/>
  <c r="V5173" i="1" a="1"/>
  <c r="V5173" i="1" s="1"/>
  <c r="V5174" i="1" a="1"/>
  <c r="V5174" i="1" s="1"/>
  <c r="V5175" i="1" a="1"/>
  <c r="V5175" i="1" s="1"/>
  <c r="V5176" i="1" a="1"/>
  <c r="V5176" i="1" s="1"/>
  <c r="V5177" i="1" a="1"/>
  <c r="V5177" i="1" s="1"/>
  <c r="V5178" i="1" a="1"/>
  <c r="V5178" i="1" s="1"/>
  <c r="V5179" i="1" a="1"/>
  <c r="V5179" i="1" s="1"/>
  <c r="V5180" i="1" a="1"/>
  <c r="V5180" i="1" s="1"/>
  <c r="V5181" i="1" a="1"/>
  <c r="V5181" i="1" s="1"/>
  <c r="V5182" i="1" a="1"/>
  <c r="V5182" i="1" s="1"/>
  <c r="V5183" i="1" a="1"/>
  <c r="V5183" i="1" s="1"/>
  <c r="V5184" i="1" a="1"/>
  <c r="V5184" i="1" s="1"/>
  <c r="V5185" i="1" a="1"/>
  <c r="V5185" i="1" s="1"/>
  <c r="V5186" i="1" a="1"/>
  <c r="V5186" i="1" s="1"/>
  <c r="V5187" i="1" a="1"/>
  <c r="V5187" i="1" s="1"/>
  <c r="V5188" i="1" a="1"/>
  <c r="V5188" i="1" s="1"/>
  <c r="V5189" i="1" a="1"/>
  <c r="V5189" i="1" s="1"/>
  <c r="V5190" i="1" a="1"/>
  <c r="V5190" i="1" s="1"/>
  <c r="V5191" i="1" a="1"/>
  <c r="V5191" i="1" s="1"/>
  <c r="V5192" i="1" a="1"/>
  <c r="V5192" i="1" s="1"/>
  <c r="V5193" i="1" a="1"/>
  <c r="V5193" i="1" s="1"/>
  <c r="V5194" i="1" a="1"/>
  <c r="V5194" i="1" s="1"/>
  <c r="V5195" i="1" a="1"/>
  <c r="V5195" i="1" s="1"/>
  <c r="V5196" i="1" a="1"/>
  <c r="V5196" i="1" s="1"/>
  <c r="V5197" i="1" a="1"/>
  <c r="V5197" i="1" s="1"/>
  <c r="V5198" i="1" a="1"/>
  <c r="V5198" i="1" s="1"/>
  <c r="V5199" i="1" a="1"/>
  <c r="V5199" i="1" s="1"/>
  <c r="V5200" i="1" a="1"/>
  <c r="V5200" i="1" s="1"/>
  <c r="V5201" i="1" a="1"/>
  <c r="V5201" i="1" s="1"/>
  <c r="V5202" i="1" a="1"/>
  <c r="V5202" i="1" s="1"/>
  <c r="V5203" i="1" a="1"/>
  <c r="V5203" i="1" s="1"/>
  <c r="V5204" i="1" a="1"/>
  <c r="V5204" i="1" s="1"/>
  <c r="V5205" i="1" a="1"/>
  <c r="V5205" i="1" s="1"/>
  <c r="V5206" i="1" a="1"/>
  <c r="V5206" i="1" s="1"/>
  <c r="V5207" i="1" a="1"/>
  <c r="V5207" i="1" s="1"/>
  <c r="V5208" i="1" a="1"/>
  <c r="V5208" i="1" s="1"/>
  <c r="V5209" i="1" a="1"/>
  <c r="V5209" i="1" s="1"/>
  <c r="V5210" i="1" a="1"/>
  <c r="V5210" i="1" s="1"/>
  <c r="V5211" i="1" a="1"/>
  <c r="V5211" i="1" s="1"/>
  <c r="V5212" i="1" a="1"/>
  <c r="V5212" i="1" s="1"/>
  <c r="V5213" i="1" a="1"/>
  <c r="V5213" i="1" s="1"/>
  <c r="V5214" i="1" a="1"/>
  <c r="V5214" i="1" s="1"/>
  <c r="V5215" i="1" a="1"/>
  <c r="V5215" i="1" s="1"/>
  <c r="V5216" i="1" a="1"/>
  <c r="V5216" i="1" s="1"/>
  <c r="V5217" i="1" a="1"/>
  <c r="V5217" i="1" s="1"/>
  <c r="V5218" i="1" a="1"/>
  <c r="V5218" i="1" s="1"/>
  <c r="V5219" i="1" a="1"/>
  <c r="V5219" i="1" s="1"/>
  <c r="V5220" i="1" a="1"/>
  <c r="V5220" i="1" s="1"/>
  <c r="V5221" i="1" a="1"/>
  <c r="V5221" i="1" s="1"/>
  <c r="V5222" i="1" a="1"/>
  <c r="V5222" i="1" s="1"/>
  <c r="V5223" i="1" a="1"/>
  <c r="V5223" i="1" s="1"/>
  <c r="V5224" i="1" a="1"/>
  <c r="V5224" i="1" s="1"/>
  <c r="V5225" i="1" a="1"/>
  <c r="V5225" i="1" s="1"/>
  <c r="V5226" i="1" a="1"/>
  <c r="V5226" i="1" s="1"/>
  <c r="V5227" i="1" a="1"/>
  <c r="V5227" i="1" s="1"/>
  <c r="V5228" i="1" a="1"/>
  <c r="V5228" i="1" s="1"/>
  <c r="V5229" i="1" a="1"/>
  <c r="V5229" i="1" s="1"/>
  <c r="V5230" i="1" a="1"/>
  <c r="V5230" i="1" s="1"/>
  <c r="V5231" i="1" a="1"/>
  <c r="V5231" i="1" s="1"/>
  <c r="V5232" i="1" a="1"/>
  <c r="V5232" i="1" s="1"/>
  <c r="V5233" i="1" a="1"/>
  <c r="V5233" i="1" s="1"/>
  <c r="V5234" i="1" a="1"/>
  <c r="V5234" i="1" s="1"/>
  <c r="V5235" i="1" a="1"/>
  <c r="V5235" i="1" s="1"/>
  <c r="V5236" i="1" a="1"/>
  <c r="V5236" i="1" s="1"/>
  <c r="V5237" i="1" a="1"/>
  <c r="V5237" i="1" s="1"/>
  <c r="V5238" i="1" a="1"/>
  <c r="V5238" i="1" s="1"/>
  <c r="V5239" i="1" a="1"/>
  <c r="V5239" i="1" s="1"/>
  <c r="V5240" i="1" a="1"/>
  <c r="V5240" i="1" s="1"/>
  <c r="V5241" i="1" a="1"/>
  <c r="V5241" i="1" s="1"/>
  <c r="V5242" i="1" a="1"/>
  <c r="V5242" i="1" s="1"/>
  <c r="V5243" i="1" a="1"/>
  <c r="V5243" i="1" s="1"/>
  <c r="V5244" i="1" a="1"/>
  <c r="V5244" i="1" s="1"/>
  <c r="V5245" i="1" a="1"/>
  <c r="V5245" i="1" s="1"/>
  <c r="V5246" i="1" a="1"/>
  <c r="V5246" i="1" s="1"/>
  <c r="V5247" i="1" a="1"/>
  <c r="V5247" i="1" s="1"/>
  <c r="V5248" i="1" a="1"/>
  <c r="V5248" i="1" s="1"/>
  <c r="V5249" i="1" a="1"/>
  <c r="V5249" i="1" s="1"/>
  <c r="V5250" i="1" a="1"/>
  <c r="V5250" i="1" s="1"/>
  <c r="V5251" i="1" a="1"/>
  <c r="V5251" i="1" s="1"/>
  <c r="V5252" i="1" a="1"/>
  <c r="V5252" i="1" s="1"/>
  <c r="V5253" i="1" a="1"/>
  <c r="V5253" i="1" s="1"/>
  <c r="V5254" i="1" a="1"/>
  <c r="V5254" i="1" s="1"/>
  <c r="V5255" i="1" a="1"/>
  <c r="V5255" i="1" s="1"/>
  <c r="V5256" i="1" a="1"/>
  <c r="V5256" i="1" s="1"/>
  <c r="V5257" i="1" a="1"/>
  <c r="V5257" i="1" s="1"/>
  <c r="V5258" i="1" a="1"/>
  <c r="V5258" i="1" s="1"/>
  <c r="V5259" i="1" a="1"/>
  <c r="V5259" i="1" s="1"/>
  <c r="V5260" i="1" a="1"/>
  <c r="V5260" i="1" s="1"/>
  <c r="V5261" i="1" a="1"/>
  <c r="V5261" i="1" s="1"/>
  <c r="V5262" i="1" a="1"/>
  <c r="V5262" i="1" s="1"/>
  <c r="V5263" i="1" a="1"/>
  <c r="V5263" i="1" s="1"/>
  <c r="V5264" i="1" a="1"/>
  <c r="V5264" i="1" s="1"/>
  <c r="V5265" i="1" a="1"/>
  <c r="V5265" i="1" s="1"/>
  <c r="V5266" i="1" a="1"/>
  <c r="V5266" i="1" s="1"/>
  <c r="V5267" i="1" a="1"/>
  <c r="V5267" i="1" s="1"/>
  <c r="V5268" i="1" a="1"/>
  <c r="V5268" i="1" s="1"/>
  <c r="V5269" i="1" a="1"/>
  <c r="V5269" i="1" s="1"/>
  <c r="V5270" i="1" a="1"/>
  <c r="V5270" i="1" s="1"/>
  <c r="V5271" i="1" a="1"/>
  <c r="V5271" i="1" s="1"/>
  <c r="V5272" i="1" a="1"/>
  <c r="V5272" i="1" s="1"/>
  <c r="V5273" i="1" a="1"/>
  <c r="V5273" i="1" s="1"/>
  <c r="V5274" i="1" a="1"/>
  <c r="V5274" i="1" s="1"/>
  <c r="V5275" i="1" a="1"/>
  <c r="V5275" i="1" s="1"/>
  <c r="V5276" i="1" a="1"/>
  <c r="V5276" i="1" s="1"/>
  <c r="V5277" i="1" a="1"/>
  <c r="V5277" i="1" s="1"/>
  <c r="V5278" i="1" a="1"/>
  <c r="V5278" i="1" s="1"/>
  <c r="V5279" i="1" a="1"/>
  <c r="V5279" i="1" s="1"/>
  <c r="V5280" i="1" a="1"/>
  <c r="V5280" i="1" s="1"/>
  <c r="V5281" i="1" a="1"/>
  <c r="V5281" i="1" s="1"/>
  <c r="V5282" i="1" a="1"/>
  <c r="V5282" i="1" s="1"/>
  <c r="V5283" i="1" a="1"/>
  <c r="V5283" i="1" s="1"/>
  <c r="V5284" i="1" a="1"/>
  <c r="V5284" i="1" s="1"/>
  <c r="V5285" i="1" a="1"/>
  <c r="V5285" i="1" s="1"/>
  <c r="V5286" i="1" a="1"/>
  <c r="V5286" i="1" s="1"/>
  <c r="V5287" i="1" a="1"/>
  <c r="V5287" i="1" s="1"/>
  <c r="V5288" i="1" a="1"/>
  <c r="V5288" i="1" s="1"/>
  <c r="V5289" i="1" a="1"/>
  <c r="V5289" i="1" s="1"/>
  <c r="V5290" i="1" a="1"/>
  <c r="V5290" i="1" s="1"/>
  <c r="V5291" i="1" a="1"/>
  <c r="V5291" i="1" s="1"/>
  <c r="V5292" i="1" a="1"/>
  <c r="V5292" i="1" s="1"/>
  <c r="V5293" i="1" a="1"/>
  <c r="V5293" i="1" s="1"/>
  <c r="V5294" i="1" a="1"/>
  <c r="V5294" i="1" s="1"/>
  <c r="V5295" i="1" a="1"/>
  <c r="V5295" i="1" s="1"/>
  <c r="V5296" i="1" a="1"/>
  <c r="V5296" i="1" s="1"/>
  <c r="V5297" i="1" a="1"/>
  <c r="V5297" i="1" s="1"/>
  <c r="V5298" i="1" a="1"/>
  <c r="V5298" i="1" s="1"/>
  <c r="V5299" i="1" a="1"/>
  <c r="V5299" i="1" s="1"/>
  <c r="V5300" i="1" a="1"/>
  <c r="V5300" i="1" s="1"/>
  <c r="V5301" i="1" a="1"/>
  <c r="V5301" i="1" s="1"/>
  <c r="V5302" i="1" a="1"/>
  <c r="V5302" i="1" s="1"/>
  <c r="V5303" i="1" a="1"/>
  <c r="V5303" i="1" s="1"/>
  <c r="V5304" i="1" a="1"/>
  <c r="V5304" i="1" s="1"/>
  <c r="V5305" i="1" a="1"/>
  <c r="V5305" i="1" s="1"/>
  <c r="V5306" i="1" a="1"/>
  <c r="V5306" i="1" s="1"/>
  <c r="V5307" i="1" a="1"/>
  <c r="V5307" i="1" s="1"/>
  <c r="V5308" i="1" a="1"/>
  <c r="V5308" i="1" s="1"/>
  <c r="V5309" i="1" a="1"/>
  <c r="V5309" i="1" s="1"/>
  <c r="V5310" i="1" a="1"/>
  <c r="V5310" i="1" s="1"/>
  <c r="V5311" i="1" a="1"/>
  <c r="V5311" i="1" s="1"/>
  <c r="V5312" i="1" a="1"/>
  <c r="V5312" i="1" s="1"/>
  <c r="V5313" i="1" a="1"/>
  <c r="V5313" i="1" s="1"/>
  <c r="V5314" i="1" a="1"/>
  <c r="V5314" i="1" s="1"/>
  <c r="V5315" i="1" a="1"/>
  <c r="V5315" i="1" s="1"/>
  <c r="V5316" i="1" a="1"/>
  <c r="V5316" i="1" s="1"/>
  <c r="V5317" i="1" a="1"/>
  <c r="V5317" i="1" s="1"/>
  <c r="V5318" i="1" a="1"/>
  <c r="V5318" i="1" s="1"/>
  <c r="V5319" i="1" a="1"/>
  <c r="V5319" i="1" s="1"/>
  <c r="V5320" i="1" a="1"/>
  <c r="V5320" i="1" s="1"/>
  <c r="V5321" i="1" a="1"/>
  <c r="V5321" i="1" s="1"/>
  <c r="V5322" i="1" a="1"/>
  <c r="V5322" i="1" s="1"/>
  <c r="V5323" i="1" a="1"/>
  <c r="V5323" i="1" s="1"/>
  <c r="V5324" i="1" a="1"/>
  <c r="V5324" i="1" s="1"/>
  <c r="V5325" i="1" a="1"/>
  <c r="V5325" i="1" s="1"/>
  <c r="V5326" i="1" a="1"/>
  <c r="V5326" i="1" s="1"/>
  <c r="V5327" i="1" a="1"/>
  <c r="V5327" i="1" s="1"/>
  <c r="V5328" i="1" a="1"/>
  <c r="V5328" i="1" s="1"/>
  <c r="V5329" i="1" a="1"/>
  <c r="V5329" i="1" s="1"/>
  <c r="V5330" i="1" a="1"/>
  <c r="V5330" i="1" s="1"/>
  <c r="V5331" i="1" a="1"/>
  <c r="V5331" i="1" s="1"/>
  <c r="V5332" i="1" a="1"/>
  <c r="V5332" i="1" s="1"/>
  <c r="V5333" i="1" a="1"/>
  <c r="V5333" i="1" s="1"/>
  <c r="V5334" i="1" a="1"/>
  <c r="V5334" i="1" s="1"/>
  <c r="V5335" i="1" a="1"/>
  <c r="V5335" i="1" s="1"/>
  <c r="V5336" i="1" a="1"/>
  <c r="V5336" i="1" s="1"/>
  <c r="V5337" i="1" a="1"/>
  <c r="V5337" i="1" s="1"/>
  <c r="V5338" i="1" a="1"/>
  <c r="V5338" i="1" s="1"/>
  <c r="V5339" i="1" a="1"/>
  <c r="V5339" i="1" s="1"/>
  <c r="V5340" i="1" a="1"/>
  <c r="V5340" i="1" s="1"/>
  <c r="V5341" i="1" a="1"/>
  <c r="V5341" i="1" s="1"/>
  <c r="V5342" i="1" a="1"/>
  <c r="V5342" i="1" s="1"/>
  <c r="V5343" i="1" a="1"/>
  <c r="V5343" i="1" s="1"/>
  <c r="V5344" i="1" a="1"/>
  <c r="V5344" i="1"/>
  <c r="V5345" i="1" a="1"/>
  <c r="V5345" i="1" s="1"/>
  <c r="V5346" i="1" a="1"/>
  <c r="V5346" i="1" s="1"/>
  <c r="V5347" i="1" a="1"/>
  <c r="V5347" i="1" s="1"/>
  <c r="V5348" i="1" a="1"/>
  <c r="V5348" i="1" s="1"/>
  <c r="V5349" i="1" a="1"/>
  <c r="V5349" i="1" s="1"/>
  <c r="V5350" i="1" a="1"/>
  <c r="V5350" i="1" s="1"/>
  <c r="V5351" i="1" a="1"/>
  <c r="V5351" i="1" s="1"/>
  <c r="V5352" i="1" a="1"/>
  <c r="V5352" i="1" s="1"/>
  <c r="V5353" i="1" a="1"/>
  <c r="V5353" i="1" s="1"/>
  <c r="V5354" i="1" a="1"/>
  <c r="V5354" i="1" s="1"/>
  <c r="V5355" i="1" a="1"/>
  <c r="V5355" i="1" s="1"/>
  <c r="V5356" i="1" a="1"/>
  <c r="V5356" i="1" s="1"/>
  <c r="V5357" i="1" a="1"/>
  <c r="V5357" i="1" s="1"/>
  <c r="V5358" i="1" a="1"/>
  <c r="V5358" i="1" s="1"/>
  <c r="V5359" i="1" a="1"/>
  <c r="V5359" i="1" s="1"/>
  <c r="V5360" i="1" a="1"/>
  <c r="V5360" i="1" s="1"/>
  <c r="V5361" i="1" a="1"/>
  <c r="V5361" i="1" s="1"/>
  <c r="V5362" i="1" a="1"/>
  <c r="V5362" i="1" s="1"/>
  <c r="V5363" i="1" a="1"/>
  <c r="V5363" i="1" s="1"/>
  <c r="V5364" i="1" a="1"/>
  <c r="V5364" i="1" s="1"/>
  <c r="V5365" i="1" a="1"/>
  <c r="V5365" i="1" s="1"/>
  <c r="V5366" i="1" a="1"/>
  <c r="V5366" i="1" s="1"/>
  <c r="V5367" i="1" a="1"/>
  <c r="V5367" i="1" s="1"/>
  <c r="V5368" i="1" a="1"/>
  <c r="V5368" i="1" s="1"/>
  <c r="V5369" i="1" a="1"/>
  <c r="V5369" i="1" s="1"/>
  <c r="V5370" i="1" a="1"/>
  <c r="V5370" i="1" s="1"/>
  <c r="V5371" i="1" a="1"/>
  <c r="V5371" i="1" s="1"/>
  <c r="V5372" i="1" a="1"/>
  <c r="V5372" i="1" s="1"/>
  <c r="V5373" i="1" a="1"/>
  <c r="V5373" i="1" s="1"/>
  <c r="V5374" i="1" a="1"/>
  <c r="V5374" i="1" s="1"/>
  <c r="V5375" i="1" a="1"/>
  <c r="V5375" i="1" s="1"/>
  <c r="V5376" i="1" a="1"/>
  <c r="V5376" i="1" s="1"/>
  <c r="V5377" i="1" a="1"/>
  <c r="V5377" i="1" s="1"/>
  <c r="V5378" i="1" a="1"/>
  <c r="V5378" i="1" s="1"/>
  <c r="V5379" i="1" a="1"/>
  <c r="V5379" i="1" s="1"/>
  <c r="V5380" i="1" a="1"/>
  <c r="V5380" i="1" s="1"/>
  <c r="V5381" i="1" a="1"/>
  <c r="V5381" i="1" s="1"/>
  <c r="V5382" i="1" a="1"/>
  <c r="V5382" i="1" s="1"/>
  <c r="V5383" i="1" a="1"/>
  <c r="V5383" i="1" s="1"/>
  <c r="V5384" i="1" a="1"/>
  <c r="V5384" i="1" s="1"/>
  <c r="V5385" i="1" a="1"/>
  <c r="V5385" i="1" s="1"/>
  <c r="V5386" i="1" a="1"/>
  <c r="V5386" i="1" s="1"/>
  <c r="V5387" i="1" a="1"/>
  <c r="V5387" i="1" s="1"/>
  <c r="V5388" i="1" a="1"/>
  <c r="V5388" i="1" s="1"/>
  <c r="V5389" i="1" a="1"/>
  <c r="V5389" i="1" s="1"/>
  <c r="V5390" i="1" a="1"/>
  <c r="V5390" i="1" s="1"/>
  <c r="V5391" i="1" a="1"/>
  <c r="V5391" i="1" s="1"/>
  <c r="V5392" i="1" a="1"/>
  <c r="V5392" i="1" s="1"/>
  <c r="V5393" i="1" a="1"/>
  <c r="V5393" i="1" s="1"/>
  <c r="V5394" i="1" a="1"/>
  <c r="V5394" i="1" s="1"/>
  <c r="V5395" i="1" a="1"/>
  <c r="V5395" i="1" s="1"/>
  <c r="V5396" i="1" a="1"/>
  <c r="V5396" i="1" s="1"/>
  <c r="V5397" i="1" a="1"/>
  <c r="V5397" i="1" s="1"/>
  <c r="V5398" i="1" a="1"/>
  <c r="V5398" i="1" s="1"/>
  <c r="V5399" i="1" a="1"/>
  <c r="V5399" i="1" s="1"/>
  <c r="V5400" i="1" a="1"/>
  <c r="V5400" i="1" s="1"/>
  <c r="V5401" i="1" a="1"/>
  <c r="V5401" i="1" s="1"/>
  <c r="V5402" i="1" a="1"/>
  <c r="V5402" i="1" s="1"/>
  <c r="V5403" i="1" a="1"/>
  <c r="V5403" i="1" s="1"/>
  <c r="V5404" i="1" a="1"/>
  <c r="V5404" i="1" s="1"/>
  <c r="V5405" i="1" a="1"/>
  <c r="V5405" i="1" s="1"/>
  <c r="V5406" i="1" a="1"/>
  <c r="V5406" i="1" s="1"/>
  <c r="V5407" i="1" a="1"/>
  <c r="V5407" i="1" s="1"/>
  <c r="V5408" i="1" a="1"/>
  <c r="V5408" i="1" s="1"/>
  <c r="V5409" i="1" a="1"/>
  <c r="V5409" i="1" s="1"/>
  <c r="V5410" i="1" a="1"/>
  <c r="V5410" i="1" s="1"/>
  <c r="V5411" i="1" a="1"/>
  <c r="V5411" i="1" s="1"/>
  <c r="V5412" i="1" a="1"/>
  <c r="V5412" i="1" s="1"/>
  <c r="V5413" i="1" a="1"/>
  <c r="V5413" i="1" s="1"/>
  <c r="V5414" i="1" a="1"/>
  <c r="V5414" i="1" s="1"/>
  <c r="V5415" i="1" a="1"/>
  <c r="V5415" i="1" s="1"/>
  <c r="V5416" i="1" a="1"/>
  <c r="V5416" i="1" s="1"/>
  <c r="V5417" i="1" a="1"/>
  <c r="V5417" i="1" s="1"/>
  <c r="V5418" i="1" a="1"/>
  <c r="V5418" i="1" s="1"/>
  <c r="V5419" i="1" a="1"/>
  <c r="V5419" i="1" s="1"/>
  <c r="V5420" i="1" a="1"/>
  <c r="V5420" i="1" s="1"/>
  <c r="V5421" i="1" a="1"/>
  <c r="V5421" i="1" s="1"/>
  <c r="V5422" i="1" a="1"/>
  <c r="V5422" i="1" s="1"/>
  <c r="V5423" i="1" a="1"/>
  <c r="V5423" i="1" s="1"/>
  <c r="V5424" i="1" a="1"/>
  <c r="V5424" i="1" s="1"/>
  <c r="V5425" i="1" a="1"/>
  <c r="V5425" i="1" s="1"/>
  <c r="V5426" i="1" a="1"/>
  <c r="V5426" i="1" s="1"/>
  <c r="V5427" i="1" a="1"/>
  <c r="V5427" i="1" s="1"/>
  <c r="V5428" i="1" a="1"/>
  <c r="V5428" i="1"/>
  <c r="V5429" i="1" a="1"/>
  <c r="V5429" i="1" s="1"/>
  <c r="V5430" i="1" a="1"/>
  <c r="V5430" i="1" s="1"/>
  <c r="V5431" i="1" a="1"/>
  <c r="V5431" i="1" s="1"/>
  <c r="V5432" i="1" a="1"/>
  <c r="V5432" i="1" s="1"/>
  <c r="V5433" i="1" a="1"/>
  <c r="V5433" i="1" s="1"/>
  <c r="V5434" i="1" a="1"/>
  <c r="V5434" i="1" s="1"/>
  <c r="V5435" i="1" a="1"/>
  <c r="V5435" i="1" s="1"/>
  <c r="V5436" i="1" a="1"/>
  <c r="V5436" i="1" s="1"/>
  <c r="V5437" i="1" a="1"/>
  <c r="V5437" i="1" s="1"/>
  <c r="V5438" i="1" a="1"/>
  <c r="V5438" i="1" s="1"/>
  <c r="V5439" i="1" a="1"/>
  <c r="V5439" i="1" s="1"/>
  <c r="V5440" i="1" a="1"/>
  <c r="V5440" i="1" s="1"/>
  <c r="V5441" i="1" a="1"/>
  <c r="V5441" i="1" s="1"/>
  <c r="V5442" i="1" a="1"/>
  <c r="V5442" i="1" s="1"/>
  <c r="V5443" i="1" a="1"/>
  <c r="V5443" i="1" s="1"/>
  <c r="V5444" i="1" a="1"/>
  <c r="V5444" i="1" s="1"/>
  <c r="V5445" i="1" a="1"/>
  <c r="V5445" i="1" s="1"/>
  <c r="V5446" i="1" a="1"/>
  <c r="V5446" i="1" s="1"/>
  <c r="V5447" i="1" a="1"/>
  <c r="V5447" i="1" s="1"/>
  <c r="V5448" i="1" a="1"/>
  <c r="V5448" i="1"/>
  <c r="V5449" i="1" a="1"/>
  <c r="V5449" i="1" s="1"/>
  <c r="V5450" i="1" a="1"/>
  <c r="V5450" i="1" s="1"/>
  <c r="V5451" i="1" a="1"/>
  <c r="V5451" i="1" s="1"/>
  <c r="V5452" i="1" a="1"/>
  <c r="V5452" i="1" s="1"/>
  <c r="V5453" i="1" a="1"/>
  <c r="V5453" i="1" s="1"/>
  <c r="V5454" i="1" a="1"/>
  <c r="V5454" i="1" s="1"/>
  <c r="V5455" i="1" a="1"/>
  <c r="V5455" i="1" s="1"/>
  <c r="V5456" i="1" a="1"/>
  <c r="V5456" i="1" s="1"/>
  <c r="V5457" i="1" a="1"/>
  <c r="V5457" i="1"/>
  <c r="V5458" i="1" a="1"/>
  <c r="V5458" i="1" s="1"/>
  <c r="V5459" i="1" a="1"/>
  <c r="V5459" i="1" s="1"/>
  <c r="V5460" i="1" a="1"/>
  <c r="V5460" i="1" s="1"/>
  <c r="V5461" i="1" a="1"/>
  <c r="V5461" i="1" s="1"/>
  <c r="V5462" i="1" a="1"/>
  <c r="V5462" i="1" s="1"/>
  <c r="V5463" i="1" a="1"/>
  <c r="V5463" i="1" s="1"/>
  <c r="V5464" i="1" a="1"/>
  <c r="V5464" i="1" s="1"/>
  <c r="V5465" i="1" a="1"/>
  <c r="V5465" i="1" s="1"/>
  <c r="V5466" i="1" a="1"/>
  <c r="V5466" i="1" s="1"/>
  <c r="V5467" i="1" a="1"/>
  <c r="V5467" i="1" s="1"/>
  <c r="V5468" i="1" a="1"/>
  <c r="V5468" i="1" s="1"/>
  <c r="V5469" i="1" a="1"/>
  <c r="V5469" i="1" s="1"/>
  <c r="V5470" i="1" a="1"/>
  <c r="V5470" i="1" s="1"/>
  <c r="V5471" i="1" a="1"/>
  <c r="V5471" i="1" s="1"/>
  <c r="V5472" i="1" a="1"/>
  <c r="V5472" i="1" s="1"/>
  <c r="V5473" i="1" a="1"/>
  <c r="V5473" i="1" s="1"/>
  <c r="V5474" i="1" a="1"/>
  <c r="V5474" i="1" s="1"/>
  <c r="V5475" i="1" a="1"/>
  <c r="V5475" i="1" s="1"/>
  <c r="V5476" i="1" a="1"/>
  <c r="V5476" i="1" s="1"/>
  <c r="V5477" i="1" a="1"/>
  <c r="V5477" i="1" s="1"/>
  <c r="V5478" i="1" a="1"/>
  <c r="V5478" i="1" s="1"/>
  <c r="V5479" i="1" a="1"/>
  <c r="V5479" i="1" s="1"/>
  <c r="V5480" i="1" a="1"/>
  <c r="V5480" i="1" s="1"/>
  <c r="V5481" i="1" a="1"/>
  <c r="V5481" i="1" s="1"/>
  <c r="V5482" i="1" a="1"/>
  <c r="V5482" i="1" s="1"/>
  <c r="V5483" i="1" a="1"/>
  <c r="V5483" i="1" s="1"/>
  <c r="V5484" i="1" a="1"/>
  <c r="V5484" i="1" s="1"/>
  <c r="V5485" i="1" a="1"/>
  <c r="V5485" i="1" s="1"/>
  <c r="V5486" i="1" a="1"/>
  <c r="V5486" i="1" s="1"/>
  <c r="V5487" i="1" a="1"/>
  <c r="V5487" i="1" s="1"/>
  <c r="V5488" i="1" a="1"/>
  <c r="V5488" i="1" s="1"/>
  <c r="V5489" i="1" a="1"/>
  <c r="V5489" i="1" s="1"/>
  <c r="V5490" i="1" a="1"/>
  <c r="V5490" i="1" s="1"/>
  <c r="V5491" i="1" a="1"/>
  <c r="V5491" i="1" s="1"/>
  <c r="V5492" i="1" a="1"/>
  <c r="V5492" i="1" s="1"/>
  <c r="V5493" i="1" a="1"/>
  <c r="V5493" i="1" s="1"/>
  <c r="V5494" i="1" a="1"/>
  <c r="V5494" i="1" s="1"/>
  <c r="V5495" i="1" a="1"/>
  <c r="V5495" i="1" s="1"/>
  <c r="V5496" i="1" a="1"/>
  <c r="V5496" i="1" s="1"/>
  <c r="V5497" i="1" a="1"/>
  <c r="V5497" i="1" s="1"/>
  <c r="V5498" i="1" a="1"/>
  <c r="V5498" i="1" s="1"/>
  <c r="V5499" i="1" a="1"/>
  <c r="V5499" i="1" s="1"/>
  <c r="V5500" i="1" a="1"/>
  <c r="V5500" i="1" s="1"/>
  <c r="V5501" i="1" a="1"/>
  <c r="V5501" i="1" s="1"/>
  <c r="V5502" i="1" a="1"/>
  <c r="V5502" i="1" s="1"/>
  <c r="V5503" i="1" a="1"/>
  <c r="V5503" i="1" s="1"/>
  <c r="V5504" i="1" a="1"/>
  <c r="V5504" i="1" s="1"/>
  <c r="V5505" i="1" a="1"/>
  <c r="V5505" i="1" s="1"/>
  <c r="V5506" i="1" a="1"/>
  <c r="V5506" i="1" s="1"/>
  <c r="V5507" i="1" a="1"/>
  <c r="V5507" i="1" s="1"/>
  <c r="V5508" i="1" a="1"/>
  <c r="V5508" i="1" s="1"/>
  <c r="V5509" i="1" a="1"/>
  <c r="V5509" i="1" s="1"/>
  <c r="V5510" i="1" a="1"/>
  <c r="V5510" i="1" s="1"/>
  <c r="V5511" i="1" a="1"/>
  <c r="V5511" i="1" s="1"/>
  <c r="V5512" i="1" a="1"/>
  <c r="V5512" i="1" s="1"/>
  <c r="V5513" i="1" a="1"/>
  <c r="V5513" i="1" s="1"/>
  <c r="V5514" i="1" a="1"/>
  <c r="V5514" i="1" s="1"/>
  <c r="V5515" i="1" a="1"/>
  <c r="V5515" i="1" s="1"/>
  <c r="V5516" i="1" a="1"/>
  <c r="V5516" i="1" s="1"/>
  <c r="V5517" i="1" a="1"/>
  <c r="V5517" i="1" s="1"/>
  <c r="V5518" i="1" a="1"/>
  <c r="V5518" i="1" s="1"/>
  <c r="V5519" i="1" a="1"/>
  <c r="V5519" i="1" s="1"/>
  <c r="V5520" i="1" a="1"/>
  <c r="V5520" i="1" s="1"/>
  <c r="V5521" i="1" a="1"/>
  <c r="V5521" i="1" s="1"/>
  <c r="V5522" i="1" a="1"/>
  <c r="V5522" i="1" s="1"/>
  <c r="V5523" i="1" a="1"/>
  <c r="V5523" i="1" s="1"/>
  <c r="V5524" i="1" a="1"/>
  <c r="V5524" i="1" s="1"/>
  <c r="V5525" i="1" a="1"/>
  <c r="V5525" i="1" s="1"/>
  <c r="V5526" i="1" a="1"/>
  <c r="V5526" i="1" s="1"/>
  <c r="V5527" i="1" a="1"/>
  <c r="V5527" i="1" s="1"/>
  <c r="V5528" i="1" a="1"/>
  <c r="V5528" i="1" s="1"/>
  <c r="V5529" i="1" a="1"/>
  <c r="V5529" i="1" s="1"/>
  <c r="V5530" i="1" a="1"/>
  <c r="V5530" i="1" s="1"/>
  <c r="V5531" i="1" a="1"/>
  <c r="V5531" i="1" s="1"/>
  <c r="V5532" i="1" a="1"/>
  <c r="V5532" i="1" s="1"/>
  <c r="V5533" i="1" a="1"/>
  <c r="V5533" i="1" s="1"/>
  <c r="V5534" i="1" a="1"/>
  <c r="V5534" i="1" s="1"/>
  <c r="V5535" i="1" a="1"/>
  <c r="V5535" i="1" s="1"/>
  <c r="V5536" i="1" a="1"/>
  <c r="V5536" i="1" s="1"/>
  <c r="V5537" i="1" a="1"/>
  <c r="V5537" i="1" s="1"/>
  <c r="V5538" i="1" a="1"/>
  <c r="V5538" i="1" s="1"/>
  <c r="V5539" i="1" a="1"/>
  <c r="V5539" i="1" s="1"/>
  <c r="V5540" i="1" a="1"/>
  <c r="V5540" i="1" s="1"/>
  <c r="V5541" i="1" a="1"/>
  <c r="V5541" i="1" s="1"/>
  <c r="V5542" i="1" a="1"/>
  <c r="V5542" i="1" s="1"/>
  <c r="V5543" i="1" a="1"/>
  <c r="V5543" i="1" s="1"/>
  <c r="V5544" i="1" a="1"/>
  <c r="V5544" i="1" s="1"/>
  <c r="V5545" i="1" a="1"/>
  <c r="V5545" i="1" s="1"/>
  <c r="V5546" i="1" a="1"/>
  <c r="V5546" i="1" s="1"/>
  <c r="V5547" i="1" a="1"/>
  <c r="V5547" i="1" s="1"/>
  <c r="V5548" i="1" a="1"/>
  <c r="V5548" i="1" s="1"/>
  <c r="V5549" i="1" a="1"/>
  <c r="V5549" i="1" s="1"/>
  <c r="V5550" i="1" a="1"/>
  <c r="V5550" i="1" s="1"/>
  <c r="V5551" i="1" a="1"/>
  <c r="V5551" i="1" s="1"/>
  <c r="V5552" i="1" a="1"/>
  <c r="V5552" i="1" s="1"/>
  <c r="V5553" i="1" a="1"/>
  <c r="V5553" i="1" s="1"/>
  <c r="V5554" i="1" a="1"/>
  <c r="V5554" i="1" s="1"/>
  <c r="V5555" i="1" a="1"/>
  <c r="V5555" i="1" s="1"/>
  <c r="V5556" i="1" a="1"/>
  <c r="V5556" i="1" s="1"/>
  <c r="V5557" i="1" a="1"/>
  <c r="V5557" i="1" s="1"/>
  <c r="V5558" i="1" a="1"/>
  <c r="V5558" i="1" s="1"/>
  <c r="V5559" i="1" a="1"/>
  <c r="V5559" i="1" s="1"/>
  <c r="V5560" i="1" a="1"/>
  <c r="V5560" i="1" s="1"/>
  <c r="V5561" i="1" a="1"/>
  <c r="V5561" i="1" s="1"/>
  <c r="V5562" i="1" a="1"/>
  <c r="V5562" i="1" s="1"/>
  <c r="V5563" i="1" a="1"/>
  <c r="V5563" i="1" s="1"/>
  <c r="V5564" i="1" a="1"/>
  <c r="V5564" i="1" s="1"/>
  <c r="V5565" i="1" a="1"/>
  <c r="V5565" i="1" s="1"/>
  <c r="V5566" i="1" a="1"/>
  <c r="V5566" i="1" s="1"/>
  <c r="V5567" i="1" a="1"/>
  <c r="V5567" i="1" s="1"/>
  <c r="V5568" i="1" a="1"/>
  <c r="V5568" i="1" s="1"/>
  <c r="V5569" i="1" a="1"/>
  <c r="V5569" i="1" s="1"/>
  <c r="V5570" i="1" a="1"/>
  <c r="V5570" i="1" s="1"/>
  <c r="V5571" i="1" a="1"/>
  <c r="V5571" i="1" s="1"/>
  <c r="V5572" i="1" a="1"/>
  <c r="V5572" i="1" s="1"/>
  <c r="V5573" i="1" a="1"/>
  <c r="V5573" i="1" s="1"/>
  <c r="V5574" i="1" a="1"/>
  <c r="V5574" i="1" s="1"/>
  <c r="V5575" i="1" a="1"/>
  <c r="V5575" i="1" s="1"/>
  <c r="V5576" i="1" a="1"/>
  <c r="V5576" i="1" s="1"/>
  <c r="V5577" i="1" a="1"/>
  <c r="V5577" i="1" s="1"/>
  <c r="V5578" i="1" a="1"/>
  <c r="V5578" i="1" s="1"/>
  <c r="V5579" i="1" a="1"/>
  <c r="V5579" i="1" s="1"/>
  <c r="V5580" i="1" a="1"/>
  <c r="V5580" i="1" s="1"/>
  <c r="V5581" i="1" a="1"/>
  <c r="V5581" i="1" s="1"/>
  <c r="V5582" i="1" a="1"/>
  <c r="V5582" i="1" s="1"/>
  <c r="V5583" i="1" a="1"/>
  <c r="V5583" i="1" s="1"/>
  <c r="V5584" i="1" a="1"/>
  <c r="V5584" i="1" s="1"/>
  <c r="V5585" i="1" a="1"/>
  <c r="V5585" i="1" s="1"/>
  <c r="V5586" i="1" a="1"/>
  <c r="V5586" i="1" s="1"/>
  <c r="V5587" i="1" a="1"/>
  <c r="V5587" i="1" s="1"/>
  <c r="V5588" i="1" a="1"/>
  <c r="V5588" i="1" s="1"/>
  <c r="V5589" i="1" a="1"/>
  <c r="V5589" i="1" s="1"/>
  <c r="V5590" i="1" a="1"/>
  <c r="V5590" i="1" s="1"/>
  <c r="V5591" i="1" a="1"/>
  <c r="V5591" i="1" s="1"/>
  <c r="V5592" i="1" a="1"/>
  <c r="V5592" i="1" s="1"/>
  <c r="V5593" i="1" a="1"/>
  <c r="V5593" i="1" s="1"/>
  <c r="V5594" i="1" a="1"/>
  <c r="V5594" i="1" s="1"/>
  <c r="V5595" i="1" a="1"/>
  <c r="V5595" i="1" s="1"/>
  <c r="V5596" i="1" a="1"/>
  <c r="V5596" i="1" s="1"/>
  <c r="V5597" i="1" a="1"/>
  <c r="V5597" i="1" s="1"/>
  <c r="V5598" i="1" a="1"/>
  <c r="V5598" i="1" s="1"/>
  <c r="V5599" i="1" a="1"/>
  <c r="V5599" i="1" s="1"/>
  <c r="V5600" i="1" a="1"/>
  <c r="V5600" i="1" s="1"/>
  <c r="V5601" i="1" a="1"/>
  <c r="V5601" i="1" s="1"/>
  <c r="V5602" i="1" a="1"/>
  <c r="V5602" i="1" s="1"/>
  <c r="V5603" i="1" a="1"/>
  <c r="V5603" i="1" s="1"/>
  <c r="V5604" i="1" a="1"/>
  <c r="V5604" i="1" s="1"/>
  <c r="V5605" i="1" a="1"/>
  <c r="V5605" i="1" s="1"/>
  <c r="V5606" i="1" a="1"/>
  <c r="V5606" i="1" s="1"/>
  <c r="V5607" i="1" a="1"/>
  <c r="V5607" i="1" s="1"/>
  <c r="V5608" i="1" a="1"/>
  <c r="V5608" i="1" s="1"/>
  <c r="V5609" i="1" a="1"/>
  <c r="V5609" i="1" s="1"/>
  <c r="V5610" i="1" a="1"/>
  <c r="V5610" i="1" s="1"/>
  <c r="V5611" i="1" a="1"/>
  <c r="V5611" i="1" s="1"/>
  <c r="V5612" i="1" a="1"/>
  <c r="V5612" i="1" s="1"/>
  <c r="V5613" i="1" a="1"/>
  <c r="V5613" i="1" s="1"/>
  <c r="V5614" i="1" a="1"/>
  <c r="V5614" i="1" s="1"/>
  <c r="V5615" i="1" a="1"/>
  <c r="V5615" i="1" s="1"/>
  <c r="V5616" i="1" a="1"/>
  <c r="V5616" i="1" s="1"/>
  <c r="V5617" i="1" a="1"/>
  <c r="V5617" i="1" s="1"/>
  <c r="V5618" i="1" a="1"/>
  <c r="V5618" i="1" s="1"/>
  <c r="V5619" i="1" a="1"/>
  <c r="V5619" i="1" s="1"/>
  <c r="V5620" i="1" a="1"/>
  <c r="V5620" i="1" s="1"/>
  <c r="V5621" i="1" a="1"/>
  <c r="V5621" i="1" s="1"/>
  <c r="V5622" i="1" a="1"/>
  <c r="V5622" i="1" s="1"/>
  <c r="V5623" i="1" a="1"/>
  <c r="V5623" i="1" s="1"/>
  <c r="V5624" i="1" a="1"/>
  <c r="V5624" i="1" s="1"/>
  <c r="V5625" i="1" a="1"/>
  <c r="V5625" i="1" s="1"/>
  <c r="V5626" i="1" a="1"/>
  <c r="V5626" i="1" s="1"/>
  <c r="V5627" i="1" a="1"/>
  <c r="V5627" i="1" s="1"/>
  <c r="V5628" i="1" a="1"/>
  <c r="V5628" i="1" s="1"/>
  <c r="V5629" i="1" a="1"/>
  <c r="V5629" i="1" s="1"/>
  <c r="V5630" i="1" a="1"/>
  <c r="V5630" i="1" s="1"/>
  <c r="V5631" i="1" a="1"/>
  <c r="V5631" i="1" s="1"/>
  <c r="V5632" i="1" a="1"/>
  <c r="V5632" i="1" s="1"/>
  <c r="V5633" i="1" a="1"/>
  <c r="V5633" i="1" s="1"/>
  <c r="V5634" i="1" a="1"/>
  <c r="V5634" i="1" s="1"/>
  <c r="V5635" i="1" a="1"/>
  <c r="V5635" i="1" s="1"/>
  <c r="V5636" i="1" a="1"/>
  <c r="V5636" i="1" s="1"/>
  <c r="V5637" i="1" a="1"/>
  <c r="V5637" i="1" s="1"/>
  <c r="V5638" i="1" a="1"/>
  <c r="V5638" i="1" s="1"/>
  <c r="V5639" i="1" a="1"/>
  <c r="V5639" i="1" s="1"/>
  <c r="V5640" i="1" a="1"/>
  <c r="V5640" i="1" s="1"/>
  <c r="V5641" i="1" a="1"/>
  <c r="V5641" i="1" s="1"/>
  <c r="V5642" i="1" a="1"/>
  <c r="V5642" i="1" s="1"/>
  <c r="V5643" i="1" a="1"/>
  <c r="V5643" i="1" s="1"/>
  <c r="V5644" i="1" a="1"/>
  <c r="V5644" i="1" s="1"/>
  <c r="V5645" i="1" a="1"/>
  <c r="V5645" i="1" s="1"/>
  <c r="V5646" i="1" a="1"/>
  <c r="V5646" i="1" s="1"/>
  <c r="V5647" i="1" a="1"/>
  <c r="V5647" i="1" s="1"/>
  <c r="V5648" i="1" a="1"/>
  <c r="V5648" i="1" s="1"/>
  <c r="V5649" i="1" a="1"/>
  <c r="V5649" i="1" s="1"/>
  <c r="V5650" i="1" a="1"/>
  <c r="V5650" i="1" s="1"/>
  <c r="V5651" i="1" a="1"/>
  <c r="V5651" i="1"/>
  <c r="V5652" i="1" a="1"/>
  <c r="V5652" i="1" s="1"/>
  <c r="V5653" i="1" a="1"/>
  <c r="V5653" i="1" s="1"/>
  <c r="V5654" i="1" a="1"/>
  <c r="V5654" i="1" s="1"/>
  <c r="V5655" i="1" a="1"/>
  <c r="V5655" i="1" s="1"/>
  <c r="V5656" i="1" a="1"/>
  <c r="V5656" i="1" s="1"/>
  <c r="V5657" i="1" a="1"/>
  <c r="V5657" i="1" s="1"/>
  <c r="V5658" i="1" a="1"/>
  <c r="V5658" i="1" s="1"/>
  <c r="V5659" i="1" a="1"/>
  <c r="V5659" i="1" s="1"/>
  <c r="V5660" i="1" a="1"/>
  <c r="V5660" i="1" s="1"/>
  <c r="V5661" i="1" a="1"/>
  <c r="V5661" i="1" s="1"/>
  <c r="V5662" i="1" a="1"/>
  <c r="V5662" i="1" s="1"/>
  <c r="V5663" i="1" a="1"/>
  <c r="V5663" i="1" s="1"/>
  <c r="V5664" i="1" a="1"/>
  <c r="V5664" i="1" s="1"/>
  <c r="V5665" i="1" a="1"/>
  <c r="V5665" i="1" s="1"/>
  <c r="V5666" i="1" a="1"/>
  <c r="V5666" i="1" s="1"/>
  <c r="V5667" i="1" a="1"/>
  <c r="V5667" i="1" s="1"/>
  <c r="V5668" i="1" a="1"/>
  <c r="V5668" i="1" s="1"/>
  <c r="V5669" i="1" a="1"/>
  <c r="V5669" i="1" s="1"/>
  <c r="V5670" i="1" a="1"/>
  <c r="V5670" i="1" s="1"/>
  <c r="V5671" i="1" a="1"/>
  <c r="V5671" i="1" s="1"/>
  <c r="V5672" i="1" a="1"/>
  <c r="V5672" i="1" s="1"/>
  <c r="V5673" i="1" a="1"/>
  <c r="V5673" i="1" s="1"/>
  <c r="V5674" i="1" a="1"/>
  <c r="V5674" i="1" s="1"/>
  <c r="V5675" i="1" a="1"/>
  <c r="V5675" i="1" s="1"/>
  <c r="V5676" i="1" a="1"/>
  <c r="V5676" i="1" s="1"/>
  <c r="V5677" i="1" a="1"/>
  <c r="V5677" i="1" s="1"/>
  <c r="V5678" i="1" a="1"/>
  <c r="V5678" i="1" s="1"/>
  <c r="V5679" i="1" a="1"/>
  <c r="V5679" i="1" s="1"/>
  <c r="V5680" i="1" a="1"/>
  <c r="V5680" i="1" s="1"/>
  <c r="V5681" i="1" a="1"/>
  <c r="V5681" i="1" s="1"/>
  <c r="V5682" i="1" a="1"/>
  <c r="V5682" i="1" s="1"/>
  <c r="V5683" i="1" a="1"/>
  <c r="V5683" i="1" s="1"/>
  <c r="V5684" i="1" a="1"/>
  <c r="V5684" i="1" s="1"/>
  <c r="V5685" i="1" a="1"/>
  <c r="V5685" i="1" s="1"/>
  <c r="V5686" i="1" a="1"/>
  <c r="V5686" i="1" s="1"/>
  <c r="V5687" i="1" a="1"/>
  <c r="V5687" i="1" s="1"/>
  <c r="V5688" i="1" a="1"/>
  <c r="V5688" i="1" s="1"/>
  <c r="V5689" i="1" a="1"/>
  <c r="V5689" i="1" s="1"/>
  <c r="V5690" i="1" a="1"/>
  <c r="V5690" i="1" s="1"/>
  <c r="V5691" i="1" a="1"/>
  <c r="V5691" i="1" s="1"/>
  <c r="V5692" i="1" a="1"/>
  <c r="V5692" i="1" s="1"/>
  <c r="V5693" i="1" a="1"/>
  <c r="V5693" i="1" s="1"/>
  <c r="V5694" i="1" a="1"/>
  <c r="V5694" i="1" s="1"/>
  <c r="V5695" i="1" a="1"/>
  <c r="V5695" i="1" s="1"/>
  <c r="V5696" i="1" a="1"/>
  <c r="V5696" i="1" s="1"/>
  <c r="V5697" i="1" a="1"/>
  <c r="V5697" i="1" s="1"/>
  <c r="V5698" i="1" a="1"/>
  <c r="V5698" i="1" s="1"/>
  <c r="V5699" i="1" a="1"/>
  <c r="V5699" i="1" s="1"/>
  <c r="V5700" i="1" a="1"/>
  <c r="V5700" i="1" s="1"/>
  <c r="V5701" i="1" a="1"/>
  <c r="V5701" i="1" s="1"/>
  <c r="V5702" i="1" a="1"/>
  <c r="V5702" i="1" s="1"/>
  <c r="V5703" i="1" a="1"/>
  <c r="V5703" i="1" s="1"/>
  <c r="V5704" i="1" a="1"/>
  <c r="V5704" i="1"/>
  <c r="V5705" i="1" a="1"/>
  <c r="V5705" i="1" s="1"/>
  <c r="V5706" i="1" a="1"/>
  <c r="V5706" i="1" s="1"/>
  <c r="V5707" i="1" a="1"/>
  <c r="V5707" i="1" s="1"/>
  <c r="V5708" i="1" a="1"/>
  <c r="V5708" i="1" s="1"/>
  <c r="V5709" i="1" a="1"/>
  <c r="V5709" i="1" s="1"/>
  <c r="V5710" i="1" a="1"/>
  <c r="V5710" i="1" s="1"/>
  <c r="V5711" i="1" a="1"/>
  <c r="V5711" i="1" s="1"/>
  <c r="V5712" i="1" a="1"/>
  <c r="V5712" i="1" s="1"/>
  <c r="V5713" i="1" a="1"/>
  <c r="V5713" i="1" s="1"/>
  <c r="V5714" i="1" a="1"/>
  <c r="V5714" i="1" s="1"/>
  <c r="V5715" i="1" a="1"/>
  <c r="V5715" i="1" s="1"/>
  <c r="V5716" i="1" a="1"/>
  <c r="V5716" i="1" s="1"/>
  <c r="V5717" i="1" a="1"/>
  <c r="V5717" i="1" s="1"/>
  <c r="V5718" i="1" a="1"/>
  <c r="V5718" i="1" s="1"/>
  <c r="V5719" i="1" a="1"/>
  <c r="V5719" i="1" s="1"/>
  <c r="V5720" i="1" a="1"/>
  <c r="V5720" i="1" s="1"/>
  <c r="V5721" i="1" a="1"/>
  <c r="V5721" i="1" s="1"/>
  <c r="V5722" i="1" a="1"/>
  <c r="V5722" i="1" s="1"/>
  <c r="V5723" i="1" a="1"/>
  <c r="V5723" i="1" s="1"/>
  <c r="V5724" i="1" a="1"/>
  <c r="V5724" i="1" s="1"/>
  <c r="V5725" i="1" a="1"/>
  <c r="V5725" i="1" s="1"/>
  <c r="V5726" i="1" a="1"/>
  <c r="V5726" i="1" s="1"/>
  <c r="V5727" i="1" a="1"/>
  <c r="V5727" i="1" s="1"/>
  <c r="V5728" i="1" a="1"/>
  <c r="V5728" i="1" s="1"/>
  <c r="V5729" i="1" a="1"/>
  <c r="V5729" i="1" s="1"/>
  <c r="V5730" i="1" a="1"/>
  <c r="V5730" i="1" s="1"/>
  <c r="V5731" i="1" a="1"/>
  <c r="V5731" i="1" s="1"/>
  <c r="V5732" i="1" a="1"/>
  <c r="V5732" i="1" s="1"/>
  <c r="V5733" i="1" a="1"/>
  <c r="V5733" i="1" s="1"/>
  <c r="V5734" i="1" a="1"/>
  <c r="V5734" i="1" s="1"/>
  <c r="V5735" i="1" a="1"/>
  <c r="V5735" i="1" s="1"/>
  <c r="V5736" i="1" a="1"/>
  <c r="V5736" i="1" s="1"/>
  <c r="V5737" i="1" a="1"/>
  <c r="V5737" i="1" s="1"/>
  <c r="V5738" i="1" a="1"/>
  <c r="V5738" i="1" s="1"/>
  <c r="V5739" i="1" a="1"/>
  <c r="V5739" i="1" s="1"/>
  <c r="V5740" i="1" a="1"/>
  <c r="V5740" i="1" s="1"/>
  <c r="V5741" i="1" a="1"/>
  <c r="V5741" i="1" s="1"/>
  <c r="V5742" i="1" a="1"/>
  <c r="V5742" i="1" s="1"/>
  <c r="V5743" i="1" a="1"/>
  <c r="V5743" i="1" s="1"/>
  <c r="V5744" i="1" a="1"/>
  <c r="V5744" i="1" s="1"/>
  <c r="V5745" i="1" a="1"/>
  <c r="V5745" i="1" s="1"/>
  <c r="V5746" i="1" a="1"/>
  <c r="V5746" i="1" s="1"/>
  <c r="V5747" i="1" a="1"/>
  <c r="V5747" i="1" s="1"/>
  <c r="V5748" i="1" a="1"/>
  <c r="V5748" i="1" s="1"/>
  <c r="V5749" i="1" a="1"/>
  <c r="V5749" i="1" s="1"/>
  <c r="V5750" i="1" a="1"/>
  <c r="V5750" i="1" s="1"/>
  <c r="V5751" i="1" a="1"/>
  <c r="V5751" i="1" s="1"/>
  <c r="V5752" i="1" a="1"/>
  <c r="V5752" i="1" s="1"/>
  <c r="V5753" i="1" a="1"/>
  <c r="V5753" i="1" s="1"/>
  <c r="V5754" i="1" a="1"/>
  <c r="V5754" i="1" s="1"/>
  <c r="V5755" i="1" a="1"/>
  <c r="V5755" i="1" s="1"/>
  <c r="V5756" i="1" a="1"/>
  <c r="V5756" i="1" s="1"/>
  <c r="V5757" i="1" a="1"/>
  <c r="V5757" i="1" s="1"/>
  <c r="V5758" i="1" a="1"/>
  <c r="V5758" i="1" s="1"/>
  <c r="V5759" i="1" a="1"/>
  <c r="V5759" i="1" s="1"/>
  <c r="V5760" i="1" a="1"/>
  <c r="V5760" i="1" s="1"/>
  <c r="V5761" i="1" a="1"/>
  <c r="V5761" i="1" s="1"/>
  <c r="V5762" i="1" a="1"/>
  <c r="V5762" i="1" s="1"/>
  <c r="V5763" i="1" a="1"/>
  <c r="V5763" i="1" s="1"/>
  <c r="V5764" i="1" a="1"/>
  <c r="V5764" i="1" s="1"/>
  <c r="V5765" i="1" a="1"/>
  <c r="V5765" i="1" s="1"/>
  <c r="V5766" i="1" a="1"/>
  <c r="V5766" i="1" s="1"/>
  <c r="V5767" i="1" a="1"/>
  <c r="V5767" i="1" s="1"/>
  <c r="V5768" i="1" a="1"/>
  <c r="V5768" i="1" s="1"/>
  <c r="V5769" i="1" a="1"/>
  <c r="V5769" i="1" s="1"/>
  <c r="V5770" i="1" a="1"/>
  <c r="V5770" i="1" s="1"/>
  <c r="V5771" i="1" a="1"/>
  <c r="V5771" i="1" s="1"/>
  <c r="V5772" i="1" a="1"/>
  <c r="V5772" i="1" s="1"/>
  <c r="V5773" i="1" a="1"/>
  <c r="V5773" i="1" s="1"/>
  <c r="V5774" i="1" a="1"/>
  <c r="V5774" i="1" s="1"/>
  <c r="V5775" i="1" a="1"/>
  <c r="V5775" i="1" s="1"/>
  <c r="V5776" i="1" a="1"/>
  <c r="V5776" i="1" s="1"/>
  <c r="V5777" i="1" a="1"/>
  <c r="V5777" i="1" s="1"/>
  <c r="V5778" i="1" a="1"/>
  <c r="V5778" i="1" s="1"/>
  <c r="V5779" i="1" a="1"/>
  <c r="V5779" i="1" s="1"/>
  <c r="V5780" i="1" a="1"/>
  <c r="V5780" i="1" s="1"/>
  <c r="V5781" i="1" a="1"/>
  <c r="V5781" i="1" s="1"/>
  <c r="V5782" i="1" a="1"/>
  <c r="V5782" i="1" s="1"/>
  <c r="V5783" i="1" a="1"/>
  <c r="V5783" i="1" s="1"/>
  <c r="V5784" i="1" a="1"/>
  <c r="V5784" i="1" s="1"/>
  <c r="V5785" i="1" a="1"/>
  <c r="V5785" i="1" s="1"/>
  <c r="V5786" i="1" a="1"/>
  <c r="V5786" i="1" s="1"/>
  <c r="V5787" i="1" a="1"/>
  <c r="V5787" i="1" s="1"/>
  <c r="V5788" i="1" a="1"/>
  <c r="V5788" i="1" s="1"/>
  <c r="V5789" i="1" a="1"/>
  <c r="V5789" i="1" s="1"/>
  <c r="V5790" i="1" a="1"/>
  <c r="V5790" i="1" s="1"/>
  <c r="V5791" i="1" a="1"/>
  <c r="V5791" i="1" s="1"/>
  <c r="V5792" i="1" a="1"/>
  <c r="V5792" i="1" s="1"/>
  <c r="V5793" i="1" a="1"/>
  <c r="V5793" i="1" s="1"/>
  <c r="V5794" i="1" a="1"/>
  <c r="V5794" i="1" s="1"/>
  <c r="V5795" i="1" a="1"/>
  <c r="V5795" i="1" s="1"/>
  <c r="V5796" i="1" a="1"/>
  <c r="V5796" i="1" s="1"/>
  <c r="V5797" i="1" a="1"/>
  <c r="V5797" i="1" s="1"/>
  <c r="V5798" i="1" a="1"/>
  <c r="V5798" i="1" s="1"/>
  <c r="V5799" i="1" a="1"/>
  <c r="V5799" i="1" s="1"/>
  <c r="V5800" i="1" a="1"/>
  <c r="V5800" i="1" s="1"/>
  <c r="V5801" i="1" a="1"/>
  <c r="V5801" i="1" s="1"/>
  <c r="V5802" i="1" a="1"/>
  <c r="V5802" i="1" s="1"/>
  <c r="V5803" i="1" a="1"/>
  <c r="V5803" i="1" s="1"/>
  <c r="V5804" i="1" a="1"/>
  <c r="V5804" i="1" s="1"/>
  <c r="V5805" i="1" a="1"/>
  <c r="V5805" i="1" s="1"/>
  <c r="V5806" i="1" a="1"/>
  <c r="V5806" i="1" s="1"/>
  <c r="V5807" i="1" a="1"/>
  <c r="V5807" i="1" s="1"/>
  <c r="V5808" i="1" a="1"/>
  <c r="V5808" i="1" s="1"/>
  <c r="V5809" i="1" a="1"/>
  <c r="V5809" i="1" s="1"/>
  <c r="V5810" i="1" a="1"/>
  <c r="V5810" i="1" s="1"/>
  <c r="V5811" i="1" a="1"/>
  <c r="V5811" i="1" s="1"/>
  <c r="V5812" i="1" a="1"/>
  <c r="V5812" i="1" s="1"/>
  <c r="V5813" i="1" a="1"/>
  <c r="V5813" i="1" s="1"/>
  <c r="V5814" i="1" a="1"/>
  <c r="V5814" i="1" s="1"/>
  <c r="V5815" i="1" a="1"/>
  <c r="V5815" i="1" s="1"/>
  <c r="V5816" i="1" a="1"/>
  <c r="V5816" i="1" s="1"/>
  <c r="V5817" i="1" a="1"/>
  <c r="V5817" i="1" s="1"/>
  <c r="V5818" i="1" a="1"/>
  <c r="V5818" i="1" s="1"/>
  <c r="V5819" i="1" a="1"/>
  <c r="V5819" i="1" s="1"/>
  <c r="V5820" i="1" a="1"/>
  <c r="V5820" i="1" s="1"/>
  <c r="V5821" i="1" a="1"/>
  <c r="V5821" i="1" s="1"/>
  <c r="V5822" i="1" a="1"/>
  <c r="V5822" i="1" s="1"/>
  <c r="V5823" i="1" a="1"/>
  <c r="V5823" i="1" s="1"/>
  <c r="V5824" i="1" a="1"/>
  <c r="V5824" i="1" s="1"/>
  <c r="V5825" i="1" a="1"/>
  <c r="V5825" i="1" s="1"/>
  <c r="V5826" i="1" a="1"/>
  <c r="V5826" i="1" s="1"/>
  <c r="V5827" i="1" a="1"/>
  <c r="V5827" i="1" s="1"/>
  <c r="V5828" i="1" a="1"/>
  <c r="V5828" i="1" s="1"/>
  <c r="V5829" i="1" a="1"/>
  <c r="V5829" i="1" s="1"/>
  <c r="V5830" i="1" a="1"/>
  <c r="V5830" i="1" s="1"/>
  <c r="V5831" i="1" a="1"/>
  <c r="V5831" i="1" s="1"/>
  <c r="V5832" i="1" a="1"/>
  <c r="V5832" i="1" s="1"/>
  <c r="V5833" i="1" a="1"/>
  <c r="V5833" i="1" s="1"/>
  <c r="V5834" i="1" a="1"/>
  <c r="V5834" i="1" s="1"/>
  <c r="V5835" i="1" a="1"/>
  <c r="V5835" i="1" s="1"/>
  <c r="V5836" i="1" a="1"/>
  <c r="V5836" i="1" s="1"/>
  <c r="V5837" i="1" a="1"/>
  <c r="V5837" i="1" s="1"/>
  <c r="V5838" i="1" a="1"/>
  <c r="V5838" i="1" s="1"/>
  <c r="V5839" i="1" a="1"/>
  <c r="V5839" i="1" s="1"/>
  <c r="V5840" i="1" a="1"/>
  <c r="V5840" i="1" s="1"/>
  <c r="V5841" i="1" a="1"/>
  <c r="V5841" i="1" s="1"/>
  <c r="V5842" i="1" a="1"/>
  <c r="V5842" i="1" s="1"/>
  <c r="V5843" i="1" a="1"/>
  <c r="V5843" i="1" s="1"/>
  <c r="V5844" i="1" a="1"/>
  <c r="V5844" i="1" s="1"/>
  <c r="V5845" i="1" a="1"/>
  <c r="V5845" i="1" s="1"/>
  <c r="V5846" i="1" a="1"/>
  <c r="V5846" i="1" s="1"/>
  <c r="V5847" i="1" a="1"/>
  <c r="V5847" i="1" s="1"/>
  <c r="V5848" i="1" a="1"/>
  <c r="V5848" i="1" s="1"/>
  <c r="V5849" i="1" a="1"/>
  <c r="V5849" i="1" s="1"/>
  <c r="V5850" i="1" a="1"/>
  <c r="V5850" i="1" s="1"/>
  <c r="V5851" i="1" a="1"/>
  <c r="V5851" i="1" s="1"/>
  <c r="V5852" i="1" a="1"/>
  <c r="V5852" i="1" s="1"/>
  <c r="V5853" i="1" a="1"/>
  <c r="V5853" i="1" s="1"/>
  <c r="V5854" i="1" a="1"/>
  <c r="V5854" i="1" s="1"/>
  <c r="V5855" i="1" a="1"/>
  <c r="V5855" i="1" s="1"/>
  <c r="V5856" i="1" a="1"/>
  <c r="V5856" i="1" s="1"/>
  <c r="V5857" i="1" a="1"/>
  <c r="V5857" i="1" s="1"/>
  <c r="V5858" i="1" a="1"/>
  <c r="V5858" i="1" s="1"/>
  <c r="V5859" i="1" a="1"/>
  <c r="V5859" i="1" s="1"/>
  <c r="V5860" i="1" a="1"/>
  <c r="V5860" i="1" s="1"/>
  <c r="V5861" i="1" a="1"/>
  <c r="V5861" i="1" s="1"/>
  <c r="V5862" i="1" a="1"/>
  <c r="V5862" i="1" s="1"/>
  <c r="V5863" i="1" a="1"/>
  <c r="V5863" i="1" s="1"/>
  <c r="V5864" i="1" a="1"/>
  <c r="V5864" i="1" s="1"/>
  <c r="V5865" i="1" a="1"/>
  <c r="V5865" i="1" s="1"/>
  <c r="V5866" i="1" a="1"/>
  <c r="V5866" i="1" s="1"/>
  <c r="V5867" i="1" a="1"/>
  <c r="V5867" i="1" s="1"/>
  <c r="V5868" i="1" a="1"/>
  <c r="V5868" i="1" s="1"/>
  <c r="V5869" i="1" a="1"/>
  <c r="V5869" i="1" s="1"/>
  <c r="V5870" i="1" a="1"/>
  <c r="V5870" i="1" s="1"/>
  <c r="V5871" i="1" a="1"/>
  <c r="V5871" i="1" s="1"/>
  <c r="V5872" i="1" a="1"/>
  <c r="V5872" i="1" s="1"/>
  <c r="V5873" i="1" a="1"/>
  <c r="V5873" i="1" s="1"/>
  <c r="V5874" i="1" a="1"/>
  <c r="V5874" i="1" s="1"/>
  <c r="V5875" i="1" a="1"/>
  <c r="V5875" i="1" s="1"/>
  <c r="V5876" i="1" a="1"/>
  <c r="V5876" i="1" s="1"/>
  <c r="V5877" i="1" a="1"/>
  <c r="V5877" i="1" s="1"/>
  <c r="V5878" i="1" a="1"/>
  <c r="V5878" i="1" s="1"/>
  <c r="V5879" i="1" a="1"/>
  <c r="V5879" i="1" s="1"/>
  <c r="V5880" i="1" a="1"/>
  <c r="V5880" i="1" s="1"/>
  <c r="V5881" i="1" a="1"/>
  <c r="V5881" i="1" s="1"/>
  <c r="V5882" i="1" a="1"/>
  <c r="V5882" i="1" s="1"/>
  <c r="V5883" i="1" a="1"/>
  <c r="V5883" i="1" s="1"/>
  <c r="V5884" i="1" a="1"/>
  <c r="V5884" i="1" s="1"/>
  <c r="V5885" i="1" a="1"/>
  <c r="V5885" i="1" s="1"/>
  <c r="V5886" i="1" a="1"/>
  <c r="V5886" i="1" s="1"/>
  <c r="V5887" i="1" a="1"/>
  <c r="V5887" i="1" s="1"/>
  <c r="V5888" i="1" a="1"/>
  <c r="V5888" i="1" s="1"/>
  <c r="V5889" i="1" a="1"/>
  <c r="V5889" i="1" s="1"/>
  <c r="V5890" i="1" a="1"/>
  <c r="V5890" i="1" s="1"/>
  <c r="V5891" i="1" a="1"/>
  <c r="V5891" i="1" s="1"/>
  <c r="V5892" i="1" a="1"/>
  <c r="V5892" i="1" s="1"/>
  <c r="V5893" i="1" a="1"/>
  <c r="V5893" i="1" s="1"/>
  <c r="V5894" i="1" a="1"/>
  <c r="V5894" i="1" s="1"/>
  <c r="V5895" i="1" a="1"/>
  <c r="V5895" i="1" s="1"/>
  <c r="V5896" i="1" a="1"/>
  <c r="V5896" i="1" s="1"/>
  <c r="V5897" i="1" a="1"/>
  <c r="V5897" i="1" s="1"/>
  <c r="V5898" i="1" a="1"/>
  <c r="V5898" i="1" s="1"/>
  <c r="V5899" i="1" a="1"/>
  <c r="V5899" i="1" s="1"/>
  <c r="V5900" i="1" a="1"/>
  <c r="V5900" i="1" s="1"/>
  <c r="V5901" i="1" a="1"/>
  <c r="V5901" i="1" s="1"/>
  <c r="V5902" i="1" a="1"/>
  <c r="V5902" i="1" s="1"/>
  <c r="V5903" i="1" a="1"/>
  <c r="V5903" i="1" s="1"/>
  <c r="V5904" i="1" a="1"/>
  <c r="V5904" i="1" s="1"/>
  <c r="V5905" i="1" a="1"/>
  <c r="V5905" i="1" s="1"/>
  <c r="V5906" i="1" a="1"/>
  <c r="V5906" i="1" s="1"/>
  <c r="V5907" i="1" a="1"/>
  <c r="V5907" i="1" s="1"/>
  <c r="V5908" i="1" a="1"/>
  <c r="V5908" i="1" s="1"/>
  <c r="V5909" i="1" a="1"/>
  <c r="V5909" i="1" s="1"/>
  <c r="V5910" i="1" a="1"/>
  <c r="V5910" i="1" s="1"/>
  <c r="V5911" i="1" a="1"/>
  <c r="V5911" i="1" s="1"/>
  <c r="V5912" i="1" a="1"/>
  <c r="V5912" i="1" s="1"/>
  <c r="V5913" i="1" a="1"/>
  <c r="V5913" i="1" s="1"/>
  <c r="V5914" i="1" a="1"/>
  <c r="V5914" i="1" s="1"/>
  <c r="V5915" i="1" a="1"/>
  <c r="V5915" i="1" s="1"/>
  <c r="V5916" i="1" a="1"/>
  <c r="V5916" i="1" s="1"/>
  <c r="V5917" i="1" a="1"/>
  <c r="V5917" i="1" s="1"/>
  <c r="V5918" i="1" a="1"/>
  <c r="V5918" i="1" s="1"/>
  <c r="V5919" i="1" a="1"/>
  <c r="V5919" i="1" s="1"/>
  <c r="V5920" i="1" a="1"/>
  <c r="V5920" i="1" s="1"/>
  <c r="V5921" i="1" a="1"/>
  <c r="V5921" i="1" s="1"/>
  <c r="V5922" i="1" a="1"/>
  <c r="V5922" i="1" s="1"/>
  <c r="V5923" i="1" a="1"/>
  <c r="V5923" i="1" s="1"/>
  <c r="V5924" i="1" a="1"/>
  <c r="V5924" i="1" s="1"/>
  <c r="V5925" i="1" a="1"/>
  <c r="V5925" i="1" s="1"/>
  <c r="V5926" i="1" a="1"/>
  <c r="V5926" i="1" s="1"/>
  <c r="V5927" i="1" a="1"/>
  <c r="V5927" i="1" s="1"/>
  <c r="V5928" i="1" a="1"/>
  <c r="V5928" i="1" s="1"/>
  <c r="V5929" i="1" a="1"/>
  <c r="V5929" i="1" s="1"/>
  <c r="V5930" i="1" a="1"/>
  <c r="V5930" i="1" s="1"/>
  <c r="V5931" i="1" a="1"/>
  <c r="V5931" i="1" s="1"/>
  <c r="V5932" i="1" a="1"/>
  <c r="V5932" i="1" s="1"/>
  <c r="V5933" i="1" a="1"/>
  <c r="V5933" i="1" s="1"/>
  <c r="V5934" i="1" a="1"/>
  <c r="V5934" i="1" s="1"/>
  <c r="V5935" i="1" a="1"/>
  <c r="V5935" i="1" s="1"/>
  <c r="V5936" i="1" a="1"/>
  <c r="V5936" i="1" s="1"/>
  <c r="V5937" i="1" a="1"/>
  <c r="V5937" i="1" s="1"/>
  <c r="V5938" i="1" a="1"/>
  <c r="V5938" i="1" s="1"/>
  <c r="V5939" i="1" a="1"/>
  <c r="V5939" i="1" s="1"/>
  <c r="V5940" i="1" a="1"/>
  <c r="V5940" i="1" s="1"/>
  <c r="V5941" i="1" a="1"/>
  <c r="V5941" i="1" s="1"/>
  <c r="V5942" i="1" a="1"/>
  <c r="V5942" i="1" s="1"/>
  <c r="V5943" i="1" a="1"/>
  <c r="V5943" i="1" s="1"/>
  <c r="V5944" i="1" a="1"/>
  <c r="V5944" i="1" s="1"/>
  <c r="V5945" i="1" a="1"/>
  <c r="V5945" i="1" s="1"/>
  <c r="V5946" i="1" a="1"/>
  <c r="V5946" i="1" s="1"/>
  <c r="V5947" i="1" a="1"/>
  <c r="V5947" i="1" s="1"/>
  <c r="V5948" i="1" a="1"/>
  <c r="V5948" i="1" s="1"/>
  <c r="V5949" i="1" a="1"/>
  <c r="V5949" i="1" s="1"/>
  <c r="V5950" i="1" a="1"/>
  <c r="V5950" i="1" s="1"/>
  <c r="V5951" i="1" a="1"/>
  <c r="V5951" i="1" s="1"/>
  <c r="V5952" i="1" a="1"/>
  <c r="V5952" i="1" s="1"/>
  <c r="V5953" i="1" a="1"/>
  <c r="V5953" i="1" s="1"/>
  <c r="V5954" i="1" a="1"/>
  <c r="V5954" i="1" s="1"/>
  <c r="V5955" i="1" a="1"/>
  <c r="V5955" i="1" s="1"/>
  <c r="V5956" i="1" a="1"/>
  <c r="V5956" i="1" s="1"/>
  <c r="V5957" i="1" a="1"/>
  <c r="V5957" i="1" s="1"/>
  <c r="V5958" i="1" a="1"/>
  <c r="V5958" i="1" s="1"/>
  <c r="V5959" i="1" a="1"/>
  <c r="V5959" i="1" s="1"/>
  <c r="V5960" i="1" a="1"/>
  <c r="V5960" i="1" s="1"/>
  <c r="V5961" i="1" a="1"/>
  <c r="V5961" i="1" s="1"/>
  <c r="V5962" i="1" a="1"/>
  <c r="V5962" i="1" s="1"/>
  <c r="V5963" i="1" a="1"/>
  <c r="V5963" i="1" s="1"/>
  <c r="V5964" i="1" a="1"/>
  <c r="V5964" i="1" s="1"/>
  <c r="V5965" i="1" a="1"/>
  <c r="V5965" i="1" s="1"/>
  <c r="V5966" i="1" a="1"/>
  <c r="V5966" i="1" s="1"/>
  <c r="V5967" i="1" a="1"/>
  <c r="V5967" i="1" s="1"/>
  <c r="V5968" i="1" a="1"/>
  <c r="V5968" i="1" s="1"/>
  <c r="V5969" i="1" a="1"/>
  <c r="V5969" i="1" s="1"/>
  <c r="V5970" i="1" a="1"/>
  <c r="V5970" i="1" s="1"/>
  <c r="V5971" i="1" a="1"/>
  <c r="V5971" i="1" s="1"/>
  <c r="V5972" i="1" a="1"/>
  <c r="V5972" i="1" s="1"/>
  <c r="V5973" i="1" a="1"/>
  <c r="V5973" i="1" s="1"/>
  <c r="V5974" i="1" a="1"/>
  <c r="V5974" i="1" s="1"/>
  <c r="V5975" i="1" a="1"/>
  <c r="V5975" i="1" s="1"/>
  <c r="V5976" i="1" a="1"/>
  <c r="V5976" i="1" s="1"/>
  <c r="V5977" i="1" a="1"/>
  <c r="V5977" i="1" s="1"/>
  <c r="V5978" i="1" a="1"/>
  <c r="V5978" i="1" s="1"/>
  <c r="V5979" i="1" a="1"/>
  <c r="V5979" i="1" s="1"/>
  <c r="V5980" i="1" a="1"/>
  <c r="V5980" i="1" s="1"/>
  <c r="V5981" i="1" a="1"/>
  <c r="V5981" i="1" s="1"/>
  <c r="V5982" i="1" a="1"/>
  <c r="V5982" i="1" s="1"/>
  <c r="V5983" i="1" a="1"/>
  <c r="V5983" i="1" s="1"/>
  <c r="V5984" i="1" a="1"/>
  <c r="V5984" i="1" s="1"/>
  <c r="V5985" i="1" a="1"/>
  <c r="V5985" i="1" s="1"/>
  <c r="V5986" i="1" a="1"/>
  <c r="V5986" i="1" s="1"/>
  <c r="V5987" i="1" a="1"/>
  <c r="V5987" i="1" s="1"/>
  <c r="V5988" i="1" a="1"/>
  <c r="V5988" i="1" s="1"/>
  <c r="V5989" i="1" a="1"/>
  <c r="V5989" i="1" s="1"/>
  <c r="V5990" i="1" a="1"/>
  <c r="V5990" i="1" s="1"/>
  <c r="V5991" i="1" a="1"/>
  <c r="V5991" i="1" s="1"/>
  <c r="V5992" i="1" a="1"/>
  <c r="V5992" i="1" s="1"/>
  <c r="V5993" i="1" a="1"/>
  <c r="V5993" i="1" s="1"/>
  <c r="V5994" i="1" a="1"/>
  <c r="V5994" i="1" s="1"/>
  <c r="V5995" i="1" a="1"/>
  <c r="V5995" i="1" s="1"/>
  <c r="V5996" i="1" a="1"/>
  <c r="V5996" i="1" s="1"/>
  <c r="V5997" i="1" a="1"/>
  <c r="V5997" i="1" s="1"/>
  <c r="V5998" i="1" a="1"/>
  <c r="V5998" i="1" s="1"/>
  <c r="V5999" i="1" a="1"/>
  <c r="V5999" i="1" s="1"/>
  <c r="V6000" i="1" a="1"/>
  <c r="V6000" i="1" s="1"/>
  <c r="V6001" i="1" a="1"/>
  <c r="V6001" i="1" s="1"/>
  <c r="V6002" i="1" a="1"/>
  <c r="V6002" i="1" s="1"/>
  <c r="V6003" i="1" a="1"/>
  <c r="V6003" i="1" s="1"/>
  <c r="V6004" i="1" a="1"/>
  <c r="V6004" i="1" s="1"/>
  <c r="V6005" i="1" a="1"/>
  <c r="V6005" i="1" s="1"/>
  <c r="V6006" i="1" a="1"/>
  <c r="V6006" i="1" s="1"/>
  <c r="V6007" i="1" a="1"/>
  <c r="V6007" i="1" s="1"/>
  <c r="V6008" i="1" a="1"/>
  <c r="V6008" i="1" s="1"/>
  <c r="V6009" i="1" a="1"/>
  <c r="V6009" i="1" s="1"/>
  <c r="V6010" i="1" a="1"/>
  <c r="V6010" i="1" s="1"/>
  <c r="V6011" i="1" a="1"/>
  <c r="V6011" i="1" s="1"/>
  <c r="V6012" i="1" a="1"/>
  <c r="V6012" i="1" s="1"/>
  <c r="V6013" i="1" a="1"/>
  <c r="V6013" i="1" s="1"/>
  <c r="V6014" i="1" a="1"/>
  <c r="V6014" i="1" s="1"/>
  <c r="V6015" i="1" a="1"/>
  <c r="V6015" i="1" s="1"/>
  <c r="V6016" i="1" a="1"/>
  <c r="V6016" i="1" s="1"/>
  <c r="V6017" i="1" a="1"/>
  <c r="V6017" i="1" s="1"/>
  <c r="V6018" i="1" a="1"/>
  <c r="V6018" i="1" s="1"/>
  <c r="V6019" i="1" a="1"/>
  <c r="V6019" i="1" s="1"/>
  <c r="V6020" i="1" a="1"/>
  <c r="V6020" i="1" s="1"/>
  <c r="V6021" i="1" a="1"/>
  <c r="V6021" i="1" s="1"/>
  <c r="V6022" i="1" a="1"/>
  <c r="V6022" i="1" s="1"/>
  <c r="V6023" i="1" a="1"/>
  <c r="V6023" i="1" s="1"/>
  <c r="V6024" i="1" a="1"/>
  <c r="V6024" i="1" s="1"/>
  <c r="V6025" i="1" a="1"/>
  <c r="V6025" i="1" s="1"/>
  <c r="V6026" i="1" a="1"/>
  <c r="V6026" i="1" s="1"/>
  <c r="V6027" i="1" a="1"/>
  <c r="V6027" i="1" s="1"/>
  <c r="V6028" i="1" a="1"/>
  <c r="V6028" i="1" s="1"/>
  <c r="V6029" i="1" a="1"/>
  <c r="V6029" i="1" s="1"/>
  <c r="V6030" i="1" a="1"/>
  <c r="V6030" i="1" s="1"/>
  <c r="V6031" i="1" a="1"/>
  <c r="V6031" i="1" s="1"/>
  <c r="V6032" i="1" a="1"/>
  <c r="V6032" i="1" s="1"/>
  <c r="V6033" i="1" a="1"/>
  <c r="V6033" i="1" s="1"/>
  <c r="V6034" i="1" a="1"/>
  <c r="V6034" i="1" s="1"/>
  <c r="V6035" i="1" a="1"/>
  <c r="V6035" i="1" s="1"/>
  <c r="V6036" i="1" a="1"/>
  <c r="V6036" i="1" s="1"/>
  <c r="V6037" i="1" a="1"/>
  <c r="V6037" i="1" s="1"/>
  <c r="V6038" i="1" a="1"/>
  <c r="V6038" i="1" s="1"/>
  <c r="V6039" i="1" a="1"/>
  <c r="V6039" i="1" s="1"/>
  <c r="V6040" i="1" a="1"/>
  <c r="V6040" i="1" s="1"/>
  <c r="V6041" i="1" a="1"/>
  <c r="V6041" i="1" s="1"/>
  <c r="V6042" i="1" a="1"/>
  <c r="V6042" i="1" s="1"/>
  <c r="V6043" i="1" a="1"/>
  <c r="V6043" i="1" s="1"/>
  <c r="V6044" i="1" a="1"/>
  <c r="V6044" i="1" s="1"/>
  <c r="V6045" i="1" a="1"/>
  <c r="V6045" i="1" s="1"/>
  <c r="V6046" i="1" a="1"/>
  <c r="V6046" i="1" s="1"/>
  <c r="V6047" i="1" a="1"/>
  <c r="V6047" i="1" s="1"/>
  <c r="V6048" i="1" a="1"/>
  <c r="V6048" i="1" s="1"/>
  <c r="V6049" i="1" a="1"/>
  <c r="V6049" i="1" s="1"/>
  <c r="V6050" i="1" a="1"/>
  <c r="V6050" i="1" s="1"/>
  <c r="V6051" i="1" a="1"/>
  <c r="V6051" i="1" s="1"/>
  <c r="V6052" i="1" a="1"/>
  <c r="V6052" i="1" s="1"/>
  <c r="V6053" i="1" a="1"/>
  <c r="V6053" i="1" s="1"/>
  <c r="V6054" i="1" a="1"/>
  <c r="V6054" i="1" s="1"/>
  <c r="V6055" i="1" a="1"/>
  <c r="V6055" i="1" s="1"/>
  <c r="V6056" i="1" a="1"/>
  <c r="V6056" i="1" s="1"/>
  <c r="V6057" i="1" a="1"/>
  <c r="V6057" i="1" s="1"/>
  <c r="V6058" i="1" a="1"/>
  <c r="V6058" i="1" s="1"/>
  <c r="V6059" i="1" a="1"/>
  <c r="V6059" i="1" s="1"/>
  <c r="V6060" i="1" a="1"/>
  <c r="V6060" i="1" s="1"/>
  <c r="V6061" i="1" a="1"/>
  <c r="V6061" i="1" s="1"/>
  <c r="V6062" i="1" a="1"/>
  <c r="V6062" i="1" s="1"/>
  <c r="V6063" i="1" a="1"/>
  <c r="V6063" i="1" s="1"/>
  <c r="V6064" i="1" a="1"/>
  <c r="V6064" i="1" s="1"/>
  <c r="V6065" i="1" a="1"/>
  <c r="V6065" i="1" s="1"/>
  <c r="V6066" i="1" a="1"/>
  <c r="V6066" i="1" s="1"/>
  <c r="V6067" i="1" a="1"/>
  <c r="V6067" i="1" s="1"/>
  <c r="V6068" i="1" a="1"/>
  <c r="V6068" i="1" s="1"/>
  <c r="V6069" i="1" a="1"/>
  <c r="V6069" i="1" s="1"/>
  <c r="V6070" i="1" a="1"/>
  <c r="V6070" i="1" s="1"/>
  <c r="V6071" i="1" a="1"/>
  <c r="V6071" i="1" s="1"/>
  <c r="V6072" i="1" a="1"/>
  <c r="V6072" i="1" s="1"/>
  <c r="V6073" i="1" a="1"/>
  <c r="V6073" i="1" s="1"/>
  <c r="V6074" i="1" a="1"/>
  <c r="V6074" i="1" s="1"/>
  <c r="V6075" i="1" a="1"/>
  <c r="V6075" i="1" s="1"/>
  <c r="V6076" i="1" a="1"/>
  <c r="V6076" i="1" s="1"/>
  <c r="V6077" i="1" a="1"/>
  <c r="V6077" i="1" s="1"/>
  <c r="V6078" i="1" a="1"/>
  <c r="V6078" i="1" s="1"/>
  <c r="V6079" i="1" a="1"/>
  <c r="V6079" i="1" s="1"/>
  <c r="V6080" i="1" a="1"/>
  <c r="V6080" i="1" s="1"/>
  <c r="V6081" i="1" a="1"/>
  <c r="V6081" i="1" s="1"/>
  <c r="V6082" i="1" a="1"/>
  <c r="V6082" i="1" s="1"/>
  <c r="V6083" i="1" a="1"/>
  <c r="V6083" i="1" s="1"/>
  <c r="V6084" i="1" a="1"/>
  <c r="V6084" i="1" s="1"/>
  <c r="V6085" i="1" a="1"/>
  <c r="V6085" i="1" s="1"/>
  <c r="V6086" i="1" a="1"/>
  <c r="V6086" i="1" s="1"/>
  <c r="V6087" i="1" a="1"/>
  <c r="V6087" i="1" s="1"/>
  <c r="V6088" i="1" a="1"/>
  <c r="V6088" i="1" s="1"/>
  <c r="V6089" i="1" a="1"/>
  <c r="V6089" i="1" s="1"/>
  <c r="V6090" i="1" a="1"/>
  <c r="V6090" i="1" s="1"/>
  <c r="V6091" i="1" a="1"/>
  <c r="V6091" i="1" s="1"/>
  <c r="V6092" i="1" a="1"/>
  <c r="V6092" i="1" s="1"/>
  <c r="V6093" i="1" a="1"/>
  <c r="V6093" i="1" s="1"/>
  <c r="V6094" i="1" a="1"/>
  <c r="V6094" i="1" s="1"/>
  <c r="V6095" i="1" a="1"/>
  <c r="V6095" i="1" s="1"/>
  <c r="V6096" i="1" a="1"/>
  <c r="V6096" i="1" s="1"/>
  <c r="V6097" i="1" a="1"/>
  <c r="V6097" i="1" s="1"/>
  <c r="V6098" i="1" a="1"/>
  <c r="V6098" i="1" s="1"/>
  <c r="V6099" i="1" a="1"/>
  <c r="V6099" i="1" s="1"/>
  <c r="V6100" i="1" a="1"/>
  <c r="V6100" i="1" s="1"/>
  <c r="V6101" i="1" a="1"/>
  <c r="V6101" i="1" s="1"/>
  <c r="V6102" i="1" a="1"/>
  <c r="V6102" i="1" s="1"/>
  <c r="V6103" i="1" a="1"/>
  <c r="V6103" i="1" s="1"/>
  <c r="V6104" i="1" a="1"/>
  <c r="V6104" i="1" s="1"/>
  <c r="V6105" i="1" a="1"/>
  <c r="V6105" i="1" s="1"/>
  <c r="V6106" i="1" a="1"/>
  <c r="V6106" i="1" s="1"/>
  <c r="V6107" i="1" a="1"/>
  <c r="V6107" i="1" s="1"/>
  <c r="V6108" i="1" a="1"/>
  <c r="V6108" i="1" s="1"/>
  <c r="V6109" i="1" a="1"/>
  <c r="V6109" i="1" s="1"/>
  <c r="V6110" i="1" a="1"/>
  <c r="V6110" i="1" s="1"/>
  <c r="V6111" i="1" a="1"/>
  <c r="V6111" i="1" s="1"/>
  <c r="V6112" i="1" a="1"/>
  <c r="V6112" i="1" s="1"/>
  <c r="V6113" i="1" a="1"/>
  <c r="V6113" i="1" s="1"/>
  <c r="V6114" i="1" a="1"/>
  <c r="V6114" i="1" s="1"/>
  <c r="V6115" i="1" a="1"/>
  <c r="V6115" i="1" s="1"/>
  <c r="V6116" i="1" a="1"/>
  <c r="V6116" i="1" s="1"/>
  <c r="V6117" i="1" a="1"/>
  <c r="V6117" i="1" s="1"/>
  <c r="V6118" i="1" a="1"/>
  <c r="V6118" i="1" s="1"/>
  <c r="V6119" i="1" a="1"/>
  <c r="V6119" i="1" s="1"/>
  <c r="V6120" i="1" a="1"/>
  <c r="V6120" i="1" s="1"/>
  <c r="V6121" i="1" a="1"/>
  <c r="V6121" i="1" s="1"/>
  <c r="V6122" i="1" a="1"/>
  <c r="V6122" i="1" s="1"/>
  <c r="V6123" i="1" a="1"/>
  <c r="V6123" i="1" s="1"/>
  <c r="V6124" i="1" a="1"/>
  <c r="V6124" i="1"/>
  <c r="V6125" i="1" a="1"/>
  <c r="V6125" i="1" s="1"/>
  <c r="V6126" i="1" a="1"/>
  <c r="V6126" i="1" s="1"/>
  <c r="V6127" i="1" a="1"/>
  <c r="V6127" i="1" s="1"/>
  <c r="V6128" i="1" a="1"/>
  <c r="V6128" i="1" s="1"/>
  <c r="V6129" i="1" a="1"/>
  <c r="V6129" i="1" s="1"/>
  <c r="V6130" i="1" a="1"/>
  <c r="V6130" i="1" s="1"/>
  <c r="V6131" i="1" a="1"/>
  <c r="V6131" i="1" s="1"/>
  <c r="V6132" i="1" a="1"/>
  <c r="V6132" i="1" s="1"/>
  <c r="V6133" i="1" a="1"/>
  <c r="V6133" i="1" s="1"/>
  <c r="V6134" i="1" a="1"/>
  <c r="V6134" i="1" s="1"/>
  <c r="V6135" i="1" a="1"/>
  <c r="V6135" i="1" s="1"/>
  <c r="V6136" i="1" a="1"/>
  <c r="V6136" i="1" s="1"/>
  <c r="V6137" i="1" a="1"/>
  <c r="V6137" i="1" s="1"/>
  <c r="V6138" i="1" a="1"/>
  <c r="V6138" i="1" s="1"/>
  <c r="V6139" i="1" a="1"/>
  <c r="V6139" i="1" s="1"/>
  <c r="V6140" i="1" a="1"/>
  <c r="V6140" i="1" s="1"/>
  <c r="V6141" i="1" a="1"/>
  <c r="V6141" i="1" s="1"/>
  <c r="V6142" i="1" a="1"/>
  <c r="V6142" i="1" s="1"/>
  <c r="V6143" i="1" a="1"/>
  <c r="V6143" i="1" s="1"/>
  <c r="V6144" i="1" a="1"/>
  <c r="V6144" i="1" s="1"/>
  <c r="V6145" i="1" a="1"/>
  <c r="V6145" i="1" s="1"/>
  <c r="V6146" i="1" a="1"/>
  <c r="V6146" i="1" s="1"/>
  <c r="V6147" i="1" a="1"/>
  <c r="V6147" i="1" s="1"/>
  <c r="V6148" i="1" a="1"/>
  <c r="V6148" i="1" s="1"/>
  <c r="V6149" i="1" a="1"/>
  <c r="V6149" i="1" s="1"/>
  <c r="V6150" i="1" a="1"/>
  <c r="V6150" i="1" s="1"/>
  <c r="V6151" i="1" a="1"/>
  <c r="V6151" i="1" s="1"/>
  <c r="V6152" i="1" a="1"/>
  <c r="V6152" i="1" s="1"/>
  <c r="V6153" i="1" a="1"/>
  <c r="V6153" i="1" s="1"/>
  <c r="V6154" i="1" a="1"/>
  <c r="V6154" i="1" s="1"/>
  <c r="V6155" i="1" a="1"/>
  <c r="V6155" i="1" s="1"/>
  <c r="V6156" i="1" a="1"/>
  <c r="V6156" i="1" s="1"/>
  <c r="V6157" i="1" a="1"/>
  <c r="V6157" i="1" s="1"/>
  <c r="V6158" i="1" a="1"/>
  <c r="V6158" i="1" s="1"/>
  <c r="V6159" i="1" a="1"/>
  <c r="V6159" i="1" s="1"/>
  <c r="V6160" i="1" a="1"/>
  <c r="V6160" i="1" s="1"/>
  <c r="V6161" i="1" a="1"/>
  <c r="V6161" i="1"/>
  <c r="V6162" i="1" a="1"/>
  <c r="V6162" i="1" s="1"/>
  <c r="V6163" i="1" a="1"/>
  <c r="V6163" i="1" s="1"/>
  <c r="V6164" i="1" a="1"/>
  <c r="V6164" i="1" s="1"/>
  <c r="V6165" i="1" a="1"/>
  <c r="V6165" i="1" s="1"/>
  <c r="V6166" i="1" a="1"/>
  <c r="V6166" i="1" s="1"/>
  <c r="V6167" i="1" a="1"/>
  <c r="V6167" i="1" s="1"/>
  <c r="V6168" i="1" a="1"/>
  <c r="V6168" i="1" s="1"/>
  <c r="V6169" i="1" a="1"/>
  <c r="V6169" i="1" s="1"/>
  <c r="V6170" i="1" a="1"/>
  <c r="V6170" i="1" s="1"/>
  <c r="V6171" i="1" a="1"/>
  <c r="V6171" i="1" s="1"/>
  <c r="V6172" i="1" a="1"/>
  <c r="V6172" i="1" s="1"/>
  <c r="V6173" i="1" a="1"/>
  <c r="V6173" i="1" s="1"/>
  <c r="V6174" i="1" a="1"/>
  <c r="V6174" i="1" s="1"/>
  <c r="V6175" i="1" a="1"/>
  <c r="V6175" i="1" s="1"/>
  <c r="V6176" i="1" a="1"/>
  <c r="V6176" i="1" s="1"/>
  <c r="V6177" i="1" a="1"/>
  <c r="V6177" i="1" s="1"/>
  <c r="V6178" i="1" a="1"/>
  <c r="V6178" i="1" s="1"/>
  <c r="V6179" i="1" a="1"/>
  <c r="V6179" i="1" s="1"/>
  <c r="V6180" i="1" a="1"/>
  <c r="V6180" i="1" s="1"/>
  <c r="V6181" i="1" a="1"/>
  <c r="V6181" i="1" s="1"/>
  <c r="V6182" i="1" a="1"/>
  <c r="V6182" i="1" s="1"/>
  <c r="V6183" i="1" a="1"/>
  <c r="V6183" i="1" s="1"/>
  <c r="V6184" i="1" a="1"/>
  <c r="V6184" i="1" s="1"/>
  <c r="V6185" i="1" a="1"/>
  <c r="V6185" i="1" s="1"/>
  <c r="V6186" i="1" a="1"/>
  <c r="V6186" i="1" s="1"/>
  <c r="V6187" i="1" a="1"/>
  <c r="V6187" i="1" s="1"/>
  <c r="V6188" i="1" a="1"/>
  <c r="V6188" i="1" s="1"/>
  <c r="V6189" i="1" a="1"/>
  <c r="V6189" i="1" s="1"/>
  <c r="V6190" i="1" a="1"/>
  <c r="V6190" i="1" s="1"/>
  <c r="V6191" i="1" a="1"/>
  <c r="V6191" i="1" s="1"/>
  <c r="V6192" i="1" a="1"/>
  <c r="V6192" i="1" s="1"/>
  <c r="V6193" i="1" a="1"/>
  <c r="V6193" i="1" s="1"/>
  <c r="V6194" i="1" a="1"/>
  <c r="V6194" i="1" s="1"/>
  <c r="V6195" i="1" a="1"/>
  <c r="V6195" i="1" s="1"/>
  <c r="V6196" i="1" a="1"/>
  <c r="V6196" i="1" s="1"/>
  <c r="V6197" i="1" a="1"/>
  <c r="V6197" i="1" s="1"/>
  <c r="V6198" i="1" a="1"/>
  <c r="V6198" i="1" s="1"/>
  <c r="V6199" i="1" a="1"/>
  <c r="V6199" i="1" s="1"/>
  <c r="V6200" i="1" a="1"/>
  <c r="V6200" i="1" s="1"/>
  <c r="V6201" i="1" a="1"/>
  <c r="V6201" i="1" s="1"/>
  <c r="V6202" i="1" a="1"/>
  <c r="V6202" i="1" s="1"/>
  <c r="V6203" i="1" a="1"/>
  <c r="V6203" i="1" s="1"/>
  <c r="V6204" i="1" a="1"/>
  <c r="V6204" i="1" s="1"/>
  <c r="V6205" i="1" a="1"/>
  <c r="V6205" i="1" s="1"/>
  <c r="V6206" i="1" a="1"/>
  <c r="V6206" i="1" s="1"/>
  <c r="V6207" i="1" a="1"/>
  <c r="V6207" i="1" s="1"/>
  <c r="V6208" i="1" a="1"/>
  <c r="V6208" i="1" s="1"/>
  <c r="V6209" i="1" a="1"/>
  <c r="V6209" i="1" s="1"/>
  <c r="V6210" i="1" a="1"/>
  <c r="V6210" i="1" s="1"/>
  <c r="V6211" i="1" a="1"/>
  <c r="V6211" i="1" s="1"/>
  <c r="V6212" i="1" a="1"/>
  <c r="V6212" i="1" s="1"/>
  <c r="V6213" i="1" a="1"/>
  <c r="V6213" i="1" s="1"/>
  <c r="V6214" i="1" a="1"/>
  <c r="V6214" i="1" s="1"/>
  <c r="V6215" i="1" a="1"/>
  <c r="V6215" i="1" s="1"/>
  <c r="V6216" i="1" a="1"/>
  <c r="V6216" i="1" s="1"/>
  <c r="V6217" i="1" a="1"/>
  <c r="V6217" i="1" s="1"/>
  <c r="V6218" i="1" a="1"/>
  <c r="V6218" i="1" s="1"/>
  <c r="V6219" i="1" a="1"/>
  <c r="V6219" i="1" s="1"/>
  <c r="V6220" i="1" a="1"/>
  <c r="V6220" i="1" s="1"/>
  <c r="V6221" i="1" a="1"/>
  <c r="V6221" i="1" s="1"/>
  <c r="V6222" i="1" a="1"/>
  <c r="V6222" i="1" s="1"/>
  <c r="V6223" i="1" a="1"/>
  <c r="V6223" i="1" s="1"/>
  <c r="V6224" i="1" a="1"/>
  <c r="V6224" i="1" s="1"/>
  <c r="V6225" i="1" a="1"/>
  <c r="V6225" i="1" s="1"/>
  <c r="V6226" i="1" a="1"/>
  <c r="V6226" i="1" s="1"/>
  <c r="V6227" i="1" a="1"/>
  <c r="V6227" i="1" s="1"/>
  <c r="V6228" i="1" a="1"/>
  <c r="V6228" i="1" s="1"/>
  <c r="V6229" i="1" a="1"/>
  <c r="V6229" i="1" s="1"/>
  <c r="V6230" i="1" a="1"/>
  <c r="V6230" i="1" s="1"/>
  <c r="V6231" i="1" a="1"/>
  <c r="V6231" i="1" s="1"/>
  <c r="V6232" i="1" a="1"/>
  <c r="V6232" i="1" s="1"/>
  <c r="V6233" i="1" a="1"/>
  <c r="V6233" i="1" s="1"/>
  <c r="V6234" i="1" a="1"/>
  <c r="V6234" i="1" s="1"/>
  <c r="V6235" i="1" a="1"/>
  <c r="V6235" i="1" s="1"/>
  <c r="V6236" i="1" a="1"/>
  <c r="V6236" i="1" s="1"/>
  <c r="V6237" i="1" a="1"/>
  <c r="V6237" i="1" s="1"/>
  <c r="V6238" i="1" a="1"/>
  <c r="V6238" i="1" s="1"/>
  <c r="V6239" i="1" a="1"/>
  <c r="V6239" i="1" s="1"/>
  <c r="V6240" i="1" a="1"/>
  <c r="V6240" i="1" s="1"/>
  <c r="V6241" i="1" a="1"/>
  <c r="V6241" i="1" s="1"/>
  <c r="V6242" i="1" a="1"/>
  <c r="V6242" i="1" s="1"/>
  <c r="V6243" i="1" a="1"/>
  <c r="V6243" i="1" s="1"/>
  <c r="V6244" i="1" a="1"/>
  <c r="V6244" i="1" s="1"/>
  <c r="V6245" i="1" a="1"/>
  <c r="V6245" i="1" s="1"/>
  <c r="V6246" i="1" a="1"/>
  <c r="V6246" i="1" s="1"/>
  <c r="V6247" i="1" a="1"/>
  <c r="V6247" i="1" s="1"/>
  <c r="V6248" i="1" a="1"/>
  <c r="V6248" i="1" s="1"/>
  <c r="V6249" i="1" a="1"/>
  <c r="V6249" i="1" s="1"/>
  <c r="V6250" i="1" a="1"/>
  <c r="V6250" i="1" s="1"/>
  <c r="V6251" i="1" a="1"/>
  <c r="V6251" i="1" s="1"/>
  <c r="V6252" i="1" a="1"/>
  <c r="V6252" i="1" s="1"/>
  <c r="V6253" i="1" a="1"/>
  <c r="V6253" i="1" s="1"/>
  <c r="V6254" i="1" a="1"/>
  <c r="V6254" i="1" s="1"/>
  <c r="V6255" i="1" a="1"/>
  <c r="V6255" i="1" s="1"/>
  <c r="V6256" i="1" a="1"/>
  <c r="V6256" i="1" s="1"/>
  <c r="V6257" i="1" a="1"/>
  <c r="V6257" i="1"/>
  <c r="V6258" i="1" a="1"/>
  <c r="V6258" i="1" s="1"/>
  <c r="V6259" i="1" a="1"/>
  <c r="V6259" i="1" s="1"/>
  <c r="V6260" i="1" a="1"/>
  <c r="V6260" i="1" s="1"/>
  <c r="V6261" i="1" a="1"/>
  <c r="V6261" i="1" s="1"/>
  <c r="V6262" i="1" a="1"/>
  <c r="V6262" i="1" s="1"/>
  <c r="V6263" i="1" a="1"/>
  <c r="V6263" i="1" s="1"/>
  <c r="V6264" i="1" a="1"/>
  <c r="V6264" i="1" s="1"/>
  <c r="V6265" i="1" a="1"/>
  <c r="V6265" i="1" s="1"/>
  <c r="V6266" i="1" a="1"/>
  <c r="V6266" i="1" s="1"/>
  <c r="V6267" i="1" a="1"/>
  <c r="V6267" i="1" s="1"/>
  <c r="V6268" i="1" a="1"/>
  <c r="V6268" i="1" s="1"/>
  <c r="V6269" i="1" a="1"/>
  <c r="V6269" i="1" s="1"/>
  <c r="V6270" i="1" a="1"/>
  <c r="V6270" i="1" s="1"/>
  <c r="V6271" i="1" a="1"/>
  <c r="V6271" i="1" s="1"/>
  <c r="V6272" i="1" a="1"/>
  <c r="V6272" i="1" s="1"/>
  <c r="V6273" i="1" a="1"/>
  <c r="V6273" i="1" s="1"/>
  <c r="V6274" i="1" a="1"/>
  <c r="V6274" i="1" s="1"/>
  <c r="V6275" i="1" a="1"/>
  <c r="V6275" i="1" s="1"/>
  <c r="V6276" i="1" a="1"/>
  <c r="V6276" i="1" s="1"/>
  <c r="V6277" i="1" a="1"/>
  <c r="V6277" i="1" s="1"/>
  <c r="V6278" i="1" a="1"/>
  <c r="V6278" i="1" s="1"/>
  <c r="V6279" i="1" a="1"/>
  <c r="V6279" i="1" s="1"/>
  <c r="V6280" i="1" a="1"/>
  <c r="V6280" i="1" s="1"/>
  <c r="V6281" i="1" a="1"/>
  <c r="V6281" i="1" s="1"/>
  <c r="V6282" i="1" a="1"/>
  <c r="V6282" i="1" s="1"/>
  <c r="V6283" i="1" a="1"/>
  <c r="V6283" i="1" s="1"/>
  <c r="V6284" i="1" a="1"/>
  <c r="V6284" i="1" s="1"/>
  <c r="V6285" i="1" a="1"/>
  <c r="V6285" i="1" s="1"/>
  <c r="V6286" i="1" a="1"/>
  <c r="V6286" i="1" s="1"/>
  <c r="V6287" i="1" a="1"/>
  <c r="V6287" i="1" s="1"/>
  <c r="V6288" i="1" a="1"/>
  <c r="V6288" i="1" s="1"/>
  <c r="V6289" i="1" a="1"/>
  <c r="V6289" i="1" s="1"/>
  <c r="V6290" i="1" a="1"/>
  <c r="V6290" i="1" s="1"/>
  <c r="V6291" i="1" a="1"/>
  <c r="V6291" i="1" s="1"/>
  <c r="V6292" i="1" a="1"/>
  <c r="V6292" i="1" s="1"/>
  <c r="V6293" i="1" a="1"/>
  <c r="V6293" i="1" s="1"/>
  <c r="V6294" i="1" a="1"/>
  <c r="V6294" i="1" s="1"/>
  <c r="V6295" i="1" a="1"/>
  <c r="V6295" i="1" s="1"/>
  <c r="V6296" i="1" a="1"/>
  <c r="V6296" i="1" s="1"/>
  <c r="V6297" i="1" a="1"/>
  <c r="V6297" i="1" s="1"/>
  <c r="V6298" i="1" a="1"/>
  <c r="V6298" i="1" s="1"/>
  <c r="V6299" i="1" a="1"/>
  <c r="V6299" i="1" s="1"/>
  <c r="V6300" i="1" a="1"/>
  <c r="V6300" i="1" s="1"/>
  <c r="V6301" i="1" a="1"/>
  <c r="V6301" i="1" s="1"/>
  <c r="V6302" i="1" a="1"/>
  <c r="V6302" i="1" s="1"/>
  <c r="V6303" i="1" a="1"/>
  <c r="V6303" i="1" s="1"/>
  <c r="V6304" i="1" a="1"/>
  <c r="V6304" i="1" s="1"/>
  <c r="V6305" i="1" a="1"/>
  <c r="V6305" i="1" s="1"/>
  <c r="V6306" i="1" a="1"/>
  <c r="V6306" i="1" s="1"/>
  <c r="V6307" i="1" a="1"/>
  <c r="V6307" i="1" s="1"/>
  <c r="V6308" i="1" a="1"/>
  <c r="V6308" i="1" s="1"/>
  <c r="V6309" i="1" a="1"/>
  <c r="V6309" i="1" s="1"/>
  <c r="V6310" i="1" a="1"/>
  <c r="V6310" i="1" s="1"/>
  <c r="V6311" i="1" a="1"/>
  <c r="V6311" i="1" s="1"/>
  <c r="V6312" i="1" a="1"/>
  <c r="V6312" i="1" s="1"/>
  <c r="V6313" i="1" a="1"/>
  <c r="V6313" i="1" s="1"/>
  <c r="V6314" i="1" a="1"/>
  <c r="V6314" i="1" s="1"/>
  <c r="V6315" i="1" a="1"/>
  <c r="V6315" i="1" s="1"/>
  <c r="V6316" i="1" a="1"/>
  <c r="V6316" i="1" s="1"/>
  <c r="V6317" i="1" a="1"/>
  <c r="V6317" i="1" s="1"/>
  <c r="V6318" i="1" a="1"/>
  <c r="V6318" i="1" s="1"/>
  <c r="V6319" i="1" a="1"/>
  <c r="V6319" i="1" s="1"/>
  <c r="V6320" i="1" a="1"/>
  <c r="V6320" i="1" s="1"/>
  <c r="V6321" i="1" a="1"/>
  <c r="V6321" i="1" s="1"/>
  <c r="V6322" i="1" a="1"/>
  <c r="V6322" i="1" s="1"/>
  <c r="V6323" i="1" a="1"/>
  <c r="V6323" i="1" s="1"/>
  <c r="V6324" i="1" a="1"/>
  <c r="V6324" i="1" s="1"/>
  <c r="V6325" i="1" a="1"/>
  <c r="V6325" i="1" s="1"/>
  <c r="V6326" i="1" a="1"/>
  <c r="V6326" i="1" s="1"/>
  <c r="V6327" i="1" a="1"/>
  <c r="V6327" i="1" s="1"/>
  <c r="V6328" i="1" a="1"/>
  <c r="V6328" i="1" s="1"/>
  <c r="V6329" i="1" a="1"/>
  <c r="V6329" i="1" s="1"/>
  <c r="V6330" i="1" a="1"/>
  <c r="V6330" i="1" s="1"/>
  <c r="V6331" i="1" a="1"/>
  <c r="V6331" i="1" s="1"/>
  <c r="V6332" i="1" a="1"/>
  <c r="V6332" i="1" s="1"/>
  <c r="V6333" i="1" a="1"/>
  <c r="V6333" i="1" s="1"/>
  <c r="V6334" i="1" a="1"/>
  <c r="V6334" i="1" s="1"/>
  <c r="V6335" i="1" a="1"/>
  <c r="V6335" i="1" s="1"/>
  <c r="V6336" i="1" a="1"/>
  <c r="V6336" i="1" s="1"/>
  <c r="V6337" i="1" a="1"/>
  <c r="V6337" i="1" s="1"/>
  <c r="V6338" i="1" a="1"/>
  <c r="V6338" i="1" s="1"/>
  <c r="V6339" i="1" a="1"/>
  <c r="V6339" i="1" s="1"/>
  <c r="V6340" i="1" a="1"/>
  <c r="V6340" i="1" s="1"/>
  <c r="V6341" i="1" a="1"/>
  <c r="V6341" i="1" s="1"/>
  <c r="V6342" i="1" a="1"/>
  <c r="V6342" i="1" s="1"/>
  <c r="V6343" i="1" a="1"/>
  <c r="V6343" i="1" s="1"/>
  <c r="V6344" i="1" a="1"/>
  <c r="V6344" i="1" s="1"/>
  <c r="V6345" i="1" a="1"/>
  <c r="V6345" i="1" s="1"/>
  <c r="V6346" i="1" a="1"/>
  <c r="V6346" i="1" s="1"/>
  <c r="V6347" i="1" a="1"/>
  <c r="V6347" i="1" s="1"/>
  <c r="V6348" i="1" a="1"/>
  <c r="V6348" i="1" s="1"/>
  <c r="V6349" i="1" a="1"/>
  <c r="V6349" i="1" s="1"/>
  <c r="V6350" i="1" a="1"/>
  <c r="V6350" i="1" s="1"/>
  <c r="V6351" i="1" a="1"/>
  <c r="V6351" i="1" s="1"/>
  <c r="V6352" i="1" a="1"/>
  <c r="V6352" i="1" s="1"/>
  <c r="V6353" i="1" a="1"/>
  <c r="V6353" i="1" s="1"/>
  <c r="V6354" i="1" a="1"/>
  <c r="V6354" i="1" s="1"/>
  <c r="V6355" i="1" a="1"/>
  <c r="V6355" i="1" s="1"/>
  <c r="V6356" i="1" a="1"/>
  <c r="V6356" i="1" s="1"/>
  <c r="V6357" i="1" a="1"/>
  <c r="V6357" i="1" s="1"/>
  <c r="V6358" i="1" a="1"/>
  <c r="V6358" i="1" s="1"/>
  <c r="V6359" i="1" a="1"/>
  <c r="V6359" i="1" s="1"/>
  <c r="V6360" i="1" a="1"/>
  <c r="V6360" i="1" s="1"/>
  <c r="V6361" i="1" a="1"/>
  <c r="V6361" i="1" s="1"/>
  <c r="V6362" i="1" a="1"/>
  <c r="V6362" i="1" s="1"/>
  <c r="V6363" i="1" a="1"/>
  <c r="V6363" i="1" s="1"/>
  <c r="V6364" i="1" a="1"/>
  <c r="V6364" i="1" s="1"/>
  <c r="V6365" i="1" a="1"/>
  <c r="V6365" i="1" s="1"/>
  <c r="V6366" i="1" a="1"/>
  <c r="V6366" i="1" s="1"/>
  <c r="V6367" i="1" a="1"/>
  <c r="V6367" i="1" s="1"/>
  <c r="V6368" i="1" a="1"/>
  <c r="V6368" i="1" s="1"/>
  <c r="V6369" i="1" a="1"/>
  <c r="V6369" i="1" s="1"/>
  <c r="V6370" i="1" a="1"/>
  <c r="V6370" i="1" s="1"/>
  <c r="V6371" i="1" a="1"/>
  <c r="V6371" i="1" s="1"/>
  <c r="V6372" i="1" a="1"/>
  <c r="V6372" i="1" s="1"/>
  <c r="V6373" i="1" a="1"/>
  <c r="V6373" i="1" s="1"/>
  <c r="V6374" i="1" a="1"/>
  <c r="V6374" i="1" s="1"/>
  <c r="V6375" i="1" a="1"/>
  <c r="V6375" i="1" s="1"/>
  <c r="V6376" i="1" a="1"/>
  <c r="V6376" i="1" s="1"/>
  <c r="V6377" i="1" a="1"/>
  <c r="V6377" i="1" s="1"/>
  <c r="V6378" i="1" a="1"/>
  <c r="V6378" i="1" s="1"/>
  <c r="V6379" i="1" a="1"/>
  <c r="V6379" i="1" s="1"/>
  <c r="V6380" i="1" a="1"/>
  <c r="V6380" i="1" s="1"/>
  <c r="V6381" i="1" a="1"/>
  <c r="V6381" i="1" s="1"/>
  <c r="V6382" i="1" a="1"/>
  <c r="V6382" i="1" s="1"/>
  <c r="V6383" i="1" a="1"/>
  <c r="V6383" i="1" s="1"/>
  <c r="V6384" i="1" a="1"/>
  <c r="V6384" i="1" s="1"/>
  <c r="V6385" i="1" a="1"/>
  <c r="V6385" i="1" s="1"/>
  <c r="V6386" i="1" a="1"/>
  <c r="V6386" i="1" s="1"/>
  <c r="V6387" i="1" a="1"/>
  <c r="V6387" i="1" s="1"/>
  <c r="V6388" i="1" a="1"/>
  <c r="V6388" i="1" s="1"/>
  <c r="V6389" i="1" a="1"/>
  <c r="V6389" i="1" s="1"/>
  <c r="V6390" i="1" a="1"/>
  <c r="V6390" i="1" s="1"/>
  <c r="V6391" i="1" a="1"/>
  <c r="V6391" i="1" s="1"/>
  <c r="V6392" i="1" a="1"/>
  <c r="V6392" i="1" s="1"/>
  <c r="V6393" i="1" a="1"/>
  <c r="V6393" i="1" s="1"/>
  <c r="V6394" i="1" a="1"/>
  <c r="V6394" i="1" s="1"/>
  <c r="V6395" i="1" a="1"/>
  <c r="V6395" i="1" s="1"/>
  <c r="V6396" i="1" a="1"/>
  <c r="V6396" i="1" s="1"/>
  <c r="V6397" i="1" a="1"/>
  <c r="V6397" i="1" s="1"/>
  <c r="V6398" i="1" a="1"/>
  <c r="V6398" i="1" s="1"/>
  <c r="V6399" i="1" a="1"/>
  <c r="V6399" i="1" s="1"/>
  <c r="V6400" i="1" a="1"/>
  <c r="V6400" i="1" s="1"/>
  <c r="V6401" i="1" a="1"/>
  <c r="V6401" i="1" s="1"/>
  <c r="V6402" i="1" a="1"/>
  <c r="V6402" i="1" s="1"/>
  <c r="V6403" i="1" a="1"/>
  <c r="V6403" i="1" s="1"/>
  <c r="V6404" i="1" a="1"/>
  <c r="V6404" i="1" s="1"/>
  <c r="V6405" i="1" a="1"/>
  <c r="V6405" i="1" s="1"/>
  <c r="V6406" i="1" a="1"/>
  <c r="V6406" i="1" s="1"/>
  <c r="V6407" i="1" a="1"/>
  <c r="V6407" i="1" s="1"/>
  <c r="V6408" i="1" a="1"/>
  <c r="V6408" i="1" s="1"/>
  <c r="V6409" i="1" a="1"/>
  <c r="V6409" i="1" s="1"/>
  <c r="V6410" i="1" a="1"/>
  <c r="V6410" i="1" s="1"/>
  <c r="V6411" i="1" a="1"/>
  <c r="V6411" i="1" s="1"/>
  <c r="V6412" i="1" a="1"/>
  <c r="V6412" i="1" s="1"/>
  <c r="V6413" i="1" a="1"/>
  <c r="V6413" i="1" s="1"/>
  <c r="V6414" i="1" a="1"/>
  <c r="V6414" i="1" s="1"/>
  <c r="V6415" i="1" a="1"/>
  <c r="V6415" i="1" s="1"/>
  <c r="V6416" i="1" a="1"/>
  <c r="V6416" i="1" s="1"/>
  <c r="V6417" i="1" a="1"/>
  <c r="V6417" i="1" s="1"/>
  <c r="V6418" i="1" a="1"/>
  <c r="V6418" i="1" s="1"/>
  <c r="V6419" i="1" a="1"/>
  <c r="V6419" i="1" s="1"/>
  <c r="V6420" i="1" a="1"/>
  <c r="V6420" i="1" s="1"/>
  <c r="V6421" i="1" a="1"/>
  <c r="V6421" i="1" s="1"/>
  <c r="V6422" i="1" a="1"/>
  <c r="V6422" i="1" s="1"/>
  <c r="V6423" i="1" a="1"/>
  <c r="V6423" i="1" s="1"/>
  <c r="V6424" i="1" a="1"/>
  <c r="V6424" i="1" s="1"/>
  <c r="V6425" i="1" a="1"/>
  <c r="V6425" i="1" s="1"/>
  <c r="V6426" i="1" a="1"/>
  <c r="V6426" i="1" s="1"/>
  <c r="V6427" i="1" a="1"/>
  <c r="V6427" i="1" s="1"/>
  <c r="V6428" i="1" a="1"/>
  <c r="V6428" i="1" s="1"/>
  <c r="V6429" i="1" a="1"/>
  <c r="V6429" i="1" s="1"/>
  <c r="V6430" i="1" a="1"/>
  <c r="V6430" i="1" s="1"/>
  <c r="V6431" i="1" a="1"/>
  <c r="V6431" i="1" s="1"/>
  <c r="V6432" i="1" a="1"/>
  <c r="V6432" i="1" s="1"/>
  <c r="V6433" i="1" a="1"/>
  <c r="V6433" i="1" s="1"/>
  <c r="V6434" i="1" a="1"/>
  <c r="V6434" i="1" s="1"/>
  <c r="V6435" i="1" a="1"/>
  <c r="V6435" i="1" s="1"/>
  <c r="V6436" i="1" a="1"/>
  <c r="V6436" i="1" s="1"/>
  <c r="V6437" i="1" a="1"/>
  <c r="V6437" i="1"/>
  <c r="V6438" i="1" a="1"/>
  <c r="V6438" i="1" s="1"/>
  <c r="V6439" i="1" a="1"/>
  <c r="V6439" i="1" s="1"/>
  <c r="V6440" i="1" a="1"/>
  <c r="V6440" i="1" s="1"/>
  <c r="V6441" i="1" a="1"/>
  <c r="V6441" i="1" s="1"/>
  <c r="V6442" i="1" a="1"/>
  <c r="V6442" i="1" s="1"/>
  <c r="V6443" i="1" a="1"/>
  <c r="V6443" i="1" s="1"/>
  <c r="V6444" i="1" a="1"/>
  <c r="V6444" i="1" s="1"/>
  <c r="V6445" i="1" a="1"/>
  <c r="V6445" i="1" s="1"/>
  <c r="V6446" i="1" a="1"/>
  <c r="V6446" i="1" s="1"/>
  <c r="V6447" i="1" a="1"/>
  <c r="V6447" i="1" s="1"/>
  <c r="V6448" i="1" a="1"/>
  <c r="V6448" i="1" s="1"/>
  <c r="V6449" i="1" a="1"/>
  <c r="V6449" i="1" s="1"/>
  <c r="V6450" i="1" a="1"/>
  <c r="V6450" i="1" s="1"/>
  <c r="V6451" i="1" a="1"/>
  <c r="V6451" i="1" s="1"/>
  <c r="V6452" i="1" a="1"/>
  <c r="V6452" i="1" s="1"/>
  <c r="V6453" i="1" a="1"/>
  <c r="V6453" i="1" s="1"/>
  <c r="V6454" i="1" a="1"/>
  <c r="V6454" i="1" s="1"/>
  <c r="V6455" i="1" a="1"/>
  <c r="V6455" i="1" s="1"/>
  <c r="V6456" i="1" a="1"/>
  <c r="V6456" i="1" s="1"/>
  <c r="V6457" i="1" a="1"/>
  <c r="V6457" i="1" s="1"/>
  <c r="V6458" i="1" a="1"/>
  <c r="V6458" i="1" s="1"/>
  <c r="V6459" i="1" a="1"/>
  <c r="V6459" i="1" s="1"/>
  <c r="V6460" i="1" a="1"/>
  <c r="V6460" i="1" s="1"/>
  <c r="V6461" i="1" a="1"/>
  <c r="V6461" i="1" s="1"/>
  <c r="V6462" i="1" a="1"/>
  <c r="V6462" i="1" s="1"/>
  <c r="V6463" i="1" a="1"/>
  <c r="V6463" i="1" s="1"/>
  <c r="V6464" i="1" a="1"/>
  <c r="V6464" i="1" s="1"/>
  <c r="V6465" i="1" a="1"/>
  <c r="V6465" i="1" s="1"/>
  <c r="V6466" i="1" a="1"/>
  <c r="V6466" i="1" s="1"/>
  <c r="V6467" i="1" a="1"/>
  <c r="V6467" i="1" s="1"/>
  <c r="V6468" i="1" a="1"/>
  <c r="V6468" i="1" s="1"/>
  <c r="V6469" i="1" a="1"/>
  <c r="V6469" i="1" s="1"/>
  <c r="V6470" i="1" a="1"/>
  <c r="V6470" i="1" s="1"/>
  <c r="V6471" i="1" a="1"/>
  <c r="V6471" i="1" s="1"/>
  <c r="V6472" i="1" a="1"/>
  <c r="V6472" i="1" s="1"/>
  <c r="V6473" i="1" a="1"/>
  <c r="V6473" i="1" s="1"/>
  <c r="V6474" i="1" a="1"/>
  <c r="V6474" i="1" s="1"/>
  <c r="V6475" i="1" a="1"/>
  <c r="V6475" i="1" s="1"/>
  <c r="V6476" i="1" a="1"/>
  <c r="V6476" i="1" s="1"/>
  <c r="V6477" i="1" a="1"/>
  <c r="V6477" i="1" s="1"/>
  <c r="V6478" i="1" a="1"/>
  <c r="V6478" i="1" s="1"/>
  <c r="V6479" i="1" a="1"/>
  <c r="V6479" i="1" s="1"/>
  <c r="V6480" i="1" a="1"/>
  <c r="V6480" i="1" s="1"/>
  <c r="V6481" i="1" a="1"/>
  <c r="V6481" i="1" s="1"/>
  <c r="V6482" i="1" a="1"/>
  <c r="V6482" i="1" s="1"/>
  <c r="V6483" i="1" a="1"/>
  <c r="V6483" i="1" s="1"/>
  <c r="V6484" i="1" a="1"/>
  <c r="V6484" i="1" s="1"/>
  <c r="V6485" i="1" a="1"/>
  <c r="V6485" i="1" s="1"/>
  <c r="V6486" i="1" a="1"/>
  <c r="V6486" i="1" s="1"/>
  <c r="V6487" i="1" a="1"/>
  <c r="V6487" i="1" s="1"/>
  <c r="V6488" i="1" a="1"/>
  <c r="V6488" i="1" s="1"/>
  <c r="V6489" i="1" a="1"/>
  <c r="V6489" i="1" s="1"/>
  <c r="V6490" i="1" a="1"/>
  <c r="V6490" i="1" s="1"/>
  <c r="V6491" i="1" a="1"/>
  <c r="V6491" i="1" s="1"/>
  <c r="V6492" i="1" a="1"/>
  <c r="V6492" i="1" s="1"/>
  <c r="V6493" i="1" a="1"/>
  <c r="V6493" i="1" s="1"/>
  <c r="V6494" i="1" a="1"/>
  <c r="V6494" i="1" s="1"/>
  <c r="V6495" i="1" a="1"/>
  <c r="V6495" i="1" s="1"/>
  <c r="V6496" i="1" a="1"/>
  <c r="V6496" i="1" s="1"/>
  <c r="V6497" i="1" a="1"/>
  <c r="V6497" i="1" s="1"/>
  <c r="V6498" i="1" a="1"/>
  <c r="V6498" i="1" s="1"/>
  <c r="V6499" i="1" a="1"/>
  <c r="V6499" i="1" s="1"/>
  <c r="V6500" i="1" a="1"/>
  <c r="V6500" i="1" s="1"/>
  <c r="V6501" i="1" a="1"/>
  <c r="V6501" i="1" s="1"/>
  <c r="V6502" i="1" a="1"/>
  <c r="V6502" i="1" s="1"/>
  <c r="V6503" i="1" a="1"/>
  <c r="V6503" i="1" s="1"/>
  <c r="V6504" i="1" a="1"/>
  <c r="V6504" i="1" s="1"/>
  <c r="V6505" i="1" a="1"/>
  <c r="V6505" i="1" s="1"/>
  <c r="V6506" i="1" a="1"/>
  <c r="V6506" i="1" s="1"/>
  <c r="V6507" i="1" a="1"/>
  <c r="V6507" i="1" s="1"/>
  <c r="V6508" i="1" a="1"/>
  <c r="V6508" i="1" s="1"/>
  <c r="V6509" i="1" a="1"/>
  <c r="V6509" i="1" s="1"/>
  <c r="V6510" i="1" a="1"/>
  <c r="V6510" i="1" s="1"/>
  <c r="V6511" i="1" a="1"/>
  <c r="V6511" i="1" s="1"/>
  <c r="V6512" i="1" a="1"/>
  <c r="V6512" i="1" s="1"/>
  <c r="V6513" i="1" a="1"/>
  <c r="V6513" i="1" s="1"/>
  <c r="V6514" i="1" a="1"/>
  <c r="V6514" i="1" s="1"/>
  <c r="V6515" i="1" a="1"/>
  <c r="V6515" i="1"/>
  <c r="V6516" i="1" a="1"/>
  <c r="V6516" i="1" s="1"/>
  <c r="V6517" i="1" a="1"/>
  <c r="V6517" i="1" s="1"/>
  <c r="V6518" i="1" a="1"/>
  <c r="V6518" i="1" s="1"/>
  <c r="V6519" i="1" a="1"/>
  <c r="V6519" i="1" s="1"/>
  <c r="V6520" i="1" a="1"/>
  <c r="V6520" i="1" s="1"/>
  <c r="V6521" i="1" a="1"/>
  <c r="V6521" i="1" s="1"/>
  <c r="V6522" i="1" a="1"/>
  <c r="V6522" i="1" s="1"/>
  <c r="V6523" i="1" a="1"/>
  <c r="V6523" i="1" s="1"/>
  <c r="V6524" i="1" a="1"/>
  <c r="V6524" i="1" s="1"/>
  <c r="V6525" i="1" a="1"/>
  <c r="V6525" i="1" s="1"/>
  <c r="V6526" i="1" a="1"/>
  <c r="V6526" i="1" s="1"/>
  <c r="V6527" i="1" a="1"/>
  <c r="V6527" i="1" s="1"/>
  <c r="V6528" i="1" a="1"/>
  <c r="V6528" i="1" s="1"/>
  <c r="V6529" i="1" a="1"/>
  <c r="V6529" i="1" s="1"/>
  <c r="V6530" i="1" a="1"/>
  <c r="V6530" i="1" s="1"/>
  <c r="V6531" i="1" a="1"/>
  <c r="V6531" i="1" s="1"/>
  <c r="V6532" i="1" a="1"/>
  <c r="V6532" i="1" s="1"/>
  <c r="V6533" i="1" a="1"/>
  <c r="V6533" i="1" s="1"/>
  <c r="V6534" i="1" a="1"/>
  <c r="V6534" i="1" s="1"/>
  <c r="V6535" i="1" a="1"/>
  <c r="V6535" i="1" s="1"/>
  <c r="V6536" i="1" a="1"/>
  <c r="V6536" i="1" s="1"/>
  <c r="V6537" i="1" a="1"/>
  <c r="V6537" i="1" s="1"/>
  <c r="V6538" i="1" a="1"/>
  <c r="V6538" i="1" s="1"/>
  <c r="V6539" i="1" a="1"/>
  <c r="V6539" i="1"/>
  <c r="V6540" i="1" a="1"/>
  <c r="V6540" i="1" s="1"/>
  <c r="V6541" i="1" a="1"/>
  <c r="V6541" i="1" s="1"/>
  <c r="V6542" i="1" a="1"/>
  <c r="V6542" i="1" s="1"/>
  <c r="V6543" i="1" a="1"/>
  <c r="V6543" i="1" s="1"/>
  <c r="V6544" i="1" a="1"/>
  <c r="V6544" i="1" s="1"/>
  <c r="V6545" i="1" a="1"/>
  <c r="V6545" i="1" s="1"/>
  <c r="V6546" i="1" a="1"/>
  <c r="V6546" i="1" s="1"/>
  <c r="V6547" i="1" a="1"/>
  <c r="V6547" i="1" s="1"/>
  <c r="V6548" i="1" a="1"/>
  <c r="V6548" i="1" s="1"/>
  <c r="V6549" i="1" a="1"/>
  <c r="V6549" i="1" s="1"/>
  <c r="V6550" i="1" a="1"/>
  <c r="V6550" i="1" s="1"/>
  <c r="V6551" i="1" a="1"/>
  <c r="V6551" i="1" s="1"/>
  <c r="V6552" i="1" a="1"/>
  <c r="V6552" i="1" s="1"/>
  <c r="V6553" i="1" a="1"/>
  <c r="V6553" i="1" s="1"/>
  <c r="V6554" i="1" a="1"/>
  <c r="V6554" i="1" s="1"/>
  <c r="V6555" i="1" a="1"/>
  <c r="V6555" i="1" s="1"/>
  <c r="V6556" i="1" a="1"/>
  <c r="V6556" i="1" s="1"/>
  <c r="V6557" i="1" a="1"/>
  <c r="V6557" i="1" s="1"/>
  <c r="V6558" i="1" a="1"/>
  <c r="V6558" i="1" s="1"/>
  <c r="V6559" i="1" a="1"/>
  <c r="V6559" i="1" s="1"/>
  <c r="V6560" i="1" a="1"/>
  <c r="V6560" i="1" s="1"/>
  <c r="V6561" i="1" a="1"/>
  <c r="V6561" i="1" s="1"/>
  <c r="V6562" i="1" a="1"/>
  <c r="V6562" i="1" s="1"/>
  <c r="V6563" i="1" a="1"/>
  <c r="V6563" i="1" s="1"/>
  <c r="V6564" i="1" a="1"/>
  <c r="V6564" i="1" s="1"/>
  <c r="V6565" i="1" a="1"/>
  <c r="V6565" i="1" s="1"/>
  <c r="V6566" i="1" a="1"/>
  <c r="V6566" i="1" s="1"/>
  <c r="V6567" i="1" a="1"/>
  <c r="V6567" i="1" s="1"/>
  <c r="V6568" i="1" a="1"/>
  <c r="V6568" i="1" s="1"/>
  <c r="V6569" i="1" a="1"/>
  <c r="V6569" i="1" s="1"/>
  <c r="V6570" i="1" a="1"/>
  <c r="V6570" i="1" s="1"/>
  <c r="V6571" i="1" a="1"/>
  <c r="V6571" i="1" s="1"/>
  <c r="V6572" i="1" a="1"/>
  <c r="V6572" i="1" s="1"/>
  <c r="V6573" i="1" a="1"/>
  <c r="V6573" i="1" s="1"/>
  <c r="V6574" i="1" a="1"/>
  <c r="V6574" i="1" s="1"/>
  <c r="V6575" i="1" a="1"/>
  <c r="V6575" i="1" s="1"/>
  <c r="V6576" i="1" a="1"/>
  <c r="V6576" i="1" s="1"/>
  <c r="V6577" i="1" a="1"/>
  <c r="V6577" i="1" s="1"/>
  <c r="V6578" i="1" a="1"/>
  <c r="V6578" i="1" s="1"/>
  <c r="V6579" i="1" a="1"/>
  <c r="V6579" i="1" s="1"/>
  <c r="V6580" i="1" a="1"/>
  <c r="V6580" i="1" s="1"/>
  <c r="V6581" i="1" a="1"/>
  <c r="V6581" i="1" s="1"/>
  <c r="V6582" i="1" a="1"/>
  <c r="V6582" i="1" s="1"/>
  <c r="V6583" i="1" a="1"/>
  <c r="V6583" i="1" s="1"/>
  <c r="V6584" i="1" a="1"/>
  <c r="V6584" i="1" s="1"/>
  <c r="V6585" i="1" a="1"/>
  <c r="V6585" i="1" s="1"/>
  <c r="V6586" i="1" a="1"/>
  <c r="V6586" i="1" s="1"/>
  <c r="V6587" i="1" a="1"/>
  <c r="V6587" i="1" s="1"/>
  <c r="V6588" i="1" a="1"/>
  <c r="V6588" i="1" s="1"/>
  <c r="V6589" i="1" a="1"/>
  <c r="V6589" i="1" s="1"/>
  <c r="V6590" i="1" a="1"/>
  <c r="V6590" i="1" s="1"/>
  <c r="V6591" i="1" a="1"/>
  <c r="V6591" i="1" s="1"/>
  <c r="V6592" i="1" a="1"/>
  <c r="V6592" i="1" s="1"/>
  <c r="V6593" i="1" a="1"/>
  <c r="V6593" i="1" s="1"/>
  <c r="V6594" i="1" a="1"/>
  <c r="V6594" i="1" s="1"/>
  <c r="V6595" i="1" a="1"/>
  <c r="V6595" i="1" s="1"/>
  <c r="V6596" i="1" a="1"/>
  <c r="V6596" i="1" s="1"/>
  <c r="V6597" i="1" a="1"/>
  <c r="V6597" i="1" s="1"/>
  <c r="V6598" i="1" a="1"/>
  <c r="V6598" i="1" s="1"/>
  <c r="V6599" i="1" a="1"/>
  <c r="V6599" i="1" s="1"/>
  <c r="V6600" i="1" a="1"/>
  <c r="V6600" i="1" s="1"/>
  <c r="V6601" i="1" a="1"/>
  <c r="V6601" i="1" s="1"/>
  <c r="V6602" i="1" a="1"/>
  <c r="V6602" i="1" s="1"/>
  <c r="V6603" i="1" a="1"/>
  <c r="V6603" i="1" s="1"/>
  <c r="V6604" i="1" a="1"/>
  <c r="V6604" i="1" s="1"/>
  <c r="V6605" i="1" a="1"/>
  <c r="V6605" i="1" s="1"/>
  <c r="V6606" i="1" a="1"/>
  <c r="V6606" i="1" s="1"/>
  <c r="V6607" i="1" a="1"/>
  <c r="V6607" i="1" s="1"/>
  <c r="V6608" i="1" a="1"/>
  <c r="V6608" i="1" s="1"/>
  <c r="V6609" i="1" a="1"/>
  <c r="V6609" i="1" s="1"/>
  <c r="V6610" i="1" a="1"/>
  <c r="V6610" i="1" s="1"/>
  <c r="V6611" i="1" a="1"/>
  <c r="V6611" i="1" s="1"/>
  <c r="V6612" i="1" a="1"/>
  <c r="V6612" i="1" s="1"/>
  <c r="V6613" i="1" a="1"/>
  <c r="V6613" i="1" s="1"/>
  <c r="V6614" i="1" a="1"/>
  <c r="V6614" i="1" s="1"/>
  <c r="V6615" i="1" a="1"/>
  <c r="V6615" i="1" s="1"/>
  <c r="V6616" i="1" a="1"/>
  <c r="V6616" i="1" s="1"/>
  <c r="V6617" i="1" a="1"/>
  <c r="V6617" i="1" s="1"/>
  <c r="V6618" i="1" a="1"/>
  <c r="V6618" i="1" s="1"/>
  <c r="V6619" i="1" a="1"/>
  <c r="V6619" i="1" s="1"/>
  <c r="V6620" i="1" a="1"/>
  <c r="V6620" i="1" s="1"/>
  <c r="V6621" i="1" a="1"/>
  <c r="V6621" i="1" s="1"/>
  <c r="V6622" i="1" a="1"/>
  <c r="V6622" i="1" s="1"/>
  <c r="V6623" i="1" a="1"/>
  <c r="V6623" i="1" s="1"/>
  <c r="V6624" i="1" a="1"/>
  <c r="V6624" i="1" s="1"/>
  <c r="V6625" i="1" a="1"/>
  <c r="V6625" i="1" s="1"/>
  <c r="V6626" i="1" a="1"/>
  <c r="V6626" i="1" s="1"/>
  <c r="V6627" i="1" a="1"/>
  <c r="V6627" i="1" s="1"/>
  <c r="V6628" i="1" a="1"/>
  <c r="V6628" i="1" s="1"/>
  <c r="V6629" i="1" a="1"/>
  <c r="V6629" i="1" s="1"/>
  <c r="V6630" i="1" a="1"/>
  <c r="V6630" i="1" s="1"/>
  <c r="V6631" i="1" a="1"/>
  <c r="V6631" i="1" s="1"/>
  <c r="V6632" i="1" a="1"/>
  <c r="V6632" i="1" s="1"/>
  <c r="V6633" i="1" a="1"/>
  <c r="V6633" i="1" s="1"/>
  <c r="V6634" i="1" a="1"/>
  <c r="V6634" i="1" s="1"/>
  <c r="V6635" i="1" a="1"/>
  <c r="V6635" i="1" s="1"/>
  <c r="V6636" i="1" a="1"/>
  <c r="V6636" i="1" s="1"/>
  <c r="V6637" i="1" a="1"/>
  <c r="V6637" i="1" s="1"/>
  <c r="V6638" i="1" a="1"/>
  <c r="V6638" i="1" s="1"/>
  <c r="V6639" i="1" a="1"/>
  <c r="V6639" i="1" s="1"/>
  <c r="V6640" i="1" a="1"/>
  <c r="V6640" i="1" s="1"/>
  <c r="V6641" i="1" a="1"/>
  <c r="V6641" i="1" s="1"/>
  <c r="V6642" i="1" a="1"/>
  <c r="V6642" i="1" s="1"/>
  <c r="V6643" i="1" a="1"/>
  <c r="V6643" i="1" s="1"/>
  <c r="V6644" i="1" a="1"/>
  <c r="V6644" i="1" s="1"/>
  <c r="V6645" i="1" a="1"/>
  <c r="V6645" i="1" s="1"/>
  <c r="V6646" i="1" a="1"/>
  <c r="V6646" i="1" s="1"/>
  <c r="V6647" i="1" a="1"/>
  <c r="V6647" i="1" s="1"/>
  <c r="V6648" i="1" a="1"/>
  <c r="V6648" i="1" s="1"/>
  <c r="V6649" i="1" a="1"/>
  <c r="V6649" i="1" s="1"/>
  <c r="V6650" i="1" a="1"/>
  <c r="V6650" i="1" s="1"/>
  <c r="V6651" i="1" a="1"/>
  <c r="V6651" i="1" s="1"/>
  <c r="V6652" i="1" a="1"/>
  <c r="V6652" i="1" s="1"/>
  <c r="V6653" i="1" a="1"/>
  <c r="V6653" i="1" s="1"/>
  <c r="V6654" i="1" a="1"/>
  <c r="V6654" i="1" s="1"/>
  <c r="V6655" i="1" a="1"/>
  <c r="V6655" i="1" s="1"/>
  <c r="V6656" i="1" a="1"/>
  <c r="V6656" i="1" s="1"/>
  <c r="V6657" i="1" a="1"/>
  <c r="V6657" i="1" s="1"/>
  <c r="V6658" i="1" a="1"/>
  <c r="V6658" i="1" s="1"/>
  <c r="V6659" i="1" a="1"/>
  <c r="V6659" i="1" s="1"/>
  <c r="V6660" i="1" a="1"/>
  <c r="V6660" i="1" s="1"/>
  <c r="V6661" i="1" a="1"/>
  <c r="V6661" i="1" s="1"/>
  <c r="V6662" i="1" a="1"/>
  <c r="V6662" i="1" s="1"/>
  <c r="V6663" i="1" a="1"/>
  <c r="V6663" i="1" s="1"/>
  <c r="V6664" i="1" a="1"/>
  <c r="V6664" i="1" s="1"/>
  <c r="V6665" i="1" a="1"/>
  <c r="V6665" i="1" s="1"/>
  <c r="V6666" i="1" a="1"/>
  <c r="V6666" i="1" s="1"/>
  <c r="V6667" i="1" a="1"/>
  <c r="V6667" i="1" s="1"/>
  <c r="V6668" i="1" a="1"/>
  <c r="V6668" i="1" s="1"/>
  <c r="V6669" i="1" a="1"/>
  <c r="V6669" i="1" s="1"/>
  <c r="V6670" i="1" a="1"/>
  <c r="V6670" i="1" s="1"/>
  <c r="V6671" i="1" a="1"/>
  <c r="V6671" i="1" s="1"/>
  <c r="V6672" i="1" a="1"/>
  <c r="V6672" i="1" s="1"/>
  <c r="V6673" i="1" a="1"/>
  <c r="V6673" i="1" s="1"/>
  <c r="V6674" i="1" a="1"/>
  <c r="V6674" i="1" s="1"/>
  <c r="V6675" i="1" a="1"/>
  <c r="V6675" i="1" s="1"/>
  <c r="V6676" i="1" a="1"/>
  <c r="V6676" i="1" s="1"/>
  <c r="V6677" i="1" a="1"/>
  <c r="V6677" i="1" s="1"/>
  <c r="V6678" i="1" a="1"/>
  <c r="V6678" i="1" s="1"/>
  <c r="V6679" i="1" a="1"/>
  <c r="V6679" i="1" s="1"/>
  <c r="V6680" i="1" a="1"/>
  <c r="V6680" i="1" s="1"/>
  <c r="V6681" i="1" a="1"/>
  <c r="V6681" i="1" s="1"/>
  <c r="V6682" i="1" a="1"/>
  <c r="V6682" i="1" s="1"/>
  <c r="V6683" i="1" a="1"/>
  <c r="V6683" i="1" s="1"/>
  <c r="V6684" i="1" a="1"/>
  <c r="V6684" i="1" s="1"/>
  <c r="V6685" i="1" a="1"/>
  <c r="V6685" i="1" s="1"/>
  <c r="V6686" i="1" a="1"/>
  <c r="V6686" i="1" s="1"/>
  <c r="V6687" i="1" a="1"/>
  <c r="V6687" i="1" s="1"/>
  <c r="V6688" i="1" a="1"/>
  <c r="V6688" i="1" s="1"/>
  <c r="V6689" i="1" a="1"/>
  <c r="V6689" i="1" s="1"/>
  <c r="V6690" i="1" a="1"/>
  <c r="V6690" i="1" s="1"/>
  <c r="V6691" i="1" a="1"/>
  <c r="V6691" i="1" s="1"/>
  <c r="V6692" i="1" a="1"/>
  <c r="V6692" i="1" s="1"/>
  <c r="V6693" i="1" a="1"/>
  <c r="V6693" i="1" s="1"/>
  <c r="V6694" i="1" a="1"/>
  <c r="V6694" i="1" s="1"/>
  <c r="V6695" i="1" a="1"/>
  <c r="V6695" i="1" s="1"/>
  <c r="V6696" i="1" a="1"/>
  <c r="V6696" i="1" s="1"/>
  <c r="V6697" i="1" a="1"/>
  <c r="V6697" i="1" s="1"/>
  <c r="V6698" i="1" a="1"/>
  <c r="V6698" i="1" s="1"/>
  <c r="V6699" i="1" a="1"/>
  <c r="V6699" i="1" s="1"/>
  <c r="V6700" i="1" a="1"/>
  <c r="V6700" i="1" s="1"/>
  <c r="V6701" i="1" a="1"/>
  <c r="V6701" i="1" s="1"/>
  <c r="V6702" i="1" a="1"/>
  <c r="V6702" i="1" s="1"/>
  <c r="V6703" i="1" a="1"/>
  <c r="V6703" i="1" s="1"/>
  <c r="V6704" i="1" a="1"/>
  <c r="V6704" i="1" s="1"/>
  <c r="V6705" i="1" a="1"/>
  <c r="V6705" i="1" s="1"/>
  <c r="V6706" i="1" a="1"/>
  <c r="V6706" i="1" s="1"/>
  <c r="V6707" i="1" a="1"/>
  <c r="V6707" i="1" s="1"/>
  <c r="V6708" i="1" a="1"/>
  <c r="V6708" i="1" s="1"/>
  <c r="V6709" i="1" a="1"/>
  <c r="V6709" i="1"/>
  <c r="V6710" i="1" a="1"/>
  <c r="V6710" i="1" s="1"/>
  <c r="V6711" i="1" a="1"/>
  <c r="V6711" i="1" s="1"/>
  <c r="V6712" i="1" a="1"/>
  <c r="V6712" i="1" s="1"/>
  <c r="V6713" i="1" a="1"/>
  <c r="V6713" i="1" s="1"/>
  <c r="V6714" i="1" a="1"/>
  <c r="V6714" i="1" s="1"/>
  <c r="V6715" i="1" a="1"/>
  <c r="V6715" i="1" s="1"/>
  <c r="V6716" i="1" a="1"/>
  <c r="V6716" i="1" s="1"/>
  <c r="V6717" i="1" a="1"/>
  <c r="V6717" i="1" s="1"/>
  <c r="V6718" i="1" a="1"/>
  <c r="V6718" i="1" s="1"/>
  <c r="V6719" i="1" a="1"/>
  <c r="V6719" i="1" s="1"/>
  <c r="V6720" i="1" a="1"/>
  <c r="V6720" i="1" s="1"/>
  <c r="V6721" i="1" a="1"/>
  <c r="V6721" i="1" s="1"/>
  <c r="V6722" i="1" a="1"/>
  <c r="V6722" i="1" s="1"/>
  <c r="V6723" i="1" a="1"/>
  <c r="V6723" i="1" s="1"/>
  <c r="V6724" i="1" a="1"/>
  <c r="V6724" i="1" s="1"/>
  <c r="V6725" i="1" a="1"/>
  <c r="V6725" i="1" s="1"/>
  <c r="V6726" i="1" a="1"/>
  <c r="V6726" i="1" s="1"/>
  <c r="V6727" i="1" a="1"/>
  <c r="V6727" i="1" s="1"/>
  <c r="V6728" i="1" a="1"/>
  <c r="V6728" i="1" s="1"/>
  <c r="V6729" i="1" a="1"/>
  <c r="V6729" i="1" s="1"/>
  <c r="V6730" i="1" a="1"/>
  <c r="V6730" i="1" s="1"/>
  <c r="V6731" i="1" a="1"/>
  <c r="V6731" i="1" s="1"/>
  <c r="V6732" i="1" a="1"/>
  <c r="V6732" i="1" s="1"/>
  <c r="V6733" i="1" a="1"/>
  <c r="V6733" i="1" s="1"/>
  <c r="V6734" i="1" a="1"/>
  <c r="V6734" i="1" s="1"/>
  <c r="V6735" i="1" a="1"/>
  <c r="V6735" i="1" s="1"/>
  <c r="V6736" i="1" a="1"/>
  <c r="V6736" i="1" s="1"/>
  <c r="V6737" i="1" a="1"/>
  <c r="V6737" i="1" s="1"/>
  <c r="V6738" i="1" a="1"/>
  <c r="V6738" i="1" s="1"/>
  <c r="V6739" i="1" a="1"/>
  <c r="V6739" i="1" s="1"/>
  <c r="V6740" i="1" a="1"/>
  <c r="V6740" i="1" s="1"/>
  <c r="V6741" i="1" a="1"/>
  <c r="V6741" i="1" s="1"/>
  <c r="V6742" i="1" a="1"/>
  <c r="V6742" i="1" s="1"/>
  <c r="V6743" i="1" a="1"/>
  <c r="V6743" i="1" s="1"/>
  <c r="V6744" i="1" a="1"/>
  <c r="V6744" i="1" s="1"/>
  <c r="V6745" i="1" a="1"/>
  <c r="V6745" i="1" s="1"/>
  <c r="V6746" i="1" a="1"/>
  <c r="V6746" i="1" s="1"/>
  <c r="V6747" i="1" a="1"/>
  <c r="V6747" i="1" s="1"/>
  <c r="V6748" i="1" a="1"/>
  <c r="V6748" i="1" s="1"/>
  <c r="V6749" i="1" a="1"/>
  <c r="V6749" i="1" s="1"/>
  <c r="V6750" i="1" a="1"/>
  <c r="V6750" i="1" s="1"/>
  <c r="V6751" i="1" a="1"/>
  <c r="V6751" i="1" s="1"/>
  <c r="V6752" i="1" a="1"/>
  <c r="V6752" i="1" s="1"/>
  <c r="V6753" i="1" a="1"/>
  <c r="V6753" i="1" s="1"/>
  <c r="V6754" i="1" a="1"/>
  <c r="V6754" i="1" s="1"/>
  <c r="V6755" i="1" a="1"/>
  <c r="V6755" i="1" s="1"/>
  <c r="V6756" i="1" a="1"/>
  <c r="V6756" i="1" s="1"/>
  <c r="V6757" i="1" a="1"/>
  <c r="V6757" i="1" s="1"/>
  <c r="V6758" i="1" a="1"/>
  <c r="V6758" i="1" s="1"/>
  <c r="V6759" i="1" a="1"/>
  <c r="V6759" i="1" s="1"/>
  <c r="V6760" i="1" a="1"/>
  <c r="V6760" i="1" s="1"/>
  <c r="V6761" i="1" a="1"/>
  <c r="V6761" i="1" s="1"/>
  <c r="V6762" i="1" a="1"/>
  <c r="V6762" i="1" s="1"/>
  <c r="V6763" i="1" a="1"/>
  <c r="V6763" i="1" s="1"/>
  <c r="V6764" i="1" a="1"/>
  <c r="V6764" i="1" s="1"/>
  <c r="V6765" i="1" a="1"/>
  <c r="V6765" i="1" s="1"/>
  <c r="V6766" i="1" a="1"/>
  <c r="V6766" i="1" s="1"/>
  <c r="V6767" i="1" a="1"/>
  <c r="V6767" i="1" s="1"/>
  <c r="V6768" i="1" a="1"/>
  <c r="V6768" i="1" s="1"/>
  <c r="V6769" i="1" a="1"/>
  <c r="V6769" i="1" s="1"/>
  <c r="V6770" i="1" a="1"/>
  <c r="V6770" i="1" s="1"/>
  <c r="V6771" i="1" a="1"/>
  <c r="V6771" i="1" s="1"/>
  <c r="V6772" i="1" a="1"/>
  <c r="V6772" i="1" s="1"/>
  <c r="V6773" i="1" a="1"/>
  <c r="V6773" i="1" s="1"/>
  <c r="V6774" i="1" a="1"/>
  <c r="V6774" i="1" s="1"/>
  <c r="V6775" i="1" a="1"/>
  <c r="V6775" i="1" s="1"/>
  <c r="V6776" i="1" a="1"/>
  <c r="V6776" i="1" s="1"/>
  <c r="V6777" i="1" a="1"/>
  <c r="V6777" i="1" s="1"/>
  <c r="V6778" i="1" a="1"/>
  <c r="V6778" i="1" s="1"/>
  <c r="V6779" i="1" a="1"/>
  <c r="V6779" i="1" s="1"/>
  <c r="V6780" i="1" a="1"/>
  <c r="V6780" i="1" s="1"/>
  <c r="V6781" i="1" a="1"/>
  <c r="V6781" i="1" s="1"/>
  <c r="V6782" i="1" a="1"/>
  <c r="V6782" i="1" s="1"/>
  <c r="V6783" i="1" a="1"/>
  <c r="V6783" i="1" s="1"/>
  <c r="V6784" i="1" a="1"/>
  <c r="V6784" i="1" s="1"/>
  <c r="V6785" i="1" a="1"/>
  <c r="V6785" i="1" s="1"/>
  <c r="V6786" i="1" a="1"/>
  <c r="V6786" i="1" s="1"/>
  <c r="V6787" i="1" a="1"/>
  <c r="V6787" i="1" s="1"/>
  <c r="V6788" i="1" a="1"/>
  <c r="V6788" i="1" s="1"/>
  <c r="V6789" i="1" a="1"/>
  <c r="V6789" i="1" s="1"/>
  <c r="V6790" i="1" a="1"/>
  <c r="V6790" i="1" s="1"/>
  <c r="V6791" i="1" a="1"/>
  <c r="V6791" i="1" s="1"/>
  <c r="V6792" i="1" a="1"/>
  <c r="V6792" i="1" s="1"/>
  <c r="V6793" i="1" a="1"/>
  <c r="V6793" i="1" s="1"/>
  <c r="V6794" i="1" a="1"/>
  <c r="V6794" i="1"/>
  <c r="V6795" i="1" a="1"/>
  <c r="V6795" i="1" s="1"/>
  <c r="V6796" i="1" a="1"/>
  <c r="V6796" i="1" s="1"/>
  <c r="V6797" i="1" a="1"/>
  <c r="V6797" i="1" s="1"/>
  <c r="V6798" i="1" a="1"/>
  <c r="V6798" i="1" s="1"/>
  <c r="V6799" i="1" a="1"/>
  <c r="V6799" i="1" s="1"/>
  <c r="V6800" i="1" a="1"/>
  <c r="V6800" i="1" s="1"/>
  <c r="V6801" i="1" a="1"/>
  <c r="V6801" i="1" s="1"/>
  <c r="V6802" i="1" a="1"/>
  <c r="V6802" i="1" s="1"/>
  <c r="V6803" i="1" a="1"/>
  <c r="V6803" i="1" s="1"/>
  <c r="V6804" i="1" a="1"/>
  <c r="V6804" i="1" s="1"/>
  <c r="V6805" i="1" a="1"/>
  <c r="V6805" i="1" s="1"/>
  <c r="V6806" i="1" a="1"/>
  <c r="V6806" i="1" s="1"/>
  <c r="V6807" i="1" a="1"/>
  <c r="V6807" i="1" s="1"/>
  <c r="V6808" i="1" a="1"/>
  <c r="V6808" i="1" s="1"/>
  <c r="V6809" i="1" a="1"/>
  <c r="V6809" i="1" s="1"/>
  <c r="V6810" i="1" a="1"/>
  <c r="V6810" i="1" s="1"/>
  <c r="V6811" i="1" a="1"/>
  <c r="V6811" i="1" s="1"/>
  <c r="V6812" i="1" a="1"/>
  <c r="V6812" i="1" s="1"/>
  <c r="V6813" i="1" a="1"/>
  <c r="V6813" i="1" s="1"/>
  <c r="V6814" i="1" a="1"/>
  <c r="V6814" i="1" s="1"/>
  <c r="V6815" i="1" a="1"/>
  <c r="V6815" i="1" s="1"/>
  <c r="V6816" i="1" a="1"/>
  <c r="V6816" i="1" s="1"/>
  <c r="V6817" i="1" a="1"/>
  <c r="V6817" i="1" s="1"/>
  <c r="V6818" i="1" a="1"/>
  <c r="V6818" i="1" s="1"/>
  <c r="V6819" i="1" a="1"/>
  <c r="V6819" i="1" s="1"/>
  <c r="V6820" i="1" a="1"/>
  <c r="V6820" i="1" s="1"/>
  <c r="V6821" i="1" a="1"/>
  <c r="V6821" i="1" s="1"/>
  <c r="V6822" i="1" a="1"/>
  <c r="V6822" i="1" s="1"/>
  <c r="V6823" i="1" a="1"/>
  <c r="V6823" i="1" s="1"/>
  <c r="V6824" i="1" a="1"/>
  <c r="V6824" i="1" s="1"/>
  <c r="V6825" i="1" a="1"/>
  <c r="V6825" i="1" s="1"/>
  <c r="V6826" i="1" a="1"/>
  <c r="V6826" i="1" s="1"/>
  <c r="V6827" i="1" a="1"/>
  <c r="V6827" i="1" s="1"/>
  <c r="V6828" i="1" a="1"/>
  <c r="V6828" i="1" s="1"/>
  <c r="V6829" i="1" a="1"/>
  <c r="V6829" i="1" s="1"/>
  <c r="V6830" i="1" a="1"/>
  <c r="V6830" i="1" s="1"/>
  <c r="V6831" i="1" a="1"/>
  <c r="V6831" i="1" s="1"/>
  <c r="V6832" i="1" a="1"/>
  <c r="V6832" i="1" s="1"/>
  <c r="V6833" i="1" a="1"/>
  <c r="V6833" i="1" s="1"/>
  <c r="V6834" i="1" a="1"/>
  <c r="V6834" i="1" s="1"/>
  <c r="V6835" i="1" a="1"/>
  <c r="V6835" i="1" s="1"/>
  <c r="V6836" i="1" a="1"/>
  <c r="V6836" i="1" s="1"/>
  <c r="V6837" i="1" a="1"/>
  <c r="V6837" i="1" s="1"/>
  <c r="V6838" i="1" a="1"/>
  <c r="V6838" i="1" s="1"/>
  <c r="V6839" i="1" a="1"/>
  <c r="V6839" i="1" s="1"/>
  <c r="V6840" i="1" a="1"/>
  <c r="V6840" i="1" s="1"/>
  <c r="V6841" i="1" a="1"/>
  <c r="V6841" i="1" s="1"/>
  <c r="V6842" i="1" a="1"/>
  <c r="V6842" i="1" s="1"/>
  <c r="V6843" i="1" a="1"/>
  <c r="V6843" i="1" s="1"/>
  <c r="V6844" i="1" a="1"/>
  <c r="V6844" i="1" s="1"/>
  <c r="V6845" i="1" a="1"/>
  <c r="V6845" i="1" s="1"/>
  <c r="V6846" i="1" a="1"/>
  <c r="V6846" i="1" s="1"/>
  <c r="V6847" i="1" a="1"/>
  <c r="V6847" i="1" s="1"/>
  <c r="V6848" i="1" a="1"/>
  <c r="V6848" i="1" s="1"/>
  <c r="V6849" i="1" a="1"/>
  <c r="V6849" i="1" s="1"/>
  <c r="V6850" i="1" a="1"/>
  <c r="V6850" i="1" s="1"/>
  <c r="V6851" i="1" a="1"/>
  <c r="V6851" i="1" s="1"/>
  <c r="V6852" i="1" a="1"/>
  <c r="V6852" i="1" s="1"/>
  <c r="V6853" i="1" a="1"/>
  <c r="V6853" i="1" s="1"/>
  <c r="V6854" i="1" a="1"/>
  <c r="V6854" i="1" s="1"/>
  <c r="V6855" i="1" a="1"/>
  <c r="V6855" i="1" s="1"/>
  <c r="V6856" i="1" a="1"/>
  <c r="V6856" i="1" s="1"/>
  <c r="V6857" i="1" a="1"/>
  <c r="V6857" i="1" s="1"/>
  <c r="V6858" i="1" a="1"/>
  <c r="V6858" i="1"/>
  <c r="V6859" i="1" a="1"/>
  <c r="V6859" i="1" s="1"/>
  <c r="V6860" i="1" a="1"/>
  <c r="V6860" i="1" s="1"/>
  <c r="V6861" i="1" a="1"/>
  <c r="V6861" i="1" s="1"/>
  <c r="V6862" i="1" a="1"/>
  <c r="V6862" i="1" s="1"/>
  <c r="V6863" i="1" a="1"/>
  <c r="V6863" i="1" s="1"/>
  <c r="V6864" i="1" a="1"/>
  <c r="V6864" i="1" s="1"/>
  <c r="V6865" i="1" a="1"/>
  <c r="V6865" i="1" s="1"/>
  <c r="V6866" i="1" a="1"/>
  <c r="V6866" i="1" s="1"/>
  <c r="V6867" i="1" a="1"/>
  <c r="V6867" i="1" s="1"/>
  <c r="V6868" i="1" a="1"/>
  <c r="V6868" i="1" s="1"/>
  <c r="V6869" i="1" a="1"/>
  <c r="V6869" i="1" s="1"/>
  <c r="V6870" i="1" a="1"/>
  <c r="V6870" i="1" s="1"/>
  <c r="V6871" i="1" a="1"/>
  <c r="V6871" i="1" s="1"/>
  <c r="V6872" i="1" a="1"/>
  <c r="V6872" i="1" s="1"/>
  <c r="V6873" i="1" a="1"/>
  <c r="V6873" i="1" s="1"/>
  <c r="V6874" i="1" a="1"/>
  <c r="V6874" i="1" s="1"/>
  <c r="V6875" i="1" a="1"/>
  <c r="V6875" i="1" s="1"/>
  <c r="V6876" i="1" a="1"/>
  <c r="V6876" i="1" s="1"/>
  <c r="V6877" i="1" a="1"/>
  <c r="V6877" i="1" s="1"/>
  <c r="V6878" i="1" a="1"/>
  <c r="V6878" i="1" s="1"/>
  <c r="V6879" i="1" a="1"/>
  <c r="V6879" i="1" s="1"/>
  <c r="V6880" i="1" a="1"/>
  <c r="V6880" i="1" s="1"/>
  <c r="V6881" i="1" a="1"/>
  <c r="V6881" i="1" s="1"/>
  <c r="V6882" i="1" a="1"/>
  <c r="V6882" i="1" s="1"/>
  <c r="V6883" i="1" a="1"/>
  <c r="V6883" i="1" s="1"/>
  <c r="V6884" i="1" a="1"/>
  <c r="V6884" i="1" s="1"/>
  <c r="V6885" i="1" a="1"/>
  <c r="V6885" i="1" s="1"/>
  <c r="V6886" i="1" a="1"/>
  <c r="V6886" i="1" s="1"/>
  <c r="V6887" i="1" a="1"/>
  <c r="V6887" i="1" s="1"/>
  <c r="V6888" i="1" a="1"/>
  <c r="V6888" i="1" s="1"/>
  <c r="V6889" i="1" a="1"/>
  <c r="V6889" i="1" s="1"/>
  <c r="V6890" i="1" a="1"/>
  <c r="V6890" i="1" s="1"/>
  <c r="V6891" i="1" a="1"/>
  <c r="V6891" i="1" s="1"/>
  <c r="V6892" i="1" a="1"/>
  <c r="V6892" i="1" s="1"/>
  <c r="V6893" i="1" a="1"/>
  <c r="V6893" i="1" s="1"/>
  <c r="V6894" i="1" a="1"/>
  <c r="V6894" i="1" s="1"/>
  <c r="V6895" i="1" a="1"/>
  <c r="V6895" i="1" s="1"/>
  <c r="V6896" i="1" a="1"/>
  <c r="V6896" i="1" s="1"/>
  <c r="V6897" i="1" a="1"/>
  <c r="V6897" i="1" s="1"/>
  <c r="V6898" i="1" a="1"/>
  <c r="V6898" i="1" s="1"/>
  <c r="V6899" i="1" a="1"/>
  <c r="V6899" i="1" s="1"/>
  <c r="V6900" i="1" a="1"/>
  <c r="V6900" i="1" s="1"/>
  <c r="V6901" i="1" a="1"/>
  <c r="V6901" i="1" s="1"/>
  <c r="V6902" i="1" a="1"/>
  <c r="V6902" i="1" s="1"/>
  <c r="V6903" i="1" a="1"/>
  <c r="V6903" i="1"/>
  <c r="V6904" i="1" a="1"/>
  <c r="V6904" i="1" s="1"/>
  <c r="V6905" i="1" a="1"/>
  <c r="V6905" i="1" s="1"/>
  <c r="V6906" i="1" a="1"/>
  <c r="V6906" i="1" s="1"/>
  <c r="V6907" i="1" a="1"/>
  <c r="V6907" i="1" s="1"/>
  <c r="V6908" i="1" a="1"/>
  <c r="V6908" i="1" s="1"/>
  <c r="V6909" i="1" a="1"/>
  <c r="V6909" i="1" s="1"/>
  <c r="V6910" i="1" a="1"/>
  <c r="V6910" i="1" s="1"/>
  <c r="V6911" i="1" a="1"/>
  <c r="V6911" i="1" s="1"/>
  <c r="V6912" i="1" a="1"/>
  <c r="V6912" i="1" s="1"/>
  <c r="V6913" i="1" a="1"/>
  <c r="V6913" i="1" s="1"/>
  <c r="V6914" i="1" a="1"/>
  <c r="V6914" i="1" s="1"/>
  <c r="V6915" i="1" a="1"/>
  <c r="V6915" i="1" s="1"/>
  <c r="V6916" i="1" a="1"/>
  <c r="V6916" i="1" s="1"/>
  <c r="V6917" i="1" a="1"/>
  <c r="V6917" i="1" s="1"/>
  <c r="V6918" i="1" a="1"/>
  <c r="V6918" i="1" s="1"/>
  <c r="V6919" i="1" a="1"/>
  <c r="V6919" i="1" s="1"/>
  <c r="V6920" i="1" a="1"/>
  <c r="V6920" i="1" s="1"/>
  <c r="V6921" i="1" a="1"/>
  <c r="V6921" i="1" s="1"/>
  <c r="V6922" i="1" a="1"/>
  <c r="V6922" i="1" s="1"/>
  <c r="V6923" i="1" a="1"/>
  <c r="V6923" i="1" s="1"/>
  <c r="V6924" i="1" a="1"/>
  <c r="V6924" i="1" s="1"/>
  <c r="V6925" i="1" a="1"/>
  <c r="V6925" i="1" s="1"/>
  <c r="V6926" i="1" a="1"/>
  <c r="V6926" i="1" s="1"/>
  <c r="V6927" i="1" a="1"/>
  <c r="V6927" i="1" s="1"/>
  <c r="V6928" i="1" a="1"/>
  <c r="V6928" i="1" s="1"/>
  <c r="V6929" i="1" a="1"/>
  <c r="V6929" i="1" s="1"/>
  <c r="V6930" i="1" a="1"/>
  <c r="V6930" i="1" s="1"/>
  <c r="V6931" i="1" a="1"/>
  <c r="V6931" i="1" s="1"/>
  <c r="V6932" i="1" a="1"/>
  <c r="V6932" i="1" s="1"/>
  <c r="V6933" i="1" a="1"/>
  <c r="V6933" i="1" s="1"/>
  <c r="V6934" i="1" a="1"/>
  <c r="V6934" i="1" s="1"/>
  <c r="V6935" i="1" a="1"/>
  <c r="V6935" i="1" s="1"/>
  <c r="V6936" i="1" a="1"/>
  <c r="V6936" i="1" s="1"/>
  <c r="V6937" i="1" a="1"/>
  <c r="V6937" i="1" s="1"/>
  <c r="V6938" i="1" a="1"/>
  <c r="V6938" i="1" s="1"/>
  <c r="V6939" i="1" a="1"/>
  <c r="V6939" i="1" s="1"/>
  <c r="V6940" i="1" a="1"/>
  <c r="V6940" i="1" s="1"/>
  <c r="V6941" i="1" a="1"/>
  <c r="V6941" i="1" s="1"/>
  <c r="V6942" i="1" a="1"/>
  <c r="V6942" i="1" s="1"/>
  <c r="V6943" i="1" a="1"/>
  <c r="V6943" i="1" s="1"/>
  <c r="V6944" i="1" a="1"/>
  <c r="V6944" i="1" s="1"/>
  <c r="V6945" i="1" a="1"/>
  <c r="V6945" i="1" s="1"/>
  <c r="V6946" i="1" a="1"/>
  <c r="V6946" i="1" s="1"/>
  <c r="V6947" i="1" a="1"/>
  <c r="V6947" i="1" s="1"/>
  <c r="V6948" i="1" a="1"/>
  <c r="V6948" i="1" s="1"/>
  <c r="V6949" i="1" a="1"/>
  <c r="V6949" i="1" s="1"/>
  <c r="V6950" i="1" a="1"/>
  <c r="V6950" i="1" s="1"/>
  <c r="V6951" i="1" a="1"/>
  <c r="V6951" i="1" s="1"/>
  <c r="V6952" i="1" a="1"/>
  <c r="V6952" i="1" s="1"/>
  <c r="V6953" i="1" a="1"/>
  <c r="V6953" i="1" s="1"/>
  <c r="V6954" i="1" a="1"/>
  <c r="V6954" i="1" s="1"/>
  <c r="V6955" i="1" a="1"/>
  <c r="V6955" i="1" s="1"/>
  <c r="V6956" i="1" a="1"/>
  <c r="V6956" i="1" s="1"/>
  <c r="V6957" i="1" a="1"/>
  <c r="V6957" i="1" s="1"/>
  <c r="V6958" i="1" a="1"/>
  <c r="V6958" i="1" s="1"/>
  <c r="V6959" i="1" a="1"/>
  <c r="V6959" i="1" s="1"/>
  <c r="V6960" i="1" a="1"/>
  <c r="V6960" i="1" s="1"/>
  <c r="V6961" i="1" a="1"/>
  <c r="V6961" i="1" s="1"/>
  <c r="V6962" i="1" a="1"/>
  <c r="V6962" i="1" s="1"/>
  <c r="V6963" i="1" a="1"/>
  <c r="V6963" i="1" s="1"/>
  <c r="V6964" i="1" a="1"/>
  <c r="V6964" i="1" s="1"/>
  <c r="V6965" i="1" a="1"/>
  <c r="V6965" i="1" s="1"/>
  <c r="V6966" i="1" a="1"/>
  <c r="V6966" i="1" s="1"/>
  <c r="V6967" i="1" a="1"/>
  <c r="V6967" i="1" s="1"/>
  <c r="V6968" i="1" a="1"/>
  <c r="V6968" i="1" s="1"/>
  <c r="V6969" i="1" a="1"/>
  <c r="V6969" i="1" s="1"/>
  <c r="V6970" i="1" a="1"/>
  <c r="V6970" i="1" s="1"/>
  <c r="V6971" i="1" a="1"/>
  <c r="V6971" i="1" s="1"/>
  <c r="V6972" i="1" a="1"/>
  <c r="V6972" i="1" s="1"/>
  <c r="V6973" i="1" a="1"/>
  <c r="V6973" i="1" s="1"/>
  <c r="V6974" i="1" a="1"/>
  <c r="V6974" i="1" s="1"/>
  <c r="V6975" i="1" a="1"/>
  <c r="V6975" i="1" s="1"/>
  <c r="V6976" i="1" a="1"/>
  <c r="V6976" i="1" s="1"/>
  <c r="V6977" i="1" a="1"/>
  <c r="V6977" i="1" s="1"/>
  <c r="V6978" i="1" a="1"/>
  <c r="V6978" i="1" s="1"/>
  <c r="V6979" i="1" a="1"/>
  <c r="V6979" i="1" s="1"/>
  <c r="V6980" i="1" a="1"/>
  <c r="V6980" i="1" s="1"/>
  <c r="V6981" i="1" a="1"/>
  <c r="V6981" i="1" s="1"/>
  <c r="V6982" i="1" a="1"/>
  <c r="V6982" i="1" s="1"/>
  <c r="V6983" i="1" a="1"/>
  <c r="V6983" i="1" s="1"/>
  <c r="V6984" i="1" a="1"/>
  <c r="V6984" i="1" s="1"/>
  <c r="V6985" i="1" a="1"/>
  <c r="V6985" i="1" s="1"/>
  <c r="V6986" i="1" a="1"/>
  <c r="V6986" i="1" s="1"/>
  <c r="V6987" i="1" a="1"/>
  <c r="V6987" i="1" s="1"/>
  <c r="V6988" i="1" a="1"/>
  <c r="V6988" i="1" s="1"/>
  <c r="V6989" i="1" a="1"/>
  <c r="V6989" i="1" s="1"/>
  <c r="V6990" i="1" a="1"/>
  <c r="V6990" i="1" s="1"/>
  <c r="V6991" i="1" a="1"/>
  <c r="V6991" i="1" s="1"/>
  <c r="V6992" i="1" a="1"/>
  <c r="V6992" i="1" s="1"/>
  <c r="V6993" i="1" a="1"/>
  <c r="V6993" i="1" s="1"/>
  <c r="V6994" i="1" a="1"/>
  <c r="V6994" i="1" s="1"/>
  <c r="V6995" i="1" a="1"/>
  <c r="V6995" i="1" s="1"/>
  <c r="V6996" i="1" a="1"/>
  <c r="V6996" i="1" s="1"/>
  <c r="V6997" i="1" a="1"/>
  <c r="V6997" i="1" s="1"/>
  <c r="V6998" i="1" a="1"/>
  <c r="V6998" i="1" s="1"/>
  <c r="V6999" i="1" a="1"/>
  <c r="V6999" i="1" s="1"/>
  <c r="V7000" i="1" a="1"/>
  <c r="V7000" i="1" s="1"/>
  <c r="V7001" i="1" a="1"/>
  <c r="V7001" i="1" s="1"/>
  <c r="V7002" i="1" a="1"/>
  <c r="V7002" i="1" s="1"/>
  <c r="V7003" i="1" a="1"/>
  <c r="V7003" i="1" s="1"/>
  <c r="V7004" i="1" a="1"/>
  <c r="V7004" i="1" s="1"/>
  <c r="V7005" i="1" a="1"/>
  <c r="V7005" i="1" s="1"/>
  <c r="V7006" i="1" a="1"/>
  <c r="V7006" i="1" s="1"/>
  <c r="V7007" i="1" a="1"/>
  <c r="V7007" i="1" s="1"/>
  <c r="V7008" i="1" a="1"/>
  <c r="V7008" i="1" s="1"/>
  <c r="V7009" i="1" a="1"/>
  <c r="V7009" i="1" s="1"/>
  <c r="V7010" i="1" a="1"/>
  <c r="V7010" i="1" s="1"/>
  <c r="V7011" i="1" a="1"/>
  <c r="V7011" i="1" s="1"/>
  <c r="V7012" i="1" a="1"/>
  <c r="V7012" i="1" s="1"/>
  <c r="V7013" i="1" a="1"/>
  <c r="V7013" i="1" s="1"/>
  <c r="V7014" i="1" a="1"/>
  <c r="V7014" i="1" s="1"/>
  <c r="V7015" i="1" a="1"/>
  <c r="V7015" i="1" s="1"/>
  <c r="V7016" i="1" a="1"/>
  <c r="V7016" i="1" s="1"/>
  <c r="V7017" i="1" a="1"/>
  <c r="V7017" i="1" s="1"/>
  <c r="V7018" i="1" a="1"/>
  <c r="V7018" i="1" s="1"/>
  <c r="V7019" i="1" a="1"/>
  <c r="V7019" i="1" s="1"/>
  <c r="V7020" i="1" a="1"/>
  <c r="V7020" i="1" s="1"/>
  <c r="V7021" i="1" a="1"/>
  <c r="V7021" i="1" s="1"/>
  <c r="V7022" i="1" a="1"/>
  <c r="V7022" i="1" s="1"/>
  <c r="V7023" i="1" a="1"/>
  <c r="V7023" i="1" s="1"/>
  <c r="V7024" i="1" a="1"/>
  <c r="V7024" i="1" s="1"/>
  <c r="V7025" i="1" a="1"/>
  <c r="V7025" i="1" s="1"/>
  <c r="V7026" i="1" a="1"/>
  <c r="V7026" i="1" s="1"/>
  <c r="V7027" i="1" a="1"/>
  <c r="V7027" i="1" s="1"/>
  <c r="V7028" i="1" a="1"/>
  <c r="V7028" i="1" s="1"/>
  <c r="V7029" i="1" a="1"/>
  <c r="V7029" i="1" s="1"/>
  <c r="V7030" i="1" a="1"/>
  <c r="V7030" i="1" s="1"/>
  <c r="V7031" i="1" a="1"/>
  <c r="V7031" i="1" s="1"/>
  <c r="V7032" i="1" a="1"/>
  <c r="V7032" i="1" s="1"/>
  <c r="V7033" i="1" a="1"/>
  <c r="V7033" i="1" s="1"/>
  <c r="V7034" i="1" a="1"/>
  <c r="V7034" i="1" s="1"/>
  <c r="V7035" i="1" a="1"/>
  <c r="V7035" i="1" s="1"/>
  <c r="V7036" i="1" a="1"/>
  <c r="V7036" i="1" s="1"/>
  <c r="V7037" i="1" a="1"/>
  <c r="V7037" i="1" s="1"/>
  <c r="V7038" i="1" a="1"/>
  <c r="V7038" i="1" s="1"/>
  <c r="V7039" i="1" a="1"/>
  <c r="V7039" i="1" s="1"/>
  <c r="V7040" i="1" a="1"/>
  <c r="V7040" i="1" s="1"/>
  <c r="V7041" i="1" a="1"/>
  <c r="V7041" i="1" s="1"/>
  <c r="V7042" i="1" a="1"/>
  <c r="V7042" i="1" s="1"/>
  <c r="V7043" i="1" a="1"/>
  <c r="V7043" i="1" s="1"/>
  <c r="V7044" i="1" a="1"/>
  <c r="V7044" i="1" s="1"/>
  <c r="V7045" i="1" a="1"/>
  <c r="V7045" i="1" s="1"/>
  <c r="V7046" i="1" a="1"/>
  <c r="V7046" i="1" s="1"/>
  <c r="V7047" i="1" a="1"/>
  <c r="V7047" i="1" s="1"/>
  <c r="V7048" i="1" a="1"/>
  <c r="V7048" i="1" s="1"/>
  <c r="V7049" i="1" a="1"/>
  <c r="V7049" i="1" s="1"/>
  <c r="V7050" i="1" a="1"/>
  <c r="V7050" i="1" s="1"/>
  <c r="V7051" i="1" a="1"/>
  <c r="V7051" i="1" s="1"/>
  <c r="V7052" i="1" a="1"/>
  <c r="V7052" i="1" s="1"/>
  <c r="V7053" i="1" a="1"/>
  <c r="V7053" i="1" s="1"/>
  <c r="V7054" i="1" a="1"/>
  <c r="V7054" i="1" s="1"/>
  <c r="V7055" i="1" a="1"/>
  <c r="V7055" i="1" s="1"/>
  <c r="V7056" i="1" a="1"/>
  <c r="V7056" i="1" s="1"/>
  <c r="V7057" i="1" a="1"/>
  <c r="V7057" i="1" s="1"/>
  <c r="V7058" i="1" a="1"/>
  <c r="V7058" i="1" s="1"/>
  <c r="V7059" i="1" a="1"/>
  <c r="V7059" i="1" s="1"/>
  <c r="V7060" i="1" a="1"/>
  <c r="V7060" i="1" s="1"/>
  <c r="V7061" i="1" a="1"/>
  <c r="V7061" i="1" s="1"/>
  <c r="V7062" i="1" a="1"/>
  <c r="V7062" i="1" s="1"/>
  <c r="V7063" i="1" a="1"/>
  <c r="V7063" i="1" s="1"/>
  <c r="V7064" i="1" a="1"/>
  <c r="V7064" i="1" s="1"/>
  <c r="V7065" i="1" a="1"/>
  <c r="V7065" i="1" s="1"/>
  <c r="V7066" i="1" a="1"/>
  <c r="V7066" i="1" s="1"/>
  <c r="V7067" i="1" a="1"/>
  <c r="V7067" i="1" s="1"/>
  <c r="V7068" i="1" a="1"/>
  <c r="V7068" i="1" s="1"/>
  <c r="V7069" i="1" a="1"/>
  <c r="V7069" i="1" s="1"/>
  <c r="V7070" i="1" a="1"/>
  <c r="V7070" i="1" s="1"/>
  <c r="V7071" i="1" a="1"/>
  <c r="V7071" i="1" s="1"/>
  <c r="V7072" i="1" a="1"/>
  <c r="V7072" i="1" s="1"/>
  <c r="V7073" i="1" a="1"/>
  <c r="V7073" i="1" s="1"/>
  <c r="V7074" i="1" a="1"/>
  <c r="V7074" i="1"/>
  <c r="V7075" i="1" a="1"/>
  <c r="V7075" i="1" s="1"/>
  <c r="V7076" i="1" a="1"/>
  <c r="V7076" i="1" s="1"/>
  <c r="V7077" i="1" a="1"/>
  <c r="V7077" i="1" s="1"/>
  <c r="V7078" i="1" a="1"/>
  <c r="V7078" i="1" s="1"/>
  <c r="V7079" i="1" a="1"/>
  <c r="V7079" i="1" s="1"/>
  <c r="V7080" i="1" a="1"/>
  <c r="V7080" i="1" s="1"/>
  <c r="V7081" i="1" a="1"/>
  <c r="V7081" i="1" s="1"/>
  <c r="V7082" i="1" a="1"/>
  <c r="V7082" i="1" s="1"/>
  <c r="V7083" i="1" a="1"/>
  <c r="V7083" i="1" s="1"/>
  <c r="V7084" i="1" a="1"/>
  <c r="V7084" i="1" s="1"/>
  <c r="V7085" i="1" a="1"/>
  <c r="V7085" i="1" s="1"/>
  <c r="V7086" i="1" a="1"/>
  <c r="V7086" i="1" s="1"/>
  <c r="V7087" i="1" a="1"/>
  <c r="V7087" i="1" s="1"/>
  <c r="V7088" i="1" a="1"/>
  <c r="V7088" i="1" s="1"/>
  <c r="V7089" i="1" a="1"/>
  <c r="V7089" i="1" s="1"/>
  <c r="V7090" i="1" a="1"/>
  <c r="V7090" i="1" s="1"/>
  <c r="V7091" i="1" a="1"/>
  <c r="V7091" i="1" s="1"/>
  <c r="V7092" i="1" a="1"/>
  <c r="V7092" i="1" s="1"/>
  <c r="V7093" i="1" a="1"/>
  <c r="V7093" i="1" s="1"/>
  <c r="V7094" i="1" a="1"/>
  <c r="V7094" i="1" s="1"/>
  <c r="V7095" i="1" a="1"/>
  <c r="V7095" i="1" s="1"/>
  <c r="V7096" i="1" a="1"/>
  <c r="V7096" i="1" s="1"/>
  <c r="V7097" i="1" a="1"/>
  <c r="V7097" i="1" s="1"/>
  <c r="V7098" i="1" a="1"/>
  <c r="V7098" i="1" s="1"/>
  <c r="V7099" i="1" a="1"/>
  <c r="V7099" i="1" s="1"/>
  <c r="V7100" i="1" a="1"/>
  <c r="V7100" i="1" s="1"/>
  <c r="V7101" i="1" a="1"/>
  <c r="V7101" i="1" s="1"/>
  <c r="V7102" i="1" a="1"/>
  <c r="V7102" i="1" s="1"/>
  <c r="V7103" i="1" a="1"/>
  <c r="V7103" i="1" s="1"/>
  <c r="V7104" i="1" a="1"/>
  <c r="V7104" i="1" s="1"/>
  <c r="V7105" i="1" a="1"/>
  <c r="V7105" i="1" s="1"/>
  <c r="V7106" i="1" a="1"/>
  <c r="V7106" i="1"/>
  <c r="V7107" i="1" a="1"/>
  <c r="V7107" i="1" s="1"/>
  <c r="V7108" i="1" a="1"/>
  <c r="V7108" i="1" s="1"/>
  <c r="V7109" i="1" a="1"/>
  <c r="V7109" i="1" s="1"/>
  <c r="V7110" i="1" a="1"/>
  <c r="V7110" i="1" s="1"/>
  <c r="V7111" i="1" a="1"/>
  <c r="V7111" i="1" s="1"/>
  <c r="V7112" i="1" a="1"/>
  <c r="V7112" i="1" s="1"/>
  <c r="V7113" i="1" a="1"/>
  <c r="V7113" i="1" s="1"/>
  <c r="V7114" i="1" a="1"/>
  <c r="V7114" i="1" s="1"/>
  <c r="V7115" i="1" a="1"/>
  <c r="V7115" i="1" s="1"/>
  <c r="V7116" i="1" a="1"/>
  <c r="V7116" i="1" s="1"/>
  <c r="V7117" i="1" a="1"/>
  <c r="V7117" i="1" s="1"/>
  <c r="V7118" i="1" a="1"/>
  <c r="V7118" i="1" s="1"/>
  <c r="V7119" i="1" a="1"/>
  <c r="V7119" i="1" s="1"/>
  <c r="V7120" i="1" a="1"/>
  <c r="V7120" i="1" s="1"/>
  <c r="V7121" i="1" a="1"/>
  <c r="V7121" i="1" s="1"/>
  <c r="V7122" i="1" a="1"/>
  <c r="V7122" i="1" s="1"/>
  <c r="V7123" i="1" a="1"/>
  <c r="V7123" i="1" s="1"/>
  <c r="V7124" i="1" a="1"/>
  <c r="V7124" i="1" s="1"/>
  <c r="V7125" i="1" a="1"/>
  <c r="V7125" i="1" s="1"/>
  <c r="V7126" i="1" a="1"/>
  <c r="V7126" i="1" s="1"/>
  <c r="V7127" i="1" a="1"/>
  <c r="V7127" i="1" s="1"/>
  <c r="V7128" i="1" a="1"/>
  <c r="V7128" i="1" s="1"/>
  <c r="V7129" i="1" a="1"/>
  <c r="V7129" i="1" s="1"/>
  <c r="V7130" i="1" a="1"/>
  <c r="V7130" i="1" s="1"/>
  <c r="V7131" i="1" a="1"/>
  <c r="V7131" i="1" s="1"/>
  <c r="V7132" i="1" a="1"/>
  <c r="V7132" i="1" s="1"/>
  <c r="V7133" i="1" a="1"/>
  <c r="V7133" i="1" s="1"/>
  <c r="V7134" i="1" a="1"/>
  <c r="V7134" i="1" s="1"/>
  <c r="V7135" i="1" a="1"/>
  <c r="V7135" i="1" s="1"/>
  <c r="V7136" i="1" a="1"/>
  <c r="V7136" i="1" s="1"/>
  <c r="V7137" i="1" a="1"/>
  <c r="V7137" i="1" s="1"/>
  <c r="V7138" i="1" a="1"/>
  <c r="V7138" i="1" s="1"/>
  <c r="V7139" i="1" a="1"/>
  <c r="V7139" i="1" s="1"/>
  <c r="V7140" i="1" a="1"/>
  <c r="V7140" i="1" s="1"/>
  <c r="V7141" i="1" a="1"/>
  <c r="V7141" i="1" s="1"/>
  <c r="V7142" i="1" a="1"/>
  <c r="V7142" i="1" s="1"/>
  <c r="V7143" i="1" a="1"/>
  <c r="V7143" i="1" s="1"/>
  <c r="V7144" i="1" a="1"/>
  <c r="V7144" i="1" s="1"/>
  <c r="V7145" i="1" a="1"/>
  <c r="V7145" i="1" s="1"/>
  <c r="V7146" i="1" a="1"/>
  <c r="V7146" i="1" s="1"/>
  <c r="V7147" i="1" a="1"/>
  <c r="V7147" i="1" s="1"/>
  <c r="V7148" i="1" a="1"/>
  <c r="V7148" i="1" s="1"/>
  <c r="V7149" i="1" a="1"/>
  <c r="V7149" i="1" s="1"/>
  <c r="V7150" i="1" a="1"/>
  <c r="V7150" i="1" s="1"/>
  <c r="V7151" i="1" a="1"/>
  <c r="V7151" i="1" s="1"/>
  <c r="V7152" i="1" a="1"/>
  <c r="V7152" i="1" s="1"/>
  <c r="V7153" i="1" a="1"/>
  <c r="V7153" i="1" s="1"/>
  <c r="V7154" i="1" a="1"/>
  <c r="V7154" i="1" s="1"/>
  <c r="V7155" i="1" a="1"/>
  <c r="V7155" i="1" s="1"/>
  <c r="V7156" i="1" a="1"/>
  <c r="V7156" i="1" s="1"/>
  <c r="V7157" i="1" a="1"/>
  <c r="V7157" i="1" s="1"/>
  <c r="V7158" i="1" a="1"/>
  <c r="V7158" i="1" s="1"/>
  <c r="V7159" i="1" a="1"/>
  <c r="V7159" i="1" s="1"/>
  <c r="V7160" i="1" a="1"/>
  <c r="V7160" i="1" s="1"/>
  <c r="V7161" i="1" a="1"/>
  <c r="V7161" i="1" s="1"/>
  <c r="V7162" i="1" a="1"/>
  <c r="V7162" i="1" s="1"/>
  <c r="V7163" i="1" a="1"/>
  <c r="V7163" i="1" s="1"/>
  <c r="V7164" i="1" a="1"/>
  <c r="V7164" i="1" s="1"/>
  <c r="V7165" i="1" a="1"/>
  <c r="V7165" i="1" s="1"/>
  <c r="V7166" i="1" a="1"/>
  <c r="V7166" i="1" s="1"/>
  <c r="V7167" i="1" a="1"/>
  <c r="V7167" i="1" s="1"/>
  <c r="V7168" i="1" a="1"/>
  <c r="V7168" i="1" s="1"/>
  <c r="V7169" i="1" a="1"/>
  <c r="V7169" i="1" s="1"/>
  <c r="V7170" i="1" a="1"/>
  <c r="V7170" i="1" s="1"/>
  <c r="V7171" i="1" a="1"/>
  <c r="V7171" i="1" s="1"/>
  <c r="V7172" i="1" a="1"/>
  <c r="V7172" i="1" s="1"/>
  <c r="V7173" i="1" a="1"/>
  <c r="V7173" i="1" s="1"/>
  <c r="V7174" i="1" a="1"/>
  <c r="V7174" i="1" s="1"/>
  <c r="V7175" i="1" a="1"/>
  <c r="V7175" i="1" s="1"/>
  <c r="V7176" i="1" a="1"/>
  <c r="V7176" i="1" s="1"/>
  <c r="V7177" i="1" a="1"/>
  <c r="V7177" i="1" s="1"/>
  <c r="V7178" i="1" a="1"/>
  <c r="V7178" i="1" s="1"/>
  <c r="V7179" i="1" a="1"/>
  <c r="V7179" i="1" s="1"/>
  <c r="V7180" i="1" a="1"/>
  <c r="V7180" i="1" s="1"/>
  <c r="V7181" i="1" a="1"/>
  <c r="V7181" i="1" s="1"/>
  <c r="V7182" i="1" a="1"/>
  <c r="V7182" i="1" s="1"/>
  <c r="V7183" i="1" a="1"/>
  <c r="V7183" i="1" s="1"/>
  <c r="V7184" i="1" a="1"/>
  <c r="V7184" i="1" s="1"/>
  <c r="V7185" i="1" a="1"/>
  <c r="V7185" i="1" s="1"/>
  <c r="V7186" i="1" a="1"/>
  <c r="V7186" i="1" s="1"/>
  <c r="V7187" i="1" a="1"/>
  <c r="V7187" i="1" s="1"/>
  <c r="V7188" i="1" a="1"/>
  <c r="V7188" i="1" s="1"/>
  <c r="V7189" i="1" a="1"/>
  <c r="V7189" i="1" s="1"/>
  <c r="V7190" i="1" a="1"/>
  <c r="V7190" i="1" s="1"/>
  <c r="V7191" i="1" a="1"/>
  <c r="V7191" i="1" s="1"/>
  <c r="V7192" i="1" a="1"/>
  <c r="V7192" i="1" s="1"/>
  <c r="V7193" i="1" a="1"/>
  <c r="V7193" i="1" s="1"/>
  <c r="V7194" i="1" a="1"/>
  <c r="V7194" i="1" s="1"/>
  <c r="V7195" i="1" a="1"/>
  <c r="V7195" i="1" s="1"/>
  <c r="V7196" i="1" a="1"/>
  <c r="V7196" i="1" s="1"/>
  <c r="V7197" i="1" a="1"/>
  <c r="V7197" i="1" s="1"/>
  <c r="V7198" i="1" a="1"/>
  <c r="V7198" i="1" s="1"/>
  <c r="V7199" i="1" a="1"/>
  <c r="V7199" i="1" s="1"/>
  <c r="V7200" i="1" a="1"/>
  <c r="V7200" i="1" s="1"/>
  <c r="V7201" i="1" a="1"/>
  <c r="V7201" i="1" s="1"/>
  <c r="V7202" i="1" a="1"/>
  <c r="V7202" i="1" s="1"/>
  <c r="V7203" i="1" a="1"/>
  <c r="V7203" i="1" s="1"/>
  <c r="V7204" i="1" a="1"/>
  <c r="V7204" i="1" s="1"/>
  <c r="V7205" i="1" a="1"/>
  <c r="V7205" i="1" s="1"/>
  <c r="V7206" i="1" a="1"/>
  <c r="V7206" i="1" s="1"/>
  <c r="V7207" i="1" a="1"/>
  <c r="V7207" i="1" s="1"/>
  <c r="V7208" i="1" a="1"/>
  <c r="V7208" i="1" s="1"/>
  <c r="V7209" i="1" a="1"/>
  <c r="V7209" i="1" s="1"/>
  <c r="V7210" i="1" a="1"/>
  <c r="V7210" i="1" s="1"/>
  <c r="V7211" i="1" a="1"/>
  <c r="V7211" i="1" s="1"/>
  <c r="V7212" i="1" a="1"/>
  <c r="V7212" i="1" s="1"/>
  <c r="V7213" i="1" a="1"/>
  <c r="V7213" i="1" s="1"/>
  <c r="V7214" i="1" a="1"/>
  <c r="V7214" i="1" s="1"/>
  <c r="V7215" i="1" a="1"/>
  <c r="V7215" i="1" s="1"/>
  <c r="V7216" i="1" a="1"/>
  <c r="V7216" i="1" s="1"/>
  <c r="V7217" i="1" a="1"/>
  <c r="V7217" i="1" s="1"/>
  <c r="V7218" i="1" a="1"/>
  <c r="V7218" i="1" s="1"/>
  <c r="V7219" i="1" a="1"/>
  <c r="V7219" i="1" s="1"/>
  <c r="V7220" i="1" a="1"/>
  <c r="V7220" i="1" s="1"/>
  <c r="V7221" i="1" a="1"/>
  <c r="V7221" i="1" s="1"/>
  <c r="V7222" i="1" a="1"/>
  <c r="V7222" i="1" s="1"/>
  <c r="V7223" i="1" a="1"/>
  <c r="V7223" i="1" s="1"/>
  <c r="V7224" i="1" a="1"/>
  <c r="V7224" i="1" s="1"/>
  <c r="V7225" i="1" a="1"/>
  <c r="V7225" i="1" s="1"/>
  <c r="V7226" i="1" a="1"/>
  <c r="V7226" i="1" s="1"/>
  <c r="V7227" i="1" a="1"/>
  <c r="V7227" i="1" s="1"/>
  <c r="V7228" i="1" a="1"/>
  <c r="V7228" i="1" s="1"/>
  <c r="V7229" i="1" a="1"/>
  <c r="V7229" i="1" s="1"/>
  <c r="V7230" i="1" a="1"/>
  <c r="V7230" i="1" s="1"/>
  <c r="V7231" i="1" a="1"/>
  <c r="V7231" i="1" s="1"/>
  <c r="V7232" i="1" a="1"/>
  <c r="V7232" i="1" s="1"/>
  <c r="V7233" i="1" a="1"/>
  <c r="V7233" i="1" s="1"/>
  <c r="V7234" i="1" a="1"/>
  <c r="V7234" i="1" s="1"/>
  <c r="V7235" i="1" a="1"/>
  <c r="V7235" i="1" s="1"/>
  <c r="V7236" i="1" a="1"/>
  <c r="V7236" i="1" s="1"/>
  <c r="V7237" i="1" a="1"/>
  <c r="V7237" i="1" s="1"/>
  <c r="V7238" i="1" a="1"/>
  <c r="V7238" i="1" s="1"/>
  <c r="V7239" i="1" a="1"/>
  <c r="V7239" i="1" s="1"/>
  <c r="V7240" i="1" a="1"/>
  <c r="V7240" i="1" s="1"/>
  <c r="V7241" i="1" a="1"/>
  <c r="V7241" i="1" s="1"/>
  <c r="V7242" i="1" a="1"/>
  <c r="V7242" i="1" s="1"/>
  <c r="V7243" i="1" a="1"/>
  <c r="V7243" i="1" s="1"/>
  <c r="V7244" i="1" a="1"/>
  <c r="V7244" i="1" s="1"/>
  <c r="V7245" i="1" a="1"/>
  <c r="V7245" i="1" s="1"/>
  <c r="V7246" i="1" a="1"/>
  <c r="V7246" i="1" s="1"/>
  <c r="V7247" i="1" a="1"/>
  <c r="V7247" i="1" s="1"/>
  <c r="V7248" i="1" a="1"/>
  <c r="V7248" i="1" s="1"/>
  <c r="V7249" i="1" a="1"/>
  <c r="V7249" i="1" s="1"/>
  <c r="V7250" i="1" a="1"/>
  <c r="V7250" i="1" s="1"/>
  <c r="V7251" i="1" a="1"/>
  <c r="V7251" i="1" s="1"/>
  <c r="V7252" i="1" a="1"/>
  <c r="V7252" i="1" s="1"/>
  <c r="V7253" i="1" a="1"/>
  <c r="V7253" i="1" s="1"/>
  <c r="V7254" i="1" a="1"/>
  <c r="V7254" i="1" s="1"/>
  <c r="V7255" i="1" a="1"/>
  <c r="V7255" i="1" s="1"/>
  <c r="V7256" i="1" a="1"/>
  <c r="V7256" i="1" s="1"/>
  <c r="V7257" i="1" a="1"/>
  <c r="V7257" i="1" s="1"/>
  <c r="V7258" i="1" a="1"/>
  <c r="V7258" i="1" s="1"/>
  <c r="V7259" i="1" a="1"/>
  <c r="V7259" i="1" s="1"/>
  <c r="V7260" i="1" a="1"/>
  <c r="V7260" i="1" s="1"/>
  <c r="V7261" i="1" a="1"/>
  <c r="V7261" i="1" s="1"/>
  <c r="V7262" i="1" a="1"/>
  <c r="V7262" i="1" s="1"/>
  <c r="V7263" i="1" a="1"/>
  <c r="V7263" i="1" s="1"/>
  <c r="V7264" i="1" a="1"/>
  <c r="V7264" i="1" s="1"/>
  <c r="V7265" i="1" a="1"/>
  <c r="V7265" i="1" s="1"/>
  <c r="V7266" i="1" a="1"/>
  <c r="V7266" i="1" s="1"/>
  <c r="V7267" i="1" a="1"/>
  <c r="V7267" i="1" s="1"/>
  <c r="V7268" i="1" a="1"/>
  <c r="V7268" i="1" s="1"/>
  <c r="V7269" i="1" a="1"/>
  <c r="V7269" i="1" s="1"/>
  <c r="V7270" i="1" a="1"/>
  <c r="V7270" i="1" s="1"/>
  <c r="V7271" i="1" a="1"/>
  <c r="V7271" i="1" s="1"/>
  <c r="V7272" i="1" a="1"/>
  <c r="V7272" i="1" s="1"/>
  <c r="V7273" i="1" a="1"/>
  <c r="V7273" i="1" s="1"/>
  <c r="V7274" i="1" a="1"/>
  <c r="V7274" i="1" s="1"/>
  <c r="V7275" i="1" a="1"/>
  <c r="V7275" i="1" s="1"/>
  <c r="V7276" i="1" a="1"/>
  <c r="V7276" i="1" s="1"/>
  <c r="V7277" i="1" a="1"/>
  <c r="V7277" i="1" s="1"/>
  <c r="V7278" i="1" a="1"/>
  <c r="V7278" i="1" s="1"/>
  <c r="V7279" i="1" a="1"/>
  <c r="V7279" i="1" s="1"/>
  <c r="V7280" i="1" a="1"/>
  <c r="V7280" i="1" s="1"/>
  <c r="V7281" i="1" a="1"/>
  <c r="V7281" i="1" s="1"/>
  <c r="V7282" i="1" a="1"/>
  <c r="V7282" i="1" s="1"/>
  <c r="V7283" i="1" a="1"/>
  <c r="V7283" i="1" s="1"/>
  <c r="V7284" i="1" a="1"/>
  <c r="V7284" i="1" s="1"/>
  <c r="V7285" i="1" a="1"/>
  <c r="V7285" i="1" s="1"/>
  <c r="V7286" i="1" a="1"/>
  <c r="V7286" i="1" s="1"/>
  <c r="V7287" i="1" a="1"/>
  <c r="V7287" i="1" s="1"/>
  <c r="V7288" i="1" a="1"/>
  <c r="V7288" i="1" s="1"/>
  <c r="V7289" i="1" a="1"/>
  <c r="V7289" i="1" s="1"/>
  <c r="V7290" i="1" a="1"/>
  <c r="V7290" i="1" s="1"/>
  <c r="V7291" i="1" a="1"/>
  <c r="V7291" i="1" s="1"/>
  <c r="V7292" i="1" a="1"/>
  <c r="V7292" i="1" s="1"/>
  <c r="V7293" i="1" a="1"/>
  <c r="V7293" i="1" s="1"/>
  <c r="V7294" i="1" a="1"/>
  <c r="V7294" i="1" s="1"/>
  <c r="V7295" i="1" a="1"/>
  <c r="V7295" i="1" s="1"/>
  <c r="V7296" i="1" a="1"/>
  <c r="V7296" i="1" s="1"/>
  <c r="V7297" i="1" a="1"/>
  <c r="V7297" i="1" s="1"/>
  <c r="V7298" i="1" a="1"/>
  <c r="V7298" i="1" s="1"/>
  <c r="V7299" i="1" a="1"/>
  <c r="V7299" i="1" s="1"/>
  <c r="V7300" i="1" a="1"/>
  <c r="V7300" i="1" s="1"/>
  <c r="V7301" i="1" a="1"/>
  <c r="V7301" i="1" s="1"/>
  <c r="V7302" i="1" a="1"/>
  <c r="V7302" i="1" s="1"/>
  <c r="V7303" i="1" a="1"/>
  <c r="V7303" i="1" s="1"/>
  <c r="V7304" i="1" a="1"/>
  <c r="V7304" i="1" s="1"/>
  <c r="V7305" i="1" a="1"/>
  <c r="V7305" i="1" s="1"/>
  <c r="V7306" i="1" a="1"/>
  <c r="V7306" i="1" s="1"/>
  <c r="V7307" i="1" a="1"/>
  <c r="V7307" i="1" s="1"/>
  <c r="V7308" i="1" a="1"/>
  <c r="V7308" i="1" s="1"/>
  <c r="V7309" i="1" a="1"/>
  <c r="V7309" i="1" s="1"/>
  <c r="V7310" i="1" a="1"/>
  <c r="V7310" i="1" s="1"/>
  <c r="V7311" i="1" a="1"/>
  <c r="V7311" i="1" s="1"/>
  <c r="V7312" i="1" a="1"/>
  <c r="V7312" i="1" s="1"/>
  <c r="V7313" i="1" a="1"/>
  <c r="V7313" i="1" s="1"/>
  <c r="V7314" i="1" a="1"/>
  <c r="V7314" i="1" s="1"/>
  <c r="V7315" i="1" a="1"/>
  <c r="V7315" i="1" s="1"/>
  <c r="V7316" i="1" a="1"/>
  <c r="V7316" i="1" s="1"/>
  <c r="V7317" i="1" a="1"/>
  <c r="V7317" i="1" s="1"/>
  <c r="V7318" i="1" a="1"/>
  <c r="V7318" i="1" s="1"/>
  <c r="V7319" i="1" a="1"/>
  <c r="V7319" i="1" s="1"/>
  <c r="V7320" i="1" a="1"/>
  <c r="V7320" i="1" s="1"/>
  <c r="V7321" i="1" a="1"/>
  <c r="V7321" i="1" s="1"/>
  <c r="V7322" i="1" a="1"/>
  <c r="V7322" i="1" s="1"/>
  <c r="V7323" i="1" a="1"/>
  <c r="V7323" i="1" s="1"/>
  <c r="V7324" i="1" a="1"/>
  <c r="V7324" i="1" s="1"/>
  <c r="V7325" i="1" a="1"/>
  <c r="V7325" i="1" s="1"/>
  <c r="V7326" i="1" a="1"/>
  <c r="V7326" i="1" s="1"/>
  <c r="V7327" i="1" a="1"/>
  <c r="V7327" i="1" s="1"/>
  <c r="V7328" i="1" a="1"/>
  <c r="V7328" i="1" s="1"/>
  <c r="V7329" i="1" a="1"/>
  <c r="V7329" i="1" s="1"/>
  <c r="V7330" i="1" a="1"/>
  <c r="V7330" i="1" s="1"/>
  <c r="V7331" i="1" a="1"/>
  <c r="V7331" i="1" s="1"/>
  <c r="V7332" i="1" a="1"/>
  <c r="V7332" i="1" s="1"/>
  <c r="V7333" i="1" a="1"/>
  <c r="V7333" i="1" s="1"/>
  <c r="V7334" i="1" a="1"/>
  <c r="V7334" i="1" s="1"/>
  <c r="V7335" i="1" a="1"/>
  <c r="V7335" i="1" s="1"/>
  <c r="V7336" i="1" a="1"/>
  <c r="V7336" i="1" s="1"/>
  <c r="V7337" i="1" a="1"/>
  <c r="V7337" i="1" s="1"/>
  <c r="V7338" i="1" a="1"/>
  <c r="V7338" i="1" s="1"/>
  <c r="V7339" i="1" a="1"/>
  <c r="V7339" i="1" s="1"/>
  <c r="V7340" i="1" a="1"/>
  <c r="V7340" i="1" s="1"/>
  <c r="V7341" i="1" a="1"/>
  <c r="V7341" i="1" s="1"/>
  <c r="V7342" i="1" a="1"/>
  <c r="V7342" i="1" s="1"/>
  <c r="V7343" i="1" a="1"/>
  <c r="V7343" i="1" s="1"/>
  <c r="V7344" i="1" a="1"/>
  <c r="V7344" i="1" s="1"/>
  <c r="V7345" i="1" a="1"/>
  <c r="V7345" i="1" s="1"/>
  <c r="V7346" i="1" a="1"/>
  <c r="V7346" i="1" s="1"/>
  <c r="V7347" i="1" a="1"/>
  <c r="V7347" i="1" s="1"/>
  <c r="V7348" i="1" a="1"/>
  <c r="V7348" i="1" s="1"/>
  <c r="V7349" i="1" a="1"/>
  <c r="V7349" i="1" s="1"/>
  <c r="V7350" i="1" a="1"/>
  <c r="V7350" i="1" s="1"/>
  <c r="V7351" i="1" a="1"/>
  <c r="V7351" i="1" s="1"/>
  <c r="V7352" i="1" a="1"/>
  <c r="V7352" i="1" s="1"/>
  <c r="V7353" i="1" a="1"/>
  <c r="V7353" i="1" s="1"/>
  <c r="V7354" i="1" a="1"/>
  <c r="V7354" i="1" s="1"/>
  <c r="V7355" i="1" a="1"/>
  <c r="V7355" i="1" s="1"/>
  <c r="V7356" i="1" a="1"/>
  <c r="V7356" i="1" s="1"/>
  <c r="V7357" i="1" a="1"/>
  <c r="V7357" i="1" s="1"/>
  <c r="V7358" i="1" a="1"/>
  <c r="V7358" i="1" s="1"/>
  <c r="V7359" i="1" a="1"/>
  <c r="V7359" i="1" s="1"/>
  <c r="V7360" i="1" a="1"/>
  <c r="V7360" i="1" s="1"/>
  <c r="V7361" i="1" a="1"/>
  <c r="V7361" i="1" s="1"/>
  <c r="V7362" i="1" a="1"/>
  <c r="V7362" i="1" s="1"/>
  <c r="V7363" i="1" a="1"/>
  <c r="V7363" i="1" s="1"/>
  <c r="V7364" i="1" a="1"/>
  <c r="V7364" i="1" s="1"/>
  <c r="V7365" i="1" a="1"/>
  <c r="V7365" i="1" s="1"/>
  <c r="V7366" i="1" a="1"/>
  <c r="V7366" i="1" s="1"/>
  <c r="V7367" i="1" a="1"/>
  <c r="V7367" i="1" s="1"/>
  <c r="V7368" i="1" a="1"/>
  <c r="V7368" i="1" s="1"/>
  <c r="V7369" i="1" a="1"/>
  <c r="V7369" i="1" s="1"/>
  <c r="V7370" i="1" a="1"/>
  <c r="V7370" i="1" s="1"/>
  <c r="V7371" i="1" a="1"/>
  <c r="V7371" i="1" s="1"/>
  <c r="V7372" i="1" a="1"/>
  <c r="V7372" i="1" s="1"/>
  <c r="V7373" i="1" a="1"/>
  <c r="V7373" i="1" s="1"/>
  <c r="V7374" i="1" a="1"/>
  <c r="V7374" i="1" s="1"/>
  <c r="V7375" i="1" a="1"/>
  <c r="V7375" i="1" s="1"/>
  <c r="V7376" i="1" a="1"/>
  <c r="V7376" i="1" s="1"/>
  <c r="V7377" i="1" a="1"/>
  <c r="V7377" i="1" s="1"/>
  <c r="V7378" i="1" a="1"/>
  <c r="V7378" i="1" s="1"/>
  <c r="V7379" i="1" a="1"/>
  <c r="V7379" i="1" s="1"/>
  <c r="V7380" i="1" a="1"/>
  <c r="V7380" i="1" s="1"/>
  <c r="V7381" i="1" a="1"/>
  <c r="V7381" i="1" s="1"/>
  <c r="V7382" i="1" a="1"/>
  <c r="V7382" i="1" s="1"/>
  <c r="V7383" i="1" a="1"/>
  <c r="V7383" i="1" s="1"/>
  <c r="V7384" i="1" a="1"/>
  <c r="V7384" i="1" s="1"/>
  <c r="V7385" i="1" a="1"/>
  <c r="V7385" i="1" s="1"/>
  <c r="V7386" i="1" a="1"/>
  <c r="V7386" i="1" s="1"/>
  <c r="V7387" i="1" a="1"/>
  <c r="V7387" i="1" s="1"/>
  <c r="V7388" i="1" a="1"/>
  <c r="V7388" i="1" s="1"/>
  <c r="V7389" i="1" a="1"/>
  <c r="V7389" i="1" s="1"/>
  <c r="V7390" i="1" a="1"/>
  <c r="V7390" i="1" s="1"/>
  <c r="V7391" i="1" a="1"/>
  <c r="V7391" i="1" s="1"/>
  <c r="V7392" i="1" a="1"/>
  <c r="V7392" i="1" s="1"/>
  <c r="V7393" i="1" a="1"/>
  <c r="V7393" i="1" s="1"/>
  <c r="V7394" i="1" a="1"/>
  <c r="V7394" i="1" s="1"/>
  <c r="V7395" i="1" a="1"/>
  <c r="V7395" i="1" s="1"/>
  <c r="V7396" i="1" a="1"/>
  <c r="V7396" i="1" s="1"/>
  <c r="V7397" i="1" a="1"/>
  <c r="V7397" i="1" s="1"/>
  <c r="V7398" i="1" a="1"/>
  <c r="V7398" i="1" s="1"/>
  <c r="V7399" i="1" a="1"/>
  <c r="V7399" i="1" s="1"/>
  <c r="V7400" i="1" a="1"/>
  <c r="V7400" i="1" s="1"/>
  <c r="V7401" i="1" a="1"/>
  <c r="V7401" i="1" s="1"/>
  <c r="V7402" i="1" a="1"/>
  <c r="V7402" i="1" s="1"/>
  <c r="V7403" i="1" a="1"/>
  <c r="V7403" i="1" s="1"/>
  <c r="V7404" i="1" a="1"/>
  <c r="V7404" i="1" s="1"/>
  <c r="V7405" i="1" a="1"/>
  <c r="V7405" i="1" s="1"/>
  <c r="V7406" i="1" a="1"/>
  <c r="V7406" i="1" s="1"/>
  <c r="V7407" i="1" a="1"/>
  <c r="V7407" i="1" s="1"/>
  <c r="V7408" i="1" a="1"/>
  <c r="V7408" i="1" s="1"/>
  <c r="V7409" i="1" a="1"/>
  <c r="V7409" i="1" s="1"/>
  <c r="V7410" i="1" a="1"/>
  <c r="V7410" i="1" s="1"/>
  <c r="V7411" i="1" a="1"/>
  <c r="V7411" i="1" s="1"/>
  <c r="V7412" i="1" a="1"/>
  <c r="V7412" i="1" s="1"/>
  <c r="V7413" i="1" a="1"/>
  <c r="V7413" i="1" s="1"/>
  <c r="V7414" i="1" a="1"/>
  <c r="V7414" i="1" s="1"/>
  <c r="V7415" i="1" a="1"/>
  <c r="V7415" i="1" s="1"/>
  <c r="V7416" i="1" a="1"/>
  <c r="V7416" i="1" s="1"/>
  <c r="V7417" i="1" a="1"/>
  <c r="V7417" i="1" s="1"/>
  <c r="V7418" i="1" a="1"/>
  <c r="V7418" i="1" s="1"/>
  <c r="V7419" i="1" a="1"/>
  <c r="V7419" i="1" s="1"/>
  <c r="V7420" i="1" a="1"/>
  <c r="V7420" i="1" s="1"/>
  <c r="V7421" i="1" a="1"/>
  <c r="V7421" i="1" s="1"/>
  <c r="V7422" i="1" a="1"/>
  <c r="V7422" i="1" s="1"/>
  <c r="V7423" i="1" a="1"/>
  <c r="V7423" i="1" s="1"/>
  <c r="V7424" i="1" a="1"/>
  <c r="V7424" i="1" s="1"/>
  <c r="V7425" i="1" a="1"/>
  <c r="V7425" i="1" s="1"/>
  <c r="V7426" i="1" a="1"/>
  <c r="V7426" i="1" s="1"/>
  <c r="V7427" i="1" a="1"/>
  <c r="V7427" i="1" s="1"/>
  <c r="V7428" i="1" a="1"/>
  <c r="V7428" i="1" s="1"/>
  <c r="V7429" i="1" a="1"/>
  <c r="V7429" i="1" s="1"/>
  <c r="V7430" i="1" a="1"/>
  <c r="V7430" i="1" s="1"/>
  <c r="V7431" i="1" a="1"/>
  <c r="V7431" i="1" s="1"/>
  <c r="V7432" i="1" a="1"/>
  <c r="V7432" i="1" s="1"/>
  <c r="V7433" i="1" a="1"/>
  <c r="V7433" i="1" s="1"/>
  <c r="V7434" i="1" a="1"/>
  <c r="V7434" i="1" s="1"/>
  <c r="V7435" i="1" a="1"/>
  <c r="V7435" i="1" s="1"/>
  <c r="V7436" i="1" a="1"/>
  <c r="V7436" i="1" s="1"/>
  <c r="V7437" i="1" a="1"/>
  <c r="V7437" i="1" s="1"/>
  <c r="V7438" i="1" a="1"/>
  <c r="V7438" i="1" s="1"/>
  <c r="V7439" i="1" a="1"/>
  <c r="V7439" i="1" s="1"/>
  <c r="V7440" i="1" a="1"/>
  <c r="V7440" i="1" s="1"/>
  <c r="V7441" i="1" a="1"/>
  <c r="V7441" i="1" s="1"/>
  <c r="V7442" i="1" a="1"/>
  <c r="V7442" i="1" s="1"/>
  <c r="V7443" i="1" a="1"/>
  <c r="V7443" i="1" s="1"/>
  <c r="V7444" i="1" a="1"/>
  <c r="V7444" i="1" s="1"/>
  <c r="V7445" i="1" a="1"/>
  <c r="V7445" i="1" s="1"/>
  <c r="V7446" i="1" a="1"/>
  <c r="V7446" i="1" s="1"/>
  <c r="V7447" i="1" a="1"/>
  <c r="V7447" i="1" s="1"/>
  <c r="V7448" i="1" a="1"/>
  <c r="V7448" i="1" s="1"/>
  <c r="V7449" i="1" a="1"/>
  <c r="V7449" i="1" s="1"/>
  <c r="V7450" i="1" a="1"/>
  <c r="V7450" i="1" s="1"/>
  <c r="V7451" i="1" a="1"/>
  <c r="V7451" i="1" s="1"/>
  <c r="V7452" i="1" a="1"/>
  <c r="V7452" i="1" s="1"/>
  <c r="V7453" i="1" a="1"/>
  <c r="V7453" i="1" s="1"/>
  <c r="V7454" i="1" a="1"/>
  <c r="V7454" i="1" s="1"/>
  <c r="V7455" i="1" a="1"/>
  <c r="V7455" i="1" s="1"/>
  <c r="V7456" i="1" a="1"/>
  <c r="V7456" i="1" s="1"/>
  <c r="V7457" i="1" a="1"/>
  <c r="V7457" i="1" s="1"/>
  <c r="V7458" i="1" a="1"/>
  <c r="V7458" i="1" s="1"/>
  <c r="V7459" i="1" a="1"/>
  <c r="V7459" i="1" s="1"/>
  <c r="V7460" i="1" a="1"/>
  <c r="V7460" i="1" s="1"/>
  <c r="V7461" i="1" a="1"/>
  <c r="V7461" i="1" s="1"/>
  <c r="V7462" i="1" a="1"/>
  <c r="V7462" i="1" s="1"/>
  <c r="V7463" i="1" a="1"/>
  <c r="V7463" i="1" s="1"/>
  <c r="V7464" i="1" a="1"/>
  <c r="V7464" i="1" s="1"/>
  <c r="V7465" i="1" a="1"/>
  <c r="V7465" i="1" s="1"/>
  <c r="V7466" i="1" a="1"/>
  <c r="V7466" i="1" s="1"/>
  <c r="V7467" i="1" a="1"/>
  <c r="V7467" i="1" s="1"/>
  <c r="V7468" i="1" a="1"/>
  <c r="V7468" i="1" s="1"/>
  <c r="V7469" i="1" a="1"/>
  <c r="V7469" i="1" s="1"/>
  <c r="V7470" i="1" a="1"/>
  <c r="V7470" i="1" s="1"/>
  <c r="V7471" i="1" a="1"/>
  <c r="V7471" i="1" s="1"/>
  <c r="V7472" i="1" a="1"/>
  <c r="V7472" i="1" s="1"/>
  <c r="V7473" i="1" a="1"/>
  <c r="V7473" i="1" s="1"/>
  <c r="V7474" i="1" a="1"/>
  <c r="V7474" i="1" s="1"/>
  <c r="V7475" i="1" a="1"/>
  <c r="V7475" i="1" s="1"/>
  <c r="V7476" i="1" a="1"/>
  <c r="V7476" i="1" s="1"/>
  <c r="V7477" i="1" a="1"/>
  <c r="V7477" i="1" s="1"/>
  <c r="V7478" i="1" a="1"/>
  <c r="V7478" i="1" s="1"/>
  <c r="V7479" i="1" a="1"/>
  <c r="V7479" i="1"/>
  <c r="V7480" i="1" a="1"/>
  <c r="V7480" i="1" s="1"/>
  <c r="V7481" i="1" a="1"/>
  <c r="V7481" i="1" s="1"/>
  <c r="V7482" i="1" a="1"/>
  <c r="V7482" i="1" s="1"/>
  <c r="V7483" i="1" a="1"/>
  <c r="V7483" i="1" s="1"/>
  <c r="V7484" i="1" a="1"/>
  <c r="V7484" i="1" s="1"/>
  <c r="V7485" i="1" a="1"/>
  <c r="V7485" i="1" s="1"/>
  <c r="V7486" i="1" a="1"/>
  <c r="V7486" i="1" s="1"/>
  <c r="V7487" i="1" a="1"/>
  <c r="V7487" i="1" s="1"/>
  <c r="V7488" i="1" a="1"/>
  <c r="V7488" i="1" s="1"/>
  <c r="V7489" i="1" a="1"/>
  <c r="V7489" i="1" s="1"/>
  <c r="V7490" i="1" a="1"/>
  <c r="V7490" i="1" s="1"/>
  <c r="V7491" i="1" a="1"/>
  <c r="V7491" i="1" s="1"/>
  <c r="V7492" i="1" a="1"/>
  <c r="V7492" i="1" s="1"/>
  <c r="V7493" i="1" a="1"/>
  <c r="V7493" i="1" s="1"/>
  <c r="V7494" i="1" a="1"/>
  <c r="V7494" i="1" s="1"/>
  <c r="V7495" i="1" a="1"/>
  <c r="V7495" i="1" s="1"/>
  <c r="V7496" i="1" a="1"/>
  <c r="V7496" i="1" s="1"/>
  <c r="V7497" i="1" a="1"/>
  <c r="V7497" i="1" s="1"/>
  <c r="V7498" i="1" a="1"/>
  <c r="V7498" i="1" s="1"/>
  <c r="V7499" i="1" a="1"/>
  <c r="V7499" i="1" s="1"/>
  <c r="V7500" i="1" a="1"/>
  <c r="V7500" i="1" s="1"/>
  <c r="V7501" i="1" a="1"/>
  <c r="V7501" i="1" s="1"/>
  <c r="V7502" i="1" a="1"/>
  <c r="V7502" i="1" s="1"/>
  <c r="V7503" i="1" a="1"/>
  <c r="V7503" i="1" s="1"/>
  <c r="V7504" i="1" a="1"/>
  <c r="V7504" i="1" s="1"/>
  <c r="V7505" i="1" a="1"/>
  <c r="V7505" i="1" s="1"/>
  <c r="V7506" i="1" a="1"/>
  <c r="V7506" i="1" s="1"/>
  <c r="V7507" i="1" a="1"/>
  <c r="V7507" i="1" s="1"/>
  <c r="V7508" i="1" a="1"/>
  <c r="V7508" i="1" s="1"/>
  <c r="V7509" i="1" a="1"/>
  <c r="V7509" i="1" s="1"/>
  <c r="V7510" i="1" a="1"/>
  <c r="V7510" i="1" s="1"/>
  <c r="V7511" i="1" a="1"/>
  <c r="V7511" i="1" s="1"/>
  <c r="V7512" i="1" a="1"/>
  <c r="V7512" i="1" s="1"/>
  <c r="V7513" i="1" a="1"/>
  <c r="V7513" i="1" s="1"/>
  <c r="V7514" i="1" a="1"/>
  <c r="V7514" i="1" s="1"/>
  <c r="V7515" i="1" a="1"/>
  <c r="V7515" i="1" s="1"/>
  <c r="V7516" i="1" a="1"/>
  <c r="V7516" i="1" s="1"/>
  <c r="V7517" i="1" a="1"/>
  <c r="V7517" i="1" s="1"/>
  <c r="V7518" i="1" a="1"/>
  <c r="V7518" i="1" s="1"/>
  <c r="V7519" i="1" a="1"/>
  <c r="V7519" i="1" s="1"/>
  <c r="V7520" i="1" a="1"/>
  <c r="V7520" i="1" s="1"/>
  <c r="V7521" i="1" a="1"/>
  <c r="V7521" i="1" s="1"/>
  <c r="V7522" i="1" a="1"/>
  <c r="V7522" i="1" s="1"/>
  <c r="V7523" i="1" a="1"/>
  <c r="V7523" i="1" s="1"/>
  <c r="V7524" i="1" a="1"/>
  <c r="V7524" i="1" s="1"/>
  <c r="V7525" i="1" a="1"/>
  <c r="V7525" i="1" s="1"/>
  <c r="V7526" i="1" a="1"/>
  <c r="V7526" i="1" s="1"/>
  <c r="V7527" i="1" a="1"/>
  <c r="V7527" i="1" s="1"/>
  <c r="V7528" i="1" a="1"/>
  <c r="V7528" i="1" s="1"/>
  <c r="V7529" i="1" a="1"/>
  <c r="V7529" i="1" s="1"/>
  <c r="V7530" i="1" a="1"/>
  <c r="V7530" i="1" s="1"/>
  <c r="V7531" i="1" a="1"/>
  <c r="V7531" i="1" s="1"/>
  <c r="V7532" i="1" a="1"/>
  <c r="V7532" i="1" s="1"/>
  <c r="V7533" i="1" a="1"/>
  <c r="V7533" i="1" s="1"/>
  <c r="V7534" i="1" a="1"/>
  <c r="V7534" i="1" s="1"/>
  <c r="V7535" i="1" a="1"/>
  <c r="V7535" i="1" s="1"/>
  <c r="V7536" i="1" a="1"/>
  <c r="V7536" i="1" s="1"/>
  <c r="V7537" i="1" a="1"/>
  <c r="V7537" i="1" s="1"/>
  <c r="V7538" i="1" a="1"/>
  <c r="V7538" i="1" s="1"/>
  <c r="V7539" i="1" a="1"/>
  <c r="V7539" i="1"/>
  <c r="V7540" i="1" a="1"/>
  <c r="V7540" i="1" s="1"/>
  <c r="V7541" i="1" a="1"/>
  <c r="V7541" i="1" s="1"/>
  <c r="V7542" i="1" a="1"/>
  <c r="V7542" i="1" s="1"/>
  <c r="V7543" i="1" a="1"/>
  <c r="V7543" i="1" s="1"/>
  <c r="V7544" i="1" a="1"/>
  <c r="V7544" i="1" s="1"/>
  <c r="V7545" i="1" a="1"/>
  <c r="V7545" i="1" s="1"/>
  <c r="V7546" i="1" a="1"/>
  <c r="V7546" i="1" s="1"/>
  <c r="V7547" i="1" a="1"/>
  <c r="V7547" i="1" s="1"/>
  <c r="V7548" i="1" a="1"/>
  <c r="V7548" i="1" s="1"/>
  <c r="V7549" i="1" a="1"/>
  <c r="V7549" i="1" s="1"/>
  <c r="V7550" i="1" a="1"/>
  <c r="V7550" i="1" s="1"/>
  <c r="V7551" i="1" a="1"/>
  <c r="V7551" i="1" s="1"/>
  <c r="V7552" i="1" a="1"/>
  <c r="V7552" i="1" s="1"/>
  <c r="V7553" i="1" a="1"/>
  <c r="V7553" i="1" s="1"/>
  <c r="V7554" i="1" a="1"/>
  <c r="V7554" i="1" s="1"/>
  <c r="V7555" i="1" a="1"/>
  <c r="V7555" i="1" s="1"/>
  <c r="V7556" i="1" a="1"/>
  <c r="V7556" i="1" s="1"/>
  <c r="V7557" i="1" a="1"/>
  <c r="V7557" i="1" s="1"/>
  <c r="V7558" i="1" a="1"/>
  <c r="V7558" i="1" s="1"/>
  <c r="V7559" i="1" a="1"/>
  <c r="V7559" i="1" s="1"/>
  <c r="V7560" i="1" a="1"/>
  <c r="V7560" i="1" s="1"/>
  <c r="V7561" i="1" a="1"/>
  <c r="V7561" i="1" s="1"/>
  <c r="V7562" i="1" a="1"/>
  <c r="V7562" i="1" s="1"/>
  <c r="V7563" i="1" a="1"/>
  <c r="V7563" i="1" s="1"/>
  <c r="V7564" i="1" a="1"/>
  <c r="V7564" i="1" s="1"/>
  <c r="V7565" i="1" a="1"/>
  <c r="V7565" i="1" s="1"/>
  <c r="V7566" i="1" a="1"/>
  <c r="V7566" i="1" s="1"/>
  <c r="V7567" i="1" a="1"/>
  <c r="V7567" i="1" s="1"/>
  <c r="V7568" i="1" a="1"/>
  <c r="V7568" i="1" s="1"/>
  <c r="V7569" i="1" a="1"/>
  <c r="V7569" i="1" s="1"/>
  <c r="V7570" i="1" a="1"/>
  <c r="V7570" i="1" s="1"/>
  <c r="V7571" i="1" a="1"/>
  <c r="V7571" i="1" s="1"/>
  <c r="V7572" i="1" a="1"/>
  <c r="V7572" i="1" s="1"/>
  <c r="V7573" i="1" a="1"/>
  <c r="V7573" i="1" s="1"/>
  <c r="V7574" i="1" a="1"/>
  <c r="V7574" i="1" s="1"/>
  <c r="V7575" i="1" a="1"/>
  <c r="V7575" i="1" s="1"/>
  <c r="V7576" i="1" a="1"/>
  <c r="V7576" i="1" s="1"/>
  <c r="V7577" i="1" a="1"/>
  <c r="V7577" i="1" s="1"/>
  <c r="V7578" i="1" a="1"/>
  <c r="V7578" i="1" s="1"/>
  <c r="V7579" i="1" a="1"/>
  <c r="V7579" i="1" s="1"/>
  <c r="V7580" i="1" a="1"/>
  <c r="V7580" i="1" s="1"/>
  <c r="V7581" i="1" a="1"/>
  <c r="V7581" i="1" s="1"/>
  <c r="V7582" i="1" a="1"/>
  <c r="V7582" i="1" s="1"/>
  <c r="V7583" i="1" a="1"/>
  <c r="V7583" i="1" s="1"/>
  <c r="V7584" i="1" a="1"/>
  <c r="V7584" i="1" s="1"/>
  <c r="V7585" i="1" a="1"/>
  <c r="V7585" i="1" s="1"/>
  <c r="V7586" i="1" a="1"/>
  <c r="V7586" i="1" s="1"/>
  <c r="V7587" i="1" a="1"/>
  <c r="V7587" i="1" s="1"/>
  <c r="V7588" i="1" a="1"/>
  <c r="V7588" i="1" s="1"/>
  <c r="V7589" i="1" a="1"/>
  <c r="V7589" i="1" s="1"/>
  <c r="V7590" i="1" a="1"/>
  <c r="V7590" i="1" s="1"/>
  <c r="V7591" i="1" a="1"/>
  <c r="V7591" i="1" s="1"/>
  <c r="V7592" i="1" a="1"/>
  <c r="V7592" i="1" s="1"/>
  <c r="V7593" i="1" a="1"/>
  <c r="V7593" i="1" s="1"/>
  <c r="V7594" i="1" a="1"/>
  <c r="V7594" i="1" s="1"/>
  <c r="V7595" i="1" a="1"/>
  <c r="V7595" i="1" s="1"/>
  <c r="V7596" i="1" a="1"/>
  <c r="V7596" i="1" s="1"/>
  <c r="V7597" i="1" a="1"/>
  <c r="V7597" i="1" s="1"/>
  <c r="V7598" i="1" a="1"/>
  <c r="V7598" i="1" s="1"/>
  <c r="V7599" i="1" a="1"/>
  <c r="V7599" i="1" s="1"/>
  <c r="V7600" i="1" a="1"/>
  <c r="V7600" i="1" s="1"/>
  <c r="V7601" i="1" a="1"/>
  <c r="V7601" i="1" s="1"/>
  <c r="V7602" i="1" a="1"/>
  <c r="V7602" i="1" s="1"/>
  <c r="V7603" i="1" a="1"/>
  <c r="V7603" i="1" s="1"/>
  <c r="V7604" i="1" a="1"/>
  <c r="V7604" i="1" s="1"/>
  <c r="V7605" i="1" a="1"/>
  <c r="V7605" i="1" s="1"/>
  <c r="V7606" i="1" a="1"/>
  <c r="V7606" i="1" s="1"/>
  <c r="V7607" i="1" a="1"/>
  <c r="V7607" i="1" s="1"/>
  <c r="V7608" i="1" a="1"/>
  <c r="V7608" i="1" s="1"/>
  <c r="V7609" i="1" a="1"/>
  <c r="V7609" i="1" s="1"/>
  <c r="V7610" i="1" a="1"/>
  <c r="V7610" i="1" s="1"/>
  <c r="V7611" i="1" a="1"/>
  <c r="V7611" i="1" s="1"/>
  <c r="V7612" i="1" a="1"/>
  <c r="V7612" i="1" s="1"/>
  <c r="V7613" i="1" a="1"/>
  <c r="V7613" i="1" s="1"/>
  <c r="V7614" i="1" a="1"/>
  <c r="V7614" i="1" s="1"/>
  <c r="V7615" i="1" a="1"/>
  <c r="V7615" i="1" s="1"/>
  <c r="V7616" i="1" a="1"/>
  <c r="V7616" i="1" s="1"/>
  <c r="V7617" i="1" a="1"/>
  <c r="V7617" i="1" s="1"/>
  <c r="V7618" i="1" a="1"/>
  <c r="V7618" i="1" s="1"/>
  <c r="V7619" i="1" a="1"/>
  <c r="V7619" i="1" s="1"/>
  <c r="V7620" i="1" a="1"/>
  <c r="V7620" i="1" s="1"/>
  <c r="V7621" i="1" a="1"/>
  <c r="V7621" i="1" s="1"/>
  <c r="V7622" i="1" a="1"/>
  <c r="V7622" i="1" s="1"/>
  <c r="V7623" i="1" a="1"/>
  <c r="V7623" i="1" s="1"/>
  <c r="V7624" i="1" a="1"/>
  <c r="V7624" i="1" s="1"/>
  <c r="V7625" i="1" a="1"/>
  <c r="V7625" i="1" s="1"/>
  <c r="V7626" i="1" a="1"/>
  <c r="V7626" i="1" s="1"/>
  <c r="V7627" i="1" a="1"/>
  <c r="V7627" i="1" s="1"/>
  <c r="V7628" i="1" a="1"/>
  <c r="V7628" i="1" s="1"/>
  <c r="V7629" i="1" a="1"/>
  <c r="V7629" i="1" s="1"/>
  <c r="V7630" i="1" a="1"/>
  <c r="V7630" i="1" s="1"/>
  <c r="V7631" i="1" a="1"/>
  <c r="V7631" i="1" s="1"/>
  <c r="V7632" i="1" a="1"/>
  <c r="V7632" i="1" s="1"/>
  <c r="V7633" i="1" a="1"/>
  <c r="V7633" i="1" s="1"/>
  <c r="V7634" i="1" a="1"/>
  <c r="V7634" i="1" s="1"/>
  <c r="V7635" i="1" a="1"/>
  <c r="V7635" i="1" s="1"/>
  <c r="V7636" i="1" a="1"/>
  <c r="V7636" i="1" s="1"/>
  <c r="V7637" i="1" a="1"/>
  <c r="V7637" i="1" s="1"/>
  <c r="V7638" i="1" a="1"/>
  <c r="V7638" i="1" s="1"/>
  <c r="V7639" i="1" a="1"/>
  <c r="V7639" i="1" s="1"/>
  <c r="V7640" i="1" a="1"/>
  <c r="V7640" i="1" s="1"/>
  <c r="V7641" i="1" a="1"/>
  <c r="V7641" i="1" s="1"/>
  <c r="V7642" i="1" a="1"/>
  <c r="V7642" i="1" s="1"/>
  <c r="V7643" i="1" a="1"/>
  <c r="V7643" i="1" s="1"/>
  <c r="V7644" i="1" a="1"/>
  <c r="V7644" i="1" s="1"/>
  <c r="V7645" i="1" a="1"/>
  <c r="V7645" i="1" s="1"/>
  <c r="V7646" i="1" a="1"/>
  <c r="V7646" i="1" s="1"/>
  <c r="V7647" i="1" a="1"/>
  <c r="V7647" i="1" s="1"/>
  <c r="V7648" i="1" a="1"/>
  <c r="V7648" i="1" s="1"/>
  <c r="V7649" i="1" a="1"/>
  <c r="V7649" i="1" s="1"/>
  <c r="V7650" i="1" a="1"/>
  <c r="V7650" i="1" s="1"/>
  <c r="V7651" i="1" a="1"/>
  <c r="V7651" i="1" s="1"/>
  <c r="V7652" i="1" a="1"/>
  <c r="V7652" i="1" s="1"/>
  <c r="V7653" i="1" a="1"/>
  <c r="V7653" i="1" s="1"/>
  <c r="V7654" i="1" a="1"/>
  <c r="V7654" i="1" s="1"/>
  <c r="V7655" i="1" a="1"/>
  <c r="V7655" i="1" s="1"/>
  <c r="V7656" i="1" a="1"/>
  <c r="V7656" i="1" s="1"/>
  <c r="V7657" i="1" a="1"/>
  <c r="V7657" i="1" s="1"/>
  <c r="V7658" i="1" a="1"/>
  <c r="V7658" i="1" s="1"/>
  <c r="V7659" i="1" a="1"/>
  <c r="V7659" i="1" s="1"/>
  <c r="V7660" i="1" a="1"/>
  <c r="V7660" i="1" s="1"/>
  <c r="V7661" i="1" a="1"/>
  <c r="V7661" i="1" s="1"/>
  <c r="V7662" i="1" a="1"/>
  <c r="V7662" i="1" s="1"/>
  <c r="V7663" i="1" a="1"/>
  <c r="V7663" i="1" s="1"/>
  <c r="V7664" i="1" a="1"/>
  <c r="V7664" i="1" s="1"/>
  <c r="V7665" i="1" a="1"/>
  <c r="V7665" i="1" s="1"/>
  <c r="V7666" i="1" a="1"/>
  <c r="V7666" i="1" s="1"/>
  <c r="V7667" i="1" a="1"/>
  <c r="V7667" i="1" s="1"/>
  <c r="V7668" i="1" a="1"/>
  <c r="V7668" i="1" s="1"/>
  <c r="V7669" i="1" a="1"/>
  <c r="V7669" i="1" s="1"/>
  <c r="V7670" i="1" a="1"/>
  <c r="V7670" i="1" s="1"/>
  <c r="V7671" i="1" a="1"/>
  <c r="V7671" i="1" s="1"/>
  <c r="V7672" i="1" a="1"/>
  <c r="V7672" i="1" s="1"/>
  <c r="V7673" i="1" a="1"/>
  <c r="V7673" i="1" s="1"/>
  <c r="V7674" i="1" a="1"/>
  <c r="V7674" i="1" s="1"/>
  <c r="V7675" i="1" a="1"/>
  <c r="V7675" i="1" s="1"/>
  <c r="V7676" i="1" a="1"/>
  <c r="V7676" i="1" s="1"/>
  <c r="V7677" i="1" a="1"/>
  <c r="V7677" i="1" s="1"/>
  <c r="V7678" i="1" a="1"/>
  <c r="V7678" i="1" s="1"/>
  <c r="V7679" i="1" a="1"/>
  <c r="V7679" i="1" s="1"/>
  <c r="V7680" i="1" a="1"/>
  <c r="V7680" i="1" s="1"/>
  <c r="V7681" i="1" a="1"/>
  <c r="V7681" i="1" s="1"/>
  <c r="V7682" i="1" a="1"/>
  <c r="V7682" i="1" s="1"/>
  <c r="V7683" i="1" a="1"/>
  <c r="V7683" i="1" s="1"/>
  <c r="V7684" i="1" a="1"/>
  <c r="V7684" i="1" s="1"/>
  <c r="V7685" i="1" a="1"/>
  <c r="V7685" i="1" s="1"/>
  <c r="V7686" i="1" a="1"/>
  <c r="V7686" i="1" s="1"/>
  <c r="V7687" i="1" a="1"/>
  <c r="V7687" i="1" s="1"/>
  <c r="V7688" i="1" a="1"/>
  <c r="V7688" i="1" s="1"/>
  <c r="V7689" i="1" a="1"/>
  <c r="V7689" i="1" s="1"/>
  <c r="V7690" i="1" a="1"/>
  <c r="V7690" i="1" s="1"/>
  <c r="V7691" i="1" a="1"/>
  <c r="V7691" i="1" s="1"/>
  <c r="V7692" i="1" a="1"/>
  <c r="V7692" i="1" s="1"/>
  <c r="V7693" i="1" a="1"/>
  <c r="V7693" i="1" s="1"/>
  <c r="V7694" i="1" a="1"/>
  <c r="V7694" i="1" s="1"/>
  <c r="V7695" i="1" a="1"/>
  <c r="V7695" i="1" s="1"/>
  <c r="V7696" i="1" a="1"/>
  <c r="V7696" i="1" s="1"/>
  <c r="V7697" i="1" a="1"/>
  <c r="V7697" i="1" s="1"/>
  <c r="V7698" i="1" a="1"/>
  <c r="V7698" i="1" s="1"/>
  <c r="V7699" i="1" a="1"/>
  <c r="V7699" i="1" s="1"/>
  <c r="V7700" i="1" a="1"/>
  <c r="V7700" i="1" s="1"/>
  <c r="V7701" i="1" a="1"/>
  <c r="V7701" i="1" s="1"/>
  <c r="V7702" i="1" a="1"/>
  <c r="V7702" i="1" s="1"/>
  <c r="V7703" i="1" a="1"/>
  <c r="V7703" i="1" s="1"/>
  <c r="V7704" i="1" a="1"/>
  <c r="V7704" i="1" s="1"/>
  <c r="V7705" i="1" a="1"/>
  <c r="V7705" i="1" s="1"/>
  <c r="V7706" i="1" a="1"/>
  <c r="V7706" i="1" s="1"/>
  <c r="V7707" i="1" a="1"/>
  <c r="V7707" i="1" s="1"/>
  <c r="V7708" i="1" a="1"/>
  <c r="V7708" i="1" s="1"/>
  <c r="V7709" i="1" a="1"/>
  <c r="V7709" i="1" s="1"/>
  <c r="V7710" i="1" a="1"/>
  <c r="V7710" i="1" s="1"/>
  <c r="V7711" i="1" a="1"/>
  <c r="V7711" i="1" s="1"/>
  <c r="V7712" i="1" a="1"/>
  <c r="V7712" i="1" s="1"/>
  <c r="V7713" i="1" a="1"/>
  <c r="V7713" i="1" s="1"/>
  <c r="V7714" i="1" a="1"/>
  <c r="V7714" i="1" s="1"/>
  <c r="V7715" i="1" a="1"/>
  <c r="V7715" i="1" s="1"/>
  <c r="V7716" i="1" a="1"/>
  <c r="V7716" i="1" s="1"/>
  <c r="V7717" i="1" a="1"/>
  <c r="V7717" i="1" s="1"/>
  <c r="V7718" i="1" a="1"/>
  <c r="V7718" i="1" s="1"/>
  <c r="V7719" i="1" a="1"/>
  <c r="V7719" i="1" s="1"/>
  <c r="V7720" i="1" a="1"/>
  <c r="V7720" i="1" s="1"/>
  <c r="V7721" i="1" a="1"/>
  <c r="V7721" i="1" s="1"/>
  <c r="V7722" i="1" a="1"/>
  <c r="V7722" i="1" s="1"/>
  <c r="V7723" i="1" a="1"/>
  <c r="V7723" i="1" s="1"/>
  <c r="V7724" i="1" a="1"/>
  <c r="V7724" i="1" s="1"/>
  <c r="V7725" i="1" a="1"/>
  <c r="V7725" i="1" s="1"/>
  <c r="V7726" i="1" a="1"/>
  <c r="V7726" i="1" s="1"/>
  <c r="V7727" i="1" a="1"/>
  <c r="V7727" i="1" s="1"/>
  <c r="V7728" i="1" a="1"/>
  <c r="V7728" i="1" s="1"/>
  <c r="V7729" i="1" a="1"/>
  <c r="V7729" i="1" s="1"/>
  <c r="V7730" i="1" a="1"/>
  <c r="V7730" i="1" s="1"/>
  <c r="V7731" i="1" a="1"/>
  <c r="V7731" i="1" s="1"/>
  <c r="V7732" i="1" a="1"/>
  <c r="V7732" i="1" s="1"/>
  <c r="V7733" i="1" a="1"/>
  <c r="V7733" i="1" s="1"/>
  <c r="V7734" i="1" a="1"/>
  <c r="V7734" i="1" s="1"/>
  <c r="V7735" i="1" a="1"/>
  <c r="V7735" i="1" s="1"/>
  <c r="V7736" i="1" a="1"/>
  <c r="V7736" i="1" s="1"/>
  <c r="V7737" i="1" a="1"/>
  <c r="V7737" i="1" s="1"/>
  <c r="V7738" i="1" a="1"/>
  <c r="V7738" i="1" s="1"/>
  <c r="V7739" i="1" a="1"/>
  <c r="V7739" i="1" s="1"/>
  <c r="V7740" i="1" a="1"/>
  <c r="V7740" i="1" s="1"/>
  <c r="V7741" i="1" a="1"/>
  <c r="V7741" i="1" s="1"/>
  <c r="V7742" i="1" a="1"/>
  <c r="V7742" i="1" s="1"/>
  <c r="V7743" i="1" a="1"/>
  <c r="V7743" i="1" s="1"/>
  <c r="V7744" i="1" a="1"/>
  <c r="V7744" i="1" s="1"/>
  <c r="V7745" i="1" a="1"/>
  <c r="V7745" i="1" s="1"/>
  <c r="V7746" i="1" a="1"/>
  <c r="V7746" i="1" s="1"/>
  <c r="V7747" i="1" a="1"/>
  <c r="V7747" i="1" s="1"/>
  <c r="V7748" i="1" a="1"/>
  <c r="V7748" i="1" s="1"/>
  <c r="V7749" i="1" a="1"/>
  <c r="V7749" i="1" s="1"/>
  <c r="V7750" i="1" a="1"/>
  <c r="V7750" i="1" s="1"/>
  <c r="V7751" i="1" a="1"/>
  <c r="V7751" i="1" s="1"/>
  <c r="V7752" i="1" a="1"/>
  <c r="V7752" i="1" s="1"/>
  <c r="V7753" i="1" a="1"/>
  <c r="V7753" i="1" s="1"/>
  <c r="V7754" i="1" a="1"/>
  <c r="V7754" i="1" s="1"/>
  <c r="V7755" i="1" a="1"/>
  <c r="V7755" i="1" s="1"/>
  <c r="V7756" i="1" a="1"/>
  <c r="V7756" i="1" s="1"/>
  <c r="V7757" i="1" a="1"/>
  <c r="V7757" i="1" s="1"/>
  <c r="V7758" i="1" a="1"/>
  <c r="V7758" i="1" s="1"/>
  <c r="V7759" i="1" a="1"/>
  <c r="V7759" i="1" s="1"/>
  <c r="V7760" i="1" a="1"/>
  <c r="V7760" i="1" s="1"/>
  <c r="V7761" i="1" a="1"/>
  <c r="V7761" i="1" s="1"/>
  <c r="V7762" i="1" a="1"/>
  <c r="V7762" i="1" s="1"/>
  <c r="V7763" i="1" a="1"/>
  <c r="V7763" i="1" s="1"/>
  <c r="V7764" i="1" a="1"/>
  <c r="V7764" i="1" s="1"/>
  <c r="V7765" i="1" a="1"/>
  <c r="V7765" i="1" s="1"/>
  <c r="V7766" i="1" a="1"/>
  <c r="V7766" i="1" s="1"/>
  <c r="V7767" i="1" a="1"/>
  <c r="V7767" i="1" s="1"/>
  <c r="V7768" i="1" a="1"/>
  <c r="V7768" i="1" s="1"/>
  <c r="V7769" i="1" a="1"/>
  <c r="V7769" i="1" s="1"/>
  <c r="V7770" i="1" a="1"/>
  <c r="V7770" i="1" s="1"/>
  <c r="V7771" i="1" a="1"/>
  <c r="V7771" i="1" s="1"/>
  <c r="V7772" i="1" a="1"/>
  <c r="V7772" i="1" s="1"/>
  <c r="V7773" i="1" a="1"/>
  <c r="V7773" i="1" s="1"/>
  <c r="V7774" i="1" a="1"/>
  <c r="V7774" i="1" s="1"/>
  <c r="V7775" i="1" a="1"/>
  <c r="V7775" i="1" s="1"/>
  <c r="V7776" i="1" a="1"/>
  <c r="V7776" i="1" s="1"/>
  <c r="V7777" i="1" a="1"/>
  <c r="V7777" i="1" s="1"/>
  <c r="V7778" i="1" a="1"/>
  <c r="V7778" i="1" s="1"/>
  <c r="V7779" i="1" a="1"/>
  <c r="V7779" i="1" s="1"/>
  <c r="V7780" i="1" a="1"/>
  <c r="V7780" i="1" s="1"/>
  <c r="V7781" i="1" a="1"/>
  <c r="V7781" i="1" s="1"/>
  <c r="V7782" i="1" a="1"/>
  <c r="V7782" i="1" s="1"/>
  <c r="V7783" i="1" a="1"/>
  <c r="V7783" i="1" s="1"/>
  <c r="V7784" i="1" a="1"/>
  <c r="V7784" i="1" s="1"/>
  <c r="V7785" i="1" a="1"/>
  <c r="V7785" i="1" s="1"/>
  <c r="V7786" i="1" a="1"/>
  <c r="V7786" i="1" s="1"/>
  <c r="V7787" i="1" a="1"/>
  <c r="V7787" i="1" s="1"/>
  <c r="V7788" i="1" a="1"/>
  <c r="V7788" i="1" s="1"/>
  <c r="V7789" i="1" a="1"/>
  <c r="V7789" i="1" s="1"/>
  <c r="V7790" i="1" a="1"/>
  <c r="V7790" i="1" s="1"/>
  <c r="V7791" i="1" a="1"/>
  <c r="V7791" i="1" s="1"/>
  <c r="V7792" i="1" a="1"/>
  <c r="V7792" i="1" s="1"/>
  <c r="V7793" i="1" a="1"/>
  <c r="V7793" i="1" s="1"/>
  <c r="V7794" i="1" a="1"/>
  <c r="V7794" i="1" s="1"/>
  <c r="V7795" i="1" a="1"/>
  <c r="V7795" i="1" s="1"/>
  <c r="V7796" i="1" a="1"/>
  <c r="V7796" i="1" s="1"/>
  <c r="V7797" i="1" a="1"/>
  <c r="V7797" i="1" s="1"/>
  <c r="V7798" i="1" a="1"/>
  <c r="V7798" i="1" s="1"/>
  <c r="V7799" i="1" a="1"/>
  <c r="V7799" i="1" s="1"/>
  <c r="V7800" i="1" a="1"/>
  <c r="V7800" i="1" s="1"/>
  <c r="V7801" i="1" a="1"/>
  <c r="V7801" i="1" s="1"/>
  <c r="V7802" i="1" a="1"/>
  <c r="V7802" i="1" s="1"/>
  <c r="V7803" i="1" a="1"/>
  <c r="V7803" i="1" s="1"/>
  <c r="V7804" i="1" a="1"/>
  <c r="V7804" i="1" s="1"/>
  <c r="V7805" i="1" a="1"/>
  <c r="V7805" i="1" s="1"/>
  <c r="V7806" i="1" a="1"/>
  <c r="V7806" i="1" s="1"/>
  <c r="V7807" i="1" a="1"/>
  <c r="V7807" i="1" s="1"/>
  <c r="V7808" i="1" a="1"/>
  <c r="V7808" i="1" s="1"/>
  <c r="V7809" i="1" a="1"/>
  <c r="V7809" i="1" s="1"/>
  <c r="V7810" i="1" a="1"/>
  <c r="V7810" i="1" s="1"/>
  <c r="V7811" i="1" a="1"/>
  <c r="V7811" i="1" s="1"/>
  <c r="V7812" i="1" a="1"/>
  <c r="V7812" i="1" s="1"/>
  <c r="V7813" i="1" a="1"/>
  <c r="V7813" i="1" s="1"/>
  <c r="V7814" i="1" a="1"/>
  <c r="V7814" i="1" s="1"/>
  <c r="V7815" i="1" a="1"/>
  <c r="V7815" i="1" s="1"/>
  <c r="V7816" i="1" a="1"/>
  <c r="V7816" i="1" s="1"/>
  <c r="V7817" i="1" a="1"/>
  <c r="V7817" i="1" s="1"/>
  <c r="V7818" i="1" a="1"/>
  <c r="V7818" i="1" s="1"/>
  <c r="V7819" i="1" a="1"/>
  <c r="V7819" i="1" s="1"/>
  <c r="V7820" i="1" a="1"/>
  <c r="V7820" i="1" s="1"/>
  <c r="V7821" i="1" a="1"/>
  <c r="V7821" i="1" s="1"/>
  <c r="V7822" i="1" a="1"/>
  <c r="V7822" i="1" s="1"/>
  <c r="V7823" i="1" a="1"/>
  <c r="V7823" i="1" s="1"/>
  <c r="V7824" i="1" a="1"/>
  <c r="V7824" i="1" s="1"/>
  <c r="V7825" i="1" a="1"/>
  <c r="V7825" i="1" s="1"/>
  <c r="V7826" i="1" a="1"/>
  <c r="V7826" i="1" s="1"/>
  <c r="V7827" i="1" a="1"/>
  <c r="V7827" i="1" s="1"/>
  <c r="V7828" i="1" a="1"/>
  <c r="V7828" i="1" s="1"/>
  <c r="V7829" i="1" a="1"/>
  <c r="V7829" i="1" s="1"/>
  <c r="V7830" i="1" a="1"/>
  <c r="V7830" i="1" s="1"/>
  <c r="V7831" i="1" a="1"/>
  <c r="V7831" i="1" s="1"/>
  <c r="V7832" i="1" a="1"/>
  <c r="V7832" i="1" s="1"/>
  <c r="V7833" i="1" a="1"/>
  <c r="V7833" i="1" s="1"/>
  <c r="V7834" i="1" a="1"/>
  <c r="V7834" i="1" s="1"/>
  <c r="V7835" i="1" a="1"/>
  <c r="V7835" i="1" s="1"/>
  <c r="V7836" i="1" a="1"/>
  <c r="V7836" i="1" s="1"/>
  <c r="V7837" i="1" a="1"/>
  <c r="V7837" i="1" s="1"/>
  <c r="V7838" i="1" a="1"/>
  <c r="V7838" i="1" s="1"/>
  <c r="V7839" i="1" a="1"/>
  <c r="V7839" i="1" s="1"/>
  <c r="V7840" i="1" a="1"/>
  <c r="V7840" i="1" s="1"/>
  <c r="V7841" i="1" a="1"/>
  <c r="V7841" i="1" s="1"/>
  <c r="V7842" i="1" a="1"/>
  <c r="V7842" i="1" s="1"/>
  <c r="V7843" i="1" a="1"/>
  <c r="V7843" i="1" s="1"/>
  <c r="V7844" i="1" a="1"/>
  <c r="V7844" i="1" s="1"/>
  <c r="V7845" i="1" a="1"/>
  <c r="V7845" i="1" s="1"/>
  <c r="V7846" i="1" a="1"/>
  <c r="V7846" i="1" s="1"/>
  <c r="V7847" i="1" a="1"/>
  <c r="V7847" i="1" s="1"/>
  <c r="V7848" i="1" a="1"/>
  <c r="V7848" i="1" s="1"/>
  <c r="V7849" i="1" a="1"/>
  <c r="V7849" i="1" s="1"/>
  <c r="V7850" i="1" a="1"/>
  <c r="V7850" i="1" s="1"/>
  <c r="V7851" i="1" a="1"/>
  <c r="V7851" i="1" s="1"/>
  <c r="V7852" i="1" a="1"/>
  <c r="V7852" i="1" s="1"/>
  <c r="V7853" i="1" a="1"/>
  <c r="V7853" i="1" s="1"/>
  <c r="V7854" i="1" a="1"/>
  <c r="V7854" i="1" s="1"/>
  <c r="V7855" i="1" a="1"/>
  <c r="V7855" i="1" s="1"/>
  <c r="V7856" i="1" a="1"/>
  <c r="V7856" i="1" s="1"/>
  <c r="V7857" i="1" a="1"/>
  <c r="V7857" i="1" s="1"/>
  <c r="V7858" i="1" a="1"/>
  <c r="V7858" i="1" s="1"/>
  <c r="V7859" i="1" a="1"/>
  <c r="V7859" i="1" s="1"/>
  <c r="V7860" i="1" a="1"/>
  <c r="V7860" i="1" s="1"/>
  <c r="V7861" i="1" a="1"/>
  <c r="V7861" i="1" s="1"/>
  <c r="V7862" i="1" a="1"/>
  <c r="V7862" i="1" s="1"/>
  <c r="V7863" i="1" a="1"/>
  <c r="V7863" i="1" s="1"/>
  <c r="V7864" i="1" a="1"/>
  <c r="V7864" i="1" s="1"/>
  <c r="V7865" i="1" a="1"/>
  <c r="V7865" i="1" s="1"/>
  <c r="V7866" i="1" a="1"/>
  <c r="V7866" i="1" s="1"/>
  <c r="V7867" i="1" a="1"/>
  <c r="V7867" i="1" s="1"/>
  <c r="V7868" i="1" a="1"/>
  <c r="V7868" i="1" s="1"/>
  <c r="V7869" i="1" a="1"/>
  <c r="V7869" i="1" s="1"/>
  <c r="V7870" i="1" a="1"/>
  <c r="V7870" i="1" s="1"/>
  <c r="V7871" i="1" a="1"/>
  <c r="V7871" i="1" s="1"/>
  <c r="V7872" i="1" a="1"/>
  <c r="V7872" i="1" s="1"/>
  <c r="V7873" i="1" a="1"/>
  <c r="V7873" i="1" s="1"/>
  <c r="V7874" i="1" a="1"/>
  <c r="V7874" i="1" s="1"/>
  <c r="V7875" i="1" a="1"/>
  <c r="V7875" i="1" s="1"/>
  <c r="V7876" i="1" a="1"/>
  <c r="V7876" i="1" s="1"/>
  <c r="V7877" i="1" a="1"/>
  <c r="V7877" i="1" s="1"/>
  <c r="V7878" i="1" a="1"/>
  <c r="V7878" i="1" s="1"/>
  <c r="V7879" i="1" a="1"/>
  <c r="V7879" i="1" s="1"/>
  <c r="V7880" i="1" a="1"/>
  <c r="V7880" i="1" s="1"/>
  <c r="V7881" i="1" a="1"/>
  <c r="V7881" i="1" s="1"/>
  <c r="V7882" i="1" a="1"/>
  <c r="V7882" i="1" s="1"/>
  <c r="V7883" i="1" a="1"/>
  <c r="V7883" i="1" s="1"/>
  <c r="V7884" i="1" a="1"/>
  <c r="V7884" i="1" s="1"/>
  <c r="V7885" i="1" a="1"/>
  <c r="V7885" i="1" s="1"/>
  <c r="V7886" i="1" a="1"/>
  <c r="V7886" i="1" s="1"/>
  <c r="V7887" i="1" a="1"/>
  <c r="V7887" i="1" s="1"/>
  <c r="V7888" i="1" a="1"/>
  <c r="V7888" i="1" s="1"/>
  <c r="V7889" i="1" a="1"/>
  <c r="V7889" i="1" s="1"/>
  <c r="V7890" i="1" a="1"/>
  <c r="V7890" i="1" s="1"/>
  <c r="V7891" i="1" a="1"/>
  <c r="V7891" i="1" s="1"/>
  <c r="V7892" i="1" a="1"/>
  <c r="V7892" i="1" s="1"/>
  <c r="V7893" i="1" a="1"/>
  <c r="V7893" i="1" s="1"/>
  <c r="V7894" i="1" a="1"/>
  <c r="V7894" i="1" s="1"/>
  <c r="V7895" i="1" a="1"/>
  <c r="V7895" i="1" s="1"/>
  <c r="V7896" i="1" a="1"/>
  <c r="V7896" i="1" s="1"/>
  <c r="V7897" i="1" a="1"/>
  <c r="V7897" i="1" s="1"/>
  <c r="V7898" i="1" a="1"/>
  <c r="V7898" i="1" s="1"/>
  <c r="V7899" i="1" a="1"/>
  <c r="V7899" i="1" s="1"/>
  <c r="V7900" i="1" a="1"/>
  <c r="V7900" i="1" s="1"/>
  <c r="V7901" i="1" a="1"/>
  <c r="V7901" i="1" s="1"/>
  <c r="V7902" i="1" a="1"/>
  <c r="V7902" i="1" s="1"/>
  <c r="V7903" i="1" a="1"/>
  <c r="V7903" i="1" s="1"/>
  <c r="V7904" i="1" a="1"/>
  <c r="V7904" i="1" s="1"/>
  <c r="V7905" i="1" a="1"/>
  <c r="V7905" i="1" s="1"/>
  <c r="V7906" i="1" a="1"/>
  <c r="V7906" i="1" s="1"/>
  <c r="V7907" i="1" a="1"/>
  <c r="V7907" i="1" s="1"/>
  <c r="V7908" i="1" a="1"/>
  <c r="V7908" i="1" s="1"/>
  <c r="V7909" i="1" a="1"/>
  <c r="V7909" i="1" s="1"/>
  <c r="V7910" i="1" a="1"/>
  <c r="V7910" i="1" s="1"/>
  <c r="V7911" i="1" a="1"/>
  <c r="V7911" i="1" s="1"/>
  <c r="V7912" i="1" a="1"/>
  <c r="V7912" i="1" s="1"/>
  <c r="V7913" i="1" a="1"/>
  <c r="V7913" i="1" s="1"/>
  <c r="V7914" i="1" a="1"/>
  <c r="V7914" i="1" s="1"/>
  <c r="V7915" i="1" a="1"/>
  <c r="V7915" i="1" s="1"/>
  <c r="V7916" i="1" a="1"/>
  <c r="V7916" i="1" s="1"/>
  <c r="V7917" i="1" a="1"/>
  <c r="V7917" i="1" s="1"/>
  <c r="V7918" i="1" a="1"/>
  <c r="V7918" i="1" s="1"/>
  <c r="V7919" i="1" a="1"/>
  <c r="V7919" i="1" s="1"/>
  <c r="V7920" i="1" a="1"/>
  <c r="V7920" i="1" s="1"/>
  <c r="V7921" i="1" a="1"/>
  <c r="V7921" i="1" s="1"/>
  <c r="V7922" i="1" a="1"/>
  <c r="V7922" i="1" s="1"/>
  <c r="V7923" i="1" a="1"/>
  <c r="V7923" i="1" s="1"/>
  <c r="V7924" i="1" a="1"/>
  <c r="V7924" i="1" s="1"/>
  <c r="V7925" i="1" a="1"/>
  <c r="V7925" i="1" s="1"/>
  <c r="V7926" i="1" a="1"/>
  <c r="V7926" i="1" s="1"/>
  <c r="V7927" i="1" a="1"/>
  <c r="V7927" i="1" s="1"/>
  <c r="V7928" i="1" a="1"/>
  <c r="V7928" i="1" s="1"/>
  <c r="V7929" i="1" a="1"/>
  <c r="V7929" i="1" s="1"/>
  <c r="V7930" i="1" a="1"/>
  <c r="V7930" i="1" s="1"/>
  <c r="V7931" i="1" a="1"/>
  <c r="V7931" i="1" s="1"/>
  <c r="V7932" i="1" a="1"/>
  <c r="V7932" i="1" s="1"/>
  <c r="V7933" i="1" a="1"/>
  <c r="V7933" i="1" s="1"/>
  <c r="V7934" i="1" a="1"/>
  <c r="V7934" i="1" s="1"/>
  <c r="V7935" i="1" a="1"/>
  <c r="V7935" i="1" s="1"/>
  <c r="V7936" i="1" a="1"/>
  <c r="V7936" i="1" s="1"/>
  <c r="V7937" i="1" a="1"/>
  <c r="V7937" i="1" s="1"/>
  <c r="V7938" i="1" a="1"/>
  <c r="V7938" i="1" s="1"/>
  <c r="V7939" i="1" a="1"/>
  <c r="V7939" i="1" s="1"/>
  <c r="V7940" i="1" a="1"/>
  <c r="V7940" i="1" s="1"/>
  <c r="V7941" i="1" a="1"/>
  <c r="V7941" i="1" s="1"/>
  <c r="V7942" i="1" a="1"/>
  <c r="V7942" i="1" s="1"/>
  <c r="V7943" i="1" a="1"/>
  <c r="V7943" i="1" s="1"/>
  <c r="V7944" i="1" a="1"/>
  <c r="V7944" i="1" s="1"/>
  <c r="V7945" i="1" a="1"/>
  <c r="V7945" i="1" s="1"/>
  <c r="V7946" i="1" a="1"/>
  <c r="V7946" i="1" s="1"/>
  <c r="V7947" i="1" a="1"/>
  <c r="V7947" i="1" s="1"/>
  <c r="V7948" i="1" a="1"/>
  <c r="V7948" i="1" s="1"/>
  <c r="V7949" i="1" a="1"/>
  <c r="V7949" i="1" s="1"/>
  <c r="V7950" i="1" a="1"/>
  <c r="V7950" i="1" s="1"/>
  <c r="V7951" i="1" a="1"/>
  <c r="V7951" i="1" s="1"/>
  <c r="V7952" i="1" a="1"/>
  <c r="V7952" i="1" s="1"/>
  <c r="V7953" i="1" a="1"/>
  <c r="V7953" i="1" s="1"/>
  <c r="V7954" i="1" a="1"/>
  <c r="V7954" i="1" s="1"/>
  <c r="V7955" i="1" a="1"/>
  <c r="V7955" i="1" s="1"/>
  <c r="V7956" i="1" a="1"/>
  <c r="V7956" i="1" s="1"/>
  <c r="V7957" i="1" a="1"/>
  <c r="V7957" i="1" s="1"/>
  <c r="V7958" i="1" a="1"/>
  <c r="V7958" i="1" s="1"/>
  <c r="V7959" i="1" a="1"/>
  <c r="V7959" i="1" s="1"/>
  <c r="V7960" i="1" a="1"/>
  <c r="V7960" i="1" s="1"/>
  <c r="V7961" i="1" a="1"/>
  <c r="V7961" i="1" s="1"/>
  <c r="V7962" i="1" a="1"/>
  <c r="V7962" i="1" s="1"/>
  <c r="V7963" i="1" a="1"/>
  <c r="V7963" i="1" s="1"/>
  <c r="V7964" i="1" a="1"/>
  <c r="V7964" i="1" s="1"/>
  <c r="V7965" i="1" a="1"/>
  <c r="V7965" i="1" s="1"/>
  <c r="V7966" i="1" a="1"/>
  <c r="V7966" i="1" s="1"/>
  <c r="V7967" i="1" a="1"/>
  <c r="V7967" i="1" s="1"/>
  <c r="V7968" i="1" a="1"/>
  <c r="V7968" i="1" s="1"/>
  <c r="V7969" i="1" a="1"/>
  <c r="V7969" i="1" s="1"/>
  <c r="V7970" i="1" a="1"/>
  <c r="V7970" i="1" s="1"/>
  <c r="V7971" i="1" a="1"/>
  <c r="V7971" i="1" s="1"/>
  <c r="V7972" i="1" a="1"/>
  <c r="V7972" i="1" s="1"/>
  <c r="V7973" i="1" a="1"/>
  <c r="V7973" i="1" s="1"/>
  <c r="V7974" i="1" a="1"/>
  <c r="V7974" i="1" s="1"/>
  <c r="V7975" i="1" a="1"/>
  <c r="V7975" i="1" s="1"/>
  <c r="V7976" i="1" a="1"/>
  <c r="V7976" i="1" s="1"/>
  <c r="V7977" i="1" a="1"/>
  <c r="V7977" i="1" s="1"/>
  <c r="V7978" i="1" a="1"/>
  <c r="V7978" i="1" s="1"/>
  <c r="V7979" i="1" a="1"/>
  <c r="V7979" i="1" s="1"/>
  <c r="V7980" i="1" a="1"/>
  <c r="V7980" i="1" s="1"/>
  <c r="V7981" i="1" a="1"/>
  <c r="V7981" i="1" s="1"/>
  <c r="V7982" i="1" a="1"/>
  <c r="V7982" i="1" s="1"/>
  <c r="V7983" i="1" a="1"/>
  <c r="V7983" i="1" s="1"/>
  <c r="V7984" i="1" a="1"/>
  <c r="V7984" i="1" s="1"/>
  <c r="V7985" i="1" a="1"/>
  <c r="V7985" i="1" s="1"/>
  <c r="V7986" i="1" a="1"/>
  <c r="V7986" i="1" s="1"/>
  <c r="V7987" i="1" a="1"/>
  <c r="V7987" i="1" s="1"/>
  <c r="V7988" i="1" a="1"/>
  <c r="V7988" i="1" s="1"/>
  <c r="V7989" i="1" a="1"/>
  <c r="V7989" i="1" s="1"/>
  <c r="V7990" i="1" a="1"/>
  <c r="V7990" i="1" s="1"/>
  <c r="V7991" i="1" a="1"/>
  <c r="V7991" i="1" s="1"/>
  <c r="V7992" i="1" a="1"/>
  <c r="V7992" i="1" s="1"/>
  <c r="V7993" i="1" a="1"/>
  <c r="V7993" i="1" s="1"/>
  <c r="V7994" i="1" a="1"/>
  <c r="V7994" i="1" s="1"/>
  <c r="V7995" i="1" a="1"/>
  <c r="V7995" i="1" s="1"/>
  <c r="V7996" i="1" a="1"/>
  <c r="V7996" i="1" s="1"/>
  <c r="V7997" i="1" a="1"/>
  <c r="V7997" i="1" s="1"/>
  <c r="V7998" i="1" a="1"/>
  <c r="V7998" i="1" s="1"/>
  <c r="V7999" i="1" a="1"/>
  <c r="V7999" i="1" s="1"/>
  <c r="V8000" i="1" a="1"/>
  <c r="V8000" i="1" s="1"/>
  <c r="V8001" i="1" a="1"/>
  <c r="V8001" i="1" s="1"/>
  <c r="V8002" i="1" a="1"/>
  <c r="V8002" i="1" s="1"/>
  <c r="V8003" i="1" a="1"/>
  <c r="V8003" i="1" s="1"/>
  <c r="V8004" i="1" a="1"/>
  <c r="V8004" i="1" s="1"/>
  <c r="V8005" i="1" a="1"/>
  <c r="V8005" i="1" s="1"/>
  <c r="V8006" i="1" a="1"/>
  <c r="V8006" i="1" s="1"/>
  <c r="V8007" i="1" a="1"/>
  <c r="V8007" i="1" s="1"/>
  <c r="V8008" i="1" a="1"/>
  <c r="V8008" i="1" s="1"/>
  <c r="V8009" i="1" a="1"/>
  <c r="V8009" i="1" s="1"/>
  <c r="V8010" i="1" a="1"/>
  <c r="V8010" i="1" s="1"/>
  <c r="V8011" i="1" a="1"/>
  <c r="V8011" i="1" s="1"/>
  <c r="V8012" i="1" a="1"/>
  <c r="V8012" i="1" s="1"/>
  <c r="V8013" i="1" a="1"/>
  <c r="V8013" i="1" s="1"/>
  <c r="V8014" i="1" a="1"/>
  <c r="V8014" i="1" s="1"/>
  <c r="V8015" i="1" a="1"/>
  <c r="V8015" i="1" s="1"/>
  <c r="V8016" i="1" a="1"/>
  <c r="V8016" i="1" s="1"/>
  <c r="V8017" i="1" a="1"/>
  <c r="V8017" i="1" s="1"/>
  <c r="V8018" i="1" a="1"/>
  <c r="V8018" i="1" s="1"/>
  <c r="V8019" i="1" a="1"/>
  <c r="V8019" i="1" s="1"/>
  <c r="V8020" i="1" a="1"/>
  <c r="V8020" i="1" s="1"/>
  <c r="V8021" i="1" a="1"/>
  <c r="V8021" i="1" s="1"/>
  <c r="V8022" i="1" a="1"/>
  <c r="V8022" i="1" s="1"/>
  <c r="V8023" i="1" a="1"/>
  <c r="V8023" i="1" s="1"/>
  <c r="V8024" i="1" a="1"/>
  <c r="V8024" i="1" s="1"/>
  <c r="V8025" i="1" a="1"/>
  <c r="V8025" i="1" s="1"/>
  <c r="V8026" i="1" a="1"/>
  <c r="V8026" i="1" s="1"/>
  <c r="V8027" i="1" a="1"/>
  <c r="V8027" i="1" s="1"/>
  <c r="V8028" i="1" a="1"/>
  <c r="V8028" i="1" s="1"/>
  <c r="V8029" i="1" a="1"/>
  <c r="V8029" i="1" s="1"/>
  <c r="V8030" i="1" a="1"/>
  <c r="V8030" i="1" s="1"/>
  <c r="V8031" i="1" a="1"/>
  <c r="V8031" i="1" s="1"/>
  <c r="V8032" i="1" a="1"/>
  <c r="V8032" i="1" s="1"/>
  <c r="V8033" i="1" a="1"/>
  <c r="V8033" i="1" s="1"/>
  <c r="V8034" i="1" a="1"/>
  <c r="V8034" i="1" s="1"/>
  <c r="V8035" i="1" a="1"/>
  <c r="V8035" i="1" s="1"/>
  <c r="V8036" i="1" a="1"/>
  <c r="V8036" i="1" s="1"/>
  <c r="V8037" i="1" a="1"/>
  <c r="V8037" i="1" s="1"/>
  <c r="V8038" i="1" a="1"/>
  <c r="V8038" i="1" s="1"/>
  <c r="V8039" i="1" a="1"/>
  <c r="V8039" i="1" s="1"/>
  <c r="V8040" i="1" a="1"/>
  <c r="V8040" i="1" s="1"/>
  <c r="V8041" i="1" a="1"/>
  <c r="V8041" i="1" s="1"/>
  <c r="V8042" i="1" a="1"/>
  <c r="V8042" i="1" s="1"/>
  <c r="V8043" i="1" a="1"/>
  <c r="V8043" i="1" s="1"/>
  <c r="V8044" i="1" a="1"/>
  <c r="V8044" i="1" s="1"/>
  <c r="V8045" i="1" a="1"/>
  <c r="V8045" i="1" s="1"/>
  <c r="V8046" i="1" a="1"/>
  <c r="V8046" i="1" s="1"/>
  <c r="V8047" i="1" a="1"/>
  <c r="V8047" i="1" s="1"/>
  <c r="V8048" i="1" a="1"/>
  <c r="V8048" i="1" s="1"/>
  <c r="V8049" i="1" a="1"/>
  <c r="V8049" i="1" s="1"/>
  <c r="V8050" i="1" a="1"/>
  <c r="V8050" i="1" s="1"/>
  <c r="V8051" i="1" a="1"/>
  <c r="V8051" i="1" s="1"/>
  <c r="V8052" i="1" a="1"/>
  <c r="V8052" i="1" s="1"/>
  <c r="V8053" i="1" a="1"/>
  <c r="V8053" i="1" s="1"/>
  <c r="V8054" i="1" a="1"/>
  <c r="V8054" i="1" s="1"/>
  <c r="V8055" i="1" a="1"/>
  <c r="V8055" i="1" s="1"/>
  <c r="V8056" i="1" a="1"/>
  <c r="V8056" i="1" s="1"/>
  <c r="V8057" i="1" a="1"/>
  <c r="V8057" i="1" s="1"/>
  <c r="V8058" i="1" a="1"/>
  <c r="V8058" i="1" s="1"/>
  <c r="V8059" i="1" a="1"/>
  <c r="V8059" i="1" s="1"/>
  <c r="V8060" i="1" a="1"/>
  <c r="V8060" i="1" s="1"/>
  <c r="V8061" i="1" a="1"/>
  <c r="V8061" i="1" s="1"/>
  <c r="V8062" i="1" a="1"/>
  <c r="V8062" i="1" s="1"/>
  <c r="V8063" i="1" a="1"/>
  <c r="V8063" i="1" s="1"/>
  <c r="V8064" i="1" a="1"/>
  <c r="V8064" i="1" s="1"/>
  <c r="V8065" i="1" a="1"/>
  <c r="V8065" i="1" s="1"/>
  <c r="V8066" i="1" a="1"/>
  <c r="V8066" i="1" s="1"/>
  <c r="V8067" i="1" a="1"/>
  <c r="V8067" i="1" s="1"/>
  <c r="V8068" i="1" a="1"/>
  <c r="V8068" i="1" s="1"/>
  <c r="V8069" i="1" a="1"/>
  <c r="V8069" i="1" s="1"/>
  <c r="V8070" i="1" a="1"/>
  <c r="V8070" i="1" s="1"/>
  <c r="V8071" i="1" a="1"/>
  <c r="V8071" i="1" s="1"/>
  <c r="V8072" i="1" a="1"/>
  <c r="V8072" i="1" s="1"/>
  <c r="V8073" i="1" a="1"/>
  <c r="V8073" i="1" s="1"/>
  <c r="V8074" i="1" a="1"/>
  <c r="V8074" i="1" s="1"/>
  <c r="V8075" i="1" a="1"/>
  <c r="V8075" i="1" s="1"/>
  <c r="V8076" i="1" a="1"/>
  <c r="V8076" i="1" s="1"/>
  <c r="V8077" i="1" a="1"/>
  <c r="V8077" i="1" s="1"/>
  <c r="V8078" i="1" a="1"/>
  <c r="V8078" i="1" s="1"/>
  <c r="V8079" i="1" a="1"/>
  <c r="V8079" i="1" s="1"/>
  <c r="V8080" i="1" a="1"/>
  <c r="V8080" i="1" s="1"/>
  <c r="V8081" i="1" a="1"/>
  <c r="V8081" i="1" s="1"/>
  <c r="V8082" i="1" a="1"/>
  <c r="V8082" i="1" s="1"/>
  <c r="V8083" i="1" a="1"/>
  <c r="V8083" i="1" s="1"/>
  <c r="V8084" i="1" a="1"/>
  <c r="V8084" i="1" s="1"/>
  <c r="V8085" i="1" a="1"/>
  <c r="V8085" i="1" s="1"/>
  <c r="V8086" i="1" a="1"/>
  <c r="V8086" i="1" s="1"/>
  <c r="V8087" i="1" a="1"/>
  <c r="V8087" i="1" s="1"/>
  <c r="V8088" i="1" a="1"/>
  <c r="V8088" i="1" s="1"/>
  <c r="V8089" i="1" a="1"/>
  <c r="V8089" i="1" s="1"/>
  <c r="V8090" i="1" a="1"/>
  <c r="V8090" i="1" s="1"/>
  <c r="V8091" i="1" a="1"/>
  <c r="V8091" i="1" s="1"/>
  <c r="V8092" i="1" a="1"/>
  <c r="V8092" i="1" s="1"/>
  <c r="V8093" i="1" a="1"/>
  <c r="V8093" i="1" s="1"/>
  <c r="V8094" i="1" a="1"/>
  <c r="V8094" i="1" s="1"/>
  <c r="V8095" i="1" a="1"/>
  <c r="V8095" i="1" s="1"/>
  <c r="V8096" i="1" a="1"/>
  <c r="V8096" i="1" s="1"/>
  <c r="V8097" i="1" a="1"/>
  <c r="V8097" i="1" s="1"/>
  <c r="V8098" i="1" a="1"/>
  <c r="V8098" i="1" s="1"/>
  <c r="V8099" i="1" a="1"/>
  <c r="V8099" i="1" s="1"/>
  <c r="V8100" i="1" a="1"/>
  <c r="V8100" i="1" s="1"/>
  <c r="V8101" i="1" a="1"/>
  <c r="V8101" i="1" s="1"/>
  <c r="V8102" i="1" a="1"/>
  <c r="V8102" i="1" s="1"/>
  <c r="V8103" i="1" a="1"/>
  <c r="V8103" i="1" s="1"/>
  <c r="V8104" i="1" a="1"/>
  <c r="V8104" i="1" s="1"/>
  <c r="V8105" i="1" a="1"/>
  <c r="V8105" i="1" s="1"/>
  <c r="V8106" i="1" a="1"/>
  <c r="V8106" i="1" s="1"/>
  <c r="V8107" i="1" a="1"/>
  <c r="V8107" i="1" s="1"/>
  <c r="V8108" i="1" a="1"/>
  <c r="V8108" i="1" s="1"/>
  <c r="V8109" i="1" a="1"/>
  <c r="V8109" i="1" s="1"/>
  <c r="V8110" i="1" a="1"/>
  <c r="V8110" i="1" s="1"/>
  <c r="V8111" i="1" a="1"/>
  <c r="V8111" i="1" s="1"/>
  <c r="V8112" i="1" a="1"/>
  <c r="V8112" i="1" s="1"/>
  <c r="V8113" i="1" a="1"/>
  <c r="V8113" i="1" s="1"/>
  <c r="V8114" i="1" a="1"/>
  <c r="V8114" i="1" s="1"/>
  <c r="V8115" i="1" a="1"/>
  <c r="V8115" i="1" s="1"/>
  <c r="V8116" i="1" a="1"/>
  <c r="V8116" i="1" s="1"/>
  <c r="V8117" i="1" a="1"/>
  <c r="V8117" i="1" s="1"/>
  <c r="V8118" i="1" a="1"/>
  <c r="V8118" i="1" s="1"/>
  <c r="V8119" i="1" a="1"/>
  <c r="V8119" i="1" s="1"/>
  <c r="V8120" i="1" a="1"/>
  <c r="V8120" i="1" s="1"/>
  <c r="V8121" i="1" a="1"/>
  <c r="V8121" i="1" s="1"/>
  <c r="V8122" i="1" a="1"/>
  <c r="V8122" i="1" s="1"/>
  <c r="V8123" i="1" a="1"/>
  <c r="V8123" i="1" s="1"/>
  <c r="V8124" i="1" a="1"/>
  <c r="V8124" i="1" s="1"/>
  <c r="V8125" i="1" a="1"/>
  <c r="V8125" i="1" s="1"/>
  <c r="V8126" i="1" a="1"/>
  <c r="V8126" i="1" s="1"/>
  <c r="V8127" i="1" a="1"/>
  <c r="V8127" i="1" s="1"/>
  <c r="V8128" i="1" a="1"/>
  <c r="V8128" i="1" s="1"/>
  <c r="V8129" i="1" a="1"/>
  <c r="V8129" i="1" s="1"/>
  <c r="V8130" i="1" a="1"/>
  <c r="V8130" i="1" s="1"/>
  <c r="V8131" i="1" a="1"/>
  <c r="V8131" i="1" s="1"/>
  <c r="V8132" i="1" a="1"/>
  <c r="V8132" i="1" s="1"/>
  <c r="V8133" i="1" a="1"/>
  <c r="V8133" i="1" s="1"/>
  <c r="V8134" i="1" a="1"/>
  <c r="V8134" i="1" s="1"/>
  <c r="V8135" i="1" a="1"/>
  <c r="V8135" i="1" s="1"/>
  <c r="V8136" i="1" a="1"/>
  <c r="V8136" i="1" s="1"/>
  <c r="V8137" i="1" a="1"/>
  <c r="V8137" i="1" s="1"/>
  <c r="V8138" i="1" a="1"/>
  <c r="V8138" i="1" s="1"/>
  <c r="V8139" i="1" a="1"/>
  <c r="V8139" i="1" s="1"/>
  <c r="V8140" i="1" a="1"/>
  <c r="V8140" i="1" s="1"/>
  <c r="V8141" i="1" a="1"/>
  <c r="V8141" i="1" s="1"/>
  <c r="V8142" i="1" a="1"/>
  <c r="V8142" i="1" s="1"/>
  <c r="V8143" i="1" a="1"/>
  <c r="V8143" i="1" s="1"/>
  <c r="V8144" i="1" a="1"/>
  <c r="V8144" i="1" s="1"/>
  <c r="V8145" i="1" a="1"/>
  <c r="V8145" i="1" s="1"/>
  <c r="V8146" i="1" a="1"/>
  <c r="V8146" i="1" s="1"/>
  <c r="V8147" i="1" a="1"/>
  <c r="V8147" i="1" s="1"/>
  <c r="V8148" i="1" a="1"/>
  <c r="V8148" i="1" s="1"/>
  <c r="V8149" i="1" a="1"/>
  <c r="V8149" i="1" s="1"/>
  <c r="V8150" i="1" a="1"/>
  <c r="V8150" i="1" s="1"/>
  <c r="V8151" i="1" a="1"/>
  <c r="V8151" i="1" s="1"/>
  <c r="V8152" i="1" a="1"/>
  <c r="V8152" i="1" s="1"/>
  <c r="V8153" i="1" a="1"/>
  <c r="V8153" i="1" s="1"/>
  <c r="V8154" i="1" a="1"/>
  <c r="V8154" i="1" s="1"/>
  <c r="V8155" i="1" a="1"/>
  <c r="V8155" i="1" s="1"/>
  <c r="V8156" i="1" a="1"/>
  <c r="V8156" i="1" s="1"/>
  <c r="V8157" i="1" a="1"/>
  <c r="V8157" i="1" s="1"/>
  <c r="V8158" i="1" a="1"/>
  <c r="V8158" i="1" s="1"/>
  <c r="V8159" i="1" a="1"/>
  <c r="V8159" i="1" s="1"/>
  <c r="V8160" i="1" a="1"/>
  <c r="V8160" i="1" s="1"/>
  <c r="V8161" i="1" a="1"/>
  <c r="V8161" i="1" s="1"/>
  <c r="V8162" i="1" a="1"/>
  <c r="V8162" i="1" s="1"/>
  <c r="V8163" i="1" a="1"/>
  <c r="V8163" i="1" s="1"/>
  <c r="V8164" i="1" a="1"/>
  <c r="V8164" i="1" s="1"/>
  <c r="V8165" i="1" a="1"/>
  <c r="V8165" i="1" s="1"/>
  <c r="V8166" i="1" a="1"/>
  <c r="V8166" i="1" s="1"/>
  <c r="V8167" i="1" a="1"/>
  <c r="V8167" i="1" s="1"/>
  <c r="V8168" i="1" a="1"/>
  <c r="V8168" i="1" s="1"/>
  <c r="V8169" i="1" a="1"/>
  <c r="V8169" i="1" s="1"/>
  <c r="V8170" i="1" a="1"/>
  <c r="V8170" i="1" s="1"/>
  <c r="V8171" i="1" a="1"/>
  <c r="V8171" i="1" s="1"/>
  <c r="V8172" i="1" a="1"/>
  <c r="V8172" i="1" s="1"/>
  <c r="V8173" i="1" a="1"/>
  <c r="V8173" i="1" s="1"/>
  <c r="V8174" i="1" a="1"/>
  <c r="V8174" i="1" s="1"/>
  <c r="V8175" i="1" a="1"/>
  <c r="V8175" i="1" s="1"/>
  <c r="V8176" i="1" a="1"/>
  <c r="V8176" i="1" s="1"/>
  <c r="V8177" i="1" a="1"/>
  <c r="V8177" i="1" s="1"/>
  <c r="V8178" i="1" a="1"/>
  <c r="V8178" i="1" s="1"/>
  <c r="V8179" i="1" a="1"/>
  <c r="V8179" i="1" s="1"/>
  <c r="V8180" i="1" a="1"/>
  <c r="V8180" i="1" s="1"/>
  <c r="V8181" i="1" a="1"/>
  <c r="V8181" i="1" s="1"/>
  <c r="V8182" i="1" a="1"/>
  <c r="V8182" i="1" s="1"/>
  <c r="V8183" i="1" a="1"/>
  <c r="V8183" i="1" s="1"/>
  <c r="V8184" i="1" a="1"/>
  <c r="V8184" i="1" s="1"/>
  <c r="V8185" i="1" a="1"/>
  <c r="V8185" i="1" s="1"/>
  <c r="V8186" i="1" a="1"/>
  <c r="V8186" i="1" s="1"/>
  <c r="V8187" i="1" a="1"/>
  <c r="V8187" i="1" s="1"/>
  <c r="V8188" i="1" a="1"/>
  <c r="V8188" i="1" s="1"/>
  <c r="V8189" i="1" a="1"/>
  <c r="V8189" i="1" s="1"/>
  <c r="V8190" i="1" a="1"/>
  <c r="V8190" i="1" s="1"/>
  <c r="V8191" i="1" a="1"/>
  <c r="V8191" i="1"/>
  <c r="V8192" i="1" a="1"/>
  <c r="V8192" i="1" s="1"/>
  <c r="V8193" i="1" a="1"/>
  <c r="V8193" i="1" s="1"/>
  <c r="V8194" i="1" a="1"/>
  <c r="V8194" i="1" s="1"/>
  <c r="V8195" i="1" a="1"/>
  <c r="V8195" i="1" s="1"/>
  <c r="V8196" i="1" a="1"/>
  <c r="V8196" i="1" s="1"/>
  <c r="V8197" i="1" a="1"/>
  <c r="V8197" i="1" s="1"/>
  <c r="V8198" i="1" a="1"/>
  <c r="V8198" i="1" s="1"/>
  <c r="V8199" i="1" a="1"/>
  <c r="V8199" i="1" s="1"/>
  <c r="V8200" i="1" a="1"/>
  <c r="V8200" i="1" s="1"/>
  <c r="V8201" i="1" a="1"/>
  <c r="V8201" i="1" s="1"/>
  <c r="V8202" i="1" a="1"/>
  <c r="V8202" i="1" s="1"/>
  <c r="V8203" i="1" a="1"/>
  <c r="V8203" i="1" s="1"/>
  <c r="V8204" i="1" a="1"/>
  <c r="V8204" i="1" s="1"/>
  <c r="V8205" i="1" a="1"/>
  <c r="V8205" i="1" s="1"/>
  <c r="V8206" i="1" a="1"/>
  <c r="V8206" i="1" s="1"/>
  <c r="V8207" i="1" a="1"/>
  <c r="V8207" i="1" s="1"/>
  <c r="V8208" i="1" a="1"/>
  <c r="V8208" i="1" s="1"/>
  <c r="V8209" i="1" a="1"/>
  <c r="V8209" i="1" s="1"/>
  <c r="V8210" i="1" a="1"/>
  <c r="V8210" i="1" s="1"/>
  <c r="V8211" i="1" a="1"/>
  <c r="V8211" i="1" s="1"/>
  <c r="V8212" i="1" a="1"/>
  <c r="V8212" i="1" s="1"/>
  <c r="V8213" i="1" a="1"/>
  <c r="V8213" i="1" s="1"/>
  <c r="V8214" i="1" a="1"/>
  <c r="V8214" i="1" s="1"/>
  <c r="V8215" i="1" a="1"/>
  <c r="V8215" i="1" s="1"/>
  <c r="V8216" i="1" a="1"/>
  <c r="V8216" i="1" s="1"/>
  <c r="V8217" i="1" a="1"/>
  <c r="V8217" i="1" s="1"/>
  <c r="V8218" i="1" a="1"/>
  <c r="V8218" i="1" s="1"/>
  <c r="V8219" i="1" a="1"/>
  <c r="V8219" i="1" s="1"/>
  <c r="V8220" i="1" a="1"/>
  <c r="V8220" i="1" s="1"/>
  <c r="V8221" i="1" a="1"/>
  <c r="V8221" i="1" s="1"/>
  <c r="V8222" i="1" a="1"/>
  <c r="V8222" i="1" s="1"/>
  <c r="V8223" i="1" a="1"/>
  <c r="V8223" i="1" s="1"/>
  <c r="V8224" i="1" a="1"/>
  <c r="V8224" i="1" s="1"/>
  <c r="V8225" i="1" a="1"/>
  <c r="V8225" i="1" s="1"/>
  <c r="V8226" i="1" a="1"/>
  <c r="V8226" i="1" s="1"/>
  <c r="V8227" i="1" a="1"/>
  <c r="V8227" i="1" s="1"/>
  <c r="V8228" i="1" a="1"/>
  <c r="V8228" i="1" s="1"/>
  <c r="V8229" i="1" a="1"/>
  <c r="V8229" i="1" s="1"/>
  <c r="V8230" i="1" a="1"/>
  <c r="V8230" i="1" s="1"/>
  <c r="V8231" i="1" a="1"/>
  <c r="V8231" i="1" s="1"/>
  <c r="V8232" i="1" a="1"/>
  <c r="V8232" i="1" s="1"/>
  <c r="V8233" i="1" a="1"/>
  <c r="V8233" i="1" s="1"/>
  <c r="V8234" i="1" a="1"/>
  <c r="V8234" i="1" s="1"/>
  <c r="V8235" i="1" a="1"/>
  <c r="V8235" i="1" s="1"/>
  <c r="V8236" i="1" a="1"/>
  <c r="V8236" i="1" s="1"/>
  <c r="V8237" i="1" a="1"/>
  <c r="V8237" i="1" s="1"/>
  <c r="V8238" i="1" a="1"/>
  <c r="V8238" i="1" s="1"/>
  <c r="V8239" i="1" a="1"/>
  <c r="V8239" i="1" s="1"/>
  <c r="V8240" i="1" a="1"/>
  <c r="V8240" i="1" s="1"/>
  <c r="V8241" i="1" a="1"/>
  <c r="V8241" i="1" s="1"/>
  <c r="V8242" i="1" a="1"/>
  <c r="V8242" i="1" s="1"/>
  <c r="V8243" i="1" a="1"/>
  <c r="V8243" i="1" s="1"/>
  <c r="V8244" i="1" a="1"/>
  <c r="V8244" i="1" s="1"/>
  <c r="V8245" i="1" a="1"/>
  <c r="V8245" i="1" s="1"/>
  <c r="V8246" i="1" a="1"/>
  <c r="V8246" i="1" s="1"/>
  <c r="V8247" i="1" a="1"/>
  <c r="V8247" i="1" s="1"/>
  <c r="V8248" i="1" a="1"/>
  <c r="V8248" i="1" s="1"/>
  <c r="V8249" i="1" a="1"/>
  <c r="V8249" i="1" s="1"/>
  <c r="V8250" i="1" a="1"/>
  <c r="V8250" i="1" s="1"/>
  <c r="V8251" i="1" a="1"/>
  <c r="V8251" i="1" s="1"/>
  <c r="V8252" i="1" a="1"/>
  <c r="V8252" i="1" s="1"/>
  <c r="V8253" i="1" a="1"/>
  <c r="V8253" i="1" s="1"/>
  <c r="V8254" i="1" a="1"/>
  <c r="V8254" i="1" s="1"/>
  <c r="V8255" i="1" a="1"/>
  <c r="V8255" i="1" s="1"/>
  <c r="V8256" i="1" a="1"/>
  <c r="V8256" i="1" s="1"/>
  <c r="V8257" i="1" a="1"/>
  <c r="V8257" i="1" s="1"/>
  <c r="V8258" i="1" a="1"/>
  <c r="V8258" i="1" s="1"/>
  <c r="V8259" i="1" a="1"/>
  <c r="V8259" i="1" s="1"/>
  <c r="V8260" i="1" a="1"/>
  <c r="V8260" i="1" s="1"/>
  <c r="V8261" i="1" a="1"/>
  <c r="V8261" i="1" s="1"/>
  <c r="V8262" i="1" a="1"/>
  <c r="V8262" i="1" s="1"/>
  <c r="V8263" i="1" a="1"/>
  <c r="V8263" i="1" s="1"/>
  <c r="V8264" i="1" a="1"/>
  <c r="V8264" i="1" s="1"/>
  <c r="V8265" i="1" a="1"/>
  <c r="V8265" i="1" s="1"/>
  <c r="V8266" i="1" a="1"/>
  <c r="V8266" i="1" s="1"/>
  <c r="V8267" i="1" a="1"/>
  <c r="V8267" i="1" s="1"/>
  <c r="V8268" i="1" a="1"/>
  <c r="V8268" i="1" s="1"/>
  <c r="V8269" i="1" a="1"/>
  <c r="V8269" i="1" s="1"/>
  <c r="V8270" i="1" a="1"/>
  <c r="V8270" i="1" s="1"/>
  <c r="V8271" i="1" a="1"/>
  <c r="V8271" i="1" s="1"/>
  <c r="V8272" i="1" a="1"/>
  <c r="V8272" i="1" s="1"/>
  <c r="V8273" i="1" a="1"/>
  <c r="V8273" i="1" s="1"/>
  <c r="V8274" i="1" a="1"/>
  <c r="V8274" i="1" s="1"/>
  <c r="V8275" i="1" a="1"/>
  <c r="V8275" i="1" s="1"/>
  <c r="V8276" i="1" a="1"/>
  <c r="V8276" i="1" s="1"/>
  <c r="V8277" i="1" a="1"/>
  <c r="V8277" i="1" s="1"/>
  <c r="V8278" i="1" a="1"/>
  <c r="V8278" i="1" s="1"/>
  <c r="V8279" i="1" a="1"/>
  <c r="V8279" i="1" s="1"/>
  <c r="V8280" i="1" a="1"/>
  <c r="V8280" i="1" s="1"/>
  <c r="V8281" i="1" a="1"/>
  <c r="V8281" i="1" s="1"/>
  <c r="V8282" i="1" a="1"/>
  <c r="V8282" i="1" s="1"/>
  <c r="V8283" i="1" a="1"/>
  <c r="V8283" i="1" s="1"/>
  <c r="V8284" i="1" a="1"/>
  <c r="V8284" i="1" s="1"/>
  <c r="V8285" i="1" a="1"/>
  <c r="V8285" i="1" s="1"/>
  <c r="V8286" i="1" a="1"/>
  <c r="V8286" i="1" s="1"/>
  <c r="V8287" i="1" a="1"/>
  <c r="V8287" i="1" s="1"/>
  <c r="V8288" i="1" a="1"/>
  <c r="V8288" i="1" s="1"/>
  <c r="V8289" i="1" a="1"/>
  <c r="V8289" i="1" s="1"/>
  <c r="V8290" i="1" a="1"/>
  <c r="V8290" i="1" s="1"/>
  <c r="V8291" i="1" a="1"/>
  <c r="V8291" i="1" s="1"/>
  <c r="V8292" i="1" a="1"/>
  <c r="V8292" i="1" s="1"/>
  <c r="V8293" i="1" a="1"/>
  <c r="V8293" i="1" s="1"/>
  <c r="V8294" i="1" a="1"/>
  <c r="V8294" i="1" s="1"/>
  <c r="V8295" i="1" a="1"/>
  <c r="V8295" i="1" s="1"/>
  <c r="V8296" i="1" a="1"/>
  <c r="V8296" i="1" s="1"/>
  <c r="V8297" i="1" a="1"/>
  <c r="V8297" i="1" s="1"/>
  <c r="V8298" i="1" a="1"/>
  <c r="V8298" i="1" s="1"/>
  <c r="V8299" i="1" a="1"/>
  <c r="V8299" i="1" s="1"/>
  <c r="V8300" i="1" a="1"/>
  <c r="V8300" i="1" s="1"/>
  <c r="V8301" i="1" a="1"/>
  <c r="V8301" i="1" s="1"/>
  <c r="V8302" i="1" a="1"/>
  <c r="V8302" i="1" s="1"/>
  <c r="V8303" i="1" a="1"/>
  <c r="V8303" i="1" s="1"/>
  <c r="V8304" i="1" a="1"/>
  <c r="V8304" i="1" s="1"/>
  <c r="V8305" i="1" a="1"/>
  <c r="V8305" i="1" s="1"/>
  <c r="V8306" i="1" a="1"/>
  <c r="V8306" i="1" s="1"/>
  <c r="V8307" i="1" a="1"/>
  <c r="V8307" i="1" s="1"/>
  <c r="V8308" i="1" a="1"/>
  <c r="V8308" i="1" s="1"/>
  <c r="V8309" i="1" a="1"/>
  <c r="V8309" i="1" s="1"/>
  <c r="V8310" i="1" a="1"/>
  <c r="V8310" i="1" s="1"/>
  <c r="V8311" i="1" a="1"/>
  <c r="V8311" i="1" s="1"/>
  <c r="V8312" i="1" a="1"/>
  <c r="V8312" i="1" s="1"/>
  <c r="V8313" i="1" a="1"/>
  <c r="V8313" i="1" s="1"/>
  <c r="V8314" i="1" a="1"/>
  <c r="V8314" i="1" s="1"/>
  <c r="V8315" i="1" a="1"/>
  <c r="V8315" i="1" s="1"/>
  <c r="V8316" i="1" a="1"/>
  <c r="V8316" i="1" s="1"/>
  <c r="V8317" i="1" a="1"/>
  <c r="V8317" i="1" s="1"/>
  <c r="V8318" i="1" a="1"/>
  <c r="V8318" i="1" s="1"/>
  <c r="V8319" i="1" a="1"/>
  <c r="V8319" i="1" s="1"/>
  <c r="V8320" i="1" a="1"/>
  <c r="V8320" i="1" s="1"/>
  <c r="V8321" i="1" a="1"/>
  <c r="V8321" i="1" s="1"/>
  <c r="V8322" i="1" a="1"/>
  <c r="V8322" i="1" s="1"/>
  <c r="V8323" i="1" a="1"/>
  <c r="V8323" i="1" s="1"/>
  <c r="V8324" i="1" a="1"/>
  <c r="V8324" i="1" s="1"/>
  <c r="V8325" i="1" a="1"/>
  <c r="V8325" i="1" s="1"/>
  <c r="V8326" i="1" a="1"/>
  <c r="V8326" i="1" s="1"/>
  <c r="V8327" i="1" a="1"/>
  <c r="V8327" i="1" s="1"/>
  <c r="V8328" i="1" a="1"/>
  <c r="V8328" i="1" s="1"/>
  <c r="V8329" i="1" a="1"/>
  <c r="V8329" i="1" s="1"/>
  <c r="V8330" i="1" a="1"/>
  <c r="V8330" i="1" s="1"/>
  <c r="V8331" i="1" a="1"/>
  <c r="V8331" i="1" s="1"/>
  <c r="V8332" i="1" a="1"/>
  <c r="V8332" i="1" s="1"/>
  <c r="V8333" i="1" a="1"/>
  <c r="V8333" i="1" s="1"/>
  <c r="V8334" i="1" a="1"/>
  <c r="V8334" i="1" s="1"/>
  <c r="V8335" i="1" a="1"/>
  <c r="V8335" i="1" s="1"/>
  <c r="V8336" i="1" a="1"/>
  <c r="V8336" i="1" s="1"/>
  <c r="V8337" i="1" a="1"/>
  <c r="V8337" i="1" s="1"/>
  <c r="V8338" i="1" a="1"/>
  <c r="V8338" i="1" s="1"/>
  <c r="V8339" i="1" a="1"/>
  <c r="V8339" i="1" s="1"/>
  <c r="V8340" i="1" a="1"/>
  <c r="V8340" i="1" s="1"/>
  <c r="V8341" i="1" a="1"/>
  <c r="V8341" i="1" s="1"/>
  <c r="V8342" i="1" a="1"/>
  <c r="V8342" i="1" s="1"/>
  <c r="V8343" i="1" a="1"/>
  <c r="V8343" i="1" s="1"/>
  <c r="V8344" i="1" a="1"/>
  <c r="V8344" i="1" s="1"/>
  <c r="V8345" i="1" a="1"/>
  <c r="V8345" i="1" s="1"/>
  <c r="V8346" i="1" a="1"/>
  <c r="V8346" i="1" s="1"/>
  <c r="V8347" i="1" a="1"/>
  <c r="V8347" i="1" s="1"/>
  <c r="V8348" i="1" a="1"/>
  <c r="V8348" i="1" s="1"/>
  <c r="V8349" i="1" a="1"/>
  <c r="V8349" i="1" s="1"/>
  <c r="V8350" i="1" a="1"/>
  <c r="V8350" i="1" s="1"/>
  <c r="V8351" i="1" a="1"/>
  <c r="V8351" i="1" s="1"/>
  <c r="V8352" i="1" a="1"/>
  <c r="V8352" i="1" s="1"/>
  <c r="V8353" i="1" a="1"/>
  <c r="V8353" i="1" s="1"/>
  <c r="V8354" i="1" a="1"/>
  <c r="V8354" i="1" s="1"/>
  <c r="V8355" i="1" a="1"/>
  <c r="V8355" i="1" s="1"/>
  <c r="V8356" i="1" a="1"/>
  <c r="V8356" i="1" s="1"/>
  <c r="V8357" i="1" a="1"/>
  <c r="V8357" i="1" s="1"/>
  <c r="V8358" i="1" a="1"/>
  <c r="V8358" i="1" s="1"/>
  <c r="V8359" i="1" a="1"/>
  <c r="V8359" i="1" s="1"/>
  <c r="V8360" i="1" a="1"/>
  <c r="V8360" i="1" s="1"/>
  <c r="V8361" i="1" a="1"/>
  <c r="V8361" i="1" s="1"/>
  <c r="V8362" i="1" a="1"/>
  <c r="V8362" i="1" s="1"/>
  <c r="V8363" i="1" a="1"/>
  <c r="V8363" i="1" s="1"/>
  <c r="V8364" i="1" a="1"/>
  <c r="V8364" i="1" s="1"/>
  <c r="V8365" i="1" a="1"/>
  <c r="V8365" i="1" s="1"/>
  <c r="V8366" i="1" a="1"/>
  <c r="V8366" i="1" s="1"/>
  <c r="V8367" i="1" a="1"/>
  <c r="V8367" i="1" s="1"/>
  <c r="V8368" i="1" a="1"/>
  <c r="V8368" i="1" s="1"/>
  <c r="V8369" i="1" a="1"/>
  <c r="V8369" i="1" s="1"/>
  <c r="V8370" i="1" a="1"/>
  <c r="V8370" i="1" s="1"/>
  <c r="V8371" i="1" a="1"/>
  <c r="V8371" i="1" s="1"/>
  <c r="V8372" i="1" a="1"/>
  <c r="V8372" i="1" s="1"/>
  <c r="V8373" i="1" a="1"/>
  <c r="V8373" i="1" s="1"/>
  <c r="V8374" i="1" a="1"/>
  <c r="V8374" i="1" s="1"/>
  <c r="V8375" i="1" a="1"/>
  <c r="V8375" i="1" s="1"/>
  <c r="V8376" i="1" a="1"/>
  <c r="V8376" i="1" s="1"/>
  <c r="V8377" i="1" a="1"/>
  <c r="V8377" i="1" s="1"/>
  <c r="V8378" i="1" a="1"/>
  <c r="V8378" i="1"/>
  <c r="V8379" i="1" a="1"/>
  <c r="V8379" i="1" s="1"/>
  <c r="V8380" i="1" a="1"/>
  <c r="V8380" i="1" s="1"/>
  <c r="V8381" i="1" a="1"/>
  <c r="V8381" i="1" s="1"/>
  <c r="V8382" i="1" a="1"/>
  <c r="V8382" i="1" s="1"/>
  <c r="V8383" i="1" a="1"/>
  <c r="V8383" i="1"/>
  <c r="V8384" i="1" a="1"/>
  <c r="V8384" i="1" s="1"/>
  <c r="V8385" i="1" a="1"/>
  <c r="V8385" i="1" s="1"/>
  <c r="V8386" i="1" a="1"/>
  <c r="V8386" i="1" s="1"/>
  <c r="V8387" i="1" a="1"/>
  <c r="V8387" i="1" s="1"/>
  <c r="V8388" i="1" a="1"/>
  <c r="V8388" i="1" s="1"/>
  <c r="V8389" i="1" a="1"/>
  <c r="V8389" i="1" s="1"/>
  <c r="V8390" i="1" a="1"/>
  <c r="V8390" i="1"/>
  <c r="V8391" i="1" a="1"/>
  <c r="V8391" i="1" s="1"/>
  <c r="V8392" i="1" a="1"/>
  <c r="V8392" i="1" s="1"/>
  <c r="V8393" i="1" a="1"/>
  <c r="V8393" i="1" s="1"/>
  <c r="V8394" i="1" a="1"/>
  <c r="V8394" i="1" s="1"/>
  <c r="V8395" i="1" a="1"/>
  <c r="V8395" i="1" s="1"/>
  <c r="V8396" i="1" a="1"/>
  <c r="V8396" i="1" s="1"/>
  <c r="V8397" i="1" a="1"/>
  <c r="V8397" i="1" s="1"/>
  <c r="V8398" i="1" a="1"/>
  <c r="V8398" i="1" s="1"/>
  <c r="V8399" i="1" a="1"/>
  <c r="V8399" i="1" s="1"/>
  <c r="V8400" i="1" a="1"/>
  <c r="V8400" i="1" s="1"/>
  <c r="V8401" i="1" a="1"/>
  <c r="V8401" i="1" s="1"/>
  <c r="V8402" i="1" a="1"/>
  <c r="V8402" i="1" s="1"/>
  <c r="V8403" i="1" a="1"/>
  <c r="V8403" i="1" s="1"/>
  <c r="V8404" i="1" a="1"/>
  <c r="V8404" i="1" s="1"/>
  <c r="V8405" i="1" a="1"/>
  <c r="V8405" i="1" s="1"/>
  <c r="V8406" i="1" a="1"/>
  <c r="V8406" i="1" s="1"/>
  <c r="V8407" i="1" a="1"/>
  <c r="V8407" i="1" s="1"/>
  <c r="V8408" i="1" a="1"/>
  <c r="V8408" i="1" s="1"/>
  <c r="V8409" i="1" a="1"/>
  <c r="V8409" i="1" s="1"/>
  <c r="V8410" i="1" a="1"/>
  <c r="V8410" i="1" s="1"/>
  <c r="V8411" i="1" a="1"/>
  <c r="V8411" i="1" s="1"/>
  <c r="V8412" i="1" a="1"/>
  <c r="V8412" i="1" s="1"/>
  <c r="V8413" i="1" a="1"/>
  <c r="V8413" i="1" s="1"/>
  <c r="V8414" i="1" a="1"/>
  <c r="V8414" i="1" s="1"/>
  <c r="V8415" i="1" a="1"/>
  <c r="V8415" i="1" s="1"/>
  <c r="V8416" i="1" a="1"/>
  <c r="V8416" i="1" s="1"/>
  <c r="V8417" i="1" a="1"/>
  <c r="V8417" i="1" s="1"/>
  <c r="V8418" i="1" a="1"/>
  <c r="V8418" i="1" s="1"/>
  <c r="V8419" i="1" a="1"/>
  <c r="V8419" i="1" s="1"/>
  <c r="V8420" i="1" a="1"/>
  <c r="V8420" i="1" s="1"/>
  <c r="V8421" i="1" a="1"/>
  <c r="V8421" i="1" s="1"/>
  <c r="V8422" i="1" a="1"/>
  <c r="V8422" i="1" s="1"/>
  <c r="V8423" i="1" a="1"/>
  <c r="V8423" i="1" s="1"/>
  <c r="V8424" i="1" a="1"/>
  <c r="V8424" i="1" s="1"/>
  <c r="V8425" i="1" a="1"/>
  <c r="V8425" i="1" s="1"/>
  <c r="V8426" i="1" a="1"/>
  <c r="V8426" i="1" s="1"/>
  <c r="V8427" i="1" a="1"/>
  <c r="V8427" i="1" s="1"/>
  <c r="V8428" i="1" a="1"/>
  <c r="V8428" i="1" s="1"/>
  <c r="V8429" i="1" a="1"/>
  <c r="V8429" i="1" s="1"/>
  <c r="V8430" i="1" a="1"/>
  <c r="V8430" i="1" s="1"/>
  <c r="V8431" i="1" a="1"/>
  <c r="V8431" i="1" s="1"/>
  <c r="V8432" i="1" a="1"/>
  <c r="V8432" i="1" s="1"/>
  <c r="V8433" i="1" a="1"/>
  <c r="V8433" i="1" s="1"/>
  <c r="V8434" i="1" a="1"/>
  <c r="V8434" i="1" s="1"/>
  <c r="V8435" i="1" a="1"/>
  <c r="V8435" i="1" s="1"/>
  <c r="V8436" i="1" a="1"/>
  <c r="V8436" i="1" s="1"/>
  <c r="V8437" i="1" a="1"/>
  <c r="V8437" i="1" s="1"/>
  <c r="V8438" i="1" a="1"/>
  <c r="V8438" i="1" s="1"/>
  <c r="V8439" i="1" a="1"/>
  <c r="V8439" i="1" s="1"/>
  <c r="V8440" i="1" a="1"/>
  <c r="V8440" i="1" s="1"/>
  <c r="V8441" i="1" a="1"/>
  <c r="V8441" i="1" s="1"/>
  <c r="V8442" i="1" a="1"/>
  <c r="V8442" i="1" s="1"/>
  <c r="V8443" i="1" a="1"/>
  <c r="V8443" i="1" s="1"/>
  <c r="V8444" i="1" a="1"/>
  <c r="V8444" i="1" s="1"/>
  <c r="V8445" i="1" a="1"/>
  <c r="V8445" i="1" s="1"/>
  <c r="V8446" i="1" a="1"/>
  <c r="V8446" i="1" s="1"/>
  <c r="V8447" i="1" a="1"/>
  <c r="V8447" i="1"/>
  <c r="V8448" i="1" a="1"/>
  <c r="V8448" i="1" s="1"/>
  <c r="V8449" i="1" a="1"/>
  <c r="V8449" i="1" s="1"/>
  <c r="V8450" i="1" a="1"/>
  <c r="V8450" i="1" s="1"/>
  <c r="V8451" i="1" a="1"/>
  <c r="V8451" i="1" s="1"/>
  <c r="V8452" i="1" a="1"/>
  <c r="V8452" i="1" s="1"/>
  <c r="V8453" i="1" a="1"/>
  <c r="V8453" i="1" s="1"/>
  <c r="V8454" i="1" a="1"/>
  <c r="V8454" i="1" s="1"/>
  <c r="V8455" i="1" a="1"/>
  <c r="V8455" i="1" s="1"/>
  <c r="V8456" i="1" a="1"/>
  <c r="V8456" i="1" s="1"/>
  <c r="V8457" i="1" a="1"/>
  <c r="V8457" i="1" s="1"/>
  <c r="V8458" i="1" a="1"/>
  <c r="V8458" i="1" s="1"/>
  <c r="V8459" i="1" a="1"/>
  <c r="V8459" i="1" s="1"/>
  <c r="V8460" i="1" a="1"/>
  <c r="V8460" i="1" s="1"/>
  <c r="V8461" i="1" a="1"/>
  <c r="V8461" i="1" s="1"/>
  <c r="V8462" i="1" a="1"/>
  <c r="V8462" i="1" s="1"/>
  <c r="V8463" i="1" a="1"/>
  <c r="V8463" i="1" s="1"/>
  <c r="V8464" i="1" a="1"/>
  <c r="V8464" i="1" s="1"/>
  <c r="V8465" i="1" a="1"/>
  <c r="V8465" i="1" s="1"/>
  <c r="V8466" i="1" a="1"/>
  <c r="V8466" i="1" s="1"/>
  <c r="V8467" i="1" a="1"/>
  <c r="V8467" i="1" s="1"/>
  <c r="V8468" i="1" a="1"/>
  <c r="V8468" i="1" s="1"/>
  <c r="V8469" i="1" a="1"/>
  <c r="V8469" i="1" s="1"/>
  <c r="V8470" i="1" a="1"/>
  <c r="V8470" i="1" s="1"/>
  <c r="V8471" i="1" a="1"/>
  <c r="V8471" i="1" s="1"/>
  <c r="V8472" i="1" a="1"/>
  <c r="V8472" i="1" s="1"/>
  <c r="V8473" i="1" a="1"/>
  <c r="V8473" i="1" s="1"/>
  <c r="V8474" i="1" a="1"/>
  <c r="V8474" i="1" s="1"/>
  <c r="V8475" i="1" a="1"/>
  <c r="V8475" i="1" s="1"/>
  <c r="V8476" i="1" a="1"/>
  <c r="V8476" i="1" s="1"/>
  <c r="V8477" i="1" a="1"/>
  <c r="V8477" i="1" s="1"/>
  <c r="V8478" i="1" a="1"/>
  <c r="V8478" i="1" s="1"/>
  <c r="V8479" i="1" a="1"/>
  <c r="V8479" i="1" s="1"/>
  <c r="V8480" i="1" a="1"/>
  <c r="V8480" i="1" s="1"/>
  <c r="V8481" i="1" a="1"/>
  <c r="V8481" i="1" s="1"/>
  <c r="V8482" i="1" a="1"/>
  <c r="V8482" i="1" s="1"/>
  <c r="V8483" i="1" a="1"/>
  <c r="V8483" i="1" s="1"/>
  <c r="V8484" i="1" a="1"/>
  <c r="V8484" i="1" s="1"/>
  <c r="V8485" i="1" a="1"/>
  <c r="V8485" i="1" s="1"/>
  <c r="V8486" i="1" a="1"/>
  <c r="V8486" i="1" s="1"/>
  <c r="V8487" i="1" a="1"/>
  <c r="V8487" i="1" s="1"/>
  <c r="V8488" i="1" a="1"/>
  <c r="V8488" i="1" s="1"/>
  <c r="V8489" i="1" a="1"/>
  <c r="V8489" i="1" s="1"/>
  <c r="V8490" i="1" a="1"/>
  <c r="V8490" i="1" s="1"/>
  <c r="V8491" i="1" a="1"/>
  <c r="V8491" i="1" s="1"/>
  <c r="V8492" i="1" a="1"/>
  <c r="V8492" i="1" s="1"/>
  <c r="V8493" i="1" a="1"/>
  <c r="V8493" i="1" s="1"/>
  <c r="V8494" i="1" a="1"/>
  <c r="V8494" i="1" s="1"/>
  <c r="V8495" i="1" a="1"/>
  <c r="V8495" i="1" s="1"/>
  <c r="V8496" i="1" a="1"/>
  <c r="V8496" i="1" s="1"/>
  <c r="V8497" i="1" a="1"/>
  <c r="V8497" i="1" s="1"/>
  <c r="V8498" i="1" a="1"/>
  <c r="V8498" i="1" s="1"/>
  <c r="V8499" i="1" a="1"/>
  <c r="V8499" i="1" s="1"/>
  <c r="V8500" i="1" a="1"/>
  <c r="V8500" i="1" s="1"/>
  <c r="V8501" i="1" a="1"/>
  <c r="V8501" i="1" s="1"/>
  <c r="V8502" i="1" a="1"/>
  <c r="V8502" i="1" s="1"/>
  <c r="V8503" i="1" a="1"/>
  <c r="V8503" i="1" s="1"/>
  <c r="V8504" i="1" a="1"/>
  <c r="V8504" i="1" s="1"/>
  <c r="V8505" i="1" a="1"/>
  <c r="V8505" i="1" s="1"/>
  <c r="V8506" i="1" a="1"/>
  <c r="V8506" i="1" s="1"/>
  <c r="V8507" i="1" a="1"/>
  <c r="V8507" i="1" s="1"/>
  <c r="V8508" i="1" a="1"/>
  <c r="V8508" i="1" s="1"/>
  <c r="V8509" i="1" a="1"/>
  <c r="V8509" i="1" s="1"/>
  <c r="V8510" i="1" a="1"/>
  <c r="V8510" i="1" s="1"/>
  <c r="V8511" i="1" a="1"/>
  <c r="V8511" i="1" s="1"/>
  <c r="V8512" i="1" a="1"/>
  <c r="V8512" i="1" s="1"/>
  <c r="V8513" i="1" a="1"/>
  <c r="V8513" i="1" s="1"/>
  <c r="V8514" i="1" a="1"/>
  <c r="V8514" i="1" s="1"/>
  <c r="V8515" i="1" a="1"/>
  <c r="V8515" i="1" s="1"/>
  <c r="V8516" i="1" a="1"/>
  <c r="V8516" i="1" s="1"/>
  <c r="V8517" i="1" a="1"/>
  <c r="V8517" i="1" s="1"/>
  <c r="V8518" i="1" a="1"/>
  <c r="V8518" i="1" s="1"/>
  <c r="V8519" i="1" a="1"/>
  <c r="V8519" i="1" s="1"/>
  <c r="V8520" i="1" a="1"/>
  <c r="V8520" i="1" s="1"/>
  <c r="V8521" i="1" a="1"/>
  <c r="V8521" i="1" s="1"/>
  <c r="V8522" i="1" a="1"/>
  <c r="V8522" i="1" s="1"/>
  <c r="V8523" i="1" a="1"/>
  <c r="V8523" i="1" s="1"/>
  <c r="V8524" i="1" a="1"/>
  <c r="V8524" i="1" s="1"/>
  <c r="V8525" i="1" a="1"/>
  <c r="V8525" i="1" s="1"/>
  <c r="V8526" i="1" a="1"/>
  <c r="V8526" i="1" s="1"/>
  <c r="V8527" i="1" a="1"/>
  <c r="V8527" i="1" s="1"/>
  <c r="V8528" i="1" a="1"/>
  <c r="V8528" i="1" s="1"/>
  <c r="V8529" i="1" a="1"/>
  <c r="V8529" i="1" s="1"/>
  <c r="V8530" i="1" a="1"/>
  <c r="V8530" i="1" s="1"/>
  <c r="V8531" i="1" a="1"/>
  <c r="V8531" i="1" s="1"/>
  <c r="V8532" i="1" a="1"/>
  <c r="V8532" i="1" s="1"/>
  <c r="V8533" i="1" a="1"/>
  <c r="V8533" i="1" s="1"/>
  <c r="V8534" i="1" a="1"/>
  <c r="V8534" i="1" s="1"/>
  <c r="V8535" i="1" a="1"/>
  <c r="V8535" i="1" s="1"/>
  <c r="V8536" i="1" a="1"/>
  <c r="V8536" i="1" s="1"/>
  <c r="V8537" i="1" a="1"/>
  <c r="V8537" i="1" s="1"/>
  <c r="V8538" i="1" a="1"/>
  <c r="V8538" i="1" s="1"/>
  <c r="V8539" i="1" a="1"/>
  <c r="V8539" i="1" s="1"/>
  <c r="V8540" i="1" a="1"/>
  <c r="V8540" i="1" s="1"/>
  <c r="V8541" i="1" a="1"/>
  <c r="V8541" i="1" s="1"/>
  <c r="V8542" i="1" a="1"/>
  <c r="V8542" i="1" s="1"/>
  <c r="V8543" i="1" a="1"/>
  <c r="V8543" i="1" s="1"/>
  <c r="V8544" i="1" a="1"/>
  <c r="V8544" i="1" s="1"/>
  <c r="V8545" i="1" a="1"/>
  <c r="V8545" i="1" s="1"/>
  <c r="V8546" i="1" a="1"/>
  <c r="V8546" i="1" s="1"/>
  <c r="V8547" i="1" a="1"/>
  <c r="V8547" i="1" s="1"/>
  <c r="V8548" i="1" a="1"/>
  <c r="V8548" i="1" s="1"/>
  <c r="V8549" i="1" a="1"/>
  <c r="V8549" i="1" s="1"/>
  <c r="V8550" i="1" a="1"/>
  <c r="V8550" i="1" s="1"/>
  <c r="V8551" i="1" a="1"/>
  <c r="V8551" i="1" s="1"/>
  <c r="V8552" i="1" a="1"/>
  <c r="V8552" i="1" s="1"/>
  <c r="V8553" i="1" a="1"/>
  <c r="V8553" i="1" s="1"/>
  <c r="V8554" i="1" a="1"/>
  <c r="V8554" i="1" s="1"/>
  <c r="V8555" i="1" a="1"/>
  <c r="V8555" i="1" s="1"/>
  <c r="V8556" i="1" a="1"/>
  <c r="V8556" i="1" s="1"/>
  <c r="V8557" i="1" a="1"/>
  <c r="V8557" i="1" s="1"/>
  <c r="V8558" i="1" a="1"/>
  <c r="V8558" i="1" s="1"/>
  <c r="V8559" i="1" a="1"/>
  <c r="V8559" i="1" s="1"/>
  <c r="V8560" i="1" a="1"/>
  <c r="V8560" i="1" s="1"/>
  <c r="V8561" i="1" a="1"/>
  <c r="V8561" i="1" s="1"/>
  <c r="V8562" i="1" a="1"/>
  <c r="V8562" i="1" s="1"/>
  <c r="V8563" i="1" a="1"/>
  <c r="V8563" i="1" s="1"/>
  <c r="V8564" i="1" a="1"/>
  <c r="V8564" i="1" s="1"/>
  <c r="V8565" i="1" a="1"/>
  <c r="V8565" i="1" s="1"/>
  <c r="V8566" i="1" a="1"/>
  <c r="V8566" i="1" s="1"/>
  <c r="V8567" i="1" a="1"/>
  <c r="V8567" i="1" s="1"/>
  <c r="V8568" i="1" a="1"/>
  <c r="V8568" i="1" s="1"/>
  <c r="V8569" i="1" a="1"/>
  <c r="V8569" i="1" s="1"/>
  <c r="V8570" i="1" a="1"/>
  <c r="V8570" i="1" s="1"/>
  <c r="V8571" i="1" a="1"/>
  <c r="V8571" i="1" s="1"/>
  <c r="V8572" i="1" a="1"/>
  <c r="V8572" i="1" s="1"/>
  <c r="V8573" i="1" a="1"/>
  <c r="V8573" i="1" s="1"/>
  <c r="V8574" i="1" a="1"/>
  <c r="V8574" i="1" s="1"/>
  <c r="V8575" i="1" a="1"/>
  <c r="V8575" i="1" s="1"/>
  <c r="V8576" i="1" a="1"/>
  <c r="V8576" i="1" s="1"/>
  <c r="V8577" i="1" a="1"/>
  <c r="V8577" i="1" s="1"/>
  <c r="V8578" i="1" a="1"/>
  <c r="V8578" i="1" s="1"/>
  <c r="V8579" i="1" a="1"/>
  <c r="V8579" i="1" s="1"/>
  <c r="V8580" i="1" a="1"/>
  <c r="V8580" i="1" s="1"/>
  <c r="V8581" i="1" a="1"/>
  <c r="V8581" i="1" s="1"/>
  <c r="V8582" i="1" a="1"/>
  <c r="V8582" i="1" s="1"/>
  <c r="V8583" i="1" a="1"/>
  <c r="V8583" i="1" s="1"/>
  <c r="V8584" i="1" a="1"/>
  <c r="V8584" i="1" s="1"/>
  <c r="V8585" i="1" a="1"/>
  <c r="V8585" i="1" s="1"/>
  <c r="V8586" i="1" a="1"/>
  <c r="V8586" i="1" s="1"/>
  <c r="V8587" i="1" a="1"/>
  <c r="V8587" i="1" s="1"/>
  <c r="V8588" i="1" a="1"/>
  <c r="V8588" i="1" s="1"/>
  <c r="V8589" i="1" a="1"/>
  <c r="V8589" i="1" s="1"/>
  <c r="V8590" i="1" a="1"/>
  <c r="V8590" i="1" s="1"/>
  <c r="V8591" i="1" a="1"/>
  <c r="V8591" i="1" s="1"/>
  <c r="V8592" i="1" a="1"/>
  <c r="V8592" i="1" s="1"/>
  <c r="V8593" i="1" a="1"/>
  <c r="V8593" i="1" s="1"/>
  <c r="V8594" i="1" a="1"/>
  <c r="V8594" i="1" s="1"/>
  <c r="V8595" i="1" a="1"/>
  <c r="V8595" i="1" s="1"/>
  <c r="V8596" i="1" a="1"/>
  <c r="V8596" i="1" s="1"/>
  <c r="V8597" i="1" a="1"/>
  <c r="V8597" i="1" s="1"/>
  <c r="V8598" i="1" a="1"/>
  <c r="V8598" i="1" s="1"/>
  <c r="V8599" i="1" a="1"/>
  <c r="V8599" i="1" s="1"/>
  <c r="V8600" i="1" a="1"/>
  <c r="V8600" i="1" s="1"/>
  <c r="V8601" i="1" a="1"/>
  <c r="V8601" i="1" s="1"/>
  <c r="V8602" i="1" a="1"/>
  <c r="V8602" i="1" s="1"/>
  <c r="V8603" i="1" a="1"/>
  <c r="V8603" i="1" s="1"/>
  <c r="V8604" i="1" a="1"/>
  <c r="V8604" i="1" s="1"/>
  <c r="V8605" i="1" a="1"/>
  <c r="V8605" i="1" s="1"/>
  <c r="V8606" i="1" a="1"/>
  <c r="V8606" i="1" s="1"/>
  <c r="V8607" i="1" a="1"/>
  <c r="V8607" i="1" s="1"/>
  <c r="V8608" i="1" a="1"/>
  <c r="V8608" i="1" s="1"/>
  <c r="V8609" i="1" a="1"/>
  <c r="V8609" i="1" s="1"/>
  <c r="V8610" i="1" a="1"/>
  <c r="V8610" i="1" s="1"/>
  <c r="V8611" i="1" a="1"/>
  <c r="V8611" i="1" s="1"/>
  <c r="V8612" i="1" a="1"/>
  <c r="V8612" i="1" s="1"/>
  <c r="V8613" i="1" a="1"/>
  <c r="V8613" i="1" s="1"/>
  <c r="V8614" i="1" a="1"/>
  <c r="V8614" i="1" s="1"/>
  <c r="V8615" i="1" a="1"/>
  <c r="V8615" i="1" s="1"/>
  <c r="V8616" i="1" a="1"/>
  <c r="V8616" i="1" s="1"/>
  <c r="V8617" i="1" a="1"/>
  <c r="V8617" i="1" s="1"/>
  <c r="V8618" i="1" a="1"/>
  <c r="V8618" i="1" s="1"/>
  <c r="V8619" i="1" a="1"/>
  <c r="V8619" i="1" s="1"/>
  <c r="V8620" i="1" a="1"/>
  <c r="V8620" i="1" s="1"/>
  <c r="V8621" i="1" a="1"/>
  <c r="V8621" i="1" s="1"/>
  <c r="V8622" i="1" a="1"/>
  <c r="V8622" i="1" s="1"/>
  <c r="V8623" i="1" a="1"/>
  <c r="V8623" i="1" s="1"/>
  <c r="V8624" i="1" a="1"/>
  <c r="V8624" i="1" s="1"/>
  <c r="V8625" i="1" a="1"/>
  <c r="V8625" i="1" s="1"/>
  <c r="V8626" i="1" a="1"/>
  <c r="V8626" i="1" s="1"/>
  <c r="V8627" i="1" a="1"/>
  <c r="V8627" i="1" s="1"/>
  <c r="V8628" i="1" a="1"/>
  <c r="V8628" i="1" s="1"/>
  <c r="V8629" i="1" a="1"/>
  <c r="V8629" i="1" s="1"/>
  <c r="V8630" i="1" a="1"/>
  <c r="V8630" i="1"/>
  <c r="V8631" i="1" a="1"/>
  <c r="V8631" i="1" s="1"/>
  <c r="V8632" i="1" a="1"/>
  <c r="V8632" i="1" s="1"/>
  <c r="V8633" i="1" a="1"/>
  <c r="V8633" i="1" s="1"/>
  <c r="V8634" i="1" a="1"/>
  <c r="V8634" i="1" s="1"/>
  <c r="V8635" i="1" a="1"/>
  <c r="V8635" i="1" s="1"/>
  <c r="V8636" i="1" a="1"/>
  <c r="V8636" i="1" s="1"/>
  <c r="V8637" i="1" a="1"/>
  <c r="V8637" i="1" s="1"/>
  <c r="V8638" i="1" a="1"/>
  <c r="V8638" i="1" s="1"/>
  <c r="V8639" i="1" a="1"/>
  <c r="V8639" i="1" s="1"/>
  <c r="V8640" i="1" a="1"/>
  <c r="V8640" i="1" s="1"/>
  <c r="V8641" i="1" a="1"/>
  <c r="V8641" i="1" s="1"/>
  <c r="V8642" i="1" a="1"/>
  <c r="V8642" i="1" s="1"/>
  <c r="V8643" i="1" a="1"/>
  <c r="V8643" i="1" s="1"/>
  <c r="V8644" i="1" a="1"/>
  <c r="V8644" i="1" s="1"/>
  <c r="V8645" i="1" a="1"/>
  <c r="V8645" i="1" s="1"/>
  <c r="V8646" i="1" a="1"/>
  <c r="V8646" i="1" s="1"/>
  <c r="V8647" i="1" a="1"/>
  <c r="V8647" i="1" s="1"/>
  <c r="V8648" i="1" a="1"/>
  <c r="V8648" i="1" s="1"/>
  <c r="V8649" i="1" a="1"/>
  <c r="V8649" i="1" s="1"/>
  <c r="V8650" i="1" a="1"/>
  <c r="V8650" i="1" s="1"/>
  <c r="V8651" i="1" a="1"/>
  <c r="V8651" i="1" s="1"/>
  <c r="V8652" i="1" a="1"/>
  <c r="V8652" i="1" s="1"/>
  <c r="V8653" i="1" a="1"/>
  <c r="V8653" i="1" s="1"/>
  <c r="V8654" i="1" a="1"/>
  <c r="V8654" i="1" s="1"/>
  <c r="V8655" i="1" a="1"/>
  <c r="V8655" i="1" s="1"/>
  <c r="V8656" i="1" a="1"/>
  <c r="V8656" i="1" s="1"/>
  <c r="V8657" i="1" a="1"/>
  <c r="V8657" i="1" s="1"/>
  <c r="V8658" i="1" a="1"/>
  <c r="V8658" i="1" s="1"/>
  <c r="V8659" i="1" a="1"/>
  <c r="V8659" i="1" s="1"/>
  <c r="V8660" i="1" a="1"/>
  <c r="V8660" i="1" s="1"/>
  <c r="V8661" i="1" a="1"/>
  <c r="V8661" i="1" s="1"/>
  <c r="V8662" i="1" a="1"/>
  <c r="V8662" i="1" s="1"/>
  <c r="V8663" i="1" a="1"/>
  <c r="V8663" i="1" s="1"/>
  <c r="V8664" i="1" a="1"/>
  <c r="V8664" i="1" s="1"/>
  <c r="V8665" i="1" a="1"/>
  <c r="V8665" i="1" s="1"/>
  <c r="V8666" i="1" a="1"/>
  <c r="V8666" i="1" s="1"/>
  <c r="V8667" i="1" a="1"/>
  <c r="V8667" i="1" s="1"/>
  <c r="V8668" i="1" a="1"/>
  <c r="V8668" i="1" s="1"/>
  <c r="V8669" i="1" a="1"/>
  <c r="V8669" i="1" s="1"/>
  <c r="V8670" i="1" a="1"/>
  <c r="V8670" i="1" s="1"/>
  <c r="V8671" i="1" a="1"/>
  <c r="V8671" i="1" s="1"/>
  <c r="V8672" i="1" a="1"/>
  <c r="V8672" i="1" s="1"/>
  <c r="V8673" i="1" a="1"/>
  <c r="V8673" i="1" s="1"/>
  <c r="V8674" i="1" a="1"/>
  <c r="V8674" i="1" s="1"/>
  <c r="V8675" i="1" a="1"/>
  <c r="V8675" i="1" s="1"/>
  <c r="V8676" i="1" a="1"/>
  <c r="V8676" i="1" s="1"/>
  <c r="V8677" i="1" a="1"/>
  <c r="V8677" i="1" s="1"/>
  <c r="V8678" i="1" a="1"/>
  <c r="V8678" i="1" s="1"/>
  <c r="V8679" i="1" a="1"/>
  <c r="V8679" i="1" s="1"/>
  <c r="V8680" i="1" a="1"/>
  <c r="V8680" i="1" s="1"/>
  <c r="V8681" i="1" a="1"/>
  <c r="V8681" i="1" s="1"/>
  <c r="V8682" i="1" a="1"/>
  <c r="V8682" i="1" s="1"/>
  <c r="V8683" i="1" a="1"/>
  <c r="V8683" i="1" s="1"/>
  <c r="V8684" i="1" a="1"/>
  <c r="V8684" i="1" s="1"/>
  <c r="V8685" i="1" a="1"/>
  <c r="V8685" i="1" s="1"/>
  <c r="V8686" i="1" a="1"/>
  <c r="V8686" i="1" s="1"/>
  <c r="V8687" i="1" a="1"/>
  <c r="V8687" i="1" s="1"/>
  <c r="V8688" i="1" a="1"/>
  <c r="V8688" i="1" s="1"/>
  <c r="V8689" i="1" a="1"/>
  <c r="V8689" i="1" s="1"/>
  <c r="V8690" i="1" a="1"/>
  <c r="V8690" i="1" s="1"/>
  <c r="V8691" i="1" a="1"/>
  <c r="V8691" i="1" s="1"/>
  <c r="V8692" i="1" a="1"/>
  <c r="V8692" i="1" s="1"/>
  <c r="V8693" i="1" a="1"/>
  <c r="V8693" i="1" s="1"/>
  <c r="V8694" i="1" a="1"/>
  <c r="V8694" i="1" s="1"/>
  <c r="V8695" i="1" a="1"/>
  <c r="V8695" i="1" s="1"/>
  <c r="V8696" i="1" a="1"/>
  <c r="V8696" i="1" s="1"/>
  <c r="V8697" i="1" a="1"/>
  <c r="V8697" i="1" s="1"/>
  <c r="V8698" i="1" a="1"/>
  <c r="V8698" i="1" s="1"/>
  <c r="V8699" i="1" a="1"/>
  <c r="V8699" i="1" s="1"/>
  <c r="V8700" i="1" a="1"/>
  <c r="V8700" i="1" s="1"/>
  <c r="V8701" i="1" a="1"/>
  <c r="V8701" i="1" s="1"/>
  <c r="V8702" i="1" a="1"/>
  <c r="V8702" i="1" s="1"/>
  <c r="V8703" i="1" a="1"/>
  <c r="V8703" i="1" s="1"/>
  <c r="V8704" i="1" a="1"/>
  <c r="V8704" i="1" s="1"/>
  <c r="V8705" i="1" a="1"/>
  <c r="V8705" i="1" s="1"/>
  <c r="V8706" i="1" a="1"/>
  <c r="V8706" i="1" s="1"/>
  <c r="V8707" i="1" a="1"/>
  <c r="V8707" i="1" s="1"/>
  <c r="V8708" i="1" a="1"/>
  <c r="V8708" i="1" s="1"/>
  <c r="V8709" i="1" a="1"/>
  <c r="V8709" i="1" s="1"/>
  <c r="V8710" i="1" a="1"/>
  <c r="V8710" i="1" s="1"/>
  <c r="V8711" i="1" a="1"/>
  <c r="V8711" i="1" s="1"/>
  <c r="V8712" i="1" a="1"/>
  <c r="V8712" i="1" s="1"/>
  <c r="V8713" i="1" a="1"/>
  <c r="V8713" i="1" s="1"/>
  <c r="V8714" i="1" a="1"/>
  <c r="V8714" i="1" s="1"/>
  <c r="V8715" i="1" a="1"/>
  <c r="V8715" i="1" s="1"/>
  <c r="V8716" i="1" a="1"/>
  <c r="V8716" i="1" s="1"/>
  <c r="V8717" i="1" a="1"/>
  <c r="V8717" i="1" s="1"/>
  <c r="V8718" i="1" a="1"/>
  <c r="V8718" i="1" s="1"/>
  <c r="V8719" i="1" a="1"/>
  <c r="V8719" i="1" s="1"/>
  <c r="V8720" i="1" a="1"/>
  <c r="V8720" i="1" s="1"/>
  <c r="V8721" i="1" a="1"/>
  <c r="V8721" i="1" s="1"/>
  <c r="V8722" i="1" a="1"/>
  <c r="V8722" i="1" s="1"/>
  <c r="V8723" i="1" a="1"/>
  <c r="V8723" i="1" s="1"/>
  <c r="V8724" i="1" a="1"/>
  <c r="V8724" i="1" s="1"/>
  <c r="V8725" i="1" a="1"/>
  <c r="V8725" i="1" s="1"/>
  <c r="V8726" i="1" a="1"/>
  <c r="V8726" i="1" s="1"/>
  <c r="V8727" i="1" a="1"/>
  <c r="V8727" i="1" s="1"/>
  <c r="V8728" i="1" a="1"/>
  <c r="V8728" i="1" s="1"/>
  <c r="V8729" i="1" a="1"/>
  <c r="V8729" i="1" s="1"/>
  <c r="V8730" i="1" a="1"/>
  <c r="V8730" i="1" s="1"/>
  <c r="V8731" i="1" a="1"/>
  <c r="V8731" i="1" s="1"/>
  <c r="V8732" i="1" a="1"/>
  <c r="V8732" i="1" s="1"/>
  <c r="V8733" i="1" a="1"/>
  <c r="V8733" i="1" s="1"/>
  <c r="V8734" i="1" a="1"/>
  <c r="V8734" i="1" s="1"/>
  <c r="V8735" i="1" a="1"/>
  <c r="V8735" i="1" s="1"/>
  <c r="V8736" i="1" a="1"/>
  <c r="V8736" i="1" s="1"/>
  <c r="V8737" i="1" a="1"/>
  <c r="V8737" i="1" s="1"/>
  <c r="V8738" i="1" a="1"/>
  <c r="V8738" i="1" s="1"/>
  <c r="V8739" i="1" a="1"/>
  <c r="V8739" i="1" s="1"/>
  <c r="V8740" i="1" a="1"/>
  <c r="V8740" i="1" s="1"/>
  <c r="V8741" i="1" a="1"/>
  <c r="V8741" i="1" s="1"/>
  <c r="V8742" i="1" a="1"/>
  <c r="V8742" i="1" s="1"/>
  <c r="V8743" i="1" a="1"/>
  <c r="V8743" i="1" s="1"/>
  <c r="V8744" i="1" a="1"/>
  <c r="V8744" i="1" s="1"/>
  <c r="V8745" i="1" a="1"/>
  <c r="V8745" i="1" s="1"/>
  <c r="V8746" i="1" a="1"/>
  <c r="V8746" i="1" s="1"/>
  <c r="V8747" i="1" a="1"/>
  <c r="V8747" i="1" s="1"/>
  <c r="V8748" i="1" a="1"/>
  <c r="V8748" i="1" s="1"/>
  <c r="V8749" i="1" a="1"/>
  <c r="V8749" i="1" s="1"/>
  <c r="V8750" i="1" a="1"/>
  <c r="V8750" i="1" s="1"/>
  <c r="V8751" i="1" a="1"/>
  <c r="V8751" i="1" s="1"/>
  <c r="V8752" i="1" a="1"/>
  <c r="V8752" i="1" s="1"/>
  <c r="V8753" i="1" a="1"/>
  <c r="V8753" i="1" s="1"/>
  <c r="V8754" i="1" a="1"/>
  <c r="V8754" i="1" s="1"/>
  <c r="V8755" i="1" a="1"/>
  <c r="V8755" i="1" s="1"/>
  <c r="V8756" i="1" a="1"/>
  <c r="V8756" i="1" s="1"/>
  <c r="V8757" i="1" a="1"/>
  <c r="V8757" i="1" s="1"/>
  <c r="V8758" i="1" a="1"/>
  <c r="V8758" i="1"/>
  <c r="V8759" i="1" a="1"/>
  <c r="V8759" i="1" s="1"/>
  <c r="V8760" i="1" a="1"/>
  <c r="V8760" i="1" s="1"/>
  <c r="V8761" i="1" a="1"/>
  <c r="V8761" i="1" s="1"/>
  <c r="V8762" i="1" a="1"/>
  <c r="V8762" i="1" s="1"/>
  <c r="V8763" i="1" a="1"/>
  <c r="V8763" i="1" s="1"/>
  <c r="V8764" i="1" a="1"/>
  <c r="V8764" i="1" s="1"/>
  <c r="V8765" i="1" a="1"/>
  <c r="V8765" i="1" s="1"/>
  <c r="V8766" i="1" a="1"/>
  <c r="V8766" i="1" s="1"/>
  <c r="V8767" i="1" a="1"/>
  <c r="V8767" i="1" s="1"/>
  <c r="V8768" i="1" a="1"/>
  <c r="V8768" i="1" s="1"/>
  <c r="V8769" i="1" a="1"/>
  <c r="V8769" i="1" s="1"/>
  <c r="V8770" i="1" a="1"/>
  <c r="V8770" i="1" s="1"/>
  <c r="V8771" i="1" a="1"/>
  <c r="V8771" i="1" s="1"/>
  <c r="V8772" i="1" a="1"/>
  <c r="V8772" i="1" s="1"/>
  <c r="V8773" i="1" a="1"/>
  <c r="V8773" i="1" s="1"/>
  <c r="V8774" i="1" a="1"/>
  <c r="V8774" i="1" s="1"/>
  <c r="V8775" i="1" a="1"/>
  <c r="V8775" i="1" s="1"/>
  <c r="V8776" i="1" a="1"/>
  <c r="V8776" i="1" s="1"/>
  <c r="V8777" i="1" a="1"/>
  <c r="V8777" i="1" s="1"/>
  <c r="V8778" i="1" a="1"/>
  <c r="V8778" i="1" s="1"/>
  <c r="V8779" i="1" a="1"/>
  <c r="V8779" i="1" s="1"/>
  <c r="V8780" i="1" a="1"/>
  <c r="V8780" i="1" s="1"/>
  <c r="V8781" i="1" a="1"/>
  <c r="V8781" i="1" s="1"/>
  <c r="V8782" i="1" a="1"/>
  <c r="V8782" i="1" s="1"/>
  <c r="V8783" i="1" a="1"/>
  <c r="V8783" i="1" s="1"/>
  <c r="V8784" i="1" a="1"/>
  <c r="V8784" i="1" s="1"/>
  <c r="V8785" i="1" a="1"/>
  <c r="V8785" i="1" s="1"/>
  <c r="V8786" i="1" a="1"/>
  <c r="V8786" i="1" s="1"/>
  <c r="V8787" i="1" a="1"/>
  <c r="V8787" i="1" s="1"/>
  <c r="V8788" i="1" a="1"/>
  <c r="V8788" i="1" s="1"/>
  <c r="V8789" i="1" a="1"/>
  <c r="V8789" i="1" s="1"/>
  <c r="V8790" i="1" a="1"/>
  <c r="V8790" i="1" s="1"/>
  <c r="V8791" i="1" a="1"/>
  <c r="V8791" i="1" s="1"/>
  <c r="V8792" i="1" a="1"/>
  <c r="V8792" i="1" s="1"/>
  <c r="V8793" i="1" a="1"/>
  <c r="V8793" i="1" s="1"/>
  <c r="V8794" i="1" a="1"/>
  <c r="V8794" i="1" s="1"/>
  <c r="V8795" i="1" a="1"/>
  <c r="V8795" i="1" s="1"/>
  <c r="V8796" i="1" a="1"/>
  <c r="V8796" i="1" s="1"/>
  <c r="V8797" i="1" a="1"/>
  <c r="V8797" i="1" s="1"/>
  <c r="V8798" i="1" a="1"/>
  <c r="V8798" i="1" s="1"/>
  <c r="V8799" i="1" a="1"/>
  <c r="V8799" i="1" s="1"/>
  <c r="V8800" i="1" a="1"/>
  <c r="V8800" i="1" s="1"/>
  <c r="V8801" i="1" a="1"/>
  <c r="V8801" i="1" s="1"/>
  <c r="V8802" i="1" a="1"/>
  <c r="V8802" i="1" s="1"/>
  <c r="V8803" i="1" a="1"/>
  <c r="V8803" i="1" s="1"/>
  <c r="V8804" i="1" a="1"/>
  <c r="V8804" i="1" s="1"/>
  <c r="V8805" i="1" a="1"/>
  <c r="V8805" i="1" s="1"/>
  <c r="V8806" i="1" a="1"/>
  <c r="V8806" i="1" s="1"/>
  <c r="V8807" i="1" a="1"/>
  <c r="V8807" i="1" s="1"/>
  <c r="V8808" i="1" a="1"/>
  <c r="V8808" i="1" s="1"/>
  <c r="V8809" i="1" a="1"/>
  <c r="V8809" i="1" s="1"/>
  <c r="V8810" i="1" a="1"/>
  <c r="V8810" i="1" s="1"/>
  <c r="V8811" i="1" a="1"/>
  <c r="V8811" i="1" s="1"/>
  <c r="V8812" i="1" a="1"/>
  <c r="V8812" i="1" s="1"/>
  <c r="V8813" i="1" a="1"/>
  <c r="V8813" i="1" s="1"/>
  <c r="V8814" i="1" a="1"/>
  <c r="V8814" i="1" s="1"/>
  <c r="V8815" i="1" a="1"/>
  <c r="V8815" i="1" s="1"/>
  <c r="V8816" i="1" a="1"/>
  <c r="V8816" i="1" s="1"/>
  <c r="V8817" i="1" a="1"/>
  <c r="V8817" i="1" s="1"/>
  <c r="V8818" i="1" a="1"/>
  <c r="V8818" i="1" s="1"/>
  <c r="V8819" i="1" a="1"/>
  <c r="V8819" i="1" s="1"/>
  <c r="V8820" i="1" a="1"/>
  <c r="V8820" i="1" s="1"/>
  <c r="V8821" i="1" a="1"/>
  <c r="V8821" i="1" s="1"/>
  <c r="V8822" i="1" a="1"/>
  <c r="V8822" i="1" s="1"/>
  <c r="V8823" i="1" a="1"/>
  <c r="V8823" i="1" s="1"/>
  <c r="V8824" i="1" a="1"/>
  <c r="V8824" i="1" s="1"/>
  <c r="V8825" i="1" a="1"/>
  <c r="V8825" i="1" s="1"/>
  <c r="V8826" i="1" a="1"/>
  <c r="V8826" i="1" s="1"/>
  <c r="V8827" i="1" a="1"/>
  <c r="V8827" i="1" s="1"/>
  <c r="V8828" i="1" a="1"/>
  <c r="V8828" i="1" s="1"/>
  <c r="V8829" i="1" a="1"/>
  <c r="V8829" i="1" s="1"/>
  <c r="V8830" i="1" a="1"/>
  <c r="V8830" i="1" s="1"/>
  <c r="V8831" i="1" a="1"/>
  <c r="V8831" i="1" s="1"/>
  <c r="V8832" i="1" a="1"/>
  <c r="V8832" i="1" s="1"/>
  <c r="V8833" i="1" a="1"/>
  <c r="V8833" i="1" s="1"/>
  <c r="V8834" i="1" a="1"/>
  <c r="V8834" i="1" s="1"/>
  <c r="V8835" i="1" a="1"/>
  <c r="V8835" i="1" s="1"/>
  <c r="V8836" i="1" a="1"/>
  <c r="V8836" i="1" s="1"/>
  <c r="V8837" i="1" a="1"/>
  <c r="V8837" i="1" s="1"/>
  <c r="V8838" i="1" a="1"/>
  <c r="V8838" i="1" s="1"/>
  <c r="V8839" i="1" a="1"/>
  <c r="V8839" i="1" s="1"/>
  <c r="V8840" i="1" a="1"/>
  <c r="V8840" i="1" s="1"/>
  <c r="V8841" i="1" a="1"/>
  <c r="V8841" i="1" s="1"/>
  <c r="V8842" i="1" a="1"/>
  <c r="V8842" i="1" s="1"/>
  <c r="V8843" i="1" a="1"/>
  <c r="V8843" i="1" s="1"/>
  <c r="V8844" i="1" a="1"/>
  <c r="V8844" i="1" s="1"/>
  <c r="V8845" i="1" a="1"/>
  <c r="V8845" i="1" s="1"/>
  <c r="V8846" i="1" a="1"/>
  <c r="V8846" i="1" s="1"/>
  <c r="V8847" i="1" a="1"/>
  <c r="V8847" i="1" s="1"/>
  <c r="V8848" i="1" a="1"/>
  <c r="V8848" i="1" s="1"/>
  <c r="V8849" i="1" a="1"/>
  <c r="V8849" i="1" s="1"/>
  <c r="V8850" i="1" a="1"/>
  <c r="V8850" i="1" s="1"/>
  <c r="V8851" i="1" a="1"/>
  <c r="V8851" i="1" s="1"/>
  <c r="V8852" i="1" a="1"/>
  <c r="V8852" i="1" s="1"/>
  <c r="V8853" i="1" a="1"/>
  <c r="V8853" i="1" s="1"/>
  <c r="V8854" i="1" a="1"/>
  <c r="V8854" i="1" s="1"/>
  <c r="V8855" i="1" a="1"/>
  <c r="V8855" i="1" s="1"/>
  <c r="V8856" i="1" a="1"/>
  <c r="V8856" i="1" s="1"/>
  <c r="V8857" i="1" a="1"/>
  <c r="V8857" i="1" s="1"/>
  <c r="V8858" i="1" a="1"/>
  <c r="V8858" i="1" s="1"/>
  <c r="V8859" i="1" a="1"/>
  <c r="V8859" i="1" s="1"/>
  <c r="V8860" i="1" a="1"/>
  <c r="V8860" i="1" s="1"/>
  <c r="V8861" i="1" a="1"/>
  <c r="V8861" i="1" s="1"/>
  <c r="V8862" i="1" a="1"/>
  <c r="V8862" i="1" s="1"/>
  <c r="V8863" i="1" a="1"/>
  <c r="V8863" i="1" s="1"/>
  <c r="V8864" i="1" a="1"/>
  <c r="V8864" i="1" s="1"/>
  <c r="V8865" i="1" a="1"/>
  <c r="V8865" i="1" s="1"/>
  <c r="V8866" i="1" a="1"/>
  <c r="V8866" i="1" s="1"/>
  <c r="V8867" i="1" a="1"/>
  <c r="V8867" i="1" s="1"/>
  <c r="V8868" i="1" a="1"/>
  <c r="V8868" i="1" s="1"/>
  <c r="V8869" i="1" a="1"/>
  <c r="V8869" i="1" s="1"/>
  <c r="V8870" i="1" a="1"/>
  <c r="V8870" i="1" s="1"/>
  <c r="V8871" i="1" a="1"/>
  <c r="V8871" i="1" s="1"/>
  <c r="V8872" i="1" a="1"/>
  <c r="V8872" i="1" s="1"/>
  <c r="V8873" i="1" a="1"/>
  <c r="V8873" i="1" s="1"/>
  <c r="V8874" i="1" a="1"/>
  <c r="V8874" i="1" s="1"/>
  <c r="V8875" i="1" a="1"/>
  <c r="V8875" i="1" s="1"/>
  <c r="V8876" i="1" a="1"/>
  <c r="V8876" i="1" s="1"/>
  <c r="V8877" i="1" a="1"/>
  <c r="V8877" i="1" s="1"/>
  <c r="V8878" i="1" a="1"/>
  <c r="V8878" i="1" s="1"/>
  <c r="V8879" i="1" a="1"/>
  <c r="V8879" i="1" s="1"/>
  <c r="V8880" i="1" a="1"/>
  <c r="V8880" i="1" s="1"/>
  <c r="V8881" i="1" a="1"/>
  <c r="V8881" i="1" s="1"/>
  <c r="V8882" i="1" a="1"/>
  <c r="V8882" i="1" s="1"/>
  <c r="V8883" i="1" a="1"/>
  <c r="V8883" i="1" s="1"/>
  <c r="V8884" i="1" a="1"/>
  <c r="V8884" i="1" s="1"/>
  <c r="V8885" i="1" a="1"/>
  <c r="V8885" i="1" s="1"/>
  <c r="V8886" i="1" a="1"/>
  <c r="V8886" i="1" s="1"/>
  <c r="V8887" i="1" a="1"/>
  <c r="V8887" i="1" s="1"/>
  <c r="V8888" i="1" a="1"/>
  <c r="V8888" i="1" s="1"/>
  <c r="V8889" i="1" a="1"/>
  <c r="V8889" i="1" s="1"/>
  <c r="V8890" i="1" a="1"/>
  <c r="V8890" i="1" s="1"/>
  <c r="V8891" i="1" a="1"/>
  <c r="V8891" i="1" s="1"/>
  <c r="V8892" i="1" a="1"/>
  <c r="V8892" i="1" s="1"/>
  <c r="V8893" i="1" a="1"/>
  <c r="V8893" i="1" s="1"/>
  <c r="V8894" i="1" a="1"/>
  <c r="V8894" i="1" s="1"/>
  <c r="V8895" i="1" a="1"/>
  <c r="V8895" i="1" s="1"/>
  <c r="V8896" i="1" a="1"/>
  <c r="V8896" i="1" s="1"/>
  <c r="V8897" i="1" a="1"/>
  <c r="V8897" i="1" s="1"/>
  <c r="V8898" i="1" a="1"/>
  <c r="V8898" i="1" s="1"/>
  <c r="V8899" i="1" a="1"/>
  <c r="V8899" i="1" s="1"/>
  <c r="V8900" i="1" a="1"/>
  <c r="V8900" i="1" s="1"/>
  <c r="V8901" i="1" a="1"/>
  <c r="V8901" i="1" s="1"/>
  <c r="V8902" i="1" a="1"/>
  <c r="V8902" i="1" s="1"/>
  <c r="V8903" i="1" a="1"/>
  <c r="V8903" i="1" s="1"/>
  <c r="V8904" i="1" a="1"/>
  <c r="V8904" i="1" s="1"/>
  <c r="V8905" i="1" a="1"/>
  <c r="V8905" i="1" s="1"/>
  <c r="V8906" i="1" a="1"/>
  <c r="V8906" i="1" s="1"/>
  <c r="V8907" i="1" a="1"/>
  <c r="V8907" i="1" s="1"/>
  <c r="V8908" i="1" a="1"/>
  <c r="V8908" i="1" s="1"/>
  <c r="V8909" i="1" a="1"/>
  <c r="V8909" i="1" s="1"/>
  <c r="V8910" i="1" a="1"/>
  <c r="V8910" i="1" s="1"/>
  <c r="V8911" i="1" a="1"/>
  <c r="V8911" i="1" s="1"/>
  <c r="V8912" i="1" a="1"/>
  <c r="V8912" i="1" s="1"/>
  <c r="V8913" i="1" a="1"/>
  <c r="V8913" i="1" s="1"/>
  <c r="V8914" i="1" a="1"/>
  <c r="V8914" i="1" s="1"/>
  <c r="V8915" i="1" a="1"/>
  <c r="V8915" i="1" s="1"/>
  <c r="V8916" i="1" a="1"/>
  <c r="V8916" i="1" s="1"/>
  <c r="V8917" i="1" a="1"/>
  <c r="V8917" i="1" s="1"/>
  <c r="V8918" i="1" a="1"/>
  <c r="V8918" i="1" s="1"/>
  <c r="V8919" i="1" a="1"/>
  <c r="V8919" i="1" s="1"/>
  <c r="V8920" i="1" a="1"/>
  <c r="V8920" i="1" s="1"/>
  <c r="V8921" i="1" a="1"/>
  <c r="V8921" i="1" s="1"/>
  <c r="V8922" i="1" a="1"/>
  <c r="V8922" i="1" s="1"/>
  <c r="V8923" i="1" a="1"/>
  <c r="V8923" i="1" s="1"/>
  <c r="V8924" i="1" a="1"/>
  <c r="V8924" i="1" s="1"/>
  <c r="V8925" i="1" a="1"/>
  <c r="V8925" i="1" s="1"/>
  <c r="V8926" i="1" a="1"/>
  <c r="V8926" i="1" s="1"/>
  <c r="V8927" i="1" a="1"/>
  <c r="V8927" i="1" s="1"/>
  <c r="V8928" i="1" a="1"/>
  <c r="V8928" i="1" s="1"/>
  <c r="V8929" i="1" a="1"/>
  <c r="V8929" i="1" s="1"/>
  <c r="V8930" i="1" a="1"/>
  <c r="V8930" i="1" s="1"/>
  <c r="V8931" i="1" a="1"/>
  <c r="V8931" i="1" s="1"/>
  <c r="V8932" i="1" a="1"/>
  <c r="V8932" i="1" s="1"/>
  <c r="V8933" i="1" a="1"/>
  <c r="V8933" i="1" s="1"/>
  <c r="V8934" i="1" a="1"/>
  <c r="V8934" i="1" s="1"/>
  <c r="V8935" i="1" a="1"/>
  <c r="V8935" i="1" s="1"/>
  <c r="V8936" i="1" a="1"/>
  <c r="V8936" i="1" s="1"/>
  <c r="V8937" i="1" a="1"/>
  <c r="V8937" i="1" s="1"/>
  <c r="V8938" i="1" a="1"/>
  <c r="V8938" i="1" s="1"/>
  <c r="V8939" i="1" a="1"/>
  <c r="V8939" i="1" s="1"/>
  <c r="V8940" i="1" a="1"/>
  <c r="V8940" i="1" s="1"/>
  <c r="V8941" i="1" a="1"/>
  <c r="V8941" i="1" s="1"/>
  <c r="V8942" i="1" a="1"/>
  <c r="V8942" i="1" s="1"/>
  <c r="V8943" i="1" a="1"/>
  <c r="V8943" i="1" s="1"/>
  <c r="V8944" i="1" a="1"/>
  <c r="V8944" i="1" s="1"/>
  <c r="V8945" i="1" a="1"/>
  <c r="V8945" i="1" s="1"/>
  <c r="V8946" i="1" a="1"/>
  <c r="V8946" i="1" s="1"/>
  <c r="V8947" i="1" a="1"/>
  <c r="V8947" i="1" s="1"/>
  <c r="V8948" i="1" a="1"/>
  <c r="V8948" i="1" s="1"/>
  <c r="V8949" i="1" a="1"/>
  <c r="V8949" i="1" s="1"/>
  <c r="V8950" i="1" a="1"/>
  <c r="V8950" i="1" s="1"/>
  <c r="V8951" i="1" a="1"/>
  <c r="V8951" i="1" s="1"/>
  <c r="V8952" i="1" a="1"/>
  <c r="V8952" i="1" s="1"/>
  <c r="V8953" i="1" a="1"/>
  <c r="V8953" i="1" s="1"/>
  <c r="V8954" i="1" a="1"/>
  <c r="V8954" i="1" s="1"/>
  <c r="V8955" i="1" a="1"/>
  <c r="V8955" i="1" s="1"/>
  <c r="V8956" i="1" a="1"/>
  <c r="V8956" i="1" s="1"/>
  <c r="V8957" i="1" a="1"/>
  <c r="V8957" i="1" s="1"/>
  <c r="V8958" i="1" a="1"/>
  <c r="V8958" i="1" s="1"/>
  <c r="V8959" i="1" a="1"/>
  <c r="V8959" i="1" s="1"/>
  <c r="V8960" i="1" a="1"/>
  <c r="V8960" i="1" s="1"/>
  <c r="V8961" i="1" a="1"/>
  <c r="V8961" i="1" s="1"/>
  <c r="V8962" i="1" a="1"/>
  <c r="V8962" i="1" s="1"/>
  <c r="V8963" i="1" a="1"/>
  <c r="V8963" i="1" s="1"/>
  <c r="V8964" i="1" a="1"/>
  <c r="V8964" i="1" s="1"/>
  <c r="V8965" i="1" a="1"/>
  <c r="V8965" i="1" s="1"/>
  <c r="V8966" i="1" a="1"/>
  <c r="V8966" i="1" s="1"/>
  <c r="V8967" i="1" a="1"/>
  <c r="V8967" i="1" s="1"/>
  <c r="V8968" i="1" a="1"/>
  <c r="V8968" i="1" s="1"/>
  <c r="V8969" i="1" a="1"/>
  <c r="V8969" i="1" s="1"/>
  <c r="V8970" i="1" a="1"/>
  <c r="V8970" i="1" s="1"/>
  <c r="V8971" i="1" a="1"/>
  <c r="V8971" i="1" s="1"/>
  <c r="V8972" i="1" a="1"/>
  <c r="V8972" i="1" s="1"/>
  <c r="V8973" i="1" a="1"/>
  <c r="V8973" i="1" s="1"/>
  <c r="V8974" i="1" a="1"/>
  <c r="V8974" i="1" s="1"/>
  <c r="V8975" i="1" a="1"/>
  <c r="V8975" i="1" s="1"/>
  <c r="V8976" i="1" a="1"/>
  <c r="V8976" i="1" s="1"/>
  <c r="V8977" i="1" a="1"/>
  <c r="V8977" i="1" s="1"/>
  <c r="V8978" i="1" a="1"/>
  <c r="V8978" i="1" s="1"/>
  <c r="V8979" i="1" a="1"/>
  <c r="V8979" i="1" s="1"/>
  <c r="V8980" i="1" a="1"/>
  <c r="V8980" i="1" s="1"/>
  <c r="V8981" i="1" a="1"/>
  <c r="V8981" i="1" s="1"/>
  <c r="V8982" i="1" a="1"/>
  <c r="V8982" i="1" s="1"/>
  <c r="V8983" i="1" a="1"/>
  <c r="V8983" i="1" s="1"/>
  <c r="V8984" i="1" a="1"/>
  <c r="V8984" i="1" s="1"/>
  <c r="V8985" i="1" a="1"/>
  <c r="V8985" i="1" s="1"/>
  <c r="V8986" i="1" a="1"/>
  <c r="V8986" i="1" s="1"/>
  <c r="V8987" i="1" a="1"/>
  <c r="V8987" i="1" s="1"/>
  <c r="V8988" i="1" a="1"/>
  <c r="V8988" i="1" s="1"/>
  <c r="V8989" i="1" a="1"/>
  <c r="V8989" i="1" s="1"/>
  <c r="V8990" i="1" a="1"/>
  <c r="V8990" i="1" s="1"/>
  <c r="V8991" i="1" a="1"/>
  <c r="V8991" i="1" s="1"/>
  <c r="V8992" i="1" a="1"/>
  <c r="V8992" i="1" s="1"/>
  <c r="V8993" i="1" a="1"/>
  <c r="V8993" i="1" s="1"/>
  <c r="V8994" i="1" a="1"/>
  <c r="V8994" i="1" s="1"/>
  <c r="V8995" i="1" a="1"/>
  <c r="V8995" i="1" s="1"/>
  <c r="V8996" i="1" a="1"/>
  <c r="V8996" i="1" s="1"/>
  <c r="V8997" i="1" a="1"/>
  <c r="V8997" i="1" s="1"/>
  <c r="V8998" i="1" a="1"/>
  <c r="V8998" i="1" s="1"/>
  <c r="V8999" i="1" a="1"/>
  <c r="V8999" i="1" s="1"/>
  <c r="V9000" i="1" a="1"/>
  <c r="V9000" i="1" s="1"/>
  <c r="V9001" i="1" a="1"/>
  <c r="V9001" i="1" s="1"/>
  <c r="V9002" i="1" a="1"/>
  <c r="V9002" i="1" s="1"/>
  <c r="V9003" i="1" a="1"/>
  <c r="V9003" i="1" s="1"/>
  <c r="V9004" i="1" a="1"/>
  <c r="V9004" i="1" s="1"/>
  <c r="V9005" i="1" a="1"/>
  <c r="V9005" i="1" s="1"/>
  <c r="V9006" i="1" a="1"/>
  <c r="V9006" i="1" s="1"/>
  <c r="V9007" i="1" a="1"/>
  <c r="V9007" i="1" s="1"/>
  <c r="V9008" i="1" a="1"/>
  <c r="V9008" i="1" s="1"/>
  <c r="V9009" i="1" a="1"/>
  <c r="V9009" i="1" s="1"/>
  <c r="V9010" i="1" a="1"/>
  <c r="V9010" i="1" s="1"/>
  <c r="V9011" i="1" a="1"/>
  <c r="V9011" i="1" s="1"/>
  <c r="V9012" i="1" a="1"/>
  <c r="V9012" i="1" s="1"/>
  <c r="V9013" i="1" a="1"/>
  <c r="V9013" i="1" s="1"/>
  <c r="V9014" i="1" a="1"/>
  <c r="V9014" i="1"/>
  <c r="V9015" i="1" a="1"/>
  <c r="V9015" i="1" s="1"/>
  <c r="V9016" i="1" a="1"/>
  <c r="V9016" i="1" s="1"/>
  <c r="V9017" i="1" a="1"/>
  <c r="V9017" i="1" s="1"/>
  <c r="V9018" i="1" a="1"/>
  <c r="V9018" i="1" s="1"/>
  <c r="V9019" i="1" a="1"/>
  <c r="V9019" i="1" s="1"/>
  <c r="V9020" i="1" a="1"/>
  <c r="V9020" i="1" s="1"/>
  <c r="V9021" i="1" a="1"/>
  <c r="V9021" i="1" s="1"/>
  <c r="V9022" i="1" a="1"/>
  <c r="V9022" i="1" s="1"/>
  <c r="V9023" i="1" a="1"/>
  <c r="V9023" i="1" s="1"/>
  <c r="V9024" i="1" a="1"/>
  <c r="V9024" i="1" s="1"/>
  <c r="V9025" i="1" a="1"/>
  <c r="V9025" i="1" s="1"/>
  <c r="V9026" i="1" a="1"/>
  <c r="V9026" i="1" s="1"/>
  <c r="V9027" i="1" a="1"/>
  <c r="V9027" i="1" s="1"/>
  <c r="V9028" i="1" a="1"/>
  <c r="V9028" i="1" s="1"/>
  <c r="V9029" i="1" a="1"/>
  <c r="V9029" i="1" s="1"/>
  <c r="V9030" i="1" a="1"/>
  <c r="V9030" i="1" s="1"/>
  <c r="V9031" i="1" a="1"/>
  <c r="V9031" i="1" s="1"/>
  <c r="V9032" i="1" a="1"/>
  <c r="V9032" i="1" s="1"/>
  <c r="V9033" i="1" a="1"/>
  <c r="V9033" i="1" s="1"/>
  <c r="V9034" i="1" a="1"/>
  <c r="V9034" i="1" s="1"/>
  <c r="V9035" i="1" a="1"/>
  <c r="V9035" i="1" s="1"/>
  <c r="V9036" i="1" a="1"/>
  <c r="V9036" i="1" s="1"/>
  <c r="V9037" i="1" a="1"/>
  <c r="V9037" i="1" s="1"/>
  <c r="V9038" i="1" a="1"/>
  <c r="V9038" i="1" s="1"/>
  <c r="V9039" i="1" a="1"/>
  <c r="V9039" i="1" s="1"/>
  <c r="V9040" i="1" a="1"/>
  <c r="V9040" i="1" s="1"/>
  <c r="V9041" i="1" a="1"/>
  <c r="V9041" i="1" s="1"/>
  <c r="V9042" i="1" a="1"/>
  <c r="V9042" i="1" s="1"/>
  <c r="V9043" i="1" a="1"/>
  <c r="V9043" i="1" s="1"/>
  <c r="V9044" i="1" a="1"/>
  <c r="V9044" i="1" s="1"/>
  <c r="V9045" i="1" a="1"/>
  <c r="V9045" i="1" s="1"/>
  <c r="V9046" i="1" a="1"/>
  <c r="V9046" i="1" s="1"/>
  <c r="V9047" i="1" a="1"/>
  <c r="V9047" i="1" s="1"/>
  <c r="V9048" i="1" a="1"/>
  <c r="V9048" i="1" s="1"/>
  <c r="V9049" i="1" a="1"/>
  <c r="V9049" i="1" s="1"/>
  <c r="V9050" i="1" a="1"/>
  <c r="V9050" i="1" s="1"/>
  <c r="V9051" i="1" a="1"/>
  <c r="V9051" i="1" s="1"/>
  <c r="V9052" i="1" a="1"/>
  <c r="V9052" i="1" s="1"/>
  <c r="V9053" i="1" a="1"/>
  <c r="V9053" i="1" s="1"/>
  <c r="V9054" i="1" a="1"/>
  <c r="V9054" i="1" s="1"/>
  <c r="V9055" i="1" a="1"/>
  <c r="V9055" i="1" s="1"/>
  <c r="V9056" i="1" a="1"/>
  <c r="V9056" i="1" s="1"/>
  <c r="V9057" i="1" a="1"/>
  <c r="V9057" i="1" s="1"/>
  <c r="V9058" i="1" a="1"/>
  <c r="V9058" i="1" s="1"/>
  <c r="V9059" i="1" a="1"/>
  <c r="V9059" i="1" s="1"/>
  <c r="V9060" i="1" a="1"/>
  <c r="V9060" i="1" s="1"/>
  <c r="V9061" i="1" a="1"/>
  <c r="V9061" i="1" s="1"/>
  <c r="V9062" i="1" a="1"/>
  <c r="V9062" i="1" s="1"/>
  <c r="V9063" i="1" a="1"/>
  <c r="V9063" i="1" s="1"/>
  <c r="V9064" i="1" a="1"/>
  <c r="V9064" i="1" s="1"/>
  <c r="V9065" i="1" a="1"/>
  <c r="V9065" i="1" s="1"/>
  <c r="V9066" i="1" a="1"/>
  <c r="V9066" i="1" s="1"/>
  <c r="V9067" i="1" a="1"/>
  <c r="V9067" i="1" s="1"/>
  <c r="V9068" i="1" a="1"/>
  <c r="V9068" i="1" s="1"/>
  <c r="V9069" i="1" a="1"/>
  <c r="V9069" i="1" s="1"/>
  <c r="V9070" i="1" a="1"/>
  <c r="V9070" i="1" s="1"/>
  <c r="V9071" i="1" a="1"/>
  <c r="V9071" i="1" s="1"/>
  <c r="V9072" i="1" a="1"/>
  <c r="V9072" i="1" s="1"/>
  <c r="V9073" i="1" a="1"/>
  <c r="V9073" i="1" s="1"/>
  <c r="V9074" i="1" a="1"/>
  <c r="V9074" i="1" s="1"/>
  <c r="V9075" i="1" a="1"/>
  <c r="V9075" i="1" s="1"/>
  <c r="V9076" i="1" a="1"/>
  <c r="V9076" i="1" s="1"/>
  <c r="V9077" i="1" a="1"/>
  <c r="V9077" i="1" s="1"/>
  <c r="V9078" i="1" a="1"/>
  <c r="V9078" i="1" s="1"/>
  <c r="V9079" i="1" a="1"/>
  <c r="V9079" i="1" s="1"/>
  <c r="V9080" i="1" a="1"/>
  <c r="V9080" i="1" s="1"/>
  <c r="V9081" i="1" a="1"/>
  <c r="V9081" i="1" s="1"/>
  <c r="V9082" i="1" a="1"/>
  <c r="V9082" i="1" s="1"/>
  <c r="V9083" i="1" a="1"/>
  <c r="V9083" i="1" s="1"/>
  <c r="V9084" i="1" a="1"/>
  <c r="V9084" i="1" s="1"/>
  <c r="V9085" i="1" a="1"/>
  <c r="V9085" i="1" s="1"/>
  <c r="V9086" i="1" a="1"/>
  <c r="V9086" i="1" s="1"/>
  <c r="V9087" i="1" a="1"/>
  <c r="V9087" i="1" s="1"/>
  <c r="V9088" i="1" a="1"/>
  <c r="V9088" i="1" s="1"/>
  <c r="V9089" i="1" a="1"/>
  <c r="V9089" i="1" s="1"/>
  <c r="V9090" i="1" a="1"/>
  <c r="V9090" i="1" s="1"/>
  <c r="V9091" i="1" a="1"/>
  <c r="V9091" i="1" s="1"/>
  <c r="V9092" i="1" a="1"/>
  <c r="V9092" i="1" s="1"/>
  <c r="V9093" i="1" a="1"/>
  <c r="V9093" i="1" s="1"/>
  <c r="V9094" i="1" a="1"/>
  <c r="V9094" i="1" s="1"/>
  <c r="V9095" i="1" a="1"/>
  <c r="V9095" i="1" s="1"/>
  <c r="V9096" i="1" a="1"/>
  <c r="V9096" i="1" s="1"/>
  <c r="V9097" i="1" a="1"/>
  <c r="V9097" i="1" s="1"/>
  <c r="V9098" i="1" a="1"/>
  <c r="V9098" i="1" s="1"/>
  <c r="V9099" i="1" a="1"/>
  <c r="V9099" i="1" s="1"/>
  <c r="V9100" i="1" a="1"/>
  <c r="V9100" i="1" s="1"/>
  <c r="V9101" i="1" a="1"/>
  <c r="V9101" i="1" s="1"/>
  <c r="V9102" i="1" a="1"/>
  <c r="V9102" i="1" s="1"/>
  <c r="V9103" i="1" a="1"/>
  <c r="V9103" i="1" s="1"/>
  <c r="V9104" i="1" a="1"/>
  <c r="V9104" i="1" s="1"/>
  <c r="V9105" i="1" a="1"/>
  <c r="V9105" i="1" s="1"/>
  <c r="V9106" i="1" a="1"/>
  <c r="V9106" i="1" s="1"/>
  <c r="V9107" i="1" a="1"/>
  <c r="V9107" i="1" s="1"/>
  <c r="V9108" i="1" a="1"/>
  <c r="V9108" i="1" s="1"/>
  <c r="V9109" i="1" a="1"/>
  <c r="V9109" i="1" s="1"/>
  <c r="V9110" i="1" a="1"/>
  <c r="V9110" i="1" s="1"/>
  <c r="V9111" i="1" a="1"/>
  <c r="V9111" i="1" s="1"/>
  <c r="V9112" i="1" a="1"/>
  <c r="V9112" i="1" s="1"/>
  <c r="V9113" i="1" a="1"/>
  <c r="V9113" i="1" s="1"/>
  <c r="V9114" i="1" a="1"/>
  <c r="V9114" i="1" s="1"/>
  <c r="V9115" i="1" a="1"/>
  <c r="V9115" i="1" s="1"/>
  <c r="V9116" i="1" a="1"/>
  <c r="V9116" i="1" s="1"/>
  <c r="V9117" i="1" a="1"/>
  <c r="V9117" i="1" s="1"/>
  <c r="V9118" i="1" a="1"/>
  <c r="V9118" i="1" s="1"/>
  <c r="V9119" i="1" a="1"/>
  <c r="V9119" i="1" s="1"/>
  <c r="V9120" i="1" a="1"/>
  <c r="V9120" i="1" s="1"/>
  <c r="V9121" i="1" a="1"/>
  <c r="V9121" i="1" s="1"/>
  <c r="V9122" i="1" a="1"/>
  <c r="V9122" i="1" s="1"/>
  <c r="V9123" i="1" a="1"/>
  <c r="V9123" i="1" s="1"/>
  <c r="V9124" i="1" a="1"/>
  <c r="V9124" i="1" s="1"/>
  <c r="V9125" i="1" a="1"/>
  <c r="V9125" i="1" s="1"/>
  <c r="V9126" i="1" a="1"/>
  <c r="V9126" i="1" s="1"/>
  <c r="V9127" i="1" a="1"/>
  <c r="V9127" i="1" s="1"/>
  <c r="V9128" i="1" a="1"/>
  <c r="V9128" i="1" s="1"/>
  <c r="V9129" i="1" a="1"/>
  <c r="V9129" i="1" s="1"/>
  <c r="V9130" i="1" a="1"/>
  <c r="V9130" i="1" s="1"/>
  <c r="V9131" i="1" a="1"/>
  <c r="V9131" i="1" s="1"/>
  <c r="V9132" i="1" a="1"/>
  <c r="V9132" i="1" s="1"/>
  <c r="V9133" i="1" a="1"/>
  <c r="V9133" i="1" s="1"/>
  <c r="V9134" i="1" a="1"/>
  <c r="V9134" i="1" s="1"/>
  <c r="V9135" i="1" a="1"/>
  <c r="V9135" i="1" s="1"/>
  <c r="V9136" i="1" a="1"/>
  <c r="V9136" i="1" s="1"/>
  <c r="V9137" i="1" a="1"/>
  <c r="V9137" i="1" s="1"/>
  <c r="V9138" i="1" a="1"/>
  <c r="V9138" i="1" s="1"/>
  <c r="V9139" i="1" a="1"/>
  <c r="V9139" i="1" s="1"/>
  <c r="V9140" i="1" a="1"/>
  <c r="V9140" i="1" s="1"/>
  <c r="V9141" i="1" a="1"/>
  <c r="V9141" i="1" s="1"/>
  <c r="V9142" i="1" a="1"/>
  <c r="V9142" i="1" s="1"/>
  <c r="V9143" i="1" a="1"/>
  <c r="V9143" i="1" s="1"/>
  <c r="V9144" i="1" a="1"/>
  <c r="V9144" i="1" s="1"/>
  <c r="V9145" i="1" a="1"/>
  <c r="V9145" i="1" s="1"/>
  <c r="V9146" i="1" a="1"/>
  <c r="V9146" i="1" s="1"/>
  <c r="V9147" i="1" a="1"/>
  <c r="V9147" i="1" s="1"/>
  <c r="V9148" i="1" a="1"/>
  <c r="V9148" i="1" s="1"/>
  <c r="V9149" i="1" a="1"/>
  <c r="V9149" i="1" s="1"/>
  <c r="V9150" i="1" a="1"/>
  <c r="V9150" i="1" s="1"/>
  <c r="V9151" i="1" a="1"/>
  <c r="V9151" i="1" s="1"/>
  <c r="V9152" i="1" a="1"/>
  <c r="V9152" i="1" s="1"/>
  <c r="V9153" i="1" a="1"/>
  <c r="V9153" i="1" s="1"/>
  <c r="V9154" i="1" a="1"/>
  <c r="V9154" i="1" s="1"/>
  <c r="V9155" i="1" a="1"/>
  <c r="V9155" i="1" s="1"/>
  <c r="V9156" i="1" a="1"/>
  <c r="V9156" i="1" s="1"/>
  <c r="V9157" i="1" a="1"/>
  <c r="V9157" i="1" s="1"/>
  <c r="V9158" i="1" a="1"/>
  <c r="V9158" i="1" s="1"/>
  <c r="V9159" i="1" a="1"/>
  <c r="V9159" i="1" s="1"/>
  <c r="V9160" i="1" a="1"/>
  <c r="V9160" i="1" s="1"/>
  <c r="V9161" i="1" a="1"/>
  <c r="V9161" i="1" s="1"/>
  <c r="V9162" i="1" a="1"/>
  <c r="V9162" i="1" s="1"/>
  <c r="V9163" i="1" a="1"/>
  <c r="V9163" i="1" s="1"/>
  <c r="V9164" i="1" a="1"/>
  <c r="V9164" i="1" s="1"/>
  <c r="V9165" i="1" a="1"/>
  <c r="V9165" i="1" s="1"/>
  <c r="V9166" i="1" a="1"/>
  <c r="V9166" i="1" s="1"/>
  <c r="V9167" i="1" a="1"/>
  <c r="V9167" i="1" s="1"/>
  <c r="V9168" i="1" a="1"/>
  <c r="V9168" i="1" s="1"/>
  <c r="V9169" i="1" a="1"/>
  <c r="V9169" i="1" s="1"/>
  <c r="V9170" i="1" a="1"/>
  <c r="V9170" i="1" s="1"/>
  <c r="V9171" i="1" a="1"/>
  <c r="V9171" i="1" s="1"/>
  <c r="V9172" i="1" a="1"/>
  <c r="V9172" i="1" s="1"/>
  <c r="V9173" i="1" a="1"/>
  <c r="V9173" i="1" s="1"/>
  <c r="V9174" i="1" a="1"/>
  <c r="V9174" i="1" s="1"/>
  <c r="V9175" i="1" a="1"/>
  <c r="V9175" i="1" s="1"/>
  <c r="V9176" i="1" a="1"/>
  <c r="V9176" i="1" s="1"/>
  <c r="V9177" i="1" a="1"/>
  <c r="V9177" i="1" s="1"/>
  <c r="V9178" i="1" a="1"/>
  <c r="V9178" i="1" s="1"/>
  <c r="V9179" i="1" a="1"/>
  <c r="V9179" i="1" s="1"/>
  <c r="V9180" i="1" a="1"/>
  <c r="V9180" i="1" s="1"/>
  <c r="V9181" i="1" a="1"/>
  <c r="V9181" i="1" s="1"/>
  <c r="V9182" i="1" a="1"/>
  <c r="V9182" i="1" s="1"/>
  <c r="V9183" i="1" a="1"/>
  <c r="V9183" i="1" s="1"/>
  <c r="V9184" i="1" a="1"/>
  <c r="V9184" i="1" s="1"/>
  <c r="V9185" i="1" a="1"/>
  <c r="V9185" i="1" s="1"/>
  <c r="V9186" i="1" a="1"/>
  <c r="V9186" i="1" s="1"/>
  <c r="V9187" i="1" a="1"/>
  <c r="V9187" i="1" s="1"/>
  <c r="V9188" i="1" a="1"/>
  <c r="V9188" i="1" s="1"/>
  <c r="V9189" i="1" a="1"/>
  <c r="V9189" i="1" s="1"/>
  <c r="V9190" i="1" a="1"/>
  <c r="V9190" i="1" s="1"/>
  <c r="V9191" i="1" a="1"/>
  <c r="V9191" i="1" s="1"/>
  <c r="V9192" i="1" a="1"/>
  <c r="V9192" i="1" s="1"/>
  <c r="V9193" i="1" a="1"/>
  <c r="V9193" i="1" s="1"/>
  <c r="V9194" i="1" a="1"/>
  <c r="V9194" i="1" s="1"/>
  <c r="V9195" i="1" a="1"/>
  <c r="V9195" i="1" s="1"/>
  <c r="V9196" i="1" a="1"/>
  <c r="V9196" i="1" s="1"/>
  <c r="V9197" i="1" a="1"/>
  <c r="V9197" i="1" s="1"/>
  <c r="V9198" i="1" a="1"/>
  <c r="V9198" i="1" s="1"/>
  <c r="V9199" i="1" a="1"/>
  <c r="V9199" i="1" s="1"/>
  <c r="V9200" i="1" a="1"/>
  <c r="V9200" i="1" s="1"/>
  <c r="V9201" i="1" a="1"/>
  <c r="V9201" i="1" s="1"/>
  <c r="V9202" i="1" a="1"/>
  <c r="V9202" i="1" s="1"/>
  <c r="V9203" i="1" a="1"/>
  <c r="V9203" i="1" s="1"/>
  <c r="V9204" i="1" a="1"/>
  <c r="V9204" i="1" s="1"/>
  <c r="V9205" i="1" a="1"/>
  <c r="V9205" i="1" s="1"/>
  <c r="V9206" i="1" a="1"/>
  <c r="V9206" i="1" s="1"/>
  <c r="V9207" i="1" a="1"/>
  <c r="V9207" i="1" s="1"/>
  <c r="V9208" i="1" a="1"/>
  <c r="V9208" i="1" s="1"/>
  <c r="V9209" i="1" a="1"/>
  <c r="V9209" i="1" s="1"/>
  <c r="V9210" i="1" a="1"/>
  <c r="V9210" i="1" s="1"/>
  <c r="V9211" i="1" a="1"/>
  <c r="V9211" i="1" s="1"/>
  <c r="V9212" i="1" a="1"/>
  <c r="V9212" i="1" s="1"/>
  <c r="V9213" i="1" a="1"/>
  <c r="V9213" i="1" s="1"/>
  <c r="V9214" i="1" a="1"/>
  <c r="V9214" i="1" s="1"/>
  <c r="V9215" i="1" a="1"/>
  <c r="V9215" i="1" s="1"/>
  <c r="V9216" i="1" a="1"/>
  <c r="V9216" i="1" s="1"/>
  <c r="V9217" i="1" a="1"/>
  <c r="V9217" i="1" s="1"/>
  <c r="V9218" i="1" a="1"/>
  <c r="V9218" i="1" s="1"/>
  <c r="V9219" i="1" a="1"/>
  <c r="V9219" i="1" s="1"/>
  <c r="V9220" i="1" a="1"/>
  <c r="V9220" i="1" s="1"/>
  <c r="V9221" i="1" a="1"/>
  <c r="V9221" i="1" s="1"/>
  <c r="V9222" i="1" a="1"/>
  <c r="V9222" i="1" s="1"/>
  <c r="V9223" i="1" a="1"/>
  <c r="V9223" i="1" s="1"/>
  <c r="V9224" i="1" a="1"/>
  <c r="V9224" i="1" s="1"/>
  <c r="V9225" i="1" a="1"/>
  <c r="V9225" i="1" s="1"/>
  <c r="V9226" i="1" a="1"/>
  <c r="V9226" i="1" s="1"/>
  <c r="V9227" i="1" a="1"/>
  <c r="V9227" i="1" s="1"/>
  <c r="V9228" i="1" a="1"/>
  <c r="V9228" i="1" s="1"/>
  <c r="V9229" i="1" a="1"/>
  <c r="V9229" i="1" s="1"/>
  <c r="V9230" i="1" a="1"/>
  <c r="V9230" i="1" s="1"/>
  <c r="V9231" i="1" a="1"/>
  <c r="V9231" i="1" s="1"/>
  <c r="V9232" i="1" a="1"/>
  <c r="V9232" i="1" s="1"/>
  <c r="V9233" i="1" a="1"/>
  <c r="V9233" i="1" s="1"/>
  <c r="V9234" i="1" a="1"/>
  <c r="V9234" i="1" s="1"/>
  <c r="V9235" i="1" a="1"/>
  <c r="V9235" i="1" s="1"/>
  <c r="V9236" i="1" a="1"/>
  <c r="V9236" i="1" s="1"/>
  <c r="V9237" i="1" a="1"/>
  <c r="V9237" i="1" s="1"/>
  <c r="V9238" i="1" a="1"/>
  <c r="V9238" i="1" s="1"/>
  <c r="V9239" i="1" a="1"/>
  <c r="V9239" i="1" s="1"/>
  <c r="V9240" i="1" a="1"/>
  <c r="V9240" i="1" s="1"/>
  <c r="V9241" i="1" a="1"/>
  <c r="V9241" i="1" s="1"/>
  <c r="V9242" i="1" a="1"/>
  <c r="V9242" i="1" s="1"/>
  <c r="V9243" i="1" a="1"/>
  <c r="V9243" i="1" s="1"/>
  <c r="V9244" i="1" a="1"/>
  <c r="V9244" i="1" s="1"/>
  <c r="V9245" i="1" a="1"/>
  <c r="V9245" i="1" s="1"/>
  <c r="V9246" i="1" a="1"/>
  <c r="V9246" i="1" s="1"/>
  <c r="V9247" i="1" a="1"/>
  <c r="V9247" i="1" s="1"/>
  <c r="V9248" i="1" a="1"/>
  <c r="V9248" i="1" s="1"/>
  <c r="V9249" i="1" a="1"/>
  <c r="V9249" i="1" s="1"/>
  <c r="V9250" i="1" a="1"/>
  <c r="V9250" i="1" s="1"/>
  <c r="V9251" i="1" a="1"/>
  <c r="V9251" i="1" s="1"/>
  <c r="V9252" i="1" a="1"/>
  <c r="V9252" i="1" s="1"/>
  <c r="V9253" i="1" a="1"/>
  <c r="V9253" i="1" s="1"/>
  <c r="V9254" i="1" a="1"/>
  <c r="V9254" i="1" s="1"/>
  <c r="V9255" i="1" a="1"/>
  <c r="V9255" i="1" s="1"/>
  <c r="V9256" i="1" a="1"/>
  <c r="V9256" i="1" s="1"/>
  <c r="V9257" i="1" a="1"/>
  <c r="V9257" i="1" s="1"/>
  <c r="V9258" i="1" a="1"/>
  <c r="V9258" i="1" s="1"/>
  <c r="V9259" i="1" a="1"/>
  <c r="V9259" i="1" s="1"/>
  <c r="V9260" i="1" a="1"/>
  <c r="V9260" i="1" s="1"/>
  <c r="V9261" i="1" a="1"/>
  <c r="V9261" i="1" s="1"/>
  <c r="V9262" i="1" a="1"/>
  <c r="V9262" i="1" s="1"/>
  <c r="V9263" i="1" a="1"/>
  <c r="V9263" i="1" s="1"/>
  <c r="V9264" i="1" a="1"/>
  <c r="V9264" i="1" s="1"/>
  <c r="V9265" i="1" a="1"/>
  <c r="V9265" i="1" s="1"/>
  <c r="V9266" i="1" a="1"/>
  <c r="V9266" i="1" s="1"/>
  <c r="V9267" i="1" a="1"/>
  <c r="V9267" i="1" s="1"/>
  <c r="V9268" i="1" a="1"/>
  <c r="V9268" i="1" s="1"/>
  <c r="V9269" i="1" a="1"/>
  <c r="V9269" i="1" s="1"/>
  <c r="V9270" i="1" a="1"/>
  <c r="V9270" i="1" s="1"/>
  <c r="V9271" i="1" a="1"/>
  <c r="V9271" i="1" s="1"/>
  <c r="V9272" i="1" a="1"/>
  <c r="V9272" i="1" s="1"/>
  <c r="V9273" i="1" a="1"/>
  <c r="V9273" i="1" s="1"/>
  <c r="V9274" i="1" a="1"/>
  <c r="V9274" i="1" s="1"/>
  <c r="V9275" i="1" a="1"/>
  <c r="V9275" i="1" s="1"/>
  <c r="V9276" i="1" a="1"/>
  <c r="V9276" i="1" s="1"/>
  <c r="V9277" i="1" a="1"/>
  <c r="V9277" i="1" s="1"/>
  <c r="V9278" i="1" a="1"/>
  <c r="V9278" i="1" s="1"/>
  <c r="V9279" i="1" a="1"/>
  <c r="V9279" i="1" s="1"/>
  <c r="V9280" i="1" a="1"/>
  <c r="V9280" i="1" s="1"/>
  <c r="V9281" i="1" a="1"/>
  <c r="V9281" i="1" s="1"/>
  <c r="V9282" i="1" a="1"/>
  <c r="V9282" i="1" s="1"/>
  <c r="V9283" i="1" a="1"/>
  <c r="V9283" i="1" s="1"/>
  <c r="V9284" i="1" a="1"/>
  <c r="V9284" i="1" s="1"/>
  <c r="V9285" i="1" a="1"/>
  <c r="V9285" i="1" s="1"/>
  <c r="V9286" i="1" a="1"/>
  <c r="V9286" i="1" s="1"/>
  <c r="V9287" i="1" a="1"/>
  <c r="V9287" i="1" s="1"/>
  <c r="V9288" i="1" a="1"/>
  <c r="V9288" i="1" s="1"/>
  <c r="V9289" i="1" a="1"/>
  <c r="V9289" i="1" s="1"/>
  <c r="V9290" i="1" a="1"/>
  <c r="V9290" i="1" s="1"/>
  <c r="V9291" i="1" a="1"/>
  <c r="V9291" i="1" s="1"/>
  <c r="V9292" i="1" a="1"/>
  <c r="V9292" i="1" s="1"/>
  <c r="V9293" i="1" a="1"/>
  <c r="V9293" i="1" s="1"/>
  <c r="V9294" i="1" a="1"/>
  <c r="V9294" i="1" s="1"/>
  <c r="V9295" i="1" a="1"/>
  <c r="V9295" i="1" s="1"/>
  <c r="V9296" i="1" a="1"/>
  <c r="V9296" i="1" s="1"/>
  <c r="V9297" i="1" a="1"/>
  <c r="V9297" i="1" s="1"/>
  <c r="V9298" i="1" a="1"/>
  <c r="V9298" i="1" s="1"/>
  <c r="V9299" i="1" a="1"/>
  <c r="V9299" i="1" s="1"/>
  <c r="V9300" i="1" a="1"/>
  <c r="V9300" i="1" s="1"/>
  <c r="V9301" i="1" a="1"/>
  <c r="V9301" i="1" s="1"/>
  <c r="V9302" i="1" a="1"/>
  <c r="V9302" i="1" s="1"/>
  <c r="V9303" i="1" a="1"/>
  <c r="V9303" i="1" s="1"/>
  <c r="V9304" i="1" a="1"/>
  <c r="V9304" i="1" s="1"/>
  <c r="V9305" i="1" a="1"/>
  <c r="V9305" i="1" s="1"/>
  <c r="V9306" i="1" a="1"/>
  <c r="V9306" i="1" s="1"/>
  <c r="V9307" i="1" a="1"/>
  <c r="V9307" i="1" s="1"/>
  <c r="V9308" i="1" a="1"/>
  <c r="V9308" i="1" s="1"/>
  <c r="V9309" i="1" a="1"/>
  <c r="V9309" i="1" s="1"/>
  <c r="V9310" i="1" a="1"/>
  <c r="V9310" i="1" s="1"/>
  <c r="V9311" i="1" a="1"/>
  <c r="V9311" i="1" s="1"/>
  <c r="V9312" i="1" a="1"/>
  <c r="V9312" i="1" s="1"/>
  <c r="V9313" i="1" a="1"/>
  <c r="V9313" i="1" s="1"/>
  <c r="V9314" i="1" a="1"/>
  <c r="V9314" i="1" s="1"/>
  <c r="V9315" i="1" a="1"/>
  <c r="V9315" i="1" s="1"/>
  <c r="V9316" i="1" a="1"/>
  <c r="V9316" i="1" s="1"/>
  <c r="V9317" i="1" a="1"/>
  <c r="V9317" i="1" s="1"/>
  <c r="V9318" i="1" a="1"/>
  <c r="V9318" i="1" s="1"/>
  <c r="V9319" i="1" a="1"/>
  <c r="V9319" i="1" s="1"/>
  <c r="V9320" i="1" a="1"/>
  <c r="V9320" i="1" s="1"/>
  <c r="V9321" i="1" a="1"/>
  <c r="V9321" i="1" s="1"/>
  <c r="V9322" i="1" a="1"/>
  <c r="V9322" i="1" s="1"/>
  <c r="V9323" i="1" a="1"/>
  <c r="V9323" i="1" s="1"/>
  <c r="V9324" i="1" a="1"/>
  <c r="V9324" i="1" s="1"/>
  <c r="V9325" i="1" a="1"/>
  <c r="V9325" i="1" s="1"/>
  <c r="V9326" i="1" a="1"/>
  <c r="V9326" i="1" s="1"/>
  <c r="V9327" i="1" a="1"/>
  <c r="V9327" i="1" s="1"/>
  <c r="V9328" i="1" a="1"/>
  <c r="V9328" i="1" s="1"/>
  <c r="V9329" i="1" a="1"/>
  <c r="V9329" i="1" s="1"/>
  <c r="V9330" i="1" a="1"/>
  <c r="V9330" i="1" s="1"/>
  <c r="V9331" i="1" a="1"/>
  <c r="V9331" i="1" s="1"/>
  <c r="V9332" i="1" a="1"/>
  <c r="V9332" i="1" s="1"/>
  <c r="V9333" i="1" a="1"/>
  <c r="V9333" i="1" s="1"/>
  <c r="V9334" i="1" a="1"/>
  <c r="V9334" i="1" s="1"/>
  <c r="V9335" i="1" a="1"/>
  <c r="V9335" i="1" s="1"/>
  <c r="V9336" i="1" a="1"/>
  <c r="V9336" i="1" s="1"/>
  <c r="V9337" i="1" a="1"/>
  <c r="V9337" i="1" s="1"/>
  <c r="V9338" i="1" a="1"/>
  <c r="V9338" i="1" s="1"/>
  <c r="V9339" i="1" a="1"/>
  <c r="V9339" i="1" s="1"/>
  <c r="V9340" i="1" a="1"/>
  <c r="V9340" i="1" s="1"/>
  <c r="V9341" i="1" a="1"/>
  <c r="V9341" i="1" s="1"/>
  <c r="V9342" i="1" a="1"/>
  <c r="V9342" i="1" s="1"/>
  <c r="V9343" i="1" a="1"/>
  <c r="V9343" i="1" s="1"/>
  <c r="V9344" i="1" a="1"/>
  <c r="V9344" i="1" s="1"/>
  <c r="V9345" i="1" a="1"/>
  <c r="V9345" i="1" s="1"/>
  <c r="V9346" i="1" a="1"/>
  <c r="V9346" i="1" s="1"/>
  <c r="V9347" i="1" a="1"/>
  <c r="V9347" i="1" s="1"/>
  <c r="V9348" i="1" a="1"/>
  <c r="V9348" i="1" s="1"/>
  <c r="V9349" i="1" a="1"/>
  <c r="V9349" i="1" s="1"/>
  <c r="V9350" i="1" a="1"/>
  <c r="V9350" i="1" s="1"/>
  <c r="V9351" i="1" a="1"/>
  <c r="V9351" i="1" s="1"/>
  <c r="V9352" i="1" a="1"/>
  <c r="V9352" i="1" s="1"/>
  <c r="V9353" i="1" a="1"/>
  <c r="V9353" i="1" s="1"/>
  <c r="V9354" i="1" a="1"/>
  <c r="V9354" i="1" s="1"/>
  <c r="V9355" i="1" a="1"/>
  <c r="V9355" i="1" s="1"/>
  <c r="V9356" i="1" a="1"/>
  <c r="V9356" i="1" s="1"/>
  <c r="V9357" i="1" a="1"/>
  <c r="V9357" i="1" s="1"/>
  <c r="V9358" i="1" a="1"/>
  <c r="V9358" i="1" s="1"/>
  <c r="V9359" i="1" a="1"/>
  <c r="V9359" i="1" s="1"/>
  <c r="V9360" i="1" a="1"/>
  <c r="V9360" i="1" s="1"/>
  <c r="V9361" i="1" a="1"/>
  <c r="V9361" i="1" s="1"/>
  <c r="V9362" i="1" a="1"/>
  <c r="V9362" i="1" s="1"/>
  <c r="V9363" i="1" a="1"/>
  <c r="V9363" i="1" s="1"/>
  <c r="V9364" i="1" a="1"/>
  <c r="V9364" i="1" s="1"/>
  <c r="V9365" i="1" a="1"/>
  <c r="V9365" i="1" s="1"/>
  <c r="V9366" i="1" a="1"/>
  <c r="V9366" i="1" s="1"/>
  <c r="V9367" i="1" a="1"/>
  <c r="V9367" i="1" s="1"/>
  <c r="V9368" i="1" a="1"/>
  <c r="V9368" i="1" s="1"/>
  <c r="V9369" i="1" a="1"/>
  <c r="V9369" i="1" s="1"/>
  <c r="V9370" i="1" a="1"/>
  <c r="V9370" i="1" s="1"/>
  <c r="V9371" i="1" a="1"/>
  <c r="V9371" i="1" s="1"/>
  <c r="V9372" i="1" a="1"/>
  <c r="V9372" i="1" s="1"/>
  <c r="V9373" i="1" a="1"/>
  <c r="V9373" i="1" s="1"/>
  <c r="V9374" i="1" a="1"/>
  <c r="V9374" i="1" s="1"/>
  <c r="V9375" i="1" a="1"/>
  <c r="V9375" i="1" s="1"/>
  <c r="V9376" i="1" a="1"/>
  <c r="V9376" i="1" s="1"/>
  <c r="V9377" i="1" a="1"/>
  <c r="V9377" i="1" s="1"/>
  <c r="V9378" i="1" a="1"/>
  <c r="V9378" i="1" s="1"/>
  <c r="V9379" i="1" a="1"/>
  <c r="V9379" i="1" s="1"/>
  <c r="V9380" i="1" a="1"/>
  <c r="V9380" i="1" s="1"/>
  <c r="V9381" i="1" a="1"/>
  <c r="V9381" i="1" s="1"/>
  <c r="V9382" i="1" a="1"/>
  <c r="V9382" i="1" s="1"/>
  <c r="V9383" i="1" a="1"/>
  <c r="V9383" i="1" s="1"/>
  <c r="V9384" i="1" a="1"/>
  <c r="V9384" i="1" s="1"/>
  <c r="V9385" i="1" a="1"/>
  <c r="V9385" i="1" s="1"/>
  <c r="V9386" i="1" a="1"/>
  <c r="V9386" i="1" s="1"/>
  <c r="V9387" i="1" a="1"/>
  <c r="V9387" i="1" s="1"/>
  <c r="V9388" i="1" a="1"/>
  <c r="V9388" i="1" s="1"/>
  <c r="V9389" i="1" a="1"/>
  <c r="V9389" i="1" s="1"/>
  <c r="V9390" i="1" a="1"/>
  <c r="V9390" i="1" s="1"/>
  <c r="V9391" i="1" a="1"/>
  <c r="V9391" i="1" s="1"/>
  <c r="V9392" i="1" a="1"/>
  <c r="V9392" i="1" s="1"/>
  <c r="V9393" i="1" a="1"/>
  <c r="V9393" i="1" s="1"/>
  <c r="V9394" i="1" a="1"/>
  <c r="V9394" i="1" s="1"/>
  <c r="V9395" i="1" a="1"/>
  <c r="V9395" i="1" s="1"/>
  <c r="V9396" i="1" a="1"/>
  <c r="V9396" i="1" s="1"/>
  <c r="V9397" i="1" a="1"/>
  <c r="V9397" i="1" s="1"/>
  <c r="V9398" i="1" a="1"/>
  <c r="V9398" i="1" s="1"/>
  <c r="V9399" i="1" a="1"/>
  <c r="V9399" i="1" s="1"/>
  <c r="V9400" i="1" a="1"/>
  <c r="V9400" i="1" s="1"/>
  <c r="V9401" i="1" a="1"/>
  <c r="V9401" i="1" s="1"/>
  <c r="V9402" i="1" a="1"/>
  <c r="V9402" i="1" s="1"/>
  <c r="V9403" i="1" a="1"/>
  <c r="V9403" i="1" s="1"/>
  <c r="V9404" i="1" a="1"/>
  <c r="V9404" i="1"/>
  <c r="V9405" i="1" a="1"/>
  <c r="V9405" i="1" s="1"/>
  <c r="V9406" i="1" a="1"/>
  <c r="V9406" i="1" s="1"/>
  <c r="V9407" i="1" a="1"/>
  <c r="V9407" i="1" s="1"/>
  <c r="V9408" i="1" a="1"/>
  <c r="V9408" i="1" s="1"/>
  <c r="V9409" i="1" a="1"/>
  <c r="V9409" i="1" s="1"/>
  <c r="V9410" i="1" a="1"/>
  <c r="V9410" i="1" s="1"/>
  <c r="V9411" i="1" a="1"/>
  <c r="V9411" i="1" s="1"/>
  <c r="V9412" i="1" a="1"/>
  <c r="V9412" i="1" s="1"/>
  <c r="V9413" i="1" a="1"/>
  <c r="V9413" i="1" s="1"/>
  <c r="V9414" i="1" a="1"/>
  <c r="V9414" i="1" s="1"/>
  <c r="V9415" i="1" a="1"/>
  <c r="V9415" i="1" s="1"/>
  <c r="V9416" i="1" a="1"/>
  <c r="V9416" i="1" s="1"/>
  <c r="V9417" i="1" a="1"/>
  <c r="V9417" i="1" s="1"/>
  <c r="V9418" i="1" a="1"/>
  <c r="V9418" i="1"/>
  <c r="V9419" i="1" a="1"/>
  <c r="V9419" i="1" s="1"/>
  <c r="V9420" i="1" a="1"/>
  <c r="V9420" i="1" s="1"/>
  <c r="V9421" i="1" a="1"/>
  <c r="V9421" i="1" s="1"/>
  <c r="V9422" i="1" a="1"/>
  <c r="V9422" i="1" s="1"/>
  <c r="V9423" i="1" a="1"/>
  <c r="V9423" i="1" s="1"/>
  <c r="V9424" i="1" a="1"/>
  <c r="V9424" i="1" s="1"/>
  <c r="V9425" i="1" a="1"/>
  <c r="V9425" i="1" s="1"/>
  <c r="V9426" i="1" a="1"/>
  <c r="V9426" i="1" s="1"/>
  <c r="V9427" i="1" a="1"/>
  <c r="V9427" i="1" s="1"/>
  <c r="V9428" i="1" a="1"/>
  <c r="V9428" i="1" s="1"/>
  <c r="V9429" i="1" a="1"/>
  <c r="V9429" i="1"/>
  <c r="V9430" i="1" a="1"/>
  <c r="V9430" i="1" s="1"/>
  <c r="V9431" i="1" a="1"/>
  <c r="V9431" i="1" s="1"/>
  <c r="V9432" i="1" a="1"/>
  <c r="V9432" i="1" s="1"/>
  <c r="V9433" i="1" a="1"/>
  <c r="V9433" i="1" s="1"/>
  <c r="V9434" i="1" a="1"/>
  <c r="V9434" i="1" s="1"/>
  <c r="V9435" i="1" a="1"/>
  <c r="V9435" i="1" s="1"/>
  <c r="V9436" i="1" a="1"/>
  <c r="V9436" i="1" s="1"/>
  <c r="V9437" i="1" a="1"/>
  <c r="V9437" i="1"/>
  <c r="V9438" i="1" a="1"/>
  <c r="V9438" i="1" s="1"/>
  <c r="V9439" i="1" a="1"/>
  <c r="V9439" i="1" s="1"/>
  <c r="V9440" i="1" a="1"/>
  <c r="V9440" i="1" s="1"/>
  <c r="V9441" i="1" a="1"/>
  <c r="V9441" i="1" s="1"/>
  <c r="V9442" i="1" a="1"/>
  <c r="V9442" i="1" s="1"/>
  <c r="V9443" i="1" a="1"/>
  <c r="V9443" i="1" s="1"/>
  <c r="V9444" i="1" a="1"/>
  <c r="V9444" i="1" s="1"/>
  <c r="V9445" i="1" a="1"/>
  <c r="V9445" i="1" s="1"/>
  <c r="V9446" i="1" a="1"/>
  <c r="V9446" i="1" s="1"/>
  <c r="V9447" i="1" a="1"/>
  <c r="V9447" i="1" s="1"/>
  <c r="V9448" i="1" a="1"/>
  <c r="V9448" i="1" s="1"/>
  <c r="V9449" i="1" a="1"/>
  <c r="V9449" i="1" s="1"/>
  <c r="V9450" i="1" a="1"/>
  <c r="V9450" i="1" s="1"/>
  <c r="V9451" i="1" a="1"/>
  <c r="V9451" i="1" s="1"/>
  <c r="V9452" i="1" a="1"/>
  <c r="V9452" i="1" s="1"/>
  <c r="V9453" i="1" a="1"/>
  <c r="V9453" i="1" s="1"/>
  <c r="V9454" i="1" a="1"/>
  <c r="V9454" i="1"/>
  <c r="V9455" i="1" a="1"/>
  <c r="V9455" i="1" s="1"/>
  <c r="V9456" i="1" a="1"/>
  <c r="V9456" i="1" s="1"/>
  <c r="V9457" i="1" a="1"/>
  <c r="V9457" i="1" s="1"/>
  <c r="V9458" i="1" a="1"/>
  <c r="V9458" i="1" s="1"/>
  <c r="V9459" i="1" a="1"/>
  <c r="V9459" i="1" s="1"/>
  <c r="V9460" i="1" a="1"/>
  <c r="V9460" i="1" s="1"/>
  <c r="V9461" i="1" a="1"/>
  <c r="V9461" i="1"/>
  <c r="V9462" i="1" a="1"/>
  <c r="V9462" i="1" s="1"/>
  <c r="V9463" i="1" a="1"/>
  <c r="V9463" i="1" s="1"/>
  <c r="V9464" i="1" a="1"/>
  <c r="V9464" i="1"/>
  <c r="V9465" i="1" a="1"/>
  <c r="V9465" i="1" s="1"/>
  <c r="V9466" i="1" a="1"/>
  <c r="V9466" i="1" s="1"/>
  <c r="V9467" i="1" a="1"/>
  <c r="V9467" i="1" s="1"/>
  <c r="V9468" i="1" a="1"/>
  <c r="V9468" i="1"/>
  <c r="V9469" i="1" a="1"/>
  <c r="V9469" i="1" s="1"/>
  <c r="V9470" i="1" a="1"/>
  <c r="V9470" i="1" s="1"/>
  <c r="V9471" i="1" a="1"/>
  <c r="V9471" i="1" s="1"/>
  <c r="V9472" i="1" a="1"/>
  <c r="V9472" i="1" s="1"/>
  <c r="V9473" i="1" a="1"/>
  <c r="V9473" i="1"/>
  <c r="V9474" i="1" a="1"/>
  <c r="V9474" i="1" s="1"/>
  <c r="V9475" i="1" a="1"/>
  <c r="V9475" i="1" s="1"/>
  <c r="V9476" i="1" a="1"/>
  <c r="V9476" i="1" s="1"/>
  <c r="V9477" i="1" a="1"/>
  <c r="V9477" i="1" s="1"/>
  <c r="V9478" i="1" a="1"/>
  <c r="V9478" i="1" s="1"/>
  <c r="V9479" i="1" a="1"/>
  <c r="V9479" i="1" s="1"/>
  <c r="V9480" i="1" a="1"/>
  <c r="V9480" i="1" s="1"/>
  <c r="V9481" i="1" a="1"/>
  <c r="V9481" i="1" s="1"/>
  <c r="V9482" i="1" a="1"/>
  <c r="V9482" i="1" s="1"/>
  <c r="V9483" i="1" a="1"/>
  <c r="V9483" i="1" s="1"/>
  <c r="V9484" i="1" a="1"/>
  <c r="V9484" i="1" s="1"/>
  <c r="V9485" i="1" a="1"/>
  <c r="V9485" i="1" s="1"/>
  <c r="V9486" i="1" a="1"/>
  <c r="V9486" i="1" s="1"/>
  <c r="V9487" i="1" a="1"/>
  <c r="V9487" i="1" s="1"/>
  <c r="V9488" i="1" a="1"/>
  <c r="V9488" i="1" s="1"/>
  <c r="V9489" i="1" a="1"/>
  <c r="V9489" i="1" s="1"/>
  <c r="V9490" i="1" a="1"/>
  <c r="V9490" i="1" s="1"/>
  <c r="V9491" i="1" a="1"/>
  <c r="V9491" i="1" s="1"/>
  <c r="V9492" i="1" a="1"/>
  <c r="V9492" i="1" s="1"/>
  <c r="V9493" i="1" a="1"/>
  <c r="V9493" i="1" s="1"/>
  <c r="V9494" i="1" a="1"/>
  <c r="V9494" i="1" s="1"/>
  <c r="V9495" i="1" a="1"/>
  <c r="V9495" i="1" s="1"/>
  <c r="V9496" i="1" a="1"/>
  <c r="V9496" i="1" s="1"/>
  <c r="V9497" i="1" a="1"/>
  <c r="V9497" i="1" s="1"/>
  <c r="V9498" i="1" a="1"/>
  <c r="V9498" i="1" s="1"/>
  <c r="V9499" i="1" a="1"/>
  <c r="V9499" i="1" s="1"/>
  <c r="V9500" i="1" a="1"/>
  <c r="V9500" i="1" s="1"/>
  <c r="V9501" i="1" a="1"/>
  <c r="V9501" i="1" s="1"/>
  <c r="V9502" i="1" a="1"/>
  <c r="V9502" i="1" s="1"/>
  <c r="V9503" i="1" a="1"/>
  <c r="V9503" i="1" s="1"/>
  <c r="V9504" i="1" a="1"/>
  <c r="V9504" i="1" s="1"/>
  <c r="V9505" i="1" a="1"/>
  <c r="V9505" i="1" s="1"/>
  <c r="V9506" i="1" a="1"/>
  <c r="V9506" i="1" s="1"/>
  <c r="V9507" i="1" a="1"/>
  <c r="V9507" i="1" s="1"/>
  <c r="V9508" i="1" a="1"/>
  <c r="V9508" i="1" s="1"/>
  <c r="V9509" i="1" a="1"/>
  <c r="V9509" i="1" s="1"/>
  <c r="V9510" i="1" a="1"/>
  <c r="V9510" i="1" s="1"/>
  <c r="V9511" i="1" a="1"/>
  <c r="V9511" i="1" s="1"/>
  <c r="V9512" i="1" a="1"/>
  <c r="V9512" i="1" s="1"/>
  <c r="V9513" i="1" a="1"/>
  <c r="V9513" i="1" s="1"/>
  <c r="V9514" i="1" a="1"/>
  <c r="V9514" i="1" s="1"/>
  <c r="V9515" i="1" a="1"/>
  <c r="V9515" i="1" s="1"/>
  <c r="V9516" i="1" a="1"/>
  <c r="V9516" i="1" s="1"/>
  <c r="V9517" i="1" a="1"/>
  <c r="V9517" i="1" s="1"/>
  <c r="V9518" i="1" a="1"/>
  <c r="V9518" i="1" s="1"/>
  <c r="V9519" i="1" a="1"/>
  <c r="V9519" i="1" s="1"/>
  <c r="V9520" i="1" a="1"/>
  <c r="V9520" i="1" s="1"/>
  <c r="V9521" i="1" a="1"/>
  <c r="V9521" i="1" s="1"/>
  <c r="V9522" i="1" a="1"/>
  <c r="V9522" i="1" s="1"/>
  <c r="V9523" i="1" a="1"/>
  <c r="V9523" i="1" s="1"/>
  <c r="V9524" i="1" a="1"/>
  <c r="V9524" i="1" s="1"/>
  <c r="V9525" i="1" a="1"/>
  <c r="V9525" i="1" s="1"/>
  <c r="V9526" i="1" a="1"/>
  <c r="V9526" i="1" s="1"/>
  <c r="V9527" i="1" a="1"/>
  <c r="V9527" i="1" s="1"/>
  <c r="V9528" i="1" a="1"/>
  <c r="V9528" i="1" s="1"/>
  <c r="V9529" i="1" a="1"/>
  <c r="V9529" i="1" s="1"/>
  <c r="V9530" i="1" a="1"/>
  <c r="V9530" i="1" s="1"/>
  <c r="V9531" i="1" a="1"/>
  <c r="V9531" i="1" s="1"/>
  <c r="V9532" i="1" a="1"/>
  <c r="V9532" i="1" s="1"/>
  <c r="V9533" i="1" a="1"/>
  <c r="V9533" i="1" s="1"/>
  <c r="V9534" i="1" a="1"/>
  <c r="V9534" i="1" s="1"/>
  <c r="V9535" i="1" a="1"/>
  <c r="V9535" i="1" s="1"/>
  <c r="V9536" i="1" a="1"/>
  <c r="V9536" i="1" s="1"/>
  <c r="V9537" i="1" a="1"/>
  <c r="V9537" i="1" s="1"/>
  <c r="V9538" i="1" a="1"/>
  <c r="V9538" i="1" s="1"/>
  <c r="V9539" i="1" a="1"/>
  <c r="V9539" i="1" s="1"/>
  <c r="V9540" i="1" a="1"/>
  <c r="V9540" i="1" s="1"/>
  <c r="V9541" i="1" a="1"/>
  <c r="V9541" i="1" s="1"/>
  <c r="V9542" i="1" a="1"/>
  <c r="V9542" i="1" s="1"/>
  <c r="V9543" i="1" a="1"/>
  <c r="V9543" i="1" s="1"/>
  <c r="V9544" i="1" a="1"/>
  <c r="V9544" i="1" s="1"/>
  <c r="V9545" i="1" a="1"/>
  <c r="V9545" i="1" s="1"/>
  <c r="V9546" i="1" a="1"/>
  <c r="V9546" i="1" s="1"/>
  <c r="V9547" i="1" a="1"/>
  <c r="V9547" i="1" s="1"/>
  <c r="V9548" i="1" a="1"/>
  <c r="V9548" i="1" s="1"/>
  <c r="V9549" i="1" a="1"/>
  <c r="V9549" i="1" s="1"/>
  <c r="V9550" i="1" a="1"/>
  <c r="V9550" i="1" s="1"/>
  <c r="V9551" i="1" a="1"/>
  <c r="V9551" i="1" s="1"/>
  <c r="V9552" i="1" a="1"/>
  <c r="V9552" i="1" s="1"/>
  <c r="V9553" i="1" a="1"/>
  <c r="V9553" i="1" s="1"/>
  <c r="V9554" i="1" a="1"/>
  <c r="V9554" i="1" s="1"/>
  <c r="V9555" i="1" a="1"/>
  <c r="V9555" i="1" s="1"/>
  <c r="V9556" i="1" a="1"/>
  <c r="V9556" i="1" s="1"/>
  <c r="V9557" i="1" a="1"/>
  <c r="V9557" i="1" s="1"/>
  <c r="V9558" i="1" a="1"/>
  <c r="V9558" i="1" s="1"/>
  <c r="V9559" i="1" a="1"/>
  <c r="V9559" i="1" s="1"/>
  <c r="V9560" i="1" a="1"/>
  <c r="V9560" i="1" s="1"/>
  <c r="V9561" i="1" a="1"/>
  <c r="V9561" i="1"/>
  <c r="V9562" i="1" a="1"/>
  <c r="V9562" i="1" s="1"/>
  <c r="V9563" i="1" a="1"/>
  <c r="V9563" i="1" s="1"/>
  <c r="V9564" i="1" a="1"/>
  <c r="V9564" i="1" s="1"/>
  <c r="V9565" i="1" a="1"/>
  <c r="V9565" i="1" s="1"/>
  <c r="V9566" i="1" a="1"/>
  <c r="V9566" i="1" s="1"/>
  <c r="V9567" i="1" a="1"/>
  <c r="V9567" i="1" s="1"/>
  <c r="V9568" i="1" a="1"/>
  <c r="V9568" i="1" s="1"/>
  <c r="V9569" i="1" a="1"/>
  <c r="V9569" i="1" s="1"/>
  <c r="V9570" i="1" a="1"/>
  <c r="V9570" i="1" s="1"/>
  <c r="V9571" i="1" a="1"/>
  <c r="V9571" i="1" s="1"/>
  <c r="V9572" i="1" a="1"/>
  <c r="V9572" i="1" s="1"/>
  <c r="V9573" i="1" a="1"/>
  <c r="V9573" i="1" s="1"/>
  <c r="V9574" i="1" a="1"/>
  <c r="V9574" i="1" s="1"/>
  <c r="V9575" i="1" a="1"/>
  <c r="V9575" i="1" s="1"/>
  <c r="V9576" i="1" a="1"/>
  <c r="V9576" i="1" s="1"/>
  <c r="V9577" i="1" a="1"/>
  <c r="V9577" i="1" s="1"/>
  <c r="V9578" i="1" a="1"/>
  <c r="V9578" i="1" s="1"/>
  <c r="V9579" i="1" a="1"/>
  <c r="V9579" i="1" s="1"/>
  <c r="V9580" i="1" a="1"/>
  <c r="V9580" i="1" s="1"/>
  <c r="V9581" i="1" a="1"/>
  <c r="V9581" i="1" s="1"/>
  <c r="V9582" i="1" a="1"/>
  <c r="V9582" i="1" s="1"/>
  <c r="V9583" i="1" a="1"/>
  <c r="V9583" i="1" s="1"/>
  <c r="V9584" i="1" a="1"/>
  <c r="V9584" i="1" s="1"/>
  <c r="V9585" i="1" a="1"/>
  <c r="V9585" i="1" s="1"/>
  <c r="V9586" i="1" a="1"/>
  <c r="V9586" i="1" s="1"/>
  <c r="V9587" i="1" a="1"/>
  <c r="V9587" i="1" s="1"/>
  <c r="V9588" i="1" a="1"/>
  <c r="V9588" i="1" s="1"/>
  <c r="V9589" i="1" a="1"/>
  <c r="V9589" i="1" s="1"/>
  <c r="V9590" i="1" a="1"/>
  <c r="V9590" i="1"/>
  <c r="V9591" i="1" a="1"/>
  <c r="V9591" i="1" s="1"/>
  <c r="V9592" i="1" a="1"/>
  <c r="V9592" i="1" s="1"/>
  <c r="V9593" i="1" a="1"/>
  <c r="V9593" i="1" s="1"/>
  <c r="V9594" i="1" a="1"/>
  <c r="V9594" i="1" s="1"/>
  <c r="V9595" i="1" a="1"/>
  <c r="V9595" i="1" s="1"/>
  <c r="V9596" i="1" a="1"/>
  <c r="V9596" i="1" s="1"/>
  <c r="V9597" i="1" a="1"/>
  <c r="V9597" i="1" s="1"/>
  <c r="V9598" i="1" a="1"/>
  <c r="V9598" i="1" s="1"/>
  <c r="V9599" i="1" a="1"/>
  <c r="V9599" i="1" s="1"/>
  <c r="V9600" i="1" a="1"/>
  <c r="V9600" i="1" s="1"/>
  <c r="V9601" i="1" a="1"/>
  <c r="V9601" i="1" s="1"/>
  <c r="V9602" i="1" a="1"/>
  <c r="V9602" i="1" s="1"/>
  <c r="V9603" i="1" a="1"/>
  <c r="V9603" i="1" s="1"/>
  <c r="V9604" i="1" a="1"/>
  <c r="V9604" i="1" s="1"/>
  <c r="V9605" i="1" a="1"/>
  <c r="V9605" i="1" s="1"/>
  <c r="V9606" i="1" a="1"/>
  <c r="V9606" i="1" s="1"/>
  <c r="V9607" i="1" a="1"/>
  <c r="V9607" i="1" s="1"/>
  <c r="V9608" i="1" a="1"/>
  <c r="V9608" i="1" s="1"/>
  <c r="V9609" i="1" a="1"/>
  <c r="V9609" i="1" s="1"/>
  <c r="V9610" i="1" a="1"/>
  <c r="V9610" i="1" s="1"/>
  <c r="V9611" i="1" a="1"/>
  <c r="V9611" i="1" s="1"/>
  <c r="V9612" i="1" a="1"/>
  <c r="V9612" i="1" s="1"/>
  <c r="V9613" i="1" a="1"/>
  <c r="V9613" i="1" s="1"/>
  <c r="V9614" i="1" a="1"/>
  <c r="V9614" i="1" s="1"/>
  <c r="V9615" i="1" a="1"/>
  <c r="V9615" i="1" s="1"/>
  <c r="V9616" i="1" a="1"/>
  <c r="V9616" i="1" s="1"/>
  <c r="V9617" i="1" a="1"/>
  <c r="V9617" i="1" s="1"/>
  <c r="V9618" i="1" a="1"/>
  <c r="V9618" i="1" s="1"/>
  <c r="V9619" i="1" a="1"/>
  <c r="V9619" i="1" s="1"/>
  <c r="V9620" i="1" a="1"/>
  <c r="V9620" i="1" s="1"/>
  <c r="V9621" i="1" a="1"/>
  <c r="V9621" i="1" s="1"/>
  <c r="V9622" i="1" a="1"/>
  <c r="V9622" i="1" s="1"/>
  <c r="V9623" i="1" a="1"/>
  <c r="V9623" i="1" s="1"/>
  <c r="V9624" i="1" a="1"/>
  <c r="V9624" i="1" s="1"/>
  <c r="V9625" i="1" a="1"/>
  <c r="V9625" i="1" s="1"/>
  <c r="V9626" i="1" a="1"/>
  <c r="V9626" i="1" s="1"/>
  <c r="V9627" i="1" a="1"/>
  <c r="V9627" i="1" s="1"/>
  <c r="V9628" i="1" a="1"/>
  <c r="V9628" i="1" s="1"/>
  <c r="V9629" i="1" a="1"/>
  <c r="V9629" i="1" s="1"/>
  <c r="V9630" i="1" a="1"/>
  <c r="V9630" i="1" s="1"/>
  <c r="V9631" i="1" a="1"/>
  <c r="V9631" i="1" s="1"/>
  <c r="V9632" i="1" a="1"/>
  <c r="V9632" i="1" s="1"/>
  <c r="V9633" i="1" a="1"/>
  <c r="V9633" i="1" s="1"/>
  <c r="V9634" i="1" a="1"/>
  <c r="V9634" i="1" s="1"/>
  <c r="V9635" i="1" a="1"/>
  <c r="V9635" i="1" s="1"/>
  <c r="V9636" i="1" a="1"/>
  <c r="V9636" i="1" s="1"/>
  <c r="V9637" i="1" a="1"/>
  <c r="V9637" i="1" s="1"/>
  <c r="V9638" i="1" a="1"/>
  <c r="V9638" i="1" s="1"/>
  <c r="V9639" i="1" a="1"/>
  <c r="V9639" i="1" s="1"/>
  <c r="V9640" i="1" a="1"/>
  <c r="V9640" i="1"/>
  <c r="V9641" i="1" a="1"/>
  <c r="V9641" i="1" s="1"/>
  <c r="V9642" i="1" a="1"/>
  <c r="V9642" i="1" s="1"/>
  <c r="V9643" i="1" a="1"/>
  <c r="V9643" i="1" s="1"/>
  <c r="V9644" i="1" a="1"/>
  <c r="V9644" i="1" s="1"/>
  <c r="V9645" i="1" a="1"/>
  <c r="V9645" i="1" s="1"/>
  <c r="V9646" i="1" a="1"/>
  <c r="V9646" i="1" s="1"/>
  <c r="V9647" i="1" a="1"/>
  <c r="V9647" i="1" s="1"/>
  <c r="V9648" i="1" a="1"/>
  <c r="V9648" i="1" s="1"/>
  <c r="V9649" i="1" a="1"/>
  <c r="V9649" i="1" s="1"/>
  <c r="V9650" i="1" a="1"/>
  <c r="V9650" i="1" s="1"/>
  <c r="V9651" i="1" a="1"/>
  <c r="V9651" i="1" s="1"/>
  <c r="V9652" i="1" a="1"/>
  <c r="V9652" i="1" s="1"/>
  <c r="V9653" i="1" a="1"/>
  <c r="V9653" i="1" s="1"/>
  <c r="V9654" i="1" a="1"/>
  <c r="V9654" i="1" s="1"/>
  <c r="V9655" i="1" a="1"/>
  <c r="V9655" i="1" s="1"/>
  <c r="V9656" i="1" a="1"/>
  <c r="V9656" i="1"/>
  <c r="V9657" i="1" a="1"/>
  <c r="V9657" i="1" s="1"/>
  <c r="V9658" i="1" a="1"/>
  <c r="V9658" i="1" s="1"/>
  <c r="V9659" i="1" a="1"/>
  <c r="V9659" i="1" s="1"/>
  <c r="V9660" i="1" a="1"/>
  <c r="V9660" i="1" s="1"/>
  <c r="V9661" i="1" a="1"/>
  <c r="V9661" i="1" s="1"/>
  <c r="V9662" i="1" a="1"/>
  <c r="V9662" i="1" s="1"/>
  <c r="V9663" i="1" a="1"/>
  <c r="V9663" i="1"/>
  <c r="V9664" i="1" a="1"/>
  <c r="V9664" i="1" s="1"/>
  <c r="V9665" i="1" a="1"/>
  <c r="V9665" i="1" s="1"/>
  <c r="V9666" i="1" a="1"/>
  <c r="V9666" i="1" s="1"/>
  <c r="V9667" i="1" a="1"/>
  <c r="V9667" i="1" s="1"/>
  <c r="V9668" i="1" a="1"/>
  <c r="V9668" i="1" s="1"/>
  <c r="V9669" i="1" a="1"/>
  <c r="V9669" i="1" s="1"/>
  <c r="V9670" i="1" a="1"/>
  <c r="V9670" i="1"/>
  <c r="V9671" i="1" a="1"/>
  <c r="V9671" i="1" s="1"/>
  <c r="V9672" i="1" a="1"/>
  <c r="V9672" i="1" s="1"/>
  <c r="V9673" i="1" a="1"/>
  <c r="V9673" i="1" s="1"/>
  <c r="V9674" i="1" a="1"/>
  <c r="V9674" i="1" s="1"/>
  <c r="V9675" i="1" a="1"/>
  <c r="V9675" i="1" s="1"/>
  <c r="V9676" i="1" a="1"/>
  <c r="V9676" i="1" s="1"/>
  <c r="V9677" i="1" a="1"/>
  <c r="V9677" i="1" s="1"/>
  <c r="V9678" i="1" a="1"/>
  <c r="V9678" i="1" s="1"/>
  <c r="V9679" i="1" a="1"/>
  <c r="V9679" i="1" s="1"/>
  <c r="V9680" i="1" a="1"/>
  <c r="V9680" i="1" s="1"/>
  <c r="V9681" i="1" a="1"/>
  <c r="V9681" i="1" s="1"/>
  <c r="V9682" i="1" a="1"/>
  <c r="V9682" i="1" s="1"/>
  <c r="V9683" i="1" a="1"/>
  <c r="V9683" i="1" s="1"/>
  <c r="V9684" i="1" a="1"/>
  <c r="V9684" i="1" s="1"/>
  <c r="V9685" i="1" a="1"/>
  <c r="V9685" i="1" s="1"/>
  <c r="V9686" i="1" a="1"/>
  <c r="V9686" i="1" s="1"/>
  <c r="V9687" i="1" a="1"/>
  <c r="V9687" i="1" s="1"/>
  <c r="V9688" i="1" a="1"/>
  <c r="V9688" i="1" s="1"/>
  <c r="V9689" i="1" a="1"/>
  <c r="V9689" i="1" s="1"/>
  <c r="V9690" i="1" a="1"/>
  <c r="V9690" i="1" s="1"/>
  <c r="V9691" i="1" a="1"/>
  <c r="V9691" i="1" s="1"/>
  <c r="V9692" i="1" a="1"/>
  <c r="V9692" i="1" s="1"/>
  <c r="V9693" i="1" a="1"/>
  <c r="V9693" i="1" s="1"/>
  <c r="V9694" i="1" a="1"/>
  <c r="V9694" i="1" s="1"/>
  <c r="V9695" i="1" a="1"/>
  <c r="V9695" i="1" s="1"/>
  <c r="V9696" i="1" a="1"/>
  <c r="V9696" i="1" s="1"/>
  <c r="V9697" i="1" a="1"/>
  <c r="V9697" i="1" s="1"/>
  <c r="V9698" i="1" a="1"/>
  <c r="V9698" i="1" s="1"/>
  <c r="V9699" i="1" a="1"/>
  <c r="V9699" i="1" s="1"/>
  <c r="V9700" i="1" a="1"/>
  <c r="V9700" i="1" s="1"/>
  <c r="V9701" i="1" a="1"/>
  <c r="V9701" i="1" s="1"/>
  <c r="V9702" i="1" a="1"/>
  <c r="V9702" i="1" s="1"/>
  <c r="V9703" i="1" a="1"/>
  <c r="V9703" i="1" s="1"/>
  <c r="V9704" i="1" a="1"/>
  <c r="V9704" i="1"/>
  <c r="V9705" i="1" a="1"/>
  <c r="V9705" i="1" s="1"/>
  <c r="V9706" i="1" a="1"/>
  <c r="V9706" i="1" s="1"/>
  <c r="V9707" i="1" a="1"/>
  <c r="V9707" i="1" s="1"/>
  <c r="V9708" i="1" a="1"/>
  <c r="V9708" i="1" s="1"/>
  <c r="V9709" i="1" a="1"/>
  <c r="V9709" i="1" s="1"/>
  <c r="V9710" i="1" a="1"/>
  <c r="V9710" i="1" s="1"/>
  <c r="V9711" i="1" a="1"/>
  <c r="V9711" i="1" s="1"/>
  <c r="V9712" i="1" a="1"/>
  <c r="V9712" i="1" s="1"/>
  <c r="V9713" i="1" a="1"/>
  <c r="V9713" i="1" s="1"/>
  <c r="V9714" i="1" a="1"/>
  <c r="V9714" i="1" s="1"/>
  <c r="V9715" i="1" a="1"/>
  <c r="V9715" i="1" s="1"/>
  <c r="V9716" i="1" a="1"/>
  <c r="V9716" i="1" s="1"/>
  <c r="V9717" i="1" a="1"/>
  <c r="V9717" i="1" s="1"/>
  <c r="V9718" i="1" a="1"/>
  <c r="V9718" i="1"/>
  <c r="V9719" i="1" a="1"/>
  <c r="V9719" i="1" s="1"/>
  <c r="V9720" i="1" a="1"/>
  <c r="V9720" i="1" s="1"/>
  <c r="V9721" i="1" a="1"/>
  <c r="V9721" i="1" s="1"/>
  <c r="V9722" i="1" a="1"/>
  <c r="V9722" i="1" s="1"/>
  <c r="V9723" i="1" a="1"/>
  <c r="V9723" i="1" s="1"/>
  <c r="V9724" i="1" a="1"/>
  <c r="V9724" i="1" s="1"/>
  <c r="V9725" i="1" a="1"/>
  <c r="V9725" i="1" s="1"/>
  <c r="V9726" i="1" a="1"/>
  <c r="V9726" i="1" s="1"/>
  <c r="V9727" i="1" a="1"/>
  <c r="V9727" i="1" s="1"/>
  <c r="V9728" i="1" a="1"/>
  <c r="V9728" i="1" s="1"/>
  <c r="V9729" i="1" a="1"/>
  <c r="V9729" i="1" s="1"/>
  <c r="V9730" i="1" a="1"/>
  <c r="V9730" i="1" s="1"/>
  <c r="V9731" i="1" a="1"/>
  <c r="V9731" i="1" s="1"/>
  <c r="V9732" i="1" a="1"/>
  <c r="V9732" i="1" s="1"/>
  <c r="V9733" i="1" a="1"/>
  <c r="V9733" i="1" s="1"/>
  <c r="V9734" i="1" a="1"/>
  <c r="V9734" i="1" s="1"/>
  <c r="V9735" i="1" a="1"/>
  <c r="V9735" i="1" s="1"/>
  <c r="V9736" i="1" a="1"/>
  <c r="V9736" i="1" s="1"/>
  <c r="V9737" i="1" a="1"/>
  <c r="V9737" i="1" s="1"/>
  <c r="V9738" i="1" a="1"/>
  <c r="V9738" i="1" s="1"/>
  <c r="V9739" i="1" a="1"/>
  <c r="V9739" i="1" s="1"/>
  <c r="V9740" i="1" a="1"/>
  <c r="V9740" i="1" s="1"/>
  <c r="V9741" i="1" a="1"/>
  <c r="V9741" i="1" s="1"/>
  <c r="V9742" i="1" a="1"/>
  <c r="V9742" i="1" s="1"/>
  <c r="V9743" i="1" a="1"/>
  <c r="V9743" i="1" s="1"/>
  <c r="V9744" i="1" a="1"/>
  <c r="V9744" i="1" s="1"/>
  <c r="V9745" i="1" a="1"/>
  <c r="V9745" i="1" s="1"/>
  <c r="V9746" i="1" a="1"/>
  <c r="V9746" i="1" s="1"/>
  <c r="V9747" i="1" a="1"/>
  <c r="V9747" i="1" s="1"/>
  <c r="V9748" i="1" a="1"/>
  <c r="V9748" i="1" s="1"/>
  <c r="V9749" i="1" a="1"/>
  <c r="V9749" i="1" s="1"/>
  <c r="V9750" i="1" a="1"/>
  <c r="V9750" i="1" s="1"/>
  <c r="V9751" i="1" a="1"/>
  <c r="V9751" i="1" s="1"/>
  <c r="V9752" i="1" a="1"/>
  <c r="V9752" i="1" s="1"/>
  <c r="V9753" i="1" a="1"/>
  <c r="V9753" i="1" s="1"/>
  <c r="V9754" i="1" a="1"/>
  <c r="V9754" i="1" s="1"/>
  <c r="V9755" i="1" a="1"/>
  <c r="V9755" i="1" s="1"/>
  <c r="V9756" i="1" a="1"/>
  <c r="V9756" i="1" s="1"/>
  <c r="V9757" i="1" a="1"/>
  <c r="V9757" i="1" s="1"/>
  <c r="V9758" i="1" a="1"/>
  <c r="V9758" i="1" s="1"/>
  <c r="V9759" i="1" a="1"/>
  <c r="V9759" i="1" s="1"/>
  <c r="V9760" i="1" a="1"/>
  <c r="V9760" i="1" s="1"/>
  <c r="V9761" i="1" a="1"/>
  <c r="V9761" i="1" s="1"/>
  <c r="V9762" i="1" a="1"/>
  <c r="V9762" i="1" s="1"/>
  <c r="V9763" i="1" a="1"/>
  <c r="V9763" i="1" s="1"/>
  <c r="V9764" i="1" a="1"/>
  <c r="V9764" i="1" s="1"/>
  <c r="V9765" i="1" a="1"/>
  <c r="V9765" i="1" s="1"/>
  <c r="V9766" i="1" a="1"/>
  <c r="V9766" i="1"/>
  <c r="V9767" i="1" a="1"/>
  <c r="V9767" i="1" s="1"/>
  <c r="V9768" i="1" a="1"/>
  <c r="V9768" i="1" s="1"/>
  <c r="V9769" i="1" a="1"/>
  <c r="V9769" i="1" s="1"/>
  <c r="V9770" i="1" a="1"/>
  <c r="V9770" i="1" s="1"/>
  <c r="V9771" i="1" a="1"/>
  <c r="V9771" i="1" s="1"/>
  <c r="V9772" i="1" a="1"/>
  <c r="V9772" i="1"/>
  <c r="V9773" i="1" a="1"/>
  <c r="V9773" i="1" s="1"/>
  <c r="V9774" i="1" a="1"/>
  <c r="V9774" i="1" s="1"/>
  <c r="V9775" i="1" a="1"/>
  <c r="V9775" i="1" s="1"/>
  <c r="V9776" i="1" a="1"/>
  <c r="V9776" i="1" s="1"/>
  <c r="V9777" i="1" a="1"/>
  <c r="V9777" i="1" s="1"/>
  <c r="V9778" i="1" a="1"/>
  <c r="V9778" i="1" s="1"/>
  <c r="V9779" i="1" a="1"/>
  <c r="V9779" i="1" s="1"/>
  <c r="V9780" i="1" a="1"/>
  <c r="V9780" i="1" s="1"/>
  <c r="V9781" i="1" a="1"/>
  <c r="V9781" i="1" s="1"/>
  <c r="V9782" i="1" a="1"/>
  <c r="V9782" i="1" s="1"/>
  <c r="V9783" i="1" a="1"/>
  <c r="V9783" i="1" s="1"/>
  <c r="V9784" i="1" a="1"/>
  <c r="V9784" i="1"/>
  <c r="V9785" i="1" a="1"/>
  <c r="V9785" i="1" s="1"/>
  <c r="V9786" i="1" a="1"/>
  <c r="V9786" i="1" s="1"/>
  <c r="V9787" i="1" a="1"/>
  <c r="V9787" i="1" s="1"/>
  <c r="V9788" i="1" a="1"/>
  <c r="V9788" i="1" s="1"/>
  <c r="V9789" i="1" a="1"/>
  <c r="V9789" i="1" s="1"/>
  <c r="V9790" i="1" a="1"/>
  <c r="V9790" i="1" s="1"/>
  <c r="V9791" i="1" a="1"/>
  <c r="V9791" i="1" s="1"/>
  <c r="V9792" i="1" a="1"/>
  <c r="V9792" i="1" s="1"/>
  <c r="V9793" i="1" a="1"/>
  <c r="V9793" i="1" s="1"/>
  <c r="V9794" i="1" a="1"/>
  <c r="V9794" i="1" s="1"/>
  <c r="V9795" i="1" a="1"/>
  <c r="V9795" i="1" s="1"/>
  <c r="V9796" i="1" a="1"/>
  <c r="V9796" i="1" s="1"/>
  <c r="V9797" i="1" a="1"/>
  <c r="V9797" i="1" s="1"/>
  <c r="V9798" i="1" a="1"/>
  <c r="V9798" i="1" s="1"/>
  <c r="V9799" i="1" a="1"/>
  <c r="V9799" i="1" s="1"/>
  <c r="V9800" i="1" a="1"/>
  <c r="V9800" i="1" s="1"/>
  <c r="V9801" i="1" a="1"/>
  <c r="V9801" i="1" s="1"/>
  <c r="V9802" i="1" a="1"/>
  <c r="V9802" i="1" s="1"/>
  <c r="V9803" i="1" a="1"/>
  <c r="V9803" i="1" s="1"/>
  <c r="V9804" i="1" a="1"/>
  <c r="V9804" i="1" s="1"/>
  <c r="V9805" i="1" a="1"/>
  <c r="V9805" i="1" s="1"/>
  <c r="V9806" i="1" a="1"/>
  <c r="V9806" i="1" s="1"/>
  <c r="V9807" i="1" a="1"/>
  <c r="V9807" i="1" s="1"/>
  <c r="V9808" i="1" a="1"/>
  <c r="V9808" i="1"/>
  <c r="V9809" i="1" a="1"/>
  <c r="V9809" i="1" s="1"/>
  <c r="V9810" i="1" a="1"/>
  <c r="V9810" i="1" s="1"/>
  <c r="V9811" i="1" a="1"/>
  <c r="V9811" i="1" s="1"/>
  <c r="V9812" i="1" a="1"/>
  <c r="V9812" i="1" s="1"/>
  <c r="V9813" i="1" a="1"/>
  <c r="V9813" i="1" s="1"/>
  <c r="V9814" i="1" a="1"/>
  <c r="V9814" i="1" s="1"/>
  <c r="V9815" i="1" a="1"/>
  <c r="V9815" i="1"/>
  <c r="V9816" i="1" a="1"/>
  <c r="V9816" i="1" s="1"/>
  <c r="V9817" i="1" a="1"/>
  <c r="V9817" i="1" s="1"/>
  <c r="V9818" i="1" a="1"/>
  <c r="V9818" i="1" s="1"/>
  <c r="V9819" i="1" a="1"/>
  <c r="V9819" i="1" s="1"/>
  <c r="V9820" i="1" a="1"/>
  <c r="V9820" i="1" s="1"/>
  <c r="V9821" i="1" a="1"/>
  <c r="V9821" i="1" s="1"/>
  <c r="V9822" i="1" a="1"/>
  <c r="V9822" i="1" s="1"/>
  <c r="V9823" i="1" a="1"/>
  <c r="V9823" i="1" s="1"/>
  <c r="V9824" i="1" a="1"/>
  <c r="V9824" i="1" s="1"/>
  <c r="V9825" i="1" a="1"/>
  <c r="V9825" i="1" s="1"/>
  <c r="V9826" i="1" a="1"/>
  <c r="V9826" i="1" s="1"/>
  <c r="V9827" i="1" a="1"/>
  <c r="V9827" i="1" s="1"/>
  <c r="V9828" i="1" a="1"/>
  <c r="V9828" i="1" s="1"/>
  <c r="V9829" i="1" a="1"/>
  <c r="V9829" i="1" s="1"/>
  <c r="V9830" i="1" a="1"/>
  <c r="V9830" i="1" s="1"/>
  <c r="V9831" i="1" a="1"/>
  <c r="V9831" i="1" s="1"/>
  <c r="V9832" i="1" a="1"/>
  <c r="V9832" i="1" s="1"/>
  <c r="V9833" i="1" a="1"/>
  <c r="V9833" i="1" s="1"/>
  <c r="V9834" i="1" a="1"/>
  <c r="V9834" i="1" s="1"/>
  <c r="V9835" i="1" a="1"/>
  <c r="V9835" i="1" s="1"/>
  <c r="V9836" i="1" a="1"/>
  <c r="V9836" i="1"/>
  <c r="V9837" i="1" a="1"/>
  <c r="V9837" i="1" s="1"/>
  <c r="V9838" i="1" a="1"/>
  <c r="V9838" i="1" s="1"/>
  <c r="V9839" i="1" a="1"/>
  <c r="V9839" i="1" s="1"/>
  <c r="V9840" i="1" a="1"/>
  <c r="V9840" i="1" s="1"/>
  <c r="V9841" i="1" a="1"/>
  <c r="V9841" i="1" s="1"/>
  <c r="V9842" i="1" a="1"/>
  <c r="V9842" i="1" s="1"/>
  <c r="V9843" i="1" a="1"/>
  <c r="V9843" i="1" s="1"/>
  <c r="V9844" i="1" a="1"/>
  <c r="V9844" i="1" s="1"/>
  <c r="V9845" i="1" a="1"/>
  <c r="V9845" i="1" s="1"/>
  <c r="V9846" i="1" a="1"/>
  <c r="V9846" i="1" s="1"/>
  <c r="V9847" i="1" a="1"/>
  <c r="V9847" i="1" s="1"/>
  <c r="V9848" i="1" a="1"/>
  <c r="V9848" i="1" s="1"/>
  <c r="V9849" i="1" a="1"/>
  <c r="V9849" i="1" s="1"/>
  <c r="V9850" i="1" a="1"/>
  <c r="V9850" i="1" s="1"/>
  <c r="V9851" i="1" a="1"/>
  <c r="V9851" i="1" s="1"/>
  <c r="V9852" i="1" a="1"/>
  <c r="V9852" i="1" s="1"/>
  <c r="V9853" i="1" a="1"/>
  <c r="V9853" i="1" s="1"/>
  <c r="V9854" i="1" a="1"/>
  <c r="V9854" i="1" s="1"/>
  <c r="V9855" i="1" a="1"/>
  <c r="V9855" i="1" s="1"/>
  <c r="V9856" i="1" a="1"/>
  <c r="V9856" i="1" s="1"/>
  <c r="V9857" i="1" a="1"/>
  <c r="V9857" i="1" s="1"/>
  <c r="V9858" i="1" a="1"/>
  <c r="V9858" i="1" s="1"/>
  <c r="V9859" i="1" a="1"/>
  <c r="V9859" i="1" s="1"/>
  <c r="V9860" i="1" a="1"/>
  <c r="V9860" i="1" s="1"/>
  <c r="V9861" i="1" a="1"/>
  <c r="V9861" i="1" s="1"/>
  <c r="V9862" i="1" a="1"/>
  <c r="V9862" i="1" s="1"/>
  <c r="V9863" i="1" a="1"/>
  <c r="V9863" i="1" s="1"/>
  <c r="V9864" i="1" a="1"/>
  <c r="V9864" i="1"/>
  <c r="V9865" i="1" a="1"/>
  <c r="V9865" i="1" s="1"/>
  <c r="V9866" i="1" a="1"/>
  <c r="V9866" i="1" s="1"/>
  <c r="V9867" i="1" a="1"/>
  <c r="V9867" i="1" s="1"/>
  <c r="V9868" i="1" a="1"/>
  <c r="V9868" i="1" s="1"/>
  <c r="V9869" i="1" a="1"/>
  <c r="V9869" i="1" s="1"/>
  <c r="V9870" i="1" a="1"/>
  <c r="V9870" i="1" s="1"/>
  <c r="V9871" i="1" a="1"/>
  <c r="V9871" i="1" s="1"/>
  <c r="V9872" i="1" a="1"/>
  <c r="V9872" i="1" s="1"/>
  <c r="V9873" i="1" a="1"/>
  <c r="V9873" i="1" s="1"/>
  <c r="V9874" i="1" a="1"/>
  <c r="V9874" i="1" s="1"/>
  <c r="V9875" i="1" a="1"/>
  <c r="V9875" i="1" s="1"/>
  <c r="V9876" i="1" a="1"/>
  <c r="V9876" i="1" s="1"/>
  <c r="V9877" i="1" a="1"/>
  <c r="V9877" i="1" s="1"/>
  <c r="V9878" i="1" a="1"/>
  <c r="V9878" i="1" s="1"/>
  <c r="V9879" i="1" a="1"/>
  <c r="V9879" i="1" s="1"/>
  <c r="V9880" i="1" a="1"/>
  <c r="V9880" i="1" s="1"/>
  <c r="V9881" i="1" a="1"/>
  <c r="V9881" i="1" s="1"/>
  <c r="V9882" i="1" a="1"/>
  <c r="V9882" i="1"/>
  <c r="V9883" i="1" a="1"/>
  <c r="V9883" i="1" s="1"/>
  <c r="V9884" i="1" a="1"/>
  <c r="V9884" i="1" s="1"/>
  <c r="V9885" i="1" a="1"/>
  <c r="V9885" i="1" s="1"/>
  <c r="V9886" i="1" a="1"/>
  <c r="V9886" i="1" s="1"/>
  <c r="V9887" i="1" a="1"/>
  <c r="V9887" i="1" s="1"/>
  <c r="V9888" i="1" a="1"/>
  <c r="V9888" i="1" s="1"/>
  <c r="V9889" i="1" a="1"/>
  <c r="V9889" i="1" s="1"/>
  <c r="V9890" i="1" a="1"/>
  <c r="V9890" i="1" s="1"/>
  <c r="V9891" i="1" a="1"/>
  <c r="V9891" i="1" s="1"/>
  <c r="V9892" i="1" a="1"/>
  <c r="V9892" i="1" s="1"/>
  <c r="V9893" i="1" a="1"/>
  <c r="V9893" i="1" s="1"/>
  <c r="V9894" i="1" a="1"/>
  <c r="V9894" i="1" s="1"/>
  <c r="V9895" i="1" a="1"/>
  <c r="V9895" i="1" s="1"/>
  <c r="V9896" i="1" a="1"/>
  <c r="V9896" i="1" s="1"/>
  <c r="V9897" i="1" a="1"/>
  <c r="V9897" i="1" s="1"/>
  <c r="V9898" i="1" a="1"/>
  <c r="V9898" i="1" s="1"/>
  <c r="V9899" i="1" a="1"/>
  <c r="V9899" i="1" s="1"/>
  <c r="V9900" i="1" a="1"/>
  <c r="V9900" i="1" s="1"/>
  <c r="V9901" i="1" a="1"/>
  <c r="V9901" i="1" s="1"/>
  <c r="V9902" i="1" a="1"/>
  <c r="V9902" i="1" s="1"/>
  <c r="V9903" i="1" a="1"/>
  <c r="V9903" i="1" s="1"/>
  <c r="V9904" i="1" a="1"/>
  <c r="V9904" i="1" s="1"/>
  <c r="V9905" i="1" a="1"/>
  <c r="V9905" i="1" s="1"/>
  <c r="V9906" i="1" a="1"/>
  <c r="V9906" i="1" s="1"/>
  <c r="V9907" i="1" a="1"/>
  <c r="V9907" i="1" s="1"/>
  <c r="V9908" i="1" a="1"/>
  <c r="V9908" i="1" s="1"/>
  <c r="V9909" i="1" a="1"/>
  <c r="V9909" i="1" s="1"/>
  <c r="V9910" i="1" a="1"/>
  <c r="V9910" i="1" s="1"/>
  <c r="V9911" i="1" a="1"/>
  <c r="V9911" i="1" s="1"/>
  <c r="V9912" i="1" a="1"/>
  <c r="V9912" i="1" s="1"/>
  <c r="V9913" i="1" a="1"/>
  <c r="V9913" i="1" s="1"/>
  <c r="V9914" i="1" a="1"/>
  <c r="V9914" i="1" s="1"/>
  <c r="V9915" i="1" a="1"/>
  <c r="V9915" i="1" s="1"/>
  <c r="V9916" i="1" a="1"/>
  <c r="V9916" i="1" s="1"/>
  <c r="V9917" i="1" a="1"/>
  <c r="V9917" i="1" s="1"/>
  <c r="V9918" i="1" a="1"/>
  <c r="V9918" i="1" s="1"/>
  <c r="V9919" i="1" a="1"/>
  <c r="V9919" i="1" s="1"/>
  <c r="V9920" i="1" a="1"/>
  <c r="V9920" i="1" s="1"/>
  <c r="V9921" i="1" a="1"/>
  <c r="V9921" i="1" s="1"/>
  <c r="V9922" i="1" a="1"/>
  <c r="V9922" i="1" s="1"/>
  <c r="V9923" i="1" a="1"/>
  <c r="V9923" i="1" s="1"/>
  <c r="V9924" i="1" a="1"/>
  <c r="V9924" i="1" s="1"/>
  <c r="V9925" i="1" a="1"/>
  <c r="V9925" i="1" s="1"/>
  <c r="V9926" i="1" a="1"/>
  <c r="V9926" i="1"/>
  <c r="V9927" i="1" a="1"/>
  <c r="V9927" i="1" s="1"/>
  <c r="V9928" i="1" a="1"/>
  <c r="V9928" i="1" s="1"/>
  <c r="V9929" i="1" a="1"/>
  <c r="V9929" i="1" s="1"/>
  <c r="V9930" i="1" a="1"/>
  <c r="V9930" i="1" s="1"/>
  <c r="V9931" i="1" a="1"/>
  <c r="V9931" i="1"/>
  <c r="V9932" i="1" a="1"/>
  <c r="V9932" i="1"/>
  <c r="V9933" i="1" a="1"/>
  <c r="V9933" i="1" s="1"/>
  <c r="V9934" i="1" a="1"/>
  <c r="V9934" i="1" s="1"/>
  <c r="V9935" i="1" a="1"/>
  <c r="V9935" i="1" s="1"/>
  <c r="V9936" i="1" a="1"/>
  <c r="V9936" i="1" s="1"/>
  <c r="V9937" i="1" a="1"/>
  <c r="V9937" i="1" s="1"/>
  <c r="V9938" i="1" a="1"/>
  <c r="V9938" i="1" s="1"/>
  <c r="V9939" i="1" a="1"/>
  <c r="V9939" i="1" s="1"/>
  <c r="V9940" i="1" a="1"/>
  <c r="V9940" i="1" s="1"/>
  <c r="V9941" i="1" a="1"/>
  <c r="V9941" i="1" s="1"/>
  <c r="V9942" i="1" a="1"/>
  <c r="V9942" i="1" s="1"/>
  <c r="V9943" i="1" a="1"/>
  <c r="V9943" i="1" s="1"/>
  <c r="V9944" i="1" a="1"/>
  <c r="V9944" i="1"/>
  <c r="V9945" i="1" a="1"/>
  <c r="V9945" i="1" s="1"/>
  <c r="V9946" i="1" a="1"/>
  <c r="V9946" i="1" s="1"/>
  <c r="V9947" i="1" a="1"/>
  <c r="V9947" i="1" s="1"/>
  <c r="V9948" i="1" a="1"/>
  <c r="V9948" i="1" s="1"/>
  <c r="V9949" i="1" a="1"/>
  <c r="V9949" i="1" s="1"/>
  <c r="V9950" i="1" a="1"/>
  <c r="V9950" i="1" s="1"/>
  <c r="V9951" i="1" a="1"/>
  <c r="V9951" i="1" s="1"/>
  <c r="V9952" i="1" a="1"/>
  <c r="V9952" i="1" s="1"/>
  <c r="V9953" i="1" a="1"/>
  <c r="V9953" i="1" s="1"/>
  <c r="V9954" i="1" a="1"/>
  <c r="V9954" i="1" s="1"/>
  <c r="V9955" i="1" a="1"/>
  <c r="V9955" i="1"/>
  <c r="V9956" i="1" a="1"/>
  <c r="V9956" i="1" s="1"/>
  <c r="V9957" i="1" a="1"/>
  <c r="V9957" i="1" s="1"/>
  <c r="V9958" i="1" a="1"/>
  <c r="V9958" i="1" s="1"/>
  <c r="V9959" i="1" a="1"/>
  <c r="V9959" i="1" s="1"/>
  <c r="V9960" i="1" a="1"/>
  <c r="V9960" i="1" s="1"/>
  <c r="V9961" i="1" a="1"/>
  <c r="V9961" i="1" s="1"/>
  <c r="V9962" i="1" a="1"/>
  <c r="V9962" i="1" s="1"/>
  <c r="V9963" i="1" a="1"/>
  <c r="V9963" i="1" s="1"/>
  <c r="V9964" i="1" a="1"/>
  <c r="V9964" i="1" s="1"/>
  <c r="V9965" i="1" a="1"/>
  <c r="V9965" i="1" s="1"/>
  <c r="V9966" i="1" a="1"/>
  <c r="V9966" i="1" s="1"/>
  <c r="V9967" i="1" a="1"/>
  <c r="V9967" i="1" s="1"/>
  <c r="V9968" i="1" a="1"/>
  <c r="V9968" i="1" s="1"/>
  <c r="V9969" i="1" a="1"/>
  <c r="V9969" i="1" s="1"/>
  <c r="V9970" i="1" a="1"/>
  <c r="V9970" i="1" s="1"/>
  <c r="V9971" i="1" a="1"/>
  <c r="V9971" i="1" s="1"/>
  <c r="V9972" i="1" a="1"/>
  <c r="V9972" i="1" s="1"/>
  <c r="V9973" i="1" a="1"/>
  <c r="V9973" i="1" s="1"/>
  <c r="V9974" i="1" a="1"/>
  <c r="V9974" i="1" s="1"/>
  <c r="V9975" i="1" a="1"/>
  <c r="V9975" i="1" s="1"/>
  <c r="V9976" i="1" a="1"/>
  <c r="V9976" i="1" s="1"/>
  <c r="V9977" i="1" a="1"/>
  <c r="V9977" i="1" s="1"/>
  <c r="V9978" i="1" a="1"/>
  <c r="V9978" i="1" s="1"/>
  <c r="V9979" i="1" a="1"/>
  <c r="V9979" i="1" s="1"/>
  <c r="V9980" i="1" a="1"/>
  <c r="V9980" i="1" s="1"/>
  <c r="V9981" i="1" a="1"/>
  <c r="V9981" i="1" s="1"/>
  <c r="V9982" i="1" a="1"/>
  <c r="V9982" i="1" s="1"/>
  <c r="V9983" i="1" a="1"/>
  <c r="V9983" i="1" s="1"/>
  <c r="V9984" i="1" a="1"/>
  <c r="V9984" i="1" s="1"/>
  <c r="V9985" i="1" a="1"/>
  <c r="V9985" i="1" s="1"/>
  <c r="V9986" i="1" a="1"/>
  <c r="V9986" i="1" s="1"/>
  <c r="V9987" i="1" a="1"/>
  <c r="V9987" i="1" s="1"/>
  <c r="V9988" i="1" a="1"/>
  <c r="V9988" i="1" s="1"/>
  <c r="V9989" i="1" a="1"/>
  <c r="V9989" i="1" s="1"/>
  <c r="V9990" i="1" a="1"/>
  <c r="V9990" i="1" s="1"/>
  <c r="V9991" i="1" a="1"/>
  <c r="V9991" i="1" s="1"/>
  <c r="V9992" i="1" a="1"/>
  <c r="V9992" i="1" s="1"/>
  <c r="V9993" i="1" a="1"/>
  <c r="V9993" i="1" s="1"/>
  <c r="V9994" i="1" a="1"/>
  <c r="V9994" i="1" s="1"/>
  <c r="V9995" i="1" a="1"/>
  <c r="V9995" i="1" s="1"/>
  <c r="N11" i="6" a="1"/>
  <c r="N11" i="6" s="1"/>
  <c r="X17" i="6"/>
  <c r="X16" i="6"/>
  <c r="X15" i="6"/>
  <c r="X14" i="6"/>
  <c r="I10" i="6" a="1"/>
  <c r="I10" i="6" s="1"/>
  <c r="K10" i="6" s="1" a="1"/>
  <c r="K10" i="6" s="1"/>
  <c r="I22" i="6" a="1"/>
  <c r="I22" i="6" s="1"/>
  <c r="K22" i="6" s="1" a="1"/>
  <c r="K22" i="6" s="1"/>
  <c r="I6" i="3"/>
  <c r="I5" i="3"/>
  <c r="I4" i="3"/>
  <c r="H6" i="3"/>
  <c r="H5" i="3"/>
  <c r="H4" i="3"/>
  <c r="C61" i="10"/>
  <c r="B64" i="10"/>
  <c r="B62" i="10"/>
  <c r="B63" i="10"/>
  <c r="C63" i="10"/>
  <c r="B61" i="10"/>
  <c r="E63" i="10" l="1"/>
  <c r="D63" i="10"/>
  <c r="U5" i="10"/>
  <c r="C43" i="12" s="1"/>
  <c r="U6" i="10"/>
  <c r="C44" i="12" s="1"/>
  <c r="U7" i="10"/>
  <c r="C45" i="12" s="1"/>
  <c r="U17" i="10"/>
  <c r="C55" i="12" s="1"/>
  <c r="U18" i="10"/>
  <c r="C56" i="12" s="1"/>
  <c r="U19" i="10"/>
  <c r="C57" i="12" s="1"/>
  <c r="C2" i="9"/>
  <c r="C3" i="9" s="1"/>
  <c r="H5" i="9"/>
  <c r="D2" i="9" s="1"/>
  <c r="C4" i="9"/>
  <c r="D3" i="9" l="1"/>
  <c r="C5" i="9"/>
  <c r="D4" i="9"/>
  <c r="C6" i="9" l="1"/>
  <c r="D5" i="9"/>
  <c r="C7" i="9" l="1"/>
  <c r="D6" i="9"/>
  <c r="C8" i="9" l="1"/>
  <c r="D7" i="9"/>
  <c r="C9" i="9" l="1"/>
  <c r="D8" i="9"/>
  <c r="D9" i="9" l="1"/>
  <c r="C10" i="9"/>
  <c r="C11" i="9" l="1"/>
  <c r="D10" i="9"/>
  <c r="C12" i="9" l="1"/>
  <c r="D11" i="9"/>
  <c r="C13" i="9" l="1"/>
  <c r="D12" i="9"/>
  <c r="C14" i="9" l="1"/>
  <c r="D13" i="9"/>
  <c r="C15" i="9" l="1"/>
  <c r="D14" i="9"/>
  <c r="C16" i="9" l="1"/>
  <c r="D15" i="9"/>
  <c r="C17" i="9" l="1"/>
  <c r="D16" i="9"/>
  <c r="C18" i="9" l="1"/>
  <c r="D17" i="9"/>
  <c r="C19" i="9" l="1"/>
  <c r="D18" i="9"/>
  <c r="C20" i="9" l="1"/>
  <c r="D19" i="9"/>
  <c r="C21" i="9" l="1"/>
  <c r="D20" i="9"/>
  <c r="D21" i="9" l="1"/>
  <c r="C22" i="9"/>
  <c r="C23" i="9" l="1"/>
  <c r="D22" i="9"/>
  <c r="C24" i="9" l="1"/>
  <c r="D23" i="9"/>
  <c r="C25" i="9" l="1"/>
  <c r="D24" i="9"/>
  <c r="C26" i="9" l="1"/>
  <c r="D25" i="9"/>
  <c r="C27" i="9" l="1"/>
  <c r="D26" i="9"/>
  <c r="C28" i="9" l="1"/>
  <c r="D27" i="9"/>
  <c r="C29" i="9" l="1"/>
  <c r="D28" i="9"/>
  <c r="C30" i="9" l="1"/>
  <c r="D29" i="9"/>
  <c r="C31" i="9" l="1"/>
  <c r="D30" i="9"/>
  <c r="C32" i="9" l="1"/>
  <c r="D31" i="9"/>
  <c r="C33" i="9" l="1"/>
  <c r="D32" i="9"/>
  <c r="C34" i="9" l="1"/>
  <c r="D33" i="9"/>
  <c r="C35" i="9" l="1"/>
  <c r="D34" i="9"/>
  <c r="C36" i="9" l="1"/>
  <c r="D35" i="9"/>
  <c r="C37" i="9" l="1"/>
  <c r="D36" i="9"/>
  <c r="C38" i="9" l="1"/>
  <c r="D37" i="9"/>
  <c r="C39" i="9" l="1"/>
  <c r="D38" i="9"/>
  <c r="C40" i="9" l="1"/>
  <c r="D39" i="9"/>
  <c r="C41" i="9" l="1"/>
  <c r="D40" i="9"/>
  <c r="C42" i="9" l="1"/>
  <c r="D41" i="9"/>
  <c r="C43" i="9" l="1"/>
  <c r="D42" i="9"/>
  <c r="C44" i="9" l="1"/>
  <c r="D43" i="9"/>
  <c r="C45" i="9" l="1"/>
  <c r="D44" i="9"/>
  <c r="C46" i="9" l="1"/>
  <c r="D45" i="9"/>
  <c r="C47" i="9" l="1"/>
  <c r="D46" i="9"/>
  <c r="C48" i="9" l="1"/>
  <c r="D47" i="9"/>
  <c r="C49" i="9" l="1"/>
  <c r="D48" i="9"/>
  <c r="C50" i="9" l="1"/>
  <c r="D49" i="9"/>
  <c r="C51" i="9" l="1"/>
  <c r="D50" i="9"/>
  <c r="C52" i="9" l="1"/>
  <c r="D51" i="9"/>
  <c r="C53" i="9" l="1"/>
  <c r="D52" i="9"/>
  <c r="C54" i="9" l="1"/>
  <c r="D53" i="9"/>
  <c r="C55" i="9" l="1"/>
  <c r="D54" i="9"/>
  <c r="C56" i="9" l="1"/>
  <c r="D55" i="9"/>
  <c r="C57" i="9" l="1"/>
  <c r="D56" i="9"/>
  <c r="C58" i="9" l="1"/>
  <c r="D57" i="9"/>
  <c r="C59" i="9" l="1"/>
  <c r="D58" i="9"/>
  <c r="C60" i="9" l="1"/>
  <c r="D59" i="9"/>
  <c r="C61" i="9" l="1"/>
  <c r="D60" i="9"/>
  <c r="C62" i="9" l="1"/>
  <c r="D61" i="9"/>
  <c r="C63" i="9" l="1"/>
  <c r="D62" i="9"/>
  <c r="C64" i="9" l="1"/>
  <c r="D63" i="9"/>
  <c r="C65" i="9" l="1"/>
  <c r="D64" i="9"/>
  <c r="C66" i="9" l="1"/>
  <c r="D65" i="9"/>
  <c r="C67" i="9" l="1"/>
  <c r="D66" i="9"/>
  <c r="C68" i="9" l="1"/>
  <c r="D67" i="9"/>
  <c r="C69" i="9" l="1"/>
  <c r="D68" i="9"/>
  <c r="C70" i="9" l="1"/>
  <c r="D69" i="9"/>
  <c r="C71" i="9" l="1"/>
  <c r="D70" i="9"/>
  <c r="C72" i="9" l="1"/>
  <c r="D71" i="9"/>
  <c r="C73" i="9" l="1"/>
  <c r="D72" i="9"/>
  <c r="C74" i="9" l="1"/>
  <c r="D73" i="9"/>
  <c r="C75" i="9" l="1"/>
  <c r="D74" i="9"/>
  <c r="C76" i="9" l="1"/>
  <c r="D75" i="9"/>
  <c r="C77" i="9" l="1"/>
  <c r="D76" i="9"/>
  <c r="C78" i="9" l="1"/>
  <c r="D77" i="9"/>
  <c r="C79" i="9" l="1"/>
  <c r="D78" i="9"/>
  <c r="C80" i="9" l="1"/>
  <c r="D79" i="9"/>
  <c r="C81" i="9" l="1"/>
  <c r="D80" i="9"/>
  <c r="C82" i="9" l="1"/>
  <c r="D81" i="9"/>
  <c r="C83" i="9" l="1"/>
  <c r="D82" i="9"/>
  <c r="C84" i="9" l="1"/>
  <c r="D83" i="9"/>
  <c r="C85" i="9" l="1"/>
  <c r="D84" i="9"/>
  <c r="C86" i="9" l="1"/>
  <c r="D85" i="9"/>
  <c r="C87" i="9" l="1"/>
  <c r="D86" i="9"/>
  <c r="C88" i="9" l="1"/>
  <c r="D87" i="9"/>
  <c r="C89" i="9" l="1"/>
  <c r="D88" i="9"/>
  <c r="C90" i="9" l="1"/>
  <c r="D89" i="9"/>
  <c r="C91" i="9" l="1"/>
  <c r="D90" i="9"/>
  <c r="C92" i="9" l="1"/>
  <c r="D91" i="9"/>
  <c r="C93" i="9" l="1"/>
  <c r="D92" i="9"/>
  <c r="C94" i="9" l="1"/>
  <c r="D93" i="9"/>
  <c r="C95" i="9" l="1"/>
  <c r="D94" i="9"/>
  <c r="C96" i="9" l="1"/>
  <c r="D95" i="9"/>
  <c r="C97" i="9" l="1"/>
  <c r="D96" i="9"/>
  <c r="C98" i="9" l="1"/>
  <c r="D97" i="9"/>
  <c r="C99" i="9" l="1"/>
  <c r="D98" i="9"/>
  <c r="C100" i="9" l="1"/>
  <c r="D99" i="9"/>
  <c r="C101" i="9" l="1"/>
  <c r="D100" i="9"/>
  <c r="C102" i="9" l="1"/>
  <c r="D101" i="9"/>
  <c r="C103" i="9" l="1"/>
  <c r="D102" i="9"/>
  <c r="C104" i="9" l="1"/>
  <c r="D103" i="9"/>
  <c r="C105" i="9" l="1"/>
  <c r="D104" i="9"/>
  <c r="C106" i="9" l="1"/>
  <c r="D105" i="9"/>
  <c r="C107" i="9" l="1"/>
  <c r="D106" i="9"/>
  <c r="C108" i="9" l="1"/>
  <c r="D107" i="9"/>
  <c r="C109" i="9" l="1"/>
  <c r="D108" i="9"/>
  <c r="C110" i="9" l="1"/>
  <c r="D109" i="9"/>
  <c r="C111" i="9" l="1"/>
  <c r="D110" i="9"/>
  <c r="C112" i="9" l="1"/>
  <c r="D111" i="9"/>
  <c r="C113" i="9" l="1"/>
  <c r="D112" i="9"/>
  <c r="C114" i="9" l="1"/>
  <c r="D113" i="9"/>
  <c r="C115" i="9" l="1"/>
  <c r="D114" i="9"/>
  <c r="C116" i="9" l="1"/>
  <c r="D115" i="9"/>
  <c r="C117" i="9" l="1"/>
  <c r="D116" i="9"/>
  <c r="C118" i="9" l="1"/>
  <c r="D117" i="9"/>
  <c r="C119" i="9" l="1"/>
  <c r="D118" i="9"/>
  <c r="C120" i="9" l="1"/>
  <c r="D119" i="9"/>
  <c r="C121" i="9" l="1"/>
  <c r="D120" i="9"/>
  <c r="C122" i="9" l="1"/>
  <c r="D121" i="9"/>
  <c r="C123" i="9" l="1"/>
  <c r="D122" i="9"/>
  <c r="C124" i="9" l="1"/>
  <c r="D123" i="9"/>
  <c r="C125" i="9" l="1"/>
  <c r="D124" i="9"/>
  <c r="C126" i="9" l="1"/>
  <c r="D125" i="9"/>
  <c r="C127" i="9" l="1"/>
  <c r="D126" i="9"/>
  <c r="C128" i="9" l="1"/>
  <c r="D127" i="9"/>
  <c r="C129" i="9" l="1"/>
  <c r="D128" i="9"/>
  <c r="C130" i="9" l="1"/>
  <c r="D129" i="9"/>
  <c r="C131" i="9" l="1"/>
  <c r="D130" i="9"/>
  <c r="C132" i="9" l="1"/>
  <c r="D131" i="9"/>
  <c r="C133" i="9" l="1"/>
  <c r="D132" i="9"/>
  <c r="C134" i="9" l="1"/>
  <c r="D133" i="9"/>
  <c r="C135" i="9" l="1"/>
  <c r="D134" i="9"/>
  <c r="C136" i="9" l="1"/>
  <c r="D135" i="9"/>
  <c r="C137" i="9" l="1"/>
  <c r="D136" i="9"/>
  <c r="C138" i="9" l="1"/>
  <c r="D137" i="9"/>
  <c r="C139" i="9" l="1"/>
  <c r="D138" i="9"/>
  <c r="C140" i="9" l="1"/>
  <c r="D139" i="9"/>
  <c r="C141" i="9" l="1"/>
  <c r="D140" i="9"/>
  <c r="C142" i="9" l="1"/>
  <c r="D141" i="9"/>
  <c r="C143" i="9" l="1"/>
  <c r="D142" i="9"/>
  <c r="C144" i="9" l="1"/>
  <c r="D143" i="9"/>
  <c r="C145" i="9" l="1"/>
  <c r="D144" i="9"/>
  <c r="C146" i="9" l="1"/>
  <c r="D145" i="9"/>
  <c r="C147" i="9" l="1"/>
  <c r="D146" i="9"/>
  <c r="C148" i="9" l="1"/>
  <c r="D147" i="9"/>
  <c r="C149" i="9" l="1"/>
  <c r="D148" i="9"/>
  <c r="C150" i="9" l="1"/>
  <c r="D149" i="9"/>
  <c r="C151" i="9" l="1"/>
  <c r="D150" i="9"/>
  <c r="C152" i="9" l="1"/>
  <c r="D151" i="9"/>
  <c r="C153" i="9" l="1"/>
  <c r="D152" i="9"/>
  <c r="C154" i="9" l="1"/>
  <c r="D153" i="9"/>
  <c r="C155" i="9" l="1"/>
  <c r="D154" i="9"/>
  <c r="C156" i="9" l="1"/>
  <c r="D155" i="9"/>
  <c r="C157" i="9" l="1"/>
  <c r="D156" i="9"/>
  <c r="C158" i="9" l="1"/>
  <c r="D157" i="9"/>
  <c r="C159" i="9" l="1"/>
  <c r="D158" i="9"/>
  <c r="C160" i="9" l="1"/>
  <c r="D159" i="9"/>
  <c r="C161" i="9" l="1"/>
  <c r="D160" i="9"/>
  <c r="C162" i="9" l="1"/>
  <c r="D161" i="9"/>
  <c r="C163" i="9" l="1"/>
  <c r="D162" i="9"/>
  <c r="C164" i="9" l="1"/>
  <c r="D163" i="9"/>
  <c r="C165" i="9" l="1"/>
  <c r="D164" i="9"/>
  <c r="C166" i="9" l="1"/>
  <c r="D165" i="9"/>
  <c r="C167" i="9" l="1"/>
  <c r="D166" i="9"/>
  <c r="C168" i="9" l="1"/>
  <c r="D167" i="9"/>
  <c r="C169" i="9" l="1"/>
  <c r="D168" i="9"/>
  <c r="C170" i="9" l="1"/>
  <c r="D169" i="9"/>
  <c r="C171" i="9" l="1"/>
  <c r="D170" i="9"/>
  <c r="C172" i="9" l="1"/>
  <c r="D171" i="9"/>
  <c r="C173" i="9" l="1"/>
  <c r="D172" i="9"/>
  <c r="C174" i="9" l="1"/>
  <c r="D173" i="9"/>
  <c r="C175" i="9" l="1"/>
  <c r="D174" i="9"/>
  <c r="C176" i="9" l="1"/>
  <c r="D175" i="9"/>
  <c r="C177" i="9" l="1"/>
  <c r="D176" i="9"/>
  <c r="C178" i="9" l="1"/>
  <c r="D177" i="9"/>
  <c r="C179" i="9" l="1"/>
  <c r="D178" i="9"/>
  <c r="C180" i="9" l="1"/>
  <c r="D179" i="9"/>
  <c r="C181" i="9" l="1"/>
  <c r="D180" i="9"/>
  <c r="C182" i="9" l="1"/>
  <c r="D181" i="9"/>
  <c r="C183" i="9" l="1"/>
  <c r="D182" i="9"/>
  <c r="C184" i="9" l="1"/>
  <c r="D183" i="9"/>
  <c r="C185" i="9" l="1"/>
  <c r="D184" i="9"/>
  <c r="C186" i="9" l="1"/>
  <c r="D185" i="9"/>
  <c r="C187" i="9" l="1"/>
  <c r="D186" i="9"/>
  <c r="C188" i="9" l="1"/>
  <c r="D187" i="9"/>
  <c r="C189" i="9" l="1"/>
  <c r="D188" i="9"/>
  <c r="C190" i="9" l="1"/>
  <c r="D189" i="9"/>
  <c r="C191" i="9" l="1"/>
  <c r="D190" i="9"/>
  <c r="C192" i="9" l="1"/>
  <c r="D191" i="9"/>
  <c r="C193" i="9" l="1"/>
  <c r="D192" i="9"/>
  <c r="C194" i="9" l="1"/>
  <c r="D193" i="9"/>
  <c r="C195" i="9" l="1"/>
  <c r="D194" i="9"/>
  <c r="C196" i="9" l="1"/>
  <c r="D195" i="9"/>
  <c r="C197" i="9" l="1"/>
  <c r="D196" i="9"/>
  <c r="C198" i="9" l="1"/>
  <c r="D197" i="9"/>
  <c r="C199" i="9" l="1"/>
  <c r="D198" i="9"/>
  <c r="C200" i="9" l="1"/>
  <c r="D199" i="9"/>
  <c r="C201" i="9" l="1"/>
  <c r="D200" i="9"/>
  <c r="C202" i="9" l="1"/>
  <c r="D201" i="9"/>
  <c r="C203" i="9" l="1"/>
  <c r="D202" i="9"/>
  <c r="C204" i="9" l="1"/>
  <c r="D203" i="9"/>
  <c r="C205" i="9" l="1"/>
  <c r="D204" i="9"/>
  <c r="C206" i="9" l="1"/>
  <c r="D205" i="9"/>
  <c r="C207" i="9" l="1"/>
  <c r="D206" i="9"/>
  <c r="C208" i="9" l="1"/>
  <c r="D207" i="9"/>
  <c r="C209" i="9" l="1"/>
  <c r="D208" i="9"/>
  <c r="C210" i="9" l="1"/>
  <c r="D209" i="9"/>
  <c r="C211" i="9" l="1"/>
  <c r="D210" i="9"/>
  <c r="C212" i="9" l="1"/>
  <c r="D211" i="9"/>
  <c r="C213" i="9" l="1"/>
  <c r="D212" i="9"/>
  <c r="C214" i="9" l="1"/>
  <c r="D213" i="9"/>
  <c r="C215" i="9" l="1"/>
  <c r="D214" i="9"/>
  <c r="C216" i="9" l="1"/>
  <c r="D215" i="9"/>
  <c r="C217" i="9" l="1"/>
  <c r="D216" i="9"/>
  <c r="C218" i="9" l="1"/>
  <c r="D217" i="9"/>
  <c r="C219" i="9" l="1"/>
  <c r="D218" i="9"/>
  <c r="C220" i="9" l="1"/>
  <c r="D219" i="9"/>
  <c r="C221" i="9" l="1"/>
  <c r="D220" i="9"/>
  <c r="C222" i="9" l="1"/>
  <c r="D221" i="9"/>
  <c r="C223" i="9" l="1"/>
  <c r="D222" i="9"/>
  <c r="C224" i="9" l="1"/>
  <c r="D223" i="9"/>
  <c r="C225" i="9" l="1"/>
  <c r="D224" i="9"/>
  <c r="C226" i="9" l="1"/>
  <c r="D225" i="9"/>
  <c r="C227" i="9" l="1"/>
  <c r="D226" i="9"/>
  <c r="C228" i="9" l="1"/>
  <c r="D227" i="9"/>
  <c r="C229" i="9" l="1"/>
  <c r="D228" i="9"/>
  <c r="C230" i="9" l="1"/>
  <c r="D229" i="9"/>
  <c r="C231" i="9" l="1"/>
  <c r="D230" i="9"/>
  <c r="C232" i="9" l="1"/>
  <c r="D231" i="9"/>
  <c r="C233" i="9" l="1"/>
  <c r="D232" i="9"/>
  <c r="C234" i="9" l="1"/>
  <c r="D233" i="9"/>
  <c r="C235" i="9" l="1"/>
  <c r="D234" i="9"/>
  <c r="C236" i="9" l="1"/>
  <c r="D235" i="9"/>
  <c r="C237" i="9" l="1"/>
  <c r="D236" i="9"/>
  <c r="C238" i="9" l="1"/>
  <c r="D237" i="9"/>
  <c r="C239" i="9" l="1"/>
  <c r="D238" i="9"/>
  <c r="C240" i="9" l="1"/>
  <c r="D239" i="9"/>
  <c r="C241" i="9" l="1"/>
  <c r="D240" i="9"/>
  <c r="C242" i="9" l="1"/>
  <c r="D241" i="9"/>
  <c r="C243" i="9" l="1"/>
  <c r="D242" i="9"/>
  <c r="C244" i="9" l="1"/>
  <c r="D243" i="9"/>
  <c r="C245" i="9" l="1"/>
  <c r="D244" i="9"/>
  <c r="C246" i="9" l="1"/>
  <c r="D245" i="9"/>
  <c r="C247" i="9" l="1"/>
  <c r="D246" i="9"/>
  <c r="C248" i="9" l="1"/>
  <c r="D247" i="9"/>
  <c r="C249" i="9" l="1"/>
  <c r="D248" i="9"/>
  <c r="C250" i="9" l="1"/>
  <c r="D249" i="9"/>
  <c r="C251" i="9" l="1"/>
  <c r="D250" i="9"/>
  <c r="C252" i="9" l="1"/>
  <c r="D251" i="9"/>
  <c r="C253" i="9" l="1"/>
  <c r="D252" i="9"/>
  <c r="C254" i="9" l="1"/>
  <c r="D253" i="9"/>
  <c r="C255" i="9" l="1"/>
  <c r="D254" i="9"/>
  <c r="C256" i="9" l="1"/>
  <c r="D255" i="9"/>
  <c r="C257" i="9" l="1"/>
  <c r="D256" i="9"/>
  <c r="C258" i="9" l="1"/>
  <c r="D257" i="9"/>
  <c r="C259" i="9" l="1"/>
  <c r="D258" i="9"/>
  <c r="C260" i="9" l="1"/>
  <c r="D259" i="9"/>
  <c r="C261" i="9" l="1"/>
  <c r="D260" i="9"/>
  <c r="C262" i="9" l="1"/>
  <c r="D261" i="9"/>
  <c r="C263" i="9" l="1"/>
  <c r="D262" i="9"/>
  <c r="C264" i="9" l="1"/>
  <c r="D263" i="9"/>
  <c r="C265" i="9" l="1"/>
  <c r="D264" i="9"/>
  <c r="C266" i="9" l="1"/>
  <c r="D265" i="9"/>
  <c r="C267" i="9" l="1"/>
  <c r="D266" i="9"/>
  <c r="C268" i="9" l="1"/>
  <c r="D267" i="9"/>
  <c r="C269" i="9" l="1"/>
  <c r="D268" i="9"/>
  <c r="C270" i="9" l="1"/>
  <c r="D269" i="9"/>
  <c r="C271" i="9" l="1"/>
  <c r="D270" i="9"/>
  <c r="C272" i="9" l="1"/>
  <c r="D271" i="9"/>
  <c r="C273" i="9" l="1"/>
  <c r="D272" i="9"/>
  <c r="C274" i="9" l="1"/>
  <c r="D273" i="9"/>
  <c r="C275" i="9" l="1"/>
  <c r="D274" i="9"/>
  <c r="C276" i="9" l="1"/>
  <c r="D275" i="9"/>
  <c r="C277" i="9" l="1"/>
  <c r="D276" i="9"/>
  <c r="C278" i="9" l="1"/>
  <c r="D277" i="9"/>
  <c r="C279" i="9" l="1"/>
  <c r="D278" i="9"/>
  <c r="C280" i="9" l="1"/>
  <c r="D279" i="9"/>
  <c r="C281" i="9" l="1"/>
  <c r="D280" i="9"/>
  <c r="C282" i="9" l="1"/>
  <c r="D281" i="9"/>
  <c r="C283" i="9" l="1"/>
  <c r="D282" i="9"/>
  <c r="C284" i="9" l="1"/>
  <c r="D283" i="9"/>
  <c r="C285" i="9" l="1"/>
  <c r="D284" i="9"/>
  <c r="C286" i="9" l="1"/>
  <c r="D285" i="9"/>
  <c r="C287" i="9" l="1"/>
  <c r="D286" i="9"/>
  <c r="C288" i="9" l="1"/>
  <c r="D287" i="9"/>
  <c r="C289" i="9" l="1"/>
  <c r="D288" i="9"/>
  <c r="C290" i="9" l="1"/>
  <c r="D289" i="9"/>
  <c r="C291" i="9" l="1"/>
  <c r="D290" i="9"/>
  <c r="C292" i="9" l="1"/>
  <c r="D291" i="9"/>
  <c r="C293" i="9" l="1"/>
  <c r="D292" i="9"/>
  <c r="C294" i="9" l="1"/>
  <c r="D293" i="9"/>
  <c r="C295" i="9" l="1"/>
  <c r="D294" i="9"/>
  <c r="C296" i="9" l="1"/>
  <c r="D295" i="9"/>
  <c r="C297" i="9" l="1"/>
  <c r="D296" i="9"/>
  <c r="C298" i="9" l="1"/>
  <c r="D297" i="9"/>
  <c r="C299" i="9" l="1"/>
  <c r="D298" i="9"/>
  <c r="C300" i="9" l="1"/>
  <c r="D299" i="9"/>
  <c r="C301" i="9" l="1"/>
  <c r="D300" i="9"/>
  <c r="C302" i="9" l="1"/>
  <c r="D301" i="9"/>
  <c r="C303" i="9" l="1"/>
  <c r="D302" i="9"/>
  <c r="C304" i="9" l="1"/>
  <c r="D303" i="9"/>
  <c r="C305" i="9" l="1"/>
  <c r="D304" i="9"/>
  <c r="C306" i="9" l="1"/>
  <c r="D305" i="9"/>
  <c r="C307" i="9" l="1"/>
  <c r="D306" i="9"/>
  <c r="C308" i="9" l="1"/>
  <c r="D307" i="9"/>
  <c r="C309" i="9" l="1"/>
  <c r="D308" i="9"/>
  <c r="C310" i="9" l="1"/>
  <c r="D309" i="9"/>
  <c r="C311" i="9" l="1"/>
  <c r="D310" i="9"/>
  <c r="C312" i="9" l="1"/>
  <c r="D311" i="9"/>
  <c r="C313" i="9" l="1"/>
  <c r="D312" i="9"/>
  <c r="C314" i="9" l="1"/>
  <c r="D313" i="9"/>
  <c r="C315" i="9" l="1"/>
  <c r="D314" i="9"/>
  <c r="C316" i="9" l="1"/>
  <c r="D315" i="9"/>
  <c r="C317" i="9" l="1"/>
  <c r="D316" i="9"/>
  <c r="C318" i="9" l="1"/>
  <c r="D317" i="9"/>
  <c r="C319" i="9" l="1"/>
  <c r="D318" i="9"/>
  <c r="C320" i="9" l="1"/>
  <c r="D319" i="9"/>
  <c r="C321" i="9" l="1"/>
  <c r="D320" i="9"/>
  <c r="C322" i="9" l="1"/>
  <c r="D321" i="9"/>
  <c r="C323" i="9" l="1"/>
  <c r="D322" i="9"/>
  <c r="C324" i="9" l="1"/>
  <c r="D323" i="9"/>
  <c r="C325" i="9" l="1"/>
  <c r="D324" i="9"/>
  <c r="C326" i="9" l="1"/>
  <c r="D325" i="9"/>
  <c r="C327" i="9" l="1"/>
  <c r="D326" i="9"/>
  <c r="C328" i="9" l="1"/>
  <c r="D327" i="9"/>
  <c r="C329" i="9" l="1"/>
  <c r="D328" i="9"/>
  <c r="C330" i="9" l="1"/>
  <c r="D329" i="9"/>
  <c r="C331" i="9" l="1"/>
  <c r="D330" i="9"/>
  <c r="C332" i="9" l="1"/>
  <c r="D331" i="9"/>
  <c r="C333" i="9" l="1"/>
  <c r="D332" i="9"/>
  <c r="C334" i="9" l="1"/>
  <c r="D333" i="9"/>
  <c r="C335" i="9" l="1"/>
  <c r="D334" i="9"/>
  <c r="C336" i="9" l="1"/>
  <c r="D335" i="9"/>
  <c r="C337" i="9" l="1"/>
  <c r="D336" i="9"/>
  <c r="C338" i="9" l="1"/>
  <c r="D337" i="9"/>
  <c r="C339" i="9" l="1"/>
  <c r="D338" i="9"/>
  <c r="C340" i="9" l="1"/>
  <c r="D339" i="9"/>
  <c r="C341" i="9" l="1"/>
  <c r="D340" i="9"/>
  <c r="C342" i="9" l="1"/>
  <c r="D341" i="9"/>
  <c r="C343" i="9" l="1"/>
  <c r="D342" i="9"/>
  <c r="C344" i="9" l="1"/>
  <c r="D343" i="9"/>
  <c r="C345" i="9" l="1"/>
  <c r="D344" i="9"/>
  <c r="C346" i="9" l="1"/>
  <c r="D345" i="9"/>
  <c r="C347" i="9" l="1"/>
  <c r="D346" i="9"/>
  <c r="C348" i="9" l="1"/>
  <c r="D347" i="9"/>
  <c r="C349" i="9" l="1"/>
  <c r="D348" i="9"/>
  <c r="C350" i="9" l="1"/>
  <c r="D349" i="9"/>
  <c r="C351" i="9" l="1"/>
  <c r="D350" i="9"/>
  <c r="C352" i="9" l="1"/>
  <c r="D351" i="9"/>
  <c r="C353" i="9" l="1"/>
  <c r="D352" i="9"/>
  <c r="C354" i="9" l="1"/>
  <c r="D353" i="9"/>
  <c r="C355" i="9" l="1"/>
  <c r="D354" i="9"/>
  <c r="C356" i="9" l="1"/>
  <c r="D355" i="9"/>
  <c r="C357" i="9" l="1"/>
  <c r="D356" i="9"/>
  <c r="C358" i="9" l="1"/>
  <c r="D357" i="9"/>
  <c r="C359" i="9" l="1"/>
  <c r="D358" i="9"/>
  <c r="C360" i="9" l="1"/>
  <c r="D359" i="9"/>
  <c r="C361" i="9" l="1"/>
  <c r="D360" i="9"/>
  <c r="C362" i="9" l="1"/>
  <c r="D361" i="9"/>
  <c r="C363" i="9" l="1"/>
  <c r="D362" i="9"/>
  <c r="C364" i="9" l="1"/>
  <c r="D363" i="9"/>
  <c r="C365" i="9" l="1"/>
  <c r="D364" i="9"/>
  <c r="C366" i="9" l="1"/>
  <c r="D365" i="9"/>
  <c r="C367" i="9" l="1"/>
  <c r="D366" i="9"/>
  <c r="C368" i="9" l="1"/>
  <c r="D367" i="9"/>
  <c r="C369" i="9" l="1"/>
  <c r="D368" i="9"/>
  <c r="C370" i="9" l="1"/>
  <c r="D369" i="9"/>
  <c r="C371" i="9" l="1"/>
  <c r="D370" i="9"/>
  <c r="C372" i="9" l="1"/>
  <c r="D371" i="9"/>
  <c r="C373" i="9" l="1"/>
  <c r="D372" i="9"/>
  <c r="C374" i="9" l="1"/>
  <c r="D373" i="9"/>
  <c r="C375" i="9" l="1"/>
  <c r="D374" i="9"/>
  <c r="C376" i="9" l="1"/>
  <c r="D375" i="9"/>
  <c r="C377" i="9" l="1"/>
  <c r="D376" i="9"/>
  <c r="C378" i="9" l="1"/>
  <c r="D377" i="9"/>
  <c r="C379" i="9" l="1"/>
  <c r="D378" i="9"/>
  <c r="C380" i="9" l="1"/>
  <c r="D379" i="9"/>
  <c r="C381" i="9" l="1"/>
  <c r="D380" i="9"/>
  <c r="C382" i="9" l="1"/>
  <c r="D381" i="9"/>
  <c r="C383" i="9" l="1"/>
  <c r="D382" i="9"/>
  <c r="C384" i="9" l="1"/>
  <c r="D383" i="9"/>
  <c r="C385" i="9" l="1"/>
  <c r="D384" i="9"/>
  <c r="C386" i="9" l="1"/>
  <c r="D385" i="9"/>
  <c r="C387" i="9" l="1"/>
  <c r="D386" i="9"/>
  <c r="C388" i="9" l="1"/>
  <c r="D387" i="9"/>
  <c r="C389" i="9" l="1"/>
  <c r="D388" i="9"/>
  <c r="C390" i="9" l="1"/>
  <c r="D389" i="9"/>
  <c r="C391" i="9" l="1"/>
  <c r="D390" i="9"/>
  <c r="C392" i="9" l="1"/>
  <c r="D391" i="9"/>
  <c r="C393" i="9" l="1"/>
  <c r="D392" i="9"/>
  <c r="C394" i="9" l="1"/>
  <c r="D393" i="9"/>
  <c r="C395" i="9" l="1"/>
  <c r="D394" i="9"/>
  <c r="C396" i="9" l="1"/>
  <c r="D395" i="9"/>
  <c r="C397" i="9" l="1"/>
  <c r="D396" i="9"/>
  <c r="C398" i="9" l="1"/>
  <c r="D397" i="9"/>
  <c r="C399" i="9" l="1"/>
  <c r="D398" i="9"/>
  <c r="C400" i="9" l="1"/>
  <c r="D399" i="9"/>
  <c r="C401" i="9" l="1"/>
  <c r="D400" i="9"/>
  <c r="C402" i="9" l="1"/>
  <c r="D401" i="9"/>
  <c r="C403" i="9" l="1"/>
  <c r="D402" i="9"/>
  <c r="C404" i="9" l="1"/>
  <c r="D403" i="9"/>
  <c r="C405" i="9" l="1"/>
  <c r="D404" i="9"/>
  <c r="C406" i="9" l="1"/>
  <c r="D405" i="9"/>
  <c r="C407" i="9" l="1"/>
  <c r="D406" i="9"/>
  <c r="C408" i="9" l="1"/>
  <c r="D407" i="9"/>
  <c r="C409" i="9" l="1"/>
  <c r="D408" i="9"/>
  <c r="C410" i="9" l="1"/>
  <c r="D409" i="9"/>
  <c r="C411" i="9" l="1"/>
  <c r="D410" i="9"/>
  <c r="C412" i="9" l="1"/>
  <c r="D411" i="9"/>
  <c r="C413" i="9" l="1"/>
  <c r="D412" i="9"/>
  <c r="C414" i="9" l="1"/>
  <c r="D413" i="9"/>
  <c r="C415" i="9" l="1"/>
  <c r="D414" i="9"/>
  <c r="C416" i="9" l="1"/>
  <c r="D415" i="9"/>
  <c r="C417" i="9" l="1"/>
  <c r="D416" i="9"/>
  <c r="C418" i="9" l="1"/>
  <c r="D417" i="9"/>
  <c r="C419" i="9" l="1"/>
  <c r="D418" i="9"/>
  <c r="C420" i="9" l="1"/>
  <c r="D419" i="9"/>
  <c r="C421" i="9" l="1"/>
  <c r="D420" i="9"/>
  <c r="C422" i="9" l="1"/>
  <c r="D421" i="9"/>
  <c r="C423" i="9" l="1"/>
  <c r="D422" i="9"/>
  <c r="C424" i="9" l="1"/>
  <c r="D423" i="9"/>
  <c r="C425" i="9" l="1"/>
  <c r="D424" i="9"/>
  <c r="C426" i="9" l="1"/>
  <c r="D425" i="9"/>
  <c r="C427" i="9" l="1"/>
  <c r="D426" i="9"/>
  <c r="C428" i="9" l="1"/>
  <c r="D427" i="9"/>
  <c r="C429" i="9" l="1"/>
  <c r="D428" i="9"/>
  <c r="C430" i="9" l="1"/>
  <c r="D429" i="9"/>
  <c r="C431" i="9" l="1"/>
  <c r="D430" i="9"/>
  <c r="C432" i="9" l="1"/>
  <c r="D431" i="9"/>
  <c r="C433" i="9" l="1"/>
  <c r="D432" i="9"/>
  <c r="C434" i="9" l="1"/>
  <c r="D433" i="9"/>
  <c r="C435" i="9" l="1"/>
  <c r="D434" i="9"/>
  <c r="C436" i="9" l="1"/>
  <c r="D435" i="9"/>
  <c r="C437" i="9" l="1"/>
  <c r="D436" i="9"/>
  <c r="C438" i="9" l="1"/>
  <c r="D437" i="9"/>
  <c r="C439" i="9" l="1"/>
  <c r="D438" i="9"/>
  <c r="C440" i="9" l="1"/>
  <c r="D439" i="9"/>
  <c r="C441" i="9" l="1"/>
  <c r="D440" i="9"/>
  <c r="C442" i="9" l="1"/>
  <c r="D441" i="9"/>
  <c r="C443" i="9" l="1"/>
  <c r="D442" i="9"/>
  <c r="C444" i="9" l="1"/>
  <c r="D443" i="9"/>
  <c r="C445" i="9" l="1"/>
  <c r="D444" i="9"/>
  <c r="C446" i="9" l="1"/>
  <c r="D445" i="9"/>
  <c r="C447" i="9" l="1"/>
  <c r="D446" i="9"/>
  <c r="C448" i="9" l="1"/>
  <c r="D447" i="9"/>
  <c r="C449" i="9" l="1"/>
  <c r="D448" i="9"/>
  <c r="C450" i="9" l="1"/>
  <c r="D449" i="9"/>
  <c r="C451" i="9" l="1"/>
  <c r="D450" i="9"/>
  <c r="C452" i="9" l="1"/>
  <c r="D451" i="9"/>
  <c r="C453" i="9" l="1"/>
  <c r="D452" i="9"/>
  <c r="C454" i="9" l="1"/>
  <c r="D453" i="9"/>
  <c r="C455" i="9" l="1"/>
  <c r="D454" i="9"/>
  <c r="C456" i="9" l="1"/>
  <c r="D455" i="9"/>
  <c r="C457" i="9" l="1"/>
  <c r="D456" i="9"/>
  <c r="C458" i="9" l="1"/>
  <c r="D457" i="9"/>
  <c r="C459" i="9" l="1"/>
  <c r="D458" i="9"/>
  <c r="C460" i="9" l="1"/>
  <c r="D459" i="9"/>
  <c r="C461" i="9" l="1"/>
  <c r="D460" i="9"/>
  <c r="C462" i="9" l="1"/>
  <c r="D461" i="9"/>
  <c r="C463" i="9" l="1"/>
  <c r="D462" i="9"/>
  <c r="C464" i="9" l="1"/>
  <c r="D463" i="9"/>
  <c r="C465" i="9" l="1"/>
  <c r="D464" i="9"/>
  <c r="C466" i="9" l="1"/>
  <c r="D465" i="9"/>
  <c r="C467" i="9" l="1"/>
  <c r="D466" i="9"/>
  <c r="C468" i="9" l="1"/>
  <c r="D467" i="9"/>
  <c r="C469" i="9" l="1"/>
  <c r="D468" i="9"/>
  <c r="C470" i="9" l="1"/>
  <c r="D469" i="9"/>
  <c r="C471" i="9" l="1"/>
  <c r="D470" i="9"/>
  <c r="C472" i="9" l="1"/>
  <c r="D471" i="9"/>
  <c r="C473" i="9" l="1"/>
  <c r="D472" i="9"/>
  <c r="C474" i="9" l="1"/>
  <c r="D473" i="9"/>
  <c r="C475" i="9" l="1"/>
  <c r="D474" i="9"/>
  <c r="C476" i="9" l="1"/>
  <c r="D475" i="9"/>
  <c r="C477" i="9" l="1"/>
  <c r="D476" i="9"/>
  <c r="C478" i="9" l="1"/>
  <c r="D477" i="9"/>
  <c r="C479" i="9" l="1"/>
  <c r="D478" i="9"/>
  <c r="C480" i="9" l="1"/>
  <c r="D479" i="9"/>
  <c r="C481" i="9" l="1"/>
  <c r="D480" i="9"/>
  <c r="C482" i="9" l="1"/>
  <c r="D481" i="9"/>
  <c r="C483" i="9" l="1"/>
  <c r="D482" i="9"/>
  <c r="C484" i="9" l="1"/>
  <c r="D483" i="9"/>
  <c r="C485" i="9" l="1"/>
  <c r="D484" i="9"/>
  <c r="C486" i="9" l="1"/>
  <c r="D485" i="9"/>
  <c r="C487" i="9" l="1"/>
  <c r="D486" i="9"/>
  <c r="C488" i="9" l="1"/>
  <c r="D487" i="9"/>
  <c r="C489" i="9" l="1"/>
  <c r="D488" i="9"/>
  <c r="C490" i="9" l="1"/>
  <c r="D489" i="9"/>
  <c r="C491" i="9" l="1"/>
  <c r="D490" i="9"/>
  <c r="C492" i="9" l="1"/>
  <c r="D491" i="9"/>
  <c r="C493" i="9" l="1"/>
  <c r="D492" i="9"/>
  <c r="C494" i="9" l="1"/>
  <c r="D493" i="9"/>
  <c r="C495" i="9" l="1"/>
  <c r="D494" i="9"/>
  <c r="C496" i="9" l="1"/>
  <c r="D495" i="9"/>
  <c r="C497" i="9" l="1"/>
  <c r="D496" i="9"/>
  <c r="C498" i="9" l="1"/>
  <c r="D497" i="9"/>
  <c r="C499" i="9" l="1"/>
  <c r="D498" i="9"/>
  <c r="C500" i="9" l="1"/>
  <c r="D499" i="9"/>
  <c r="C501" i="9" l="1"/>
  <c r="D500" i="9"/>
  <c r="C502" i="9" l="1"/>
  <c r="D501" i="9"/>
  <c r="C503" i="9" l="1"/>
  <c r="D502" i="9"/>
  <c r="C504" i="9" l="1"/>
  <c r="D503" i="9"/>
  <c r="C505" i="9" l="1"/>
  <c r="D504" i="9"/>
  <c r="C506" i="9" l="1"/>
  <c r="D505" i="9"/>
  <c r="C507" i="9" l="1"/>
  <c r="D506" i="9"/>
  <c r="C508" i="9" l="1"/>
  <c r="D507" i="9"/>
  <c r="C509" i="9" l="1"/>
  <c r="D508" i="9"/>
  <c r="C510" i="9" l="1"/>
  <c r="D509" i="9"/>
  <c r="C511" i="9" l="1"/>
  <c r="D510" i="9"/>
  <c r="C512" i="9" l="1"/>
  <c r="D511" i="9"/>
  <c r="C513" i="9" l="1"/>
  <c r="D512" i="9"/>
  <c r="C514" i="9" l="1"/>
  <c r="D513" i="9"/>
  <c r="C515" i="9" l="1"/>
  <c r="D514" i="9"/>
  <c r="C516" i="9" l="1"/>
  <c r="D515" i="9"/>
  <c r="C517" i="9" l="1"/>
  <c r="D516" i="9"/>
  <c r="C518" i="9" l="1"/>
  <c r="D517" i="9"/>
  <c r="C519" i="9" l="1"/>
  <c r="D518" i="9"/>
  <c r="C520" i="9" l="1"/>
  <c r="D519" i="9"/>
  <c r="C521" i="9" l="1"/>
  <c r="D520" i="9"/>
  <c r="C522" i="9" l="1"/>
  <c r="D521" i="9"/>
  <c r="C523" i="9" l="1"/>
  <c r="D522" i="9"/>
  <c r="C524" i="9" l="1"/>
  <c r="D523" i="9"/>
  <c r="C525" i="9" l="1"/>
  <c r="D524" i="9"/>
  <c r="C526" i="9" l="1"/>
  <c r="D525" i="9"/>
  <c r="C527" i="9" l="1"/>
  <c r="D526" i="9"/>
  <c r="C528" i="9" l="1"/>
  <c r="D527" i="9"/>
  <c r="C529" i="9" l="1"/>
  <c r="D528" i="9"/>
  <c r="C530" i="9" l="1"/>
  <c r="D529" i="9"/>
  <c r="C531" i="9" l="1"/>
  <c r="D530" i="9"/>
  <c r="C532" i="9" l="1"/>
  <c r="D531" i="9"/>
  <c r="C533" i="9" l="1"/>
  <c r="D532" i="9"/>
  <c r="C534" i="9" l="1"/>
  <c r="D533" i="9"/>
  <c r="C535" i="9" l="1"/>
  <c r="D534" i="9"/>
  <c r="C536" i="9" l="1"/>
  <c r="D535" i="9"/>
  <c r="C537" i="9" l="1"/>
  <c r="D536" i="9"/>
  <c r="C538" i="9" l="1"/>
  <c r="D537" i="9"/>
  <c r="C539" i="9" l="1"/>
  <c r="D538" i="9"/>
  <c r="C540" i="9" l="1"/>
  <c r="D539" i="9"/>
  <c r="C541" i="9" l="1"/>
  <c r="D540" i="9"/>
  <c r="C542" i="9" l="1"/>
  <c r="D541" i="9"/>
  <c r="C543" i="9" l="1"/>
  <c r="D542" i="9"/>
  <c r="C544" i="9" l="1"/>
  <c r="D543" i="9"/>
  <c r="C545" i="9" l="1"/>
  <c r="D544" i="9"/>
  <c r="C546" i="9" l="1"/>
  <c r="D545" i="9"/>
  <c r="C547" i="9" l="1"/>
  <c r="D546" i="9"/>
  <c r="C548" i="9" l="1"/>
  <c r="D547" i="9"/>
  <c r="C549" i="9" l="1"/>
  <c r="D548" i="9"/>
  <c r="C550" i="9" l="1"/>
  <c r="D549" i="9"/>
  <c r="C551" i="9" l="1"/>
  <c r="D550" i="9"/>
  <c r="C552" i="9" l="1"/>
  <c r="D551" i="9"/>
  <c r="C553" i="9" l="1"/>
  <c r="D552" i="9"/>
  <c r="C554" i="9" l="1"/>
  <c r="D553" i="9"/>
  <c r="C555" i="9" l="1"/>
  <c r="D554" i="9"/>
  <c r="C556" i="9" l="1"/>
  <c r="D555" i="9"/>
  <c r="C557" i="9" l="1"/>
  <c r="D556" i="9"/>
  <c r="C558" i="9" l="1"/>
  <c r="D557" i="9"/>
  <c r="C559" i="9" l="1"/>
  <c r="D558" i="9"/>
  <c r="C560" i="9" l="1"/>
  <c r="D559" i="9"/>
  <c r="C561" i="9" l="1"/>
  <c r="D560" i="9"/>
  <c r="C562" i="9" l="1"/>
  <c r="D561" i="9"/>
  <c r="C563" i="9" l="1"/>
  <c r="D562" i="9"/>
  <c r="C564" i="9" l="1"/>
  <c r="D563" i="9"/>
  <c r="C565" i="9" l="1"/>
  <c r="D564" i="9"/>
  <c r="C566" i="9" l="1"/>
  <c r="D565" i="9"/>
  <c r="C567" i="9" l="1"/>
  <c r="D566" i="9"/>
  <c r="C568" i="9" l="1"/>
  <c r="D567" i="9"/>
  <c r="C569" i="9" l="1"/>
  <c r="D568" i="9"/>
  <c r="C570" i="9" l="1"/>
  <c r="D569" i="9"/>
  <c r="C571" i="9" l="1"/>
  <c r="D570" i="9"/>
  <c r="C572" i="9" l="1"/>
  <c r="D571" i="9"/>
  <c r="C573" i="9" l="1"/>
  <c r="D572" i="9"/>
  <c r="C574" i="9" l="1"/>
  <c r="D573" i="9"/>
  <c r="C575" i="9" l="1"/>
  <c r="D574" i="9"/>
  <c r="C576" i="9" l="1"/>
  <c r="D575" i="9"/>
  <c r="C577" i="9" l="1"/>
  <c r="D576" i="9"/>
  <c r="C578" i="9" l="1"/>
  <c r="D577" i="9"/>
  <c r="C579" i="9" l="1"/>
  <c r="D578" i="9"/>
  <c r="C580" i="9" l="1"/>
  <c r="D579" i="9"/>
  <c r="C581" i="9" l="1"/>
  <c r="D580" i="9"/>
  <c r="C582" i="9" l="1"/>
  <c r="D581" i="9"/>
  <c r="C583" i="9" l="1"/>
  <c r="D582" i="9"/>
  <c r="C584" i="9" l="1"/>
  <c r="D583" i="9"/>
  <c r="C585" i="9" l="1"/>
  <c r="D584" i="9"/>
  <c r="C586" i="9" l="1"/>
  <c r="D585" i="9"/>
  <c r="C587" i="9" l="1"/>
  <c r="D586" i="9"/>
  <c r="C588" i="9" l="1"/>
  <c r="D587" i="9"/>
  <c r="C589" i="9" l="1"/>
  <c r="D588" i="9"/>
  <c r="C590" i="9" l="1"/>
  <c r="D589" i="9"/>
  <c r="C591" i="9" l="1"/>
  <c r="D590" i="9"/>
  <c r="C592" i="9" l="1"/>
  <c r="D591" i="9"/>
  <c r="C593" i="9" l="1"/>
  <c r="D592" i="9"/>
  <c r="C594" i="9" l="1"/>
  <c r="D593" i="9"/>
  <c r="C595" i="9" l="1"/>
  <c r="D594" i="9"/>
  <c r="C596" i="9" l="1"/>
  <c r="D595" i="9"/>
  <c r="C597" i="9" l="1"/>
  <c r="D596" i="9"/>
  <c r="C598" i="9" l="1"/>
  <c r="D597" i="9"/>
  <c r="C599" i="9" l="1"/>
  <c r="D598" i="9"/>
  <c r="C600" i="9" l="1"/>
  <c r="D599" i="9"/>
  <c r="C601" i="9" l="1"/>
  <c r="D600" i="9"/>
  <c r="C602" i="9" l="1"/>
  <c r="D601" i="9"/>
  <c r="C603" i="9" l="1"/>
  <c r="D602" i="9"/>
  <c r="C604" i="9" l="1"/>
  <c r="D603" i="9"/>
  <c r="C605" i="9" l="1"/>
  <c r="D604" i="9"/>
  <c r="C606" i="9" l="1"/>
  <c r="D605" i="9"/>
  <c r="C607" i="9" l="1"/>
  <c r="D606" i="9"/>
  <c r="C608" i="9" l="1"/>
  <c r="D607" i="9"/>
  <c r="C609" i="9" l="1"/>
  <c r="D608" i="9"/>
  <c r="C610" i="9" l="1"/>
  <c r="D609" i="9"/>
  <c r="C611" i="9" l="1"/>
  <c r="D610" i="9"/>
  <c r="C612" i="9" l="1"/>
  <c r="D611" i="9"/>
  <c r="C613" i="9" l="1"/>
  <c r="D612" i="9"/>
  <c r="C614" i="9" l="1"/>
  <c r="D613" i="9"/>
  <c r="C615" i="9" l="1"/>
  <c r="D614" i="9"/>
  <c r="C616" i="9" l="1"/>
  <c r="D615" i="9"/>
  <c r="C617" i="9" l="1"/>
  <c r="D616" i="9"/>
  <c r="C618" i="9" l="1"/>
  <c r="D617" i="9"/>
  <c r="C619" i="9" l="1"/>
  <c r="D618" i="9"/>
  <c r="C620" i="9" l="1"/>
  <c r="D619" i="9"/>
  <c r="C621" i="9" l="1"/>
  <c r="D620" i="9"/>
  <c r="C622" i="9" l="1"/>
  <c r="D621" i="9"/>
  <c r="C623" i="9" l="1"/>
  <c r="D622" i="9"/>
  <c r="C624" i="9" l="1"/>
  <c r="D623" i="9"/>
  <c r="C625" i="9" l="1"/>
  <c r="D624" i="9"/>
  <c r="C626" i="9" l="1"/>
  <c r="D625" i="9"/>
  <c r="C627" i="9" l="1"/>
  <c r="D626" i="9"/>
  <c r="C628" i="9" l="1"/>
  <c r="D627" i="9"/>
  <c r="C629" i="9" l="1"/>
  <c r="D628" i="9"/>
  <c r="C630" i="9" l="1"/>
  <c r="D629" i="9"/>
  <c r="C631" i="9" l="1"/>
  <c r="D630" i="9"/>
  <c r="C632" i="9" l="1"/>
  <c r="D631" i="9"/>
  <c r="C633" i="9" l="1"/>
  <c r="D632" i="9"/>
  <c r="C634" i="9" l="1"/>
  <c r="D633" i="9"/>
  <c r="C635" i="9" l="1"/>
  <c r="D634" i="9"/>
  <c r="C636" i="9" l="1"/>
  <c r="D635" i="9"/>
  <c r="C637" i="9" l="1"/>
  <c r="D636" i="9"/>
  <c r="C638" i="9" l="1"/>
  <c r="D637" i="9"/>
  <c r="C639" i="9" l="1"/>
  <c r="D638" i="9"/>
  <c r="C640" i="9" l="1"/>
  <c r="D639" i="9"/>
  <c r="C641" i="9" l="1"/>
  <c r="D640" i="9"/>
  <c r="C642" i="9" l="1"/>
  <c r="D641" i="9"/>
  <c r="C643" i="9" l="1"/>
  <c r="D642" i="9"/>
  <c r="C644" i="9" l="1"/>
  <c r="D643" i="9"/>
  <c r="C645" i="9" l="1"/>
  <c r="D644" i="9"/>
  <c r="C646" i="9" l="1"/>
  <c r="D645" i="9"/>
  <c r="C647" i="9" l="1"/>
  <c r="D646" i="9"/>
  <c r="C648" i="9" l="1"/>
  <c r="D647" i="9"/>
  <c r="C649" i="9" l="1"/>
  <c r="D648" i="9"/>
  <c r="C650" i="9" l="1"/>
  <c r="D649" i="9"/>
  <c r="C651" i="9" l="1"/>
  <c r="D650" i="9"/>
  <c r="C652" i="9" l="1"/>
  <c r="D651" i="9"/>
  <c r="C653" i="9" l="1"/>
  <c r="D652" i="9"/>
  <c r="C654" i="9" l="1"/>
  <c r="D653" i="9"/>
  <c r="C655" i="9" l="1"/>
  <c r="D654" i="9"/>
  <c r="C656" i="9" l="1"/>
  <c r="D655" i="9"/>
  <c r="C657" i="9" l="1"/>
  <c r="D656" i="9"/>
  <c r="C658" i="9" l="1"/>
  <c r="D657" i="9"/>
  <c r="C659" i="9" l="1"/>
  <c r="D658" i="9"/>
  <c r="C660" i="9" l="1"/>
  <c r="D659" i="9"/>
  <c r="C661" i="9" l="1"/>
  <c r="D660" i="9"/>
  <c r="C662" i="9" l="1"/>
  <c r="D661" i="9"/>
  <c r="C663" i="9" l="1"/>
  <c r="D662" i="9"/>
  <c r="C664" i="9" l="1"/>
  <c r="D663" i="9"/>
  <c r="C665" i="9" l="1"/>
  <c r="D664" i="9"/>
  <c r="C666" i="9" l="1"/>
  <c r="D665" i="9"/>
  <c r="C667" i="9" l="1"/>
  <c r="D666" i="9"/>
  <c r="C668" i="9" l="1"/>
  <c r="D667" i="9"/>
  <c r="C669" i="9" l="1"/>
  <c r="D668" i="9"/>
  <c r="C670" i="9" l="1"/>
  <c r="D669" i="9"/>
  <c r="C671" i="9" l="1"/>
  <c r="D670" i="9"/>
  <c r="C672" i="9" l="1"/>
  <c r="D671" i="9"/>
  <c r="C673" i="9" l="1"/>
  <c r="D672" i="9"/>
  <c r="C674" i="9" l="1"/>
  <c r="D673" i="9"/>
  <c r="C675" i="9" l="1"/>
  <c r="D674" i="9"/>
  <c r="C676" i="9" l="1"/>
  <c r="D675" i="9"/>
  <c r="C677" i="9" l="1"/>
  <c r="D676" i="9"/>
  <c r="C678" i="9" l="1"/>
  <c r="D677" i="9"/>
  <c r="C679" i="9" l="1"/>
  <c r="D678" i="9"/>
  <c r="C680" i="9" l="1"/>
  <c r="D679" i="9"/>
  <c r="C681" i="9" l="1"/>
  <c r="D680" i="9"/>
  <c r="C682" i="9" l="1"/>
  <c r="D681" i="9"/>
  <c r="C683" i="9" l="1"/>
  <c r="D682" i="9"/>
  <c r="C684" i="9" l="1"/>
  <c r="D683" i="9"/>
  <c r="C685" i="9" l="1"/>
  <c r="D684" i="9"/>
  <c r="C686" i="9" l="1"/>
  <c r="D685" i="9"/>
  <c r="C687" i="9" l="1"/>
  <c r="D686" i="9"/>
  <c r="C688" i="9" l="1"/>
  <c r="D687" i="9"/>
  <c r="C689" i="9" l="1"/>
  <c r="D688" i="9"/>
  <c r="C690" i="9" l="1"/>
  <c r="D689" i="9"/>
  <c r="C691" i="9" l="1"/>
  <c r="D690" i="9"/>
  <c r="C692" i="9" l="1"/>
  <c r="D691" i="9"/>
  <c r="C693" i="9" l="1"/>
  <c r="D692" i="9"/>
  <c r="C694" i="9" l="1"/>
  <c r="D693" i="9"/>
  <c r="C695" i="9" l="1"/>
  <c r="D694" i="9"/>
  <c r="C696" i="9" l="1"/>
  <c r="D695" i="9"/>
  <c r="C697" i="9" l="1"/>
  <c r="D696" i="9"/>
  <c r="C698" i="9" l="1"/>
  <c r="D697" i="9"/>
  <c r="C699" i="9" l="1"/>
  <c r="D698" i="9"/>
  <c r="C700" i="9" l="1"/>
  <c r="D699" i="9"/>
  <c r="C701" i="9" l="1"/>
  <c r="D700" i="9"/>
  <c r="C702" i="9" l="1"/>
  <c r="D701" i="9"/>
  <c r="C703" i="9" l="1"/>
  <c r="D702" i="9"/>
  <c r="C704" i="9" l="1"/>
  <c r="D703" i="9"/>
  <c r="C705" i="9" l="1"/>
  <c r="D704" i="9"/>
  <c r="C706" i="9" l="1"/>
  <c r="D705" i="9"/>
  <c r="C707" i="9" l="1"/>
  <c r="D706" i="9"/>
  <c r="C708" i="9" l="1"/>
  <c r="D707" i="9"/>
  <c r="C709" i="9" l="1"/>
  <c r="D708" i="9"/>
  <c r="C710" i="9" l="1"/>
  <c r="D709" i="9"/>
  <c r="C711" i="9" l="1"/>
  <c r="D710" i="9"/>
  <c r="C712" i="9" l="1"/>
  <c r="D711" i="9"/>
  <c r="C713" i="9" l="1"/>
  <c r="D712" i="9"/>
  <c r="C714" i="9" l="1"/>
  <c r="D713" i="9"/>
  <c r="C715" i="9" l="1"/>
  <c r="D714" i="9"/>
  <c r="C716" i="9" l="1"/>
  <c r="D715" i="9"/>
  <c r="C717" i="9" l="1"/>
  <c r="D716" i="9"/>
  <c r="C718" i="9" l="1"/>
  <c r="D717" i="9"/>
  <c r="C719" i="9" l="1"/>
  <c r="D718" i="9"/>
  <c r="C720" i="9" l="1"/>
  <c r="D719" i="9"/>
  <c r="C721" i="9" l="1"/>
  <c r="D720" i="9"/>
  <c r="C722" i="9" l="1"/>
  <c r="D721" i="9"/>
  <c r="C723" i="9" l="1"/>
  <c r="D722" i="9"/>
  <c r="C724" i="9" l="1"/>
  <c r="D723" i="9"/>
  <c r="C725" i="9" l="1"/>
  <c r="D724" i="9"/>
  <c r="C726" i="9" l="1"/>
  <c r="D725" i="9"/>
  <c r="C727" i="9" l="1"/>
  <c r="D726" i="9"/>
  <c r="C728" i="9" l="1"/>
  <c r="D727" i="9"/>
  <c r="C729" i="9" l="1"/>
  <c r="D728" i="9"/>
  <c r="C730" i="9" l="1"/>
  <c r="D729" i="9"/>
  <c r="C731" i="9" l="1"/>
  <c r="D730" i="9"/>
  <c r="C732" i="9" l="1"/>
  <c r="D731" i="9"/>
  <c r="C733" i="9" l="1"/>
  <c r="D732" i="9"/>
  <c r="C734" i="9" l="1"/>
  <c r="D733" i="9"/>
  <c r="C735" i="9" l="1"/>
  <c r="D734" i="9"/>
  <c r="C736" i="9" l="1"/>
  <c r="D735" i="9"/>
  <c r="C737" i="9" l="1"/>
  <c r="D736" i="9"/>
  <c r="C738" i="9" l="1"/>
  <c r="D737" i="9"/>
  <c r="C739" i="9" l="1"/>
  <c r="D738" i="9"/>
  <c r="C740" i="9" l="1"/>
  <c r="D739" i="9"/>
  <c r="C741" i="9" l="1"/>
  <c r="D740" i="9"/>
  <c r="C742" i="9" l="1"/>
  <c r="D741" i="9"/>
  <c r="C743" i="9" l="1"/>
  <c r="D742" i="9"/>
  <c r="C744" i="9" l="1"/>
  <c r="D743" i="9"/>
  <c r="C745" i="9" l="1"/>
  <c r="D744" i="9"/>
  <c r="C746" i="9" l="1"/>
  <c r="D745" i="9"/>
  <c r="C747" i="9" l="1"/>
  <c r="D746" i="9"/>
  <c r="C748" i="9" l="1"/>
  <c r="D747" i="9"/>
  <c r="C749" i="9" l="1"/>
  <c r="D748" i="9"/>
  <c r="C750" i="9" l="1"/>
  <c r="D749" i="9"/>
  <c r="C751" i="9" l="1"/>
  <c r="D750" i="9"/>
  <c r="C752" i="9" l="1"/>
  <c r="D751" i="9"/>
  <c r="C753" i="9" l="1"/>
  <c r="D752" i="9"/>
  <c r="C754" i="9" l="1"/>
  <c r="D753" i="9"/>
  <c r="C755" i="9" l="1"/>
  <c r="D754" i="9"/>
  <c r="C756" i="9" l="1"/>
  <c r="D755" i="9"/>
  <c r="C757" i="9" l="1"/>
  <c r="D756" i="9"/>
  <c r="C758" i="9" l="1"/>
  <c r="D757" i="9"/>
  <c r="C759" i="9" l="1"/>
  <c r="D758" i="9"/>
  <c r="C760" i="9" l="1"/>
  <c r="D759" i="9"/>
  <c r="C761" i="9" l="1"/>
  <c r="D760" i="9"/>
  <c r="C762" i="9" l="1"/>
  <c r="D761" i="9"/>
  <c r="C763" i="9" l="1"/>
  <c r="D762" i="9"/>
  <c r="C764" i="9" l="1"/>
  <c r="D763" i="9"/>
  <c r="C765" i="9" l="1"/>
  <c r="D764" i="9"/>
  <c r="C766" i="9" l="1"/>
  <c r="D765" i="9"/>
  <c r="C767" i="9" l="1"/>
  <c r="D766" i="9"/>
  <c r="C768" i="9" l="1"/>
  <c r="D767" i="9"/>
  <c r="C769" i="9" l="1"/>
  <c r="D768" i="9"/>
  <c r="C770" i="9" l="1"/>
  <c r="D769" i="9"/>
  <c r="C771" i="9" l="1"/>
  <c r="D770" i="9"/>
  <c r="C772" i="9" l="1"/>
  <c r="D771" i="9"/>
  <c r="C773" i="9" l="1"/>
  <c r="D772" i="9"/>
  <c r="C774" i="9" l="1"/>
  <c r="D773" i="9"/>
  <c r="C775" i="9" l="1"/>
  <c r="D774" i="9"/>
  <c r="C776" i="9" l="1"/>
  <c r="D775" i="9"/>
  <c r="C777" i="9" l="1"/>
  <c r="D776" i="9"/>
  <c r="C778" i="9" l="1"/>
  <c r="D777" i="9"/>
  <c r="C779" i="9" l="1"/>
  <c r="D778" i="9"/>
  <c r="C780" i="9" l="1"/>
  <c r="D779" i="9"/>
  <c r="C781" i="9" l="1"/>
  <c r="D780" i="9"/>
  <c r="C782" i="9" l="1"/>
  <c r="D781" i="9"/>
  <c r="C783" i="9" l="1"/>
  <c r="D782" i="9"/>
  <c r="C784" i="9" l="1"/>
  <c r="D783" i="9"/>
  <c r="C785" i="9" l="1"/>
  <c r="D784" i="9"/>
  <c r="C786" i="9" l="1"/>
  <c r="D785" i="9"/>
  <c r="C787" i="9" l="1"/>
  <c r="D786" i="9"/>
  <c r="C788" i="9" l="1"/>
  <c r="D787" i="9"/>
  <c r="C789" i="9" l="1"/>
  <c r="D788" i="9"/>
  <c r="C790" i="9" l="1"/>
  <c r="D789" i="9"/>
  <c r="C791" i="9" l="1"/>
  <c r="D790" i="9"/>
  <c r="C792" i="9" l="1"/>
  <c r="D791" i="9"/>
  <c r="C793" i="9" l="1"/>
  <c r="D792" i="9"/>
  <c r="C794" i="9" l="1"/>
  <c r="D794" i="9" s="1"/>
  <c r="D793" i="9"/>
  <c r="G31" i="9" l="1"/>
  <c r="I8" i="9" a="1"/>
  <c r="I8"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<sst xmlns="http://schemas.openxmlformats.org/spreadsheetml/2006/main" count="130911" uniqueCount="11015">
  <si>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</si>
  <si>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</si>
  <si>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</si>
  <si>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</si>
  <si>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</si>
  <si>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</si>
  <si>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</si>
  <si>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</si>
  <si>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</si>
  <si>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</si>
  <si>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</si>
  <si>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</si>
  <si>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</si>
  <si>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</si>
  <si>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</si>
  <si>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</si>
  <si>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</si>
  <si>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</si>
  <si>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</si>
  <si>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</si>
  <si>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</si>
  <si>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</si>
  <si>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</si>
  <si>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</si>
  <si>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</si>
  <si>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</si>
  <si>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</si>
  <si>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</si>
  <si>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</si>
  <si>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</si>
  <si>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</si>
  <si>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</si>
  <si>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</si>
  <si>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</si>
  <si>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</si>
  <si>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</si>
  <si>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</si>
  <si>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</si>
  <si>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</si>
  <si>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</si>
  <si>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</si>
  <si>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</si>
  <si>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</si>
  <si>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</si>
  <si>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</si>
  <si>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</si>
  <si>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</si>
  <si>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</si>
  <si>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</si>
  <si>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</si>
  <si>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</si>
  <si>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</si>
  <si>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</si>
  <si>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</si>
  <si>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</si>
  <si>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</si>
  <si>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</si>
  <si>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</si>
  <si>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</si>
  <si>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</si>
  <si>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</si>
  <si>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</si>
  <si>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</si>
  <si>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</si>
  <si>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</si>
  <si>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</si>
  <si>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</si>
  <si>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</si>
  <si>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</si>
  <si>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</si>
  <si>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</si>
  <si>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</si>
  <si>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</si>
  <si>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</si>
  <si>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</si>
  <si>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</si>
  <si>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</si>
  <si>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</si>
  <si>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</si>
  <si>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</si>
  <si>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</si>
  <si>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</si>
  <si>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</si>
  <si>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</si>
  <si>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</si>
  <si>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</si>
  <si>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</si>
  <si>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</si>
  <si>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</si>
  <si>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</si>
  <si>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</si>
  <si>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</si>
  <si>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</si>
  <si>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</si>
  <si>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</si>
  <si>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</si>
  <si>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</si>
  <si>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</si>
  <si>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</si>
  <si>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</si>
  <si>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</si>
  <si>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</si>
  <si>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</si>
  <si>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</si>
  <si>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</si>
  <si>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</si>
  <si>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</si>
  <si>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</si>
  <si>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</si>
  <si>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</si>
  <si>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</si>
  <si>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</si>
  <si>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</si>
  <si>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</si>
  <si>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</si>
  <si>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</si>
  <si>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</si>
  <si>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</si>
  <si>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</si>
  <si>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</si>
  <si>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</si>
  <si>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</si>
  <si>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</si>
  <si>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</si>
  <si>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</si>
  <si>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</si>
  <si>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</si>
  <si>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</si>
  <si>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</si>
  <si>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</si>
  <si>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</si>
  <si>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</si>
  <si>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</si>
  <si>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</si>
  <si>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</si>
  <si>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</si>
  <si>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</si>
  <si>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</si>
  <si>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</si>
  <si>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</si>
  <si>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</si>
  <si>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</si>
  <si>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</si>
  <si>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</si>
  <si>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</si>
  <si>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</si>
  <si>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</si>
  <si>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</si>
  <si>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</si>
  <si>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</si>
  <si>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</si>
  <si>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</si>
  <si>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</si>
  <si>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</si>
  <si>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</si>
  <si>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</si>
  <si>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</si>
  <si>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</si>
  <si>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</si>
  <si>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</si>
  <si>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</si>
  <si>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</si>
  <si>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</si>
  <si>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</si>
  <si>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</si>
  <si>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</si>
  <si>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</si>
  <si>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</si>
  <si>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</si>
  <si>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</si>
  <si>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</si>
  <si>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</si>
  <si>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</si>
  <si>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</si>
  <si>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</si>
  <si>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</si>
  <si>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</si>
  <si>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</si>
  <si>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</si>
  <si>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</si>
  <si>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</si>
  <si>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</si>
  <si>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</si>
  <si>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</si>
  <si>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</si>
  <si>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</si>
  <si>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</si>
  <si>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</si>
  <si>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</si>
  <si>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</si>
  <si>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</si>
  <si>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</si>
  <si>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</si>
  <si>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</si>
  <si>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</si>
  <si>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</si>
  <si>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</si>
  <si>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</si>
  <si>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</si>
  <si>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</si>
  <si>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</si>
  <si>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</si>
  <si>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</si>
  <si>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</si>
  <si>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</si>
  <si>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</si>
  <si>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</si>
  <si>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</si>
  <si>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</si>
  <si>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</si>
  <si>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</si>
  <si>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</si>
  <si>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</si>
  <si>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</si>
  <si>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</si>
  <si>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</si>
  <si>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</si>
  <si>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</si>
  <si>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</si>
  <si>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</si>
  <si>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</si>
  <si>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</si>
  <si>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</si>
  <si>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</si>
  <si>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</si>
  <si>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</si>
  <si>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</si>
  <si>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</si>
  <si>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</si>
  <si>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</si>
  <si>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</si>
  <si>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</si>
  <si>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</si>
  <si>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</si>
  <si>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</si>
  <si>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</si>
  <si>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</si>
  <si>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</si>
  <si>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</si>
  <si>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</si>
  <si>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</si>
  <si>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</si>
  <si>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</si>
  <si>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</si>
  <si>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</si>
  <si>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</si>
  <si>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</si>
  <si>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</si>
  <si>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</si>
  <si>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</si>
  <si>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</si>
  <si>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</si>
  <si>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</si>
  <si>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</si>
  <si>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</si>
  <si>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</si>
  <si>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</si>
  <si>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</si>
  <si>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</si>
  <si>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</si>
  <si>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</si>
  <si>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</si>
  <si>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</si>
  <si>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</si>
  <si>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</si>
  <si>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</si>
  <si>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</si>
  <si>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</si>
  <si>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</si>
  <si>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</si>
  <si>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</si>
  <si>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</si>
  <si>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</si>
  <si>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</si>
  <si>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</si>
  <si>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</si>
  <si>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</si>
  <si>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</si>
  <si>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</si>
  <si>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</si>
  <si>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</si>
  <si>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</si>
  <si>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</si>
  <si>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</si>
  <si>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</si>
  <si>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</si>
  <si>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</si>
  <si>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</si>
  <si>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</si>
  <si>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</si>
  <si>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</si>
  <si>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</si>
  <si>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</si>
  <si>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</si>
  <si>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</si>
  <si>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</si>
  <si>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</si>
  <si>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</si>
  <si>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</si>
  <si>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</si>
  <si>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</si>
  <si>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</si>
  <si>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</si>
  <si>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</si>
  <si>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</si>
  <si>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</si>
  <si>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</si>
  <si>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</si>
  <si>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</si>
  <si>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</si>
  <si>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</si>
  <si>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</si>
  <si>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</si>
  <si>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</si>
  <si>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</si>
  <si>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</si>
  <si>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</si>
  <si>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</si>
  <si>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</si>
  <si>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</si>
  <si>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</si>
  <si>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</si>
  <si>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</si>
  <si>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</si>
  <si>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</si>
  <si>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</si>
  <si>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</si>
  <si>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</si>
  <si>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</si>
  <si>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</si>
  <si>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</si>
  <si>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</si>
  <si>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</si>
  <si>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</si>
  <si>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</si>
  <si>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</si>
  <si>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</si>
  <si>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</si>
  <si>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</si>
  <si>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</si>
  <si>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</si>
  <si>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</si>
  <si>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</si>
  <si>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</si>
  <si>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</si>
  <si>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</si>
  <si>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</si>
  <si>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</si>
  <si>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</si>
  <si>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</si>
  <si>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</si>
  <si>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</si>
  <si>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</si>
  <si>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</si>
  <si>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</si>
  <si>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</si>
  <si>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</si>
  <si>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</si>
  <si>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</si>
  <si>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</si>
  <si>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</si>
  <si>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</si>
  <si>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</si>
  <si>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</si>
  <si>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</si>
  <si>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</si>
  <si>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</si>
  <si>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</si>
  <si>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</si>
  <si>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</si>
  <si>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</si>
  <si>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</si>
  <si>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</si>
  <si>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</si>
  <si>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</si>
  <si>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</si>
  <si>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</si>
  <si>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</si>
  <si>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</si>
  <si>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</si>
  <si>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</si>
  <si>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</si>
  <si>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</si>
  <si>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</si>
  <si>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</si>
  <si>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</si>
  <si>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</si>
  <si>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</si>
  <si>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</si>
  <si>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</si>
  <si>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</si>
  <si>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</si>
  <si>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</si>
  <si>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</si>
  <si>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</si>
  <si>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</si>
  <si>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</si>
  <si>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</si>
  <si>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</si>
  <si>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</si>
  <si>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</si>
  <si>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</si>
  <si>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</si>
  <si>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</si>
  <si>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</si>
  <si>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</si>
  <si>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</si>
  <si>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</si>
  <si>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</si>
  <si>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</si>
  <si>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</si>
  <si>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</si>
  <si>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</si>
  <si>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</si>
  <si>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</si>
  <si>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</si>
  <si>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</si>
  <si>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</si>
  <si>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</si>
  <si>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</si>
  <si>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</si>
  <si>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</si>
  <si>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</si>
  <si>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</si>
  <si>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</si>
  <si>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</si>
  <si>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</si>
  <si>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</si>
  <si>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</si>
  <si>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</si>
  <si>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</si>
  <si>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</si>
  <si>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</si>
  <si>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</si>
  <si>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</si>
  <si>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</si>
  <si>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</si>
  <si>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</si>
  <si>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</si>
  <si>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</si>
  <si>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</si>
  <si>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</si>
  <si>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</si>
  <si>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</si>
  <si>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</si>
  <si>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</si>
  <si>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</si>
  <si>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</si>
  <si>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</si>
  <si>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</si>
  <si>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</si>
  <si>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</si>
  <si>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</si>
  <si>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</si>
  <si>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</si>
  <si>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</si>
  <si>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</si>
  <si>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</si>
  <si>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</si>
  <si>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</si>
  <si>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</si>
  <si>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</si>
  <si>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</si>
  <si>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</si>
  <si>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</si>
  <si>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</si>
  <si>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</si>
  <si>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</si>
  <si>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</si>
  <si>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</si>
  <si>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</si>
  <si>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</si>
  <si>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</si>
  <si>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</si>
  <si>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</si>
  <si>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</si>
  <si>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</si>
  <si>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</si>
  <si>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</si>
  <si>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</si>
  <si>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</si>
  <si>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</si>
  <si>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</si>
  <si>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</si>
  <si>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</si>
  <si>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</si>
  <si>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</si>
  <si>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</si>
  <si>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</si>
  <si>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</si>
  <si>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</si>
  <si>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</si>
  <si>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</si>
  <si>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</si>
  <si>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</si>
  <si>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</si>
  <si>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</si>
  <si>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</si>
  <si>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</si>
  <si>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</si>
  <si>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</si>
  <si>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</si>
  <si>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</si>
  <si>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</si>
  <si>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</si>
  <si>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</si>
  <si>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</si>
  <si>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</si>
  <si>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</si>
  <si>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</si>
  <si>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</si>
  <si>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</si>
  <si>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</si>
  <si>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</si>
  <si>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</si>
  <si>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</si>
  <si>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</si>
  <si>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</si>
  <si>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</si>
  <si>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</si>
  <si>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</si>
  <si>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</si>
  <si>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</si>
  <si>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</si>
  <si>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</si>
  <si>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</si>
  <si>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</si>
  <si>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</si>
  <si>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</si>
  <si>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</si>
  <si>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</si>
  <si>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</si>
  <si>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</si>
  <si>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</si>
  <si>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</si>
  <si>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</si>
  <si>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</si>
  <si>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</si>
  <si>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</si>
  <si>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</si>
  <si>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</si>
  <si>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</si>
  <si>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</si>
  <si>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</si>
  <si>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</si>
  <si>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</si>
  <si>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</si>
  <si>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</si>
  <si>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</si>
  <si>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</si>
  <si>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</si>
  <si>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</si>
  <si>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</si>
  <si>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</si>
  <si>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</si>
  <si>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</si>
  <si>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</si>
  <si>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</si>
  <si>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</si>
  <si>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</si>
  <si>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</si>
  <si>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</si>
  <si>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</si>
  <si>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</si>
  <si>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</si>
  <si>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</si>
  <si>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</si>
  <si>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</si>
  <si>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</si>
  <si>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</si>
  <si>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</si>
  <si>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</si>
  <si>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</si>
  <si>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</si>
  <si>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</si>
  <si>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</si>
  <si>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</si>
  <si>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</si>
  <si>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</si>
  <si>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</si>
  <si>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</si>
  <si>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</si>
  <si>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</si>
  <si>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</si>
  <si>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</si>
  <si>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</si>
  <si>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</si>
  <si>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</si>
  <si>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</si>
  <si>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</si>
  <si>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</si>
  <si>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</si>
  <si>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</si>
  <si>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</si>
  <si>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</si>
  <si>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</si>
  <si>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</si>
  <si>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</si>
  <si>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</si>
  <si>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</si>
  <si>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</si>
  <si>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</si>
  <si>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</si>
  <si>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</si>
  <si>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</si>
  <si>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</si>
  <si>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</si>
  <si>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</si>
  <si>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</si>
  <si>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</si>
  <si>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</si>
  <si>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</si>
  <si>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</si>
  <si>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</si>
  <si>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</si>
  <si>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</si>
  <si>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</si>
  <si>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</si>
  <si>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</si>
  <si>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</si>
  <si>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</si>
  <si>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</si>
  <si>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</si>
  <si>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</si>
  <si>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</si>
  <si>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</si>
  <si>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</si>
  <si>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</si>
  <si>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</si>
  <si>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</si>
  <si>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</si>
  <si>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</si>
  <si>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</si>
  <si>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</si>
  <si>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</si>
  <si>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</si>
  <si>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</si>
  <si>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</si>
  <si>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</si>
  <si>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</si>
  <si>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</si>
  <si>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</si>
  <si>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</si>
  <si>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</si>
  <si>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</si>
  <si>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</si>
  <si>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</si>
  <si>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</si>
  <si>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</si>
  <si>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</si>
  <si>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</si>
  <si>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</si>
  <si>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</si>
  <si>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</si>
  <si>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</si>
  <si>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</si>
  <si>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</si>
  <si>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</si>
  <si>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</si>
  <si>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</si>
  <si>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</si>
  <si>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</si>
  <si>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</si>
  <si>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</si>
  <si>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</si>
  <si>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</si>
  <si>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</si>
  <si>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</si>
  <si>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</si>
  <si>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</si>
  <si>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</si>
  <si>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</si>
  <si>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</si>
  <si>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</si>
  <si>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</si>
  <si>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</si>
  <si>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</si>
  <si>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</si>
  <si>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</si>
  <si>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</si>
  <si>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</si>
  <si>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</si>
  <si>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</si>
  <si>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</si>
  <si>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</si>
  <si>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</si>
  <si>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</si>
  <si>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</si>
  <si>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</si>
  <si>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</si>
  <si>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</si>
  <si>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</si>
  <si>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</si>
  <si>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</si>
  <si>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</si>
  <si>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</si>
  <si>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</si>
  <si>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</si>
  <si>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</si>
  <si>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</si>
  <si>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</si>
  <si>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</si>
  <si>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</si>
  <si>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</si>
  <si>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</si>
  <si>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</si>
  <si>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</si>
  <si>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</si>
  <si>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</si>
  <si>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</si>
  <si>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</si>
  <si>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</si>
  <si>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</si>
  <si>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</si>
  <si>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</si>
  <si>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</si>
  <si>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</si>
  <si>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</si>
  <si>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</si>
  <si>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</si>
  <si>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</si>
  <si>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</si>
  <si>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</si>
  <si>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</si>
  <si>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</si>
  <si>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</si>
  <si>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</si>
  <si>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</si>
  <si>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</si>
  <si>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</si>
  <si>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</si>
  <si>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</si>
  <si>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</si>
  <si>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</si>
  <si>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</si>
  <si>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</si>
  <si>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</si>
  <si>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</si>
  <si>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</si>
  <si>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</si>
  <si>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</si>
  <si>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</si>
  <si>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</si>
  <si>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</si>
  <si>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</si>
  <si>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</si>
  <si>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</si>
  <si>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</si>
  <si>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</si>
  <si>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</si>
  <si>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</si>
  <si>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</si>
  <si>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</si>
  <si>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</si>
  <si>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</si>
  <si>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</si>
  <si>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</si>
  <si>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</si>
  <si>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</si>
  <si>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</si>
  <si>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</si>
  <si>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</si>
  <si>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</si>
  <si>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</si>
  <si>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</si>
  <si>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</si>
  <si>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</si>
  <si>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</si>
  <si>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</si>
  <si>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</si>
  <si>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</si>
  <si>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</si>
  <si>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</si>
  <si>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</si>
  <si>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</si>
  <si>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</si>
  <si>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</si>
  <si>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</si>
  <si>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</si>
  <si>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</si>
  <si>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</si>
  <si>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</si>
  <si>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</si>
  <si>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</si>
  <si>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</si>
  <si>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</si>
  <si>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</si>
  <si>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</si>
  <si>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</si>
  <si>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</si>
  <si>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</si>
  <si>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</si>
  <si>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</si>
  <si>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</si>
  <si>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</si>
  <si>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</si>
  <si>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</si>
  <si>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</si>
  <si>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</si>
  <si>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</si>
  <si>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</si>
  <si>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</si>
  <si>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</si>
  <si>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</si>
  <si>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</si>
  <si>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</si>
  <si>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</si>
  <si>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</si>
  <si>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</si>
  <si>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</si>
  <si>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</si>
  <si>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</si>
  <si>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</si>
  <si>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</si>
  <si>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</si>
  <si>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</si>
  <si>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</si>
  <si>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</si>
  <si>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</si>
  <si>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</si>
  <si>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</si>
  <si>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</si>
  <si>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</si>
  <si>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</si>
  <si>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</si>
  <si>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</si>
  <si>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</si>
  <si>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</si>
  <si>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</si>
  <si>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</si>
  <si>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</si>
  <si>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</si>
  <si>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</si>
  <si>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</si>
  <si>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</si>
  <si>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</si>
  <si>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</si>
  <si>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</si>
  <si>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</si>
  <si>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</si>
  <si>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</si>
  <si>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</si>
  <si>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</si>
  <si>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</si>
  <si>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</si>
  <si>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</si>
  <si>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</si>
  <si>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</si>
  <si>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</si>
  <si>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</si>
  <si>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</si>
  <si>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</si>
  <si>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</si>
  <si>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</si>
  <si>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</si>
  <si>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</si>
  <si>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</si>
  <si>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</si>
  <si>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</si>
  <si>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</si>
  <si>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</si>
  <si>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</si>
  <si>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</si>
  <si>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</si>
  <si>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</si>
  <si>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</si>
  <si>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</si>
  <si>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</si>
  <si>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</si>
  <si>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</si>
  <si>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</si>
  <si>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</si>
  <si>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</si>
  <si>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</si>
  <si>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</si>
  <si>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</si>
  <si>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</si>
  <si>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</si>
  <si>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</si>
  <si>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</si>
  <si>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</si>
  <si>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</si>
  <si>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</si>
  <si>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</si>
  <si>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</si>
  <si>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</si>
  <si>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</si>
  <si>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</si>
  <si>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</si>
  <si>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</si>
  <si>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</si>
  <si>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</si>
  <si>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</si>
  <si>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</si>
  <si>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</si>
  <si>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</si>
  <si>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</si>
  <si>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</si>
  <si>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</si>
  <si>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</si>
  <si>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</si>
  <si>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</si>
  <si>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</si>
  <si>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</si>
  <si>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</si>
  <si>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</si>
  <si>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</si>
  <si>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</si>
  <si>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</si>
  <si>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</si>
  <si>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</si>
  <si>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</si>
  <si>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</si>
  <si>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</si>
  <si>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</si>
  <si>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</si>
  <si>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</si>
  <si>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</si>
  <si>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</si>
  <si>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</si>
  <si>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</si>
  <si>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</si>
  <si>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</si>
  <si>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</si>
  <si>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</si>
  <si>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</si>
  <si>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</si>
  <si>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</si>
  <si>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</si>
  <si>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</si>
  <si>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</si>
  <si>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</si>
  <si>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</si>
  <si>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</si>
  <si>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</si>
  <si>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</si>
  <si>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</si>
  <si>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</si>
  <si>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</si>
  <si>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</si>
  <si>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</si>
  <si>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</si>
  <si>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</si>
  <si>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</si>
  <si>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</si>
  <si>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</si>
  <si>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</si>
  <si>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</si>
  <si>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</si>
  <si>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</si>
  <si>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</si>
  <si>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</si>
  <si>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</si>
  <si>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</si>
  <si>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</si>
  <si>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</si>
  <si>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</si>
  <si>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</si>
  <si>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</si>
  <si>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</si>
  <si>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</si>
  <si>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</si>
  <si>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</si>
  <si>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</si>
  <si>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</si>
  <si>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</si>
  <si>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</si>
  <si>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</si>
  <si>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</si>
  <si>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</si>
  <si>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</si>
  <si>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</si>
  <si>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</si>
  <si>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</si>
  <si>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</si>
  <si>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</si>
  <si>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</si>
  <si>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</si>
  <si>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</si>
  <si>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</si>
  <si>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</si>
  <si>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</si>
  <si>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</si>
  <si>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</si>
  <si>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</si>
  <si>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</si>
  <si>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</si>
  <si>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</si>
  <si>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</si>
  <si>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</si>
  <si>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</si>
  <si>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</si>
  <si>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</si>
  <si>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</si>
  <si>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</si>
  <si>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</si>
  <si>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</si>
  <si>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</si>
  <si>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</si>
  <si>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</si>
  <si>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</si>
  <si>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</si>
  <si>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</si>
  <si>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</si>
  <si>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</si>
  <si>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</si>
  <si>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</si>
  <si>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</si>
  <si>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</si>
  <si>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</si>
  <si>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</si>
  <si>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</si>
  <si>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</si>
  <si>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</si>
  <si>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</si>
  <si>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</si>
  <si>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</si>
  <si>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</si>
  <si>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</si>
  <si>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</si>
  <si>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</si>
  <si>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</si>
  <si>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</si>
  <si>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</si>
  <si>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</si>
  <si>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</si>
  <si>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</si>
  <si>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</si>
  <si>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</si>
  <si>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</si>
  <si>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</si>
  <si>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</si>
  <si>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</si>
  <si>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</si>
  <si>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</si>
  <si>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</si>
  <si>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</si>
  <si>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</si>
  <si>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</si>
  <si>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</si>
  <si>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</si>
  <si>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</si>
  <si>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</si>
  <si>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</si>
  <si>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</si>
  <si>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</si>
  <si>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</si>
  <si>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</si>
  <si>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</si>
  <si>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</si>
  <si>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</si>
  <si>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</si>
  <si>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</si>
  <si>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</si>
  <si>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</si>
  <si>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</si>
  <si>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</si>
  <si>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</si>
  <si>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</si>
  <si>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</si>
  <si>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</si>
  <si>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</si>
  <si>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</si>
  <si>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</si>
  <si>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</si>
  <si>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</si>
  <si>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</si>
  <si>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</si>
  <si>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</si>
  <si>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</si>
  <si>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</si>
  <si>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</si>
  <si>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</si>
  <si>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</si>
  <si>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</si>
  <si>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</si>
  <si>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</si>
  <si>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</si>
  <si>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</si>
  <si>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</si>
  <si>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</si>
  <si>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</si>
  <si>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</si>
  <si>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</si>
  <si>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</si>
  <si>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</si>
  <si>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</si>
  <si>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</si>
  <si>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</si>
  <si>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</si>
  <si>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</si>
  <si>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</si>
  <si>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</si>
  <si>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</si>
  <si>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</si>
  <si>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</si>
  <si>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</si>
  <si>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</si>
  <si>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</si>
  <si>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</si>
  <si>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</si>
  <si>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</si>
  <si>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</si>
  <si>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</si>
  <si>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</si>
  <si>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</si>
  <si>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</si>
  <si>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</si>
  <si>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</si>
  <si>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</si>
  <si>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</si>
  <si>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</si>
  <si>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</si>
  <si>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</si>
  <si>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</si>
  <si>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</si>
  <si>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</si>
  <si>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</si>
  <si>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</si>
  <si>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</si>
  <si>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</si>
  <si>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</si>
  <si>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</si>
  <si>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</si>
  <si>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</si>
  <si>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</si>
  <si>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</si>
  <si>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</si>
  <si>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</si>
  <si>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</si>
  <si>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</si>
  <si>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</si>
  <si>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</si>
  <si>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</si>
  <si>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</si>
  <si>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</si>
  <si>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</si>
  <si>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</si>
  <si>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</si>
  <si>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</si>
  <si>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</si>
  <si>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</si>
  <si>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</si>
  <si>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</si>
  <si>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</si>
  <si>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</si>
  <si>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</si>
  <si>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</si>
  <si>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</si>
  <si>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</si>
  <si>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</si>
  <si>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</si>
  <si>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</si>
  <si>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</si>
  <si>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</si>
  <si>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</si>
  <si>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</si>
  <si>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</si>
  <si>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</si>
  <si>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</si>
  <si>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</si>
  <si>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</si>
  <si>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</si>
  <si>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</si>
  <si>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</si>
  <si>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</si>
  <si>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</si>
  <si>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</si>
  <si>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</si>
  <si>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</si>
  <si>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</si>
  <si>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</si>
  <si>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</si>
  <si>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</si>
  <si>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</si>
  <si>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</si>
  <si>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</si>
  <si>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</si>
  <si>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</si>
  <si>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</si>
  <si>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</si>
  <si>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</si>
  <si>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</si>
  <si>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</si>
  <si>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</si>
  <si>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</si>
  <si>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</si>
  <si>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</si>
  <si>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</si>
  <si>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</si>
  <si>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</si>
  <si>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</si>
  <si>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</si>
  <si>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</si>
  <si>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</si>
  <si>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</si>
  <si>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</si>
  <si>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</si>
  <si>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</si>
  <si>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</si>
  <si>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</si>
  <si>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</si>
  <si>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</si>
  <si>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</si>
  <si>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</si>
  <si>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</si>
  <si>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</si>
  <si>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</si>
  <si>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</si>
  <si>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</si>
  <si>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</si>
  <si>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</si>
  <si>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</si>
  <si>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</si>
  <si>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</si>
  <si>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</si>
  <si>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</si>
  <si>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</si>
  <si>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</si>
  <si>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</si>
  <si>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</si>
  <si>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</si>
  <si>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</si>
  <si>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</si>
  <si>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</si>
  <si>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</si>
  <si>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</si>
  <si>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</si>
  <si>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</si>
  <si>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</si>
  <si>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</si>
  <si>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</si>
  <si>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</si>
  <si>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</si>
  <si>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</si>
  <si>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</si>
  <si>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</si>
  <si>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</si>
  <si>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</si>
  <si>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</si>
  <si>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</si>
  <si>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</si>
  <si>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</si>
  <si>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</si>
  <si>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</si>
  <si>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</si>
  <si>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</si>
  <si>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</si>
  <si>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</si>
  <si>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</si>
  <si>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</si>
  <si>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</si>
  <si>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</si>
  <si>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</si>
  <si>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</si>
  <si>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</si>
  <si>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</si>
  <si>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</si>
  <si>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</si>
  <si>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</si>
  <si>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</si>
  <si>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</si>
  <si>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</si>
  <si>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</si>
  <si>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</si>
  <si>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</si>
  <si>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</si>
  <si>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</si>
  <si>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</si>
  <si>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</si>
  <si>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</si>
  <si>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</si>
  <si>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</si>
  <si>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</si>
  <si>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</si>
  <si>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</si>
  <si>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</si>
  <si>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</si>
  <si>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</si>
  <si>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</si>
  <si>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</si>
  <si>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</si>
  <si>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</si>
  <si>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</si>
  <si>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</si>
  <si>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</si>
  <si>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</si>
  <si>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</si>
  <si>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</si>
  <si>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</si>
  <si>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</si>
  <si>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</si>
  <si>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</si>
  <si>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</si>
  <si>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</si>
  <si>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</si>
  <si>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</si>
  <si>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</si>
  <si>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</si>
  <si>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</si>
  <si>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</si>
  <si>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</si>
  <si>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</si>
  <si>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</si>
  <si>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</si>
  <si>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</si>
  <si>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</si>
  <si>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</si>
  <si>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</si>
  <si>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</si>
  <si>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</si>
  <si>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</si>
  <si>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</si>
  <si>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</si>
  <si>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</si>
  <si>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</si>
  <si>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</si>
  <si>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</si>
  <si>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</si>
  <si>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</si>
  <si>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</si>
  <si>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</si>
  <si>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</si>
  <si>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</si>
  <si>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</si>
  <si>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</si>
  <si>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</si>
  <si>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</si>
  <si>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</si>
  <si>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</si>
  <si>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</si>
  <si>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</si>
  <si>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</si>
  <si>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</si>
  <si>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</si>
  <si>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</si>
  <si>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</si>
  <si>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</si>
  <si>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</si>
  <si>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</si>
  <si>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</si>
  <si>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</si>
  <si>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</si>
  <si>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</si>
  <si>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</si>
  <si>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</si>
  <si>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</si>
  <si>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</si>
  <si>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</si>
  <si>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</si>
  <si>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</si>
  <si>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</si>
  <si>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</si>
  <si>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</si>
  <si>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</si>
  <si>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</si>
  <si>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</si>
  <si>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</si>
  <si>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</si>
  <si>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</si>
  <si>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</si>
  <si>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</si>
  <si>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</si>
  <si>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</si>
  <si>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</si>
  <si>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</si>
  <si>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</si>
  <si>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</si>
  <si>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</si>
  <si>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</si>
  <si>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</si>
  <si>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</si>
  <si>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</si>
  <si>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</si>
  <si>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</si>
  <si>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</si>
  <si>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</si>
  <si>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</si>
  <si>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</si>
  <si>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</si>
  <si>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</si>
  <si>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</si>
  <si>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</si>
  <si>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</si>
  <si>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</si>
  <si>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</si>
  <si>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</si>
  <si>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</si>
  <si>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</si>
  <si>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</si>
  <si>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</si>
  <si>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</si>
  <si>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</si>
  <si>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</si>
  <si>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</si>
  <si>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</si>
  <si>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</si>
  <si>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</si>
  <si>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</si>
  <si>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</si>
  <si>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</si>
  <si>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</si>
  <si>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</si>
  <si>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</si>
  <si>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</si>
  <si>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</si>
  <si>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</si>
  <si>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</si>
  <si>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</si>
  <si>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</si>
  <si>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</si>
  <si>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</si>
  <si>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</si>
  <si>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</si>
  <si>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</si>
  <si>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</si>
  <si>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</si>
  <si>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</si>
  <si>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</si>
  <si>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</si>
  <si>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</si>
  <si>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</si>
  <si>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</si>
  <si>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</si>
  <si>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</si>
  <si>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</si>
  <si>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</si>
  <si>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</si>
  <si>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</si>
  <si>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</si>
  <si>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</si>
  <si>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</si>
  <si>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</si>
  <si>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</si>
  <si>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</si>
  <si>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</si>
  <si>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</si>
  <si>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</si>
  <si>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</si>
  <si>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</si>
  <si>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</si>
  <si>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</si>
  <si>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</si>
  <si>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</si>
  <si>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</si>
  <si>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</si>
  <si>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</si>
  <si>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</si>
  <si>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</si>
  <si>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</si>
  <si>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</si>
  <si>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</si>
  <si>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</si>
  <si>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</si>
  <si>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</si>
  <si>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</si>
  <si>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</si>
  <si>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</si>
  <si>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</si>
  <si>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</si>
  <si>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</si>
  <si>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</si>
  <si>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</si>
  <si>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</si>
  <si>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</si>
  <si>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</si>
  <si>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</si>
  <si>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</si>
  <si>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</si>
  <si>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</si>
  <si>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</si>
  <si>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</si>
  <si>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</si>
  <si>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</si>
  <si>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</si>
  <si>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</si>
  <si>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</si>
  <si>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</si>
  <si>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</si>
  <si>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</si>
  <si>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</si>
  <si>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</si>
  <si>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</si>
  <si>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</si>
  <si>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</si>
  <si>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</si>
  <si>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</si>
  <si>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</si>
  <si>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</si>
  <si>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</si>
  <si>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</si>
  <si>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</si>
  <si>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</si>
  <si>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</si>
  <si>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</si>
  <si>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</si>
  <si>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</si>
  <si>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</si>
  <si>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</si>
  <si>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</si>
  <si>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</si>
  <si>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</si>
  <si>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</si>
  <si>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</si>
  <si>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</si>
  <si>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</si>
  <si>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</si>
  <si>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</si>
  <si>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</si>
  <si>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</si>
  <si>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</si>
  <si>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</si>
  <si>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</si>
  <si>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</si>
  <si>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</si>
  <si>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</si>
  <si>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</si>
  <si>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</si>
  <si>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</si>
  <si>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</si>
  <si>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</si>
  <si>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</si>
  <si>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</si>
  <si>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</si>
  <si>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</si>
  <si>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</si>
  <si>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</si>
  <si>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</si>
  <si>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</si>
  <si>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</si>
  <si>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</si>
  <si>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</si>
  <si>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</si>
  <si>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</si>
  <si>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</si>
  <si>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</si>
  <si>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</si>
  <si>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</si>
  <si>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</si>
  <si>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</si>
  <si>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</si>
  <si>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</si>
  <si>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</si>
  <si>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</si>
  <si>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</si>
  <si>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</si>
  <si>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</si>
  <si>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</si>
  <si>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</si>
  <si>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</si>
  <si>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</si>
  <si>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</si>
  <si>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</si>
  <si>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</si>
  <si>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</si>
  <si>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</si>
  <si>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</si>
  <si>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</si>
  <si>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</si>
  <si>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</si>
  <si>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</si>
  <si>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</si>
  <si>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</si>
  <si>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</si>
  <si>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</si>
  <si>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</si>
  <si>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</si>
  <si>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</si>
  <si>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</si>
  <si>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</si>
  <si>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</si>
  <si>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</si>
  <si>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</si>
  <si>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</si>
  <si>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</si>
  <si>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</si>
  <si>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</si>
  <si>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</si>
  <si>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</si>
  <si>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</si>
  <si>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</si>
  <si>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</si>
  <si>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</si>
  <si>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</si>
  <si>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</si>
  <si>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</si>
  <si>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</si>
  <si>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</si>
  <si>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</si>
  <si>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</si>
  <si>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</si>
  <si>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</si>
  <si>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</si>
  <si>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</si>
  <si>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</si>
  <si>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</si>
  <si>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</si>
  <si>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</si>
  <si>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</si>
  <si>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</si>
  <si>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</si>
  <si>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</si>
  <si>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</si>
  <si>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</si>
  <si>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</si>
  <si>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</si>
  <si>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</si>
  <si>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</si>
  <si>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</si>
  <si>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</si>
  <si>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</si>
  <si>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</si>
  <si>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</si>
  <si>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</si>
  <si>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</si>
  <si>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</si>
  <si>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</si>
  <si>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</si>
  <si>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</si>
  <si>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</si>
  <si>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</si>
  <si>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</si>
  <si>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</si>
  <si>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</si>
  <si>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</si>
  <si>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</si>
  <si>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</si>
  <si>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</si>
  <si>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</si>
  <si>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</si>
  <si>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</si>
  <si>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</si>
  <si>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</si>
  <si>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</si>
  <si>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</si>
  <si>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</si>
  <si>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</si>
  <si>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</si>
  <si>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</si>
  <si>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</si>
  <si>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</si>
  <si>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</si>
  <si>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</si>
  <si>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</si>
  <si>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</si>
  <si>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</si>
  <si>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</si>
  <si>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</si>
  <si>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</si>
  <si>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</si>
  <si>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</si>
  <si>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</si>
  <si>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</si>
  <si>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</si>
  <si>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</si>
  <si>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</si>
  <si>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</si>
  <si>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</si>
  <si>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</si>
  <si>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</si>
  <si>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</si>
  <si>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</si>
  <si>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</si>
  <si>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</si>
  <si>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</si>
  <si>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</si>
  <si>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</si>
  <si>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</si>
  <si>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</si>
  <si>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</si>
  <si>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</si>
  <si>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</si>
  <si>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</si>
  <si>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</si>
  <si>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</si>
  <si>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</si>
  <si>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</si>
  <si>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</si>
  <si>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</si>
  <si>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</si>
  <si>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</si>
  <si>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</si>
  <si>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</si>
  <si>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</si>
  <si>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</si>
  <si>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</si>
  <si>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</si>
  <si>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</si>
  <si>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</si>
  <si>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</si>
  <si>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</si>
  <si>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</si>
  <si>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</si>
  <si>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</si>
  <si>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</si>
  <si>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</si>
  <si>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</si>
  <si>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</si>
  <si>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</si>
  <si>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</si>
  <si>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</si>
  <si>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</si>
  <si>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</si>
  <si>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</si>
  <si>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</si>
  <si>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</si>
  <si>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</si>
  <si>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</si>
  <si>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</si>
  <si>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</si>
  <si>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</si>
  <si>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</si>
  <si>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</si>
  <si>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</si>
  <si>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</si>
  <si>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</si>
  <si>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</si>
  <si>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</si>
  <si>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</si>
  <si>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</si>
  <si>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</si>
  <si>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</si>
  <si>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</si>
  <si>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</si>
  <si>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</si>
  <si>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</si>
  <si>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</si>
  <si>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</si>
  <si>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</si>
  <si>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</si>
  <si>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</si>
  <si>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</si>
  <si>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</si>
  <si>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</si>
  <si>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</si>
  <si>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</si>
  <si>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</si>
  <si>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</si>
  <si>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</si>
  <si>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</si>
  <si>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</si>
  <si>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</si>
  <si>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</si>
  <si>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</si>
  <si>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</si>
  <si>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</si>
  <si>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</si>
  <si>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</si>
  <si>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</si>
  <si>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</si>
  <si>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</si>
  <si>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</si>
  <si>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</si>
  <si>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</si>
  <si>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</si>
  <si>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</si>
  <si>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</si>
  <si>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</si>
  <si>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</si>
  <si>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</si>
  <si>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</si>
  <si>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</si>
  <si>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</si>
  <si>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</si>
  <si>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</si>
  <si>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</si>
  <si>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</si>
  <si>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</si>
  <si>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</si>
  <si>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</si>
  <si>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</si>
  <si>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</si>
  <si>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</si>
  <si>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</si>
  <si>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</si>
  <si>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</si>
  <si>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</si>
  <si>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</si>
  <si>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</si>
  <si>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</si>
  <si>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</si>
  <si>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</si>
  <si>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</si>
  <si>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</si>
  <si>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</si>
  <si>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</si>
  <si>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</si>
  <si>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</si>
  <si>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</si>
  <si>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</si>
  <si>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</si>
  <si>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</si>
  <si>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</si>
  <si>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</si>
  <si>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</si>
  <si>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</si>
  <si>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</si>
  <si>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</si>
  <si>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</si>
  <si>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</si>
  <si>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</si>
  <si>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</si>
  <si>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</si>
  <si>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</si>
  <si>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</si>
  <si>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</si>
  <si>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</si>
  <si>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</si>
  <si>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</si>
  <si>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</si>
  <si>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</si>
  <si>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</si>
  <si>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</si>
  <si>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</si>
  <si>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</si>
  <si>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</si>
  <si>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</si>
  <si>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</si>
  <si>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</si>
  <si>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</si>
  <si>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</si>
  <si>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</si>
  <si>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</si>
  <si>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</si>
  <si>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</si>
  <si>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</si>
  <si>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</si>
  <si>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</si>
  <si>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</si>
  <si>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</si>
  <si>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</si>
  <si>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</si>
  <si>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</si>
  <si>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</si>
  <si>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</si>
  <si>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</si>
  <si>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</si>
  <si>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</si>
  <si>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</si>
  <si>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</si>
  <si>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</si>
  <si>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</si>
  <si>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</si>
  <si>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</si>
  <si>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</si>
  <si>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</si>
  <si>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</si>
  <si>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</si>
  <si>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</si>
  <si>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</si>
  <si>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</si>
  <si>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</si>
  <si>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</si>
  <si>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</si>
  <si>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</si>
  <si>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</si>
  <si>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</si>
  <si>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</si>
  <si>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</si>
  <si>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</si>
  <si>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</si>
  <si>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</si>
  <si>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</si>
  <si>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</si>
  <si>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</si>
  <si>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</si>
  <si>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</si>
  <si>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</si>
  <si>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</si>
  <si>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</si>
  <si>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</si>
  <si>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</si>
  <si>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</si>
  <si>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</si>
  <si>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</si>
  <si>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</si>
  <si>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</si>
  <si>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</si>
  <si>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</si>
  <si>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</si>
  <si>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</si>
  <si>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</si>
  <si>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</si>
  <si>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</si>
  <si>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</si>
  <si>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</si>
  <si>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</si>
  <si>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</si>
  <si>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</si>
  <si>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</si>
  <si>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</si>
  <si>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</si>
  <si>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</si>
  <si>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</si>
  <si>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</si>
  <si>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</si>
  <si>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</si>
  <si>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</si>
  <si>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</si>
  <si>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</si>
  <si>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</si>
  <si>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</si>
  <si>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</si>
  <si>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</si>
  <si>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</si>
  <si>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</si>
  <si>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</si>
  <si>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</si>
  <si>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</si>
  <si>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</si>
  <si>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</si>
  <si>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</si>
  <si>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</si>
  <si>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</si>
  <si>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</si>
  <si>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</si>
  <si>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</si>
  <si>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</si>
  <si>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</si>
  <si>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</si>
  <si>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</si>
  <si>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</si>
  <si>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</si>
  <si>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</si>
  <si>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</si>
  <si>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</si>
  <si>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</si>
  <si>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</si>
  <si>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</si>
  <si>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</si>
  <si>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</si>
  <si>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</si>
  <si>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</si>
  <si>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</si>
  <si>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</si>
  <si>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</si>
  <si>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</si>
  <si>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</si>
  <si>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</si>
  <si>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</si>
  <si>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</si>
  <si>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</si>
  <si>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</si>
  <si>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</si>
  <si>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</si>
  <si>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</si>
  <si>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</si>
  <si>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</si>
  <si>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</si>
  <si>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</si>
  <si>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</si>
  <si>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</si>
  <si>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</si>
  <si>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</si>
  <si>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</si>
  <si>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</si>
  <si>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</si>
  <si>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</si>
  <si>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</si>
  <si>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</si>
  <si>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</si>
  <si>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</si>
  <si>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</si>
  <si>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</si>
  <si>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</si>
  <si>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</si>
  <si>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</si>
  <si>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</si>
  <si>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</si>
  <si>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</si>
  <si>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</si>
  <si>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</si>
  <si>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</si>
  <si>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</si>
  <si>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</si>
  <si>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</si>
  <si>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</si>
  <si>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</si>
  <si>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</si>
  <si>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</si>
  <si>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</si>
  <si>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</si>
  <si>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</si>
  <si>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</si>
  <si>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</si>
  <si>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</si>
  <si>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</si>
  <si>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</si>
  <si>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</si>
  <si>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</si>
  <si>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</si>
  <si>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</si>
  <si>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</si>
  <si>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</si>
  <si>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</si>
  <si>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</si>
  <si>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</si>
  <si>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</si>
  <si>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</si>
  <si>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</si>
  <si>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</si>
  <si>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</si>
  <si>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</si>
  <si>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</si>
  <si>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</si>
  <si>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</si>
  <si>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</si>
  <si>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</si>
  <si>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</si>
  <si>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</si>
  <si>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</si>
  <si>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</si>
  <si>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</si>
  <si>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</si>
  <si>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</si>
  <si>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</si>
  <si>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</si>
  <si>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</si>
  <si>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</si>
  <si>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</si>
  <si>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</si>
  <si>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</si>
  <si>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</si>
  <si>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</si>
  <si>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</si>
  <si>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</si>
  <si>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</si>
  <si>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</si>
  <si>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</si>
  <si>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</si>
  <si>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</si>
  <si>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</si>
  <si>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</si>
  <si>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</si>
  <si>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</si>
  <si>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</si>
  <si>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</si>
  <si>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</si>
  <si>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</si>
  <si>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</si>
  <si>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</si>
  <si>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</si>
  <si>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</si>
  <si>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</si>
  <si>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</si>
  <si>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</si>
  <si>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</si>
  <si>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</si>
  <si>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</si>
  <si>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</si>
  <si>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</si>
  <si>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</si>
  <si>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</si>
  <si>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</si>
  <si>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</si>
  <si>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</si>
  <si>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</si>
  <si>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</si>
  <si>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</si>
  <si>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</si>
  <si>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</si>
  <si>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</si>
  <si>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</si>
  <si>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</si>
  <si>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</si>
  <si>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</si>
  <si>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</si>
  <si>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</si>
  <si>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</si>
  <si>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</si>
  <si>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</si>
  <si>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</si>
  <si>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</si>
  <si>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</si>
  <si>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</si>
  <si>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</si>
  <si>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</si>
  <si>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</si>
  <si>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</si>
  <si>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</si>
  <si>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</si>
  <si>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</si>
  <si>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</si>
  <si>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</si>
  <si>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</si>
  <si>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</si>
  <si>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</si>
  <si>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</si>
  <si>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</si>
  <si>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</si>
  <si>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</si>
  <si>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</si>
  <si>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</si>
  <si>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</si>
  <si>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</si>
  <si>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</si>
  <si>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</si>
  <si>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</si>
  <si>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</si>
  <si>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</si>
  <si>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</si>
  <si>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</si>
  <si>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</si>
  <si>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</si>
  <si>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</si>
  <si>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</si>
  <si>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</si>
  <si>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</si>
  <si>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</si>
  <si>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</si>
  <si>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</si>
  <si>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</si>
  <si>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</si>
  <si>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</si>
  <si>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</si>
  <si>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</si>
  <si>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</si>
  <si>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</si>
  <si>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</si>
  <si>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</si>
  <si>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</si>
  <si>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</si>
  <si>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</si>
  <si>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</si>
  <si>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</si>
  <si>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</si>
  <si>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</si>
  <si>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</si>
  <si>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</si>
  <si>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</si>
  <si>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</si>
  <si>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</si>
  <si>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</si>
  <si>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</si>
  <si>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</si>
  <si>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</si>
  <si>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</si>
  <si>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</si>
  <si>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</si>
  <si>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</si>
  <si>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</si>
  <si>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</si>
  <si>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</si>
  <si>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</si>
  <si>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</si>
  <si>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</si>
  <si>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</si>
  <si>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</si>
  <si>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</si>
  <si>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</si>
  <si>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</si>
  <si>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</si>
  <si>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</si>
  <si>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</si>
  <si>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</si>
  <si>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</si>
  <si>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</si>
  <si>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</si>
  <si>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</si>
  <si>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</si>
  <si>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</si>
  <si>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</si>
  <si>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</si>
  <si>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</si>
  <si>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</si>
  <si>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</si>
  <si>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</si>
  <si>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</si>
  <si>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</si>
  <si>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</si>
  <si>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</si>
  <si>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</si>
  <si>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</si>
  <si>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</si>
  <si>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</si>
  <si>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</si>
  <si>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</si>
  <si>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</si>
  <si>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</si>
  <si>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</si>
  <si>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</si>
  <si>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</si>
  <si>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</si>
  <si>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</si>
  <si>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</si>
  <si>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</si>
  <si>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</si>
  <si>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</si>
  <si>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</si>
  <si>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</si>
  <si>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</si>
  <si>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</si>
  <si>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</si>
  <si>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</si>
  <si>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</si>
  <si>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</si>
  <si>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</si>
  <si>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</si>
  <si>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</si>
  <si>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</si>
  <si>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</si>
  <si>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</si>
  <si>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</si>
  <si>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</si>
  <si>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</si>
  <si>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</si>
  <si>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</si>
  <si>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</si>
  <si>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</si>
  <si>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</si>
  <si>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</si>
  <si>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</si>
  <si>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</si>
  <si>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</si>
  <si>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</si>
  <si>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</si>
  <si>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</si>
  <si>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</si>
  <si>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</si>
  <si>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</si>
  <si>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</si>
  <si>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</si>
  <si>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</si>
  <si>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</si>
  <si>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</si>
  <si>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</si>
  <si>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</si>
  <si>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</si>
  <si>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</si>
  <si>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</si>
  <si>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</si>
  <si>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</si>
  <si>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</si>
  <si>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</si>
  <si>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</si>
  <si>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</si>
  <si>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</si>
  <si>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</si>
  <si>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</si>
  <si>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</si>
  <si>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</si>
  <si>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</si>
  <si>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</si>
  <si>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</si>
  <si>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</si>
  <si>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</si>
  <si>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</si>
  <si>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</si>
  <si>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</si>
  <si>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</si>
  <si>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</si>
  <si>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</si>
  <si>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</si>
  <si>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</si>
  <si>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</si>
  <si>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</si>
  <si>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</si>
  <si>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</si>
  <si>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</si>
  <si>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</si>
  <si>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</si>
  <si>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</si>
  <si>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</si>
  <si>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</si>
  <si>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</si>
  <si>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</si>
  <si>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</si>
  <si>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</si>
  <si>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</si>
  <si>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</si>
  <si>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</si>
  <si>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</si>
  <si>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</si>
  <si>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</si>
  <si>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</si>
  <si>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</si>
  <si>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</si>
  <si>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</si>
  <si>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</si>
  <si>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</si>
  <si>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</si>
  <si>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</si>
  <si>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</si>
  <si>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</si>
  <si>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</si>
  <si>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</si>
  <si>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</si>
  <si>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</si>
  <si>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</si>
  <si>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</si>
  <si>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</si>
  <si>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</si>
  <si>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</si>
  <si>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</si>
  <si>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</si>
  <si>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</si>
  <si>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</si>
  <si>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</si>
  <si>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</si>
  <si>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</si>
  <si>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</si>
  <si>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</si>
  <si>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</si>
  <si>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</si>
  <si>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</si>
  <si>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</si>
  <si>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</si>
  <si>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</si>
  <si>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</si>
  <si>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</si>
  <si>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</si>
  <si>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</si>
  <si>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</si>
  <si>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</si>
  <si>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</si>
  <si>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</si>
  <si>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</si>
  <si>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</si>
  <si>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</si>
  <si>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</si>
  <si>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</si>
  <si>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</si>
  <si>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</si>
  <si>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</si>
  <si>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</si>
  <si>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</si>
  <si>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</si>
  <si>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</si>
  <si>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</si>
  <si>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</si>
  <si>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</si>
  <si>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</si>
  <si>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</si>
  <si>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</si>
  <si>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</si>
  <si>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</si>
  <si>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</si>
  <si>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</si>
  <si>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</si>
  <si>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</si>
  <si>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</si>
  <si>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</si>
  <si>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</si>
  <si>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</si>
  <si>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</si>
  <si>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</si>
  <si>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</si>
  <si>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</si>
  <si>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</si>
  <si>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</si>
  <si>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</si>
  <si>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</si>
  <si>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</si>
  <si>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</si>
  <si>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</si>
  <si>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</si>
  <si>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</si>
  <si>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</si>
  <si>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</si>
  <si>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</si>
  <si>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</si>
  <si>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</si>
  <si>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</si>
  <si>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</si>
  <si>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</si>
  <si>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</si>
  <si>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</si>
  <si>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</si>
  <si>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</si>
  <si>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</si>
  <si>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</si>
  <si>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</si>
  <si>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</si>
  <si>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</si>
  <si>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</si>
  <si>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</si>
  <si>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</si>
  <si>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</si>
  <si>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</si>
  <si>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</si>
  <si>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</si>
  <si>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</si>
  <si>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</si>
  <si>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</si>
  <si>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</si>
  <si>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</si>
  <si>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</si>
  <si>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</si>
  <si>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</si>
  <si>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</si>
  <si>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</si>
  <si>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</si>
  <si>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</si>
  <si>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</si>
  <si>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</si>
  <si>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</si>
  <si>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</si>
  <si>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</si>
  <si>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</si>
  <si>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</si>
  <si>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</si>
  <si>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</si>
  <si>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</si>
  <si>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</si>
  <si>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</si>
  <si>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</si>
  <si>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</si>
  <si>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</si>
  <si>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</si>
  <si>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</si>
  <si>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</si>
  <si>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</si>
  <si>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</si>
  <si>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</si>
  <si>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</si>
  <si>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</si>
  <si>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</si>
  <si>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</si>
  <si>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</si>
  <si>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</si>
  <si>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</si>
  <si>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</si>
  <si>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</si>
  <si>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</si>
  <si>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</si>
  <si>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</si>
  <si>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</si>
  <si>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</si>
  <si>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</si>
  <si>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</si>
  <si>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</si>
  <si>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</si>
  <si>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</si>
  <si>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</si>
  <si>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</si>
  <si>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</si>
  <si>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</si>
  <si>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</si>
  <si>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</si>
  <si>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</si>
  <si>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</si>
  <si>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</si>
  <si>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</si>
  <si>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</si>
  <si>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</si>
  <si>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</si>
  <si>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</si>
  <si>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</si>
  <si>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</si>
  <si>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</si>
  <si>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</si>
  <si>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</si>
  <si>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</si>
  <si>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</si>
  <si>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</si>
  <si>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</si>
  <si>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</si>
  <si>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</si>
  <si>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</si>
  <si>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</si>
  <si>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</si>
  <si>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</si>
  <si>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</si>
  <si>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</si>
  <si>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</si>
  <si>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</si>
  <si>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</si>
  <si>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</si>
  <si>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</si>
  <si>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</si>
  <si>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</si>
  <si>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</si>
  <si>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</si>
  <si>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</si>
  <si>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</si>
  <si>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</si>
  <si>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</si>
  <si>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</si>
  <si>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</si>
  <si>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</si>
  <si>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</si>
  <si>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</si>
  <si>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</si>
  <si>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</si>
  <si>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</si>
  <si>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</si>
  <si>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</si>
  <si>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</si>
  <si>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</si>
  <si>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</si>
  <si>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</si>
  <si>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</si>
  <si>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</si>
  <si>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</si>
  <si>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</si>
  <si>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</si>
  <si>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</si>
  <si>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</si>
  <si>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</si>
  <si>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</si>
  <si>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</si>
  <si>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</si>
  <si>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</si>
  <si>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</si>
  <si>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</si>
  <si>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</si>
  <si>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</si>
  <si>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</si>
  <si>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</si>
  <si>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</si>
  <si>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</si>
  <si>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</si>
  <si>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</si>
  <si>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</si>
  <si>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</si>
  <si>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</si>
  <si>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</si>
  <si>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</si>
  <si>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</si>
  <si>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</si>
  <si>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</si>
  <si>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</si>
  <si>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</si>
  <si>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</si>
  <si>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</si>
  <si>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</si>
  <si>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</si>
  <si>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</si>
  <si>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</si>
  <si>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</si>
  <si>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</si>
  <si>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</si>
  <si>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</si>
  <si>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</si>
  <si>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</si>
  <si>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</si>
  <si>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</si>
  <si>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</si>
  <si>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</si>
  <si>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</si>
  <si>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</si>
  <si>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</si>
  <si>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</si>
  <si>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</si>
  <si>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</si>
  <si>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</si>
  <si>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</si>
  <si>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</si>
  <si>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</si>
  <si>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</si>
  <si>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</si>
  <si>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</si>
  <si>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</si>
  <si>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</si>
  <si>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</si>
  <si>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</si>
  <si>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</si>
  <si>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</si>
  <si>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</si>
  <si>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</si>
  <si>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</si>
  <si>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</si>
  <si>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</si>
  <si>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</si>
  <si>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</si>
  <si>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</si>
  <si>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</si>
  <si>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</si>
  <si>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</si>
  <si>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</si>
  <si>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</si>
  <si>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</si>
  <si>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</si>
  <si>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</si>
  <si>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</si>
  <si>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</si>
  <si>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</si>
  <si>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</si>
  <si>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</si>
  <si>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</si>
  <si>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</si>
  <si>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</si>
  <si>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</si>
  <si>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</si>
  <si>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</si>
  <si>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</si>
  <si>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</si>
  <si>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</si>
  <si>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</si>
  <si>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</si>
  <si>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</si>
  <si>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</si>
  <si>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</si>
  <si>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</si>
  <si>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</si>
  <si>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</si>
  <si>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</si>
  <si>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</si>
  <si>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</si>
  <si>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</si>
  <si>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</si>
  <si>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</si>
  <si>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</si>
  <si>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</si>
  <si>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</si>
  <si>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</si>
  <si>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</si>
  <si>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</si>
  <si>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</si>
  <si>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</si>
  <si>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</si>
  <si>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</si>
  <si>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</si>
  <si>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</si>
  <si>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</si>
  <si>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</si>
  <si>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</si>
  <si>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</si>
  <si>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</si>
  <si>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</si>
  <si>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</si>
  <si>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</si>
  <si>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</si>
  <si>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</si>
  <si>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</si>
  <si>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</si>
  <si>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</si>
  <si>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</si>
  <si>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</si>
  <si>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</si>
  <si>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</si>
  <si>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</si>
  <si>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</si>
  <si>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</si>
  <si>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</si>
  <si>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</si>
  <si>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</si>
  <si>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</si>
  <si>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</si>
  <si>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</si>
  <si>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</si>
  <si>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</si>
  <si>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</si>
  <si>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</si>
  <si>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</si>
  <si>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</si>
  <si>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</si>
  <si>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</si>
  <si>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</si>
  <si>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</si>
  <si>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</si>
  <si>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</si>
  <si>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</si>
  <si>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</si>
  <si>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</si>
  <si>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</si>
  <si>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</si>
  <si>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</si>
  <si>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</si>
  <si>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</si>
  <si>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</si>
  <si>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</si>
  <si>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</si>
  <si>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</si>
  <si>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</si>
  <si>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</si>
  <si>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</si>
  <si>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</si>
  <si>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</si>
  <si>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</si>
  <si>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</si>
  <si>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</si>
  <si>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</si>
  <si>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</si>
  <si>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</si>
  <si>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</si>
  <si>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</si>
  <si>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</si>
  <si>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</si>
  <si>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</si>
  <si>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</si>
  <si>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</si>
  <si>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</si>
  <si>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</si>
  <si>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</si>
  <si>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</si>
  <si>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</si>
  <si>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</si>
  <si>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</si>
  <si>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</si>
  <si>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</si>
  <si>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</si>
  <si>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</si>
  <si>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</si>
  <si>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</si>
  <si>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</si>
  <si>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</si>
  <si>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</si>
  <si>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</si>
  <si>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</si>
  <si>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</si>
  <si>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</si>
  <si>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</si>
  <si>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</si>
  <si>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</si>
  <si>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</si>
  <si>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</si>
  <si>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</si>
  <si>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</si>
  <si>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</si>
  <si>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</si>
  <si>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</si>
  <si>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</si>
  <si>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</si>
  <si>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</si>
  <si>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</si>
  <si>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</si>
  <si>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</si>
  <si>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</si>
  <si>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</si>
  <si>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</si>
  <si>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</si>
  <si>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</si>
  <si>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</si>
  <si>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</si>
  <si>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</si>
  <si>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</si>
  <si>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</si>
  <si>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</si>
  <si>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</si>
  <si>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</si>
  <si>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</si>
  <si>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</si>
  <si>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</si>
  <si>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</si>
  <si>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</si>
  <si>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</si>
  <si>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</si>
  <si>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</si>
  <si>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</si>
  <si>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</si>
  <si>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</si>
  <si>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</si>
  <si>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</si>
  <si>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</si>
  <si>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</si>
  <si>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</si>
  <si>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</si>
  <si>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</si>
  <si>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</si>
  <si>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</si>
  <si>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</si>
  <si>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</si>
  <si>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</si>
  <si>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</si>
  <si>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</si>
  <si>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</si>
  <si>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</si>
  <si>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</si>
  <si>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</si>
  <si>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</si>
  <si>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</si>
  <si>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</si>
  <si>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</si>
  <si>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</si>
  <si>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</si>
  <si>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</si>
  <si>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</si>
  <si>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</si>
  <si>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</si>
  <si>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</si>
  <si>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</si>
  <si>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</si>
  <si>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</si>
  <si>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</si>
  <si>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</si>
  <si>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</si>
  <si>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</si>
  <si>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</si>
  <si>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</si>
  <si>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</si>
  <si>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</si>
  <si>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</si>
  <si>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</si>
  <si>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</si>
  <si>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</si>
  <si>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</si>
  <si>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</si>
  <si>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</si>
  <si>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</si>
  <si>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</si>
  <si>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</si>
  <si>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</si>
  <si>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</si>
  <si>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</si>
  <si>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</si>
  <si>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</si>
  <si>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</si>
  <si>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</si>
  <si>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</si>
  <si>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</si>
  <si>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</si>
  <si>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</si>
  <si>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</si>
  <si>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</si>
  <si>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</si>
  <si>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</si>
  <si>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</si>
  <si>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</si>
  <si>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</si>
  <si>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</si>
  <si>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</si>
  <si>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</si>
  <si>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</si>
  <si>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</si>
  <si>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</si>
  <si>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</si>
  <si>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</si>
  <si>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</si>
  <si>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</si>
  <si>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</si>
  <si>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</si>
  <si>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</si>
  <si>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</si>
  <si>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</si>
  <si>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</si>
  <si>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</si>
  <si>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</si>
  <si>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</si>
  <si>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</si>
  <si>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</si>
  <si>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</si>
  <si>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</si>
  <si>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</si>
  <si>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</si>
  <si>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</si>
  <si>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</si>
  <si>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</si>
  <si>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</si>
  <si>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</si>
  <si>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</si>
  <si>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</si>
  <si>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</si>
  <si>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</si>
  <si>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</si>
  <si>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</si>
  <si>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</si>
  <si>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</si>
  <si>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</si>
  <si>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</si>
  <si>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</si>
  <si>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</si>
  <si>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</si>
  <si>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</si>
  <si>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</si>
  <si>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</si>
  <si>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</si>
  <si>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</si>
  <si>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</si>
  <si>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</si>
  <si>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</si>
  <si>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</si>
  <si>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</si>
  <si>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</si>
  <si>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</si>
  <si>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</si>
  <si>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</si>
  <si>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</si>
  <si>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</si>
  <si>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</si>
  <si>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</si>
  <si>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</si>
  <si>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</si>
  <si>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</si>
  <si>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</si>
  <si>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</si>
  <si>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</si>
  <si>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</si>
  <si>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</si>
  <si>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</si>
  <si>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</si>
  <si>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</si>
  <si>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</si>
  <si>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</si>
  <si>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</si>
  <si>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</si>
  <si>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</si>
  <si>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</si>
  <si>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</si>
  <si>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</si>
  <si>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</si>
  <si>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</si>
  <si>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</si>
  <si>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</si>
  <si>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</si>
  <si>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</si>
  <si>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</si>
  <si>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</si>
  <si>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</si>
  <si>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</si>
  <si>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</si>
  <si>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</si>
  <si>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</si>
  <si>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</si>
  <si>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</si>
  <si>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</si>
  <si>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</si>
  <si>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</si>
  <si>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</si>
  <si>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</si>
  <si>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</si>
  <si>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</si>
  <si>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</si>
  <si>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</si>
  <si>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</si>
  <si>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</si>
  <si>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</si>
  <si>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</si>
  <si>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</si>
  <si>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</si>
  <si>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</si>
  <si>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</si>
  <si>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</si>
  <si>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</si>
  <si>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</si>
  <si>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</si>
  <si>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</si>
  <si>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</si>
  <si>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</si>
  <si>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</si>
  <si>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</si>
  <si>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</si>
  <si>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</si>
  <si>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</si>
  <si>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</si>
  <si>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</si>
  <si>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</si>
  <si>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</si>
  <si>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</si>
  <si>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</si>
  <si>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</si>
  <si>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</si>
  <si>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</si>
  <si>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</si>
  <si>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</si>
  <si>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</si>
  <si>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</si>
  <si>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</si>
  <si>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</si>
  <si>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</si>
  <si>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</si>
  <si>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</si>
  <si>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</si>
  <si>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</si>
  <si>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</si>
  <si>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</si>
  <si>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</si>
  <si>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</si>
  <si>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</si>
  <si>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</si>
  <si>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</si>
  <si>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</si>
  <si>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</si>
  <si>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</si>
  <si>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</si>
  <si>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</si>
  <si>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</si>
  <si>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</si>
  <si>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</si>
  <si>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</si>
  <si>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</si>
  <si>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</si>
  <si>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</si>
  <si>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</si>
  <si>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</si>
  <si>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</si>
  <si>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</si>
  <si>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</si>
  <si>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</si>
  <si>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</si>
  <si>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</si>
  <si>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</si>
  <si>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</si>
  <si>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</si>
  <si>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</si>
  <si>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</si>
  <si>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</si>
  <si>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</si>
  <si>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</si>
  <si>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</si>
  <si>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</si>
  <si>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</si>
  <si>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</si>
  <si>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</si>
  <si>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</si>
  <si>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</si>
  <si>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</si>
  <si>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</si>
  <si>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</si>
  <si>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</si>
  <si>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</si>
  <si>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</si>
  <si>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</si>
  <si>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</si>
  <si>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</si>
  <si>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</si>
  <si>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</si>
  <si>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</si>
  <si>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</si>
  <si>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</si>
  <si>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</si>
  <si>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</si>
  <si>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</si>
  <si>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</si>
  <si>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</si>
  <si>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</si>
  <si>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</si>
  <si>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</si>
  <si>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</si>
  <si>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</si>
  <si>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</si>
  <si>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</si>
  <si>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</si>
  <si>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</si>
  <si>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</si>
  <si>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</si>
  <si>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</si>
  <si>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</si>
  <si>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</si>
  <si>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</si>
  <si>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</si>
  <si>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</si>
  <si>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</si>
  <si>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</si>
  <si>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</si>
  <si>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</si>
  <si>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</si>
  <si>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</si>
  <si>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</si>
  <si>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</si>
  <si>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</si>
  <si>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</si>
  <si>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</si>
  <si>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</si>
  <si>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</si>
  <si>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</si>
  <si>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</si>
  <si>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</si>
  <si>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</si>
  <si>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</si>
  <si>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</si>
  <si>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</si>
  <si>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</si>
  <si>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</si>
  <si>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</si>
  <si>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</si>
  <si>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</si>
  <si>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</si>
  <si>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</si>
  <si>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</si>
  <si>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</si>
  <si>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</si>
  <si>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</si>
  <si>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</si>
  <si>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</si>
  <si>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</si>
  <si>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</si>
  <si>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</si>
  <si>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</si>
  <si>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</si>
  <si>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</si>
  <si>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</si>
  <si>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</si>
  <si>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</si>
  <si>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</si>
  <si>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</si>
  <si>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</si>
  <si>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</si>
  <si>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</si>
  <si>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</si>
  <si>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</si>
  <si>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</si>
  <si>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</si>
  <si>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</si>
  <si>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</si>
  <si>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</si>
  <si>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</si>
  <si>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</si>
  <si>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</si>
  <si>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</si>
  <si>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</si>
  <si>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</si>
  <si>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</si>
  <si>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</si>
  <si>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</si>
  <si>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</si>
  <si>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</si>
  <si>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</si>
  <si>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</si>
  <si>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</si>
  <si>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</si>
  <si>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</si>
  <si>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</si>
  <si>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</si>
  <si>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</si>
  <si>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</si>
  <si>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</si>
  <si>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</si>
  <si>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</si>
  <si>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</si>
  <si>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</si>
  <si>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</si>
  <si>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</si>
  <si>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</si>
  <si>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</si>
  <si>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</si>
  <si>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</si>
  <si>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</si>
  <si>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</si>
  <si>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</si>
  <si>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</si>
  <si>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</si>
  <si>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</si>
  <si>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</si>
  <si>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</si>
  <si>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</si>
  <si>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</si>
  <si>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</si>
  <si>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</si>
  <si>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</si>
  <si>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</si>
  <si>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</si>
  <si>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</si>
  <si>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</si>
  <si>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</si>
  <si>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</si>
  <si>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</si>
  <si>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</si>
  <si>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</si>
  <si>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</si>
  <si>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</si>
  <si>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</si>
  <si>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</si>
  <si>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</si>
  <si>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</si>
  <si>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</si>
  <si>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</si>
  <si>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</si>
  <si>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</si>
  <si>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</si>
  <si>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</si>
  <si>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</si>
  <si>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</si>
  <si>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</si>
  <si>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</si>
  <si>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</si>
  <si>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</si>
  <si>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</si>
  <si>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</si>
  <si>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</si>
  <si>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</si>
  <si>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</si>
  <si>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</si>
  <si>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</si>
  <si>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</si>
  <si>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</si>
  <si>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</si>
  <si>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</si>
  <si>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</si>
  <si>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</si>
  <si>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</si>
  <si>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</si>
  <si>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</si>
  <si>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</si>
  <si>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</si>
  <si>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</si>
  <si>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</si>
  <si>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</si>
  <si>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</si>
  <si>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</si>
  <si>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</si>
  <si>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</si>
  <si>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</si>
  <si>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</si>
  <si>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</si>
  <si>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</si>
  <si>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</si>
  <si>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</si>
  <si>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</si>
  <si>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</si>
  <si>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</si>
  <si>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</si>
  <si>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</si>
  <si>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</si>
  <si>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</si>
  <si>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</si>
  <si>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</si>
  <si>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</si>
  <si>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</si>
  <si>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</si>
  <si>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</si>
  <si>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</si>
  <si>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</si>
  <si>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</si>
  <si>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</si>
  <si>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</si>
  <si>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</si>
  <si>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</si>
  <si>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</si>
  <si>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</si>
  <si>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</si>
  <si>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</si>
  <si>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</si>
  <si>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</si>
  <si>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</si>
  <si>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</si>
  <si>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</si>
  <si>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</si>
  <si>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</si>
  <si>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</si>
  <si>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</si>
  <si>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</si>
  <si>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</si>
  <si>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</si>
  <si>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</si>
  <si>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</si>
  <si>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</si>
  <si>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</si>
  <si>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</si>
  <si>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</si>
  <si>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</si>
  <si>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</si>
  <si>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</si>
  <si>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</si>
  <si>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</si>
  <si>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</si>
  <si>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</si>
  <si>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</si>
  <si>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</si>
  <si>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</si>
  <si>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</si>
  <si>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</si>
  <si>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</si>
  <si>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</si>
  <si>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</si>
  <si>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</si>
  <si>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</si>
  <si>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</si>
  <si>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</si>
  <si>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</si>
  <si>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</si>
  <si>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</si>
  <si>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</si>
  <si>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</si>
  <si>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</si>
  <si>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</si>
  <si>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</si>
  <si>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</si>
  <si>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</si>
  <si>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</si>
  <si>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</si>
  <si>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</si>
  <si>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</si>
  <si>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</si>
  <si>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</si>
  <si>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</si>
  <si>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</si>
  <si>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</si>
  <si>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</si>
  <si>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</si>
  <si>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</si>
  <si>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</si>
  <si>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</si>
  <si>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</si>
  <si>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</si>
  <si>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</si>
  <si>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</si>
  <si>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</si>
  <si>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</si>
  <si>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</si>
  <si>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</si>
  <si>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</si>
  <si>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</si>
  <si>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</si>
  <si>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</si>
  <si>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</si>
  <si>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</si>
  <si>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</si>
  <si>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</si>
  <si>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</si>
  <si>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</si>
  <si>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</si>
  <si>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</si>
  <si>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</si>
  <si>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</si>
  <si>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</si>
  <si>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</si>
  <si>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</si>
  <si>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</si>
  <si>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</si>
  <si>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</si>
  <si>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</si>
  <si>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</si>
  <si>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</si>
  <si>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</si>
  <si>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</si>
  <si>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</si>
  <si>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</si>
  <si>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</si>
  <si>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</si>
  <si>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</si>
  <si>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</si>
  <si>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</si>
  <si>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</si>
  <si>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</si>
  <si>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</si>
  <si>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</si>
  <si>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</si>
  <si>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</si>
  <si>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</si>
  <si>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</si>
  <si>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</si>
  <si>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</si>
  <si>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</si>
  <si>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</si>
  <si>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</si>
  <si>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</si>
  <si>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</si>
  <si>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</si>
  <si>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</si>
  <si>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</si>
  <si>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</si>
  <si>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</si>
  <si>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</si>
  <si>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</si>
  <si>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</si>
  <si>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</si>
  <si>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</si>
  <si>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</si>
  <si>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</si>
  <si>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</si>
  <si>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</si>
  <si>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</si>
  <si>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</si>
  <si>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</si>
  <si>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</si>
  <si>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</si>
  <si>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</si>
  <si>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</si>
  <si>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</si>
  <si>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</si>
  <si>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</si>
  <si>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</si>
  <si>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</si>
  <si>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</si>
  <si>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</si>
  <si>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</si>
  <si>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</si>
  <si>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</si>
  <si>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</si>
  <si>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</si>
  <si>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</si>
  <si>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</si>
  <si>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</si>
  <si>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</si>
  <si>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</si>
  <si>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</si>
  <si>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</si>
  <si>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</si>
  <si>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</si>
  <si>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</si>
  <si>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</si>
  <si>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</si>
  <si>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</si>
  <si>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</si>
  <si>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</si>
  <si>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</si>
  <si>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</si>
  <si>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</si>
  <si>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</si>
  <si>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</si>
  <si>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</si>
  <si>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</si>
  <si>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</si>
  <si>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</si>
  <si>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</si>
  <si>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</si>
  <si>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</si>
  <si>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</si>
  <si>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</si>
  <si>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</si>
  <si>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</si>
  <si>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</si>
  <si>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</si>
  <si>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</si>
  <si>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</si>
  <si>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</si>
  <si>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</si>
  <si>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</si>
  <si>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</si>
  <si>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</si>
  <si>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</si>
  <si>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</si>
  <si>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</si>
  <si>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</si>
  <si>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</si>
  <si>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</si>
  <si>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</si>
  <si>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</si>
  <si>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</si>
  <si>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</si>
  <si>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</si>
  <si>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</si>
  <si>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</si>
  <si>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</si>
  <si>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</si>
  <si>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</si>
  <si>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</si>
  <si>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</si>
  <si>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</si>
  <si>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</si>
  <si>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</si>
  <si>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</si>
  <si>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</si>
  <si>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</si>
  <si>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</si>
  <si>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</si>
  <si>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</si>
  <si>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</si>
  <si>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</si>
  <si>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</si>
  <si>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</si>
  <si>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</si>
  <si>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</si>
  <si>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</si>
  <si>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</si>
  <si>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</si>
  <si>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</si>
  <si>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</si>
  <si>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</si>
  <si>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</si>
  <si>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</si>
  <si>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</si>
  <si>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</si>
  <si>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</si>
  <si>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</si>
  <si>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</si>
  <si>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</si>
  <si>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</si>
  <si>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</si>
  <si>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</si>
  <si>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</si>
  <si>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</si>
  <si>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</si>
  <si>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</si>
  <si>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</si>
  <si>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</si>
  <si>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</si>
  <si>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</si>
  <si>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</si>
  <si>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</si>
  <si>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</si>
  <si>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</si>
  <si>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</si>
  <si>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</si>
  <si>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</si>
  <si>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</si>
  <si>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</si>
  <si>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</si>
  <si>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</si>
  <si>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</si>
  <si>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</si>
  <si>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</si>
  <si>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</si>
  <si>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</si>
  <si>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</si>
  <si>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</si>
  <si>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</si>
  <si>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</si>
  <si>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</si>
  <si>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</si>
  <si>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</si>
  <si>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</si>
  <si>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</si>
  <si>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</si>
  <si>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</si>
  <si>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</si>
  <si>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</si>
  <si>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</si>
  <si>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</si>
  <si>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</si>
  <si>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</si>
  <si>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</si>
  <si>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</si>
  <si>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</si>
  <si>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</si>
  <si>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</si>
  <si>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</si>
  <si>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</si>
  <si>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</si>
  <si>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</si>
  <si>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</si>
  <si>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</si>
  <si>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</si>
  <si>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</si>
  <si>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</si>
  <si>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</si>
  <si>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</si>
  <si>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</si>
  <si>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</si>
  <si>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</si>
  <si>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</si>
  <si>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</si>
  <si>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</si>
  <si>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</si>
  <si>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</si>
  <si>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</si>
  <si>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</si>
  <si>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</si>
  <si>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</si>
  <si>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</si>
  <si>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</si>
  <si>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</si>
  <si>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</si>
  <si>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</si>
  <si>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</si>
  <si>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</si>
  <si>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</si>
  <si>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</si>
  <si>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</si>
  <si>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</si>
  <si>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</si>
  <si>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</si>
  <si>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</si>
  <si>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</si>
  <si>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</si>
  <si>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</si>
  <si>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</si>
  <si>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</si>
  <si>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</si>
  <si>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</si>
  <si>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</si>
  <si>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</si>
  <si>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</si>
  <si>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</si>
  <si>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</si>
  <si>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</si>
  <si>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</si>
  <si>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</si>
  <si>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</si>
  <si>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</si>
  <si>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</si>
  <si>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</si>
  <si>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</si>
  <si>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</si>
  <si>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</si>
  <si>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</si>
  <si>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</si>
  <si>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</si>
  <si>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</si>
  <si>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</si>
  <si>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</si>
  <si>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</si>
  <si>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</si>
  <si>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</si>
  <si>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</si>
  <si>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</si>
  <si>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</si>
  <si>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</si>
  <si>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</si>
  <si>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</si>
  <si>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</si>
  <si>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</si>
  <si>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</si>
  <si>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</si>
  <si>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</si>
  <si>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</si>
  <si>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</si>
  <si>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</si>
  <si>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</si>
  <si>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</si>
  <si>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</si>
  <si>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</si>
  <si>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</si>
  <si>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</si>
  <si>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</si>
  <si>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</si>
  <si>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</si>
  <si>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</si>
  <si>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</si>
  <si>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</si>
  <si>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</si>
  <si>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</si>
  <si>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</si>
  <si>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</si>
  <si>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</si>
  <si>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</si>
  <si>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</si>
  <si>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</si>
  <si>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</si>
  <si>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</si>
  <si>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</si>
  <si>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</si>
  <si>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</si>
  <si>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</si>
  <si>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</si>
  <si>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</si>
  <si>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</si>
  <si>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</si>
  <si>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</si>
  <si>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</si>
  <si>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</si>
  <si>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</si>
  <si>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</si>
  <si>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</si>
  <si>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</si>
  <si>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</si>
  <si>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</si>
  <si>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</si>
  <si>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</si>
  <si>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</si>
  <si>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</si>
  <si>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</si>
  <si>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</si>
  <si>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</si>
  <si>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</si>
  <si>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</si>
  <si>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</si>
  <si>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</si>
  <si>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</si>
  <si>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</si>
  <si>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</si>
  <si>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</si>
  <si>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</si>
  <si>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</si>
  <si>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</si>
  <si>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</si>
  <si>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</si>
  <si>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</si>
  <si>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</si>
  <si>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</si>
  <si>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</si>
  <si>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</si>
  <si>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</si>
  <si>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</si>
  <si>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</si>
  <si>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</si>
  <si>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</si>
  <si>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</si>
  <si>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</si>
  <si>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</si>
  <si>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</si>
  <si>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</si>
  <si>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</si>
  <si>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</si>
  <si>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</si>
  <si>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</si>
  <si>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</si>
  <si>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</si>
  <si>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</si>
  <si>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</si>
  <si>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</si>
  <si>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</si>
  <si>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</si>
  <si>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</si>
  <si>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</si>
  <si>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</si>
  <si>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</si>
  <si>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</si>
  <si>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</si>
  <si>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</si>
  <si>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</si>
  <si>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</si>
  <si>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</si>
  <si>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</si>
  <si>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</si>
  <si>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</si>
  <si>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</si>
  <si>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</si>
  <si>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</si>
  <si>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</si>
  <si>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</si>
  <si>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</si>
  <si>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</si>
  <si>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</si>
  <si>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</si>
  <si>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</si>
  <si>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</si>
  <si>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</si>
  <si>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</si>
  <si>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</si>
  <si>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</si>
  <si>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</si>
  <si>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</si>
  <si>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</si>
  <si>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</si>
  <si>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</si>
  <si>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</si>
  <si>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</si>
  <si>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</si>
  <si>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</si>
  <si>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</si>
  <si>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</si>
  <si>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</si>
  <si>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</si>
  <si>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</si>
  <si>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</si>
  <si>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</si>
  <si>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</si>
  <si>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</si>
  <si>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</si>
  <si>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</si>
  <si>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</si>
  <si>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</si>
  <si>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</si>
  <si>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</si>
  <si>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</si>
  <si>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</si>
  <si>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</si>
  <si>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</si>
  <si>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</si>
  <si>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</si>
  <si>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</si>
  <si>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</si>
  <si>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</si>
  <si>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</si>
  <si>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</si>
  <si>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</si>
  <si>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</si>
  <si>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</si>
  <si>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</si>
  <si>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</si>
  <si>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</si>
  <si>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</si>
  <si>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</si>
  <si>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</si>
  <si>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</si>
  <si>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</si>
  <si>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</si>
  <si>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</si>
  <si>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</si>
  <si>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</si>
  <si>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</si>
  <si>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</si>
  <si>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</si>
  <si>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</si>
  <si>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</si>
  <si>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</si>
  <si>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</si>
  <si>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</si>
  <si>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</si>
  <si>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</si>
  <si>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</si>
  <si>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</si>
  <si>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</si>
  <si>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</si>
  <si>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</si>
  <si>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</si>
  <si>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</si>
  <si>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</si>
  <si>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</si>
  <si>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</si>
  <si>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</si>
  <si>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</si>
  <si>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</si>
  <si>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</si>
  <si>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</si>
  <si>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</si>
  <si>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</si>
  <si>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</si>
  <si>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</si>
  <si>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</si>
  <si>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</si>
  <si>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</si>
  <si>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</si>
  <si>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</si>
  <si>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</si>
  <si>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</si>
  <si>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</si>
  <si>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</si>
  <si>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</si>
  <si>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</si>
  <si>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</si>
  <si>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</si>
  <si>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</si>
  <si>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</si>
  <si>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</si>
  <si>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</si>
  <si>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</si>
  <si>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</si>
  <si>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</si>
  <si>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</si>
  <si>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</si>
  <si>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</si>
  <si>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</si>
  <si>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</si>
  <si>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</si>
  <si>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</si>
  <si>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</si>
  <si>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</si>
  <si>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</si>
  <si>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</si>
  <si>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</si>
  <si>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</si>
  <si>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</si>
  <si>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</si>
  <si>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</si>
  <si>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</si>
  <si>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</si>
  <si>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</si>
  <si>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</si>
  <si>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</si>
  <si>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</si>
  <si>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</si>
  <si>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</si>
  <si>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</si>
  <si>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</si>
  <si>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</si>
  <si>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</si>
  <si>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</si>
  <si>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</si>
  <si>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</si>
  <si>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</si>
  <si>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</si>
  <si>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</si>
  <si>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</si>
  <si>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</si>
  <si>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</si>
  <si>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</si>
  <si>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</si>
  <si>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</si>
  <si>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</si>
  <si>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</si>
  <si>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</si>
  <si>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</si>
  <si>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</si>
  <si>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</si>
  <si>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</si>
  <si>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</si>
  <si>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</si>
  <si>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</si>
  <si>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</si>
  <si>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</si>
  <si>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</si>
  <si>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</si>
  <si>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</si>
  <si>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</si>
  <si>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</si>
  <si>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</si>
  <si>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</si>
  <si>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</si>
  <si>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</si>
  <si>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</si>
  <si>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</si>
  <si>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</si>
  <si>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</si>
  <si>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</si>
  <si>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</si>
  <si>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</si>
  <si>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</si>
  <si>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</si>
  <si>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</si>
  <si>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</si>
  <si>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</si>
  <si>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</si>
  <si>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</si>
  <si>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</si>
  <si>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</si>
  <si>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</si>
  <si>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</si>
  <si>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</si>
  <si>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</si>
  <si>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</si>
  <si>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</si>
  <si>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</si>
  <si>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</si>
  <si>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</si>
  <si>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</si>
  <si>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</si>
  <si>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</si>
  <si>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</si>
  <si>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</si>
  <si>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</si>
  <si>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</si>
  <si>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</si>
  <si>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</si>
  <si>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</si>
  <si>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</si>
  <si>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</si>
  <si>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</si>
  <si>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</si>
  <si>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</si>
  <si>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</si>
  <si>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</si>
  <si>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</si>
  <si>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</si>
  <si>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</si>
  <si>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</si>
  <si>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</si>
  <si>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</si>
  <si>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</si>
  <si>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</si>
  <si>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</si>
  <si>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</si>
  <si>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</si>
  <si>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</si>
  <si>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</si>
  <si>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</si>
  <si>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</si>
  <si>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</si>
  <si>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</si>
  <si>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</si>
  <si>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</si>
  <si>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</si>
  <si>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</si>
  <si>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</si>
  <si>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</si>
  <si>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</si>
  <si>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</si>
  <si>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</si>
  <si>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</si>
  <si>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</si>
  <si>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</si>
  <si>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</si>
  <si>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</si>
  <si>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</si>
  <si>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</si>
  <si>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</si>
  <si>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</si>
  <si>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</si>
  <si>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</si>
  <si>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</si>
  <si>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</si>
  <si>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</si>
  <si>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</si>
  <si>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</si>
  <si>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</si>
  <si>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</si>
  <si>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</si>
  <si>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</si>
  <si>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</si>
  <si>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</si>
  <si>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</si>
  <si>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</si>
  <si>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</si>
  <si>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</si>
  <si>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</si>
  <si>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</si>
  <si>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</si>
  <si>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</si>
  <si>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</si>
  <si>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</si>
  <si>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</si>
  <si>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</si>
  <si>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</si>
  <si>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</si>
  <si>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</si>
  <si>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</si>
  <si>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</si>
  <si>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</si>
  <si>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</si>
  <si>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</si>
  <si>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</si>
  <si>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</si>
  <si>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</si>
  <si>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</si>
  <si>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</si>
  <si>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</si>
  <si>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</si>
  <si>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</si>
  <si>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</si>
  <si>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</si>
  <si>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</si>
  <si>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</si>
  <si>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</si>
  <si>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</si>
  <si>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</si>
  <si>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</si>
  <si>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</si>
  <si>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</si>
  <si>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</si>
  <si>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</si>
  <si>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</si>
  <si>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</si>
  <si>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</si>
  <si>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</si>
  <si>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</si>
  <si>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</si>
  <si>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</si>
  <si>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</si>
  <si>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</si>
  <si>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</si>
  <si>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</si>
  <si>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</si>
  <si>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</si>
  <si>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</si>
  <si>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</si>
  <si>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</si>
  <si>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</si>
  <si>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</si>
  <si>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</si>
  <si>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</si>
  <si>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</si>
  <si>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</si>
  <si>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</si>
  <si>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</si>
  <si>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</si>
  <si>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</si>
  <si>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</si>
  <si>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</si>
  <si>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</si>
  <si>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</si>
  <si>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</si>
  <si>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</si>
  <si>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</si>
  <si>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</si>
  <si>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</si>
  <si>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</si>
  <si>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</si>
  <si>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</si>
  <si>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</si>
  <si>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</si>
  <si>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</si>
  <si>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</si>
  <si>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</si>
  <si>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</si>
  <si>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</si>
  <si>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</si>
  <si>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</si>
  <si>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</si>
  <si>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</si>
  <si>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</si>
  <si>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</si>
  <si>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</si>
  <si>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</si>
  <si>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</si>
  <si>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</si>
  <si>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</si>
  <si>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</si>
  <si>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</si>
  <si>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</si>
  <si>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</si>
  <si>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</si>
  <si>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</si>
  <si>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</si>
  <si>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</si>
  <si>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</si>
  <si>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</si>
  <si>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</si>
  <si>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</si>
  <si>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</si>
  <si>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</si>
  <si>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</si>
  <si>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</si>
  <si>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</si>
  <si>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</si>
  <si>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</si>
  <si>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</si>
  <si>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</si>
  <si>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</si>
  <si>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</si>
  <si>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</si>
  <si>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</si>
  <si>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</si>
  <si>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</si>
  <si>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</si>
  <si>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</si>
  <si>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</si>
  <si>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</si>
  <si>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</si>
  <si>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</si>
  <si>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</si>
  <si>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</si>
  <si>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</si>
  <si>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</si>
  <si>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</si>
  <si>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</si>
  <si>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</si>
  <si>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</si>
  <si>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</si>
  <si>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</si>
  <si>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</si>
  <si>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</si>
  <si>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</si>
  <si>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</si>
  <si>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</si>
  <si>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</si>
  <si>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</si>
  <si>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</si>
  <si>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</si>
  <si>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</si>
  <si>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</si>
  <si>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</si>
  <si>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</si>
  <si>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</si>
  <si>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</si>
  <si>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</si>
  <si>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</si>
  <si>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</si>
  <si>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</si>
  <si>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</si>
  <si>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</si>
  <si>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</si>
  <si>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</si>
  <si>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</si>
  <si>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</si>
  <si>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</si>
  <si>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</si>
  <si>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</si>
  <si>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</si>
  <si>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</si>
  <si>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</si>
  <si>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</si>
  <si>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</si>
  <si>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</si>
  <si>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</si>
  <si>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</si>
  <si>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</si>
  <si>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</si>
  <si>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</si>
  <si>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</si>
  <si>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</si>
  <si>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</si>
  <si>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</si>
  <si>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</si>
  <si>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</si>
  <si>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</si>
  <si>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</si>
  <si>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</si>
  <si>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</si>
  <si>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</si>
  <si>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</si>
  <si>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</si>
  <si>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</si>
  <si>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</si>
  <si>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</si>
  <si>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</si>
  <si>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</si>
  <si>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</si>
  <si>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</si>
  <si>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</si>
  <si>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</si>
  <si>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</si>
  <si>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</si>
  <si>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</si>
  <si>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</si>
  <si>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</si>
  <si>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</si>
  <si>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</si>
  <si>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</si>
  <si>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</si>
  <si>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</si>
  <si>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</si>
  <si>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</si>
  <si>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</si>
  <si>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</si>
  <si>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</si>
  <si>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</si>
  <si>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</si>
  <si>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</si>
  <si>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</si>
  <si>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</si>
  <si>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</si>
  <si>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</si>
  <si>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</si>
  <si>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</si>
  <si>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</si>
  <si>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</si>
  <si>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</si>
  <si>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</si>
  <si>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</si>
  <si>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</si>
  <si>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</si>
  <si>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</si>
  <si>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</si>
  <si>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</si>
  <si>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</si>
  <si>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</si>
  <si>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</si>
  <si>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</si>
  <si>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</si>
  <si>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</si>
  <si>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</si>
  <si>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</si>
  <si>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</si>
  <si>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</si>
  <si>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</si>
  <si>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</si>
  <si>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</si>
  <si>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</si>
  <si>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</si>
  <si>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</si>
  <si>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</si>
  <si>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</si>
  <si>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</si>
  <si>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</si>
  <si>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</si>
  <si>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</si>
  <si>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</si>
  <si>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</si>
  <si>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</si>
  <si>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</si>
  <si>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</si>
  <si>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</si>
  <si>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</si>
  <si>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</si>
  <si>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</si>
  <si>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</si>
  <si>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</si>
  <si>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</si>
  <si>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</si>
  <si>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</si>
  <si>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</si>
  <si>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</si>
  <si>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</si>
  <si>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</si>
  <si>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</si>
  <si>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</si>
  <si>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</si>
  <si>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</si>
  <si>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</si>
  <si>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</si>
  <si>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</si>
  <si>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</si>
  <si>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</si>
  <si>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</si>
  <si>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</si>
  <si>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</si>
  <si>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</si>
  <si>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</si>
  <si>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</si>
  <si>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</si>
  <si>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</si>
  <si>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</si>
  <si>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</si>
  <si>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</si>
  <si>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</si>
  <si>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</si>
  <si>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</si>
  <si>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</si>
  <si>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</si>
  <si>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</si>
  <si>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</si>
  <si>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</si>
  <si>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</si>
  <si>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</si>
  <si>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</si>
  <si>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</si>
  <si>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</si>
  <si>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</si>
  <si>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</si>
  <si>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</si>
  <si>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</si>
  <si>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</si>
  <si>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</si>
  <si>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</si>
  <si>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</si>
  <si>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</si>
  <si>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</si>
  <si>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</si>
  <si>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</si>
  <si>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</si>
  <si>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</si>
  <si>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</si>
  <si>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</si>
  <si>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</si>
  <si>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</si>
  <si>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</si>
  <si>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</si>
  <si>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</si>
  <si>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</si>
  <si>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</si>
  <si>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</si>
  <si>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</si>
  <si>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</si>
  <si>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</si>
  <si>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</si>
  <si>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</si>
  <si>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</si>
  <si>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</si>
  <si>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</si>
  <si>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</si>
  <si>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</si>
  <si>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</si>
  <si>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</si>
  <si>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</si>
  <si>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</si>
  <si>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</si>
  <si>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</si>
  <si>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</si>
  <si>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</si>
  <si>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</si>
  <si>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</si>
  <si>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</si>
  <si>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</si>
  <si>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</si>
  <si>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</si>
  <si>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</si>
  <si>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</si>
  <si>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</si>
  <si>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</si>
  <si>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</si>
  <si>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</si>
  <si>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</si>
  <si>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</si>
  <si>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</si>
  <si>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</si>
  <si>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</si>
  <si>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</si>
  <si>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</si>
  <si>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</si>
  <si>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</si>
  <si>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</si>
  <si>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</si>
  <si>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</si>
  <si>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</si>
  <si>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</si>
  <si>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</si>
  <si>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</si>
  <si>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</si>
  <si>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</si>
  <si>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</si>
  <si>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</si>
  <si>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</si>
  <si>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</si>
  <si>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</si>
  <si>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</si>
  <si>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</si>
  <si>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</si>
  <si>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</si>
  <si>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</si>
  <si>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</si>
  <si>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</si>
  <si>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</si>
  <si>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</si>
  <si>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</si>
  <si>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</si>
  <si>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</si>
  <si>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</si>
  <si>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</si>
  <si>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</si>
  <si>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</si>
  <si>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</si>
  <si>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</si>
  <si>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</si>
  <si>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</si>
  <si>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</si>
  <si>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</si>
  <si>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</si>
  <si>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</si>
  <si>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</si>
  <si>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</si>
  <si>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</si>
  <si>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</si>
  <si>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</si>
  <si>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</si>
  <si>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</si>
  <si>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</si>
  <si>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</si>
  <si>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</si>
  <si>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</si>
  <si>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</si>
  <si>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</si>
  <si>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</si>
  <si>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</si>
  <si>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</si>
  <si>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</si>
  <si>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</si>
  <si>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</si>
  <si>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</si>
  <si>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</si>
  <si>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</si>
  <si>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</si>
  <si>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</si>
  <si>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</si>
  <si>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</si>
  <si>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</si>
  <si>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</si>
  <si>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</si>
  <si>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</si>
  <si>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</si>
  <si>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</si>
  <si>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</si>
  <si>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</si>
  <si>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</si>
  <si>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</si>
  <si>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</si>
  <si>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</si>
  <si>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</si>
  <si>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</si>
  <si>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</si>
  <si>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</si>
  <si>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</si>
  <si>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</si>
  <si>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</si>
  <si>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</si>
  <si>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</si>
  <si>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</si>
  <si>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</si>
  <si>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</si>
  <si>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</si>
  <si>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</si>
  <si>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</si>
  <si>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</si>
  <si>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</si>
  <si>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</si>
  <si>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</si>
  <si>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</si>
  <si>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</si>
  <si>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</si>
  <si>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</si>
  <si>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</si>
  <si>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</si>
  <si>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</si>
  <si>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</si>
  <si>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</si>
  <si>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</si>
  <si>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</si>
  <si>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</si>
  <si>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</si>
  <si>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</si>
  <si>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</si>
  <si>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</si>
  <si>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</si>
  <si>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</si>
  <si>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</si>
  <si>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</si>
  <si>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</si>
  <si>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</si>
  <si>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</si>
  <si>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</si>
  <si>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</si>
  <si>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</si>
  <si>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</si>
  <si>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</si>
  <si>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</si>
  <si>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</si>
  <si>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</si>
  <si>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</si>
  <si>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</si>
  <si>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</si>
  <si>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</si>
  <si>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</si>
  <si>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</si>
  <si>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</si>
  <si>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</si>
  <si>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</si>
  <si>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</si>
  <si>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</si>
  <si>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</si>
  <si>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</si>
  <si>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</si>
  <si>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</si>
  <si>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</si>
  <si>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</si>
  <si>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</si>
  <si>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</si>
  <si>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</si>
  <si>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</si>
  <si>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</si>
  <si>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</si>
  <si>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</si>
  <si>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</si>
  <si>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</si>
  <si>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</si>
  <si>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</si>
  <si>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</si>
  <si>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</si>
  <si>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</si>
  <si>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</si>
  <si>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</si>
  <si>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</si>
  <si>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</si>
  <si>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</si>
  <si>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</si>
  <si>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</si>
  <si>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</si>
  <si>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</si>
  <si>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</si>
  <si>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</si>
  <si>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</si>
  <si>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</si>
  <si>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</si>
  <si>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</si>
  <si>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</si>
  <si>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</si>
  <si>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</si>
  <si>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</si>
  <si>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</si>
  <si>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</si>
  <si>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</si>
  <si>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</si>
  <si>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</si>
  <si>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</si>
  <si>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</si>
  <si>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</si>
  <si>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</si>
  <si>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</si>
  <si>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</si>
  <si>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</si>
  <si>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</si>
  <si>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</si>
  <si>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</si>
  <si>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</si>
  <si>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</si>
  <si>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</si>
  <si>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</si>
  <si>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</si>
  <si>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</si>
  <si>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</si>
  <si>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</si>
  <si>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</si>
  <si>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</si>
  <si>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</si>
  <si>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</si>
  <si>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</si>
  <si>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</si>
  <si>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</si>
  <si>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</si>
  <si>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</si>
  <si>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</si>
  <si>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</si>
  <si>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</si>
  <si>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</si>
  <si>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</si>
  <si>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</si>
  <si>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</si>
  <si>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</si>
  <si>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</si>
  <si>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</si>
  <si>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</si>
  <si>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</si>
  <si>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</si>
  <si>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</si>
  <si>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</si>
  <si>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</si>
  <si>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</si>
  <si>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</si>
  <si>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</si>
  <si>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</si>
  <si>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</si>
  <si>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</si>
  <si>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</si>
  <si>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</si>
  <si>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</si>
  <si>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</si>
  <si>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</si>
  <si>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</si>
  <si>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</si>
  <si>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</si>
  <si>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</si>
  <si>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</si>
  <si>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</si>
  <si>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</si>
  <si>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</si>
  <si>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</si>
  <si>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</si>
  <si>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</si>
  <si>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</si>
  <si>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</si>
  <si>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</si>
  <si>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</si>
  <si>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</si>
  <si>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</si>
  <si>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</si>
  <si>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</si>
  <si>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</si>
  <si>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</si>
  <si>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</si>
  <si>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</si>
  <si>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</si>
  <si>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</si>
  <si>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</si>
  <si>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</si>
  <si>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</si>
  <si>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</si>
  <si>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</si>
  <si>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</si>
  <si>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</si>
  <si>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</si>
  <si>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</si>
  <si>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</si>
  <si>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</si>
  <si>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</si>
  <si>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</si>
  <si>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</si>
  <si>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</si>
  <si>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</si>
  <si>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</si>
  <si>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</si>
  <si>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</si>
  <si>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</si>
  <si>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</si>
  <si>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</si>
  <si>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</si>
  <si>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</si>
  <si>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</si>
  <si>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</si>
  <si>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</si>
  <si>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</si>
  <si>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</si>
  <si>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</si>
  <si>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</si>
  <si>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</si>
  <si>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</si>
  <si>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</si>
  <si>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</si>
  <si>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</si>
  <si>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</si>
  <si>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</si>
  <si>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</si>
  <si>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</si>
  <si>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</si>
  <si>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</si>
  <si>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</si>
  <si>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</si>
  <si>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</si>
  <si>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</si>
  <si>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</si>
  <si>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</si>
  <si>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</si>
  <si>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</si>
  <si>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</si>
  <si>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</si>
  <si>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</si>
  <si>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</si>
  <si>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</si>
  <si>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</si>
  <si>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</si>
  <si>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</si>
  <si>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</si>
  <si>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</si>
  <si>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</si>
  <si>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</si>
  <si>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</si>
  <si>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</si>
  <si>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</si>
  <si>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</si>
  <si>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</si>
  <si>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</si>
  <si>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</si>
  <si>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</si>
  <si>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</si>
  <si>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</si>
  <si>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</si>
  <si>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</si>
  <si>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</si>
  <si>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</si>
  <si>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</si>
  <si>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</si>
  <si>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</si>
  <si>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</si>
  <si>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</si>
  <si>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</si>
  <si>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</si>
  <si>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</si>
  <si>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</si>
  <si>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</si>
  <si>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</si>
  <si>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</si>
  <si>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</si>
  <si>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</si>
  <si>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</si>
  <si>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</si>
  <si>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</si>
  <si>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</si>
  <si>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</si>
  <si>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</si>
  <si>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</si>
  <si>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</si>
  <si>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</si>
  <si>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</si>
  <si>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</si>
  <si>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</si>
  <si>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</si>
  <si>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</si>
  <si>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</si>
  <si>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</si>
  <si>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</si>
  <si>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</si>
  <si>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</si>
  <si>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</si>
  <si>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</si>
  <si>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</si>
  <si>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</si>
  <si>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</si>
  <si>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</si>
  <si>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</si>
  <si>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</si>
  <si>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</si>
  <si>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</si>
  <si>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</si>
  <si>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</si>
  <si>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</si>
  <si>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</si>
  <si>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</si>
  <si>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</si>
  <si>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</si>
  <si>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</si>
  <si>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</si>
  <si>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</si>
  <si>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</si>
  <si>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</si>
  <si>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</si>
  <si>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</si>
  <si>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</si>
  <si>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</si>
  <si>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</si>
  <si>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</si>
  <si>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</si>
  <si>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</si>
  <si>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</si>
  <si>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</si>
  <si>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</si>
  <si>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</si>
  <si>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</si>
  <si>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</si>
  <si>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</si>
  <si>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</si>
  <si>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</si>
  <si>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</si>
  <si>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</si>
  <si>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</si>
  <si>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</si>
  <si>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</si>
  <si>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</si>
  <si>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</si>
  <si>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</si>
  <si>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</si>
  <si>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</si>
  <si>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</si>
  <si>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</si>
  <si>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</si>
  <si>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</si>
  <si>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</si>
  <si>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</si>
  <si>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</si>
  <si>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</si>
  <si>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</si>
  <si>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</si>
  <si>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</si>
  <si>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</si>
  <si>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</si>
  <si>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</si>
  <si>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</si>
  <si>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</si>
  <si>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</si>
  <si>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</si>
  <si>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</si>
  <si>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</si>
  <si>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</si>
  <si>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</si>
  <si>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</si>
  <si>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</si>
  <si>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</si>
  <si>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</si>
  <si>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</si>
  <si>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</si>
  <si>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</si>
  <si>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</si>
  <si>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</si>
  <si>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</si>
  <si>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</si>
  <si>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</si>
  <si>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</si>
  <si>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</si>
  <si>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</si>
  <si>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</si>
  <si>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</si>
  <si>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</si>
  <si>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</si>
  <si>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</si>
  <si>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</si>
  <si>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</si>
  <si>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</si>
  <si>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</si>
  <si>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</si>
  <si>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</si>
  <si>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</si>
  <si>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</si>
  <si>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</si>
  <si>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</si>
  <si>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</si>
  <si>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</si>
  <si>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</si>
  <si>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</si>
  <si>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</si>
  <si>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</si>
  <si>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</si>
  <si>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</si>
  <si>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</si>
  <si>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</si>
  <si>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</si>
  <si>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</si>
  <si>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</si>
  <si>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</si>
  <si>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</si>
  <si>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</si>
  <si>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</si>
  <si>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</si>
  <si>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</si>
  <si>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</si>
  <si>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</si>
  <si>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</si>
  <si>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</si>
  <si>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</si>
  <si>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</si>
  <si>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</si>
  <si>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</si>
  <si>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</si>
  <si>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</si>
  <si>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</si>
  <si>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</si>
  <si>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</si>
  <si>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</si>
  <si>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</si>
  <si>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</si>
  <si>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</si>
  <si>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</si>
  <si>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</si>
  <si>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</si>
  <si>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</si>
  <si>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</si>
  <si>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</si>
  <si>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</si>
  <si>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</si>
  <si>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</si>
  <si>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</si>
  <si>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</si>
  <si>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</si>
  <si>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</si>
  <si>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</si>
  <si>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</si>
  <si>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</si>
  <si>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</si>
  <si>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</si>
  <si>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</si>
  <si>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</si>
  <si>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</si>
  <si>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</si>
  <si>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</si>
  <si>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</si>
  <si>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</si>
  <si>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</si>
  <si>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</si>
  <si>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</si>
  <si>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</si>
  <si>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</si>
  <si>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</si>
  <si>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</si>
  <si>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</si>
  <si>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</si>
  <si>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</si>
  <si>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</si>
  <si>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</si>
  <si>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</si>
  <si>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</si>
  <si>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</si>
  <si>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</si>
  <si>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</si>
  <si>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</si>
  <si>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</si>
  <si>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</si>
  <si>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</si>
  <si>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</si>
  <si>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</si>
  <si>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</si>
  <si>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</si>
  <si>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</si>
  <si>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</si>
  <si>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</si>
  <si>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</si>
  <si>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</si>
  <si>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</si>
  <si>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</si>
  <si>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</si>
  <si>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</si>
  <si>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</si>
  <si>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</si>
  <si>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</si>
  <si>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</si>
  <si>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</si>
  <si>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</si>
  <si>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</si>
  <si>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</si>
  <si>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</si>
  <si>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</si>
  <si>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</si>
  <si>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</si>
  <si>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</si>
  <si>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</si>
  <si>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</si>
  <si>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</si>
  <si>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</si>
  <si>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</si>
  <si>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</si>
  <si>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</si>
  <si>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</si>
  <si>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</si>
  <si>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</si>
  <si>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</si>
  <si>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</si>
  <si>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</si>
  <si>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</si>
  <si>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</si>
  <si>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</si>
  <si>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</si>
  <si>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</si>
  <si>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</si>
  <si>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</si>
  <si>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</si>
  <si>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</si>
  <si>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</si>
  <si>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</si>
  <si>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</si>
  <si>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</si>
  <si>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</si>
  <si>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</si>
  <si>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</si>
  <si>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</si>
  <si>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</si>
  <si>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</si>
  <si>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</si>
  <si>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</si>
  <si>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</si>
  <si>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</si>
  <si>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</si>
  <si>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</si>
  <si>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</si>
  <si>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</si>
  <si>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</si>
  <si>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</si>
  <si>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</si>
  <si>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</si>
  <si>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</si>
  <si>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</si>
  <si>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</si>
  <si>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</si>
  <si>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</si>
  <si>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</si>
  <si>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</si>
  <si>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</si>
  <si>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</si>
  <si>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</si>
  <si>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</si>
  <si>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</si>
  <si>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</si>
  <si>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</si>
  <si>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</si>
  <si>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</si>
  <si>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</si>
  <si>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</si>
  <si>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</si>
  <si>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</si>
  <si>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</si>
  <si>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</si>
  <si>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</si>
  <si>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</si>
  <si>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</si>
  <si>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</si>
  <si>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</si>
  <si>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</si>
  <si>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</si>
  <si>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</si>
  <si>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</si>
  <si>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</si>
  <si>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</si>
  <si>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</si>
  <si>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</si>
  <si>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</si>
  <si>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</si>
  <si>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</si>
  <si>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</si>
  <si>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</si>
  <si>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</si>
  <si>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</si>
  <si>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</si>
  <si>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</si>
  <si>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</si>
  <si>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</si>
  <si>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</si>
  <si>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</si>
  <si>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</si>
  <si>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</si>
  <si>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</si>
  <si>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</si>
  <si>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</si>
  <si>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</si>
  <si>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</si>
  <si>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</si>
  <si>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</si>
  <si>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</si>
  <si>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</si>
  <si>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</si>
  <si>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</si>
  <si>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</si>
  <si>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</si>
  <si>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</si>
  <si>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</si>
  <si>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</si>
  <si>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</si>
  <si>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</si>
  <si>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</si>
  <si>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</si>
  <si>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</si>
  <si>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</si>
  <si>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</si>
  <si>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</si>
  <si>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</si>
  <si>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</si>
  <si>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</si>
  <si>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</si>
  <si>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</si>
  <si>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</si>
  <si>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</si>
  <si>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</si>
  <si>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</si>
  <si>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</si>
  <si>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</si>
  <si>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</si>
  <si>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</si>
  <si>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</si>
  <si>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</si>
  <si>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</si>
  <si>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</si>
  <si>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</si>
  <si>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</si>
  <si>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</si>
  <si>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</si>
  <si>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</si>
  <si>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</si>
  <si>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</si>
  <si>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</si>
  <si>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</si>
  <si>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</si>
  <si>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</si>
  <si>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</si>
  <si>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</si>
  <si>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</si>
  <si>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</si>
  <si>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</si>
  <si>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</si>
  <si>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</si>
  <si>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</si>
  <si>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</si>
  <si>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</si>
  <si>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</si>
  <si>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</si>
  <si>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</si>
  <si>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</si>
  <si>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</si>
  <si>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</si>
  <si>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</si>
  <si>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</si>
  <si>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</si>
  <si>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</si>
  <si>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</si>
  <si>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</si>
  <si>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</si>
  <si>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</si>
  <si>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</si>
  <si>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</si>
  <si>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</si>
  <si>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</si>
  <si>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</si>
  <si>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</si>
  <si>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</si>
  <si>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</si>
  <si>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</si>
  <si>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</si>
  <si>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</si>
  <si>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</si>
  <si>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</si>
  <si>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</si>
  <si>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</si>
  <si>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</si>
  <si>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</si>
  <si>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</si>
  <si>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</si>
  <si>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</si>
  <si>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</si>
  <si>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</si>
  <si>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</si>
  <si>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</si>
  <si>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</si>
  <si>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</si>
  <si>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</si>
  <si>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</si>
  <si>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</si>
  <si>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</si>
  <si>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</si>
  <si>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</si>
  <si>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</si>
  <si>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</si>
  <si>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</si>
  <si>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</si>
  <si>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</si>
  <si>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</si>
  <si>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</si>
  <si>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</si>
  <si>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</si>
  <si>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</si>
  <si>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</si>
  <si>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</si>
  <si>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</si>
  <si>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</si>
  <si>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</si>
  <si>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</si>
  <si>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</si>
  <si>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</si>
  <si>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</si>
  <si>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</si>
  <si>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</si>
  <si>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</si>
  <si>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</si>
  <si>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</si>
  <si>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</si>
  <si>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</si>
  <si>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</si>
  <si>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</si>
  <si>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</si>
  <si>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</si>
  <si>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</si>
  <si>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</si>
  <si>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</si>
  <si>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</si>
  <si>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</si>
  <si>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</si>
  <si>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</si>
  <si>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</si>
  <si>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</si>
  <si>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</si>
  <si>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</si>
  <si>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</si>
  <si>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</si>
  <si>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</si>
  <si>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</si>
  <si>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</si>
  <si>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</si>
  <si>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</si>
  <si>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</si>
  <si>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</si>
  <si>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</si>
  <si>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</si>
  <si>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</si>
  <si>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</si>
  <si>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</si>
  <si>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</si>
  <si>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</si>
  <si>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</si>
  <si>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</si>
  <si>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</si>
  <si>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</si>
  <si>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</si>
  <si>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</si>
  <si>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</si>
  <si>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</si>
  <si>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</si>
  <si>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</si>
  <si>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</si>
  <si>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</si>
  <si>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</si>
  <si>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</si>
  <si>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</si>
  <si>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</si>
  <si>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</si>
  <si>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</si>
  <si>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</si>
  <si>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</si>
  <si>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</si>
  <si>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</si>
  <si>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</si>
  <si>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</si>
  <si>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</si>
  <si>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</si>
  <si>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</si>
  <si>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</si>
  <si>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</si>
  <si>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</si>
  <si>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</si>
  <si>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</si>
  <si>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</si>
  <si>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</si>
  <si>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</si>
  <si>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</si>
  <si>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</si>
  <si>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</si>
  <si>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</si>
  <si>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</si>
  <si>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</si>
  <si>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</si>
  <si>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</si>
  <si>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</si>
  <si>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</si>
  <si>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</si>
  <si>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</si>
  <si>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</si>
  <si>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</si>
  <si>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</si>
  <si>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</si>
  <si>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</si>
  <si>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</si>
  <si>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</si>
  <si>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</si>
  <si>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</si>
  <si>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</si>
  <si>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</si>
  <si>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</si>
  <si>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</si>
  <si>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</si>
  <si>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</si>
  <si>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</si>
  <si>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</si>
  <si>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</si>
  <si>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</si>
  <si>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</si>
  <si>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</si>
  <si>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</si>
  <si>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</si>
  <si>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</si>
  <si>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</si>
  <si>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</si>
  <si>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</si>
  <si>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</si>
  <si>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</si>
  <si>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</si>
  <si>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</si>
  <si>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</si>
  <si>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</si>
  <si>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</si>
  <si>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</si>
  <si>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</si>
  <si>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</si>
  <si>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</si>
  <si>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</si>
  <si>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</si>
  <si>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</si>
  <si>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</si>
  <si>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</si>
  <si>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</si>
  <si>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</si>
  <si>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</si>
  <si>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</si>
  <si>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</si>
  <si>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</si>
  <si>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</si>
  <si>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</si>
  <si>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</si>
  <si>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</si>
  <si>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</si>
  <si>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</si>
  <si>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</si>
  <si>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</si>
  <si>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</si>
  <si>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</si>
  <si>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</si>
  <si>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</si>
  <si>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</si>
  <si>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</si>
  <si>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</si>
  <si>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</si>
  <si>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</si>
  <si>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</si>
  <si>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</si>
  <si>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</si>
  <si>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</si>
  <si>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</si>
  <si>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</si>
  <si>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</si>
  <si>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</si>
  <si>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</si>
  <si>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</si>
  <si>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</si>
  <si>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</si>
  <si>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</si>
  <si>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</si>
  <si>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</si>
  <si>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</si>
  <si>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</si>
  <si>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</si>
  <si>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</si>
  <si>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</si>
  <si>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</si>
  <si>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</si>
  <si>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</si>
  <si>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</si>
  <si>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</si>
  <si>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</si>
  <si>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</si>
  <si>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</si>
  <si>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</si>
  <si>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</si>
  <si>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</si>
  <si>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</si>
  <si>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</si>
  <si>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</si>
  <si>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</si>
  <si>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</si>
  <si>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</si>
  <si>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</si>
  <si>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</si>
  <si>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</si>
  <si>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</si>
  <si>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</si>
  <si>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</si>
  <si>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</si>
  <si>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</si>
  <si>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</si>
  <si>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</si>
  <si>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</si>
  <si>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</si>
  <si>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</si>
  <si>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</si>
  <si>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</si>
  <si>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</si>
  <si>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</si>
  <si>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</si>
  <si>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</si>
  <si>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</si>
  <si>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</si>
  <si>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</si>
  <si>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</si>
  <si>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</si>
  <si>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</si>
  <si>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</si>
  <si>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</si>
  <si>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</si>
  <si>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</si>
  <si>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</si>
  <si>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</si>
  <si>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</si>
  <si>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</si>
  <si>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</si>
  <si>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</si>
  <si>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</si>
  <si>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</si>
  <si>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</si>
  <si>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</si>
  <si>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</si>
  <si>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</si>
  <si>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</si>
  <si>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</si>
  <si>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</si>
  <si>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</si>
  <si>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</si>
  <si>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</si>
  <si>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</si>
  <si>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</si>
  <si>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</si>
  <si>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</si>
  <si>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</si>
  <si>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</si>
  <si>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</si>
  <si>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</si>
  <si>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</si>
  <si>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</si>
  <si>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</si>
  <si>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</si>
  <si>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</si>
  <si>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</si>
  <si>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</si>
  <si>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</si>
  <si>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</si>
  <si>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</si>
  <si>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</si>
  <si>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</si>
  <si>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</si>
  <si>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</si>
  <si>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</si>
  <si>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</si>
  <si>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</si>
  <si>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</si>
  <si>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</si>
  <si>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</si>
  <si>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</si>
  <si>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</si>
  <si>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</si>
  <si>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</si>
  <si>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</si>
  <si>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</si>
  <si>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</si>
  <si>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</si>
  <si>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</si>
  <si>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</si>
  <si>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</si>
  <si>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</si>
  <si>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</si>
  <si>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</si>
  <si>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</si>
  <si>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</si>
  <si>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</si>
  <si>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</si>
  <si>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</si>
  <si>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</si>
  <si>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</si>
  <si>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</si>
  <si>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</si>
  <si>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</si>
  <si>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</si>
  <si>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</si>
  <si>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</si>
  <si>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</si>
  <si>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</si>
  <si>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</si>
  <si>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</si>
  <si>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</si>
  <si>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</si>
  <si>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</si>
  <si>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</si>
  <si>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</si>
  <si>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</si>
  <si>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</si>
  <si>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</si>
  <si>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</si>
  <si>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</si>
  <si>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</si>
  <si>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</si>
  <si>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</si>
  <si>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</si>
  <si>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</si>
  <si>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</si>
  <si>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</si>
  <si>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</si>
  <si>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</si>
  <si>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</si>
  <si>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</si>
  <si>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</si>
  <si>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</si>
  <si>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</si>
  <si>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</si>
  <si>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</si>
  <si>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</si>
  <si>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</si>
  <si>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</si>
  <si>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</si>
  <si>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</si>
  <si>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</si>
  <si>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</si>
  <si>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</si>
  <si>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</si>
  <si>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</si>
  <si>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</si>
  <si>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</si>
  <si>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</si>
  <si>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</si>
  <si>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</si>
  <si>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</si>
  <si>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</si>
  <si>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</si>
  <si>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</si>
  <si>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</si>
  <si>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</si>
  <si>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</si>
  <si>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</si>
  <si>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</si>
  <si>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</si>
  <si>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</si>
  <si>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</si>
  <si>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</si>
  <si>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</si>
  <si>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</si>
  <si>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</si>
  <si>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</si>
  <si>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</si>
  <si>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</si>
  <si>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</si>
  <si>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</si>
  <si>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</si>
  <si>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</si>
  <si>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</si>
  <si>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</si>
  <si>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</si>
  <si>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</si>
  <si>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</si>
  <si>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</si>
  <si>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</si>
  <si>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</si>
  <si>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</si>
  <si>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</si>
  <si>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</si>
  <si>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</si>
  <si>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</si>
  <si>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</si>
  <si>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</si>
  <si>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</si>
  <si>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</si>
  <si>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</si>
  <si>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</si>
  <si>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</si>
  <si>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</si>
  <si>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</si>
  <si>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</si>
  <si>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</si>
  <si>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</si>
  <si>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</si>
  <si>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</si>
  <si>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</si>
  <si>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</si>
  <si>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</si>
  <si>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</si>
  <si>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</si>
  <si>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</si>
  <si>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</si>
  <si>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</si>
  <si>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</si>
  <si>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</si>
  <si>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</si>
  <si>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</si>
  <si>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</si>
  <si>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</si>
  <si>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</si>
  <si>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</si>
  <si>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</si>
  <si>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</si>
  <si>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</si>
  <si>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</si>
  <si>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</si>
  <si>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</si>
  <si>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</si>
  <si>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</si>
  <si>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</si>
  <si>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</si>
  <si>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</si>
  <si>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</si>
  <si>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</si>
  <si>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</si>
  <si>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</si>
  <si>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</si>
  <si>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</si>
  <si>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</si>
  <si>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</si>
  <si>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</si>
  <si>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</si>
  <si>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</si>
  <si>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</si>
  <si>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</si>
  <si>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</si>
  <si>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</si>
  <si>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</si>
  <si>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</si>
  <si>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</si>
  <si>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</si>
  <si>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</si>
  <si>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</si>
  <si>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</si>
  <si>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</si>
  <si>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</si>
  <si>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</si>
  <si>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</si>
  <si>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</si>
  <si>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</si>
  <si>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</si>
  <si>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</si>
  <si>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</si>
  <si>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</si>
  <si>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</si>
  <si>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</si>
  <si>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</si>
  <si>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</si>
  <si>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</si>
  <si>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</si>
  <si>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</si>
  <si>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</si>
  <si>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</si>
  <si>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</si>
  <si>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</si>
  <si>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</si>
  <si>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</si>
  <si>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</si>
  <si>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</si>
  <si>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</si>
  <si>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</si>
  <si>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</si>
  <si>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</si>
  <si>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</si>
  <si>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</si>
  <si>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</si>
  <si>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</si>
  <si>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</si>
  <si>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</si>
  <si>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</si>
  <si>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</si>
  <si>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</si>
  <si>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</si>
  <si>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</si>
  <si>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</si>
  <si>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</si>
  <si>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</si>
  <si>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</si>
  <si>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</si>
  <si>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</si>
  <si>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</si>
  <si>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</si>
  <si>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</si>
  <si>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</si>
  <si>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</si>
  <si>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</si>
  <si>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</si>
  <si>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</si>
  <si>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</si>
  <si>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</si>
  <si>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</si>
  <si>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</si>
  <si>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</si>
  <si>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</si>
  <si>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</si>
  <si>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</si>
  <si>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</si>
  <si>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</si>
  <si>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</si>
  <si>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</si>
  <si>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</si>
  <si>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</si>
  <si>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</si>
  <si>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</si>
  <si>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</si>
  <si>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</si>
  <si>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</si>
  <si>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</si>
  <si>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</si>
  <si>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</si>
  <si>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</si>
  <si>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</si>
  <si>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</si>
  <si>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</si>
  <si>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</si>
  <si>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</si>
  <si>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</si>
  <si>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</si>
  <si>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</si>
  <si>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</si>
  <si>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</si>
  <si>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</si>
  <si>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</si>
  <si>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</si>
  <si>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</si>
  <si>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</si>
  <si>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</si>
  <si>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</si>
  <si>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</si>
  <si>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</si>
  <si>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</si>
  <si>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</si>
  <si>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</si>
  <si>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</si>
  <si>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</si>
  <si>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</si>
  <si>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</si>
  <si>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</si>
  <si>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</si>
  <si>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</si>
  <si>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</si>
  <si>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</si>
  <si>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</si>
  <si>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</si>
  <si>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</si>
  <si>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</si>
  <si>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</si>
  <si>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</si>
  <si>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</si>
  <si>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</si>
  <si>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</si>
  <si>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</si>
  <si>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</si>
  <si>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</si>
  <si>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</si>
  <si>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</si>
  <si>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</si>
  <si>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</si>
  <si>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</si>
  <si>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</si>
  <si>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</si>
  <si>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</si>
  <si>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</si>
  <si>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</si>
  <si>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</si>
  <si>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</si>
  <si>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</si>
  <si>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</si>
  <si>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</si>
  <si>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</si>
  <si>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</si>
  <si>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</si>
  <si>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</si>
  <si>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</si>
  <si>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</si>
  <si>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</si>
  <si>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</si>
  <si>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</si>
  <si>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</si>
  <si>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</si>
  <si>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</si>
  <si>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</si>
  <si>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</si>
  <si>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</si>
  <si>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</si>
  <si>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</si>
  <si>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</si>
  <si>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</si>
  <si>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</si>
  <si>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</si>
  <si>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</si>
  <si>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</si>
  <si>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</si>
  <si>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</si>
  <si>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</si>
  <si>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</si>
  <si>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</si>
  <si>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</si>
  <si>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</si>
  <si>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</si>
  <si>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</si>
  <si>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</si>
  <si>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</si>
  <si>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</si>
  <si>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</si>
  <si>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</si>
  <si>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</si>
  <si>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</si>
  <si>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</si>
  <si>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</si>
  <si>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</si>
  <si>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</si>
  <si>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</si>
  <si>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</si>
  <si>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</si>
  <si>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</si>
  <si>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</si>
  <si>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</si>
  <si>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</si>
  <si>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</si>
  <si>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</si>
  <si>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</si>
  <si>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</si>
  <si>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</si>
  <si>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</si>
  <si>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</si>
  <si>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</si>
  <si>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</si>
  <si>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</si>
  <si>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</si>
  <si>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</si>
  <si>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</si>
  <si>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</si>
  <si>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</si>
  <si>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</si>
  <si>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</si>
  <si>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</si>
  <si>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</si>
  <si>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</si>
  <si>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</si>
  <si>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</si>
  <si>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</si>
  <si>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</si>
  <si>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</si>
  <si>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</si>
  <si>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</si>
  <si>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</si>
  <si>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</si>
  <si>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</si>
  <si>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</si>
  <si>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</si>
  <si>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</si>
  <si>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</si>
  <si>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</si>
  <si>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</si>
  <si>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</si>
  <si>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</si>
  <si>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</si>
  <si>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</si>
  <si>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</si>
  <si>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</si>
  <si>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</si>
  <si>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</si>
  <si>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</si>
  <si>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</si>
  <si>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</si>
  <si>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</si>
  <si>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</si>
  <si>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</si>
  <si>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</si>
  <si>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</si>
  <si>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</si>
  <si>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</si>
  <si>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</si>
  <si>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</si>
  <si>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</si>
  <si>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</si>
  <si>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</si>
  <si>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</si>
  <si>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</si>
  <si>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</si>
  <si>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</si>
  <si>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</si>
  <si>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</si>
  <si>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</si>
  <si>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</si>
  <si>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</si>
  <si>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</si>
  <si>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</si>
  <si>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</si>
  <si>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</si>
  <si>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</si>
  <si>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</si>
  <si>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</si>
  <si>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</si>
  <si>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</si>
  <si>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</si>
  <si>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</si>
  <si>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</si>
  <si>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</si>
  <si>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</si>
  <si>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</si>
  <si>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</si>
  <si>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</si>
  <si>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</si>
  <si>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</si>
  <si>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</si>
  <si>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</si>
  <si>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</si>
  <si>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</si>
  <si>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</si>
  <si>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</si>
  <si>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</si>
  <si>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</si>
  <si>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</si>
  <si>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</si>
  <si>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</si>
  <si>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</si>
  <si>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</si>
  <si>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</si>
  <si>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</si>
  <si>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</si>
  <si>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</si>
  <si>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</si>
  <si>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</si>
  <si>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</si>
  <si>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</si>
  <si>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</si>
  <si>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</si>
  <si>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</si>
  <si>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</si>
  <si>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</si>
  <si>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</si>
  <si>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</si>
  <si>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</si>
  <si>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</si>
  <si>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</si>
  <si>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</si>
  <si>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</si>
  <si>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</si>
  <si>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</si>
  <si>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</si>
  <si>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</si>
  <si>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</si>
  <si>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</si>
  <si>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</si>
  <si>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</si>
  <si>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</si>
  <si>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</si>
  <si>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</si>
  <si>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</si>
  <si>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</si>
  <si>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</si>
  <si>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</si>
  <si>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</si>
  <si>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</si>
  <si>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</si>
  <si>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</si>
  <si>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</si>
  <si>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</si>
  <si>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</si>
  <si>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</si>
  <si>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</si>
  <si>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</si>
  <si>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</si>
  <si>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</si>
  <si>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</si>
  <si>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</si>
  <si>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</si>
  <si>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</si>
  <si>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</si>
  <si>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</si>
  <si>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</si>
  <si>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</si>
  <si>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</si>
  <si>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</si>
  <si>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</si>
  <si>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</si>
  <si>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</si>
  <si>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</si>
  <si>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</si>
  <si>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</si>
  <si>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</si>
  <si>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</si>
  <si>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</si>
  <si>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</si>
  <si>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</si>
  <si>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</si>
  <si>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</si>
  <si>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</si>
  <si>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</si>
  <si>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</si>
  <si>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</si>
  <si>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</si>
  <si>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</si>
  <si>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</si>
  <si>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</si>
  <si>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</si>
  <si>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</si>
  <si>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</si>
  <si>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</si>
  <si>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</si>
  <si>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</si>
  <si>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</si>
  <si>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</si>
  <si>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</si>
  <si>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</si>
  <si>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</si>
  <si>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</si>
  <si>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</si>
  <si>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</si>
  <si>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</si>
  <si>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</si>
  <si>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</si>
  <si>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</si>
  <si>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</si>
  <si>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</si>
  <si>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</si>
  <si>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</si>
  <si>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</si>
  <si>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</si>
  <si>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</si>
  <si>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</si>
  <si>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</si>
  <si>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</si>
  <si>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</si>
  <si>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</si>
  <si>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</si>
  <si>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</si>
  <si>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</si>
  <si>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</si>
  <si>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</si>
  <si>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</si>
  <si>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</si>
  <si>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</si>
  <si>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</si>
  <si>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</si>
  <si>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</si>
  <si>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</si>
  <si>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</si>
  <si>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</si>
  <si>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</si>
  <si>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</si>
  <si>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</si>
  <si>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</si>
  <si>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</si>
  <si>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</si>
  <si>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</si>
  <si>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</si>
  <si>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</si>
  <si>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</si>
  <si>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</si>
  <si>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</si>
  <si>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</si>
  <si>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</si>
  <si>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</si>
  <si>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</si>
  <si>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</si>
  <si>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</si>
  <si>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</si>
  <si>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</si>
  <si>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</si>
  <si>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</si>
  <si>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</si>
  <si>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</si>
  <si>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</si>
  <si>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</si>
  <si>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</si>
  <si>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</si>
  <si>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</si>
  <si>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</si>
  <si>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</si>
  <si>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</si>
  <si>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</si>
  <si>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</si>
  <si>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</si>
  <si>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</si>
  <si>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</si>
  <si>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</si>
  <si>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</si>
  <si>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</si>
  <si>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</si>
  <si>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</si>
  <si>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</si>
  <si>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</si>
  <si>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</si>
  <si>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</si>
  <si>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</si>
  <si>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</si>
  <si>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</si>
  <si>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</si>
  <si>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</si>
  <si>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</si>
  <si>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</si>
  <si>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</si>
  <si>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</si>
  <si>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</si>
  <si>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</si>
  <si>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</si>
  <si>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</si>
  <si>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</si>
  <si>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</si>
  <si>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</si>
  <si>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</si>
  <si>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</si>
  <si>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</si>
  <si>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</si>
  <si>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</si>
  <si>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</si>
  <si>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</si>
  <si>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</si>
  <si>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</si>
  <si>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</si>
  <si>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</si>
  <si>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</si>
  <si>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</si>
  <si>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</si>
  <si>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</si>
  <si>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</si>
  <si>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</si>
  <si>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</si>
  <si>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</si>
  <si>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</si>
  <si>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</si>
  <si>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</si>
  <si>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</si>
  <si>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</si>
  <si>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</si>
  <si>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</si>
  <si>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</si>
  <si>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</si>
  <si>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</si>
  <si>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</si>
  <si>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</si>
  <si>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</si>
  <si>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</si>
  <si>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</si>
  <si>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</si>
  <si>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</si>
  <si>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</si>
  <si>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</si>
  <si>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</si>
  <si>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</si>
  <si>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</si>
  <si>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</si>
  <si>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</si>
  <si>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</si>
  <si>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</si>
  <si>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</si>
  <si>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</si>
  <si>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</si>
  <si>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</si>
  <si>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</si>
  <si>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</si>
  <si>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</si>
  <si>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</si>
  <si>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</si>
  <si>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</si>
  <si>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</si>
  <si>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</si>
  <si>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</si>
  <si>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</si>
  <si>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</si>
  <si>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</si>
  <si>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</si>
  <si>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</si>
  <si>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</si>
  <si>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</si>
  <si>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</si>
  <si>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</si>
  <si>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</si>
  <si>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</si>
  <si>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</si>
  <si>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</si>
  <si>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</si>
  <si>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</si>
  <si>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</si>
  <si>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</si>
  <si>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</si>
  <si>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</si>
  <si>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</si>
  <si>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</si>
  <si>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</si>
  <si>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</si>
  <si>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</si>
  <si>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</si>
  <si>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</si>
  <si>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</si>
  <si>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</si>
  <si>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</si>
  <si>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</si>
  <si>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</si>
  <si>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</si>
  <si>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</si>
  <si>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</si>
  <si>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</si>
  <si>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</si>
  <si>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</si>
  <si>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</si>
  <si>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</si>
  <si>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</si>
  <si>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</si>
  <si>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</si>
  <si>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</si>
  <si>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</si>
  <si>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</si>
  <si>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</si>
  <si>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</si>
  <si>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</si>
  <si>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</si>
  <si>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</si>
  <si>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</si>
  <si>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</si>
  <si>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</si>
  <si>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</si>
  <si>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</si>
  <si>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</si>
  <si>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</si>
  <si>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</si>
  <si>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</si>
  <si>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</si>
  <si>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</si>
  <si>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</si>
  <si>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</si>
  <si>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</si>
  <si>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</si>
  <si>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</si>
  <si>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</si>
  <si>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</si>
  <si>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</si>
  <si>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</si>
  <si>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</si>
  <si>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</si>
  <si>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</si>
  <si>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</si>
  <si>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</si>
  <si>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</si>
  <si>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</si>
  <si>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</si>
  <si>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</si>
  <si>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</si>
  <si>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</si>
  <si>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</si>
  <si>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</si>
  <si>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</si>
  <si>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</si>
  <si>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</si>
  <si>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</si>
  <si>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</si>
  <si>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</si>
  <si>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</si>
  <si>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</si>
  <si>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</si>
  <si>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</si>
  <si>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</si>
  <si>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</si>
  <si>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</si>
  <si>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</si>
  <si>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</si>
  <si>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</si>
  <si>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</si>
  <si>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</si>
  <si>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</si>
  <si>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</si>
  <si>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</si>
  <si>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</si>
  <si>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</si>
  <si>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</si>
  <si>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</si>
  <si>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</si>
  <si>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</si>
  <si>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</si>
  <si>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</si>
  <si>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</si>
  <si>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</si>
  <si>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</si>
  <si>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</si>
  <si>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</si>
  <si>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</si>
  <si>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</si>
  <si>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</si>
  <si>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</si>
  <si>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</si>
  <si>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</si>
  <si>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</si>
  <si>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</si>
  <si>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</si>
  <si>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</si>
  <si>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</si>
  <si>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</si>
  <si>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</si>
  <si>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</si>
  <si>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</si>
  <si>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</si>
  <si>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</si>
  <si>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</si>
  <si>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</si>
  <si>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</si>
  <si>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</si>
  <si>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</si>
  <si>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</si>
  <si>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</si>
  <si>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</si>
  <si>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</si>
  <si>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</si>
  <si>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</si>
  <si>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</si>
  <si>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</si>
  <si>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</si>
  <si>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</si>
  <si>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</si>
  <si>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</si>
  <si>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</si>
  <si>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</si>
  <si>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</si>
  <si>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</si>
  <si>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</si>
  <si>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</si>
  <si>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</si>
  <si>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</si>
  <si>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</si>
  <si>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</si>
  <si>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</si>
  <si>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</si>
  <si>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</si>
  <si>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</si>
  <si>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</si>
  <si>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</si>
  <si>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</si>
  <si>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</si>
  <si>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</si>
  <si>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</si>
  <si>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</si>
  <si>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</si>
  <si>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</si>
  <si>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</si>
  <si>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</si>
  <si>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</si>
  <si>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</si>
  <si>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</si>
  <si>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</si>
  <si>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</si>
  <si>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</si>
  <si>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</si>
  <si>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</si>
  <si>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</si>
  <si>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</si>
  <si>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</si>
  <si>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</si>
  <si>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</si>
  <si>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</si>
  <si>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</si>
  <si>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</si>
  <si>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</si>
  <si>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</si>
  <si>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</si>
  <si>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</si>
  <si>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</si>
  <si>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</si>
  <si>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</si>
  <si>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</si>
  <si>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</si>
  <si>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</si>
  <si>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</si>
  <si>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</si>
  <si>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</si>
  <si>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</si>
  <si>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</si>
  <si>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</si>
  <si>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</si>
  <si>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</si>
  <si>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</si>
  <si>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</si>
  <si>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</si>
  <si>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</si>
  <si>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</si>
  <si>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</si>
  <si>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</si>
  <si>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</si>
  <si>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</si>
  <si>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</si>
  <si>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</si>
  <si>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</si>
  <si>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</si>
  <si>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</si>
  <si>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</si>
  <si>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</si>
  <si>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</si>
  <si>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</si>
  <si>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</si>
  <si>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</si>
  <si>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</si>
  <si>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</si>
  <si>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</si>
  <si>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</si>
  <si>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</si>
  <si>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</si>
  <si>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</si>
  <si>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</si>
  <si>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</si>
  <si>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</si>
  <si>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</si>
  <si>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</si>
  <si>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</si>
  <si>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</si>
  <si>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</si>
  <si>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</si>
  <si>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</si>
  <si>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</si>
  <si>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</si>
  <si>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</si>
  <si>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</si>
  <si>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</si>
  <si>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</si>
  <si>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</si>
  <si>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</si>
  <si>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</si>
  <si>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</si>
  <si>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</si>
  <si>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</si>
  <si>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</si>
  <si>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</si>
  <si>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</si>
  <si>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</si>
  <si>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</si>
  <si>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</si>
  <si>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</si>
  <si>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</si>
  <si>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</si>
  <si>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</si>
  <si>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</si>
  <si>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</si>
  <si>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</si>
  <si>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</si>
  <si>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</si>
  <si>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</si>
  <si>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</si>
  <si>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</si>
  <si>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</si>
  <si>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</si>
  <si>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</si>
  <si>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</si>
  <si>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</si>
  <si>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</si>
  <si>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</si>
  <si>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</si>
  <si>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</si>
  <si>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</si>
  <si>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</si>
  <si>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</si>
  <si>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</si>
  <si>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</si>
  <si>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</si>
  <si>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</si>
  <si>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</si>
  <si>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</si>
  <si>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</si>
  <si>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</si>
  <si>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</si>
  <si>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</si>
  <si>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</si>
  <si>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</si>
  <si>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</si>
  <si>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</si>
  <si>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</si>
  <si>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</si>
  <si>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</si>
  <si>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</si>
  <si>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</si>
  <si>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</si>
  <si>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</si>
  <si>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</si>
  <si>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</si>
  <si>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</si>
  <si>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</si>
  <si>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</si>
  <si>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</si>
  <si>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</si>
  <si>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</si>
  <si>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</si>
  <si>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</si>
  <si>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</si>
  <si>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</si>
  <si>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</si>
  <si>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</si>
  <si>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</si>
  <si>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</si>
  <si>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</si>
  <si>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</si>
  <si>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</si>
  <si>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</si>
  <si>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</si>
  <si>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</si>
  <si>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</si>
  <si>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</si>
  <si>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</si>
  <si>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</si>
  <si>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</si>
  <si>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</si>
  <si>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</si>
  <si>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</si>
  <si>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</si>
  <si>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</si>
  <si>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</si>
  <si>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</si>
  <si>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</si>
  <si>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</si>
  <si>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</si>
  <si>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</si>
  <si>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</si>
  <si>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</si>
  <si>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</si>
  <si>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</si>
  <si>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</si>
  <si>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</si>
  <si>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</si>
  <si>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</si>
  <si>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</si>
  <si>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</si>
  <si>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</si>
  <si>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</si>
  <si>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</si>
  <si>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</si>
  <si>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</si>
  <si>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</si>
  <si>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</si>
  <si>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</si>
  <si>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</si>
  <si>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</si>
  <si>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</si>
  <si>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</si>
  <si>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</si>
  <si>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</si>
  <si>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</si>
  <si>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</si>
  <si>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</si>
  <si>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</si>
  <si>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</si>
  <si>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</si>
  <si>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</si>
  <si>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</si>
  <si>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</si>
  <si>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</si>
  <si>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</si>
  <si>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</si>
  <si>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</si>
  <si>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</si>
  <si>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</si>
  <si>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</si>
  <si>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</si>
  <si>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</si>
  <si>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</si>
  <si>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</si>
  <si>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</si>
  <si>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</si>
  <si>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</si>
  <si>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</si>
  <si>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</si>
  <si>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</si>
  <si>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</si>
  <si>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</si>
  <si>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</si>
  <si>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</si>
  <si>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</si>
  <si>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</si>
  <si>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</si>
  <si>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</si>
  <si>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</si>
  <si>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</si>
  <si>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</si>
  <si>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</si>
  <si>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</si>
  <si>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</si>
  <si>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</si>
  <si>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</si>
  <si>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</si>
  <si>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</si>
  <si>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</si>
  <si>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</si>
  <si>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</si>
  <si>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</si>
  <si>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</si>
  <si>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</si>
  <si>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</si>
  <si>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</si>
  <si>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</si>
  <si>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</si>
  <si>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</si>
  <si>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</si>
  <si>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</si>
  <si>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</si>
  <si>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</si>
  <si>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</si>
  <si>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</si>
  <si>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</si>
  <si>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</si>
  <si>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</si>
  <si>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</si>
  <si>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</si>
  <si>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</si>
  <si>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</si>
  <si>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</si>
  <si>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</si>
  <si>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</si>
  <si>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</si>
  <si>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</si>
  <si>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</si>
  <si>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</si>
  <si>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</si>
  <si>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</si>
  <si>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</si>
  <si>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</si>
  <si>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</si>
  <si>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</si>
  <si>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</si>
  <si>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</si>
  <si>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</si>
  <si>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</si>
  <si>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</si>
  <si>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</si>
  <si>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</si>
  <si>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</si>
  <si>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</si>
  <si>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</si>
  <si>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</si>
  <si>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</si>
  <si>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</si>
  <si>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</si>
  <si>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</si>
  <si>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</si>
  <si>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</si>
  <si>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</si>
  <si>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</si>
  <si>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</si>
  <si>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</si>
  <si>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</si>
  <si>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</si>
  <si>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</si>
  <si>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</si>
  <si>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</si>
  <si>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</si>
  <si>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</si>
  <si>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</si>
  <si>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</si>
  <si>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</si>
  <si>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</si>
  <si>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</si>
  <si>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</si>
  <si>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</si>
  <si>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</si>
  <si>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</si>
  <si>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</si>
  <si>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</si>
  <si>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</si>
  <si>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</si>
  <si>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</si>
  <si>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</si>
  <si>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</si>
  <si>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</si>
  <si>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</si>
  <si>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</si>
  <si>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</si>
  <si>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</si>
  <si>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</si>
  <si>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</si>
  <si>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</si>
  <si>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</si>
  <si>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</si>
  <si>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</si>
  <si>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</si>
  <si>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</si>
  <si>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</si>
  <si>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</si>
  <si>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</si>
  <si>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</si>
  <si>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</si>
  <si>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</si>
  <si>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</si>
  <si>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</si>
  <si>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</si>
  <si>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</si>
  <si>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</si>
  <si>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</si>
  <si>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</si>
  <si>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</si>
  <si>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</si>
  <si>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</si>
  <si>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</si>
  <si>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</si>
  <si>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</si>
  <si>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</si>
  <si>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</si>
  <si>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</si>
  <si>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</si>
  <si>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</si>
  <si>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</si>
  <si>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</si>
  <si>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</si>
  <si>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</si>
  <si>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</si>
  <si>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</si>
  <si>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</si>
  <si>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</si>
  <si>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</si>
  <si>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</si>
  <si>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</si>
  <si>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</si>
  <si>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</si>
  <si>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</si>
  <si>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</si>
  <si>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</si>
  <si>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</si>
  <si>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</si>
  <si>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</si>
  <si>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</si>
  <si>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</si>
  <si>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</si>
  <si>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</si>
  <si>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</si>
  <si>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</si>
  <si>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</si>
  <si>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</si>
  <si>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</si>
  <si>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</si>
  <si>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</si>
  <si>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</si>
  <si>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</si>
  <si>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</si>
  <si>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</si>
  <si>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</si>
  <si>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</si>
  <si>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</si>
  <si>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</si>
  <si>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</si>
  <si>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</si>
  <si>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</si>
  <si>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</si>
  <si>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</si>
  <si>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</si>
  <si>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</si>
  <si>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</si>
  <si>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</si>
  <si>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</si>
  <si>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</si>
  <si>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</si>
  <si>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</si>
  <si>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</si>
  <si>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</si>
  <si>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</si>
  <si>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</si>
  <si>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</si>
  <si>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</si>
  <si>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</si>
  <si>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</si>
  <si>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</si>
  <si>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</si>
  <si>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</si>
  <si>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</si>
  <si>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</si>
  <si>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</si>
  <si>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</si>
  <si>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</si>
  <si>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</si>
  <si>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</si>
  <si>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</si>
  <si>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</si>
  <si>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</si>
  <si>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</si>
  <si>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</si>
  <si>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</si>
  <si>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</si>
  <si>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</si>
  <si>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</si>
  <si>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</si>
  <si>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</si>
  <si>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</si>
  <si>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</si>
  <si>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</si>
  <si>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</si>
  <si>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</si>
  <si>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</si>
  <si>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</si>
  <si>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</si>
  <si>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</si>
  <si>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</si>
  <si>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</si>
  <si>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</si>
  <si>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</si>
  <si>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</si>
  <si>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</si>
  <si>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</si>
  <si>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</si>
  <si>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</si>
  <si>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</si>
  <si>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</si>
  <si>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</si>
  <si>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</si>
  <si>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</si>
  <si>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</si>
  <si>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</si>
  <si>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</si>
  <si>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</si>
  <si>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</si>
  <si>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</si>
  <si>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</si>
  <si>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</si>
  <si>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</si>
  <si>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</si>
  <si>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</si>
  <si>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</si>
  <si>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</si>
  <si>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</si>
  <si>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</si>
  <si>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</si>
  <si>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</si>
  <si>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</si>
  <si>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</si>
  <si>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</si>
  <si>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</si>
  <si>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</si>
  <si>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</si>
  <si>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</si>
  <si>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</si>
  <si>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</si>
  <si>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</si>
  <si>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</si>
  <si>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</si>
  <si>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</si>
  <si>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</si>
  <si>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</si>
  <si>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</si>
  <si>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</si>
  <si>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</si>
  <si>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</si>
  <si>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</si>
  <si>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</si>
  <si>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</si>
  <si>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</si>
  <si>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</si>
  <si>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</si>
  <si>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</si>
  <si>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</si>
  <si>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</si>
  <si>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</si>
  <si>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</si>
  <si>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</si>
  <si>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</si>
  <si>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</si>
  <si>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</si>
  <si>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</si>
  <si>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</si>
  <si>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</si>
  <si>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</si>
  <si>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</si>
  <si>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</si>
  <si>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</si>
  <si>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</si>
  <si>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</si>
  <si>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</si>
  <si>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</si>
  <si>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</si>
  <si>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</si>
  <si>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</si>
  <si>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</si>
  <si>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</si>
  <si>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</si>
  <si>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</si>
  <si>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</si>
  <si>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</si>
  <si>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</si>
  <si>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</si>
  <si>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</si>
  <si>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</si>
  <si>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</si>
  <si>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</si>
  <si>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</si>
  <si>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</si>
  <si>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</si>
  <si>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</si>
  <si>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</si>
  <si>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</si>
  <si>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</si>
  <si>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</si>
  <si>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</si>
  <si>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</si>
  <si>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</si>
  <si>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</si>
  <si>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</si>
  <si>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</si>
  <si>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</si>
  <si>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</si>
  <si>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</si>
  <si>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</si>
  <si>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</si>
  <si>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</si>
  <si>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</si>
  <si>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</si>
  <si>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</si>
  <si>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</si>
  <si>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</si>
  <si>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</si>
  <si>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</si>
  <si>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</si>
  <si>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</si>
  <si>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</si>
  <si>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</si>
  <si>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</si>
  <si>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</si>
  <si>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</si>
  <si>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</si>
  <si>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</si>
  <si>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</si>
  <si>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</si>
  <si>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</si>
  <si>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</si>
  <si>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</si>
  <si>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</si>
  <si>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</si>
  <si>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</si>
  <si>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</si>
  <si>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</si>
  <si>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</si>
  <si>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</si>
  <si>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</si>
  <si>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</si>
  <si>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</si>
  <si>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</si>
  <si>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</si>
  <si>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</si>
  <si>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</si>
  <si>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</si>
  <si>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</si>
  <si>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</si>
  <si>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</si>
  <si>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</si>
  <si>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</si>
  <si>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</si>
  <si>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</si>
  <si>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</si>
  <si>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</si>
  <si>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</si>
  <si>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</si>
  <si>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</si>
  <si>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</si>
  <si>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</si>
  <si>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</si>
  <si>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</si>
  <si>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</si>
  <si>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</si>
  <si>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</si>
  <si>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</si>
  <si>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</si>
  <si>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</si>
  <si>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</si>
  <si>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</si>
  <si>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</si>
  <si>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</si>
  <si>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</si>
  <si>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</si>
  <si>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</si>
  <si>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</si>
  <si>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</si>
  <si>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</si>
  <si>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</si>
  <si>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</si>
  <si>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</si>
  <si>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</si>
  <si>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</si>
  <si>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</si>
  <si>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</si>
  <si>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</si>
  <si>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</si>
  <si>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</si>
  <si>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</si>
  <si>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</si>
  <si>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</si>
  <si>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</si>
  <si>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</si>
  <si>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</si>
  <si>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</si>
  <si>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</si>
  <si>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</si>
  <si>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</si>
  <si>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</si>
  <si>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</si>
  <si>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</si>
  <si>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</si>
  <si>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</si>
  <si>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</si>
  <si>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</si>
  <si>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</si>
  <si>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</si>
  <si>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</si>
  <si>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</si>
  <si>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</si>
  <si>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</si>
  <si>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</si>
  <si>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</si>
  <si>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</si>
  <si>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</si>
  <si>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</si>
  <si>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</si>
  <si>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</si>
  <si>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</si>
  <si>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</si>
  <si>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</si>
  <si>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</si>
  <si>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</si>
  <si>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</si>
  <si>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</si>
  <si>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</si>
  <si>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</si>
  <si>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</si>
  <si>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</si>
  <si>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</si>
  <si>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</si>
  <si>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</si>
  <si>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</si>
  <si>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</si>
  <si>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</si>
  <si>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</si>
  <si>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</si>
  <si>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</si>
  <si>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</si>
  <si>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</si>
  <si>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</si>
  <si>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</si>
  <si>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</si>
  <si>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</si>
  <si>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</si>
  <si>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</si>
  <si>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</si>
  <si>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</si>
  <si>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</si>
  <si>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</si>
  <si>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</si>
  <si>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</si>
  <si>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</si>
  <si>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</si>
  <si>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</si>
  <si>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</si>
  <si>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</si>
  <si>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</si>
  <si>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</si>
  <si>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</si>
  <si>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</si>
  <si>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</si>
  <si>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</si>
  <si>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</si>
  <si>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</si>
  <si>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</si>
  <si>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</si>
  <si>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</si>
  <si>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</si>
  <si>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</si>
  <si>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</si>
  <si>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</si>
  <si>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</si>
  <si>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</si>
  <si>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</si>
  <si>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</si>
  <si>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</si>
  <si>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</si>
  <si>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</si>
  <si>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</si>
  <si>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</si>
  <si>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</si>
  <si>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</si>
  <si>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</si>
  <si>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</si>
  <si>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</si>
  <si>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</si>
  <si>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</si>
  <si>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</si>
  <si>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</si>
  <si>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</si>
  <si>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</si>
  <si>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</si>
  <si>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</si>
  <si>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</si>
  <si>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</si>
  <si>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</si>
  <si>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</si>
  <si>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</si>
  <si>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</si>
  <si>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</si>
  <si>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</si>
  <si>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</si>
  <si>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</si>
  <si>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</si>
  <si>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</si>
  <si>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</si>
  <si>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</si>
  <si>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</si>
  <si>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</si>
  <si>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</si>
  <si>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</si>
  <si>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</si>
  <si>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</si>
  <si>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</si>
  <si>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</si>
  <si>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</si>
  <si>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</si>
  <si>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</si>
  <si>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</si>
  <si>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</si>
  <si>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</si>
  <si>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</si>
  <si>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</si>
  <si>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</si>
  <si>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</si>
  <si>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</si>
  <si>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</si>
  <si>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</si>
  <si>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</si>
  <si>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</si>
  <si>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</si>
  <si>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</si>
  <si>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</si>
  <si>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</si>
  <si>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</si>
  <si>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</si>
  <si>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</si>
  <si>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</si>
  <si>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</si>
  <si>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</si>
  <si>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</si>
  <si>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</si>
  <si>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</si>
  <si>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</si>
  <si>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</si>
  <si>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</si>
  <si>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</si>
  <si>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</si>
  <si>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</si>
  <si>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</si>
  <si>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</si>
  <si>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</si>
  <si>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</si>
  <si>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</si>
  <si>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</si>
  <si>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</si>
  <si>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</si>
  <si>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</si>
  <si>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</si>
  <si>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</si>
  <si>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</si>
  <si>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</si>
  <si>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</si>
  <si>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</si>
  <si>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</si>
  <si>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</si>
  <si>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</si>
  <si>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</si>
  <si>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</si>
  <si>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</si>
  <si>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</si>
  <si>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</si>
  <si>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</si>
  <si>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</si>
  <si>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</si>
  <si>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</si>
  <si>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</si>
  <si>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</si>
  <si>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</si>
  <si>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</si>
  <si>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</si>
  <si>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</si>
  <si>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</si>
  <si>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</si>
  <si>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</si>
  <si>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</si>
  <si>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</si>
  <si>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</si>
  <si>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</si>
  <si>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</si>
  <si>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</si>
  <si>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</si>
  <si>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</si>
  <si>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</si>
  <si>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</si>
  <si>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</si>
  <si>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</si>
  <si>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</si>
  <si>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</si>
  <si>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</si>
  <si>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</si>
  <si>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</si>
  <si>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</si>
  <si>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</si>
  <si>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</si>
  <si>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</si>
  <si>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</si>
  <si>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</si>
  <si>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</si>
  <si>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</si>
  <si>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</si>
  <si>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</si>
  <si>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</si>
  <si>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</si>
  <si>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</si>
  <si>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</si>
  <si>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</si>
  <si>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</si>
  <si>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</si>
  <si>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</si>
  <si>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</si>
  <si>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</si>
  <si>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</si>
  <si>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</si>
  <si>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</si>
  <si>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</si>
  <si>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</si>
  <si>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</si>
  <si>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</si>
  <si>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</si>
  <si>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</si>
  <si>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</si>
  <si>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</si>
  <si>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</si>
  <si>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</si>
  <si>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</si>
  <si>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</si>
  <si>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</si>
  <si>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</si>
  <si>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</si>
  <si>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</si>
  <si>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</si>
  <si>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</si>
  <si>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</si>
  <si>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</si>
  <si>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</si>
  <si>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</si>
  <si>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</si>
  <si>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</si>
  <si>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</si>
  <si>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</si>
  <si>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</si>
  <si>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</si>
  <si>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</si>
  <si>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</si>
  <si>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</si>
  <si>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</si>
  <si>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</si>
  <si>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</si>
  <si>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</si>
  <si>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</si>
  <si>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</si>
  <si>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</si>
  <si>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</si>
  <si>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</si>
  <si>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</si>
  <si>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</si>
  <si>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</si>
  <si>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</si>
  <si>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</si>
  <si>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</si>
  <si>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</si>
  <si>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</si>
  <si>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</si>
  <si>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</si>
  <si>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</si>
  <si>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</si>
  <si>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</si>
  <si>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</si>
  <si>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</si>
  <si>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</si>
  <si>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</si>
  <si>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</si>
  <si>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</si>
  <si>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</si>
  <si>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</si>
  <si>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</si>
  <si>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</si>
  <si>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</si>
  <si>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</si>
  <si>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</si>
  <si>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</si>
  <si>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</si>
  <si>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</si>
  <si>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</si>
  <si>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</si>
  <si>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</si>
  <si>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</si>
  <si>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</si>
  <si>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</si>
  <si>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</si>
  <si>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</si>
  <si>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</si>
  <si>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</si>
  <si>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</si>
  <si>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</si>
  <si>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</si>
  <si>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</si>
  <si>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</si>
  <si>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</si>
  <si>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</si>
  <si>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</si>
  <si>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</si>
  <si>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</si>
  <si>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</si>
  <si>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</si>
  <si>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</si>
  <si>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</si>
  <si>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</si>
  <si>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</si>
  <si>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</si>
  <si>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</si>
  <si>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</si>
  <si>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</si>
  <si>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</si>
  <si>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</si>
  <si>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</si>
  <si>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</si>
  <si>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</si>
  <si>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</si>
  <si>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</si>
  <si>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</si>
  <si>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</si>
  <si>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</si>
  <si>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</si>
  <si>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</si>
  <si>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</si>
  <si>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</si>
  <si>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</si>
  <si>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</si>
  <si>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</si>
  <si>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</si>
  <si>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</si>
  <si>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</si>
  <si>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</si>
  <si>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</si>
  <si>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</si>
  <si>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</si>
  <si>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</si>
  <si>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</si>
  <si>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</si>
  <si>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</si>
  <si>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</si>
  <si>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</si>
  <si>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</si>
  <si>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</si>
  <si>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</si>
  <si>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</si>
  <si>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</si>
  <si>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</si>
  <si>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</si>
  <si>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</si>
  <si>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</si>
  <si>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</si>
  <si>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</si>
  <si>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</si>
  <si>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</si>
  <si>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</si>
  <si>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</si>
  <si>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</si>
  <si>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</si>
  <si>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</si>
  <si>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</si>
  <si>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</si>
  <si>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</si>
  <si>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</si>
  <si>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</si>
  <si>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</si>
  <si>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</si>
  <si>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</si>
  <si>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</si>
  <si>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</si>
  <si>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</si>
  <si>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</si>
  <si>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</si>
  <si>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</si>
  <si>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</si>
  <si>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</si>
  <si>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</si>
  <si>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</si>
  <si>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</si>
  <si>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</si>
  <si>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</si>
  <si>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</si>
  <si>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</si>
  <si>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</si>
  <si>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</si>
  <si>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</si>
  <si>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</si>
  <si>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</si>
  <si>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</si>
  <si>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</si>
  <si>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</si>
  <si>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</si>
  <si>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</si>
  <si>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</si>
  <si>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</si>
  <si>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</si>
  <si>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</si>
  <si>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</si>
  <si>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</si>
  <si>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</si>
  <si>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</si>
  <si>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</si>
  <si>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</si>
  <si>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</si>
  <si>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</si>
  <si>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</si>
  <si>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</si>
  <si>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</si>
  <si>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</si>
  <si>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</si>
  <si>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</si>
  <si>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</si>
  <si>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</si>
  <si>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</si>
  <si>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</si>
  <si>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</si>
  <si>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</si>
  <si>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</si>
  <si>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</si>
  <si>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</si>
  <si>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</si>
  <si>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</si>
  <si>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</si>
  <si>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</si>
  <si>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</si>
  <si>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</si>
  <si>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</si>
  <si>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</si>
  <si>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</si>
  <si>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</si>
  <si>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</si>
  <si>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</si>
  <si>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</si>
  <si>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</si>
  <si>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</si>
  <si>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</si>
  <si>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</si>
  <si>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</si>
  <si>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</si>
  <si>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</si>
  <si>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</si>
  <si>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</si>
  <si>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</si>
  <si>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</si>
  <si>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</si>
  <si>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</si>
  <si>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</si>
  <si>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</si>
  <si>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</si>
  <si>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</si>
  <si>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</si>
  <si>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</si>
  <si>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</si>
  <si>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</si>
  <si>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</si>
  <si>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</si>
  <si>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</si>
  <si>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</si>
  <si>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</si>
  <si>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</si>
  <si>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</si>
  <si>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</si>
  <si>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</si>
  <si>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</si>
  <si>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</si>
  <si>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</si>
  <si>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</si>
  <si>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</si>
  <si>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</si>
  <si>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</si>
  <si>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</si>
  <si>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</si>
  <si>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</si>
  <si>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</si>
  <si>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</si>
  <si>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</si>
  <si>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</si>
  <si>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</si>
  <si>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</si>
  <si>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</si>
  <si>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</si>
  <si>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</si>
  <si>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</si>
  <si>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</si>
  <si>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</si>
  <si>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</si>
  <si>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</si>
  <si>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</si>
  <si>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</si>
  <si>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</si>
  <si>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</si>
  <si>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</si>
  <si>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</si>
  <si>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</si>
  <si>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</si>
  <si>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</si>
  <si>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</si>
  <si>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</si>
  <si>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</si>
  <si>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</si>
  <si>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</si>
  <si>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</si>
  <si>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</si>
  <si>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</si>
  <si>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</si>
  <si>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</si>
  <si>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</si>
  <si>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</si>
  <si>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</si>
  <si>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</si>
  <si>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</si>
  <si>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</si>
  <si>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</si>
  <si>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</si>
  <si>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</si>
  <si>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</si>
  <si>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</si>
  <si>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</si>
  <si>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</si>
  <si>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</si>
  <si>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</si>
  <si>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</si>
  <si>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</si>
  <si>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</si>
  <si>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</si>
  <si>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</si>
  <si>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</si>
  <si>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</si>
  <si>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</si>
  <si>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</si>
  <si>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</si>
  <si>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</si>
  <si>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</si>
  <si>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</si>
  <si>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</si>
  <si>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</si>
  <si>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</si>
  <si>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</si>
  <si>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</si>
  <si>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</si>
  <si>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</si>
  <si>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</si>
  <si>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</si>
  <si>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</si>
  <si>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</si>
  <si>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</si>
  <si>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</si>
  <si>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</si>
  <si>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</si>
  <si>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</si>
  <si>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</si>
  <si>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</si>
  <si>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</si>
  <si>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</si>
  <si>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</si>
  <si>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</si>
  <si>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</si>
  <si>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</si>
  <si>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</si>
  <si>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</si>
  <si>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</si>
  <si>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</si>
  <si>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</si>
  <si>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</si>
  <si>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</si>
  <si>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</si>
  <si>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</si>
  <si>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</si>
  <si>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</si>
  <si>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</si>
  <si>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</si>
  <si>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</si>
  <si>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</si>
  <si>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</si>
  <si>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</si>
  <si>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</si>
  <si>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</si>
  <si>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</si>
  <si>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</si>
  <si>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</si>
  <si>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</si>
  <si>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</si>
  <si>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</si>
  <si>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</si>
  <si>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</si>
  <si>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</si>
  <si>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</si>
  <si>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</si>
  <si>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</si>
  <si>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</si>
  <si>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</si>
  <si>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</si>
  <si>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</si>
  <si>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</si>
  <si>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</si>
  <si>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</si>
  <si>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</si>
  <si>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</si>
  <si>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</si>
  <si>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</si>
  <si>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</si>
  <si>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</si>
  <si>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</si>
  <si>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</si>
  <si>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</si>
  <si>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</si>
  <si>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</si>
  <si>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</si>
  <si>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</si>
  <si>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</si>
  <si>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</si>
  <si>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</si>
  <si>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</si>
  <si>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</si>
  <si>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</si>
  <si>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</si>
  <si>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</si>
  <si>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</si>
  <si>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</si>
  <si>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</si>
  <si>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</si>
  <si>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</si>
  <si>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</si>
  <si>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</si>
  <si>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</si>
  <si>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</si>
  <si>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</si>
  <si>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</si>
  <si>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</si>
  <si>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</si>
  <si>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</si>
  <si>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</si>
  <si>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</si>
  <si>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</si>
  <si>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</si>
  <si>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</si>
  <si>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</si>
  <si>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</si>
  <si>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</si>
  <si>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</si>
  <si>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</si>
  <si>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</si>
  <si>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</si>
  <si>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</si>
  <si>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</si>
  <si>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</si>
  <si>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</si>
  <si>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</si>
  <si>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</si>
  <si>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</si>
  <si>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</si>
  <si>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</si>
  <si>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</si>
  <si>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</si>
  <si>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</si>
  <si>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</si>
  <si>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</si>
  <si>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</si>
  <si>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</si>
  <si>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</si>
  <si>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</si>
  <si>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</si>
  <si>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</si>
  <si>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</si>
  <si>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</si>
  <si>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</si>
  <si>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</si>
  <si>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</si>
  <si>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</si>
  <si>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</si>
  <si>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</si>
  <si>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</si>
  <si>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</si>
  <si>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</si>
  <si>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</si>
  <si>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</si>
  <si>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</si>
  <si>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</si>
  <si>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</si>
  <si>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</si>
  <si>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</si>
  <si>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</si>
  <si>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</si>
  <si>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</si>
  <si>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</si>
  <si>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</si>
  <si>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</si>
  <si>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</si>
  <si>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</si>
  <si>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</si>
  <si>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</si>
  <si>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</si>
  <si>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</si>
  <si>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</si>
  <si>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</si>
  <si>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</si>
  <si>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</si>
  <si>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</si>
  <si>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</si>
  <si>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</si>
  <si>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</si>
  <si>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</si>
  <si>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</si>
  <si>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</si>
  <si>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</si>
  <si>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</si>
  <si>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</si>
  <si>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</si>
  <si>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</si>
  <si>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</si>
  <si>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</si>
  <si>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</si>
  <si>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</si>
  <si>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</si>
  <si>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</si>
  <si>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</si>
  <si>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</si>
  <si>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</si>
  <si>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</si>
  <si>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</si>
  <si>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</si>
  <si>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</si>
  <si>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</si>
  <si>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</si>
  <si>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</si>
  <si>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</si>
  <si>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</si>
  <si>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</si>
  <si>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</si>
  <si>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</si>
  <si>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</si>
  <si>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</si>
  <si>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</si>
  <si>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</si>
  <si>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</si>
  <si>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</si>
  <si>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</si>
  <si>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</si>
  <si>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</si>
  <si>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</si>
  <si>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</si>
  <si>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</si>
  <si>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</si>
  <si>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</si>
  <si>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</si>
  <si>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</si>
  <si>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</si>
  <si>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</si>
  <si>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</si>
  <si>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</si>
  <si>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</si>
  <si>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</si>
  <si>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</si>
  <si>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</si>
  <si>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</si>
  <si>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</si>
  <si>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</si>
  <si>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</si>
  <si>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</si>
  <si>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</si>
  <si>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</si>
  <si>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</si>
  <si>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</si>
  <si>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</si>
  <si>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</si>
  <si>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</si>
  <si>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</si>
  <si>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</si>
  <si>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</si>
  <si>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</si>
  <si>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</si>
  <si>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</si>
  <si>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</si>
  <si>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</si>
  <si>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</si>
  <si>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</si>
  <si>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</si>
  <si>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</si>
  <si>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</si>
  <si>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</si>
  <si>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</si>
  <si>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</si>
  <si>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</si>
  <si>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</si>
  <si>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</si>
  <si>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</si>
  <si>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</si>
  <si>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</si>
  <si>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</si>
  <si>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</si>
  <si>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</si>
  <si>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</si>
  <si>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</si>
  <si>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</si>
  <si>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</si>
  <si>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</si>
  <si>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</si>
  <si>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</si>
  <si>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</si>
  <si>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</si>
  <si>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</si>
  <si>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</si>
  <si>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</si>
  <si>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</si>
  <si>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</si>
  <si>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</si>
  <si>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</si>
  <si>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</si>
  <si>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</si>
  <si>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</si>
  <si>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</si>
  <si>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</si>
  <si>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</si>
  <si>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</si>
  <si>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</si>
  <si>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</si>
  <si>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</si>
  <si>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</si>
  <si>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</si>
  <si>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</si>
  <si>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</si>
  <si>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</si>
  <si>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</si>
  <si>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</si>
  <si>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</si>
  <si>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</si>
  <si>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</si>
  <si>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</si>
  <si>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</si>
  <si>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</si>
  <si>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</si>
  <si>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</si>
  <si>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</si>
  <si>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</si>
  <si>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</si>
  <si>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</si>
  <si>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</si>
  <si>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</si>
  <si>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</si>
  <si>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</si>
  <si>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</si>
  <si>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</si>
  <si>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</si>
  <si>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</si>
  <si>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</si>
  <si>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</si>
  <si>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</si>
  <si>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</si>
  <si>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</si>
  <si>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</si>
  <si>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</si>
  <si>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</si>
  <si>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</si>
  <si>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</si>
  <si>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</si>
  <si>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</si>
  <si>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</si>
  <si>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</si>
  <si>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</si>
  <si>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</si>
  <si>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</si>
  <si>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</si>
  <si>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</si>
  <si>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</si>
  <si>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</si>
  <si>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</si>
  <si>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</si>
  <si>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</si>
  <si>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</si>
  <si>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</si>
  <si>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</si>
  <si>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</si>
  <si>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</si>
  <si>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</si>
  <si>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</si>
  <si>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</si>
  <si>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</si>
  <si>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</si>
  <si>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</si>
  <si>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</si>
  <si>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</si>
  <si>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</si>
  <si>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</si>
  <si>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</si>
  <si>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</si>
  <si>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</si>
  <si>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</si>
  <si>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</si>
  <si>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</si>
  <si>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</si>
  <si>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</si>
  <si>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</si>
  <si>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</si>
  <si>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</si>
  <si>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</si>
  <si>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</si>
  <si>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</si>
  <si>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</si>
  <si>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</si>
  <si>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</si>
  <si>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</si>
  <si>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</si>
  <si>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</si>
  <si>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</si>
  <si>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</si>
  <si>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</si>
  <si>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</si>
  <si>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</si>
  <si>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</si>
  <si>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</si>
  <si>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</si>
  <si>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</si>
  <si>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</si>
  <si>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</si>
  <si>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</si>
  <si>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</si>
  <si>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</si>
  <si>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</si>
  <si>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</si>
  <si>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</si>
  <si>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</si>
  <si>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</si>
  <si>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</si>
  <si>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</si>
  <si>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</si>
  <si>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</si>
  <si>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</si>
  <si>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</si>
  <si>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</si>
  <si>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</si>
  <si>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</si>
  <si>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</si>
  <si>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</si>
  <si>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</si>
  <si>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</si>
  <si>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</si>
  <si>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</si>
  <si>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</si>
  <si>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</si>
  <si>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</si>
  <si>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</si>
  <si>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</si>
  <si>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</si>
  <si>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</si>
  <si>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</si>
  <si>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</si>
  <si>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</si>
  <si>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</si>
  <si>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</si>
  <si>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</si>
  <si>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</si>
  <si>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</si>
  <si>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</si>
  <si>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</si>
  <si>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</si>
  <si>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</si>
  <si>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</si>
  <si>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</si>
  <si>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</si>
  <si>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</si>
  <si>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</si>
  <si>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</si>
  <si>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</si>
  <si>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</si>
  <si>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</si>
  <si>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</si>
  <si>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</si>
  <si>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</si>
  <si>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</si>
  <si>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</si>
  <si>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</si>
  <si>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</si>
  <si>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</si>
  <si>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</si>
  <si>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</si>
  <si>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</si>
  <si>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</si>
  <si>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</si>
  <si>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</si>
  <si>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</si>
  <si>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</si>
  <si>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</si>
  <si>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</si>
  <si>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</si>
  <si>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</si>
  <si>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</si>
  <si>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</si>
  <si>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</si>
  <si>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</si>
  <si>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</si>
  <si>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</si>
  <si>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</si>
  <si>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</si>
  <si>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</si>
  <si>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</si>
  <si>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</si>
  <si>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</si>
  <si>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</si>
  <si>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</si>
  <si>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</si>
  <si>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</si>
  <si>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</si>
  <si>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</si>
  <si>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</si>
  <si>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</si>
  <si>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</si>
  <si>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</si>
  <si>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</si>
  <si>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</si>
  <si>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</si>
  <si>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</si>
  <si>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</si>
  <si>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</si>
  <si>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</si>
  <si>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</si>
  <si>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</si>
  <si>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</si>
  <si>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</si>
  <si>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</si>
  <si>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</si>
  <si>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</si>
  <si>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</si>
  <si>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</si>
  <si>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</si>
  <si>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</si>
  <si>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</si>
  <si>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</si>
  <si>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</si>
  <si>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</si>
  <si>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</si>
  <si>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</si>
  <si>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</si>
  <si>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</si>
  <si>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</si>
  <si>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</si>
  <si>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</si>
  <si>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</si>
  <si>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</si>
  <si>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</si>
  <si>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</si>
  <si>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</si>
  <si>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</si>
  <si>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</si>
  <si>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</si>
  <si>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</si>
  <si>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</si>
  <si>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</si>
  <si>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</si>
  <si>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</si>
  <si>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</si>
  <si>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</si>
  <si>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</si>
  <si>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</si>
  <si>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</si>
  <si>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</si>
  <si>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</si>
  <si>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</si>
  <si>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</si>
  <si>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</si>
  <si>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</si>
  <si>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</si>
  <si>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</si>
  <si>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</si>
  <si>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</si>
  <si>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</si>
  <si>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</si>
  <si>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</si>
  <si>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</si>
  <si>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</si>
  <si>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</si>
  <si>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</si>
  <si>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</si>
  <si>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</si>
  <si>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</si>
  <si>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</si>
  <si>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</si>
  <si>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</si>
  <si>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</si>
  <si>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</si>
  <si>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</si>
  <si>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</si>
  <si>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</si>
  <si>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</si>
  <si>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</si>
  <si>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</si>
  <si>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</si>
  <si>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</si>
  <si>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</si>
  <si>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</si>
  <si>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</si>
  <si>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</si>
  <si>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</si>
  <si>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</si>
  <si>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</si>
  <si>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</si>
  <si>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</si>
  <si>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</si>
  <si>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</si>
  <si>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</si>
  <si>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</si>
  <si>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</si>
  <si>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</si>
  <si>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</si>
  <si>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</si>
  <si>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</si>
  <si>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</si>
  <si>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</si>
  <si>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</si>
  <si>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</si>
  <si>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</si>
  <si>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</si>
  <si>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</si>
  <si>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</si>
  <si>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</si>
  <si>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</si>
  <si>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</si>
  <si>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</si>
  <si>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</si>
  <si>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</si>
  <si>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</si>
  <si>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</si>
  <si>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</si>
  <si>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</si>
  <si>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</si>
  <si>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</si>
  <si>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</si>
  <si>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</si>
  <si>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</si>
  <si>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</si>
  <si>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</si>
  <si>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</si>
  <si>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</si>
  <si>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</si>
  <si>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</si>
  <si>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</si>
  <si>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</si>
  <si>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</si>
  <si>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</si>
  <si>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</si>
  <si>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</si>
  <si>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</si>
  <si>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</si>
  <si>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</si>
  <si>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</si>
  <si>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</si>
  <si>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</si>
  <si>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</si>
  <si>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</si>
  <si>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</si>
  <si>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</si>
  <si>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</si>
  <si>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</si>
  <si>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</si>
  <si>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</si>
  <si>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</si>
  <si>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</si>
  <si>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</si>
  <si>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</si>
  <si>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</si>
  <si>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</si>
  <si>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</si>
  <si>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</si>
  <si>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</si>
  <si>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</si>
  <si>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</si>
  <si>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</si>
  <si>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</si>
  <si>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</si>
  <si>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</si>
  <si>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</si>
  <si>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</si>
  <si>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</si>
  <si>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</si>
  <si>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</si>
  <si>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</si>
  <si>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</si>
  <si>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</si>
  <si>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</si>
  <si>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</si>
  <si>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</si>
  <si>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</si>
  <si>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</si>
  <si>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</si>
  <si>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</si>
  <si>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</si>
  <si>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</si>
  <si>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</si>
  <si>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</si>
  <si>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</si>
  <si>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</si>
  <si>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</si>
  <si>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</si>
  <si>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</si>
  <si>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</si>
  <si>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</si>
  <si>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</si>
  <si>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</si>
  <si>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</si>
  <si>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</si>
  <si>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</si>
  <si>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</si>
  <si>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</si>
  <si>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</si>
  <si>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</si>
  <si>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</si>
  <si>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</si>
  <si>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</si>
  <si>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</si>
  <si>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</si>
  <si>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</si>
  <si>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</si>
  <si>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</si>
  <si>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</si>
  <si>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</si>
  <si>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</si>
  <si>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</si>
  <si>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</si>
  <si>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</si>
  <si>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</si>
  <si>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</si>
  <si>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</si>
  <si>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</si>
  <si>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</si>
  <si>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</si>
  <si>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</si>
  <si>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</si>
  <si>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</si>
  <si>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</si>
  <si>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</si>
  <si>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</si>
  <si>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</si>
  <si>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</si>
  <si>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</si>
  <si>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</si>
  <si>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</si>
  <si>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</si>
  <si>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</si>
  <si>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</si>
  <si>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</si>
  <si>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</si>
  <si>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</si>
  <si>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</si>
  <si>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</si>
  <si>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</si>
  <si>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</si>
  <si>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</si>
  <si>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</si>
  <si>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</si>
  <si>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</si>
  <si>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</si>
  <si>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</si>
  <si>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</si>
  <si>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</si>
  <si>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</si>
  <si>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</si>
  <si>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</si>
  <si>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</si>
  <si>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</si>
  <si>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</si>
  <si>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</si>
  <si>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</si>
  <si>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</si>
  <si>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</si>
  <si>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</si>
  <si>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</si>
  <si>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</si>
  <si>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</si>
  <si>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</si>
  <si>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</si>
  <si>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</si>
  <si>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</si>
  <si>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</si>
  <si>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</si>
  <si>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</si>
  <si>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</si>
  <si>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</si>
  <si>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</si>
  <si>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</si>
  <si>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</si>
  <si>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</si>
  <si>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</si>
  <si>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</si>
  <si>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</si>
  <si>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</si>
  <si>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</si>
  <si>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</si>
  <si>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</si>
  <si>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</si>
  <si>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</si>
  <si>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</si>
  <si>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</si>
  <si>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</si>
  <si>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</si>
  <si>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</si>
  <si>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</si>
  <si>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</si>
  <si>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</si>
  <si>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</si>
  <si>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</si>
  <si>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</si>
  <si>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</si>
  <si>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</si>
  <si>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</si>
  <si>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</si>
  <si>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</si>
  <si>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</si>
  <si>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</si>
  <si>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</si>
  <si>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</si>
  <si>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</si>
  <si>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</si>
  <si>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</si>
  <si>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</si>
  <si>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</si>
  <si>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</si>
  <si>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</si>
  <si>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</si>
  <si>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</si>
  <si>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</si>
  <si>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</si>
  <si>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</si>
  <si>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</si>
  <si>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</si>
  <si>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</si>
  <si>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</si>
  <si>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</si>
  <si>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</si>
  <si>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</si>
  <si>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</si>
  <si>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</si>
  <si>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</si>
  <si>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</si>
  <si>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</si>
  <si>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</si>
  <si>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</si>
  <si>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</si>
  <si>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</si>
  <si>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</si>
  <si>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</si>
  <si>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</si>
  <si>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</si>
  <si>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</si>
  <si>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</si>
  <si>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</si>
  <si>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</si>
  <si>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</si>
  <si>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</si>
  <si>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</si>
  <si>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</si>
  <si>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</si>
  <si>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</si>
  <si>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</si>
  <si>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</si>
  <si>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</si>
  <si>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</si>
  <si>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</si>
  <si>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</si>
  <si>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</si>
  <si>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</si>
  <si>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</si>
  <si>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</si>
  <si>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</si>
  <si>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</si>
  <si>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</si>
  <si>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</si>
  <si>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</si>
  <si>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</si>
  <si>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</si>
  <si>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</si>
  <si>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</si>
  <si>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</si>
  <si>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</si>
  <si>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</si>
  <si>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</si>
  <si>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</si>
  <si>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</si>
  <si>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</si>
  <si>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</si>
  <si>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</si>
  <si>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</si>
  <si>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</si>
  <si>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</si>
  <si>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</si>
  <si>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</si>
  <si>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</si>
  <si>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</si>
  <si>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</si>
  <si>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</si>
  <si>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</si>
  <si>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</si>
  <si>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</si>
  <si>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</si>
  <si>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</si>
  <si>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</si>
  <si>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</si>
  <si>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</si>
  <si>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</si>
  <si>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</si>
  <si>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</si>
  <si>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</si>
  <si>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</si>
  <si>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</si>
  <si>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</si>
  <si>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</si>
  <si>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</si>
  <si>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</si>
  <si>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</si>
  <si>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</si>
  <si>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</si>
  <si>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</si>
  <si>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</si>
  <si>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</si>
  <si>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</si>
  <si>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</si>
  <si>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</si>
  <si>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</si>
  <si>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</si>
  <si>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</si>
  <si>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</si>
  <si>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</si>
  <si>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</si>
  <si>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</si>
  <si>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</si>
  <si>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</si>
  <si>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</si>
  <si>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</si>
  <si>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</si>
  <si>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</si>
  <si>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</si>
  <si>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</si>
  <si>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</si>
  <si>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</si>
  <si>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</si>
  <si>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</si>
  <si>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</si>
  <si>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</si>
  <si>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</si>
  <si>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</si>
  <si>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</si>
  <si>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</si>
  <si>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</si>
  <si>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</si>
  <si>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</si>
  <si>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</si>
  <si>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</si>
  <si>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</si>
  <si>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</si>
  <si>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</si>
  <si>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</si>
  <si>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</si>
  <si>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</si>
  <si>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</si>
  <si>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</si>
  <si>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</si>
  <si>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</si>
  <si>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</si>
  <si>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</si>
  <si>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</si>
  <si>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</si>
  <si>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</si>
  <si>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</si>
  <si>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</si>
  <si>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</si>
  <si>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</si>
  <si>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</si>
  <si>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</si>
  <si>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</si>
  <si>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</si>
  <si>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</si>
  <si>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</si>
  <si>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</si>
  <si>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</si>
  <si>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</si>
  <si>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</si>
  <si>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</si>
  <si>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</si>
  <si>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</si>
  <si>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</si>
  <si>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</si>
  <si>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</si>
  <si>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</si>
  <si>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</si>
  <si>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</si>
  <si>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</si>
  <si>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</si>
  <si>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</si>
  <si>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</si>
  <si>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</si>
  <si>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</si>
  <si>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</si>
  <si>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</si>
  <si>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</si>
  <si>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</si>
  <si>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</si>
  <si>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</si>
  <si>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</si>
  <si>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</si>
  <si>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</si>
  <si>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</si>
  <si>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</si>
  <si>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</si>
  <si>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</si>
  <si>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</si>
  <si>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</si>
  <si>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</si>
  <si>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</si>
  <si>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</si>
  <si>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</si>
  <si>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</si>
  <si>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</si>
  <si>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</si>
  <si>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</si>
  <si>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</si>
  <si>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</si>
  <si>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</si>
  <si>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</si>
  <si>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</si>
  <si>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</si>
  <si>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</si>
  <si>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</si>
  <si>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</si>
  <si>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</si>
  <si>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</si>
  <si>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</si>
  <si>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</si>
  <si>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</si>
  <si>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</si>
  <si>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</si>
  <si>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</si>
  <si>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</si>
  <si>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</si>
  <si>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</si>
  <si>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</si>
  <si>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</si>
  <si>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</si>
  <si>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</si>
  <si>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</si>
  <si>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</si>
  <si>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</si>
  <si>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</si>
  <si>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</si>
  <si>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</si>
  <si>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</si>
  <si>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</si>
  <si>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</si>
  <si>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</si>
  <si>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</si>
  <si>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</si>
  <si>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</si>
  <si>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</si>
  <si>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</si>
  <si>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</si>
  <si>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</si>
  <si>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</si>
  <si>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</si>
  <si>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</si>
  <si>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</si>
  <si>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</si>
  <si>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</si>
  <si>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</si>
  <si>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</si>
  <si>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</si>
  <si>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</si>
  <si>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</si>
  <si>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</si>
  <si>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</si>
  <si>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</si>
  <si>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</si>
  <si>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</si>
  <si>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</si>
  <si>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</si>
  <si>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</si>
  <si>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</si>
  <si>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</si>
  <si>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</si>
  <si>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</si>
  <si>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</si>
  <si>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</si>
  <si>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</si>
  <si>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</si>
  <si>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</si>
  <si>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</si>
  <si>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</si>
  <si>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</si>
  <si>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</si>
  <si>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</si>
  <si>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</si>
  <si>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</si>
  <si>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</si>
  <si>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</si>
  <si>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</si>
  <si>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</si>
  <si>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</si>
  <si>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</si>
  <si>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</si>
  <si>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</si>
  <si>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</si>
  <si>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</si>
  <si>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</si>
  <si>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</si>
  <si>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</si>
  <si>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</si>
  <si>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</si>
  <si>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</si>
  <si>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</si>
  <si>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</si>
  <si>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</si>
  <si>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</si>
  <si>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</si>
  <si>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</si>
  <si>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</si>
  <si>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</si>
  <si>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</si>
  <si>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</si>
  <si>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</si>
  <si>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</si>
  <si>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</si>
  <si>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</si>
  <si>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</si>
  <si>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</si>
  <si>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</si>
  <si>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</si>
  <si>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</si>
  <si>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</si>
  <si>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</si>
  <si>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</si>
  <si>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</si>
  <si>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</si>
  <si>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</si>
  <si>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</si>
  <si>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</si>
  <si>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</si>
  <si>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</si>
  <si>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</si>
  <si>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</si>
  <si>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</si>
  <si>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</si>
  <si>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</si>
  <si>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</si>
  <si>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</si>
  <si>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</si>
  <si>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</si>
  <si>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</si>
  <si>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</si>
  <si>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</si>
  <si>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</si>
  <si>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</si>
  <si>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</si>
  <si>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</si>
  <si>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</si>
  <si>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</si>
  <si>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</si>
  <si>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</si>
  <si>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</si>
  <si>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</si>
  <si>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</si>
  <si>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</si>
  <si>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</si>
  <si>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</si>
  <si>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</si>
  <si>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</si>
  <si>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</si>
  <si>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</si>
  <si>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</si>
  <si>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</si>
  <si>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</si>
  <si>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</si>
  <si>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</si>
  <si>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</si>
  <si>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</si>
  <si>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</si>
  <si>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</si>
  <si>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</si>
  <si>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</si>
  <si>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</si>
  <si>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</si>
  <si>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</si>
  <si>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</si>
  <si>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</si>
  <si>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</si>
  <si>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</si>
  <si>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</si>
  <si>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</si>
  <si>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</si>
  <si>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</si>
  <si>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</si>
  <si>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</si>
  <si>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</si>
  <si>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</si>
  <si>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</si>
  <si>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</si>
  <si>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</si>
  <si>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</si>
  <si>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</si>
  <si>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</si>
  <si>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</si>
  <si>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</si>
  <si>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</si>
  <si>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</si>
  <si>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</si>
  <si>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</si>
  <si>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</si>
  <si>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</si>
  <si>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</si>
  <si>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</si>
  <si>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</si>
  <si>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</si>
  <si>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</si>
  <si>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</si>
  <si>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</si>
  <si>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</si>
  <si>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</si>
  <si>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</si>
  <si>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</si>
  <si>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</si>
  <si>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</si>
  <si>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</si>
  <si>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</si>
  <si>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</si>
  <si>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</si>
  <si>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</si>
  <si>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</si>
  <si>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</si>
  <si>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</si>
  <si>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</si>
  <si>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</si>
  <si>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</si>
  <si>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</si>
  <si>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</si>
  <si>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</si>
  <si>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</si>
  <si>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</si>
  <si>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</si>
  <si>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</si>
  <si>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</si>
  <si>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</si>
  <si>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</si>
  <si>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</si>
  <si>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</si>
  <si>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</si>
  <si>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</si>
  <si>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</si>
  <si>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</si>
  <si>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</si>
  <si>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</si>
  <si>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</si>
  <si>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</si>
  <si>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</si>
  <si>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</si>
  <si>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</si>
  <si>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</si>
  <si>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</si>
  <si>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</si>
  <si>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</si>
  <si>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</si>
  <si>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</si>
  <si>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</si>
  <si>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</si>
  <si>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</si>
  <si>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</si>
  <si>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</si>
  <si>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</si>
  <si>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</si>
  <si>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</si>
  <si>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</si>
  <si>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</si>
  <si>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</si>
  <si>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</si>
  <si>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</si>
  <si>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</si>
  <si>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</si>
  <si>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</si>
  <si>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</si>
  <si>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</si>
  <si>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</si>
  <si>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</si>
  <si>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</si>
  <si>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</si>
  <si>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</si>
  <si>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</si>
  <si>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</si>
  <si>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</si>
  <si>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</si>
  <si>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</si>
  <si>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</si>
  <si>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</si>
  <si>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</si>
  <si>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</si>
  <si>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</si>
  <si>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</si>
  <si>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</si>
  <si>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</si>
  <si>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</si>
  <si>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</si>
  <si>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</si>
  <si>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</si>
  <si>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</si>
  <si>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</si>
  <si>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</si>
  <si>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</si>
  <si>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</si>
  <si>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</si>
  <si>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</si>
  <si>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</si>
  <si>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</si>
  <si>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</si>
  <si>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</si>
  <si>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</si>
  <si>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</si>
  <si>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</si>
  <si>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</si>
  <si>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</si>
  <si>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</si>
  <si>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</si>
  <si>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</si>
  <si>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</si>
  <si>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</si>
  <si>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</si>
  <si>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</si>
  <si>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</si>
  <si>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</si>
  <si>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</si>
  <si>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</si>
  <si>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</si>
  <si>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</si>
  <si>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</si>
  <si>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</si>
  <si>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</si>
  <si>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</si>
  <si>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</si>
  <si>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</si>
  <si>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</si>
  <si>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</si>
  <si>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</si>
  <si>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</si>
  <si>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</si>
  <si>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</si>
  <si>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</si>
  <si>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</si>
  <si>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</si>
  <si>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</si>
  <si>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</si>
  <si>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</si>
  <si>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</si>
  <si>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</si>
  <si>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</si>
  <si>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</si>
  <si>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</si>
  <si>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</si>
  <si>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</si>
  <si>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</si>
  <si>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</si>
  <si>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</si>
  <si>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</si>
  <si>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</si>
  <si>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</si>
  <si>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</si>
  <si>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</si>
  <si>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</si>
  <si>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</si>
  <si>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</si>
  <si>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</si>
  <si>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</si>
  <si>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</si>
  <si>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</si>
  <si>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</si>
  <si>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</si>
  <si>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</si>
  <si>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</si>
  <si>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</si>
  <si>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</si>
  <si>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</si>
  <si>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</si>
  <si>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</si>
  <si>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</si>
  <si>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</si>
  <si>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</si>
  <si>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</si>
  <si>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</si>
  <si>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</si>
  <si>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</si>
  <si>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</si>
  <si>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</si>
  <si>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</si>
  <si>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</si>
  <si>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</si>
  <si>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</si>
  <si>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</si>
  <si>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</si>
  <si>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</si>
  <si>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</si>
  <si>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</si>
  <si>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</si>
  <si>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</si>
  <si>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</si>
  <si>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</si>
  <si>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</si>
  <si>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</si>
  <si>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</si>
  <si>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</si>
  <si>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</si>
  <si>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</si>
  <si>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</si>
  <si>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</si>
  <si>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</si>
  <si>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</si>
  <si>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</si>
  <si>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</si>
  <si>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</si>
  <si>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</si>
  <si>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</si>
  <si>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</si>
  <si>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</si>
  <si>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</si>
  <si>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</si>
  <si>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</si>
  <si>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</si>
  <si>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</si>
  <si>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</si>
  <si>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</si>
  <si>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</si>
  <si>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</si>
  <si>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</si>
  <si>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</si>
  <si>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</si>
  <si>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</si>
  <si>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</si>
  <si>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</si>
  <si>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</si>
  <si>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</si>
  <si>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</si>
  <si>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</si>
  <si>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</si>
  <si>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</si>
  <si>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</si>
  <si>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</si>
  <si>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</si>
  <si>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</si>
  <si>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</si>
  <si>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</si>
  <si>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</si>
  <si>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</si>
  <si>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</si>
  <si>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</si>
  <si>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</si>
  <si>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</si>
  <si>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</si>
  <si>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</si>
  <si>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</si>
  <si>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</si>
  <si>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</si>
  <si>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</si>
  <si>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</si>
  <si>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</si>
  <si>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</si>
  <si>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</si>
  <si>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</si>
  <si>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</si>
  <si>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</si>
  <si>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</si>
  <si>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</si>
  <si>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</si>
  <si>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</si>
  <si>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</si>
  <si>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</si>
  <si>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</si>
  <si>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</si>
  <si>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</si>
  <si>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</si>
  <si>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</si>
  <si>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</si>
  <si>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</si>
  <si>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</si>
  <si>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</si>
  <si>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</si>
  <si>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</si>
  <si>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</si>
  <si>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</si>
  <si>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</si>
  <si>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</si>
  <si>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</si>
  <si>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</si>
  <si>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</si>
  <si>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</si>
  <si>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</si>
  <si>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</si>
  <si>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</si>
  <si>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</si>
  <si>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</si>
  <si>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</si>
  <si>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</si>
  <si>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</si>
  <si>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</si>
  <si>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</si>
  <si>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</si>
  <si>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</si>
  <si>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</si>
  <si>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</si>
  <si>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</si>
  <si>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</si>
  <si>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</si>
  <si>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</si>
  <si>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</si>
  <si>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</si>
  <si>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</si>
  <si>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</si>
  <si>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</si>
  <si>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</si>
  <si>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</si>
  <si>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</si>
  <si>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</si>
  <si>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</si>
  <si>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</si>
  <si>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</si>
  <si>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</si>
  <si>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</si>
  <si>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</si>
  <si>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</si>
  <si>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</si>
  <si>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</si>
  <si>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</si>
  <si>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</si>
  <si>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</si>
  <si>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</si>
  <si>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</si>
  <si>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</si>
  <si>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</si>
  <si>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</si>
  <si>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</si>
  <si>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</si>
  <si>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</si>
  <si>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</si>
  <si>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</si>
  <si>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</si>
  <si>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</si>
  <si>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</si>
  <si>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</si>
  <si>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</si>
  <si>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</si>
  <si>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</si>
  <si>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</si>
  <si>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</si>
  <si>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</si>
  <si>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</si>
  <si>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</si>
  <si>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</si>
  <si>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</si>
  <si>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</si>
  <si>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</si>
  <si>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</si>
  <si>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</si>
  <si>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</si>
  <si>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</si>
  <si>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</si>
  <si>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</si>
  <si>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</si>
  <si>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</si>
  <si>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</si>
  <si>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</si>
  <si>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</si>
  <si>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</si>
  <si>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</si>
  <si>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</si>
  <si>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</si>
  <si>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</si>
  <si>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</si>
  <si>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</si>
  <si>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</si>
  <si>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</si>
  <si>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</si>
  <si>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</si>
  <si>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</si>
  <si>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</si>
  <si>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</si>
  <si>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</si>
  <si>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</si>
  <si>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</si>
  <si>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</si>
  <si>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</si>
  <si>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</si>
  <si>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</si>
  <si>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</si>
  <si>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</si>
  <si>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</si>
  <si>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</si>
  <si>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</si>
  <si>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</si>
  <si>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</si>
  <si>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</si>
  <si>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</si>
  <si>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</si>
  <si>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</si>
  <si>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</si>
  <si>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</si>
  <si>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</si>
  <si>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</si>
  <si>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</si>
  <si>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</si>
  <si>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</si>
  <si>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</si>
  <si>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</si>
  <si>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</si>
  <si>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</si>
  <si>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</si>
  <si>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</si>
  <si>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</si>
  <si>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</si>
  <si>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</si>
  <si>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</si>
  <si>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</si>
  <si>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</si>
  <si>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</si>
  <si>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</si>
  <si>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</si>
  <si>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</si>
  <si>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</si>
  <si>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</si>
  <si>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</si>
  <si>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</si>
  <si>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</si>
  <si>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</si>
  <si>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</si>
  <si>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</si>
  <si>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</si>
  <si>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</si>
  <si>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</si>
  <si>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</si>
  <si>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</si>
  <si>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</si>
  <si>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</si>
  <si>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</si>
  <si>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</si>
  <si>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</si>
  <si>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</si>
  <si>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</si>
  <si>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</si>
  <si>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</si>
  <si>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</si>
  <si>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</si>
  <si>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</si>
  <si>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</si>
  <si>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</si>
  <si>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</si>
  <si>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</si>
  <si>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</si>
  <si>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</si>
  <si>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</si>
  <si>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</si>
  <si>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</si>
  <si>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</si>
  <si>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</si>
  <si>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</si>
  <si>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</si>
  <si>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</si>
  <si>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</si>
  <si>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</si>
  <si>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</si>
  <si>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</si>
  <si>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</si>
  <si>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</si>
  <si>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</si>
  <si>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</si>
  <si>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</si>
  <si>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</si>
  <si>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</si>
  <si>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</si>
  <si>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</si>
  <si>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</si>
  <si>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</si>
  <si>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</si>
  <si>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</si>
  <si>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</si>
  <si>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</si>
  <si>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</si>
  <si>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</si>
  <si>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</si>
  <si>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</si>
  <si>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</si>
  <si>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</si>
  <si>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</si>
  <si>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</si>
  <si>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</si>
  <si>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</si>
  <si>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</si>
  <si>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</si>
  <si>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</si>
  <si>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</si>
  <si>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</si>
  <si>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</si>
  <si>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</si>
  <si>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</si>
  <si>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</si>
  <si>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</si>
  <si>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</si>
  <si>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</si>
  <si>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</si>
  <si>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</si>
  <si>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</si>
  <si>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</si>
  <si>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</si>
  <si>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</si>
  <si>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</si>
  <si>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</si>
  <si>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</si>
  <si>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</si>
  <si>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</si>
  <si>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</si>
  <si>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</si>
  <si>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</si>
  <si>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</si>
  <si>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</si>
  <si>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</si>
  <si>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</si>
  <si>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</si>
  <si>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</si>
  <si>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</si>
  <si>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</si>
  <si>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</si>
  <si>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</si>
  <si>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</si>
  <si>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</si>
  <si>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</si>
  <si>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</si>
  <si>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</si>
  <si>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</si>
  <si>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</si>
  <si>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</si>
  <si>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</si>
  <si>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</si>
  <si>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</si>
  <si>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</si>
  <si>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</si>
  <si>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</si>
  <si>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</si>
  <si>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</si>
  <si>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</si>
  <si>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</si>
  <si>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</si>
  <si>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</si>
  <si>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</si>
  <si>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</si>
  <si>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</si>
  <si>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</si>
  <si>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</si>
  <si>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</si>
  <si>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</si>
  <si>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</si>
  <si>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</si>
  <si>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</si>
  <si>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</si>
  <si>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</si>
  <si>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</si>
  <si>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</si>
  <si>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</si>
  <si>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</si>
  <si>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</si>
  <si>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</si>
  <si>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</si>
  <si>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</si>
  <si>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</si>
  <si>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</si>
  <si>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</si>
  <si>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</si>
  <si>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</si>
  <si>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</si>
  <si>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</si>
  <si>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</si>
  <si>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</si>
  <si>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</si>
  <si>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</si>
  <si>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</si>
  <si>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</si>
  <si>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</si>
  <si>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</si>
  <si>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</si>
  <si>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</si>
  <si>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</si>
  <si>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</si>
  <si>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</si>
  <si>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</si>
  <si>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</si>
  <si>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</si>
  <si>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</si>
  <si>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</si>
  <si>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</si>
  <si>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</si>
  <si>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</si>
  <si>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</si>
  <si>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</si>
  <si>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</si>
  <si>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</si>
  <si>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</si>
  <si>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</si>
  <si>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</si>
  <si>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</si>
  <si>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</si>
  <si>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</si>
  <si>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</si>
  <si>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</si>
  <si>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</si>
  <si>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</si>
  <si>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</si>
  <si>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</si>
  <si>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</si>
  <si>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</si>
  <si>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</si>
  <si>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</si>
  <si>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</si>
  <si>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</si>
  <si>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</si>
  <si>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</si>
  <si>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</si>
  <si>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</si>
  <si>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</si>
  <si>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</si>
  <si>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</si>
  <si>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</si>
  <si>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</si>
  <si>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</si>
  <si>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</si>
  <si>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</si>
  <si>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</si>
  <si>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</si>
  <si>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</si>
  <si>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</si>
  <si>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</si>
  <si>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</si>
  <si>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</si>
  <si>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</si>
  <si>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</si>
  <si>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</si>
  <si>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</si>
  <si>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</si>
  <si>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</si>
  <si>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</si>
  <si>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</si>
  <si>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</si>
  <si>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</si>
  <si>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</si>
  <si>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</si>
  <si>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</si>
  <si>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</si>
  <si>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</si>
  <si>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</si>
  <si>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</si>
  <si>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</si>
  <si>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</si>
  <si>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</si>
  <si>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</si>
  <si>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</si>
  <si>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</si>
  <si>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</si>
  <si>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</si>
  <si>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</si>
  <si>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</si>
  <si>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</si>
  <si>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</si>
  <si>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</si>
  <si>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</si>
  <si>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</si>
  <si>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</si>
  <si>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</si>
  <si>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</si>
  <si>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</si>
  <si>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</si>
  <si>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</si>
  <si>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</si>
  <si>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</si>
  <si>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</si>
  <si>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</si>
  <si>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</si>
  <si>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</si>
  <si>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</si>
  <si>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</si>
  <si>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</si>
  <si>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</si>
  <si>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</si>
  <si>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</si>
  <si>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</si>
  <si>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</si>
  <si>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</si>
  <si>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</si>
  <si>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</si>
  <si>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</si>
  <si>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</si>
  <si>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</si>
  <si>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</si>
  <si>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</si>
  <si>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</si>
  <si>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</si>
  <si>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</si>
  <si>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</si>
  <si>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</si>
  <si>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</si>
  <si>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</si>
  <si>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</si>
  <si>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</si>
  <si>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</si>
  <si>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</si>
  <si>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</si>
  <si>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</si>
  <si>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</si>
  <si>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</si>
  <si>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</si>
  <si>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</si>
  <si>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</si>
  <si>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</si>
  <si>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</si>
  <si>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</si>
  <si>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</si>
  <si>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</si>
  <si>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</si>
  <si>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</si>
  <si>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</si>
  <si>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</si>
  <si>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</si>
  <si>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</si>
  <si>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</si>
  <si>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</si>
  <si>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</si>
  <si>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</si>
  <si>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</si>
  <si>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</si>
  <si>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</si>
  <si>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</si>
  <si>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</si>
  <si>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</si>
  <si>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</si>
  <si>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</si>
  <si>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</si>
  <si>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</si>
  <si>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</si>
  <si>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</si>
  <si>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</si>
  <si>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</si>
  <si>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</si>
  <si>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</si>
  <si>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</si>
  <si>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</si>
  <si>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</si>
  <si>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</si>
  <si>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</si>
  <si>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</si>
  <si>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</si>
  <si>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</si>
  <si>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</si>
  <si>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</si>
  <si>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</si>
  <si>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</si>
  <si>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</si>
  <si>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</si>
  <si>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</si>
  <si>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</si>
  <si>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</si>
  <si>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</si>
  <si>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</si>
  <si>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</si>
  <si>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</si>
  <si>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</si>
  <si>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</si>
  <si>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</si>
  <si>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</si>
  <si>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</si>
  <si>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</si>
  <si>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</si>
  <si>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</si>
  <si>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</si>
  <si>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</si>
  <si>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</si>
  <si>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</si>
  <si>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</si>
  <si>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</si>
  <si>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</si>
  <si>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</si>
  <si>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</si>
  <si>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</si>
  <si>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</si>
  <si>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</si>
  <si>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</si>
  <si>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</si>
  <si>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</si>
  <si>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</si>
  <si>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</si>
  <si>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</si>
  <si>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</si>
  <si>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</si>
  <si>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</si>
  <si>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</si>
  <si>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</si>
  <si>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</si>
  <si>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</si>
  <si>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</si>
  <si>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</si>
  <si>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</si>
  <si>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</si>
  <si>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</si>
  <si>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</si>
  <si>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</si>
  <si>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</si>
  <si>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</si>
  <si>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</si>
  <si>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</si>
  <si>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</si>
  <si>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</si>
  <si>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</si>
  <si>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</si>
  <si>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</si>
  <si>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</si>
  <si>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</si>
  <si>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</si>
  <si>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</si>
  <si>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</si>
  <si>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</si>
  <si>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</si>
  <si>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</si>
  <si>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</si>
  <si>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</si>
  <si>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</si>
  <si>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</si>
  <si>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</si>
  <si>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</si>
  <si>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</si>
  <si>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</si>
  <si>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</si>
  <si>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</si>
  <si>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</si>
  <si>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</si>
  <si>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</si>
  <si>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</si>
  <si>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</si>
  <si>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</si>
  <si>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</si>
  <si>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</si>
  <si>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</si>
  <si>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</si>
  <si>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</si>
  <si>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</si>
  <si>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</si>
  <si>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</si>
  <si>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</si>
  <si>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</si>
  <si>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</si>
  <si>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</si>
  <si>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</si>
  <si>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</si>
  <si>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</si>
  <si>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</si>
  <si>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</si>
  <si>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</si>
  <si>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</si>
  <si>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</si>
  <si>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</si>
  <si>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</si>
  <si>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</si>
  <si>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</si>
  <si>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</si>
  <si>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</si>
  <si>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</si>
  <si>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</si>
  <si>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</si>
  <si>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</si>
  <si>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</si>
  <si>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</si>
  <si>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</si>
  <si>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</si>
  <si>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</si>
  <si>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</si>
  <si>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</si>
  <si>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</si>
  <si>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</si>
  <si>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</si>
  <si>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</si>
  <si>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</si>
  <si>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</si>
  <si>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</si>
  <si>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</si>
  <si>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</si>
  <si>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</si>
  <si>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</si>
  <si>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</si>
  <si>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</si>
  <si>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</si>
  <si>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</si>
  <si>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</si>
  <si>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</si>
  <si>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</si>
  <si>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</si>
  <si>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</si>
  <si>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</si>
  <si>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</si>
  <si>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</si>
  <si>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</si>
  <si>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</si>
  <si>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</si>
  <si>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</si>
  <si>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</si>
  <si>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</si>
  <si>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</si>
  <si>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</si>
  <si>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</si>
  <si>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</si>
  <si>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</si>
  <si>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</si>
  <si>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</si>
  <si>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</si>
  <si>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</si>
  <si>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</si>
  <si>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</si>
  <si>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</si>
  <si>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</si>
  <si>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</si>
  <si>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</si>
  <si>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</si>
  <si>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</si>
  <si>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</si>
  <si>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</si>
  <si>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</si>
  <si>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</si>
  <si>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</si>
  <si>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</si>
  <si>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</si>
  <si>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</si>
  <si>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</si>
  <si>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</si>
  <si>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</si>
  <si>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</si>
  <si>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</si>
  <si>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</si>
  <si>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</si>
  <si>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</si>
  <si>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</si>
  <si>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</si>
  <si>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</si>
  <si>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</si>
  <si>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</si>
  <si>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</si>
  <si>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</si>
  <si>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</si>
  <si>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</si>
  <si>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</si>
  <si>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</si>
  <si>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</si>
  <si>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</si>
  <si>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</si>
  <si>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</si>
  <si>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</si>
  <si>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</si>
  <si>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</si>
  <si>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</si>
  <si>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</si>
  <si>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</si>
  <si>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</si>
  <si>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</si>
  <si>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</si>
  <si>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</si>
  <si>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</si>
  <si>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</si>
  <si>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</si>
  <si>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</si>
  <si>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</si>
  <si>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</si>
  <si>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</si>
  <si>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</si>
  <si>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</si>
  <si>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</si>
  <si>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</si>
  <si>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</si>
  <si>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</si>
  <si>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</si>
  <si>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</si>
  <si>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</si>
  <si>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</si>
  <si>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</si>
  <si>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</si>
  <si>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</si>
  <si>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</si>
  <si>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</si>
  <si>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</si>
  <si>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</si>
  <si>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</si>
  <si>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</si>
  <si>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</si>
  <si>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</si>
  <si>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</si>
  <si>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</si>
  <si>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</si>
  <si>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</si>
  <si>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</si>
  <si>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</si>
  <si>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</si>
  <si>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</si>
  <si>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</si>
  <si>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</si>
  <si>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</si>
  <si>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</si>
  <si>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</si>
  <si>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</si>
  <si>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</si>
  <si>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</si>
  <si>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</si>
  <si>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</si>
  <si>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</si>
  <si>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</si>
  <si>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</si>
  <si>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</si>
  <si>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</si>
  <si>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</si>
  <si>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</si>
  <si>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</si>
  <si>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</si>
  <si>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</si>
  <si>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</si>
  <si>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</si>
  <si>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</si>
  <si>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</si>
  <si>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</si>
  <si>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</si>
  <si>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</si>
  <si>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</si>
  <si>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</si>
  <si>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</si>
  <si>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</si>
  <si>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</si>
  <si>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</si>
  <si>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</si>
  <si>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</si>
  <si>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</si>
  <si>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</si>
  <si>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</si>
  <si>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</si>
  <si>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</si>
  <si>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</si>
  <si>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</si>
  <si>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</si>
  <si>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</si>
  <si>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</si>
  <si>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</si>
  <si>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</si>
  <si>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</si>
  <si>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</si>
  <si>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</si>
  <si>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</si>
  <si>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</si>
  <si>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</si>
  <si>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</si>
  <si>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</si>
  <si>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</si>
  <si>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</si>
  <si>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</si>
  <si>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</si>
  <si>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</si>
  <si>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</si>
  <si>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</si>
  <si>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</si>
  <si>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</si>
  <si>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</si>
  <si>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</si>
  <si>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</si>
  <si>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</si>
  <si>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</si>
  <si>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</si>
  <si>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</si>
  <si>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</si>
  <si>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</si>
  <si>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</si>
  <si>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</si>
  <si>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</si>
  <si>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</si>
  <si>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</si>
  <si>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</si>
  <si>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</si>
  <si>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</si>
  <si>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</si>
  <si>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</si>
  <si>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</si>
  <si>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</si>
  <si>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</si>
  <si>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</si>
  <si>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</si>
  <si>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</si>
  <si>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</si>
  <si>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</si>
  <si>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</si>
  <si>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</si>
  <si>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</si>
  <si>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</si>
  <si>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</si>
  <si>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</si>
  <si>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</si>
  <si>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</si>
  <si>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</si>
  <si>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</si>
  <si>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</si>
  <si>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</si>
  <si>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</si>
  <si>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</si>
  <si>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</si>
  <si>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</si>
  <si>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</si>
  <si>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</si>
  <si>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</si>
  <si>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</si>
  <si>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</si>
  <si>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</si>
  <si>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</si>
  <si>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</si>
  <si>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</si>
  <si>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</si>
  <si>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</si>
  <si>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</si>
  <si>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</si>
  <si>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</si>
  <si>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</si>
  <si>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</si>
  <si>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</si>
  <si>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</si>
  <si>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</si>
  <si>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</si>
  <si>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</si>
  <si>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</si>
  <si>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</si>
  <si>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</si>
  <si>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</si>
  <si>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</si>
  <si>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</si>
  <si>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</si>
  <si>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</si>
  <si>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</si>
  <si>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</si>
  <si>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</si>
  <si>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</si>
  <si>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</si>
  <si>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</si>
  <si>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</si>
  <si>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</si>
  <si>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</si>
  <si>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</si>
  <si>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</si>
  <si>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</si>
  <si>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</si>
  <si>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</si>
  <si>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</si>
  <si>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</si>
  <si>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</si>
  <si>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</si>
  <si>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</si>
  <si>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</si>
  <si>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</si>
  <si>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</si>
  <si>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</si>
  <si>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</si>
  <si>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</si>
  <si>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</si>
  <si>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</si>
  <si>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</si>
  <si>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</si>
  <si>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</si>
  <si>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</si>
  <si>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</si>
  <si>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</si>
  <si>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</si>
  <si>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</si>
  <si>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</si>
  <si>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</si>
  <si>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</si>
  <si>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</si>
  <si>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</si>
  <si>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</si>
  <si>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</si>
  <si>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</si>
  <si>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</si>
  <si>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</si>
  <si>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</si>
  <si>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</si>
  <si>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</si>
  <si>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</si>
  <si>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</si>
  <si>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</si>
  <si>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</si>
  <si>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</si>
  <si>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</si>
  <si>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</si>
  <si>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</si>
  <si>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</si>
  <si>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</si>
  <si>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</si>
  <si>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</si>
  <si>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</si>
  <si>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</si>
  <si>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</si>
  <si>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</si>
  <si>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</si>
  <si>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</si>
  <si>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</si>
  <si>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</si>
  <si>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</si>
  <si>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</si>
  <si>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</si>
  <si>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</si>
  <si>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</si>
  <si>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</si>
  <si>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</si>
  <si>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</si>
  <si>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</si>
  <si>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</si>
  <si>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</si>
  <si>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</si>
  <si>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</si>
  <si>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</si>
  <si>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</si>
  <si>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</si>
  <si>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</si>
  <si>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</si>
  <si>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</si>
  <si>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</si>
  <si>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</si>
  <si>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</si>
  <si>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</si>
  <si>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</si>
  <si>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</si>
  <si>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</si>
  <si>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</si>
  <si>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</si>
  <si>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</si>
  <si>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</si>
  <si>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</si>
  <si>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</si>
  <si>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</si>
  <si>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</si>
  <si>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</si>
  <si>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</si>
  <si>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</si>
  <si>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</si>
  <si>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</si>
  <si>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</si>
  <si>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</si>
  <si>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</si>
  <si>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</si>
  <si>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</si>
  <si>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</si>
  <si>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</si>
  <si>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</si>
  <si>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</si>
  <si>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</si>
  <si>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</si>
  <si>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</si>
  <si>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</si>
  <si>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</si>
  <si>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</si>
  <si>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</si>
  <si>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</si>
  <si>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</si>
  <si>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</si>
  <si>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</si>
  <si>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</si>
  <si>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</si>
  <si>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</si>
  <si>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</si>
  <si>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</si>
  <si>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</si>
  <si>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</si>
  <si>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</si>
  <si>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</si>
  <si>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</si>
  <si>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</si>
  <si>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</si>
  <si>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</si>
  <si>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</si>
  <si>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</si>
  <si>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</si>
  <si>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</si>
  <si>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</si>
  <si>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</si>
  <si>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</si>
  <si>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</si>
  <si>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</si>
  <si>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</si>
  <si>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</si>
  <si>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</si>
  <si>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</si>
  <si>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</si>
  <si>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</si>
  <si>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</si>
  <si>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</si>
  <si>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</si>
  <si>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</si>
  <si>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</si>
  <si>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</si>
  <si>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</si>
  <si>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</si>
  <si>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</si>
  <si>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</si>
  <si>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</si>
  <si>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</si>
  <si>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</si>
  <si>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</si>
  <si>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</si>
  <si>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</si>
  <si>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</si>
  <si>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</si>
  <si>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</si>
  <si>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</si>
  <si>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</si>
  <si>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</si>
  <si>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</si>
  <si>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</si>
  <si>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</si>
  <si>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</si>
  <si>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</si>
  <si>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</si>
  <si>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</si>
  <si>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</si>
  <si>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</si>
  <si>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</si>
  <si>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</si>
  <si>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</si>
  <si>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</si>
  <si>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</si>
  <si>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</si>
  <si>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</si>
  <si>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</si>
  <si>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</si>
  <si>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</si>
  <si>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</si>
  <si>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</si>
  <si>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</si>
  <si>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</si>
  <si>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</si>
  <si>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</si>
  <si>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</si>
  <si>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</si>
  <si>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</si>
  <si>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</si>
  <si>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</si>
  <si>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</si>
  <si>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</si>
  <si>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</si>
  <si>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</si>
  <si>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</si>
  <si>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</si>
  <si>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</si>
  <si>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</si>
  <si>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</si>
  <si>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</si>
  <si>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</si>
  <si>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</si>
  <si>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</si>
  <si>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</si>
  <si>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</si>
  <si>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</si>
  <si>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</si>
  <si>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</si>
  <si>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</si>
  <si>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</si>
  <si>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</si>
  <si>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</si>
  <si>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</si>
  <si>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</si>
  <si>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</si>
  <si>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</si>
  <si>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</si>
  <si>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</si>
  <si>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</si>
  <si>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</si>
  <si>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</si>
  <si>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</si>
  <si>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</si>
  <si>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</si>
  <si>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</si>
  <si>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</si>
  <si>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</si>
  <si>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</si>
  <si>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</si>
  <si>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</si>
  <si>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</si>
  <si>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</si>
  <si>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</si>
  <si>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</si>
  <si>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</si>
  <si>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</si>
  <si>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</si>
  <si>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</si>
  <si>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</si>
  <si>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</si>
  <si>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</si>
  <si>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</si>
  <si>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</si>
  <si>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</si>
  <si>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</si>
  <si>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</si>
  <si>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</si>
  <si>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</si>
  <si>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</si>
  <si>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</si>
  <si>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</si>
  <si>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</si>
  <si>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</si>
  <si>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</si>
  <si>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</si>
  <si>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</si>
  <si>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</si>
  <si>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</si>
  <si>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</si>
  <si>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</si>
  <si>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</si>
  <si>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</si>
  <si>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</si>
  <si>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</si>
  <si>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</si>
  <si>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</si>
  <si>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</si>
  <si>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</si>
  <si>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</si>
  <si>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</si>
  <si>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</si>
  <si>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</si>
  <si>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</si>
  <si>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</si>
  <si>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</si>
  <si>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</si>
  <si>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</si>
  <si>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</si>
  <si>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</si>
  <si>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</si>
  <si>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</si>
  <si>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</si>
  <si>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</si>
  <si>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</si>
  <si>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</si>
  <si>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</si>
  <si>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</si>
  <si>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</si>
  <si>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</si>
  <si>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</si>
  <si>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</si>
  <si>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</si>
  <si>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</si>
  <si>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</si>
  <si>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</si>
  <si>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</si>
  <si>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</si>
  <si>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</si>
  <si>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</si>
  <si>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</si>
  <si>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</si>
  <si>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</si>
  <si>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</si>
  <si>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</si>
  <si>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</si>
  <si>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</si>
  <si>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</si>
  <si>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</si>
  <si>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</si>
  <si>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</si>
  <si>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</si>
  <si>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</si>
  <si>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</si>
  <si>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</si>
  <si>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</si>
  <si>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</si>
  <si>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</si>
  <si>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</si>
  <si>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</si>
  <si>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</si>
  <si>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</si>
  <si>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</si>
  <si>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</si>
  <si>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</si>
  <si>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</si>
  <si>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</si>
  <si>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</si>
  <si>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</si>
  <si>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</si>
  <si>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</si>
  <si>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</si>
  <si>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</si>
  <si>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</si>
  <si>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</si>
  <si>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</si>
  <si>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</si>
  <si>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</si>
  <si>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</si>
  <si>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</si>
  <si>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</si>
  <si>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</si>
  <si>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</si>
  <si>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</si>
  <si>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</si>
  <si>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</si>
  <si>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</si>
  <si>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</si>
  <si>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</si>
  <si>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</si>
  <si>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</si>
  <si>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</si>
  <si>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</si>
  <si>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</si>
  <si>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</si>
  <si>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</si>
  <si>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</si>
  <si>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</si>
  <si>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</si>
  <si>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</si>
  <si>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</si>
  <si>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</si>
  <si>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</si>
  <si>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</si>
  <si>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</si>
  <si>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</si>
  <si>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</si>
  <si>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</si>
  <si>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</si>
  <si>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</si>
  <si>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</si>
  <si>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</si>
  <si>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</si>
  <si>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</si>
  <si>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</si>
  <si>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</si>
  <si>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</si>
  <si>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</si>
  <si>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</si>
  <si>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</si>
  <si>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</si>
  <si>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</si>
  <si>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</si>
  <si>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</si>
  <si>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</si>
  <si>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</si>
  <si>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</si>
  <si>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</si>
  <si>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</si>
  <si>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</si>
  <si>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</si>
  <si>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</si>
  <si>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</si>
  <si>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</si>
  <si>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</si>
  <si>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</si>
  <si>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</si>
  <si>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</si>
  <si>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</si>
  <si>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</si>
  <si>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</si>
  <si>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</si>
  <si>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</si>
  <si>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</si>
  <si>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</si>
  <si>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</si>
  <si>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</si>
  <si>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</si>
  <si>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</si>
  <si>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</si>
  <si>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</si>
  <si>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</si>
  <si>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</si>
  <si>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</si>
  <si>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</si>
  <si>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</si>
  <si>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</si>
  <si>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</si>
  <si>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</si>
  <si>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</si>
  <si>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</si>
  <si>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</si>
  <si>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</si>
  <si>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</si>
  <si>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</si>
  <si>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</si>
  <si>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</si>
  <si>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</si>
  <si>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</si>
  <si>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</si>
  <si>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</si>
  <si>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</si>
  <si>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</si>
  <si>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</si>
  <si>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</si>
  <si>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</si>
  <si>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</si>
  <si>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</si>
  <si>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</si>
  <si>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</si>
  <si>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</si>
  <si>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</si>
  <si>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</si>
  <si>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</si>
  <si>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</si>
  <si>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</si>
  <si>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</si>
  <si>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</si>
  <si>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</si>
  <si>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</si>
  <si>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</si>
  <si>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</si>
  <si>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</si>
  <si>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</si>
  <si>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</si>
  <si>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</si>
  <si>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</si>
  <si>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</si>
  <si>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</si>
  <si>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</si>
  <si>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</si>
  <si>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</si>
  <si>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</si>
  <si>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</si>
  <si>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</si>
  <si>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</si>
  <si>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</si>
  <si>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</si>
  <si>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</si>
  <si>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</si>
  <si>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</si>
  <si>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</si>
  <si>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</si>
  <si>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</si>
  <si>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</si>
  <si>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</si>
  <si>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</si>
  <si>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</si>
  <si>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</si>
  <si>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</si>
  <si>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</si>
  <si>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</si>
  <si>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</si>
  <si>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</si>
  <si>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</si>
  <si>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</si>
  <si>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</si>
  <si>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</si>
  <si>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</si>
  <si>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</si>
  <si>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</si>
  <si>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</si>
  <si>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</si>
  <si>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</si>
  <si>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</si>
  <si>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</si>
  <si>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</si>
  <si>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</si>
  <si>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</si>
  <si>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</si>
  <si>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</si>
  <si>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</si>
  <si>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</si>
  <si>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</si>
  <si>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</si>
  <si>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</si>
  <si>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</si>
  <si>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</si>
  <si>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</si>
  <si>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</si>
  <si>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</si>
  <si>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</si>
  <si>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</si>
  <si>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</si>
  <si>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</si>
  <si>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</si>
  <si>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</si>
  <si>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</si>
  <si>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</si>
  <si>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</si>
  <si>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</si>
  <si>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</si>
  <si>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</si>
  <si>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</si>
  <si>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</si>
  <si>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</si>
  <si>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</si>
  <si>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</si>
  <si>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</si>
  <si>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</si>
  <si>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</si>
  <si>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</si>
  <si>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</si>
  <si>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</si>
  <si>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</si>
  <si>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</si>
  <si>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</si>
  <si>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</si>
  <si>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</si>
  <si>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</si>
  <si>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</si>
  <si>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</si>
  <si>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</si>
  <si>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</si>
  <si>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</si>
  <si>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</si>
  <si>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</si>
  <si>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</si>
  <si>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</si>
  <si>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</si>
  <si>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</si>
  <si>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</si>
  <si>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</si>
  <si>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</si>
  <si>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</si>
  <si>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</si>
  <si>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</si>
  <si>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</si>
  <si>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</si>
  <si>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</si>
  <si>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</si>
  <si>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</si>
  <si>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</si>
  <si>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</si>
  <si>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</si>
  <si>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</si>
  <si>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</si>
  <si>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</si>
  <si>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</si>
  <si>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</si>
  <si>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</si>
  <si>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</si>
  <si>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</si>
  <si>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</si>
  <si>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</si>
  <si>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</si>
  <si>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</si>
  <si>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</si>
  <si>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</si>
  <si>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</si>
  <si>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</si>
  <si>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</si>
  <si>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</si>
  <si>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</si>
  <si>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</si>
  <si>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</si>
  <si>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</si>
  <si>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</si>
  <si>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</si>
  <si>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</si>
  <si>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</si>
  <si>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</si>
  <si>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</si>
  <si>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</si>
  <si>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</si>
  <si>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</si>
  <si>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</si>
  <si>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</si>
  <si>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</si>
  <si>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</si>
  <si>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</si>
  <si>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</si>
  <si>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</si>
  <si>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</si>
  <si>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</si>
  <si>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</si>
  <si>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</si>
  <si>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</si>
  <si>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</si>
  <si>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</si>
  <si>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</si>
  <si>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</si>
  <si>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</si>
  <si>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</si>
  <si>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</si>
  <si>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</si>
  <si>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</si>
  <si>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</si>
  <si>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</si>
  <si>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</si>
  <si>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</si>
  <si>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</si>
  <si>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</si>
  <si>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</si>
  <si>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</si>
  <si>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</si>
  <si>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</si>
  <si>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</si>
  <si>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</si>
  <si>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</si>
  <si>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</si>
  <si>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</si>
  <si>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</si>
  <si>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</si>
  <si>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</si>
  <si>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</si>
  <si>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</si>
  <si>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</si>
  <si>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</si>
  <si>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</si>
  <si>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</si>
  <si>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</si>
  <si>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</si>
  <si>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</si>
  <si>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</si>
  <si>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</si>
  <si>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</si>
  <si>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</si>
  <si>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</si>
  <si>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</si>
  <si>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</si>
  <si>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</si>
  <si>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</si>
  <si>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</si>
  <si>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</si>
  <si>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</si>
  <si>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</si>
  <si>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</si>
  <si>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</si>
  <si>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</si>
  <si>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</si>
  <si>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</si>
  <si>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</si>
  <si>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</si>
  <si>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</si>
  <si>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</si>
  <si>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</si>
  <si>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</si>
  <si>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</si>
  <si>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</si>
  <si>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</si>
  <si>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</si>
  <si>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</si>
  <si>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</si>
  <si>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</si>
  <si>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</si>
  <si>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</si>
  <si>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</si>
  <si>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</si>
  <si>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</si>
  <si>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</si>
  <si>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</si>
  <si>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</si>
  <si>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</si>
  <si>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</si>
  <si>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</si>
  <si>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</si>
  <si>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</si>
  <si>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</si>
  <si>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</si>
  <si>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</si>
  <si>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</si>
  <si>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</si>
  <si>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</si>
  <si>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</si>
  <si>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</si>
  <si>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</si>
  <si>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</si>
  <si>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</si>
  <si>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</si>
  <si>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</si>
  <si>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</si>
  <si>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</si>
  <si>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</si>
  <si>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</si>
  <si>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</si>
  <si>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</si>
  <si>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</si>
  <si>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</si>
  <si>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</si>
  <si>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</si>
  <si>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</si>
  <si>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</si>
  <si>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</si>
  <si>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</si>
  <si>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</si>
  <si>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</si>
  <si>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</si>
  <si>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</si>
  <si>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</si>
  <si>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</si>
  <si>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</si>
  <si>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</si>
  <si>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</si>
  <si>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</si>
  <si>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</si>
  <si>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</si>
  <si>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</si>
  <si>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</si>
  <si>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</si>
  <si>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</si>
  <si>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</si>
  <si>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</si>
  <si>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</si>
  <si>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</si>
  <si>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</si>
  <si>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</si>
  <si>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</si>
  <si>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</si>
  <si>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</si>
  <si>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</si>
  <si>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</si>
  <si>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</si>
  <si>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</si>
  <si>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</si>
  <si>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</si>
  <si>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</si>
  <si>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</si>
  <si>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</si>
  <si>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</si>
  <si>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</si>
  <si>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</si>
  <si>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</si>
  <si>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</si>
  <si>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</si>
  <si>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</si>
  <si>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</si>
  <si>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</si>
  <si>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</si>
  <si>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</si>
  <si>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</si>
  <si>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</si>
  <si>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</si>
  <si>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</si>
  <si>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</si>
  <si>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</si>
  <si>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</si>
  <si>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</si>
  <si>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</si>
  <si>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</si>
  <si>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</si>
  <si>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</si>
  <si>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</si>
  <si>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</si>
  <si>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</si>
  <si>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</si>
  <si>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</si>
  <si>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</si>
  <si>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</si>
  <si>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</si>
  <si>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</si>
  <si>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</si>
  <si>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</si>
  <si>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</si>
  <si>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</si>
  <si>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</si>
  <si>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</si>
  <si>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</si>
  <si>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</si>
  <si>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</si>
  <si>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</si>
  <si>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</si>
  <si>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</si>
  <si>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</si>
  <si>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</si>
  <si>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</si>
  <si>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</si>
  <si>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</si>
  <si>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</si>
  <si>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</si>
  <si>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</si>
  <si>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</si>
  <si>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</si>
  <si>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</si>
  <si>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</si>
  <si>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</si>
  <si>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</si>
  <si>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</si>
  <si>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</si>
  <si>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</si>
  <si>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</si>
  <si>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</si>
  <si>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</si>
  <si>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</si>
  <si>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</si>
  <si>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</si>
  <si>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</si>
  <si>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</si>
  <si>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</si>
  <si>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</si>
  <si>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</si>
  <si>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</si>
  <si>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</si>
  <si>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</si>
  <si>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</si>
  <si>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</si>
  <si>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</si>
  <si>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</si>
  <si>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</si>
  <si>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</si>
  <si>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</si>
  <si>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</si>
  <si>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</si>
  <si>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</si>
  <si>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</si>
  <si>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</si>
  <si>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</si>
  <si>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</si>
  <si>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</si>
  <si>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</si>
  <si>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</si>
  <si>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</si>
  <si>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</si>
  <si>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</si>
  <si>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</si>
  <si>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</si>
  <si>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</si>
  <si>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</si>
  <si>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</si>
  <si>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</si>
  <si>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</si>
  <si>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</si>
  <si>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</si>
  <si>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</si>
  <si>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</si>
  <si>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</si>
  <si>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</si>
  <si>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</si>
  <si>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</si>
  <si>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</si>
  <si>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</si>
  <si>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</si>
  <si>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</si>
  <si>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</si>
  <si>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</si>
  <si>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</si>
  <si>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</si>
  <si>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</si>
  <si>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</si>
  <si>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</si>
  <si>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</si>
  <si>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</si>
  <si>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</si>
  <si>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</si>
  <si>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</si>
  <si>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</si>
  <si>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</si>
  <si>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</si>
  <si>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</si>
  <si>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</si>
  <si>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</si>
  <si>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</si>
  <si>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</si>
  <si>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</si>
  <si>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</si>
  <si>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</si>
  <si>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</si>
  <si>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</si>
  <si>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</si>
  <si>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</si>
  <si>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</si>
  <si>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</si>
  <si>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</si>
  <si>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</si>
  <si>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</si>
  <si>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</si>
  <si>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</si>
  <si>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</si>
  <si>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</si>
  <si>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</si>
  <si>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</si>
  <si>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</si>
  <si>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</si>
  <si>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</si>
  <si>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</si>
  <si>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</si>
  <si>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</si>
  <si>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</si>
  <si>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</si>
  <si>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</si>
  <si>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</si>
  <si>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</si>
  <si>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</si>
  <si>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</si>
  <si>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</si>
  <si>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</si>
  <si>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</si>
  <si>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</si>
  <si>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</si>
  <si>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</si>
  <si>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</si>
  <si>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</si>
  <si>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</si>
  <si>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</si>
  <si>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</si>
  <si>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</si>
  <si>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</si>
  <si>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</si>
  <si>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</si>
  <si>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</si>
  <si>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</si>
  <si>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</si>
  <si>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</si>
  <si>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</si>
  <si>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</si>
  <si>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</si>
  <si>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</si>
  <si>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</si>
  <si>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</si>
  <si>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</si>
  <si>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</si>
  <si>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</si>
  <si>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</si>
  <si>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</si>
  <si>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</si>
  <si>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</si>
  <si>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</si>
  <si>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</si>
  <si>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</si>
  <si>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</si>
  <si>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</si>
  <si>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</si>
  <si>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</si>
  <si>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</si>
  <si>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</si>
  <si>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</si>
  <si>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</si>
  <si>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</si>
  <si>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</si>
  <si>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</si>
  <si>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</si>
  <si>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</si>
  <si>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</si>
  <si>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</si>
  <si>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</si>
  <si>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</si>
  <si>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</si>
  <si>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</si>
  <si>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</si>
  <si>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</si>
  <si>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</si>
  <si>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</si>
  <si>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</si>
  <si>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</si>
  <si>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</si>
  <si>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</si>
  <si>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</si>
  <si>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</si>
  <si>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</si>
  <si>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</si>
  <si>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</si>
  <si>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</si>
  <si>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</si>
  <si>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</si>
  <si>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</si>
  <si>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</si>
  <si>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</si>
  <si>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</si>
  <si>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</si>
  <si>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</si>
  <si>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</si>
  <si>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</si>
  <si>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</si>
  <si>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</si>
  <si>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</si>
  <si>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</si>
  <si>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</si>
  <si>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</si>
  <si>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</si>
  <si>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</si>
  <si>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</si>
  <si>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</si>
  <si>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</si>
  <si>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</si>
  <si>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</si>
  <si>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</si>
  <si>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</si>
  <si>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</si>
  <si>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</si>
  <si>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</si>
  <si>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</si>
  <si>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</si>
  <si>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</si>
  <si>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</si>
  <si>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</si>
  <si>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</si>
  <si>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</si>
  <si>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</si>
  <si>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</si>
  <si>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</si>
  <si>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</si>
  <si>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</si>
  <si>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</si>
  <si>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</si>
  <si>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</si>
  <si>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</si>
  <si>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</si>
  <si>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</si>
  <si>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</si>
  <si>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</si>
  <si>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</si>
  <si>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</si>
  <si>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</si>
  <si>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</si>
  <si>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</si>
  <si>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</si>
  <si>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</si>
  <si>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</si>
  <si>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</si>
  <si>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</si>
  <si>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</si>
  <si>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</si>
  <si>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</si>
  <si>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</si>
  <si>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</si>
  <si>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</si>
  <si>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</si>
  <si>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</si>
  <si>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</si>
  <si>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</si>
  <si>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</si>
  <si>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</si>
  <si>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</si>
  <si>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</si>
  <si>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</si>
  <si>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</si>
  <si>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</si>
  <si>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</si>
  <si>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</si>
  <si>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</si>
  <si>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</si>
  <si>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</si>
  <si>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</si>
  <si>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</si>
  <si>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</si>
  <si>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</si>
  <si>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</si>
  <si>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</si>
  <si>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</si>
  <si>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</si>
  <si>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</si>
  <si>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</si>
  <si>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</si>
  <si>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</si>
  <si>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</si>
  <si>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</si>
  <si>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</si>
  <si>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</si>
  <si>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</si>
  <si>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</si>
  <si>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</si>
  <si>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</si>
  <si>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</si>
  <si>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</si>
  <si>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</si>
  <si>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</si>
  <si>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</si>
  <si>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</si>
  <si>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</si>
  <si>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</si>
  <si>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</si>
  <si>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</si>
  <si>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</si>
  <si>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</si>
  <si>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</si>
  <si>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</si>
  <si>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</si>
  <si>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</si>
  <si>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</si>
  <si>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</si>
  <si>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</si>
  <si>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</si>
  <si>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</si>
  <si>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</si>
  <si>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</si>
  <si>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</si>
  <si>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</si>
  <si>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</si>
  <si>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</si>
  <si>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</si>
  <si>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</si>
  <si>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</si>
  <si>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</si>
  <si>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</si>
  <si>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</si>
  <si>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</si>
  <si>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</si>
  <si>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</si>
  <si>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</si>
  <si>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</si>
  <si>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</si>
  <si>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</si>
  <si>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</si>
  <si>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</si>
  <si>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</si>
  <si>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</si>
  <si>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</si>
  <si>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</si>
  <si>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</si>
  <si>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</si>
  <si>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</si>
  <si>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</si>
  <si>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</si>
  <si>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</si>
  <si>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</si>
  <si>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</si>
  <si>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</si>
  <si>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</si>
  <si>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</si>
  <si>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</si>
  <si>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</si>
  <si>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</si>
  <si>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</si>
  <si>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</si>
  <si>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</si>
  <si>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</si>
  <si>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</si>
  <si>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</si>
  <si>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</si>
  <si>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</si>
  <si>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</si>
  <si>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</si>
  <si>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</si>
  <si>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</si>
  <si>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</si>
  <si>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</si>
  <si>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</si>
  <si>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</si>
  <si>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</si>
  <si>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</si>
  <si>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</si>
  <si>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</si>
  <si>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</si>
  <si>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</si>
  <si>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</si>
  <si>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</si>
  <si>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</si>
  <si>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</si>
  <si>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</si>
  <si>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</si>
  <si>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</si>
  <si>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</si>
  <si>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</si>
  <si>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</si>
  <si>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</si>
  <si>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</si>
  <si>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</si>
  <si>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</si>
  <si>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</si>
  <si>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</si>
  <si>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</si>
  <si>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</si>
  <si>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</si>
  <si>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</si>
  <si>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</si>
  <si>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</si>
  <si>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</si>
  <si>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</si>
  <si>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</si>
  <si>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Business Insights</t>
  </si>
  <si>
    <t>Which category has highest Sales?</t>
  </si>
  <si>
    <t>Results</t>
  </si>
  <si>
    <t>Sales (sum by category)</t>
  </si>
  <si>
    <t>Profit (Sum by category)</t>
  </si>
  <si>
    <t>Categories</t>
  </si>
  <si>
    <t>Profit margin category</t>
  </si>
  <si>
    <t>Which category has highest Profit?</t>
  </si>
  <si>
    <t>Which category has highest Profit Margin</t>
  </si>
  <si>
    <t>Average of Discount</t>
  </si>
  <si>
    <t>Values</t>
  </si>
  <si>
    <t>Business insight statement</t>
  </si>
  <si>
    <t>Sales (sum by sub-category)</t>
  </si>
  <si>
    <t>Profit (sum by sub-category)</t>
  </si>
  <si>
    <t>Profit margin by category</t>
  </si>
  <si>
    <t>categories</t>
  </si>
  <si>
    <t>Profit by state</t>
  </si>
  <si>
    <t>Sales by  state</t>
  </si>
  <si>
    <t>States</t>
  </si>
  <si>
    <t>Profit margin by customer</t>
  </si>
  <si>
    <t>Profit by customer</t>
  </si>
  <si>
    <t>Sales by customer</t>
  </si>
  <si>
    <t>Top Sales by customer</t>
  </si>
  <si>
    <t>Top Profit by customer</t>
  </si>
  <si>
    <t xml:space="preserve"> High-sales customers against profit</t>
  </si>
  <si>
    <t>Discount with Profit</t>
  </si>
  <si>
    <t>“High Sales + Negative Profit” customers only</t>
  </si>
  <si>
    <t>Sales Threshold</t>
  </si>
  <si>
    <t>Total Sales Above Threshold</t>
  </si>
  <si>
    <t>Total Profit Above Threshold</t>
  </si>
  <si>
    <t>Average Profit Margin</t>
  </si>
  <si>
    <t>Average Discount</t>
  </si>
  <si>
    <t>Name</t>
  </si>
  <si>
    <t>sales</t>
  </si>
  <si>
    <t>profit</t>
  </si>
  <si>
    <t>profit margin</t>
  </si>
  <si>
    <t>Discount Band</t>
  </si>
  <si>
    <t>Sum of Sales</t>
  </si>
  <si>
    <t>Sum of Profit</t>
  </si>
  <si>
    <t>Sum of Profit margin</t>
  </si>
  <si>
    <t>0-5%</t>
  </si>
  <si>
    <t>10-20%</t>
  </si>
  <si>
    <t>20%+</t>
  </si>
  <si>
    <t>5-10%</t>
  </si>
  <si>
    <t>Sales($)</t>
  </si>
  <si>
    <t>Cumulative Sales</t>
  </si>
  <si>
    <t>Total sum of sales</t>
  </si>
  <si>
    <t>Cumulative %</t>
  </si>
  <si>
    <t xml:space="preserve">Top 20 share in the sales </t>
  </si>
  <si>
    <t>To reach certain range of the revenue percentage</t>
  </si>
  <si>
    <t>Year</t>
  </si>
  <si>
    <t>Quarter</t>
  </si>
  <si>
    <t>Month</t>
  </si>
  <si>
    <t>Q1</t>
  </si>
  <si>
    <t>Q2</t>
  </si>
  <si>
    <t>Q3</t>
  </si>
  <si>
    <t>Q4</t>
  </si>
  <si>
    <t>Profit margin ($)</t>
  </si>
  <si>
    <t>Profit($)</t>
  </si>
  <si>
    <t>Sales ($)</t>
  </si>
  <si>
    <t>Years</t>
  </si>
  <si>
    <t>Growth</t>
  </si>
  <si>
    <t>2014-2015</t>
  </si>
  <si>
    <t>2015-2016</t>
  </si>
  <si>
    <t>2016-2017</t>
  </si>
  <si>
    <t>Revenue</t>
  </si>
  <si>
    <t>Avg Discount</t>
  </si>
  <si>
    <t>Margin</t>
  </si>
  <si>
    <t>Metric</t>
  </si>
  <si>
    <t>R²</t>
  </si>
  <si>
    <t>›</t>
  </si>
  <si>
    <t>Data Source: Superstore Dataset (2014–2017)</t>
  </si>
  <si>
    <t>Forecasting: Linear Trend Projection</t>
  </si>
  <si>
    <t>Tool: Microsoft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</si>
</sst>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quot;$&quot;#,##0.00;[Red]\-&quot;$&quot;#,##0.00"/>
    <numFmt numFmtId="165" formatCode="_-&quot;$&quot;* #,##0.00_-;\-&quot;$&quot;* #,##0.00_-;_-&quot;$&quot;* &quot;-&quot;??_-;_-@_-"/>
    <numFmt numFmtId="166" formatCode="_-[$$-409]* #,##0.00_ ;_-[$$-409]* \-#,##0.00\ ;_-[$$-409]* &quot;-&quot;??_ ;_-@_ "/>
    <numFmt numFmtId="167" formatCode="0.0%"/>
    <numFmt numFmtId="168" formatCode="_([$$-409]* #,##0.00_);_([$$-409]* \(#,##0.00\);_([$$-409]* &quot;-&quot;??_);_(@_)"/>
    <numFmt numFmtId="169" formatCode="0.000%"/>
    <numFmt numFmtId="170" formatCode="0.000"/>
  </numFmts>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scheme val="minor"/>
    </font>
    <font>
      <sz val="16"/>
      <color rgb="FF006100"/>
      <name val="Aptos Narrow"/>
      <family val="2"/>
      <scheme val="minor"/>
    </font>
    <font>
      <sz val="48"/>
      <color theme="1"/>
      <name val="Aptos Narrow"/>
      <family val="2"/>
      <scheme val="minor"/>
    </font>
    <font>
      <sz val="16"/>
      <color theme="1"/>
      <name val="Aptos Narrow"/>
      <family val="2"/>
      <scheme val="minor"/>
    </font>
    <font>
      <b/>
      <sz val="16"/>
      <color theme="1"/>
      <name val="Aptos Narrow"/>
      <scheme val="minor"/>
    </font>
    <font>
      <sz val="8"/>
      <name val="Aptos Narrow"/>
      <family val="2"/>
      <scheme val="minor"/>
    </font>
    <font>
      <b/>
      <sz val="11"/>
      <color theme="1"/>
      <name val="Aptos Narrow"/>
      <scheme val="minor"/>
    </font>
    <font>
      <u/>
      <sz val="11"/>
      <color theme="10"/>
      <name val="Aptos Narrow"/>
      <family val="2"/>
      <scheme val="minor"/>
    </font>
    <font>
      <b/>
      <sz val="14"/>
      <color theme="1"/>
      <name val="Aptos Narrow"/>
      <family val="2"/>
      <scheme val="minor"/>
    </font>
    <font>
      <b/>
      <u/>
      <sz val="14"/>
      <color theme="10"/>
      <name val="Aptos Narrow"/>
      <family val="2"/>
      <scheme val="minor"/>
    </font>
    <font>
      <sz val="14"/>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4" tint="0.79998168889431442"/>
        <bgColor theme="4" tint="0.79998168889431442"/>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4" tint="0.39997558519241921"/>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25" fillId="0" borderId="0" applyNumberFormat="0" applyFill="0" applyBorder="0" applyAlignment="0" applyProtection="0"/>
  </cellStyleXfs>
  <cellXfs count="6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0" xfId="0" applyFont="1"/>
    <xf numFmtId="164" fontId="0" fillId="0" borderId="0" xfId="0" applyNumberFormat="1"/>
    <xf numFmtId="9" fontId="0" fillId="0" borderId="0" xfId="0" applyNumberFormat="1"/>
    <xf numFmtId="166" fontId="0" fillId="0" borderId="0" xfId="0" applyNumberFormat="1"/>
    <xf numFmtId="167" fontId="0" fillId="0" borderId="0" xfId="0" applyNumberFormat="1"/>
    <xf numFmtId="0" fontId="6" fillId="2" borderId="0" xfId="6"/>
    <xf numFmtId="166" fontId="6" fillId="2" borderId="0" xfId="6" applyNumberFormat="1"/>
    <xf numFmtId="167" fontId="0" fillId="0" borderId="0" xfId="42" applyNumberFormat="1" applyFont="1"/>
    <xf numFmtId="167" fontId="6" fillId="2" borderId="0" xfId="6" applyNumberFormat="1"/>
    <xf numFmtId="0" fontId="8" fillId="4" borderId="0" xfId="8"/>
    <xf numFmtId="166" fontId="8" fillId="4" borderId="0" xfId="8" applyNumberFormat="1"/>
    <xf numFmtId="167" fontId="8" fillId="4" borderId="0" xfId="8" applyNumberFormat="1"/>
    <xf numFmtId="0" fontId="0" fillId="33" borderId="0" xfId="0" applyFill="1"/>
    <xf numFmtId="3" fontId="0" fillId="33" borderId="0" xfId="0" applyNumberFormat="1" applyFill="1"/>
    <xf numFmtId="165" fontId="0" fillId="0" borderId="0" xfId="43" applyNumberFormat="1" applyFont="1"/>
    <xf numFmtId="10" fontId="0" fillId="0" borderId="0" xfId="42" applyNumberFormat="1" applyFont="1"/>
    <xf numFmtId="168" fontId="0" fillId="0" borderId="0" xfId="0" applyNumberFormat="1"/>
    <xf numFmtId="10" fontId="0" fillId="0" borderId="0" xfId="0" applyNumberFormat="1"/>
    <xf numFmtId="0" fontId="18" fillId="0" borderId="0" xfId="0" applyFont="1"/>
    <xf numFmtId="168" fontId="19" fillId="2" borderId="0" xfId="6" applyNumberFormat="1" applyFont="1"/>
    <xf numFmtId="0" fontId="20" fillId="0" borderId="0" xfId="0" applyFont="1"/>
    <xf numFmtId="44" fontId="21" fillId="0" borderId="0" xfId="43" applyFont="1"/>
    <xf numFmtId="0" fontId="22" fillId="0" borderId="0" xfId="0" applyFont="1"/>
    <xf numFmtId="10" fontId="1" fillId="20" borderId="0" xfId="29" applyNumberFormat="1"/>
    <xf numFmtId="0" fontId="21" fillId="0" borderId="0" xfId="0" applyFont="1"/>
    <xf numFmtId="10" fontId="21" fillId="0" borderId="0" xfId="42" applyNumberFormat="1" applyFont="1"/>
    <xf numFmtId="169" fontId="21" fillId="0" borderId="0" xfId="42" applyNumberFormat="1" applyFont="1"/>
    <xf numFmtId="0" fontId="21" fillId="0" borderId="10" xfId="0" applyFont="1" applyBorder="1"/>
    <xf numFmtId="0" fontId="21" fillId="0" borderId="11" xfId="0" applyFont="1" applyBorder="1"/>
    <xf numFmtId="0" fontId="21" fillId="0" borderId="12" xfId="0" applyFont="1" applyBorder="1"/>
    <xf numFmtId="0" fontId="21" fillId="0" borderId="13" xfId="0" applyFont="1" applyBorder="1"/>
    <xf numFmtId="10" fontId="21" fillId="0" borderId="14" xfId="42" applyNumberFormat="1" applyFont="1" applyBorder="1"/>
    <xf numFmtId="0" fontId="21" fillId="0" borderId="15" xfId="0" applyFont="1" applyBorder="1"/>
    <xf numFmtId="0" fontId="21" fillId="0" borderId="16" xfId="0" applyFont="1" applyBorder="1"/>
    <xf numFmtId="10" fontId="21" fillId="0" borderId="17" xfId="42" applyNumberFormat="1" applyFont="1" applyBorder="1"/>
    <xf numFmtId="0" fontId="0" fillId="0" borderId="16" xfId="0" applyBorder="1"/>
    <xf numFmtId="0" fontId="16"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10" fontId="0" fillId="0" borderId="0" xfId="42" applyNumberFormat="1" applyFont="1" applyAlignment="1">
      <alignment vertical="center" wrapText="1"/>
    </xf>
    <xf numFmtId="166" fontId="0" fillId="0" borderId="0" xfId="0" applyNumberFormat="1" applyAlignment="1">
      <alignment vertical="center" wrapText="1"/>
    </xf>
    <xf numFmtId="170" fontId="0" fillId="0" borderId="0" xfId="0" applyNumberFormat="1" applyAlignment="1">
      <alignment vertical="center" wrapText="1"/>
    </xf>
    <xf numFmtId="1" fontId="0" fillId="0" borderId="0" xfId="0" applyNumberFormat="1" applyAlignment="1">
      <alignment vertical="center" wrapText="1"/>
    </xf>
    <xf numFmtId="10" fontId="7" fillId="3" borderId="0" xfId="0" applyNumberFormat="1" applyFont="1" applyFill="1"/>
    <xf numFmtId="0" fontId="24" fillId="0" borderId="0" xfId="0" applyFont="1"/>
    <xf numFmtId="10" fontId="21" fillId="0" borderId="0" xfId="42" applyNumberFormat="1" applyFont="1" applyBorder="1"/>
    <xf numFmtId="0" fontId="26" fillId="0" borderId="0" xfId="0" applyFont="1"/>
    <xf numFmtId="166" fontId="26" fillId="0" borderId="0" xfId="0" applyNumberFormat="1" applyFont="1"/>
    <xf numFmtId="10" fontId="26" fillId="0" borderId="0" xfId="42" applyNumberFormat="1" applyFont="1"/>
    <xf numFmtId="0" fontId="27" fillId="0" borderId="19" xfId="44" applyFont="1" applyBorder="1"/>
    <xf numFmtId="166" fontId="27" fillId="0" borderId="20" xfId="44" applyNumberFormat="1" applyFont="1" applyBorder="1"/>
    <xf numFmtId="10" fontId="27" fillId="0" borderId="21" xfId="44" applyNumberFormat="1" applyFont="1" applyBorder="1"/>
    <xf numFmtId="166" fontId="0" fillId="34" borderId="18" xfId="0" applyNumberFormat="1" applyFill="1" applyBorder="1" applyAlignment="1">
      <alignment vertical="center" wrapText="1"/>
    </xf>
    <xf numFmtId="0" fontId="28" fillId="0" borderId="22" xfId="0" applyFont="1" applyBorder="1"/>
    <xf numFmtId="0" fontId="28" fillId="0" borderId="24" xfId="0" applyFont="1" applyBorder="1"/>
    <xf numFmtId="10" fontId="28" fillId="0" borderId="23" xfId="42" applyNumberFormat="1" applyFont="1" applyBorder="1"/>
    <xf numFmtId="10" fontId="28" fillId="0" borderId="26" xfId="42" applyNumberFormat="1" applyFont="1" applyBorder="1"/>
    <xf numFmtId="166" fontId="26" fillId="0" borderId="25" xfId="0" applyNumberFormat="1" applyFont="1" applyBorder="1"/>
    <xf numFmtId="0" fontId="0" fillId="0" borderId="0" xfId="0">
      <extLst>
        <ext xmlns:xfpb="http://schemas.microsoft.com/office/spreadsheetml/2022/featurepropertybag" uri="{C7286773-470A-42A8-94C5-96B5CB345126}">
          <xfpb:xfComplement i="0"/>
        </ext>
      </extLst>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57">
    <dxf>
      <numFmt numFmtId="14" formatCode="0.00%"/>
      <alignment horizontal="general" vertical="center" textRotation="0" wrapText="1" indent="0" justifyLastLine="0" shrinkToFit="0" readingOrder="0"/>
    </dxf>
    <dxf>
      <numFmt numFmtId="14" formatCode="0.00%"/>
      <alignment horizontal="general" vertical="center" textRotation="0" wrapText="1" indent="0" justifyLastLine="0" shrinkToFit="0" readingOrder="0"/>
    </dxf>
    <dxf>
      <numFmt numFmtId="166" formatCode="_-[$$-409]* #,##0.00_ ;_-[$$-409]* \-#,##0.00\ ;_-[$$-409]* &quot;-&quot;??_ ;_-@_ "/>
      <alignment horizontal="general" vertical="center" textRotation="0" wrapText="1" indent="0" justifyLastLine="0" shrinkToFit="0" readingOrder="0"/>
    </dxf>
    <dxf>
      <numFmt numFmtId="166" formatCode="_-[$$-409]* #,##0.00_ ;_-[$$-409]* \-#,##0.00\ ;_-[$$-409]* &quot;-&quot;??_ ;_-@_ "/>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14" formatCode="0.00%"/>
    </dxf>
    <dxf>
      <numFmt numFmtId="14" formatCode="0.00%"/>
    </dxf>
    <dxf>
      <numFmt numFmtId="168" formatCode="_([$$-409]* #,##0.00_);_([$$-409]* \(#,##0.00\);_([$$-409]* &quot;-&quot;??_);_(@_)"/>
    </dxf>
    <dxf>
      <numFmt numFmtId="168" formatCode="_([$$-409]* #,##0.00_);_([$$-409]* \(#,##0.00\);_([$$-409]* &quot;-&quot;??_);_(@_)"/>
    </dxf>
    <dxf>
      <numFmt numFmtId="168" formatCode="_([$$-409]* #,##0.00_);_([$$-409]* \(#,##0.00\);_([$$-409]* &quot;-&quot;??_);_(@_)"/>
    </dxf>
    <dxf>
      <numFmt numFmtId="167" formatCode="0.0%"/>
    </dxf>
    <dxf>
      <numFmt numFmtId="14" formatCode="0.00%"/>
    </dxf>
    <dxf>
      <numFmt numFmtId="14" formatCode="0.00%"/>
    </dxf>
    <dxf>
      <numFmt numFmtId="168" formatCode="_([$$-409]* #,##0.00_);_([$$-409]* \(#,##0.00\);_([$$-409]* &quot;-&quot;??_);_(@_)"/>
    </dxf>
    <dxf>
      <numFmt numFmtId="167" formatCode="0.0%"/>
    </dxf>
    <dxf>
      <numFmt numFmtId="166" formatCode="_-[$$-409]* #,##0.00_ ;_-[$$-409]* \-#,##0.00\ ;_-[$$-409]* &quot;-&quot;??_ ;_-@_ "/>
    </dxf>
    <dxf>
      <numFmt numFmtId="166" formatCode="_-[$$-409]* #,##0.00_ ;_-[$$-409]* \-#,##0.00\ ;_-[$$-409]* &quot;-&quot;??_ ;_-@_ "/>
    </dxf>
    <dxf>
      <fill>
        <patternFill>
          <bgColor rgb="FFFF0000"/>
        </patternFill>
      </fill>
    </dxf>
    <dxf>
      <numFmt numFmtId="14" formatCode="0.00%"/>
    </dxf>
    <dxf>
      <font>
        <b val="0"/>
        <i val="0"/>
        <strike val="0"/>
        <condense val="0"/>
        <extend val="0"/>
        <outline val="0"/>
        <shadow val="0"/>
        <u val="none"/>
        <vertAlign val="baseline"/>
        <sz val="11"/>
        <color rgb="FF9C0006"/>
        <name val="Aptos Narrow"/>
        <family val="2"/>
        <scheme val="minor"/>
      </font>
      <fill>
        <patternFill patternType="solid">
          <fgColor indexed="65"/>
          <bgColor rgb="FFFFC7CE"/>
        </patternFill>
      </fill>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font>
        <b val="0"/>
        <i val="0"/>
        <strike val="0"/>
        <condense val="0"/>
        <extend val="0"/>
        <outline val="0"/>
        <shadow val="0"/>
        <u val="none"/>
        <vertAlign val="baseline"/>
        <sz val="11"/>
        <color rgb="FF9C0006"/>
        <name val="Aptos Narrow"/>
        <family val="2"/>
        <scheme val="minor"/>
      </font>
      <fill>
        <patternFill patternType="solid">
          <fgColor indexed="65"/>
          <bgColor rgb="FFFFC7CE"/>
        </patternFill>
      </fill>
    </dxf>
    <dxf>
      <numFmt numFmtId="166" formatCode="_-[$$-409]* #,##0.00_ ;_-[$$-409]* \-#,##0.00\ ;_-[$$-409]* &quot;-&quot;??_ ;_-@_ "/>
    </dxf>
    <dxf>
      <numFmt numFmtId="166" formatCode="_-[$$-409]* #,##0.00_ ;_-[$$-409]* \-#,##0.00\ ;_-[$$-409]* &quot;-&quot;??_ ;_-@_ "/>
    </dxf>
    <dxf>
      <numFmt numFmtId="166" formatCode="_-[$$-409]* #,##0.00_ ;_-[$$-409]* \-#,##0.00\ ;_-[$$-409]* &quot;-&quot;??_ ;_-@_ "/>
    </dxf>
    <dxf>
      <numFmt numFmtId="167" formatCode="0.0%"/>
    </dxf>
    <dxf>
      <numFmt numFmtId="167" formatCode="0.0%"/>
    </dxf>
    <dxf>
      <numFmt numFmtId="167" formatCode="0.0%"/>
    </dxf>
    <dxf>
      <numFmt numFmtId="167" formatCode="0.0%"/>
    </dxf>
    <dxf>
      <numFmt numFmtId="166" formatCode="_-[$$-409]* #,##0.00_ ;_-[$$-409]* \-#,##0.00\ ;_-[$$-409]* &quot;-&quot;??_ ;_-@_ "/>
    </dxf>
    <dxf>
      <numFmt numFmtId="166" formatCode="_-[$$-409]* #,##0.00_ ;_-[$$-409]* \-#,##0.00\ ;_-[$$-409]* &quot;-&quot;??_ ;_-@_ "/>
    </dxf>
    <dxf>
      <numFmt numFmtId="0" formatCode="General"/>
    </dxf>
    <dxf>
      <numFmt numFmtId="0" formatCode="General"/>
    </dxf>
    <dxf>
      <numFmt numFmtId="0" formatCode="General"/>
    </dxf>
    <dxf>
      <numFmt numFmtId="0" formatCode="General"/>
    </dxf>
    <dxf>
      <numFmt numFmtId="171" formatCode="d/mm/yyyy"/>
    </dxf>
    <dxf>
      <numFmt numFmtId="171" formatCode="d/mm/yyyy"/>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dataset.xlsx]Insight_1_category!PivotTable2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Insight_1_category!$B$3</c:f>
              <c:strCache>
                <c:ptCount val="1"/>
                <c:pt idx="0">
                  <c:v>Profit (Sum by category)</c:v>
                </c:pt>
              </c:strCache>
            </c:strRef>
          </c:tx>
          <c:spPr>
            <a:solidFill>
              <a:schemeClr val="accent1"/>
            </a:solidFill>
            <a:ln>
              <a:noFill/>
            </a:ln>
            <a:effectLst/>
          </c:spPr>
          <c:invertIfNegative val="0"/>
          <c:cat>
            <c:strRef>
              <c:f>Insight_1_category!$A$4:$A$5</c:f>
              <c:strCache>
                <c:ptCount val="1"/>
                <c:pt idx="0">
                  <c:v>Technology</c:v>
                </c:pt>
              </c:strCache>
            </c:strRef>
          </c:cat>
          <c:val>
            <c:numRef>
              <c:f>Insight_1_category!$B$4:$B$5</c:f>
              <c:numCache>
                <c:formatCode>_-[$$-409]* #,##0.00_ ;_-[$$-409]* \-#,##0.00\ ;_-[$$-409]* "-"??_ ;_-@_ </c:formatCode>
                <c:ptCount val="1"/>
                <c:pt idx="0">
                  <c:v>145454.94809999992</c:v>
                </c:pt>
              </c:numCache>
            </c:numRef>
          </c:val>
          <c:extLst>
            <c:ext xmlns:c16="http://schemas.microsoft.com/office/drawing/2014/chart" uri="{C3380CC4-5D6E-409C-BE32-E72D297353CC}">
              <c16:uniqueId val="{00000000-6C23-405F-9DD7-86DC93A0844A}"/>
            </c:ext>
          </c:extLst>
        </c:ser>
        <c:ser>
          <c:idx val="1"/>
          <c:order val="1"/>
          <c:tx>
            <c:strRef>
              <c:f>Insight_1_category!$C$3</c:f>
              <c:strCache>
                <c:ptCount val="1"/>
                <c:pt idx="0">
                  <c:v>Sales (sum by category)</c:v>
                </c:pt>
              </c:strCache>
            </c:strRef>
          </c:tx>
          <c:spPr>
            <a:solidFill>
              <a:schemeClr val="accent2"/>
            </a:solidFill>
            <a:ln>
              <a:noFill/>
            </a:ln>
            <a:effectLst/>
          </c:spPr>
          <c:invertIfNegative val="0"/>
          <c:cat>
            <c:strRef>
              <c:f>Insight_1_category!$A$4:$A$5</c:f>
              <c:strCache>
                <c:ptCount val="1"/>
                <c:pt idx="0">
                  <c:v>Technology</c:v>
                </c:pt>
              </c:strCache>
            </c:strRef>
          </c:cat>
          <c:val>
            <c:numRef>
              <c:f>Insight_1_category!$C$4:$C$5</c:f>
              <c:numCache>
                <c:formatCode>_-[$$-409]* #,##0.00_ ;_-[$$-409]* \-#,##0.00\ ;_-[$$-409]* "-"??_ ;_-@_ </c:formatCode>
                <c:ptCount val="1"/>
                <c:pt idx="0">
                  <c:v>836154.03299999738</c:v>
                </c:pt>
              </c:numCache>
            </c:numRef>
          </c:val>
          <c:extLst>
            <c:ext xmlns:c16="http://schemas.microsoft.com/office/drawing/2014/chart" uri="{C3380CC4-5D6E-409C-BE32-E72D297353CC}">
              <c16:uniqueId val="{00000001-6C23-405F-9DD7-86DC93A0844A}"/>
            </c:ext>
          </c:extLst>
        </c:ser>
        <c:dLbls>
          <c:showLegendKey val="0"/>
          <c:showVal val="0"/>
          <c:showCatName val="0"/>
          <c:showSerName val="0"/>
          <c:showPercent val="0"/>
          <c:showBubbleSize val="0"/>
        </c:dLbls>
        <c:gapWidth val="219"/>
        <c:overlap val="-27"/>
        <c:axId val="1890244736"/>
        <c:axId val="1890245216"/>
      </c:barChart>
      <c:lineChart>
        <c:grouping val="standard"/>
        <c:varyColors val="0"/>
        <c:ser>
          <c:idx val="2"/>
          <c:order val="2"/>
          <c:tx>
            <c:strRef>
              <c:f>Insight_1_category!$D$3</c:f>
              <c:strCache>
                <c:ptCount val="1"/>
                <c:pt idx="0">
                  <c:v>Profit margin category</c:v>
                </c:pt>
              </c:strCache>
            </c:strRef>
          </c:tx>
          <c:spPr>
            <a:ln w="28575" cap="rnd">
              <a:solidFill>
                <a:schemeClr val="accent3"/>
              </a:solidFill>
              <a:round/>
            </a:ln>
            <a:effectLst/>
          </c:spPr>
          <c:marker>
            <c:symbol val="none"/>
          </c:marker>
          <c:cat>
            <c:strRef>
              <c:f>Insight_1_category!$A$4:$A$5</c:f>
              <c:strCache>
                <c:ptCount val="1"/>
                <c:pt idx="0">
                  <c:v>Technology</c:v>
                </c:pt>
              </c:strCache>
            </c:strRef>
          </c:cat>
          <c:val>
            <c:numRef>
              <c:f>Insight_1_category!$D$4:$D$5</c:f>
              <c:numCache>
                <c:formatCode>0.0%</c:formatCode>
                <c:ptCount val="1"/>
                <c:pt idx="0">
                  <c:v>0.17395712076891984</c:v>
                </c:pt>
              </c:numCache>
            </c:numRef>
          </c:val>
          <c:smooth val="0"/>
          <c:extLst>
            <c:ext xmlns:c16="http://schemas.microsoft.com/office/drawing/2014/chart" uri="{C3380CC4-5D6E-409C-BE32-E72D297353CC}">
              <c16:uniqueId val="{00000002-6C23-405F-9DD7-86DC93A0844A}"/>
            </c:ext>
          </c:extLst>
        </c:ser>
        <c:ser>
          <c:idx val="3"/>
          <c:order val="3"/>
          <c:tx>
            <c:strRef>
              <c:f>Insight_1_category!$E$3</c:f>
              <c:strCache>
                <c:ptCount val="1"/>
                <c:pt idx="0">
                  <c:v>Average of Discount</c:v>
                </c:pt>
              </c:strCache>
            </c:strRef>
          </c:tx>
          <c:spPr>
            <a:ln w="28575" cap="rnd">
              <a:solidFill>
                <a:schemeClr val="accent4"/>
              </a:solidFill>
              <a:round/>
            </a:ln>
            <a:effectLst/>
          </c:spPr>
          <c:marker>
            <c:symbol val="none"/>
          </c:marker>
          <c:cat>
            <c:strRef>
              <c:f>Insight_1_category!$A$4:$A$5</c:f>
              <c:strCache>
                <c:ptCount val="1"/>
                <c:pt idx="0">
                  <c:v>Technology</c:v>
                </c:pt>
              </c:strCache>
            </c:strRef>
          </c:cat>
          <c:val>
            <c:numRef>
              <c:f>Insight_1_category!$E$4:$E$5</c:f>
              <c:numCache>
                <c:formatCode>0.0%</c:formatCode>
                <c:ptCount val="1"/>
                <c:pt idx="0">
                  <c:v>0.13232268543584011</c:v>
                </c:pt>
              </c:numCache>
            </c:numRef>
          </c:val>
          <c:smooth val="0"/>
          <c:extLst>
            <c:ext xmlns:c16="http://schemas.microsoft.com/office/drawing/2014/chart" uri="{C3380CC4-5D6E-409C-BE32-E72D297353CC}">
              <c16:uniqueId val="{00000003-6C23-405F-9DD7-86DC93A0844A}"/>
            </c:ext>
          </c:extLst>
        </c:ser>
        <c:dLbls>
          <c:showLegendKey val="0"/>
          <c:showVal val="0"/>
          <c:showCatName val="0"/>
          <c:showSerName val="0"/>
          <c:showPercent val="0"/>
          <c:showBubbleSize val="0"/>
        </c:dLbls>
        <c:marker val="1"/>
        <c:smooth val="0"/>
        <c:axId val="1956565168"/>
        <c:axId val="2146259615"/>
      </c:lineChart>
      <c:catAx>
        <c:axId val="189024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245216"/>
        <c:crosses val="autoZero"/>
        <c:auto val="1"/>
        <c:lblAlgn val="ctr"/>
        <c:lblOffset val="100"/>
        <c:noMultiLvlLbl val="0"/>
      </c:catAx>
      <c:valAx>
        <c:axId val="189024521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244736"/>
        <c:crosses val="autoZero"/>
        <c:crossBetween val="between"/>
      </c:valAx>
      <c:valAx>
        <c:axId val="2146259615"/>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65168"/>
        <c:crosses val="max"/>
        <c:crossBetween val="between"/>
      </c:valAx>
      <c:catAx>
        <c:axId val="1956565168"/>
        <c:scaling>
          <c:orientation val="minMax"/>
        </c:scaling>
        <c:delete val="1"/>
        <c:axPos val="b"/>
        <c:numFmt formatCode="General" sourceLinked="1"/>
        <c:majorTickMark val="out"/>
        <c:minorTickMark val="none"/>
        <c:tickLblPos val="nextTo"/>
        <c:crossAx val="21462596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dataset.xlsx]Insight_1_category!PivotTable3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20003680009252"/>
          <c:y val="5.0036791758646067E-2"/>
          <c:w val="0.83085340535506969"/>
          <c:h val="0.78847276540763533"/>
        </c:manualLayout>
      </c:layout>
      <c:barChart>
        <c:barDir val="col"/>
        <c:grouping val="clustered"/>
        <c:varyColors val="0"/>
        <c:ser>
          <c:idx val="0"/>
          <c:order val="0"/>
          <c:tx>
            <c:strRef>
              <c:f>Insight_1_category!$B$33</c:f>
              <c:strCache>
                <c:ptCount val="1"/>
                <c:pt idx="0">
                  <c:v>Sales (sum by sub-category)</c:v>
                </c:pt>
              </c:strCache>
            </c:strRef>
          </c:tx>
          <c:spPr>
            <a:solidFill>
              <a:schemeClr val="accent1"/>
            </a:solidFill>
            <a:ln>
              <a:noFill/>
            </a:ln>
            <a:effectLst/>
          </c:spPr>
          <c:invertIfNegative val="0"/>
          <c:cat>
            <c:multiLvlStrRef>
              <c:f>Insight_1_category!$A$34:$A$54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Insight_1_category!$B$34:$B$54</c:f>
              <c:numCache>
                <c:formatCode>_-[$$-409]* #,##0.00_ ;_-[$$-409]* \-#,##0.00\ ;_-[$$-409]* "-"??_ ;_-@_ </c:formatCode>
                <c:ptCount val="17"/>
                <c:pt idx="0">
                  <c:v>114879.99629999997</c:v>
                </c:pt>
                <c:pt idx="1">
                  <c:v>328449.10300000076</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extLst>
            <c:ext xmlns:c16="http://schemas.microsoft.com/office/drawing/2014/chart" uri="{C3380CC4-5D6E-409C-BE32-E72D297353CC}">
              <c16:uniqueId val="{00000000-51B3-496F-B3C1-12C9FE69FF1D}"/>
            </c:ext>
          </c:extLst>
        </c:ser>
        <c:ser>
          <c:idx val="1"/>
          <c:order val="1"/>
          <c:tx>
            <c:strRef>
              <c:f>Insight_1_category!$C$33</c:f>
              <c:strCache>
                <c:ptCount val="1"/>
                <c:pt idx="0">
                  <c:v>Profit (sum by sub-category)</c:v>
                </c:pt>
              </c:strCache>
            </c:strRef>
          </c:tx>
          <c:spPr>
            <a:solidFill>
              <a:schemeClr val="accent2"/>
            </a:solidFill>
            <a:ln>
              <a:noFill/>
            </a:ln>
            <a:effectLst/>
          </c:spPr>
          <c:invertIfNegative val="0"/>
          <c:cat>
            <c:multiLvlStrRef>
              <c:f>Insight_1_category!$A$34:$A$54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Insight_1_category!$C$34:$C$54</c:f>
              <c:numCache>
                <c:formatCode>_-[$$-409]* #,##0.00_ ;_-[$$-409]* \-#,##0.00\ ;_-[$$-409]* "-"??_ ;_-@_ </c:formatCode>
                <c:ptCount val="17"/>
                <c:pt idx="0">
                  <c:v>-3472.5559999999978</c:v>
                </c:pt>
                <c:pt idx="1">
                  <c:v>26590.166300000026</c:v>
                </c:pt>
                <c:pt idx="2">
                  <c:v>13059.143599999983</c:v>
                </c:pt>
                <c:pt idx="3">
                  <c:v>-17725.481100000008</c:v>
                </c:pt>
                <c:pt idx="4">
                  <c:v>18138.005399999995</c:v>
                </c:pt>
                <c:pt idx="5">
                  <c:v>6527.7869999999984</c:v>
                </c:pt>
                <c:pt idx="6">
                  <c:v>30221.763299999995</c:v>
                </c:pt>
                <c:pt idx="7">
                  <c:v>6964.1767000000027</c:v>
                </c:pt>
                <c:pt idx="8">
                  <c:v>949.51819999999975</c:v>
                </c:pt>
                <c:pt idx="9">
                  <c:v>5546.2539999999981</c:v>
                </c:pt>
                <c:pt idx="10">
                  <c:v>34053.569299999966</c:v>
                </c:pt>
                <c:pt idx="11">
                  <c:v>21278.826399999998</c:v>
                </c:pt>
                <c:pt idx="12">
                  <c:v>-1189.0994999999984</c:v>
                </c:pt>
                <c:pt idx="13">
                  <c:v>41936.635699999933</c:v>
                </c:pt>
                <c:pt idx="14">
                  <c:v>55617.824900000007</c:v>
                </c:pt>
                <c:pt idx="15">
                  <c:v>3384.7568999999999</c:v>
                </c:pt>
                <c:pt idx="16">
                  <c:v>44515.730600000003</c:v>
                </c:pt>
              </c:numCache>
            </c:numRef>
          </c:val>
          <c:extLst>
            <c:ext xmlns:c16="http://schemas.microsoft.com/office/drawing/2014/chart" uri="{C3380CC4-5D6E-409C-BE32-E72D297353CC}">
              <c16:uniqueId val="{00000001-51B3-496F-B3C1-12C9FE69FF1D}"/>
            </c:ext>
          </c:extLst>
        </c:ser>
        <c:dLbls>
          <c:showLegendKey val="0"/>
          <c:showVal val="0"/>
          <c:showCatName val="0"/>
          <c:showSerName val="0"/>
          <c:showPercent val="0"/>
          <c:showBubbleSize val="0"/>
        </c:dLbls>
        <c:gapWidth val="219"/>
        <c:overlap val="-27"/>
        <c:axId val="98475952"/>
        <c:axId val="98472112"/>
      </c:barChart>
      <c:lineChart>
        <c:grouping val="standard"/>
        <c:varyColors val="0"/>
        <c:ser>
          <c:idx val="2"/>
          <c:order val="2"/>
          <c:tx>
            <c:strRef>
              <c:f>Insight_1_category!$D$33</c:f>
              <c:strCache>
                <c:ptCount val="1"/>
                <c:pt idx="0">
                  <c:v>Profit margin by category</c:v>
                </c:pt>
              </c:strCache>
            </c:strRef>
          </c:tx>
          <c:spPr>
            <a:ln w="28575" cap="rnd">
              <a:solidFill>
                <a:schemeClr val="accent3"/>
              </a:solidFill>
              <a:round/>
            </a:ln>
            <a:effectLst/>
          </c:spPr>
          <c:marker>
            <c:symbol val="none"/>
          </c:marker>
          <c:cat>
            <c:multiLvlStrRef>
              <c:f>Insight_1_category!$A$34:$A$54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Insight_1_category!$D$34:$D$54</c:f>
              <c:numCache>
                <c:formatCode>0.00%</c:formatCode>
                <c:ptCount val="17"/>
                <c:pt idx="0">
                  <c:v>-3.0227682032054511E-2</c:v>
                </c:pt>
                <c:pt idx="1">
                  <c:v>8.0956732891427519E-2</c:v>
                </c:pt>
                <c:pt idx="2">
                  <c:v>0.1424035793665881</c:v>
                </c:pt>
                <c:pt idx="3">
                  <c:v>-8.5644604339238484E-2</c:v>
                </c:pt>
                <c:pt idx="4">
                  <c:v>0.16867516872463853</c:v>
                </c:pt>
                <c:pt idx="5">
                  <c:v>0.2407108325474088</c:v>
                </c:pt>
                <c:pt idx="6">
                  <c:v>0.14857360625502231</c:v>
                </c:pt>
                <c:pt idx="7">
                  <c:v>0.42267581842200763</c:v>
                </c:pt>
                <c:pt idx="8">
                  <c:v>0.31396504291930638</c:v>
                </c:pt>
                <c:pt idx="9">
                  <c:v>0.44418672222830874</c:v>
                </c:pt>
                <c:pt idx="10">
                  <c:v>0.4339183719570246</c:v>
                </c:pt>
                <c:pt idx="11">
                  <c:v>9.5061130358477727E-2</c:v>
                </c:pt>
                <c:pt idx="12">
                  <c:v>-2.5476952272184682E-2</c:v>
                </c:pt>
                <c:pt idx="13">
                  <c:v>0.25054699501765743</c:v>
                </c:pt>
                <c:pt idx="14">
                  <c:v>0.37195584600425774</c:v>
                </c:pt>
                <c:pt idx="15">
                  <c:v>1.788618360909618E-2</c:v>
                </c:pt>
                <c:pt idx="16">
                  <c:v>0.13489326988749759</c:v>
                </c:pt>
              </c:numCache>
            </c:numRef>
          </c:val>
          <c:smooth val="0"/>
          <c:extLst>
            <c:ext xmlns:c16="http://schemas.microsoft.com/office/drawing/2014/chart" uri="{C3380CC4-5D6E-409C-BE32-E72D297353CC}">
              <c16:uniqueId val="{00000002-51B3-496F-B3C1-12C9FE69FF1D}"/>
            </c:ext>
          </c:extLst>
        </c:ser>
        <c:dLbls>
          <c:showLegendKey val="0"/>
          <c:showVal val="0"/>
          <c:showCatName val="0"/>
          <c:showSerName val="0"/>
          <c:showPercent val="0"/>
          <c:showBubbleSize val="0"/>
        </c:dLbls>
        <c:marker val="1"/>
        <c:smooth val="0"/>
        <c:axId val="1729873791"/>
        <c:axId val="1729874271"/>
      </c:lineChart>
      <c:catAx>
        <c:axId val="9847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72112"/>
        <c:crosses val="autoZero"/>
        <c:auto val="1"/>
        <c:lblAlgn val="ctr"/>
        <c:lblOffset val="100"/>
        <c:noMultiLvlLbl val="0"/>
      </c:catAx>
      <c:valAx>
        <c:axId val="9847211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75952"/>
        <c:crosses val="autoZero"/>
        <c:crossBetween val="between"/>
      </c:valAx>
      <c:valAx>
        <c:axId val="172987427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873791"/>
        <c:crosses val="max"/>
        <c:crossBetween val="between"/>
      </c:valAx>
      <c:catAx>
        <c:axId val="1729873791"/>
        <c:scaling>
          <c:orientation val="minMax"/>
        </c:scaling>
        <c:delete val="1"/>
        <c:axPos val="b"/>
        <c:numFmt formatCode="General" sourceLinked="1"/>
        <c:majorTickMark val="out"/>
        <c:minorTickMark val="none"/>
        <c:tickLblPos val="nextTo"/>
        <c:crossAx val="172987427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dataset.xlsx]insight_2_bystate!PivotTable5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insight_2_bystate!$B$4</c:f>
              <c:strCache>
                <c:ptCount val="1"/>
                <c:pt idx="0">
                  <c:v>Sales by  state</c:v>
                </c:pt>
              </c:strCache>
            </c:strRef>
          </c:tx>
          <c:spPr>
            <a:solidFill>
              <a:schemeClr val="accent1"/>
            </a:solidFill>
            <a:ln>
              <a:noFill/>
            </a:ln>
            <a:effectLst/>
          </c:spPr>
          <c:invertIfNegative val="0"/>
          <c:cat>
            <c:multiLvlStrRef>
              <c:f>insight_2_bystate!$A$5:$A$7</c:f>
              <c:multiLvlStrCache>
                <c:ptCount val="1"/>
                <c:lvl>
                  <c:pt idx="0">
                    <c:v>Illinois</c:v>
                  </c:pt>
                </c:lvl>
                <c:lvl>
                  <c:pt idx="0">
                    <c:v>Central</c:v>
                  </c:pt>
                </c:lvl>
              </c:multiLvlStrCache>
            </c:multiLvlStrRef>
          </c:cat>
          <c:val>
            <c:numRef>
              <c:f>insight_2_bystate!$B$5:$B$7</c:f>
              <c:numCache>
                <c:formatCode>_-[$$-409]* #,##0.00_ ;_-[$$-409]* \-#,##0.00\ ;_-[$$-409]* "-"??_ ;_-@_ </c:formatCode>
                <c:ptCount val="1"/>
                <c:pt idx="0">
                  <c:v>80166.101000000024</c:v>
                </c:pt>
              </c:numCache>
            </c:numRef>
          </c:val>
          <c:extLst>
            <c:ext xmlns:c16="http://schemas.microsoft.com/office/drawing/2014/chart" uri="{C3380CC4-5D6E-409C-BE32-E72D297353CC}">
              <c16:uniqueId val="{00000000-3409-4F34-9E3E-CBA03CFDE087}"/>
            </c:ext>
          </c:extLst>
        </c:ser>
        <c:ser>
          <c:idx val="1"/>
          <c:order val="1"/>
          <c:tx>
            <c:strRef>
              <c:f>insight_2_bystate!$C$4</c:f>
              <c:strCache>
                <c:ptCount val="1"/>
                <c:pt idx="0">
                  <c:v>Profit by state</c:v>
                </c:pt>
              </c:strCache>
            </c:strRef>
          </c:tx>
          <c:spPr>
            <a:solidFill>
              <a:schemeClr val="accent2"/>
            </a:solidFill>
            <a:ln>
              <a:noFill/>
            </a:ln>
            <a:effectLst/>
          </c:spPr>
          <c:invertIfNegative val="0"/>
          <c:cat>
            <c:multiLvlStrRef>
              <c:f>insight_2_bystate!$A$5:$A$7</c:f>
              <c:multiLvlStrCache>
                <c:ptCount val="1"/>
                <c:lvl>
                  <c:pt idx="0">
                    <c:v>Illinois</c:v>
                  </c:pt>
                </c:lvl>
                <c:lvl>
                  <c:pt idx="0">
                    <c:v>Central</c:v>
                  </c:pt>
                </c:lvl>
              </c:multiLvlStrCache>
            </c:multiLvlStrRef>
          </c:cat>
          <c:val>
            <c:numRef>
              <c:f>insight_2_bystate!$C$5:$C$7</c:f>
              <c:numCache>
                <c:formatCode>_-[$$-409]* #,##0.00_ ;_-[$$-409]* \-#,##0.00\ ;_-[$$-409]* "-"??_ ;_-@_ </c:formatCode>
                <c:ptCount val="1"/>
                <c:pt idx="0">
                  <c:v>-12607.886999999999</c:v>
                </c:pt>
              </c:numCache>
            </c:numRef>
          </c:val>
          <c:extLst>
            <c:ext xmlns:c16="http://schemas.microsoft.com/office/drawing/2014/chart" uri="{C3380CC4-5D6E-409C-BE32-E72D297353CC}">
              <c16:uniqueId val="{00000001-3409-4F34-9E3E-CBA03CFDE087}"/>
            </c:ext>
          </c:extLst>
        </c:ser>
        <c:dLbls>
          <c:showLegendKey val="0"/>
          <c:showVal val="0"/>
          <c:showCatName val="0"/>
          <c:showSerName val="0"/>
          <c:showPercent val="0"/>
          <c:showBubbleSize val="0"/>
        </c:dLbls>
        <c:gapWidth val="219"/>
        <c:overlap val="-27"/>
        <c:axId val="758936704"/>
        <c:axId val="758943424"/>
      </c:barChart>
      <c:catAx>
        <c:axId val="75893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943424"/>
        <c:crosses val="autoZero"/>
        <c:auto val="1"/>
        <c:lblAlgn val="ctr"/>
        <c:lblOffset val="100"/>
        <c:noMultiLvlLbl val="0"/>
      </c:catAx>
      <c:valAx>
        <c:axId val="75894342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936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dataset.xlsx]insight_4_discount_senstivity!PivotTable4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insight_4_discount_senstivity!$B$12</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insight_4_discount_senstivity!$A$13:$A$14</c:f>
              <c:strCache>
                <c:ptCount val="1"/>
                <c:pt idx="0">
                  <c:v>10-20%</c:v>
                </c:pt>
              </c:strCache>
            </c:strRef>
          </c:cat>
          <c:val>
            <c:numRef>
              <c:f>insight_4_discount_senstivity!$B$13:$B$14</c:f>
              <c:numCache>
                <c:formatCode>_([$$-409]* #,##0.00_);_([$$-409]* \(#,##0.00\);_([$$-409]* "-"??_);_(@_)</c:formatCode>
                <c:ptCount val="1"/>
                <c:pt idx="0">
                  <c:v>792152.88950000552</c:v>
                </c:pt>
              </c:numCache>
            </c:numRef>
          </c:val>
          <c:extLst>
            <c:ext xmlns:c16="http://schemas.microsoft.com/office/drawing/2014/chart" uri="{C3380CC4-5D6E-409C-BE32-E72D297353CC}">
              <c16:uniqueId val="{00000000-8ED7-4B3E-B949-5BD8EE962CFD}"/>
            </c:ext>
          </c:extLst>
        </c:ser>
        <c:ser>
          <c:idx val="1"/>
          <c:order val="1"/>
          <c:tx>
            <c:strRef>
              <c:f>insight_4_discount_senstivity!$C$12</c:f>
              <c:strCache>
                <c:ptCount val="1"/>
                <c:pt idx="0">
                  <c:v>Sum of Profit</c:v>
                </c:pt>
              </c:strCache>
            </c:strRef>
          </c:tx>
          <c:spPr>
            <a:solidFill>
              <a:schemeClr val="accent2"/>
            </a:solidFill>
            <a:ln w="25400">
              <a:noFill/>
            </a:ln>
            <a:effectLst/>
          </c:spPr>
          <c:invertIfNegative val="0"/>
          <c:cat>
            <c:strRef>
              <c:f>insight_4_discount_senstivity!$A$13:$A$14</c:f>
              <c:strCache>
                <c:ptCount val="1"/>
                <c:pt idx="0">
                  <c:v>10-20%</c:v>
                </c:pt>
              </c:strCache>
            </c:strRef>
          </c:cat>
          <c:val>
            <c:numRef>
              <c:f>insight_4_discount_senstivity!$C$13:$C$14</c:f>
              <c:numCache>
                <c:formatCode>_([$$-409]* #,##0.00_);_([$$-409]* \(#,##0.00\);_([$$-409]* "-"??_);_(@_)</c:formatCode>
                <c:ptCount val="1"/>
                <c:pt idx="0">
                  <c:v>91756.297499999971</c:v>
                </c:pt>
              </c:numCache>
            </c:numRef>
          </c:val>
          <c:extLst>
            <c:ext xmlns:c16="http://schemas.microsoft.com/office/drawing/2014/chart" uri="{C3380CC4-5D6E-409C-BE32-E72D297353CC}">
              <c16:uniqueId val="{00000001-8ED7-4B3E-B949-5BD8EE962CFD}"/>
            </c:ext>
          </c:extLst>
        </c:ser>
        <c:dLbls>
          <c:showLegendKey val="0"/>
          <c:showVal val="0"/>
          <c:showCatName val="0"/>
          <c:showSerName val="0"/>
          <c:showPercent val="0"/>
          <c:showBubbleSize val="0"/>
        </c:dLbls>
        <c:gapWidth val="219"/>
        <c:axId val="1247419840"/>
        <c:axId val="1243353472"/>
      </c:barChart>
      <c:catAx>
        <c:axId val="124741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3353472"/>
        <c:crosses val="autoZero"/>
        <c:auto val="1"/>
        <c:lblAlgn val="ctr"/>
        <c:lblOffset val="100"/>
        <c:noMultiLvlLbl val="0"/>
      </c:catAx>
      <c:valAx>
        <c:axId val="124335347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419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dataset.xlsx]insight_6_forecasting!PivotTable4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layout>
            <c:manualLayout>
              <c:x val="0"/>
              <c:y val="-8.249776736357142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5151851075386519E-8"/>
              <c:y val="-1.649948851384234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2.9830352948488053E-2"/>
                  <c:h val="2.3074690490462863E-2"/>
                </c:manualLayout>
              </c15:layout>
            </c:ext>
          </c:extLst>
        </c:dLbl>
      </c:pivotFmt>
    </c:pivotFmts>
    <c:plotArea>
      <c:layout>
        <c:manualLayout>
          <c:layoutTarget val="inner"/>
          <c:xMode val="edge"/>
          <c:yMode val="edge"/>
          <c:x val="2.4085356799694372E-2"/>
          <c:y val="2.5561918396564066E-2"/>
          <c:w val="0.9486637817424789"/>
          <c:h val="0.77537795275590538"/>
        </c:manualLayout>
      </c:layout>
      <c:barChart>
        <c:barDir val="col"/>
        <c:grouping val="clustered"/>
        <c:varyColors val="0"/>
        <c:ser>
          <c:idx val="0"/>
          <c:order val="0"/>
          <c:tx>
            <c:strRef>
              <c:f>insight_6_forecasting!$B$5</c:f>
              <c:strCache>
                <c:ptCount val="1"/>
                <c:pt idx="0">
                  <c:v>Sales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insight_6_forecasting!$A$6:$A$26</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2014</c:v>
                  </c:pt>
                  <c:pt idx="4">
                    <c:v>2015</c:v>
                  </c:pt>
                  <c:pt idx="8">
                    <c:v>2016</c:v>
                  </c:pt>
                  <c:pt idx="12">
                    <c:v>2017</c:v>
                  </c:pt>
                </c:lvl>
              </c:multiLvlStrCache>
            </c:multiLvlStrRef>
          </c:cat>
          <c:val>
            <c:numRef>
              <c:f>insight_6_forecasting!$B$6:$B$26</c:f>
              <c:numCache>
                <c:formatCode>_([$$-409]* #,##0.00_);_([$$-409]* \(#,##0.00\);_([$$-409]* "-"??_);_(@_)</c:formatCode>
                <c:ptCount val="16"/>
                <c:pt idx="0">
                  <c:v>74447.796000000104</c:v>
                </c:pt>
                <c:pt idx="1">
                  <c:v>86538.759600000005</c:v>
                </c:pt>
                <c:pt idx="2">
                  <c:v>143633.21229999998</c:v>
                </c:pt>
                <c:pt idx="3">
                  <c:v>179627.73020000022</c:v>
                </c:pt>
                <c:pt idx="4">
                  <c:v>68851.738599999939</c:v>
                </c:pt>
                <c:pt idx="5">
                  <c:v>89124.186999999874</c:v>
                </c:pt>
                <c:pt idx="6">
                  <c:v>130259.57519999996</c:v>
                </c:pt>
                <c:pt idx="7">
                  <c:v>182297.00819999998</c:v>
                </c:pt>
                <c:pt idx="8">
                  <c:v>93237.180999999953</c:v>
                </c:pt>
                <c:pt idx="9">
                  <c:v>136082.30100000001</c:v>
                </c:pt>
                <c:pt idx="10">
                  <c:v>143787.36219999992</c:v>
                </c:pt>
                <c:pt idx="11">
                  <c:v>236098.75379999995</c:v>
                </c:pt>
                <c:pt idx="12">
                  <c:v>123144.86019999994</c:v>
                </c:pt>
                <c:pt idx="13">
                  <c:v>133764.37199999994</c:v>
                </c:pt>
                <c:pt idx="14">
                  <c:v>196251.95600000018</c:v>
                </c:pt>
                <c:pt idx="15">
                  <c:v>280054.06699999998</c:v>
                </c:pt>
              </c:numCache>
            </c:numRef>
          </c:val>
          <c:extLst>
            <c:ext xmlns:c16="http://schemas.microsoft.com/office/drawing/2014/chart" uri="{C3380CC4-5D6E-409C-BE32-E72D297353CC}">
              <c16:uniqueId val="{00000000-C4B7-E348-BA87-E2615D848037}"/>
            </c:ext>
          </c:extLst>
        </c:ser>
        <c:ser>
          <c:idx val="1"/>
          <c:order val="1"/>
          <c:tx>
            <c:strRef>
              <c:f>insight_6_forecasting!$C$5</c:f>
              <c:strCache>
                <c:ptCount val="1"/>
                <c:pt idx="0">
                  <c:v>Profit($)</c:v>
                </c:pt>
              </c:strCache>
            </c:strRef>
          </c:tx>
          <c:spPr>
            <a:solidFill>
              <a:schemeClr val="accent2"/>
            </a:solidFill>
            <a:ln>
              <a:noFill/>
            </a:ln>
            <a:effectLst/>
          </c:spPr>
          <c:invertIfNegative val="0"/>
          <c:cat>
            <c:multiLvlStrRef>
              <c:f>insight_6_forecasting!$A$6:$A$26</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2014</c:v>
                  </c:pt>
                  <c:pt idx="4">
                    <c:v>2015</c:v>
                  </c:pt>
                  <c:pt idx="8">
                    <c:v>2016</c:v>
                  </c:pt>
                  <c:pt idx="12">
                    <c:v>2017</c:v>
                  </c:pt>
                </c:lvl>
              </c:multiLvlStrCache>
            </c:multiLvlStrRef>
          </c:cat>
          <c:val>
            <c:numRef>
              <c:f>insight_6_forecasting!$C$6:$C$26</c:f>
              <c:numCache>
                <c:formatCode>_([$$-409]* #,##0.00_);_([$$-409]* \(#,##0.00\);_([$$-409]* "-"??_);_(@_)</c:formatCode>
                <c:ptCount val="16"/>
                <c:pt idx="0">
                  <c:v>3811.2289999999975</c:v>
                </c:pt>
                <c:pt idx="1">
                  <c:v>11204.069200000004</c:v>
                </c:pt>
                <c:pt idx="2">
                  <c:v>12804.721800000008</c:v>
                </c:pt>
                <c:pt idx="3">
                  <c:v>21723.954099999988</c:v>
                </c:pt>
                <c:pt idx="4">
                  <c:v>9264.9415999999983</c:v>
                </c:pt>
                <c:pt idx="5">
                  <c:v>12190.922400000009</c:v>
                </c:pt>
                <c:pt idx="6">
                  <c:v>16853.619399999996</c:v>
                </c:pt>
                <c:pt idx="7">
                  <c:v>23309.120300000013</c:v>
                </c:pt>
                <c:pt idx="8">
                  <c:v>11441.370800000001</c:v>
                </c:pt>
                <c:pt idx="9">
                  <c:v>16390.339400000008</c:v>
                </c:pt>
                <c:pt idx="10">
                  <c:v>15823.604799999988</c:v>
                </c:pt>
                <c:pt idx="11">
                  <c:v>38139.859299999946</c:v>
                </c:pt>
                <c:pt idx="12">
                  <c:v>23506.202600000001</c:v>
                </c:pt>
                <c:pt idx="13">
                  <c:v>15499.20850000001</c:v>
                </c:pt>
                <c:pt idx="14">
                  <c:v>26985.1325</c:v>
                </c:pt>
                <c:pt idx="15">
                  <c:v>27448.726000000024</c:v>
                </c:pt>
              </c:numCache>
            </c:numRef>
          </c:val>
          <c:extLst>
            <c:ext xmlns:c16="http://schemas.microsoft.com/office/drawing/2014/chart" uri="{C3380CC4-5D6E-409C-BE32-E72D297353CC}">
              <c16:uniqueId val="{00000001-C4B7-E348-BA87-E2615D848037}"/>
            </c:ext>
          </c:extLst>
        </c:ser>
        <c:dLbls>
          <c:showLegendKey val="0"/>
          <c:showVal val="0"/>
          <c:showCatName val="0"/>
          <c:showSerName val="0"/>
          <c:showPercent val="0"/>
          <c:showBubbleSize val="0"/>
        </c:dLbls>
        <c:gapWidth val="219"/>
        <c:axId val="568489087"/>
        <c:axId val="470637119"/>
      </c:barChart>
      <c:catAx>
        <c:axId val="56848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0637119"/>
        <c:crosses val="autoZero"/>
        <c:auto val="1"/>
        <c:lblAlgn val="ctr"/>
        <c:lblOffset val="100"/>
        <c:noMultiLvlLbl val="0"/>
      </c:catAx>
      <c:valAx>
        <c:axId val="470637119"/>
        <c:scaling>
          <c:orientation val="minMax"/>
        </c:scaling>
        <c:delete val="1"/>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crossAx val="568489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dataset.xlsx]insight_6_forecasting!PivotTable5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879867841912322E-2"/>
          <c:y val="3.1439203368379305E-2"/>
          <c:w val="0.95523174662854005"/>
          <c:h val="0.80131019858838526"/>
        </c:manualLayout>
      </c:layout>
      <c:lineChart>
        <c:grouping val="standard"/>
        <c:varyColors val="0"/>
        <c:ser>
          <c:idx val="0"/>
          <c:order val="0"/>
          <c:tx>
            <c:strRef>
              <c:f>insight_6_forecasting!$B$30</c:f>
              <c:strCache>
                <c:ptCount val="1"/>
                <c:pt idx="0">
                  <c:v>Average of Discount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31750" cap="rnd">
                <a:solidFill>
                  <a:srgbClr val="92D050"/>
                </a:solidFill>
                <a:prstDash val="sysDot"/>
              </a:ln>
              <a:effectLst/>
            </c:spPr>
            <c:trendlineType val="linear"/>
            <c:dispRSqr val="0"/>
            <c:dispEq val="0"/>
          </c:trendline>
          <c:cat>
            <c:multiLvlStrRef>
              <c:f>insight_6_forecasting!$A$31:$A$51</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2014</c:v>
                  </c:pt>
                  <c:pt idx="4">
                    <c:v>2015</c:v>
                  </c:pt>
                  <c:pt idx="8">
                    <c:v>2016</c:v>
                  </c:pt>
                  <c:pt idx="12">
                    <c:v>2017</c:v>
                  </c:pt>
                </c:lvl>
              </c:multiLvlStrCache>
            </c:multiLvlStrRef>
          </c:cat>
          <c:val>
            <c:numRef>
              <c:f>insight_6_forecasting!$B$31:$B$51</c:f>
              <c:numCache>
                <c:formatCode>0.00%</c:formatCode>
                <c:ptCount val="16"/>
                <c:pt idx="0">
                  <c:v>0.15744680851063844</c:v>
                </c:pt>
                <c:pt idx="1">
                  <c:v>0.14545918367346974</c:v>
                </c:pt>
                <c:pt idx="2">
                  <c:v>0.15508865248226997</c:v>
                </c:pt>
                <c:pt idx="3">
                  <c:v>0.16764238410596094</c:v>
                </c:pt>
                <c:pt idx="4">
                  <c:v>0.14600000000000005</c:v>
                </c:pt>
                <c:pt idx="5">
                  <c:v>0.17162162162162217</c:v>
                </c:pt>
                <c:pt idx="6">
                  <c:v>0.15206081081081135</c:v>
                </c:pt>
                <c:pt idx="7">
                  <c:v>0.15249379652605524</c:v>
                </c:pt>
                <c:pt idx="8">
                  <c:v>0.15200000000000008</c:v>
                </c:pt>
                <c:pt idx="9">
                  <c:v>0.16094276094276147</c:v>
                </c:pt>
                <c:pt idx="10">
                  <c:v>0.16075675675675749</c:v>
                </c:pt>
                <c:pt idx="11">
                  <c:v>0.14688453159041442</c:v>
                </c:pt>
                <c:pt idx="12">
                  <c:v>0.15122000000000047</c:v>
                </c:pt>
                <c:pt idx="13">
                  <c:v>0.17171014492753697</c:v>
                </c:pt>
                <c:pt idx="14">
                  <c:v>0.14462901439645687</c:v>
                </c:pt>
                <c:pt idx="15">
                  <c:v>0.15876127973748905</c:v>
                </c:pt>
              </c:numCache>
            </c:numRef>
          </c:val>
          <c:smooth val="0"/>
          <c:extLst>
            <c:ext xmlns:c16="http://schemas.microsoft.com/office/drawing/2014/chart" uri="{C3380CC4-5D6E-409C-BE32-E72D297353CC}">
              <c16:uniqueId val="{00000000-FF25-CD41-8E32-3E098699F847}"/>
            </c:ext>
          </c:extLst>
        </c:ser>
        <c:ser>
          <c:idx val="1"/>
          <c:order val="1"/>
          <c:tx>
            <c:strRef>
              <c:f>insight_6_forecasting!$C$30</c:f>
              <c:strCache>
                <c:ptCount val="1"/>
                <c:pt idx="0">
                  <c:v>Profit margin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28575" cap="rnd">
                <a:solidFill>
                  <a:srgbClr val="92D050"/>
                </a:solidFill>
                <a:prstDash val="sysDot"/>
              </a:ln>
              <a:effectLst/>
            </c:spPr>
            <c:trendlineType val="linear"/>
            <c:dispRSqr val="0"/>
            <c:dispEq val="0"/>
          </c:trendline>
          <c:cat>
            <c:multiLvlStrRef>
              <c:f>insight_6_forecasting!$A$31:$A$51</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2014</c:v>
                  </c:pt>
                  <c:pt idx="4">
                    <c:v>2015</c:v>
                  </c:pt>
                  <c:pt idx="8">
                    <c:v>2016</c:v>
                  </c:pt>
                  <c:pt idx="12">
                    <c:v>2017</c:v>
                  </c:pt>
                </c:lvl>
              </c:multiLvlStrCache>
            </c:multiLvlStrRef>
          </c:cat>
          <c:val>
            <c:numRef>
              <c:f>insight_6_forecasting!$C$31:$C$51</c:f>
              <c:numCache>
                <c:formatCode>0.00%</c:formatCode>
                <c:ptCount val="16"/>
                <c:pt idx="0">
                  <c:v>5.1193308664234896E-2</c:v>
                </c:pt>
                <c:pt idx="1">
                  <c:v>0.12946879816382303</c:v>
                </c:pt>
                <c:pt idx="2">
                  <c:v>8.9148753237206613E-2</c:v>
                </c:pt>
                <c:pt idx="3">
                  <c:v>0.12093875525684264</c:v>
                </c:pt>
                <c:pt idx="4">
                  <c:v>0.1345636550127727</c:v>
                </c:pt>
                <c:pt idx="5">
                  <c:v>0.1367857908201735</c:v>
                </c:pt>
                <c:pt idx="6">
                  <c:v>0.12938487918544972</c:v>
                </c:pt>
                <c:pt idx="7">
                  <c:v>0.12786342754691471</c:v>
                </c:pt>
                <c:pt idx="8">
                  <c:v>0.12271253460569562</c:v>
                </c:pt>
                <c:pt idx="9">
                  <c:v>0.12044431406256136</c:v>
                </c:pt>
                <c:pt idx="10">
                  <c:v>0.11004864793326043</c:v>
                </c:pt>
                <c:pt idx="11">
                  <c:v>0.16154197633888551</c:v>
                </c:pt>
                <c:pt idx="12">
                  <c:v>0.1908825310437115</c:v>
                </c:pt>
                <c:pt idx="13">
                  <c:v>0.11586948204713297</c:v>
                </c:pt>
                <c:pt idx="14">
                  <c:v>0.1375024894019399</c:v>
                </c:pt>
                <c:pt idx="15">
                  <c:v>9.8012238472509047E-2</c:v>
                </c:pt>
              </c:numCache>
            </c:numRef>
          </c:val>
          <c:smooth val="0"/>
          <c:extLst>
            <c:ext xmlns:c16="http://schemas.microsoft.com/office/drawing/2014/chart" uri="{C3380CC4-5D6E-409C-BE32-E72D297353CC}">
              <c16:uniqueId val="{00000001-FF25-CD41-8E32-3E098699F847}"/>
            </c:ext>
          </c:extLst>
        </c:ser>
        <c:dLbls>
          <c:showLegendKey val="0"/>
          <c:showVal val="0"/>
          <c:showCatName val="0"/>
          <c:showSerName val="0"/>
          <c:showPercent val="0"/>
          <c:showBubbleSize val="0"/>
        </c:dLbls>
        <c:smooth val="0"/>
        <c:axId val="606739903"/>
        <c:axId val="613031359"/>
      </c:lineChart>
      <c:catAx>
        <c:axId val="60673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031359"/>
        <c:crosses val="autoZero"/>
        <c:auto val="1"/>
        <c:lblAlgn val="ctr"/>
        <c:lblOffset val="100"/>
        <c:noMultiLvlLbl val="0"/>
      </c:catAx>
      <c:valAx>
        <c:axId val="61303135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06739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insight_7_prediction!$B$1</c:f>
              <c:strCache>
                <c:ptCount val="1"/>
                <c:pt idx="0">
                  <c:v>Revenue</c:v>
                </c:pt>
              </c:strCache>
            </c:strRef>
          </c:tx>
          <c:spPr>
            <a:ln w="28575" cap="rnd">
              <a:solidFill>
                <a:schemeClr val="accent1"/>
              </a:solidFill>
              <a:round/>
            </a:ln>
            <a:effectLst/>
          </c:spPr>
          <c:marker>
            <c:symbol val="none"/>
          </c:marker>
          <c:trendline>
            <c:spPr>
              <a:ln w="34925" cap="rnd">
                <a:solidFill>
                  <a:srgbClr val="FF0000"/>
                </a:solidFill>
                <a:prstDash val="sysDot"/>
              </a:ln>
              <a:effectLst/>
            </c:spPr>
            <c:trendlineType val="linear"/>
            <c:dispRSqr val="1"/>
            <c:dispEq val="1"/>
            <c:trendlineLbl>
              <c:layout>
                <c:manualLayout>
                  <c:x val="-1.3396546999584879E-2"/>
                  <c:y val="-7.6671820667233645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cat>
            <c:numRef>
              <c:f>insight_7_prediction!$A$2:$A$5</c:f>
              <c:numCache>
                <c:formatCode>0</c:formatCode>
                <c:ptCount val="4"/>
                <c:pt idx="0">
                  <c:v>2014</c:v>
                </c:pt>
                <c:pt idx="1">
                  <c:v>2015</c:v>
                </c:pt>
                <c:pt idx="2">
                  <c:v>2016</c:v>
                </c:pt>
                <c:pt idx="3">
                  <c:v>2017</c:v>
                </c:pt>
              </c:numCache>
            </c:numRef>
          </c:cat>
          <c:val>
            <c:numRef>
              <c:f>insight_7_prediction!$B$2:$B$5</c:f>
              <c:numCache>
                <c:formatCode>_-[$$-409]* #,##0.00_ ;_-[$$-409]* \-#,##0.00\ ;_-[$$-409]* "-"??_ ;_-@_ </c:formatCode>
                <c:ptCount val="4"/>
                <c:pt idx="0">
                  <c:v>484247.5</c:v>
                </c:pt>
                <c:pt idx="1">
                  <c:v>470532.51</c:v>
                </c:pt>
                <c:pt idx="2">
                  <c:v>609205.6</c:v>
                </c:pt>
                <c:pt idx="3">
                  <c:v>733215.26</c:v>
                </c:pt>
              </c:numCache>
            </c:numRef>
          </c:val>
          <c:smooth val="0"/>
          <c:extLst>
            <c:ext xmlns:c16="http://schemas.microsoft.com/office/drawing/2014/chart" uri="{C3380CC4-5D6E-409C-BE32-E72D297353CC}">
              <c16:uniqueId val="{00000000-3176-4B6D-9116-CB89395995F5}"/>
            </c:ext>
          </c:extLst>
        </c:ser>
        <c:dLbls>
          <c:showLegendKey val="0"/>
          <c:showVal val="0"/>
          <c:showCatName val="0"/>
          <c:showSerName val="0"/>
          <c:showPercent val="0"/>
          <c:showBubbleSize val="0"/>
        </c:dLbls>
        <c:smooth val="0"/>
        <c:axId val="2040432159"/>
        <c:axId val="2040434079"/>
      </c:lineChart>
      <c:catAx>
        <c:axId val="2040432159"/>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34079"/>
        <c:crosses val="autoZero"/>
        <c:auto val="1"/>
        <c:lblAlgn val="ctr"/>
        <c:lblOffset val="100"/>
        <c:noMultiLvlLbl val="0"/>
      </c:catAx>
      <c:valAx>
        <c:axId val="204043407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32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insight_7_prediction!$C$1</c:f>
              <c:strCache>
                <c:ptCount val="1"/>
                <c:pt idx="0">
                  <c:v>Profit</c:v>
                </c:pt>
              </c:strCache>
            </c:strRef>
          </c:tx>
          <c:spPr>
            <a:ln w="28575" cap="rnd">
              <a:solidFill>
                <a:schemeClr val="accent1"/>
              </a:solidFill>
              <a:round/>
            </a:ln>
            <a:effectLst/>
          </c:spPr>
          <c:marker>
            <c:symbol val="none"/>
          </c:marker>
          <c:trendline>
            <c:spPr>
              <a:ln w="34925" cap="rnd">
                <a:solidFill>
                  <a:srgbClr val="FF0000"/>
                </a:solidFill>
                <a:prstDash val="sysDot"/>
              </a:ln>
              <a:effectLst/>
            </c:spPr>
            <c:trendlineType val="linear"/>
            <c:dispRSqr val="1"/>
            <c:dispEq val="1"/>
            <c:trendlineLbl>
              <c:layout>
                <c:manualLayout>
                  <c:x val="-5.074758913562771E-3"/>
                  <c:y val="-6.4925966599765211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cat>
            <c:numRef>
              <c:f>insight_7_prediction!$A$2:$A$5</c:f>
              <c:numCache>
                <c:formatCode>0</c:formatCode>
                <c:ptCount val="4"/>
                <c:pt idx="0">
                  <c:v>2014</c:v>
                </c:pt>
                <c:pt idx="1">
                  <c:v>2015</c:v>
                </c:pt>
                <c:pt idx="2">
                  <c:v>2016</c:v>
                </c:pt>
                <c:pt idx="3">
                  <c:v>2017</c:v>
                </c:pt>
              </c:numCache>
            </c:numRef>
          </c:cat>
          <c:val>
            <c:numRef>
              <c:f>insight_7_prediction!$C$2:$C$5</c:f>
              <c:numCache>
                <c:formatCode>_-[$$-409]* #,##0.00_ ;_-[$$-409]* \-#,##0.00\ ;_-[$$-409]* "-"??_ ;_-@_ </c:formatCode>
                <c:ptCount val="4"/>
                <c:pt idx="0">
                  <c:v>49543.97</c:v>
                </c:pt>
                <c:pt idx="1">
                  <c:v>61618.6</c:v>
                </c:pt>
                <c:pt idx="2">
                  <c:v>81795.17</c:v>
                </c:pt>
                <c:pt idx="3">
                  <c:v>93439.27</c:v>
                </c:pt>
              </c:numCache>
            </c:numRef>
          </c:val>
          <c:smooth val="0"/>
          <c:extLst>
            <c:ext xmlns:c16="http://schemas.microsoft.com/office/drawing/2014/chart" uri="{C3380CC4-5D6E-409C-BE32-E72D297353CC}">
              <c16:uniqueId val="{00000000-3AC3-41A1-94CA-30991A36C249}"/>
            </c:ext>
          </c:extLst>
        </c:ser>
        <c:dLbls>
          <c:showLegendKey val="0"/>
          <c:showVal val="0"/>
          <c:showCatName val="0"/>
          <c:showSerName val="0"/>
          <c:showPercent val="0"/>
          <c:showBubbleSize val="0"/>
        </c:dLbls>
        <c:smooth val="0"/>
        <c:axId val="1993136735"/>
        <c:axId val="1993137215"/>
      </c:lineChart>
      <c:catAx>
        <c:axId val="1993136735"/>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37215"/>
        <c:crosses val="autoZero"/>
        <c:auto val="1"/>
        <c:lblAlgn val="ctr"/>
        <c:lblOffset val="100"/>
        <c:noMultiLvlLbl val="0"/>
      </c:catAx>
      <c:valAx>
        <c:axId val="1993137215"/>
        <c:scaling>
          <c:orientation val="minMax"/>
          <c:min val="30000"/>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367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insight_7_prediction!$D$1</c:f>
              <c:strCache>
                <c:ptCount val="1"/>
                <c:pt idx="0">
                  <c:v>Margin</c:v>
                </c:pt>
              </c:strCache>
            </c:strRef>
          </c:tx>
          <c:spPr>
            <a:ln w="28575" cap="rnd">
              <a:solidFill>
                <a:schemeClr val="accent1"/>
              </a:solidFill>
              <a:round/>
            </a:ln>
            <a:effectLst/>
          </c:spPr>
          <c:marker>
            <c:symbol val="none"/>
          </c:marker>
          <c:trendline>
            <c:spPr>
              <a:ln w="34925" cap="rnd">
                <a:solidFill>
                  <a:srgbClr val="FF0000"/>
                </a:solidFill>
                <a:prstDash val="sysDot"/>
              </a:ln>
              <a:effectLst/>
            </c:spPr>
            <c:trendlineType val="linear"/>
            <c:dispRSqr val="1"/>
            <c:dispEq val="1"/>
            <c:trendlineLbl>
              <c:layout>
                <c:manualLayout>
                  <c:x val="-1.0087461637828187E-2"/>
                  <c:y val="-6.9097158812230178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cat>
            <c:numRef>
              <c:f>insight_7_prediction!$A$2:$A$5</c:f>
              <c:numCache>
                <c:formatCode>0</c:formatCode>
                <c:ptCount val="4"/>
                <c:pt idx="0">
                  <c:v>2014</c:v>
                </c:pt>
                <c:pt idx="1">
                  <c:v>2015</c:v>
                </c:pt>
                <c:pt idx="2">
                  <c:v>2016</c:v>
                </c:pt>
                <c:pt idx="3">
                  <c:v>2017</c:v>
                </c:pt>
              </c:numCache>
            </c:numRef>
          </c:cat>
          <c:val>
            <c:numRef>
              <c:f>insight_7_prediction!$D$2:$D$5</c:f>
              <c:numCache>
                <c:formatCode>0.00%</c:formatCode>
                <c:ptCount val="4"/>
                <c:pt idx="0">
                  <c:v>0.1023</c:v>
                </c:pt>
                <c:pt idx="1">
                  <c:v>0.13100000000000001</c:v>
                </c:pt>
                <c:pt idx="2">
                  <c:v>0.1343</c:v>
                </c:pt>
                <c:pt idx="3">
                  <c:v>0.12740000000000001</c:v>
                </c:pt>
              </c:numCache>
            </c:numRef>
          </c:val>
          <c:smooth val="0"/>
          <c:extLst>
            <c:ext xmlns:c16="http://schemas.microsoft.com/office/drawing/2014/chart" uri="{C3380CC4-5D6E-409C-BE32-E72D297353CC}">
              <c16:uniqueId val="{00000000-27E5-47DC-8667-68BE75D1B908}"/>
            </c:ext>
          </c:extLst>
        </c:ser>
        <c:dLbls>
          <c:showLegendKey val="0"/>
          <c:showVal val="0"/>
          <c:showCatName val="0"/>
          <c:showSerName val="0"/>
          <c:showPercent val="0"/>
          <c:showBubbleSize val="0"/>
        </c:dLbls>
        <c:smooth val="0"/>
        <c:axId val="2023367983"/>
        <c:axId val="2023365583"/>
      </c:lineChart>
      <c:catAx>
        <c:axId val="2023367983"/>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365583"/>
        <c:crosses val="autoZero"/>
        <c:auto val="1"/>
        <c:lblAlgn val="ctr"/>
        <c:lblOffset val="100"/>
        <c:noMultiLvlLbl val="0"/>
      </c:catAx>
      <c:valAx>
        <c:axId val="2023365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3679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insight_7_prediction!$E$1</c:f>
              <c:strCache>
                <c:ptCount val="1"/>
                <c:pt idx="0">
                  <c:v>Avg Discount</c:v>
                </c:pt>
              </c:strCache>
            </c:strRef>
          </c:tx>
          <c:spPr>
            <a:ln w="28575" cap="rnd">
              <a:solidFill>
                <a:schemeClr val="accent1"/>
              </a:solidFill>
              <a:round/>
            </a:ln>
            <a:effectLst/>
          </c:spPr>
          <c:marker>
            <c:symbol val="none"/>
          </c:marker>
          <c:trendline>
            <c:spPr>
              <a:ln w="34925" cap="rnd">
                <a:solidFill>
                  <a:srgbClr val="FF0000"/>
                </a:solidFill>
                <a:prstDash val="sysDot"/>
              </a:ln>
              <a:effectLst/>
            </c:spPr>
            <c:trendlineType val="linear"/>
            <c:dispRSqr val="1"/>
            <c:dispEq val="1"/>
            <c:trendlineLbl>
              <c:layout>
                <c:manualLayout>
                  <c:x val="7.3487437864479159E-3"/>
                  <c:y val="9.815690676118223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cat>
            <c:numRef>
              <c:f>insight_7_prediction!$A$2:$A$5</c:f>
              <c:numCache>
                <c:formatCode>0</c:formatCode>
                <c:ptCount val="4"/>
                <c:pt idx="0">
                  <c:v>2014</c:v>
                </c:pt>
                <c:pt idx="1">
                  <c:v>2015</c:v>
                </c:pt>
                <c:pt idx="2">
                  <c:v>2016</c:v>
                </c:pt>
                <c:pt idx="3">
                  <c:v>2017</c:v>
                </c:pt>
              </c:numCache>
            </c:numRef>
          </c:cat>
          <c:val>
            <c:numRef>
              <c:f>insight_7_prediction!$E$2:$E$5</c:f>
              <c:numCache>
                <c:formatCode>0.00%</c:formatCode>
                <c:ptCount val="4"/>
                <c:pt idx="0">
                  <c:v>0.1583</c:v>
                </c:pt>
                <c:pt idx="1">
                  <c:v>0.15559999999999999</c:v>
                </c:pt>
                <c:pt idx="2">
                  <c:v>0.1547</c:v>
                </c:pt>
                <c:pt idx="3">
                  <c:v>0.1565</c:v>
                </c:pt>
              </c:numCache>
            </c:numRef>
          </c:val>
          <c:smooth val="0"/>
          <c:extLst>
            <c:ext xmlns:c16="http://schemas.microsoft.com/office/drawing/2014/chart" uri="{C3380CC4-5D6E-409C-BE32-E72D297353CC}">
              <c16:uniqueId val="{00000000-DF7E-470F-8121-BC302B509686}"/>
            </c:ext>
          </c:extLst>
        </c:ser>
        <c:dLbls>
          <c:showLegendKey val="0"/>
          <c:showVal val="0"/>
          <c:showCatName val="0"/>
          <c:showSerName val="0"/>
          <c:showPercent val="0"/>
          <c:showBubbleSize val="0"/>
        </c:dLbls>
        <c:smooth val="0"/>
        <c:axId val="2036160703"/>
        <c:axId val="2036161663"/>
      </c:lineChart>
      <c:catAx>
        <c:axId val="2036160703"/>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161663"/>
        <c:crosses val="autoZero"/>
        <c:auto val="1"/>
        <c:lblAlgn val="ctr"/>
        <c:lblOffset val="100"/>
        <c:noMultiLvlLbl val="0"/>
      </c:catAx>
      <c:valAx>
        <c:axId val="2036161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1607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dataset.xlsx]Insight_1_category!PivotTable2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b="1"/>
              <a:t>Category</a:t>
            </a:r>
            <a:r>
              <a:rPr lang="en-AU" b="1" baseline="0"/>
              <a:t> wise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77349123097928"/>
          <c:y val="0.10792825299486997"/>
          <c:w val="0.78803098328767252"/>
          <c:h val="0.76845381671618507"/>
        </c:manualLayout>
      </c:layout>
      <c:barChart>
        <c:barDir val="col"/>
        <c:grouping val="clustered"/>
        <c:varyColors val="0"/>
        <c:ser>
          <c:idx val="0"/>
          <c:order val="0"/>
          <c:tx>
            <c:strRef>
              <c:f>Insight_1_category!$B$3</c:f>
              <c:strCache>
                <c:ptCount val="1"/>
                <c:pt idx="0">
                  <c:v>Profit (Sum by category)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Insight_1_category!$A$4:$A$5</c:f>
              <c:strCache>
                <c:ptCount val="1"/>
                <c:pt idx="0">
                  <c:v>Technology</c:v>
                </c:pt>
              </c:strCache>
            </c:strRef>
          </c:cat>
          <c:val>
            <c:numRef>
              <c:f>Insight_1_category!$B$4:$B$5</c:f>
              <c:numCache>
                <c:formatCode>_-[$$-409]* #,##0.00_ ;_-[$$-409]* \-#,##0.00\ ;_-[$$-409]* "-"??_ ;_-@_ </c:formatCode>
                <c:ptCount val="1"/>
                <c:pt idx="0">
                  <c:v>145454.94809999992</c:v>
                </c:pt>
              </c:numCache>
            </c:numRef>
          </c:val>
          <c:extLst>
            <c:ext xmlns:c16="http://schemas.microsoft.com/office/drawing/2014/chart" uri="{C3380CC4-5D6E-409C-BE32-E72D297353CC}">
              <c16:uniqueId val="{00000000-AA94-4F5B-B66E-7B2A03A9D4B5}"/>
            </c:ext>
          </c:extLst>
        </c:ser>
        <c:ser>
          <c:idx val="1"/>
          <c:order val="1"/>
          <c:tx>
            <c:strRef>
              <c:f>Insight_1_category!$C$3</c:f>
              <c:strCache>
                <c:ptCount val="1"/>
                <c:pt idx="0">
                  <c:v>Sales (sum by category)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Insight_1_category!$A$4:$A$5</c:f>
              <c:strCache>
                <c:ptCount val="1"/>
                <c:pt idx="0">
                  <c:v>Technology</c:v>
                </c:pt>
              </c:strCache>
            </c:strRef>
          </c:cat>
          <c:val>
            <c:numRef>
              <c:f>Insight_1_category!$C$4:$C$5</c:f>
              <c:numCache>
                <c:formatCode>_-[$$-409]* #,##0.00_ ;_-[$$-409]* \-#,##0.00\ ;_-[$$-409]* "-"??_ ;_-@_ </c:formatCode>
                <c:ptCount val="1"/>
                <c:pt idx="0">
                  <c:v>836154.03299999738</c:v>
                </c:pt>
              </c:numCache>
            </c:numRef>
          </c:val>
          <c:extLst>
            <c:ext xmlns:c16="http://schemas.microsoft.com/office/drawing/2014/chart" uri="{C3380CC4-5D6E-409C-BE32-E72D297353CC}">
              <c16:uniqueId val="{00000001-AA94-4F5B-B66E-7B2A03A9D4B5}"/>
            </c:ext>
          </c:extLst>
        </c:ser>
        <c:dLbls>
          <c:showLegendKey val="0"/>
          <c:showVal val="0"/>
          <c:showCatName val="0"/>
          <c:showSerName val="0"/>
          <c:showPercent val="0"/>
          <c:showBubbleSize val="0"/>
        </c:dLbls>
        <c:gapWidth val="219"/>
        <c:overlap val="-27"/>
        <c:axId val="1890244736"/>
        <c:axId val="1890245216"/>
      </c:barChart>
      <c:lineChart>
        <c:grouping val="standard"/>
        <c:varyColors val="0"/>
        <c:ser>
          <c:idx val="2"/>
          <c:order val="2"/>
          <c:tx>
            <c:strRef>
              <c:f>Insight_1_category!$D$3</c:f>
              <c:strCache>
                <c:ptCount val="1"/>
                <c:pt idx="0">
                  <c:v>Profit margin category</c:v>
                </c:pt>
              </c:strCache>
            </c:strRef>
          </c:tx>
          <c:spPr>
            <a:ln w="28575" cap="rnd">
              <a:solidFill>
                <a:schemeClr val="accent3"/>
              </a:solidFill>
              <a:round/>
            </a:ln>
            <a:effectLst/>
          </c:spPr>
          <c:marker>
            <c:symbol val="none"/>
          </c:marker>
          <c:cat>
            <c:strRef>
              <c:f>Insight_1_category!$A$4:$A$5</c:f>
              <c:strCache>
                <c:ptCount val="1"/>
                <c:pt idx="0">
                  <c:v>Technology</c:v>
                </c:pt>
              </c:strCache>
            </c:strRef>
          </c:cat>
          <c:val>
            <c:numRef>
              <c:f>Insight_1_category!$D$4:$D$5</c:f>
              <c:numCache>
                <c:formatCode>0.0%</c:formatCode>
                <c:ptCount val="1"/>
                <c:pt idx="0">
                  <c:v>0.17395712076891984</c:v>
                </c:pt>
              </c:numCache>
            </c:numRef>
          </c:val>
          <c:smooth val="0"/>
          <c:extLst>
            <c:ext xmlns:c16="http://schemas.microsoft.com/office/drawing/2014/chart" uri="{C3380CC4-5D6E-409C-BE32-E72D297353CC}">
              <c16:uniqueId val="{00000002-AA94-4F5B-B66E-7B2A03A9D4B5}"/>
            </c:ext>
          </c:extLst>
        </c:ser>
        <c:ser>
          <c:idx val="3"/>
          <c:order val="3"/>
          <c:tx>
            <c:strRef>
              <c:f>Insight_1_category!$E$3</c:f>
              <c:strCache>
                <c:ptCount val="1"/>
                <c:pt idx="0">
                  <c:v>Average of Discount</c:v>
                </c:pt>
              </c:strCache>
            </c:strRef>
          </c:tx>
          <c:spPr>
            <a:ln w="28575" cap="rnd">
              <a:solidFill>
                <a:schemeClr val="accent4"/>
              </a:solidFill>
              <a:round/>
            </a:ln>
            <a:effectLst/>
          </c:spPr>
          <c:marker>
            <c:symbol val="none"/>
          </c:marker>
          <c:cat>
            <c:strRef>
              <c:f>Insight_1_category!$A$4:$A$5</c:f>
              <c:strCache>
                <c:ptCount val="1"/>
                <c:pt idx="0">
                  <c:v>Technology</c:v>
                </c:pt>
              </c:strCache>
            </c:strRef>
          </c:cat>
          <c:val>
            <c:numRef>
              <c:f>Insight_1_category!$E$4:$E$5</c:f>
              <c:numCache>
                <c:formatCode>0.0%</c:formatCode>
                <c:ptCount val="1"/>
                <c:pt idx="0">
                  <c:v>0.13232268543584011</c:v>
                </c:pt>
              </c:numCache>
            </c:numRef>
          </c:val>
          <c:smooth val="0"/>
          <c:extLst>
            <c:ext xmlns:c16="http://schemas.microsoft.com/office/drawing/2014/chart" uri="{C3380CC4-5D6E-409C-BE32-E72D297353CC}">
              <c16:uniqueId val="{00000003-AA94-4F5B-B66E-7B2A03A9D4B5}"/>
            </c:ext>
          </c:extLst>
        </c:ser>
        <c:dLbls>
          <c:showLegendKey val="0"/>
          <c:showVal val="0"/>
          <c:showCatName val="0"/>
          <c:showSerName val="0"/>
          <c:showPercent val="0"/>
          <c:showBubbleSize val="0"/>
        </c:dLbls>
        <c:marker val="1"/>
        <c:smooth val="0"/>
        <c:axId val="1956565168"/>
        <c:axId val="2146259615"/>
      </c:lineChart>
      <c:catAx>
        <c:axId val="189024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90245216"/>
        <c:crosses val="autoZero"/>
        <c:auto val="1"/>
        <c:lblAlgn val="ctr"/>
        <c:lblOffset val="100"/>
        <c:noMultiLvlLbl val="0"/>
      </c:catAx>
      <c:valAx>
        <c:axId val="189024521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244736"/>
        <c:crosses val="autoZero"/>
        <c:crossBetween val="between"/>
      </c:valAx>
      <c:valAx>
        <c:axId val="2146259615"/>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65168"/>
        <c:crosses val="max"/>
        <c:crossBetween val="between"/>
      </c:valAx>
      <c:catAx>
        <c:axId val="1956565168"/>
        <c:scaling>
          <c:orientation val="minMax"/>
        </c:scaling>
        <c:delete val="1"/>
        <c:axPos val="b"/>
        <c:numFmt formatCode="General" sourceLinked="1"/>
        <c:majorTickMark val="out"/>
        <c:minorTickMark val="none"/>
        <c:tickLblPos val="nextTo"/>
        <c:crossAx val="21462596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2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dataset.xlsx]insight_4_discount_senstivity!PivotTable4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 Band vs Profit Margin</a:t>
            </a:r>
          </a:p>
        </c:rich>
      </c:tx>
      <c:layout>
        <c:manualLayout>
          <c:xMode val="edge"/>
          <c:yMode val="edge"/>
          <c:x val="0.30137605332228207"/>
          <c:y val="9.356725146198830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99670968095281"/>
          <c:y val="0.16707207207207206"/>
          <c:w val="0.78425324136530739"/>
          <c:h val="0.68170481042623043"/>
        </c:manualLayout>
      </c:layout>
      <c:barChart>
        <c:barDir val="col"/>
        <c:grouping val="clustered"/>
        <c:varyColors val="0"/>
        <c:ser>
          <c:idx val="0"/>
          <c:order val="0"/>
          <c:tx>
            <c:strRef>
              <c:f>insight_4_discount_senstivity!$B$12</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insight_4_discount_senstivity!$A$13:$A$14</c:f>
              <c:strCache>
                <c:ptCount val="1"/>
                <c:pt idx="0">
                  <c:v>10-20%</c:v>
                </c:pt>
              </c:strCache>
            </c:strRef>
          </c:cat>
          <c:val>
            <c:numRef>
              <c:f>insight_4_discount_senstivity!$B$13:$B$14</c:f>
              <c:numCache>
                <c:formatCode>_([$$-409]* #,##0.00_);_([$$-409]* \(#,##0.00\);_([$$-409]* "-"??_);_(@_)</c:formatCode>
                <c:ptCount val="1"/>
                <c:pt idx="0">
                  <c:v>792152.88950000552</c:v>
                </c:pt>
              </c:numCache>
            </c:numRef>
          </c:val>
          <c:extLst>
            <c:ext xmlns:c16="http://schemas.microsoft.com/office/drawing/2014/chart" uri="{C3380CC4-5D6E-409C-BE32-E72D297353CC}">
              <c16:uniqueId val="{00000000-FEDE-4AA8-892B-BA508B682562}"/>
            </c:ext>
          </c:extLst>
        </c:ser>
        <c:ser>
          <c:idx val="1"/>
          <c:order val="1"/>
          <c:tx>
            <c:strRef>
              <c:f>insight_4_discount_senstivity!$C$12</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insight_4_discount_senstivity!$A$13:$A$14</c:f>
              <c:strCache>
                <c:ptCount val="1"/>
                <c:pt idx="0">
                  <c:v>10-20%</c:v>
                </c:pt>
              </c:strCache>
            </c:strRef>
          </c:cat>
          <c:val>
            <c:numRef>
              <c:f>insight_4_discount_senstivity!$C$13:$C$14</c:f>
              <c:numCache>
                <c:formatCode>_([$$-409]* #,##0.00_);_([$$-409]* \(#,##0.00\);_([$$-409]* "-"??_);_(@_)</c:formatCode>
                <c:ptCount val="1"/>
                <c:pt idx="0">
                  <c:v>91756.297499999971</c:v>
                </c:pt>
              </c:numCache>
            </c:numRef>
          </c:val>
          <c:extLst>
            <c:ext xmlns:c16="http://schemas.microsoft.com/office/drawing/2014/chart" uri="{C3380CC4-5D6E-409C-BE32-E72D297353CC}">
              <c16:uniqueId val="{00000001-FEDE-4AA8-892B-BA508B682562}"/>
            </c:ext>
          </c:extLst>
        </c:ser>
        <c:dLbls>
          <c:showLegendKey val="0"/>
          <c:showVal val="0"/>
          <c:showCatName val="0"/>
          <c:showSerName val="0"/>
          <c:showPercent val="0"/>
          <c:showBubbleSize val="0"/>
        </c:dLbls>
        <c:gapWidth val="219"/>
        <c:axId val="1247419840"/>
        <c:axId val="1243353472"/>
      </c:barChart>
      <c:catAx>
        <c:axId val="124741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3353472"/>
        <c:crosses val="autoZero"/>
        <c:auto val="1"/>
        <c:lblAlgn val="ctr"/>
        <c:lblOffset val="100"/>
        <c:noMultiLvlLbl val="0"/>
      </c:catAx>
      <c:valAx>
        <c:axId val="124335347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419840"/>
        <c:crosses val="autoZero"/>
        <c:crossBetween val="between"/>
      </c:valAx>
      <c:spPr>
        <a:noFill/>
        <a:ln>
          <a:noFill/>
        </a:ln>
        <a:effectLst/>
      </c:spPr>
    </c:plotArea>
    <c:legend>
      <c:legendPos val="b"/>
      <c:layout>
        <c:manualLayout>
          <c:xMode val="edge"/>
          <c:yMode val="edge"/>
          <c:x val="0.22812114777787612"/>
          <c:y val="0.85649748173370222"/>
          <c:w val="0.62818999806192743"/>
          <c:h val="0.13323601991611514"/>
        </c:manualLayout>
      </c:layout>
      <c:overlay val="0"/>
      <c:spPr>
        <a:noFill/>
        <a:ln>
          <a:noFill/>
        </a:ln>
        <a:effectLst/>
      </c:spPr>
      <c:txPr>
        <a:bodyPr rot="0" spcFirstLastPara="1" vertOverflow="ellipsis" vert="horz" wrap="square" anchor="ctr" anchorCtr="1"/>
        <a:lstStyle/>
        <a:p>
          <a:pPr>
            <a:defRPr sz="79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dataset.xlsx]insight_6_forecasting!PivotTable4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b="1"/>
              <a:t>Quaterly</a:t>
            </a:r>
            <a:r>
              <a:rPr lang="en-AU" b="1" baseline="0"/>
              <a:t> profit and Sales per Year</a:t>
            </a:r>
            <a:endParaRPr lang="en-AU" b="1"/>
          </a:p>
        </c:rich>
      </c:tx>
      <c:layout>
        <c:manualLayout>
          <c:xMode val="edge"/>
          <c:yMode val="edge"/>
          <c:x val="0.38878415259149207"/>
          <c:y val="1.37047385205881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layout>
            <c:manualLayout>
              <c:x val="0"/>
              <c:y val="-8.249776736357142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5151851075386519E-8"/>
              <c:y val="-1.649948851384234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2.9830352948488053E-2"/>
                  <c:h val="2.3074690490462863E-2"/>
                </c:manualLayout>
              </c15:layout>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309907765691896E-2"/>
          <c:y val="8.9902633138599614E-2"/>
          <c:w val="0.9486637817424789"/>
          <c:h val="0.77537795275590538"/>
        </c:manualLayout>
      </c:layout>
      <c:barChart>
        <c:barDir val="col"/>
        <c:grouping val="clustered"/>
        <c:varyColors val="0"/>
        <c:ser>
          <c:idx val="0"/>
          <c:order val="0"/>
          <c:tx>
            <c:strRef>
              <c:f>insight_6_forecasting!$B$5</c:f>
              <c:strCache>
                <c:ptCount val="1"/>
                <c:pt idx="0">
                  <c:v>Sales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insight_6_forecasting!$A$6:$A$26</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2014</c:v>
                  </c:pt>
                  <c:pt idx="4">
                    <c:v>2015</c:v>
                  </c:pt>
                  <c:pt idx="8">
                    <c:v>2016</c:v>
                  </c:pt>
                  <c:pt idx="12">
                    <c:v>2017</c:v>
                  </c:pt>
                </c:lvl>
              </c:multiLvlStrCache>
            </c:multiLvlStrRef>
          </c:cat>
          <c:val>
            <c:numRef>
              <c:f>insight_6_forecasting!$B$6:$B$26</c:f>
              <c:numCache>
                <c:formatCode>_([$$-409]* #,##0.00_);_([$$-409]* \(#,##0.00\);_([$$-409]* "-"??_);_(@_)</c:formatCode>
                <c:ptCount val="16"/>
                <c:pt idx="0">
                  <c:v>74447.796000000104</c:v>
                </c:pt>
                <c:pt idx="1">
                  <c:v>86538.759600000005</c:v>
                </c:pt>
                <c:pt idx="2">
                  <c:v>143633.21229999998</c:v>
                </c:pt>
                <c:pt idx="3">
                  <c:v>179627.73020000022</c:v>
                </c:pt>
                <c:pt idx="4">
                  <c:v>68851.738599999939</c:v>
                </c:pt>
                <c:pt idx="5">
                  <c:v>89124.186999999874</c:v>
                </c:pt>
                <c:pt idx="6">
                  <c:v>130259.57519999996</c:v>
                </c:pt>
                <c:pt idx="7">
                  <c:v>182297.00819999998</c:v>
                </c:pt>
                <c:pt idx="8">
                  <c:v>93237.180999999953</c:v>
                </c:pt>
                <c:pt idx="9">
                  <c:v>136082.30100000001</c:v>
                </c:pt>
                <c:pt idx="10">
                  <c:v>143787.36219999992</c:v>
                </c:pt>
                <c:pt idx="11">
                  <c:v>236098.75379999995</c:v>
                </c:pt>
                <c:pt idx="12">
                  <c:v>123144.86019999994</c:v>
                </c:pt>
                <c:pt idx="13">
                  <c:v>133764.37199999994</c:v>
                </c:pt>
                <c:pt idx="14">
                  <c:v>196251.95600000018</c:v>
                </c:pt>
                <c:pt idx="15">
                  <c:v>280054.06699999998</c:v>
                </c:pt>
              </c:numCache>
            </c:numRef>
          </c:val>
          <c:extLst>
            <c:ext xmlns:c16="http://schemas.microsoft.com/office/drawing/2014/chart" uri="{C3380CC4-5D6E-409C-BE32-E72D297353CC}">
              <c16:uniqueId val="{00000000-C4B7-E348-BA87-E2615D848037}"/>
            </c:ext>
          </c:extLst>
        </c:ser>
        <c:ser>
          <c:idx val="1"/>
          <c:order val="1"/>
          <c:tx>
            <c:strRef>
              <c:f>insight_6_forecasting!$C$5</c:f>
              <c:strCache>
                <c:ptCount val="1"/>
                <c:pt idx="0">
                  <c:v>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insight_6_forecasting!$A$6:$A$26</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2014</c:v>
                  </c:pt>
                  <c:pt idx="4">
                    <c:v>2015</c:v>
                  </c:pt>
                  <c:pt idx="8">
                    <c:v>2016</c:v>
                  </c:pt>
                  <c:pt idx="12">
                    <c:v>2017</c:v>
                  </c:pt>
                </c:lvl>
              </c:multiLvlStrCache>
            </c:multiLvlStrRef>
          </c:cat>
          <c:val>
            <c:numRef>
              <c:f>insight_6_forecasting!$C$6:$C$26</c:f>
              <c:numCache>
                <c:formatCode>_([$$-409]* #,##0.00_);_([$$-409]* \(#,##0.00\);_([$$-409]* "-"??_);_(@_)</c:formatCode>
                <c:ptCount val="16"/>
                <c:pt idx="0">
                  <c:v>3811.2289999999975</c:v>
                </c:pt>
                <c:pt idx="1">
                  <c:v>11204.069200000004</c:v>
                </c:pt>
                <c:pt idx="2">
                  <c:v>12804.721800000008</c:v>
                </c:pt>
                <c:pt idx="3">
                  <c:v>21723.954099999988</c:v>
                </c:pt>
                <c:pt idx="4">
                  <c:v>9264.9415999999983</c:v>
                </c:pt>
                <c:pt idx="5">
                  <c:v>12190.922400000009</c:v>
                </c:pt>
                <c:pt idx="6">
                  <c:v>16853.619399999996</c:v>
                </c:pt>
                <c:pt idx="7">
                  <c:v>23309.120300000013</c:v>
                </c:pt>
                <c:pt idx="8">
                  <c:v>11441.370800000001</c:v>
                </c:pt>
                <c:pt idx="9">
                  <c:v>16390.339400000008</c:v>
                </c:pt>
                <c:pt idx="10">
                  <c:v>15823.604799999988</c:v>
                </c:pt>
                <c:pt idx="11">
                  <c:v>38139.859299999946</c:v>
                </c:pt>
                <c:pt idx="12">
                  <c:v>23506.202600000001</c:v>
                </c:pt>
                <c:pt idx="13">
                  <c:v>15499.20850000001</c:v>
                </c:pt>
                <c:pt idx="14">
                  <c:v>26985.1325</c:v>
                </c:pt>
                <c:pt idx="15">
                  <c:v>27448.726000000024</c:v>
                </c:pt>
              </c:numCache>
            </c:numRef>
          </c:val>
          <c:extLst>
            <c:ext xmlns:c16="http://schemas.microsoft.com/office/drawing/2014/chart" uri="{C3380CC4-5D6E-409C-BE32-E72D297353CC}">
              <c16:uniqueId val="{00000001-C4B7-E348-BA87-E2615D848037}"/>
            </c:ext>
          </c:extLst>
        </c:ser>
        <c:dLbls>
          <c:showLegendKey val="0"/>
          <c:showVal val="0"/>
          <c:showCatName val="0"/>
          <c:showSerName val="0"/>
          <c:showPercent val="0"/>
          <c:showBubbleSize val="0"/>
        </c:dLbls>
        <c:gapWidth val="219"/>
        <c:axId val="568489087"/>
        <c:axId val="470637119"/>
      </c:barChart>
      <c:catAx>
        <c:axId val="56848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0637119"/>
        <c:crosses val="autoZero"/>
        <c:auto val="1"/>
        <c:lblAlgn val="ctr"/>
        <c:lblOffset val="100"/>
        <c:noMultiLvlLbl val="0"/>
      </c:catAx>
      <c:valAx>
        <c:axId val="470637119"/>
        <c:scaling>
          <c:orientation val="minMax"/>
        </c:scaling>
        <c:delete val="1"/>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crossAx val="568489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dataset.xlsx]insight_2_bystate!PivotTable5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13900185840703"/>
          <c:y val="1.0731491986719625E-2"/>
          <c:w val="0.77969454171333852"/>
          <c:h val="0.90311166912814489"/>
        </c:manualLayout>
      </c:layout>
      <c:barChart>
        <c:barDir val="bar"/>
        <c:grouping val="clustered"/>
        <c:varyColors val="0"/>
        <c:ser>
          <c:idx val="0"/>
          <c:order val="0"/>
          <c:tx>
            <c:strRef>
              <c:f>insight_2_bystate!$B$4</c:f>
              <c:strCache>
                <c:ptCount val="1"/>
                <c:pt idx="0">
                  <c:v>Sales by  state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insight_2_bystate!$A$5:$A$7</c:f>
              <c:multiLvlStrCache>
                <c:ptCount val="1"/>
                <c:lvl>
                  <c:pt idx="0">
                    <c:v>Illinois</c:v>
                  </c:pt>
                </c:lvl>
                <c:lvl>
                  <c:pt idx="0">
                    <c:v>Central</c:v>
                  </c:pt>
                </c:lvl>
              </c:multiLvlStrCache>
            </c:multiLvlStrRef>
          </c:cat>
          <c:val>
            <c:numRef>
              <c:f>insight_2_bystate!$B$5:$B$7</c:f>
              <c:numCache>
                <c:formatCode>_-[$$-409]* #,##0.00_ ;_-[$$-409]* \-#,##0.00\ ;_-[$$-409]* "-"??_ ;_-@_ </c:formatCode>
                <c:ptCount val="1"/>
                <c:pt idx="0">
                  <c:v>80166.101000000024</c:v>
                </c:pt>
              </c:numCache>
            </c:numRef>
          </c:val>
          <c:extLst>
            <c:ext xmlns:c16="http://schemas.microsoft.com/office/drawing/2014/chart" uri="{C3380CC4-5D6E-409C-BE32-E72D297353CC}">
              <c16:uniqueId val="{00000000-C8C0-47B1-96D8-9F1FE423A9E6}"/>
            </c:ext>
          </c:extLst>
        </c:ser>
        <c:ser>
          <c:idx val="1"/>
          <c:order val="1"/>
          <c:tx>
            <c:strRef>
              <c:f>insight_2_bystate!$C$4</c:f>
              <c:strCache>
                <c:ptCount val="1"/>
                <c:pt idx="0">
                  <c:v>Profit by state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insight_2_bystate!$A$5:$A$7</c:f>
              <c:multiLvlStrCache>
                <c:ptCount val="1"/>
                <c:lvl>
                  <c:pt idx="0">
                    <c:v>Illinois</c:v>
                  </c:pt>
                </c:lvl>
                <c:lvl>
                  <c:pt idx="0">
                    <c:v>Central</c:v>
                  </c:pt>
                </c:lvl>
              </c:multiLvlStrCache>
            </c:multiLvlStrRef>
          </c:cat>
          <c:val>
            <c:numRef>
              <c:f>insight_2_bystate!$C$5:$C$7</c:f>
              <c:numCache>
                <c:formatCode>_-[$$-409]* #,##0.00_ ;_-[$$-409]* \-#,##0.00\ ;_-[$$-409]* "-"??_ ;_-@_ </c:formatCode>
                <c:ptCount val="1"/>
                <c:pt idx="0">
                  <c:v>-12607.886999999999</c:v>
                </c:pt>
              </c:numCache>
            </c:numRef>
          </c:val>
          <c:extLst>
            <c:ext xmlns:c16="http://schemas.microsoft.com/office/drawing/2014/chart" uri="{C3380CC4-5D6E-409C-BE32-E72D297353CC}">
              <c16:uniqueId val="{00000001-C8C0-47B1-96D8-9F1FE423A9E6}"/>
            </c:ext>
          </c:extLst>
        </c:ser>
        <c:dLbls>
          <c:showLegendKey val="0"/>
          <c:showVal val="0"/>
          <c:showCatName val="0"/>
          <c:showSerName val="0"/>
          <c:showPercent val="0"/>
          <c:showBubbleSize val="0"/>
        </c:dLbls>
        <c:gapWidth val="219"/>
        <c:axId val="758936704"/>
        <c:axId val="758943424"/>
      </c:barChart>
      <c:catAx>
        <c:axId val="75893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58943424"/>
        <c:crossesAt val="0"/>
        <c:auto val="1"/>
        <c:lblAlgn val="ctr"/>
        <c:lblOffset val="100"/>
        <c:noMultiLvlLbl val="0"/>
      </c:catAx>
      <c:valAx>
        <c:axId val="758943424"/>
        <c:scaling>
          <c:orientation val="minMax"/>
        </c:scaling>
        <c:delete val="0"/>
        <c:axPos val="b"/>
        <c:majorGridlines>
          <c:spPr>
            <a:ln w="2857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936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hyperlink" Target="#insight_6_forecasting!A1"/><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hyperlink" Target="#insight_7_prediction!A1"/><Relationship Id="rId5" Type="http://schemas.openxmlformats.org/officeDocument/2006/relationships/hyperlink" Target="#insight_5_revenue_concetration!A1"/><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371475</xdr:colOff>
      <xdr:row>12</xdr:row>
      <xdr:rowOff>95251</xdr:rowOff>
    </xdr:from>
    <xdr:to>
      <xdr:col>4</xdr:col>
      <xdr:colOff>47625</xdr:colOff>
      <xdr:row>19</xdr:row>
      <xdr:rowOff>9526</xdr:rowOff>
    </xdr:to>
    <xdr:sp macro="" textlink="">
      <xdr:nvSpPr>
        <xdr:cNvPr id="3" name="TextBox 2">
          <a:extLst>
            <a:ext uri="{FF2B5EF4-FFF2-40B4-BE49-F238E27FC236}">
              <a16:creationId xmlns:a16="http://schemas.microsoft.com/office/drawing/2014/main" id="{B58BC0AA-26D8-B787-89B9-4089B18D7743}"/>
            </a:ext>
          </a:extLst>
        </xdr:cNvPr>
        <xdr:cNvSpPr txBox="1"/>
      </xdr:nvSpPr>
      <xdr:spPr>
        <a:xfrm>
          <a:off x="1390650" y="2286001"/>
          <a:ext cx="4638675" cy="1181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a:t>Technology is the most efficient category, generating the highest sales ($836K) and highest profit ($145K) with a relatively lower average discount (13%). In contrast, Furniture shows strong revenue ($741K) but extremely low profit margin (2%) due to higher discounting (17%), indicating pricing inefficiency or cost pressure in this segment.</a:t>
          </a:r>
          <a:endParaRPr lang="en-AU" sz="1100"/>
        </a:p>
      </xdr:txBody>
    </xdr:sp>
    <xdr:clientData/>
  </xdr:twoCellAnchor>
  <xdr:twoCellAnchor>
    <xdr:from>
      <xdr:col>5</xdr:col>
      <xdr:colOff>304800</xdr:colOff>
      <xdr:row>7</xdr:row>
      <xdr:rowOff>23811</xdr:rowOff>
    </xdr:from>
    <xdr:to>
      <xdr:col>10</xdr:col>
      <xdr:colOff>180975</xdr:colOff>
      <xdr:row>27</xdr:row>
      <xdr:rowOff>57149</xdr:rowOff>
    </xdr:to>
    <xdr:graphicFrame macro="">
      <xdr:nvGraphicFramePr>
        <xdr:cNvPr id="4" name="Chart 3">
          <a:extLst>
            <a:ext uri="{FF2B5EF4-FFF2-40B4-BE49-F238E27FC236}">
              <a16:creationId xmlns:a16="http://schemas.microsoft.com/office/drawing/2014/main" id="{C76B998D-18FA-924D-4BA3-7650F68FE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1419225</xdr:colOff>
      <xdr:row>29</xdr:row>
      <xdr:rowOff>57150</xdr:rowOff>
    </xdr:from>
    <xdr:to>
      <xdr:col>11</xdr:col>
      <xdr:colOff>238124</xdr:colOff>
      <xdr:row>53</xdr:row>
      <xdr:rowOff>28575</xdr:rowOff>
    </xdr:to>
    <xdr:graphicFrame macro="">
      <xdr:nvGraphicFramePr>
        <xdr:cNvPr id="7" name="Chart 6">
          <a:extLst>
            <a:ext uri="{FF2B5EF4-FFF2-40B4-BE49-F238E27FC236}">
              <a16:creationId xmlns:a16="http://schemas.microsoft.com/office/drawing/2014/main" id="{9D3619BC-5171-2D5F-8277-4D9275C6C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635000</xdr:colOff>
      <xdr:row>2</xdr:row>
      <xdr:rowOff>148166</xdr:rowOff>
    </xdr:from>
    <xdr:to>
      <xdr:col>16</xdr:col>
      <xdr:colOff>95250</xdr:colOff>
      <xdr:row>10</xdr:row>
      <xdr:rowOff>63499</xdr:rowOff>
    </xdr:to>
    <xdr:sp macro="" textlink="">
      <xdr:nvSpPr>
        <xdr:cNvPr id="2" name="Rectangle 1">
          <a:extLst>
            <a:ext uri="{FF2B5EF4-FFF2-40B4-BE49-F238E27FC236}">
              <a16:creationId xmlns:a16="http://schemas.microsoft.com/office/drawing/2014/main" id="{D7962E16-8313-7698-AD24-A32A4CD8AF0F}"/>
            </a:ext>
          </a:extLst>
        </xdr:cNvPr>
        <xdr:cNvSpPr/>
      </xdr:nvSpPr>
      <xdr:spPr>
        <a:xfrm>
          <a:off x="14181667" y="529166"/>
          <a:ext cx="2846916" cy="1439333"/>
        </a:xfrm>
        <a:prstGeom prst="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359832</xdr:colOff>
      <xdr:row>3</xdr:row>
      <xdr:rowOff>95251</xdr:rowOff>
    </xdr:from>
    <xdr:to>
      <xdr:col>16</xdr:col>
      <xdr:colOff>55561</xdr:colOff>
      <xdr:row>5</xdr:row>
      <xdr:rowOff>169334</xdr:rowOff>
    </xdr:to>
    <xdr:sp macro="" textlink="">
      <xdr:nvSpPr>
        <xdr:cNvPr id="5" name="TextBox 4">
          <a:extLst>
            <a:ext uri="{FF2B5EF4-FFF2-40B4-BE49-F238E27FC236}">
              <a16:creationId xmlns:a16="http://schemas.microsoft.com/office/drawing/2014/main" id="{B8E02A40-352C-EFF0-7E45-75BDE8595159}"/>
            </a:ext>
          </a:extLst>
        </xdr:cNvPr>
        <xdr:cNvSpPr txBox="1"/>
      </xdr:nvSpPr>
      <xdr:spPr>
        <a:xfrm>
          <a:off x="13639270" y="666751"/>
          <a:ext cx="2045229" cy="455083"/>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t>Total Revenue</a:t>
          </a:r>
        </a:p>
      </xdr:txBody>
    </xdr:sp>
    <xdr:clientData/>
  </xdr:twoCellAnchor>
  <xdr:twoCellAnchor>
    <xdr:from>
      <xdr:col>12</xdr:col>
      <xdr:colOff>539751</xdr:colOff>
      <xdr:row>6</xdr:row>
      <xdr:rowOff>116416</xdr:rowOff>
    </xdr:from>
    <xdr:to>
      <xdr:col>16</xdr:col>
      <xdr:colOff>39687</xdr:colOff>
      <xdr:row>8</xdr:row>
      <xdr:rowOff>127000</xdr:rowOff>
    </xdr:to>
    <xdr:sp macro="" textlink="$C$56">
      <xdr:nvSpPr>
        <xdr:cNvPr id="6" name="TextBox 5">
          <a:extLst>
            <a:ext uri="{FF2B5EF4-FFF2-40B4-BE49-F238E27FC236}">
              <a16:creationId xmlns:a16="http://schemas.microsoft.com/office/drawing/2014/main" id="{E7C55C18-D4D4-BFD0-E5DB-7254C563D21F}"/>
            </a:ext>
          </a:extLst>
        </xdr:cNvPr>
        <xdr:cNvSpPr txBox="1"/>
      </xdr:nvSpPr>
      <xdr:spPr>
        <a:xfrm>
          <a:off x="13819189" y="1259416"/>
          <a:ext cx="1849436" cy="391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C398CF-D942-E543-8C63-346200F9B328}" type="TxLink">
            <a:rPr lang="en-US" sz="1800" b="1" i="0" u="none" strike="noStrike">
              <a:solidFill>
                <a:srgbClr val="000000"/>
              </a:solidFill>
              <a:latin typeface="Aptos Narrow"/>
            </a:rPr>
            <a:pPr/>
            <a:t> $2,297,200.86 </a:t>
          </a:fld>
          <a:endParaRPr lang="en-GB" sz="1800" b="1"/>
        </a:p>
      </xdr:txBody>
    </xdr:sp>
    <xdr:clientData/>
  </xdr:twoCellAnchor>
  <xdr:twoCellAnchor>
    <xdr:from>
      <xdr:col>11</xdr:col>
      <xdr:colOff>613833</xdr:colOff>
      <xdr:row>12</xdr:row>
      <xdr:rowOff>169333</xdr:rowOff>
    </xdr:from>
    <xdr:to>
      <xdr:col>16</xdr:col>
      <xdr:colOff>74083</xdr:colOff>
      <xdr:row>20</xdr:row>
      <xdr:rowOff>84666</xdr:rowOff>
    </xdr:to>
    <xdr:sp macro="" textlink="">
      <xdr:nvSpPr>
        <xdr:cNvPr id="8" name="Rectangle 7">
          <a:extLst>
            <a:ext uri="{FF2B5EF4-FFF2-40B4-BE49-F238E27FC236}">
              <a16:creationId xmlns:a16="http://schemas.microsoft.com/office/drawing/2014/main" id="{C4B5FD56-7135-C041-A744-92C57254A9CB}"/>
            </a:ext>
          </a:extLst>
        </xdr:cNvPr>
        <xdr:cNvSpPr/>
      </xdr:nvSpPr>
      <xdr:spPr>
        <a:xfrm>
          <a:off x="14160500" y="2455333"/>
          <a:ext cx="2846916" cy="1439333"/>
        </a:xfrm>
        <a:prstGeom prst="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486834</xdr:colOff>
      <xdr:row>14</xdr:row>
      <xdr:rowOff>2</xdr:rowOff>
    </xdr:from>
    <xdr:to>
      <xdr:col>15</xdr:col>
      <xdr:colOff>388937</xdr:colOff>
      <xdr:row>16</xdr:row>
      <xdr:rowOff>74084</xdr:rowOff>
    </xdr:to>
    <xdr:sp macro="" textlink="">
      <xdr:nvSpPr>
        <xdr:cNvPr id="9" name="TextBox 8">
          <a:extLst>
            <a:ext uri="{FF2B5EF4-FFF2-40B4-BE49-F238E27FC236}">
              <a16:creationId xmlns:a16="http://schemas.microsoft.com/office/drawing/2014/main" id="{2D205EDE-807C-CA42-BE54-751E7F89B62F}"/>
            </a:ext>
          </a:extLst>
        </xdr:cNvPr>
        <xdr:cNvSpPr txBox="1"/>
      </xdr:nvSpPr>
      <xdr:spPr>
        <a:xfrm>
          <a:off x="13766272" y="2667002"/>
          <a:ext cx="1664228" cy="455082"/>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t>Total Profit</a:t>
          </a:r>
        </a:p>
      </xdr:txBody>
    </xdr:sp>
    <xdr:clientData/>
  </xdr:twoCellAnchor>
  <xdr:twoCellAnchor>
    <xdr:from>
      <xdr:col>12</xdr:col>
      <xdr:colOff>550336</xdr:colOff>
      <xdr:row>17</xdr:row>
      <xdr:rowOff>31749</xdr:rowOff>
    </xdr:from>
    <xdr:to>
      <xdr:col>15</xdr:col>
      <xdr:colOff>325437</xdr:colOff>
      <xdr:row>19</xdr:row>
      <xdr:rowOff>21166</xdr:rowOff>
    </xdr:to>
    <xdr:sp macro="" textlink="$C$57">
      <xdr:nvSpPr>
        <xdr:cNvPr id="10" name="TextBox 9">
          <a:extLst>
            <a:ext uri="{FF2B5EF4-FFF2-40B4-BE49-F238E27FC236}">
              <a16:creationId xmlns:a16="http://schemas.microsoft.com/office/drawing/2014/main" id="{589A2B03-DF34-8D40-A832-6F1ED5E4012C}"/>
            </a:ext>
          </a:extLst>
        </xdr:cNvPr>
        <xdr:cNvSpPr txBox="1"/>
      </xdr:nvSpPr>
      <xdr:spPr>
        <a:xfrm>
          <a:off x="13829774" y="3270249"/>
          <a:ext cx="1537226" cy="3704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96F0E9-2DCF-4149-A8FB-E17387FEBF40}" type="TxLink">
            <a:rPr lang="en-US" sz="1800" b="1" i="0" u="none" strike="noStrike">
              <a:solidFill>
                <a:srgbClr val="000000"/>
              </a:solidFill>
              <a:latin typeface="Aptos Narrow"/>
            </a:rPr>
            <a:pPr/>
            <a:t> $286,397.02 </a:t>
          </a:fld>
          <a:endParaRPr lang="en-GB" sz="1800" b="1"/>
        </a:p>
      </xdr:txBody>
    </xdr:sp>
    <xdr:clientData/>
  </xdr:twoCellAnchor>
  <xdr:twoCellAnchor>
    <xdr:from>
      <xdr:col>12</xdr:col>
      <xdr:colOff>179918</xdr:colOff>
      <xdr:row>24</xdr:row>
      <xdr:rowOff>113769</xdr:rowOff>
    </xdr:from>
    <xdr:to>
      <xdr:col>17</xdr:col>
      <xdr:colOff>571501</xdr:colOff>
      <xdr:row>34</xdr:row>
      <xdr:rowOff>7936</xdr:rowOff>
    </xdr:to>
    <xdr:sp macro="" textlink="">
      <xdr:nvSpPr>
        <xdr:cNvPr id="13" name="Rectangle 12">
          <a:extLst>
            <a:ext uri="{FF2B5EF4-FFF2-40B4-BE49-F238E27FC236}">
              <a16:creationId xmlns:a16="http://schemas.microsoft.com/office/drawing/2014/main" id="{D21D01FC-9612-CA4D-A098-3F0CD0F15252}"/>
            </a:ext>
          </a:extLst>
        </xdr:cNvPr>
        <xdr:cNvSpPr/>
      </xdr:nvSpPr>
      <xdr:spPr>
        <a:xfrm>
          <a:off x="13459356" y="4685769"/>
          <a:ext cx="3328458" cy="1799167"/>
        </a:xfrm>
        <a:prstGeom prst="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486834</xdr:colOff>
      <xdr:row>26</xdr:row>
      <xdr:rowOff>1</xdr:rowOff>
    </xdr:from>
    <xdr:to>
      <xdr:col>17</xdr:col>
      <xdr:colOff>214312</xdr:colOff>
      <xdr:row>29</xdr:row>
      <xdr:rowOff>79375</xdr:rowOff>
    </xdr:to>
    <xdr:sp macro="" textlink="">
      <xdr:nvSpPr>
        <xdr:cNvPr id="14" name="TextBox 13">
          <a:extLst>
            <a:ext uri="{FF2B5EF4-FFF2-40B4-BE49-F238E27FC236}">
              <a16:creationId xmlns:a16="http://schemas.microsoft.com/office/drawing/2014/main" id="{D944B07D-D48A-A44F-8867-BB902D12761F}"/>
            </a:ext>
          </a:extLst>
        </xdr:cNvPr>
        <xdr:cNvSpPr txBox="1"/>
      </xdr:nvSpPr>
      <xdr:spPr>
        <a:xfrm>
          <a:off x="13766272" y="4953001"/>
          <a:ext cx="2664353" cy="650874"/>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t>Total Profit Margin</a:t>
          </a:r>
        </a:p>
      </xdr:txBody>
    </xdr:sp>
    <xdr:clientData/>
  </xdr:twoCellAnchor>
  <xdr:twoCellAnchor>
    <xdr:from>
      <xdr:col>13</xdr:col>
      <xdr:colOff>563566</xdr:colOff>
      <xdr:row>30</xdr:row>
      <xdr:rowOff>68792</xdr:rowOff>
    </xdr:from>
    <xdr:to>
      <xdr:col>15</xdr:col>
      <xdr:colOff>182563</xdr:colOff>
      <xdr:row>32</xdr:row>
      <xdr:rowOff>47626</xdr:rowOff>
    </xdr:to>
    <xdr:sp macro="" textlink="$C$58">
      <xdr:nvSpPr>
        <xdr:cNvPr id="15" name="TextBox 14">
          <a:extLst>
            <a:ext uri="{FF2B5EF4-FFF2-40B4-BE49-F238E27FC236}">
              <a16:creationId xmlns:a16="http://schemas.microsoft.com/office/drawing/2014/main" id="{C9BE91E4-BFF0-8242-B78B-F2015271D86B}"/>
            </a:ext>
          </a:extLst>
        </xdr:cNvPr>
        <xdr:cNvSpPr txBox="1"/>
      </xdr:nvSpPr>
      <xdr:spPr>
        <a:xfrm>
          <a:off x="14430379" y="5783792"/>
          <a:ext cx="793747" cy="3598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21C6A1-E0D0-2C48-ACC2-F19F9C16FF8D}" type="TxLink">
            <a:rPr lang="en-US" sz="1800" b="1" i="0" u="none" strike="noStrike">
              <a:solidFill>
                <a:srgbClr val="000000"/>
              </a:solidFill>
              <a:latin typeface="Aptos Narrow"/>
            </a:rPr>
            <a:pPr/>
            <a:t>12.47%</a:t>
          </a:fld>
          <a:endParaRPr lang="en-GB" sz="18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257176</xdr:colOff>
      <xdr:row>0</xdr:row>
      <xdr:rowOff>161926</xdr:rowOff>
    </xdr:from>
    <xdr:to>
      <xdr:col>15</xdr:col>
      <xdr:colOff>314326</xdr:colOff>
      <xdr:row>2</xdr:row>
      <xdr:rowOff>133350</xdr:rowOff>
    </xdr:to>
    <xdr:sp macro="" textlink="">
      <xdr:nvSpPr>
        <xdr:cNvPr id="4" name="TextBox 3">
          <a:extLst>
            <a:ext uri="{FF2B5EF4-FFF2-40B4-BE49-F238E27FC236}">
              <a16:creationId xmlns:a16="http://schemas.microsoft.com/office/drawing/2014/main" id="{E90612E2-28F0-8694-B1D4-2397AB27B803}"/>
            </a:ext>
          </a:extLst>
        </xdr:cNvPr>
        <xdr:cNvSpPr txBox="1"/>
      </xdr:nvSpPr>
      <xdr:spPr>
        <a:xfrm>
          <a:off x="9305926" y="161926"/>
          <a:ext cx="1924050" cy="3333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1100"/>
        </a:p>
      </xdr:txBody>
    </xdr:sp>
    <xdr:clientData/>
  </xdr:twoCellAnchor>
  <xdr:oneCellAnchor>
    <xdr:from>
      <xdr:col>10</xdr:col>
      <xdr:colOff>600076</xdr:colOff>
      <xdr:row>0</xdr:row>
      <xdr:rowOff>66676</xdr:rowOff>
    </xdr:from>
    <xdr:ext cx="5057774" cy="468013"/>
    <xdr:sp macro="" textlink="">
      <xdr:nvSpPr>
        <xdr:cNvPr id="5" name="TextBox 4">
          <a:extLst>
            <a:ext uri="{FF2B5EF4-FFF2-40B4-BE49-F238E27FC236}">
              <a16:creationId xmlns:a16="http://schemas.microsoft.com/office/drawing/2014/main" id="{F00BA406-4976-463F-9FC7-79FF4453E513}"/>
            </a:ext>
          </a:extLst>
        </xdr:cNvPr>
        <xdr:cNvSpPr txBox="1"/>
      </xdr:nvSpPr>
      <xdr:spPr>
        <a:xfrm>
          <a:off x="9039226" y="66676"/>
          <a:ext cx="505777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2400" b="1"/>
            <a:t>Geographic Profitability Analysis</a:t>
          </a:r>
        </a:p>
      </xdr:txBody>
    </xdr:sp>
    <xdr:clientData/>
  </xdr:oneCellAnchor>
  <xdr:twoCellAnchor>
    <xdr:from>
      <xdr:col>4</xdr:col>
      <xdr:colOff>779858</xdr:colOff>
      <xdr:row>4</xdr:row>
      <xdr:rowOff>107156</xdr:rowOff>
    </xdr:from>
    <xdr:to>
      <xdr:col>24</xdr:col>
      <xdr:colOff>440531</xdr:colOff>
      <xdr:row>33</xdr:row>
      <xdr:rowOff>178593</xdr:rowOff>
    </xdr:to>
    <xdr:graphicFrame macro="">
      <xdr:nvGraphicFramePr>
        <xdr:cNvPr id="2" name="Chart 1">
          <a:extLst>
            <a:ext uri="{FF2B5EF4-FFF2-40B4-BE49-F238E27FC236}">
              <a16:creationId xmlns:a16="http://schemas.microsoft.com/office/drawing/2014/main" id="{9ABD0D3C-43ED-C48D-67DD-4EED80320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714376</xdr:colOff>
      <xdr:row>0</xdr:row>
      <xdr:rowOff>133350</xdr:rowOff>
    </xdr:from>
    <xdr:to>
      <xdr:col>11</xdr:col>
      <xdr:colOff>752475</xdr:colOff>
      <xdr:row>3</xdr:row>
      <xdr:rowOff>28575</xdr:rowOff>
    </xdr:to>
    <xdr:sp macro="" textlink="">
      <xdr:nvSpPr>
        <xdr:cNvPr id="2" name="TextBox 1">
          <a:extLst>
            <a:ext uri="{FF2B5EF4-FFF2-40B4-BE49-F238E27FC236}">
              <a16:creationId xmlns:a16="http://schemas.microsoft.com/office/drawing/2014/main" id="{B4E64702-2B1D-7149-677D-5280CDF2B796}"/>
            </a:ext>
          </a:extLst>
        </xdr:cNvPr>
        <xdr:cNvSpPr txBox="1"/>
      </xdr:nvSpPr>
      <xdr:spPr>
        <a:xfrm>
          <a:off x="9353551" y="133350"/>
          <a:ext cx="4562474"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b="1"/>
            <a:t>Customer Profitability Analysis</a:t>
          </a:r>
        </a:p>
      </xdr:txBody>
    </xdr:sp>
    <xdr:clientData/>
  </xdr:twoCellAnchor>
  <xdr:oneCellAnchor>
    <xdr:from>
      <xdr:col>11</xdr:col>
      <xdr:colOff>457200</xdr:colOff>
      <xdr:row>2</xdr:row>
      <xdr:rowOff>95250</xdr:rowOff>
    </xdr:from>
    <xdr:ext cx="184731" cy="264560"/>
    <xdr:sp macro="" textlink="">
      <xdr:nvSpPr>
        <xdr:cNvPr id="3" name="TextBox 2">
          <a:extLst>
            <a:ext uri="{FF2B5EF4-FFF2-40B4-BE49-F238E27FC236}">
              <a16:creationId xmlns:a16="http://schemas.microsoft.com/office/drawing/2014/main" id="{8E4330ED-87EC-8756-8058-D2578D4A67F3}"/>
            </a:ext>
          </a:extLst>
        </xdr:cNvPr>
        <xdr:cNvSpPr txBox="1"/>
      </xdr:nvSpPr>
      <xdr:spPr>
        <a:xfrm>
          <a:off x="9334500"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5</xdr:col>
      <xdr:colOff>9071</xdr:colOff>
      <xdr:row>1</xdr:row>
      <xdr:rowOff>117929</xdr:rowOff>
    </xdr:from>
    <xdr:to>
      <xdr:col>14</xdr:col>
      <xdr:colOff>752928</xdr:colOff>
      <xdr:row>19</xdr:row>
      <xdr:rowOff>160564</xdr:rowOff>
    </xdr:to>
    <xdr:graphicFrame macro="">
      <xdr:nvGraphicFramePr>
        <xdr:cNvPr id="4" name="Chart 3">
          <a:extLst>
            <a:ext uri="{FF2B5EF4-FFF2-40B4-BE49-F238E27FC236}">
              <a16:creationId xmlns:a16="http://schemas.microsoft.com/office/drawing/2014/main" id="{3545F5A3-9AAD-D295-0214-7A2B91F52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664308</xdr:colOff>
      <xdr:row>1</xdr:row>
      <xdr:rowOff>76200</xdr:rowOff>
    </xdr:from>
    <xdr:to>
      <xdr:col>13</xdr:col>
      <xdr:colOff>311727</xdr:colOff>
      <xdr:row>4</xdr:row>
      <xdr:rowOff>38100</xdr:rowOff>
    </xdr:to>
    <xdr:sp macro="" textlink="">
      <xdr:nvSpPr>
        <xdr:cNvPr id="2" name="TextBox 1">
          <a:extLst>
            <a:ext uri="{FF2B5EF4-FFF2-40B4-BE49-F238E27FC236}">
              <a16:creationId xmlns:a16="http://schemas.microsoft.com/office/drawing/2014/main" id="{2CA82894-9CBD-8CC1-99EA-6125782E3564}"/>
            </a:ext>
          </a:extLst>
        </xdr:cNvPr>
        <xdr:cNvSpPr txBox="1"/>
      </xdr:nvSpPr>
      <xdr:spPr>
        <a:xfrm>
          <a:off x="10951308" y="272473"/>
          <a:ext cx="3803783" cy="5507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400" b="1"/>
            <a:t>Revenue Concentration Risk</a:t>
          </a:r>
          <a:endParaRPr lang="en-GB" sz="2400" b="1"/>
        </a:p>
      </xdr:txBody>
    </xdr:sp>
    <xdr:clientData/>
  </xdr:twoCellAnchor>
  <xdr:twoCellAnchor>
    <xdr:from>
      <xdr:col>10</xdr:col>
      <xdr:colOff>586154</xdr:colOff>
      <xdr:row>6</xdr:row>
      <xdr:rowOff>68385</xdr:rowOff>
    </xdr:from>
    <xdr:to>
      <xdr:col>13</xdr:col>
      <xdr:colOff>791308</xdr:colOff>
      <xdr:row>12</xdr:row>
      <xdr:rowOff>97693</xdr:rowOff>
    </xdr:to>
    <xdr:sp macro="" textlink="">
      <xdr:nvSpPr>
        <xdr:cNvPr id="5" name="Rectangle 4">
          <a:extLst>
            <a:ext uri="{FF2B5EF4-FFF2-40B4-BE49-F238E27FC236}">
              <a16:creationId xmlns:a16="http://schemas.microsoft.com/office/drawing/2014/main" id="{0D00A061-19EB-DA71-E38C-81E60A40ED81}"/>
            </a:ext>
          </a:extLst>
        </xdr:cNvPr>
        <xdr:cNvSpPr/>
      </xdr:nvSpPr>
      <xdr:spPr>
        <a:xfrm>
          <a:off x="15054385" y="1348154"/>
          <a:ext cx="2696308" cy="1309077"/>
        </a:xfrm>
        <a:prstGeom prst="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576385</xdr:colOff>
      <xdr:row>6</xdr:row>
      <xdr:rowOff>97694</xdr:rowOff>
    </xdr:from>
    <xdr:to>
      <xdr:col>14</xdr:col>
      <xdr:colOff>395653</xdr:colOff>
      <xdr:row>8</xdr:row>
      <xdr:rowOff>39077</xdr:rowOff>
    </xdr:to>
    <xdr:sp macro="" textlink="">
      <xdr:nvSpPr>
        <xdr:cNvPr id="6" name="TextBox 5">
          <a:extLst>
            <a:ext uri="{FF2B5EF4-FFF2-40B4-BE49-F238E27FC236}">
              <a16:creationId xmlns:a16="http://schemas.microsoft.com/office/drawing/2014/main" id="{8EA9F4B4-E6EE-2673-1E3D-08D0ED4A3C6B}"/>
            </a:ext>
          </a:extLst>
        </xdr:cNvPr>
        <xdr:cNvSpPr txBox="1"/>
      </xdr:nvSpPr>
      <xdr:spPr>
        <a:xfrm>
          <a:off x="13208000" y="1357925"/>
          <a:ext cx="2750038" cy="439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t>Top 20 Customers</a:t>
          </a:r>
          <a:r>
            <a:rPr lang="en-AU" sz="1600" baseline="0"/>
            <a:t> </a:t>
          </a:r>
          <a:r>
            <a:rPr lang="en-AU" sz="1600"/>
            <a:t>Contribution</a:t>
          </a:r>
        </a:p>
        <a:p>
          <a:endParaRPr lang="en-GB" sz="1600"/>
        </a:p>
      </xdr:txBody>
    </xdr:sp>
    <xdr:clientData/>
  </xdr:twoCellAnchor>
  <xdr:twoCellAnchor>
    <xdr:from>
      <xdr:col>11</xdr:col>
      <xdr:colOff>595923</xdr:colOff>
      <xdr:row>9</xdr:row>
      <xdr:rowOff>9769</xdr:rowOff>
    </xdr:from>
    <xdr:to>
      <xdr:col>13</xdr:col>
      <xdr:colOff>36635</xdr:colOff>
      <xdr:row>11</xdr:row>
      <xdr:rowOff>48846</xdr:rowOff>
    </xdr:to>
    <xdr:sp macro="" textlink="$I$27">
      <xdr:nvSpPr>
        <xdr:cNvPr id="7" name="TextBox 6">
          <a:extLst>
            <a:ext uri="{FF2B5EF4-FFF2-40B4-BE49-F238E27FC236}">
              <a16:creationId xmlns:a16="http://schemas.microsoft.com/office/drawing/2014/main" id="{06BFAFD9-D9F9-36FD-D0BC-3AD00F1EC76D}"/>
            </a:ext>
          </a:extLst>
        </xdr:cNvPr>
        <xdr:cNvSpPr txBox="1"/>
      </xdr:nvSpPr>
      <xdr:spPr>
        <a:xfrm>
          <a:off x="13960231" y="1958731"/>
          <a:ext cx="906096" cy="420077"/>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086C6F-979C-AA48-AD8A-CCE354FC2EC0}" type="TxLink">
            <a:rPr lang="en-US" sz="1800" b="0" i="0" u="none" strike="noStrike">
              <a:solidFill>
                <a:srgbClr val="000000"/>
              </a:solidFill>
              <a:latin typeface="Impact" panose="020B0806030902050204" pitchFamily="34" charset="0"/>
            </a:rPr>
            <a:pPr/>
            <a:t>11.53%</a:t>
          </a:fld>
          <a:endParaRPr lang="en-GB" sz="1800">
            <a:latin typeface="Impact" panose="020B0806030902050204" pitchFamily="34" charset="0"/>
          </a:endParaRPr>
        </a:p>
      </xdr:txBody>
    </xdr:sp>
    <xdr:clientData/>
  </xdr:twoCellAnchor>
  <xdr:twoCellAnchor>
    <xdr:from>
      <xdr:col>15</xdr:col>
      <xdr:colOff>332154</xdr:colOff>
      <xdr:row>6</xdr:row>
      <xdr:rowOff>87924</xdr:rowOff>
    </xdr:from>
    <xdr:to>
      <xdr:col>18</xdr:col>
      <xdr:colOff>429846</xdr:colOff>
      <xdr:row>12</xdr:row>
      <xdr:rowOff>78155</xdr:rowOff>
    </xdr:to>
    <xdr:sp macro="" textlink="">
      <xdr:nvSpPr>
        <xdr:cNvPr id="9" name="Rectangle 8">
          <a:extLst>
            <a:ext uri="{FF2B5EF4-FFF2-40B4-BE49-F238E27FC236}">
              <a16:creationId xmlns:a16="http://schemas.microsoft.com/office/drawing/2014/main" id="{CF8445CF-1F83-8F46-81A1-285E8B96EB21}"/>
            </a:ext>
          </a:extLst>
        </xdr:cNvPr>
        <xdr:cNvSpPr/>
      </xdr:nvSpPr>
      <xdr:spPr>
        <a:xfrm>
          <a:off x="18952308" y="1367693"/>
          <a:ext cx="2588846" cy="1270000"/>
        </a:xfrm>
        <a:prstGeom prst="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683846</xdr:colOff>
      <xdr:row>6</xdr:row>
      <xdr:rowOff>87924</xdr:rowOff>
    </xdr:from>
    <xdr:to>
      <xdr:col>18</xdr:col>
      <xdr:colOff>359019</xdr:colOff>
      <xdr:row>9</xdr:row>
      <xdr:rowOff>117230</xdr:rowOff>
    </xdr:to>
    <xdr:sp macro="" textlink="">
      <xdr:nvSpPr>
        <xdr:cNvPr id="11" name="TextBox 10">
          <a:extLst>
            <a:ext uri="{FF2B5EF4-FFF2-40B4-BE49-F238E27FC236}">
              <a16:creationId xmlns:a16="http://schemas.microsoft.com/office/drawing/2014/main" id="{DAB6CFEE-B22F-134D-8C69-C2FEBB74F347}"/>
            </a:ext>
          </a:extLst>
        </xdr:cNvPr>
        <xdr:cNvSpPr txBox="1"/>
      </xdr:nvSpPr>
      <xdr:spPr>
        <a:xfrm>
          <a:off x="16978923" y="1348155"/>
          <a:ext cx="1873250" cy="718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t>Customers Required for 50% Revenue</a:t>
          </a:r>
          <a:endParaRPr lang="en-GB" sz="1600"/>
        </a:p>
      </xdr:txBody>
    </xdr:sp>
    <xdr:clientData/>
  </xdr:twoCellAnchor>
  <xdr:twoCellAnchor>
    <xdr:from>
      <xdr:col>16</xdr:col>
      <xdr:colOff>488463</xdr:colOff>
      <xdr:row>9</xdr:row>
      <xdr:rowOff>19537</xdr:rowOff>
    </xdr:from>
    <xdr:to>
      <xdr:col>17</xdr:col>
      <xdr:colOff>195385</xdr:colOff>
      <xdr:row>11</xdr:row>
      <xdr:rowOff>9769</xdr:rowOff>
    </xdr:to>
    <xdr:sp macro="" textlink="$G$31">
      <xdr:nvSpPr>
        <xdr:cNvPr id="12" name="TextBox 11">
          <a:extLst>
            <a:ext uri="{FF2B5EF4-FFF2-40B4-BE49-F238E27FC236}">
              <a16:creationId xmlns:a16="http://schemas.microsoft.com/office/drawing/2014/main" id="{A34E9D22-1477-A734-AC3D-2A5BF9852110}"/>
            </a:ext>
          </a:extLst>
        </xdr:cNvPr>
        <xdr:cNvSpPr txBox="1"/>
      </xdr:nvSpPr>
      <xdr:spPr>
        <a:xfrm>
          <a:off x="19939001" y="1992922"/>
          <a:ext cx="537307" cy="381001"/>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8028F9-C616-1043-A691-7ABEE59C618A}" type="TxLink">
            <a:rPr lang="en-US" sz="1600" b="1" i="0" u="none" strike="noStrike">
              <a:solidFill>
                <a:srgbClr val="000000"/>
              </a:solidFill>
              <a:latin typeface="Aptos Narrow"/>
            </a:rPr>
            <a:pPr/>
            <a:t>169</a:t>
          </a:fld>
          <a:endParaRPr lang="en-GB" sz="16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156307</xdr:colOff>
      <xdr:row>0</xdr:row>
      <xdr:rowOff>126999</xdr:rowOff>
    </xdr:from>
    <xdr:to>
      <xdr:col>16</xdr:col>
      <xdr:colOff>214923</xdr:colOff>
      <xdr:row>29</xdr:row>
      <xdr:rowOff>58615</xdr:rowOff>
    </xdr:to>
    <xdr:graphicFrame macro="">
      <xdr:nvGraphicFramePr>
        <xdr:cNvPr id="3" name="Chart 2">
          <a:extLst>
            <a:ext uri="{FF2B5EF4-FFF2-40B4-BE49-F238E27FC236}">
              <a16:creationId xmlns:a16="http://schemas.microsoft.com/office/drawing/2014/main" id="{77F99CF0-5CE8-7BA6-763F-AB455635B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195384</xdr:colOff>
      <xdr:row>29</xdr:row>
      <xdr:rowOff>146538</xdr:rowOff>
    </xdr:from>
    <xdr:to>
      <xdr:col>16</xdr:col>
      <xdr:colOff>263768</xdr:colOff>
      <xdr:row>56</xdr:row>
      <xdr:rowOff>156307</xdr:rowOff>
    </xdr:to>
    <xdr:graphicFrame macro="">
      <xdr:nvGraphicFramePr>
        <xdr:cNvPr id="4" name="Chart 3">
          <a:extLst>
            <a:ext uri="{FF2B5EF4-FFF2-40B4-BE49-F238E27FC236}">
              <a16:creationId xmlns:a16="http://schemas.microsoft.com/office/drawing/2014/main" id="{3B897264-468B-DD8C-E9B3-4D80BDB37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810846</xdr:colOff>
      <xdr:row>0</xdr:row>
      <xdr:rowOff>146540</xdr:rowOff>
    </xdr:from>
    <xdr:to>
      <xdr:col>21</xdr:col>
      <xdr:colOff>820616</xdr:colOff>
      <xdr:row>2</xdr:row>
      <xdr:rowOff>78155</xdr:rowOff>
    </xdr:to>
    <xdr:sp macro="" textlink="">
      <xdr:nvSpPr>
        <xdr:cNvPr id="7" name="TextBox 6">
          <a:extLst>
            <a:ext uri="{FF2B5EF4-FFF2-40B4-BE49-F238E27FC236}">
              <a16:creationId xmlns:a16="http://schemas.microsoft.com/office/drawing/2014/main" id="{5513B059-F0D5-911C-71FB-3CFF7A664AF0}"/>
            </a:ext>
          </a:extLst>
        </xdr:cNvPr>
        <xdr:cNvSpPr txBox="1"/>
      </xdr:nvSpPr>
      <xdr:spPr>
        <a:xfrm>
          <a:off x="16881231" y="146540"/>
          <a:ext cx="3331308" cy="322384"/>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t>Revenue Growth (YoY%)</a:t>
          </a:r>
          <a:br>
            <a:rPr lang="en-GB" sz="2400" b="1"/>
          </a:br>
          <a:endParaRPr lang="en-GB" sz="2400" b="1"/>
        </a:p>
        <a:p>
          <a:endParaRPr lang="en-GB" sz="2400"/>
        </a:p>
      </xdr:txBody>
    </xdr:sp>
    <xdr:clientData/>
  </xdr:twoCellAnchor>
  <xdr:twoCellAnchor>
    <xdr:from>
      <xdr:col>17</xdr:col>
      <xdr:colOff>390769</xdr:colOff>
      <xdr:row>0</xdr:row>
      <xdr:rowOff>48847</xdr:rowOff>
    </xdr:from>
    <xdr:to>
      <xdr:col>22</xdr:col>
      <xdr:colOff>371231</xdr:colOff>
      <xdr:row>8</xdr:row>
      <xdr:rowOff>136770</xdr:rowOff>
    </xdr:to>
    <xdr:sp macro="" textlink="">
      <xdr:nvSpPr>
        <xdr:cNvPr id="11" name="Rectangle 10">
          <a:extLst>
            <a:ext uri="{FF2B5EF4-FFF2-40B4-BE49-F238E27FC236}">
              <a16:creationId xmlns:a16="http://schemas.microsoft.com/office/drawing/2014/main" id="{B39525A1-AE12-E9CF-BE4C-6CD98EF20501}"/>
            </a:ext>
          </a:extLst>
        </xdr:cNvPr>
        <xdr:cNvSpPr/>
      </xdr:nvSpPr>
      <xdr:spPr>
        <a:xfrm>
          <a:off x="16461154" y="48847"/>
          <a:ext cx="4611077" cy="2002692"/>
        </a:xfrm>
        <a:prstGeom prst="rect">
          <a:avLst/>
        </a:prstGeom>
        <a:noFill/>
        <a:ln w="25400">
          <a:solidFill>
            <a:schemeClr val="accent1">
              <a:shade val="1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117230</xdr:colOff>
      <xdr:row>12</xdr:row>
      <xdr:rowOff>87925</xdr:rowOff>
    </xdr:from>
    <xdr:to>
      <xdr:col>21</xdr:col>
      <xdr:colOff>752231</xdr:colOff>
      <xdr:row>14</xdr:row>
      <xdr:rowOff>39078</xdr:rowOff>
    </xdr:to>
    <xdr:sp macro="" textlink="">
      <xdr:nvSpPr>
        <xdr:cNvPr id="12" name="TextBox 11">
          <a:extLst>
            <a:ext uri="{FF2B5EF4-FFF2-40B4-BE49-F238E27FC236}">
              <a16:creationId xmlns:a16="http://schemas.microsoft.com/office/drawing/2014/main" id="{00BF1BE3-90C3-9F48-9973-D8EEE60BD2CE}"/>
            </a:ext>
          </a:extLst>
        </xdr:cNvPr>
        <xdr:cNvSpPr txBox="1"/>
      </xdr:nvSpPr>
      <xdr:spPr>
        <a:xfrm>
          <a:off x="17017999" y="2784233"/>
          <a:ext cx="3604847" cy="341922"/>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t>Profit Growth (YoY%)</a:t>
          </a:r>
          <a:br>
            <a:rPr lang="en-GB" sz="2400" b="1"/>
          </a:br>
          <a:endParaRPr lang="en-GB" sz="2400" b="1"/>
        </a:p>
        <a:p>
          <a:endParaRPr lang="en-GB" sz="2400" b="1"/>
        </a:p>
      </xdr:txBody>
    </xdr:sp>
    <xdr:clientData/>
  </xdr:twoCellAnchor>
  <xdr:twoCellAnchor>
    <xdr:from>
      <xdr:col>17</xdr:col>
      <xdr:colOff>420076</xdr:colOff>
      <xdr:row>11</xdr:row>
      <xdr:rowOff>156308</xdr:rowOff>
    </xdr:from>
    <xdr:to>
      <xdr:col>22</xdr:col>
      <xdr:colOff>400539</xdr:colOff>
      <xdr:row>20</xdr:row>
      <xdr:rowOff>48847</xdr:rowOff>
    </xdr:to>
    <xdr:sp macro="" textlink="">
      <xdr:nvSpPr>
        <xdr:cNvPr id="13" name="Rectangle 12">
          <a:extLst>
            <a:ext uri="{FF2B5EF4-FFF2-40B4-BE49-F238E27FC236}">
              <a16:creationId xmlns:a16="http://schemas.microsoft.com/office/drawing/2014/main" id="{5D5C6971-598D-5B41-8974-64D582A212ED}"/>
            </a:ext>
          </a:extLst>
        </xdr:cNvPr>
        <xdr:cNvSpPr/>
      </xdr:nvSpPr>
      <xdr:spPr>
        <a:xfrm>
          <a:off x="16490461" y="2657231"/>
          <a:ext cx="4611078" cy="2002693"/>
        </a:xfrm>
        <a:prstGeom prst="rect">
          <a:avLst/>
        </a:prstGeom>
        <a:noFill/>
        <a:ln w="25400">
          <a:solidFill>
            <a:schemeClr val="accent1">
              <a:shade val="1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625230</xdr:colOff>
      <xdr:row>23</xdr:row>
      <xdr:rowOff>146540</xdr:rowOff>
    </xdr:from>
    <xdr:to>
      <xdr:col>21</xdr:col>
      <xdr:colOff>449385</xdr:colOff>
      <xdr:row>25</xdr:row>
      <xdr:rowOff>97693</xdr:rowOff>
    </xdr:to>
    <xdr:sp macro="" textlink="">
      <xdr:nvSpPr>
        <xdr:cNvPr id="14" name="TextBox 13">
          <a:extLst>
            <a:ext uri="{FF2B5EF4-FFF2-40B4-BE49-F238E27FC236}">
              <a16:creationId xmlns:a16="http://schemas.microsoft.com/office/drawing/2014/main" id="{8694C66E-73B9-CC45-A5FC-CFE44177E072}"/>
            </a:ext>
          </a:extLst>
        </xdr:cNvPr>
        <xdr:cNvSpPr txBox="1"/>
      </xdr:nvSpPr>
      <xdr:spPr>
        <a:xfrm>
          <a:off x="17525999" y="5343771"/>
          <a:ext cx="2794001" cy="341922"/>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2400" b="1"/>
            <a:t>Margin Volatility</a:t>
          </a:r>
          <a:br>
            <a:rPr lang="en-GB" sz="2400" b="1"/>
          </a:br>
          <a:endParaRPr lang="en-GB" sz="2400" b="1"/>
        </a:p>
        <a:p>
          <a:endParaRPr lang="en-GB" sz="2400" b="1"/>
        </a:p>
      </xdr:txBody>
    </xdr:sp>
    <xdr:clientData/>
  </xdr:twoCellAnchor>
  <xdr:twoCellAnchor>
    <xdr:from>
      <xdr:col>18</xdr:col>
      <xdr:colOff>400538</xdr:colOff>
      <xdr:row>23</xdr:row>
      <xdr:rowOff>19539</xdr:rowOff>
    </xdr:from>
    <xdr:to>
      <xdr:col>21</xdr:col>
      <xdr:colOff>556847</xdr:colOff>
      <xdr:row>28</xdr:row>
      <xdr:rowOff>146538</xdr:rowOff>
    </xdr:to>
    <xdr:sp macro="" textlink="">
      <xdr:nvSpPr>
        <xdr:cNvPr id="15" name="Rectangle 14">
          <a:extLst>
            <a:ext uri="{FF2B5EF4-FFF2-40B4-BE49-F238E27FC236}">
              <a16:creationId xmlns:a16="http://schemas.microsoft.com/office/drawing/2014/main" id="{595623C3-9E0B-B049-A963-0502A90BF446}"/>
            </a:ext>
          </a:extLst>
        </xdr:cNvPr>
        <xdr:cNvSpPr/>
      </xdr:nvSpPr>
      <xdr:spPr>
        <a:xfrm>
          <a:off x="17301307" y="5216770"/>
          <a:ext cx="3126155" cy="1279768"/>
        </a:xfrm>
        <a:prstGeom prst="rect">
          <a:avLst/>
        </a:prstGeom>
        <a:noFill/>
        <a:ln w="25400">
          <a:solidFill>
            <a:schemeClr val="accent1">
              <a:shade val="1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581026</xdr:colOff>
      <xdr:row>32</xdr:row>
      <xdr:rowOff>87925</xdr:rowOff>
    </xdr:from>
    <xdr:to>
      <xdr:col>22</xdr:col>
      <xdr:colOff>104776</xdr:colOff>
      <xdr:row>34</xdr:row>
      <xdr:rowOff>114300</xdr:rowOff>
    </xdr:to>
    <xdr:sp macro="" textlink="">
      <xdr:nvSpPr>
        <xdr:cNvPr id="2" name="TextBox 1">
          <a:extLst>
            <a:ext uri="{FF2B5EF4-FFF2-40B4-BE49-F238E27FC236}">
              <a16:creationId xmlns:a16="http://schemas.microsoft.com/office/drawing/2014/main" id="{AF0DB08D-F2F4-4704-90FD-26EB359DCD15}"/>
            </a:ext>
          </a:extLst>
        </xdr:cNvPr>
        <xdr:cNvSpPr txBox="1"/>
      </xdr:nvSpPr>
      <xdr:spPr>
        <a:xfrm>
          <a:off x="16735426" y="7260250"/>
          <a:ext cx="4171950" cy="407375"/>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t>Profit Margin Volatility (YoY%)</a:t>
          </a:r>
          <a:br>
            <a:rPr lang="en-GB" sz="2400" b="1"/>
          </a:br>
          <a:endParaRPr lang="en-GB" sz="2400" b="1"/>
        </a:p>
        <a:p>
          <a:endParaRPr lang="en-GB" sz="2400" b="1"/>
        </a:p>
      </xdr:txBody>
    </xdr:sp>
    <xdr:clientData/>
  </xdr:twoCellAnchor>
  <xdr:twoCellAnchor>
    <xdr:from>
      <xdr:col>17</xdr:col>
      <xdr:colOff>439126</xdr:colOff>
      <xdr:row>31</xdr:row>
      <xdr:rowOff>108683</xdr:rowOff>
    </xdr:from>
    <xdr:to>
      <xdr:col>22</xdr:col>
      <xdr:colOff>419589</xdr:colOff>
      <xdr:row>41</xdr:row>
      <xdr:rowOff>57150</xdr:rowOff>
    </xdr:to>
    <xdr:sp macro="" textlink="">
      <xdr:nvSpPr>
        <xdr:cNvPr id="5" name="Rectangle 4">
          <a:extLst>
            <a:ext uri="{FF2B5EF4-FFF2-40B4-BE49-F238E27FC236}">
              <a16:creationId xmlns:a16="http://schemas.microsoft.com/office/drawing/2014/main" id="{34493583-8EF4-4578-9255-3B540B0C2652}"/>
            </a:ext>
          </a:extLst>
        </xdr:cNvPr>
        <xdr:cNvSpPr/>
      </xdr:nvSpPr>
      <xdr:spPr>
        <a:xfrm>
          <a:off x="16593526" y="7100033"/>
          <a:ext cx="4628663" cy="2110642"/>
        </a:xfrm>
        <a:prstGeom prst="rect">
          <a:avLst/>
        </a:prstGeom>
        <a:noFill/>
        <a:ln w="25400">
          <a:solidFill>
            <a:schemeClr val="accent1">
              <a:shade val="1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309561</xdr:colOff>
      <xdr:row>1</xdr:row>
      <xdr:rowOff>14286</xdr:rowOff>
    </xdr:from>
    <xdr:to>
      <xdr:col>15</xdr:col>
      <xdr:colOff>352424</xdr:colOff>
      <xdr:row>20</xdr:row>
      <xdr:rowOff>114299</xdr:rowOff>
    </xdr:to>
    <xdr:graphicFrame macro="">
      <xdr:nvGraphicFramePr>
        <xdr:cNvPr id="3" name="Chart 2">
          <a:extLst>
            <a:ext uri="{FF2B5EF4-FFF2-40B4-BE49-F238E27FC236}">
              <a16:creationId xmlns:a16="http://schemas.microsoft.com/office/drawing/2014/main" id="{8A9E70A8-0BC4-3EB8-81D3-C0859FF298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104774</xdr:colOff>
      <xdr:row>0</xdr:row>
      <xdr:rowOff>138112</xdr:rowOff>
    </xdr:from>
    <xdr:to>
      <xdr:col>24</xdr:col>
      <xdr:colOff>552449</xdr:colOff>
      <xdr:row>20</xdr:row>
      <xdr:rowOff>38100</xdr:rowOff>
    </xdr:to>
    <xdr:graphicFrame macro="">
      <xdr:nvGraphicFramePr>
        <xdr:cNvPr id="4" name="Chart 3">
          <a:extLst>
            <a:ext uri="{FF2B5EF4-FFF2-40B4-BE49-F238E27FC236}">
              <a16:creationId xmlns:a16="http://schemas.microsoft.com/office/drawing/2014/main" id="{69B267E6-2315-690B-91D9-BF87B7559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381000</xdr:colOff>
      <xdr:row>22</xdr:row>
      <xdr:rowOff>138111</xdr:rowOff>
    </xdr:from>
    <xdr:to>
      <xdr:col>15</xdr:col>
      <xdr:colOff>285750</xdr:colOff>
      <xdr:row>43</xdr:row>
      <xdr:rowOff>66675</xdr:rowOff>
    </xdr:to>
    <xdr:graphicFrame macro="">
      <xdr:nvGraphicFramePr>
        <xdr:cNvPr id="5" name="Chart 4">
          <a:extLst>
            <a:ext uri="{FF2B5EF4-FFF2-40B4-BE49-F238E27FC236}">
              <a16:creationId xmlns:a16="http://schemas.microsoft.com/office/drawing/2014/main" id="{519A476B-3BFD-3795-F784-1430E2C71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685799</xdr:colOff>
      <xdr:row>22</xdr:row>
      <xdr:rowOff>100011</xdr:rowOff>
    </xdr:from>
    <xdr:to>
      <xdr:col>25</xdr:col>
      <xdr:colOff>9524</xdr:colOff>
      <xdr:row>43</xdr:row>
      <xdr:rowOff>76200</xdr:rowOff>
    </xdr:to>
    <xdr:graphicFrame macro="">
      <xdr:nvGraphicFramePr>
        <xdr:cNvPr id="6" name="Chart 5">
          <a:extLst>
            <a:ext uri="{FF2B5EF4-FFF2-40B4-BE49-F238E27FC236}">
              <a16:creationId xmlns:a16="http://schemas.microsoft.com/office/drawing/2014/main" id="{2AE784DB-2F42-6A00-1790-A3B6DFE55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581025</xdr:colOff>
      <xdr:row>17</xdr:row>
      <xdr:rowOff>95249</xdr:rowOff>
    </xdr:from>
    <xdr:to>
      <xdr:col>2</xdr:col>
      <xdr:colOff>1076325</xdr:colOff>
      <xdr:row>29</xdr:row>
      <xdr:rowOff>123824</xdr:rowOff>
    </xdr:to>
    <xdr:sp macro="" textlink="">
      <xdr:nvSpPr>
        <xdr:cNvPr id="7" name="Rectangle 6">
          <a:extLst>
            <a:ext uri="{FF2B5EF4-FFF2-40B4-BE49-F238E27FC236}">
              <a16:creationId xmlns:a16="http://schemas.microsoft.com/office/drawing/2014/main" id="{8AB7759C-4660-27FC-23DB-484F6B927C87}"/>
            </a:ext>
          </a:extLst>
        </xdr:cNvPr>
        <xdr:cNvSpPr/>
      </xdr:nvSpPr>
      <xdr:spPr>
        <a:xfrm>
          <a:off x="581025" y="3333749"/>
          <a:ext cx="2686050" cy="2314575"/>
        </a:xfrm>
        <a:prstGeom prst="rect">
          <a:avLst/>
        </a:prstGeom>
        <a:solidFill>
          <a:schemeClr val="accent2">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733427</xdr:colOff>
      <xdr:row>18</xdr:row>
      <xdr:rowOff>28575</xdr:rowOff>
    </xdr:from>
    <xdr:to>
      <xdr:col>2</xdr:col>
      <xdr:colOff>733425</xdr:colOff>
      <xdr:row>23</xdr:row>
      <xdr:rowOff>152400</xdr:rowOff>
    </xdr:to>
    <xdr:sp macro="" textlink="">
      <xdr:nvSpPr>
        <xdr:cNvPr id="8" name="TextBox 7">
          <a:extLst>
            <a:ext uri="{FF2B5EF4-FFF2-40B4-BE49-F238E27FC236}">
              <a16:creationId xmlns:a16="http://schemas.microsoft.com/office/drawing/2014/main" id="{D76B3C90-A810-837C-A6CB-B9955BF80F8C}"/>
            </a:ext>
          </a:extLst>
        </xdr:cNvPr>
        <xdr:cNvSpPr txBox="1"/>
      </xdr:nvSpPr>
      <xdr:spPr>
        <a:xfrm>
          <a:off x="733427" y="3305175"/>
          <a:ext cx="2514598" cy="10287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400" b="1"/>
            <a:t>Projected 2018 Revenue</a:t>
          </a:r>
        </a:p>
      </xdr:txBody>
    </xdr:sp>
    <xdr:clientData/>
  </xdr:twoCellAnchor>
  <xdr:twoCellAnchor>
    <xdr:from>
      <xdr:col>1</xdr:col>
      <xdr:colOff>104775</xdr:colOff>
      <xdr:row>24</xdr:row>
      <xdr:rowOff>66675</xdr:rowOff>
    </xdr:from>
    <xdr:to>
      <xdr:col>2</xdr:col>
      <xdr:colOff>266701</xdr:colOff>
      <xdr:row>26</xdr:row>
      <xdr:rowOff>114301</xdr:rowOff>
    </xdr:to>
    <xdr:sp macro="" textlink="B6">
      <xdr:nvSpPr>
        <xdr:cNvPr id="10" name="TextBox 9">
          <a:extLst>
            <a:ext uri="{FF2B5EF4-FFF2-40B4-BE49-F238E27FC236}">
              <a16:creationId xmlns:a16="http://schemas.microsoft.com/office/drawing/2014/main" id="{D69B0785-BA80-417E-A043-A6ABC9EDA902}"/>
            </a:ext>
          </a:extLst>
        </xdr:cNvPr>
        <xdr:cNvSpPr txBox="1"/>
      </xdr:nvSpPr>
      <xdr:spPr>
        <a:xfrm>
          <a:off x="1000125" y="4638675"/>
          <a:ext cx="1457326" cy="42862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9193B4-D53F-4FDA-A2C3-60DD57733EEB}" type="TxLink">
            <a:rPr lang="en-US" sz="1800" b="1" i="0" u="none" strike="noStrike">
              <a:solidFill>
                <a:srgbClr val="000000"/>
              </a:solidFill>
              <a:latin typeface="Aptos Narrow"/>
            </a:rPr>
            <a:pPr/>
            <a:t> $795,694.31 </a:t>
          </a:fld>
          <a:endParaRPr lang="en-AU" sz="1800" b="1"/>
        </a:p>
      </xdr:txBody>
    </xdr:sp>
    <xdr:clientData/>
  </xdr:twoCellAnchor>
  <xdr:twoCellAnchor>
    <xdr:from>
      <xdr:col>3</xdr:col>
      <xdr:colOff>19050</xdr:colOff>
      <xdr:row>17</xdr:row>
      <xdr:rowOff>161924</xdr:rowOff>
    </xdr:from>
    <xdr:to>
      <xdr:col>5</xdr:col>
      <xdr:colOff>0</xdr:colOff>
      <xdr:row>29</xdr:row>
      <xdr:rowOff>47625</xdr:rowOff>
    </xdr:to>
    <xdr:sp macro="" textlink="">
      <xdr:nvSpPr>
        <xdr:cNvPr id="14" name="Rectangle 13">
          <a:extLst>
            <a:ext uri="{FF2B5EF4-FFF2-40B4-BE49-F238E27FC236}">
              <a16:creationId xmlns:a16="http://schemas.microsoft.com/office/drawing/2014/main" id="{08CECDF2-F2F9-4627-AE7D-206EB2B437A7}"/>
            </a:ext>
          </a:extLst>
        </xdr:cNvPr>
        <xdr:cNvSpPr/>
      </xdr:nvSpPr>
      <xdr:spPr>
        <a:xfrm>
          <a:off x="3876675" y="3257549"/>
          <a:ext cx="3457575" cy="2057401"/>
        </a:xfrm>
        <a:prstGeom prst="rect">
          <a:avLst/>
        </a:prstGeom>
        <a:solidFill>
          <a:schemeClr val="accent2">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3</xdr:col>
      <xdr:colOff>295277</xdr:colOff>
      <xdr:row>18</xdr:row>
      <xdr:rowOff>104776</xdr:rowOff>
    </xdr:from>
    <xdr:to>
      <xdr:col>5</xdr:col>
      <xdr:colOff>247650</xdr:colOff>
      <xdr:row>22</xdr:row>
      <xdr:rowOff>9526</xdr:rowOff>
    </xdr:to>
    <xdr:sp macro="" textlink="">
      <xdr:nvSpPr>
        <xdr:cNvPr id="15" name="TextBox 14">
          <a:extLst>
            <a:ext uri="{FF2B5EF4-FFF2-40B4-BE49-F238E27FC236}">
              <a16:creationId xmlns:a16="http://schemas.microsoft.com/office/drawing/2014/main" id="{914E3889-D298-41E5-BEEB-6097B801E865}"/>
            </a:ext>
          </a:extLst>
        </xdr:cNvPr>
        <xdr:cNvSpPr txBox="1"/>
      </xdr:nvSpPr>
      <xdr:spPr>
        <a:xfrm>
          <a:off x="3648077" y="3533776"/>
          <a:ext cx="2990848" cy="66675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400" b="1"/>
            <a:t>Projected 2018 Profit</a:t>
          </a:r>
        </a:p>
      </xdr:txBody>
    </xdr:sp>
    <xdr:clientData/>
  </xdr:twoCellAnchor>
  <xdr:twoCellAnchor>
    <xdr:from>
      <xdr:col>3</xdr:col>
      <xdr:colOff>857250</xdr:colOff>
      <xdr:row>23</xdr:row>
      <xdr:rowOff>28575</xdr:rowOff>
    </xdr:from>
    <xdr:to>
      <xdr:col>4</xdr:col>
      <xdr:colOff>1000125</xdr:colOff>
      <xdr:row>25</xdr:row>
      <xdr:rowOff>28575</xdr:rowOff>
    </xdr:to>
    <xdr:sp macro="" textlink="C6">
      <xdr:nvSpPr>
        <xdr:cNvPr id="16" name="TextBox 15">
          <a:extLst>
            <a:ext uri="{FF2B5EF4-FFF2-40B4-BE49-F238E27FC236}">
              <a16:creationId xmlns:a16="http://schemas.microsoft.com/office/drawing/2014/main" id="{3CED0B82-7279-4861-808F-EAF9D180B6F8}"/>
            </a:ext>
          </a:extLst>
        </xdr:cNvPr>
        <xdr:cNvSpPr txBox="1"/>
      </xdr:nvSpPr>
      <xdr:spPr>
        <a:xfrm>
          <a:off x="4714875" y="4210050"/>
          <a:ext cx="1581150" cy="3619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5EA3A2-DAA0-4633-B0C3-80B0546F122B}" type="TxLink">
            <a:rPr lang="en-US" sz="1800" b="1" i="0" u="none" strike="noStrike">
              <a:solidFill>
                <a:srgbClr val="000000"/>
              </a:solidFill>
              <a:latin typeface="Aptos Narrow"/>
            </a:rPr>
            <a:pPr/>
            <a:t> $109,564.87 </a:t>
          </a:fld>
          <a:endParaRPr lang="en-AU" sz="1800" b="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1009650</xdr:colOff>
      <xdr:row>0</xdr:row>
      <xdr:rowOff>127000</xdr:rowOff>
    </xdr:from>
    <xdr:to>
      <xdr:col>18</xdr:col>
      <xdr:colOff>361950</xdr:colOff>
      <xdr:row>3</xdr:row>
      <xdr:rowOff>50800</xdr:rowOff>
    </xdr:to>
    <xdr:sp macro="" textlink="">
      <xdr:nvSpPr>
        <xdr:cNvPr id="2" name="TextBox 1">
          <a:extLst>
            <a:ext uri="{FF2B5EF4-FFF2-40B4-BE49-F238E27FC236}">
              <a16:creationId xmlns:a16="http://schemas.microsoft.com/office/drawing/2014/main" id="{09A616AB-08C4-005F-DCB1-3970D8BF96E7}"/>
            </a:ext>
          </a:extLst>
        </xdr:cNvPr>
        <xdr:cNvSpPr txBox="1"/>
      </xdr:nvSpPr>
      <xdr:spPr>
        <a:xfrm>
          <a:off x="10782300" y="127000"/>
          <a:ext cx="6838950" cy="4953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t>Superstore Sales Analytics Dashboard</a:t>
          </a:r>
        </a:p>
      </xdr:txBody>
    </xdr:sp>
    <xdr:clientData/>
  </xdr:twoCellAnchor>
  <xdr:twoCellAnchor>
    <xdr:from>
      <xdr:col>4</xdr:col>
      <xdr:colOff>876300</xdr:colOff>
      <xdr:row>4</xdr:row>
      <xdr:rowOff>59267</xdr:rowOff>
    </xdr:from>
    <xdr:to>
      <xdr:col>8</xdr:col>
      <xdr:colOff>119062</xdr:colOff>
      <xdr:row>10</xdr:row>
      <xdr:rowOff>76201</xdr:rowOff>
    </xdr:to>
    <xdr:sp macro="" textlink="">
      <xdr:nvSpPr>
        <xdr:cNvPr id="3" name="Rectangle 2">
          <a:extLst>
            <a:ext uri="{FF2B5EF4-FFF2-40B4-BE49-F238E27FC236}">
              <a16:creationId xmlns:a16="http://schemas.microsoft.com/office/drawing/2014/main" id="{1A00D71F-D478-5141-9E0F-AB307E3B49BC}"/>
            </a:ext>
          </a:extLst>
        </xdr:cNvPr>
        <xdr:cNvSpPr/>
      </xdr:nvSpPr>
      <xdr:spPr>
        <a:xfrm>
          <a:off x="5186363" y="821267"/>
          <a:ext cx="2409824" cy="1159934"/>
        </a:xfrm>
        <a:prstGeom prst="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226483</xdr:colOff>
      <xdr:row>4</xdr:row>
      <xdr:rowOff>133351</xdr:rowOff>
    </xdr:from>
    <xdr:to>
      <xdr:col>7</xdr:col>
      <xdr:colOff>476250</xdr:colOff>
      <xdr:row>6</xdr:row>
      <xdr:rowOff>95250</xdr:rowOff>
    </xdr:to>
    <xdr:sp macro="" textlink="">
      <xdr:nvSpPr>
        <xdr:cNvPr id="4" name="TextBox 3">
          <a:extLst>
            <a:ext uri="{FF2B5EF4-FFF2-40B4-BE49-F238E27FC236}">
              <a16:creationId xmlns:a16="http://schemas.microsoft.com/office/drawing/2014/main" id="{BE908774-1418-4E4C-9095-F17056913AC2}"/>
            </a:ext>
          </a:extLst>
        </xdr:cNvPr>
        <xdr:cNvSpPr txBox="1"/>
      </xdr:nvSpPr>
      <xdr:spPr>
        <a:xfrm>
          <a:off x="6817783" y="971551"/>
          <a:ext cx="1792817" cy="495299"/>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t> </a:t>
          </a:r>
          <a:r>
            <a:rPr lang="en-GB" sz="2000" b="1"/>
            <a:t>Total Revenue</a:t>
          </a:r>
        </a:p>
      </xdr:txBody>
    </xdr:sp>
    <xdr:clientData/>
  </xdr:twoCellAnchor>
  <xdr:twoCellAnchor>
    <xdr:from>
      <xdr:col>5</xdr:col>
      <xdr:colOff>374651</xdr:colOff>
      <xdr:row>7</xdr:row>
      <xdr:rowOff>141816</xdr:rowOff>
    </xdr:from>
    <xdr:to>
      <xdr:col>7</xdr:col>
      <xdr:colOff>178594</xdr:colOff>
      <xdr:row>9</xdr:row>
      <xdr:rowOff>177800</xdr:rowOff>
    </xdr:to>
    <xdr:sp macro="" textlink="">
      <xdr:nvSpPr>
        <xdr:cNvPr id="5" name="TextBox 4">
          <a:extLst>
            <a:ext uri="{FF2B5EF4-FFF2-40B4-BE49-F238E27FC236}">
              <a16:creationId xmlns:a16="http://schemas.microsoft.com/office/drawing/2014/main" id="{F05F2CD0-D693-C94D-85EF-8F21CE2D21D3}"/>
            </a:ext>
          </a:extLst>
        </xdr:cNvPr>
        <xdr:cNvSpPr txBox="1"/>
      </xdr:nvSpPr>
      <xdr:spPr>
        <a:xfrm>
          <a:off x="5565776" y="1475316"/>
          <a:ext cx="1327943" cy="4169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a:t> </a:t>
          </a:r>
          <a:fld id="{94C398CF-D942-E543-8C63-346200F9B328}" type="TxLink">
            <a:rPr lang="en-US" sz="1400" b="1" i="0" u="none" strike="noStrike">
              <a:solidFill>
                <a:srgbClr val="000000"/>
              </a:solidFill>
              <a:latin typeface="+mn-lt"/>
            </a:rPr>
            <a:pPr marL="0" marR="0" lvl="0" indent="0" defTabSz="914400" eaLnBrk="1" fontAlgn="auto" latinLnBrk="0" hangingPunct="1">
              <a:lnSpc>
                <a:spcPct val="100000"/>
              </a:lnSpc>
              <a:spcBef>
                <a:spcPts val="0"/>
              </a:spcBef>
              <a:spcAft>
                <a:spcPts val="0"/>
              </a:spcAft>
              <a:buClrTx/>
              <a:buSzTx/>
              <a:buFontTx/>
              <a:buNone/>
              <a:tabLst/>
              <a:defRPr/>
            </a:pPr>
            <a:t> $2,297,200.86 </a:t>
          </a:fld>
          <a:endParaRPr lang="en-GB" sz="1400" b="1"/>
        </a:p>
        <a:p>
          <a:endParaRPr lang="en-US" sz="1800"/>
        </a:p>
      </xdr:txBody>
    </xdr:sp>
    <xdr:clientData/>
  </xdr:twoCellAnchor>
  <xdr:twoCellAnchor>
    <xdr:from>
      <xdr:col>8</xdr:col>
      <xdr:colOff>438150</xdr:colOff>
      <xdr:row>4</xdr:row>
      <xdr:rowOff>39159</xdr:rowOff>
    </xdr:from>
    <xdr:to>
      <xdr:col>10</xdr:col>
      <xdr:colOff>438150</xdr:colOff>
      <xdr:row>10</xdr:row>
      <xdr:rowOff>95251</xdr:rowOff>
    </xdr:to>
    <xdr:sp macro="" textlink="">
      <xdr:nvSpPr>
        <xdr:cNvPr id="6" name="Rectangle 5">
          <a:extLst>
            <a:ext uri="{FF2B5EF4-FFF2-40B4-BE49-F238E27FC236}">
              <a16:creationId xmlns:a16="http://schemas.microsoft.com/office/drawing/2014/main" id="{F729BA5D-1131-2744-905F-DFAFDA24D109}"/>
            </a:ext>
          </a:extLst>
        </xdr:cNvPr>
        <xdr:cNvSpPr/>
      </xdr:nvSpPr>
      <xdr:spPr>
        <a:xfrm>
          <a:off x="8105775" y="801159"/>
          <a:ext cx="2266950" cy="1199092"/>
        </a:xfrm>
        <a:prstGeom prst="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851960</xdr:colOff>
      <xdr:row>4</xdr:row>
      <xdr:rowOff>146052</xdr:rowOff>
    </xdr:from>
    <xdr:to>
      <xdr:col>10</xdr:col>
      <xdr:colOff>114300</xdr:colOff>
      <xdr:row>6</xdr:row>
      <xdr:rowOff>95250</xdr:rowOff>
    </xdr:to>
    <xdr:sp macro="" textlink="">
      <xdr:nvSpPr>
        <xdr:cNvPr id="7" name="TextBox 6">
          <a:extLst>
            <a:ext uri="{FF2B5EF4-FFF2-40B4-BE49-F238E27FC236}">
              <a16:creationId xmlns:a16="http://schemas.microsoft.com/office/drawing/2014/main" id="{C56B9BEB-2247-8C48-BF6A-46FF4F02A7D6}"/>
            </a:ext>
          </a:extLst>
        </xdr:cNvPr>
        <xdr:cNvSpPr txBox="1"/>
      </xdr:nvSpPr>
      <xdr:spPr>
        <a:xfrm>
          <a:off x="9748310" y="984252"/>
          <a:ext cx="1529290" cy="482598"/>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t> </a:t>
          </a:r>
          <a:r>
            <a:rPr lang="en-GB" sz="2000" b="1"/>
            <a:t>Total Profit</a:t>
          </a:r>
        </a:p>
      </xdr:txBody>
    </xdr:sp>
    <xdr:clientData/>
  </xdr:twoCellAnchor>
  <xdr:twoCellAnchor>
    <xdr:from>
      <xdr:col>11</xdr:col>
      <xdr:colOff>53975</xdr:colOff>
      <xdr:row>4</xdr:row>
      <xdr:rowOff>7408</xdr:rowOff>
    </xdr:from>
    <xdr:to>
      <xdr:col>15</xdr:col>
      <xdr:colOff>180975</xdr:colOff>
      <xdr:row>10</xdr:row>
      <xdr:rowOff>142875</xdr:rowOff>
    </xdr:to>
    <xdr:sp macro="" textlink="">
      <xdr:nvSpPr>
        <xdr:cNvPr id="9" name="Rectangle 8">
          <a:extLst>
            <a:ext uri="{FF2B5EF4-FFF2-40B4-BE49-F238E27FC236}">
              <a16:creationId xmlns:a16="http://schemas.microsoft.com/office/drawing/2014/main" id="{552A90EA-CEEC-8242-AFA1-3E452E108179}"/>
            </a:ext>
          </a:extLst>
        </xdr:cNvPr>
        <xdr:cNvSpPr/>
      </xdr:nvSpPr>
      <xdr:spPr>
        <a:xfrm>
          <a:off x="8959850" y="769408"/>
          <a:ext cx="3175000" cy="1278467"/>
        </a:xfrm>
        <a:prstGeom prst="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504825</xdr:colOff>
      <xdr:row>4</xdr:row>
      <xdr:rowOff>180977</xdr:rowOff>
    </xdr:from>
    <xdr:to>
      <xdr:col>14</xdr:col>
      <xdr:colOff>419100</xdr:colOff>
      <xdr:row>6</xdr:row>
      <xdr:rowOff>171451</xdr:rowOff>
    </xdr:to>
    <xdr:sp macro="" textlink="">
      <xdr:nvSpPr>
        <xdr:cNvPr id="10" name="TextBox 9">
          <a:extLst>
            <a:ext uri="{FF2B5EF4-FFF2-40B4-BE49-F238E27FC236}">
              <a16:creationId xmlns:a16="http://schemas.microsoft.com/office/drawing/2014/main" id="{2D32C6AE-6881-1446-86FA-EB3782309CCF}"/>
            </a:ext>
          </a:extLst>
        </xdr:cNvPr>
        <xdr:cNvSpPr txBox="1"/>
      </xdr:nvSpPr>
      <xdr:spPr>
        <a:xfrm>
          <a:off x="12430125" y="1019177"/>
          <a:ext cx="2200275" cy="523874"/>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t> </a:t>
          </a:r>
          <a:r>
            <a:rPr lang="en-GB" sz="2000" b="1"/>
            <a:t>Total Profit Margin</a:t>
          </a:r>
        </a:p>
      </xdr:txBody>
    </xdr:sp>
    <xdr:clientData/>
  </xdr:twoCellAnchor>
  <xdr:twoCellAnchor>
    <xdr:from>
      <xdr:col>12</xdr:col>
      <xdr:colOff>444504</xdr:colOff>
      <xdr:row>7</xdr:row>
      <xdr:rowOff>186267</xdr:rowOff>
    </xdr:from>
    <xdr:to>
      <xdr:col>13</xdr:col>
      <xdr:colOff>504826</xdr:colOff>
      <xdr:row>9</xdr:row>
      <xdr:rowOff>165101</xdr:rowOff>
    </xdr:to>
    <xdr:sp macro="" textlink="">
      <xdr:nvSpPr>
        <xdr:cNvPr id="11" name="TextBox 10">
          <a:extLst>
            <a:ext uri="{FF2B5EF4-FFF2-40B4-BE49-F238E27FC236}">
              <a16:creationId xmlns:a16="http://schemas.microsoft.com/office/drawing/2014/main" id="{4A1E1449-5043-3448-A6F5-5816C732DDBA}"/>
            </a:ext>
          </a:extLst>
        </xdr:cNvPr>
        <xdr:cNvSpPr txBox="1"/>
      </xdr:nvSpPr>
      <xdr:spPr>
        <a:xfrm>
          <a:off x="10112379" y="1519767"/>
          <a:ext cx="822322" cy="3598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12.47%</a:t>
          </a:r>
        </a:p>
      </xdr:txBody>
    </xdr:sp>
    <xdr:clientData/>
  </xdr:twoCellAnchor>
  <xdr:twoCellAnchor>
    <xdr:from>
      <xdr:col>9</xdr:col>
      <xdr:colOff>146050</xdr:colOff>
      <xdr:row>7</xdr:row>
      <xdr:rowOff>76200</xdr:rowOff>
    </xdr:from>
    <xdr:to>
      <xdr:col>10</xdr:col>
      <xdr:colOff>9525</xdr:colOff>
      <xdr:row>9</xdr:row>
      <xdr:rowOff>76200</xdr:rowOff>
    </xdr:to>
    <xdr:sp macro="" textlink="">
      <xdr:nvSpPr>
        <xdr:cNvPr id="16" name="TextBox 15">
          <a:extLst>
            <a:ext uri="{FF2B5EF4-FFF2-40B4-BE49-F238E27FC236}">
              <a16:creationId xmlns:a16="http://schemas.microsoft.com/office/drawing/2014/main" id="{4DFE3D21-7D30-5769-F6E7-B3B2D6AFBAD3}"/>
            </a:ext>
          </a:extLst>
        </xdr:cNvPr>
        <xdr:cNvSpPr txBox="1"/>
      </xdr:nvSpPr>
      <xdr:spPr>
        <a:xfrm>
          <a:off x="8689975" y="1409700"/>
          <a:ext cx="1254125"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1C96F0E9-2DCF-4149-A8FB-E17387FEBF40}" type="TxLink">
            <a:rPr lang="en-US" sz="1400" b="1" i="0" u="none" strike="noStrike">
              <a:solidFill>
                <a:srgbClr val="000000"/>
              </a:solidFill>
              <a:latin typeface="+mn-lt"/>
            </a:rPr>
            <a:pPr marL="0" marR="0" lvl="0" indent="0" defTabSz="914400" eaLnBrk="1" fontAlgn="auto" latinLnBrk="0" hangingPunct="1">
              <a:lnSpc>
                <a:spcPct val="100000"/>
              </a:lnSpc>
              <a:spcBef>
                <a:spcPts val="0"/>
              </a:spcBef>
              <a:spcAft>
                <a:spcPts val="0"/>
              </a:spcAft>
              <a:buClrTx/>
              <a:buSzTx/>
              <a:buFontTx/>
              <a:buNone/>
              <a:tabLst/>
              <a:defRPr/>
            </a:pPr>
            <a:t> $286,397.02 </a:t>
          </a:fld>
          <a:endParaRPr lang="en-GB" sz="1400" b="1"/>
        </a:p>
        <a:p>
          <a:endParaRPr lang="en-GB" sz="1100"/>
        </a:p>
      </xdr:txBody>
    </xdr:sp>
    <xdr:clientData/>
  </xdr:twoCellAnchor>
  <xdr:oneCellAnchor>
    <xdr:from>
      <xdr:col>7</xdr:col>
      <xdr:colOff>749300</xdr:colOff>
      <xdr:row>16</xdr:row>
      <xdr:rowOff>25400</xdr:rowOff>
    </xdr:from>
    <xdr:ext cx="184731" cy="264431"/>
    <xdr:sp macro="" textlink="">
      <xdr:nvSpPr>
        <xdr:cNvPr id="17" name="TextBox 16">
          <a:extLst>
            <a:ext uri="{FF2B5EF4-FFF2-40B4-BE49-F238E27FC236}">
              <a16:creationId xmlns:a16="http://schemas.microsoft.com/office/drawing/2014/main" id="{D6897608-0AF6-D165-2324-DA65ED49FE7B}"/>
            </a:ext>
          </a:extLst>
        </xdr:cNvPr>
        <xdr:cNvSpPr txBox="1"/>
      </xdr:nvSpPr>
      <xdr:spPr>
        <a:xfrm>
          <a:off x="6527800" y="307340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9</xdr:col>
      <xdr:colOff>0</xdr:colOff>
      <xdr:row>18</xdr:row>
      <xdr:rowOff>139700</xdr:rowOff>
    </xdr:from>
    <xdr:ext cx="184731" cy="264431"/>
    <xdr:sp macro="" textlink="">
      <xdr:nvSpPr>
        <xdr:cNvPr id="20" name="TextBox 19">
          <a:extLst>
            <a:ext uri="{FF2B5EF4-FFF2-40B4-BE49-F238E27FC236}">
              <a16:creationId xmlns:a16="http://schemas.microsoft.com/office/drawing/2014/main" id="{4DCDCC8A-716A-068C-3602-324B2B87159F}"/>
            </a:ext>
          </a:extLst>
        </xdr:cNvPr>
        <xdr:cNvSpPr txBox="1"/>
      </xdr:nvSpPr>
      <xdr:spPr>
        <a:xfrm>
          <a:off x="7429500" y="356870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15</xdr:col>
      <xdr:colOff>508000</xdr:colOff>
      <xdr:row>4</xdr:row>
      <xdr:rowOff>1058</xdr:rowOff>
    </xdr:from>
    <xdr:to>
      <xdr:col>19</xdr:col>
      <xdr:colOff>22225</xdr:colOff>
      <xdr:row>10</xdr:row>
      <xdr:rowOff>85725</xdr:rowOff>
    </xdr:to>
    <xdr:sp macro="" textlink="">
      <xdr:nvSpPr>
        <xdr:cNvPr id="15" name="Rectangle 14">
          <a:extLst>
            <a:ext uri="{FF2B5EF4-FFF2-40B4-BE49-F238E27FC236}">
              <a16:creationId xmlns:a16="http://schemas.microsoft.com/office/drawing/2014/main" id="{5BF574AE-F42E-449E-BD89-EABFAE2F4A3C}"/>
            </a:ext>
          </a:extLst>
        </xdr:cNvPr>
        <xdr:cNvSpPr/>
      </xdr:nvSpPr>
      <xdr:spPr>
        <a:xfrm>
          <a:off x="15446375" y="842433"/>
          <a:ext cx="2562225" cy="1386417"/>
        </a:xfrm>
        <a:prstGeom prst="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10583</xdr:colOff>
      <xdr:row>4</xdr:row>
      <xdr:rowOff>184152</xdr:rowOff>
    </xdr:from>
    <xdr:to>
      <xdr:col>18</xdr:col>
      <xdr:colOff>349250</xdr:colOff>
      <xdr:row>6</xdr:row>
      <xdr:rowOff>76200</xdr:rowOff>
    </xdr:to>
    <xdr:sp macro="" textlink="">
      <xdr:nvSpPr>
        <xdr:cNvPr id="23" name="TextBox 22">
          <a:extLst>
            <a:ext uri="{FF2B5EF4-FFF2-40B4-BE49-F238E27FC236}">
              <a16:creationId xmlns:a16="http://schemas.microsoft.com/office/drawing/2014/main" id="{54B49CB6-9FC8-4144-B8D5-7AE7F5102E1F}"/>
            </a:ext>
          </a:extLst>
        </xdr:cNvPr>
        <xdr:cNvSpPr txBox="1"/>
      </xdr:nvSpPr>
      <xdr:spPr>
        <a:xfrm>
          <a:off x="15745883" y="1022352"/>
          <a:ext cx="1862667" cy="425448"/>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Average Discount</a:t>
          </a:r>
        </a:p>
      </xdr:txBody>
    </xdr:sp>
    <xdr:clientData/>
  </xdr:twoCellAnchor>
  <xdr:twoCellAnchor>
    <xdr:from>
      <xdr:col>16</xdr:col>
      <xdr:colOff>431800</xdr:colOff>
      <xdr:row>7</xdr:row>
      <xdr:rowOff>120650</xdr:rowOff>
    </xdr:from>
    <xdr:to>
      <xdr:col>17</xdr:col>
      <xdr:colOff>504825</xdr:colOff>
      <xdr:row>9</xdr:row>
      <xdr:rowOff>120650</xdr:rowOff>
    </xdr:to>
    <xdr:sp macro="" textlink="">
      <xdr:nvSpPr>
        <xdr:cNvPr id="24" name="TextBox 23">
          <a:extLst>
            <a:ext uri="{FF2B5EF4-FFF2-40B4-BE49-F238E27FC236}">
              <a16:creationId xmlns:a16="http://schemas.microsoft.com/office/drawing/2014/main" id="{1C582BD3-618D-4BB6-84A1-F72432DD0D46}"/>
            </a:ext>
          </a:extLst>
        </xdr:cNvPr>
        <xdr:cNvSpPr txBox="1"/>
      </xdr:nvSpPr>
      <xdr:spPr>
        <a:xfrm>
          <a:off x="16132175" y="1454150"/>
          <a:ext cx="835025"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i="0" u="none" strike="noStrike">
              <a:solidFill>
                <a:schemeClr val="dk1"/>
              </a:solidFill>
              <a:effectLst/>
              <a:latin typeface="+mn-lt"/>
              <a:ea typeface="+mn-ea"/>
              <a:cs typeface="+mn-cs"/>
            </a:rPr>
            <a:t>15.62%</a:t>
          </a:r>
          <a:r>
            <a:rPr lang="en-AU" sz="1400" b="1">
              <a:effectLst/>
            </a:rPr>
            <a:t> </a:t>
          </a:r>
          <a:endParaRPr lang="en-GB" sz="1400" b="1"/>
        </a:p>
      </xdr:txBody>
    </xdr:sp>
    <xdr:clientData/>
  </xdr:twoCellAnchor>
  <xdr:twoCellAnchor>
    <xdr:from>
      <xdr:col>11</xdr:col>
      <xdr:colOff>85725</xdr:colOff>
      <xdr:row>19</xdr:row>
      <xdr:rowOff>142873</xdr:rowOff>
    </xdr:from>
    <xdr:to>
      <xdr:col>20</xdr:col>
      <xdr:colOff>752474</xdr:colOff>
      <xdr:row>38</xdr:row>
      <xdr:rowOff>123825</xdr:rowOff>
    </xdr:to>
    <xdr:graphicFrame macro="">
      <xdr:nvGraphicFramePr>
        <xdr:cNvPr id="26" name="Chart 25">
          <a:extLst>
            <a:ext uri="{FF2B5EF4-FFF2-40B4-BE49-F238E27FC236}">
              <a16:creationId xmlns:a16="http://schemas.microsoft.com/office/drawing/2014/main" id="{EB691B63-6393-47FB-959F-F26918A9E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95250</xdr:colOff>
      <xdr:row>19</xdr:row>
      <xdr:rowOff>136525</xdr:rowOff>
    </xdr:from>
    <xdr:to>
      <xdr:col>24</xdr:col>
      <xdr:colOff>79374</xdr:colOff>
      <xdr:row>38</xdr:row>
      <xdr:rowOff>95250</xdr:rowOff>
    </xdr:to>
    <xdr:graphicFrame macro="">
      <xdr:nvGraphicFramePr>
        <xdr:cNvPr id="33" name="Chart 32">
          <a:extLst>
            <a:ext uri="{FF2B5EF4-FFF2-40B4-BE49-F238E27FC236}">
              <a16:creationId xmlns:a16="http://schemas.microsoft.com/office/drawing/2014/main" id="{4B7286E6-80B7-4F4F-B25E-F4DC9279E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616744</xdr:colOff>
      <xdr:row>2</xdr:row>
      <xdr:rowOff>69056</xdr:rowOff>
    </xdr:from>
    <xdr:to>
      <xdr:col>2</xdr:col>
      <xdr:colOff>66675</xdr:colOff>
      <xdr:row>6</xdr:row>
      <xdr:rowOff>152399</xdr:rowOff>
    </xdr:to>
    <mc:AlternateContent xmlns:mc="http://schemas.openxmlformats.org/markup-compatibility/2006" xmlns:a14="http://schemas.microsoft.com/office/drawing/2010/main">
      <mc:Choice Requires="a14">
        <xdr:graphicFrame macro="">
          <xdr:nvGraphicFramePr>
            <xdr:cNvPr id="34" name="Discount Band">
              <a:extLst>
                <a:ext uri="{FF2B5EF4-FFF2-40B4-BE49-F238E27FC236}">
                  <a16:creationId xmlns:a16="http://schemas.microsoft.com/office/drawing/2014/main" id="{0CC2BC42-A46D-7363-B6CB-F051FB5A77F3}"/>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616744" y="450056"/>
              <a:ext cx="1831181" cy="1073943"/>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197643</xdr:colOff>
      <xdr:row>2</xdr:row>
      <xdr:rowOff>78582</xdr:rowOff>
    </xdr:from>
    <xdr:to>
      <xdr:col>3</xdr:col>
      <xdr:colOff>495300</xdr:colOff>
      <xdr:row>6</xdr:row>
      <xdr:rowOff>133350</xdr:rowOff>
    </xdr:to>
    <mc:AlternateContent xmlns:mc="http://schemas.openxmlformats.org/markup-compatibility/2006" xmlns:a14="http://schemas.microsoft.com/office/drawing/2010/main">
      <mc:Choice Requires="a14">
        <xdr:graphicFrame macro="">
          <xdr:nvGraphicFramePr>
            <xdr:cNvPr id="35" name="Category">
              <a:extLst>
                <a:ext uri="{FF2B5EF4-FFF2-40B4-BE49-F238E27FC236}">
                  <a16:creationId xmlns:a16="http://schemas.microsoft.com/office/drawing/2014/main" id="{256E5790-BBBE-16DC-9B3A-D4BA9BEB2B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78893" y="459582"/>
              <a:ext cx="1840707" cy="1045368"/>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157163</xdr:colOff>
      <xdr:row>6</xdr:row>
      <xdr:rowOff>238125</xdr:rowOff>
    </xdr:from>
    <xdr:to>
      <xdr:col>3</xdr:col>
      <xdr:colOff>459582</xdr:colOff>
      <xdr:row>11</xdr:row>
      <xdr:rowOff>206375</xdr:rowOff>
    </xdr:to>
    <mc:AlternateContent xmlns:mc="http://schemas.openxmlformats.org/markup-compatibility/2006" xmlns:a14="http://schemas.microsoft.com/office/drawing/2010/main">
      <mc:Choice Requires="a14">
        <xdr:graphicFrame macro="">
          <xdr:nvGraphicFramePr>
            <xdr:cNvPr id="27" name="Quarter">
              <a:extLst>
                <a:ext uri="{FF2B5EF4-FFF2-40B4-BE49-F238E27FC236}">
                  <a16:creationId xmlns:a16="http://schemas.microsoft.com/office/drawing/2014/main" id="{6553E9E0-7A08-3509-FFC9-15A764278FF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2538413" y="1609725"/>
              <a:ext cx="1845469" cy="12065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82550</xdr:colOff>
      <xdr:row>39</xdr:row>
      <xdr:rowOff>28576</xdr:rowOff>
    </xdr:from>
    <xdr:to>
      <xdr:col>23</xdr:col>
      <xdr:colOff>3492500</xdr:colOff>
      <xdr:row>62</xdr:row>
      <xdr:rowOff>66676</xdr:rowOff>
    </xdr:to>
    <xdr:graphicFrame macro="">
      <xdr:nvGraphicFramePr>
        <xdr:cNvPr id="56" name="Chart 55">
          <a:extLst>
            <a:ext uri="{FF2B5EF4-FFF2-40B4-BE49-F238E27FC236}">
              <a16:creationId xmlns:a16="http://schemas.microsoft.com/office/drawing/2014/main" id="{B40DE679-A66F-4F89-9CF4-66AF42079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592931</xdr:colOff>
      <xdr:row>6</xdr:row>
      <xdr:rowOff>214313</xdr:rowOff>
    </xdr:from>
    <xdr:to>
      <xdr:col>2</xdr:col>
      <xdr:colOff>42862</xdr:colOff>
      <xdr:row>11</xdr:row>
      <xdr:rowOff>177800</xdr:rowOff>
    </xdr:to>
    <mc:AlternateContent xmlns:mc="http://schemas.openxmlformats.org/markup-compatibility/2006" xmlns:a14="http://schemas.microsoft.com/office/drawing/2010/main">
      <mc:Choice Requires="a14">
        <xdr:graphicFrame macro="">
          <xdr:nvGraphicFramePr>
            <xdr:cNvPr id="58" name="Year">
              <a:extLst>
                <a:ext uri="{FF2B5EF4-FFF2-40B4-BE49-F238E27FC236}">
                  <a16:creationId xmlns:a16="http://schemas.microsoft.com/office/drawing/2014/main" id="{37BAEF2B-C637-1CE8-5131-551AC3F90A0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92931" y="1585913"/>
              <a:ext cx="1831181" cy="1201737"/>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154781</xdr:colOff>
      <xdr:row>19</xdr:row>
      <xdr:rowOff>123030</xdr:rowOff>
    </xdr:from>
    <xdr:to>
      <xdr:col>10</xdr:col>
      <xdr:colOff>631030</xdr:colOff>
      <xdr:row>62</xdr:row>
      <xdr:rowOff>38100</xdr:rowOff>
    </xdr:to>
    <xdr:graphicFrame macro="">
      <xdr:nvGraphicFramePr>
        <xdr:cNvPr id="29" name="Chart 76">
          <a:extLst>
            <a:ext uri="{FF2B5EF4-FFF2-40B4-BE49-F238E27FC236}">
              <a16:creationId xmlns:a16="http://schemas.microsoft.com/office/drawing/2014/main" id="{E0D42296-749B-43AD-B532-B7DF35DF4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165100</xdr:colOff>
      <xdr:row>12</xdr:row>
      <xdr:rowOff>47625</xdr:rowOff>
    </xdr:from>
    <xdr:to>
      <xdr:col>3</xdr:col>
      <xdr:colOff>463550</xdr:colOff>
      <xdr:row>17</xdr:row>
      <xdr:rowOff>155121</xdr:rowOff>
    </xdr:to>
    <mc:AlternateContent xmlns:mc="http://schemas.openxmlformats.org/markup-compatibility/2006" xmlns:a14="http://schemas.microsoft.com/office/drawing/2010/main">
      <mc:Choice Requires="a14">
        <xdr:graphicFrame macro="">
          <xdr:nvGraphicFramePr>
            <xdr:cNvPr id="78" name="State">
              <a:extLst>
                <a:ext uri="{FF2B5EF4-FFF2-40B4-BE49-F238E27FC236}">
                  <a16:creationId xmlns:a16="http://schemas.microsoft.com/office/drawing/2014/main" id="{4B6AD764-6041-5795-9B6D-5D44B7991E4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546350" y="2905125"/>
              <a:ext cx="1841500" cy="134574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606425</xdr:colOff>
      <xdr:row>12</xdr:row>
      <xdr:rowOff>66675</xdr:rowOff>
    </xdr:from>
    <xdr:to>
      <xdr:col>2</xdr:col>
      <xdr:colOff>60325</xdr:colOff>
      <xdr:row>17</xdr:row>
      <xdr:rowOff>152400</xdr:rowOff>
    </xdr:to>
    <mc:AlternateContent xmlns:mc="http://schemas.openxmlformats.org/markup-compatibility/2006" xmlns:a14="http://schemas.microsoft.com/office/drawing/2010/main">
      <mc:Choice Requires="a14">
        <xdr:graphicFrame macro="">
          <xdr:nvGraphicFramePr>
            <xdr:cNvPr id="79" name="Region">
              <a:extLst>
                <a:ext uri="{FF2B5EF4-FFF2-40B4-BE49-F238E27FC236}">
                  <a16:creationId xmlns:a16="http://schemas.microsoft.com/office/drawing/2014/main" id="{5F9859FE-DA61-59F3-C4E8-FC334772E9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6425" y="2924175"/>
              <a:ext cx="1835150" cy="13239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348029</xdr:colOff>
      <xdr:row>20</xdr:row>
      <xdr:rowOff>84259</xdr:rowOff>
    </xdr:from>
    <xdr:to>
      <xdr:col>3</xdr:col>
      <xdr:colOff>1000125</xdr:colOff>
      <xdr:row>27</xdr:row>
      <xdr:rowOff>47624</xdr:rowOff>
    </xdr:to>
    <xdr:sp macro="" textlink="">
      <xdr:nvSpPr>
        <xdr:cNvPr id="30" name="Rectangle 29">
          <a:extLst>
            <a:ext uri="{FF2B5EF4-FFF2-40B4-BE49-F238E27FC236}">
              <a16:creationId xmlns:a16="http://schemas.microsoft.com/office/drawing/2014/main" id="{F794EAD3-0653-42D1-9079-B9754157018C}"/>
            </a:ext>
          </a:extLst>
        </xdr:cNvPr>
        <xdr:cNvSpPr/>
      </xdr:nvSpPr>
      <xdr:spPr>
        <a:xfrm>
          <a:off x="348029" y="4243509"/>
          <a:ext cx="4557346" cy="1296865"/>
        </a:xfrm>
        <a:prstGeom prst="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508000</xdr:colOff>
      <xdr:row>21</xdr:row>
      <xdr:rowOff>31752</xdr:rowOff>
    </xdr:from>
    <xdr:to>
      <xdr:col>3</xdr:col>
      <xdr:colOff>809625</xdr:colOff>
      <xdr:row>23</xdr:row>
      <xdr:rowOff>47625</xdr:rowOff>
    </xdr:to>
    <xdr:sp macro="" textlink="">
      <xdr:nvSpPr>
        <xdr:cNvPr id="31" name="TextBox 30">
          <a:hlinkClick xmlns:r="http://schemas.openxmlformats.org/officeDocument/2006/relationships" r:id="rId5"/>
          <a:extLst>
            <a:ext uri="{FF2B5EF4-FFF2-40B4-BE49-F238E27FC236}">
              <a16:creationId xmlns:a16="http://schemas.microsoft.com/office/drawing/2014/main" id="{BD548FD3-2479-4C34-8B79-ACCDA5D94D53}"/>
            </a:ext>
          </a:extLst>
        </xdr:cNvPr>
        <xdr:cNvSpPr txBox="1"/>
      </xdr:nvSpPr>
      <xdr:spPr>
        <a:xfrm>
          <a:off x="508000" y="4381502"/>
          <a:ext cx="4206875" cy="396873"/>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b="1"/>
            <a:t>Top 20 Customers</a:t>
          </a:r>
          <a:r>
            <a:rPr lang="en-AU" sz="1600" b="1" baseline="0"/>
            <a:t> </a:t>
          </a:r>
          <a:r>
            <a:rPr lang="en-AU" sz="1600" b="1"/>
            <a:t>Contribution to total revenue</a:t>
          </a:r>
        </a:p>
        <a:p>
          <a:endParaRPr lang="en-GB" sz="1600"/>
        </a:p>
      </xdr:txBody>
    </xdr:sp>
    <xdr:clientData/>
  </xdr:twoCellAnchor>
  <xdr:twoCellAnchor>
    <xdr:from>
      <xdr:col>0</xdr:col>
      <xdr:colOff>619125</xdr:colOff>
      <xdr:row>29</xdr:row>
      <xdr:rowOff>47627</xdr:rowOff>
    </xdr:from>
    <xdr:to>
      <xdr:col>3</xdr:col>
      <xdr:colOff>460374</xdr:colOff>
      <xdr:row>35</xdr:row>
      <xdr:rowOff>127001</xdr:rowOff>
    </xdr:to>
    <xdr:sp macro="" textlink="">
      <xdr:nvSpPr>
        <xdr:cNvPr id="36" name="Rectangle 35">
          <a:extLst>
            <a:ext uri="{FF2B5EF4-FFF2-40B4-BE49-F238E27FC236}">
              <a16:creationId xmlns:a16="http://schemas.microsoft.com/office/drawing/2014/main" id="{D311F347-B8DF-4BF6-85F3-859E74A75EB0}"/>
            </a:ext>
          </a:extLst>
        </xdr:cNvPr>
        <xdr:cNvSpPr/>
      </xdr:nvSpPr>
      <xdr:spPr>
        <a:xfrm>
          <a:off x="619125" y="6000752"/>
          <a:ext cx="3746499" cy="1222374"/>
        </a:xfrm>
        <a:prstGeom prst="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825501</xdr:colOff>
      <xdr:row>29</xdr:row>
      <xdr:rowOff>158751</xdr:rowOff>
    </xdr:from>
    <xdr:to>
      <xdr:col>3</xdr:col>
      <xdr:colOff>381000</xdr:colOff>
      <xdr:row>31</xdr:row>
      <xdr:rowOff>158751</xdr:rowOff>
    </xdr:to>
    <xdr:sp macro="" textlink="">
      <xdr:nvSpPr>
        <xdr:cNvPr id="37" name="TextBox 36">
          <a:hlinkClick xmlns:r="http://schemas.openxmlformats.org/officeDocument/2006/relationships" r:id="rId5"/>
          <a:extLst>
            <a:ext uri="{FF2B5EF4-FFF2-40B4-BE49-F238E27FC236}">
              <a16:creationId xmlns:a16="http://schemas.microsoft.com/office/drawing/2014/main" id="{8A9F6AB7-3B7A-4268-89E9-9B1FD017C8F5}"/>
            </a:ext>
          </a:extLst>
        </xdr:cNvPr>
        <xdr:cNvSpPr txBox="1"/>
      </xdr:nvSpPr>
      <xdr:spPr>
        <a:xfrm>
          <a:off x="825501" y="6111876"/>
          <a:ext cx="3460749" cy="38100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b="1"/>
            <a:t>Customers Required for 50% Revenue</a:t>
          </a:r>
          <a:endParaRPr lang="en-GB" sz="1600" b="1"/>
        </a:p>
      </xdr:txBody>
    </xdr:sp>
    <xdr:clientData/>
  </xdr:twoCellAnchor>
  <xdr:twoCellAnchor>
    <xdr:from>
      <xdr:col>1</xdr:col>
      <xdr:colOff>869463</xdr:colOff>
      <xdr:row>32</xdr:row>
      <xdr:rowOff>114787</xdr:rowOff>
    </xdr:from>
    <xdr:to>
      <xdr:col>2</xdr:col>
      <xdr:colOff>258885</xdr:colOff>
      <xdr:row>34</xdr:row>
      <xdr:rowOff>105019</xdr:rowOff>
    </xdr:to>
    <xdr:sp macro="" textlink="$G$31">
      <xdr:nvSpPr>
        <xdr:cNvPr id="38" name="TextBox 37">
          <a:extLst>
            <a:ext uri="{FF2B5EF4-FFF2-40B4-BE49-F238E27FC236}">
              <a16:creationId xmlns:a16="http://schemas.microsoft.com/office/drawing/2014/main" id="{AA2DE5EE-5568-48F6-86C2-D6103E8E0ACE}"/>
            </a:ext>
          </a:extLst>
        </xdr:cNvPr>
        <xdr:cNvSpPr txBox="1"/>
      </xdr:nvSpPr>
      <xdr:spPr>
        <a:xfrm>
          <a:off x="2044213" y="6639412"/>
          <a:ext cx="580047" cy="371232"/>
        </a:xfrm>
        <a:prstGeom prst="rect">
          <a:avLst/>
        </a:prstGeom>
        <a:noFill/>
        <a:ln w="9525" cmpd="sng">
          <a:solidFill>
            <a:schemeClr val="accent1">
              <a:shade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8028F9-C616-1043-A691-7ABEE59C618A}" type="TxLink">
            <a:rPr lang="en-US" sz="1600" b="1" i="0" u="none" strike="noStrike">
              <a:solidFill>
                <a:srgbClr val="000000"/>
              </a:solidFill>
              <a:latin typeface="Aptos Narrow"/>
            </a:rPr>
            <a:pPr/>
            <a:t> </a:t>
          </a:fld>
          <a:r>
            <a:rPr lang="en-US" sz="1600" b="1" i="0" u="none" strike="noStrike">
              <a:solidFill>
                <a:srgbClr val="000000"/>
              </a:solidFill>
              <a:latin typeface="Aptos Narrow"/>
            </a:rPr>
            <a:t>169</a:t>
          </a:r>
          <a:endParaRPr lang="en-GB" sz="1600" b="1"/>
        </a:p>
      </xdr:txBody>
    </xdr:sp>
    <xdr:clientData/>
  </xdr:twoCellAnchor>
  <xdr:twoCellAnchor>
    <xdr:from>
      <xdr:col>1</xdr:col>
      <xdr:colOff>717549</xdr:colOff>
      <xdr:row>23</xdr:row>
      <xdr:rowOff>169861</xdr:rowOff>
    </xdr:from>
    <xdr:to>
      <xdr:col>2</xdr:col>
      <xdr:colOff>492125</xdr:colOff>
      <xdr:row>25</xdr:row>
      <xdr:rowOff>127000</xdr:rowOff>
    </xdr:to>
    <xdr:sp macro="" textlink="">
      <xdr:nvSpPr>
        <xdr:cNvPr id="42" name="TextBox 41">
          <a:extLst>
            <a:ext uri="{FF2B5EF4-FFF2-40B4-BE49-F238E27FC236}">
              <a16:creationId xmlns:a16="http://schemas.microsoft.com/office/drawing/2014/main" id="{F018821B-503C-F75F-E2C8-36B7A24C918E}"/>
            </a:ext>
          </a:extLst>
        </xdr:cNvPr>
        <xdr:cNvSpPr txBox="1"/>
      </xdr:nvSpPr>
      <xdr:spPr>
        <a:xfrm>
          <a:off x="1892299" y="4900611"/>
          <a:ext cx="965201" cy="338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b="1" i="0" u="none" strike="noStrike">
              <a:solidFill>
                <a:srgbClr val="000000"/>
              </a:solidFill>
              <a:effectLst/>
              <a:latin typeface="Aptos Narrow" panose="020B0004020202020204" pitchFamily="34" charset="0"/>
            </a:rPr>
            <a:t>11.53%</a:t>
          </a:r>
          <a:r>
            <a:rPr lang="en-AU" sz="1800" b="1">
              <a:effectLst/>
            </a:rPr>
            <a:t> </a:t>
          </a:r>
          <a:endParaRPr lang="en-AU" sz="1800" b="1"/>
        </a:p>
      </xdr:txBody>
    </xdr:sp>
    <xdr:clientData/>
  </xdr:twoCellAnchor>
  <xdr:oneCellAnchor>
    <xdr:from>
      <xdr:col>7</xdr:col>
      <xdr:colOff>749300</xdr:colOff>
      <xdr:row>25</xdr:row>
      <xdr:rowOff>25400</xdr:rowOff>
    </xdr:from>
    <xdr:ext cx="184731" cy="264431"/>
    <xdr:sp macro="" textlink="">
      <xdr:nvSpPr>
        <xdr:cNvPr id="43" name="TextBox 42">
          <a:extLst>
            <a:ext uri="{FF2B5EF4-FFF2-40B4-BE49-F238E27FC236}">
              <a16:creationId xmlns:a16="http://schemas.microsoft.com/office/drawing/2014/main" id="{6BC4DC1D-F8E4-49A7-8524-D12A208520BC}"/>
            </a:ext>
          </a:extLst>
        </xdr:cNvPr>
        <xdr:cNvSpPr txBox="1"/>
      </xdr:nvSpPr>
      <xdr:spPr>
        <a:xfrm>
          <a:off x="8845550" y="307340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13</xdr:col>
      <xdr:colOff>311150</xdr:colOff>
      <xdr:row>11</xdr:row>
      <xdr:rowOff>88900</xdr:rowOff>
    </xdr:from>
    <xdr:to>
      <xdr:col>19</xdr:col>
      <xdr:colOff>371475</xdr:colOff>
      <xdr:row>18</xdr:row>
      <xdr:rowOff>79376</xdr:rowOff>
    </xdr:to>
    <xdr:sp macro="" textlink="">
      <xdr:nvSpPr>
        <xdr:cNvPr id="44" name="TextBox 43">
          <a:extLst>
            <a:ext uri="{FF2B5EF4-FFF2-40B4-BE49-F238E27FC236}">
              <a16:creationId xmlns:a16="http://schemas.microsoft.com/office/drawing/2014/main" id="{50057D11-AE0A-408D-A707-43B141D06CE2}"/>
            </a:ext>
          </a:extLst>
        </xdr:cNvPr>
        <xdr:cNvSpPr txBox="1"/>
      </xdr:nvSpPr>
      <xdr:spPr>
        <a:xfrm>
          <a:off x="13725525" y="2422525"/>
          <a:ext cx="4632325" cy="1323976"/>
        </a:xfrm>
        <a:prstGeom prst="rect">
          <a:avLst/>
        </a:prstGeom>
        <a:solidFill>
          <a:schemeClr val="lt1"/>
        </a:solidFill>
        <a:ln w="9525" cmpd="sng">
          <a:solidFill>
            <a:schemeClr val="lt1">
              <a:shade val="50000"/>
              <a:alpha val="55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                 </a:t>
          </a:r>
          <a:r>
            <a:rPr lang="en-GB" sz="1100" baseline="0"/>
            <a:t>      </a:t>
          </a:r>
          <a:r>
            <a:rPr lang="en-GB" sz="1100"/>
            <a:t>                   </a:t>
          </a:r>
          <a:r>
            <a:rPr lang="en-GB" sz="1800"/>
            <a:t>The Most Profitable Category</a:t>
          </a:r>
          <a:br>
            <a:rPr lang="en-GB" sz="1800"/>
          </a:br>
          <a:r>
            <a:rPr lang="en-GB" sz="1800"/>
            <a:t>                                   </a:t>
          </a:r>
          <a:r>
            <a:rPr lang="en-GB" sz="2000" b="1"/>
            <a:t>TECHNOLOGY</a:t>
          </a:r>
          <a:br>
            <a:rPr lang="en-GB" sz="1800"/>
          </a:br>
          <a:endParaRPr lang="en-GB" sz="1800"/>
        </a:p>
      </xdr:txBody>
    </xdr:sp>
    <xdr:clientData/>
  </xdr:twoCellAnchor>
  <xdr:twoCellAnchor>
    <xdr:from>
      <xdr:col>13</xdr:col>
      <xdr:colOff>571499</xdr:colOff>
      <xdr:row>14</xdr:row>
      <xdr:rowOff>152401</xdr:rowOff>
    </xdr:from>
    <xdr:to>
      <xdr:col>15</xdr:col>
      <xdr:colOff>282574</xdr:colOff>
      <xdr:row>16</xdr:row>
      <xdr:rowOff>209550</xdr:rowOff>
    </xdr:to>
    <xdr:sp macro="" textlink="">
      <xdr:nvSpPr>
        <xdr:cNvPr id="45" name="TextBox 44">
          <a:extLst>
            <a:ext uri="{FF2B5EF4-FFF2-40B4-BE49-F238E27FC236}">
              <a16:creationId xmlns:a16="http://schemas.microsoft.com/office/drawing/2014/main" id="{216ED44D-BFC6-4099-87A8-92EB8BB507D6}"/>
            </a:ext>
          </a:extLst>
        </xdr:cNvPr>
        <xdr:cNvSpPr txBox="1"/>
      </xdr:nvSpPr>
      <xdr:spPr>
        <a:xfrm>
          <a:off x="14020799" y="3505201"/>
          <a:ext cx="1235075" cy="552449"/>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Sales</a:t>
          </a:r>
          <a:br>
            <a:rPr lang="en-GB" sz="1100" b="1"/>
          </a:br>
          <a:r>
            <a:rPr lang="en-AU" sz="1100" b="0" i="0" u="none" strike="noStrike">
              <a:solidFill>
                <a:schemeClr val="dk1"/>
              </a:solidFill>
              <a:effectLst/>
              <a:latin typeface="+mn-lt"/>
              <a:ea typeface="+mn-ea"/>
              <a:cs typeface="+mn-cs"/>
            </a:rPr>
            <a:t> $836,154.03 </a:t>
          </a:r>
          <a:endParaRPr lang="en-GB" sz="1100" b="1"/>
        </a:p>
      </xdr:txBody>
    </xdr:sp>
    <xdr:clientData/>
  </xdr:twoCellAnchor>
  <xdr:oneCellAnchor>
    <xdr:from>
      <xdr:col>9</xdr:col>
      <xdr:colOff>0</xdr:colOff>
      <xdr:row>27</xdr:row>
      <xdr:rowOff>139700</xdr:rowOff>
    </xdr:from>
    <xdr:ext cx="184731" cy="264431"/>
    <xdr:sp macro="" textlink="">
      <xdr:nvSpPr>
        <xdr:cNvPr id="46" name="TextBox 45">
          <a:extLst>
            <a:ext uri="{FF2B5EF4-FFF2-40B4-BE49-F238E27FC236}">
              <a16:creationId xmlns:a16="http://schemas.microsoft.com/office/drawing/2014/main" id="{34ABF30E-0FB8-4B8A-9322-E5BD8B331514}"/>
            </a:ext>
          </a:extLst>
        </xdr:cNvPr>
        <xdr:cNvSpPr txBox="1"/>
      </xdr:nvSpPr>
      <xdr:spPr>
        <a:xfrm>
          <a:off x="9731375" y="356870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15</xdr:col>
      <xdr:colOff>425450</xdr:colOff>
      <xdr:row>14</xdr:row>
      <xdr:rowOff>158750</xdr:rowOff>
    </xdr:from>
    <xdr:to>
      <xdr:col>17</xdr:col>
      <xdr:colOff>209550</xdr:colOff>
      <xdr:row>16</xdr:row>
      <xdr:rowOff>190500</xdr:rowOff>
    </xdr:to>
    <xdr:sp macro="" textlink="">
      <xdr:nvSpPr>
        <xdr:cNvPr id="47" name="TextBox 46">
          <a:extLst>
            <a:ext uri="{FF2B5EF4-FFF2-40B4-BE49-F238E27FC236}">
              <a16:creationId xmlns:a16="http://schemas.microsoft.com/office/drawing/2014/main" id="{7793DED6-9FCF-4E66-AC4E-C250F00CA81D}"/>
            </a:ext>
          </a:extLst>
        </xdr:cNvPr>
        <xdr:cNvSpPr txBox="1"/>
      </xdr:nvSpPr>
      <xdr:spPr>
        <a:xfrm>
          <a:off x="15398750" y="3511550"/>
          <a:ext cx="1308100" cy="52705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Profit</a:t>
          </a:r>
          <a:br>
            <a:rPr lang="en-GB" sz="1100" b="1"/>
          </a:br>
          <a:r>
            <a:rPr lang="en-AU" sz="1100" b="0" i="0" u="none" strike="noStrike">
              <a:solidFill>
                <a:schemeClr val="dk1"/>
              </a:solidFill>
              <a:effectLst/>
              <a:latin typeface="+mn-lt"/>
              <a:ea typeface="+mn-ea"/>
              <a:cs typeface="+mn-cs"/>
            </a:rPr>
            <a:t> $145,454.95 </a:t>
          </a:r>
          <a:endParaRPr lang="en-GB" sz="1100" b="1"/>
        </a:p>
      </xdr:txBody>
    </xdr:sp>
    <xdr:clientData/>
  </xdr:twoCellAnchor>
  <xdr:twoCellAnchor>
    <xdr:from>
      <xdr:col>17</xdr:col>
      <xdr:colOff>428625</xdr:colOff>
      <xdr:row>14</xdr:row>
      <xdr:rowOff>180975</xdr:rowOff>
    </xdr:from>
    <xdr:to>
      <xdr:col>19</xdr:col>
      <xdr:colOff>101600</xdr:colOff>
      <xdr:row>16</xdr:row>
      <xdr:rowOff>190500</xdr:rowOff>
    </xdr:to>
    <xdr:sp macro="" textlink="">
      <xdr:nvSpPr>
        <xdr:cNvPr id="48" name="TextBox 47">
          <a:extLst>
            <a:ext uri="{FF2B5EF4-FFF2-40B4-BE49-F238E27FC236}">
              <a16:creationId xmlns:a16="http://schemas.microsoft.com/office/drawing/2014/main" id="{137CA04B-28DC-49DA-A893-7D5935E1CC55}"/>
            </a:ext>
          </a:extLst>
        </xdr:cNvPr>
        <xdr:cNvSpPr txBox="1"/>
      </xdr:nvSpPr>
      <xdr:spPr>
        <a:xfrm>
          <a:off x="16925925" y="3533775"/>
          <a:ext cx="1196975" cy="5048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Profit Margin</a:t>
          </a:r>
          <a:br>
            <a:rPr lang="en-GB" sz="1100" b="1"/>
          </a:br>
          <a:r>
            <a:rPr lang="en-AU" sz="1100" b="0" i="0" u="none" strike="noStrike">
              <a:solidFill>
                <a:schemeClr val="dk1"/>
              </a:solidFill>
              <a:effectLst/>
              <a:latin typeface="+mn-lt"/>
              <a:ea typeface="+mn-ea"/>
              <a:cs typeface="+mn-cs"/>
            </a:rPr>
            <a:t>17.40%</a:t>
          </a:r>
          <a:r>
            <a:rPr lang="en-AU">
              <a:effectLst/>
            </a:rPr>
            <a:t> </a:t>
          </a:r>
          <a:endParaRPr lang="en-GB" sz="1100" b="1"/>
        </a:p>
      </xdr:txBody>
    </xdr:sp>
    <xdr:clientData/>
  </xdr:twoCellAnchor>
  <xdr:twoCellAnchor>
    <xdr:from>
      <xdr:col>9</xdr:col>
      <xdr:colOff>396875</xdr:colOff>
      <xdr:row>11</xdr:row>
      <xdr:rowOff>127000</xdr:rowOff>
    </xdr:from>
    <xdr:to>
      <xdr:col>12</xdr:col>
      <xdr:colOff>476250</xdr:colOff>
      <xdr:row>18</xdr:row>
      <xdr:rowOff>0</xdr:rowOff>
    </xdr:to>
    <xdr:sp macro="" textlink="">
      <xdr:nvSpPr>
        <xdr:cNvPr id="49" name="Rectangle 48">
          <a:extLst>
            <a:ext uri="{FF2B5EF4-FFF2-40B4-BE49-F238E27FC236}">
              <a16:creationId xmlns:a16="http://schemas.microsoft.com/office/drawing/2014/main" id="{E3433C33-6438-4856-8932-6AC5D67B415A}"/>
            </a:ext>
          </a:extLst>
        </xdr:cNvPr>
        <xdr:cNvSpPr/>
      </xdr:nvSpPr>
      <xdr:spPr>
        <a:xfrm>
          <a:off x="10128250" y="2222500"/>
          <a:ext cx="3000375" cy="1206500"/>
        </a:xfrm>
        <a:prstGeom prst="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9</xdr:col>
      <xdr:colOff>555626</xdr:colOff>
      <xdr:row>12</xdr:row>
      <xdr:rowOff>63501</xdr:rowOff>
    </xdr:from>
    <xdr:to>
      <xdr:col>12</xdr:col>
      <xdr:colOff>365126</xdr:colOff>
      <xdr:row>14</xdr:row>
      <xdr:rowOff>76201</xdr:rowOff>
    </xdr:to>
    <xdr:sp macro="" textlink="">
      <xdr:nvSpPr>
        <xdr:cNvPr id="50" name="TextBox 49">
          <a:hlinkClick xmlns:r="http://schemas.openxmlformats.org/officeDocument/2006/relationships" r:id="rId6"/>
          <a:extLst>
            <a:ext uri="{FF2B5EF4-FFF2-40B4-BE49-F238E27FC236}">
              <a16:creationId xmlns:a16="http://schemas.microsoft.com/office/drawing/2014/main" id="{138DE7A2-B9CD-4689-87EE-FCCCE94B4688}"/>
            </a:ext>
          </a:extLst>
        </xdr:cNvPr>
        <xdr:cNvSpPr txBox="1"/>
      </xdr:nvSpPr>
      <xdr:spPr>
        <a:xfrm>
          <a:off x="10328276" y="2635251"/>
          <a:ext cx="2724150" cy="45085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b="1"/>
            <a:t>Forecasted 2018</a:t>
          </a:r>
          <a:r>
            <a:rPr lang="en-AU" sz="2000" b="1" baseline="0"/>
            <a:t> </a:t>
          </a:r>
          <a:r>
            <a:rPr lang="en-AU" sz="2000" b="1"/>
            <a:t>Profit</a:t>
          </a:r>
        </a:p>
      </xdr:txBody>
    </xdr:sp>
    <xdr:clientData/>
  </xdr:twoCellAnchor>
  <xdr:twoCellAnchor>
    <xdr:from>
      <xdr:col>9</xdr:col>
      <xdr:colOff>1371600</xdr:colOff>
      <xdr:row>15</xdr:row>
      <xdr:rowOff>1</xdr:rowOff>
    </xdr:from>
    <xdr:to>
      <xdr:col>11</xdr:col>
      <xdr:colOff>571500</xdr:colOff>
      <xdr:row>16</xdr:row>
      <xdr:rowOff>133350</xdr:rowOff>
    </xdr:to>
    <xdr:sp macro="" textlink="">
      <xdr:nvSpPr>
        <xdr:cNvPr id="51" name="TextBox 50">
          <a:extLst>
            <a:ext uri="{FF2B5EF4-FFF2-40B4-BE49-F238E27FC236}">
              <a16:creationId xmlns:a16="http://schemas.microsoft.com/office/drawing/2014/main" id="{59064104-638D-4B5D-B47B-3FD3FF56D343}"/>
            </a:ext>
          </a:extLst>
        </xdr:cNvPr>
        <xdr:cNvSpPr txBox="1"/>
      </xdr:nvSpPr>
      <xdr:spPr>
        <a:xfrm>
          <a:off x="11144250" y="3200401"/>
          <a:ext cx="1352550" cy="32384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b="1" i="0" u="none" strike="noStrike">
              <a:solidFill>
                <a:schemeClr val="dk1"/>
              </a:solidFill>
              <a:effectLst/>
              <a:latin typeface="+mn-lt"/>
              <a:ea typeface="+mn-ea"/>
              <a:cs typeface="+mn-cs"/>
            </a:rPr>
            <a:t> $  109,564.87 </a:t>
          </a:r>
          <a:endParaRPr lang="en-US" sz="1600" b="1"/>
        </a:p>
      </xdr:txBody>
    </xdr:sp>
    <xdr:clientData/>
  </xdr:twoCellAnchor>
  <xdr:twoCellAnchor>
    <xdr:from>
      <xdr:col>4</xdr:col>
      <xdr:colOff>800100</xdr:colOff>
      <xdr:row>11</xdr:row>
      <xdr:rowOff>82549</xdr:rowOff>
    </xdr:from>
    <xdr:to>
      <xdr:col>9</xdr:col>
      <xdr:colOff>111125</xdr:colOff>
      <xdr:row>18</xdr:row>
      <xdr:rowOff>3175</xdr:rowOff>
    </xdr:to>
    <xdr:sp macro="" textlink="">
      <xdr:nvSpPr>
        <xdr:cNvPr id="52" name="Rectangle 51">
          <a:extLst>
            <a:ext uri="{FF2B5EF4-FFF2-40B4-BE49-F238E27FC236}">
              <a16:creationId xmlns:a16="http://schemas.microsoft.com/office/drawing/2014/main" id="{703A9BAE-DCF7-4B07-B118-CAE6F88DFFE7}"/>
            </a:ext>
          </a:extLst>
        </xdr:cNvPr>
        <xdr:cNvSpPr/>
      </xdr:nvSpPr>
      <xdr:spPr>
        <a:xfrm>
          <a:off x="6134100" y="2406649"/>
          <a:ext cx="3749675" cy="1368426"/>
        </a:xfrm>
        <a:prstGeom prst="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4</xdr:col>
      <xdr:colOff>1143000</xdr:colOff>
      <xdr:row>12</xdr:row>
      <xdr:rowOff>25402</xdr:rowOff>
    </xdr:from>
    <xdr:to>
      <xdr:col>8</xdr:col>
      <xdr:colOff>800099</xdr:colOff>
      <xdr:row>14</xdr:row>
      <xdr:rowOff>133350</xdr:rowOff>
    </xdr:to>
    <xdr:sp macro="" textlink="">
      <xdr:nvSpPr>
        <xdr:cNvPr id="53" name="TextBox 52">
          <a:hlinkClick xmlns:r="http://schemas.openxmlformats.org/officeDocument/2006/relationships" r:id="rId6"/>
          <a:extLst>
            <a:ext uri="{FF2B5EF4-FFF2-40B4-BE49-F238E27FC236}">
              <a16:creationId xmlns:a16="http://schemas.microsoft.com/office/drawing/2014/main" id="{4AA856AA-2C74-4C72-B838-50C7A4E851A0}"/>
            </a:ext>
          </a:extLst>
        </xdr:cNvPr>
        <xdr:cNvSpPr txBox="1"/>
      </xdr:nvSpPr>
      <xdr:spPr>
        <a:xfrm>
          <a:off x="6477000" y="2597152"/>
          <a:ext cx="3219449" cy="546098"/>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b="1"/>
            <a:t>Forecasted 2018 Revenue</a:t>
          </a:r>
        </a:p>
      </xdr:txBody>
    </xdr:sp>
    <xdr:clientData/>
  </xdr:twoCellAnchor>
  <xdr:twoCellAnchor>
    <xdr:from>
      <xdr:col>6</xdr:col>
      <xdr:colOff>-1</xdr:colOff>
      <xdr:row>15</xdr:row>
      <xdr:rowOff>53975</xdr:rowOff>
    </xdr:from>
    <xdr:to>
      <xdr:col>7</xdr:col>
      <xdr:colOff>590550</xdr:colOff>
      <xdr:row>16</xdr:row>
      <xdr:rowOff>171450</xdr:rowOff>
    </xdr:to>
    <xdr:sp macro="" textlink="">
      <xdr:nvSpPr>
        <xdr:cNvPr id="54" name="TextBox 53">
          <a:extLst>
            <a:ext uri="{FF2B5EF4-FFF2-40B4-BE49-F238E27FC236}">
              <a16:creationId xmlns:a16="http://schemas.microsoft.com/office/drawing/2014/main" id="{7812AEF4-25EF-4FC8-AC48-E832BFA7B0B4}"/>
            </a:ext>
          </a:extLst>
        </xdr:cNvPr>
        <xdr:cNvSpPr txBox="1"/>
      </xdr:nvSpPr>
      <xdr:spPr>
        <a:xfrm>
          <a:off x="7353299" y="3254375"/>
          <a:ext cx="1371601" cy="3079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0" i="0" u="none" strike="noStrike">
              <a:solidFill>
                <a:schemeClr val="dk1"/>
              </a:solidFill>
              <a:effectLst/>
              <a:latin typeface="+mn-lt"/>
              <a:ea typeface="+mn-ea"/>
              <a:cs typeface="+mn-cs"/>
            </a:rPr>
            <a:t> </a:t>
          </a:r>
          <a:r>
            <a:rPr lang="en-AU" sz="1600" b="1" i="0" u="none" strike="noStrike">
              <a:solidFill>
                <a:schemeClr val="dk1"/>
              </a:solidFill>
              <a:effectLst/>
              <a:latin typeface="+mn-lt"/>
              <a:ea typeface="+mn-ea"/>
              <a:cs typeface="+mn-cs"/>
            </a:rPr>
            <a:t>$  795,694.31 </a:t>
          </a:r>
          <a:endParaRPr lang="en-AU" sz="1600" b="1"/>
        </a:p>
      </xdr:txBody>
    </xdr:sp>
    <xdr:clientData/>
  </xdr:twoCellAnchor>
  <xdr:twoCellAnchor>
    <xdr:from>
      <xdr:col>0</xdr:col>
      <xdr:colOff>563196</xdr:colOff>
      <xdr:row>38</xdr:row>
      <xdr:rowOff>76201</xdr:rowOff>
    </xdr:from>
    <xdr:to>
      <xdr:col>3</xdr:col>
      <xdr:colOff>466725</xdr:colOff>
      <xdr:row>40</xdr:row>
      <xdr:rowOff>88901</xdr:rowOff>
    </xdr:to>
    <xdr:sp macro="" textlink="">
      <xdr:nvSpPr>
        <xdr:cNvPr id="57" name="TextBox 56">
          <a:hlinkClick xmlns:r="http://schemas.openxmlformats.org/officeDocument/2006/relationships" r:id="rId7"/>
          <a:extLst>
            <a:ext uri="{FF2B5EF4-FFF2-40B4-BE49-F238E27FC236}">
              <a16:creationId xmlns:a16="http://schemas.microsoft.com/office/drawing/2014/main" id="{F90D3D23-8E2D-4146-9A89-E1C68ADE567D}"/>
            </a:ext>
          </a:extLst>
        </xdr:cNvPr>
        <xdr:cNvSpPr txBox="1"/>
      </xdr:nvSpPr>
      <xdr:spPr>
        <a:xfrm>
          <a:off x="563196" y="7848601"/>
          <a:ext cx="3827829" cy="393700"/>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t>Revenue Growth (YoY%)</a:t>
          </a:r>
          <a:br>
            <a:rPr lang="en-GB" sz="2400" b="1"/>
          </a:br>
          <a:endParaRPr lang="en-GB" sz="2400" b="1"/>
        </a:p>
        <a:p>
          <a:endParaRPr lang="en-GB" sz="2400"/>
        </a:p>
      </xdr:txBody>
    </xdr:sp>
    <xdr:clientData/>
  </xdr:twoCellAnchor>
  <xdr:twoCellAnchor>
    <xdr:from>
      <xdr:col>0</xdr:col>
      <xdr:colOff>320675</xdr:colOff>
      <xdr:row>37</xdr:row>
      <xdr:rowOff>95250</xdr:rowOff>
    </xdr:from>
    <xdr:to>
      <xdr:col>3</xdr:col>
      <xdr:colOff>666750</xdr:colOff>
      <xdr:row>46</xdr:row>
      <xdr:rowOff>95250</xdr:rowOff>
    </xdr:to>
    <xdr:sp macro="" textlink="">
      <xdr:nvSpPr>
        <xdr:cNvPr id="65" name="Rectangle 64">
          <a:extLst>
            <a:ext uri="{FF2B5EF4-FFF2-40B4-BE49-F238E27FC236}">
              <a16:creationId xmlns:a16="http://schemas.microsoft.com/office/drawing/2014/main" id="{A6617106-BEEA-4307-9F80-CFBAEF03DD0F}"/>
            </a:ext>
          </a:extLst>
        </xdr:cNvPr>
        <xdr:cNvSpPr/>
      </xdr:nvSpPr>
      <xdr:spPr>
        <a:xfrm>
          <a:off x="320675" y="8305800"/>
          <a:ext cx="4270375" cy="2057400"/>
        </a:xfrm>
        <a:prstGeom prst="rect">
          <a:avLst/>
        </a:prstGeom>
        <a:noFill/>
        <a:ln w="25400">
          <a:solidFill>
            <a:schemeClr val="accent1">
              <a:shade val="1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765175</xdr:colOff>
      <xdr:row>50</xdr:row>
      <xdr:rowOff>106975</xdr:rowOff>
    </xdr:from>
    <xdr:to>
      <xdr:col>3</xdr:col>
      <xdr:colOff>76201</xdr:colOff>
      <xdr:row>52</xdr:row>
      <xdr:rowOff>213703</xdr:rowOff>
    </xdr:to>
    <xdr:sp macro="" textlink="">
      <xdr:nvSpPr>
        <xdr:cNvPr id="66" name="TextBox 65">
          <a:hlinkClick xmlns:r="http://schemas.openxmlformats.org/officeDocument/2006/relationships" r:id="rId7"/>
          <a:extLst>
            <a:ext uri="{FF2B5EF4-FFF2-40B4-BE49-F238E27FC236}">
              <a16:creationId xmlns:a16="http://schemas.microsoft.com/office/drawing/2014/main" id="{795160B1-6F76-441F-BAE9-DEBB3FD67AB1}"/>
            </a:ext>
          </a:extLst>
        </xdr:cNvPr>
        <xdr:cNvSpPr txBox="1"/>
      </xdr:nvSpPr>
      <xdr:spPr>
        <a:xfrm>
          <a:off x="765175" y="10508275"/>
          <a:ext cx="3235326" cy="487728"/>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t>Profit Growth (YoY%)</a:t>
          </a:r>
          <a:br>
            <a:rPr lang="en-GB" sz="2400" b="1"/>
          </a:br>
          <a:endParaRPr lang="en-GB" sz="2400" b="1"/>
        </a:p>
        <a:p>
          <a:endParaRPr lang="en-GB" sz="2400" b="1"/>
        </a:p>
      </xdr:txBody>
    </xdr:sp>
    <xdr:clientData/>
  </xdr:twoCellAnchor>
  <xdr:twoCellAnchor>
    <xdr:from>
      <xdr:col>0</xdr:col>
      <xdr:colOff>174625</xdr:colOff>
      <xdr:row>49</xdr:row>
      <xdr:rowOff>92808</xdr:rowOff>
    </xdr:from>
    <xdr:to>
      <xdr:col>3</xdr:col>
      <xdr:colOff>777875</xdr:colOff>
      <xdr:row>58</xdr:row>
      <xdr:rowOff>61547</xdr:rowOff>
    </xdr:to>
    <xdr:sp macro="" textlink="">
      <xdr:nvSpPr>
        <xdr:cNvPr id="67" name="Rectangle 66">
          <a:extLst>
            <a:ext uri="{FF2B5EF4-FFF2-40B4-BE49-F238E27FC236}">
              <a16:creationId xmlns:a16="http://schemas.microsoft.com/office/drawing/2014/main" id="{0916AB04-7C29-4540-AAFB-3440A7BA80FA}"/>
            </a:ext>
          </a:extLst>
        </xdr:cNvPr>
        <xdr:cNvSpPr/>
      </xdr:nvSpPr>
      <xdr:spPr>
        <a:xfrm>
          <a:off x="174625" y="10932258"/>
          <a:ext cx="4527550" cy="2102339"/>
        </a:xfrm>
        <a:prstGeom prst="rect">
          <a:avLst/>
        </a:prstGeom>
        <a:noFill/>
        <a:ln w="25400">
          <a:solidFill>
            <a:schemeClr val="accent1">
              <a:shade val="1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2209800</xdr:colOff>
      <xdr:row>1</xdr:row>
      <xdr:rowOff>57150</xdr:rowOff>
    </xdr:from>
    <xdr:to>
      <xdr:col>23</xdr:col>
      <xdr:colOff>2286000</xdr:colOff>
      <xdr:row>3</xdr:row>
      <xdr:rowOff>133350</xdr:rowOff>
    </xdr:to>
    <xdr:sp macro="" textlink="">
      <xdr:nvSpPr>
        <xdr:cNvPr id="8" name="TextBox 7">
          <a:extLst>
            <a:ext uri="{FF2B5EF4-FFF2-40B4-BE49-F238E27FC236}">
              <a16:creationId xmlns:a16="http://schemas.microsoft.com/office/drawing/2014/main" id="{0C4BF049-8BD3-3197-4ED4-D1707ABD5A3F}"/>
            </a:ext>
          </a:extLst>
        </xdr:cNvPr>
        <xdr:cNvSpPr txBox="1"/>
      </xdr:nvSpPr>
      <xdr:spPr>
        <a:xfrm>
          <a:off x="21755100" y="247650"/>
          <a:ext cx="4000500" cy="4572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800" b="1"/>
            <a:t>Customer Performance Analysis</a:t>
          </a:r>
        </a:p>
      </xdr:txBody>
    </xdr:sp>
    <xdr:clientData/>
  </xdr:twoCellAnchor>
  <xdr:twoCellAnchor>
    <xdr:from>
      <xdr:col>1</xdr:col>
      <xdr:colOff>857250</xdr:colOff>
      <xdr:row>0</xdr:row>
      <xdr:rowOff>38100</xdr:rowOff>
    </xdr:from>
    <xdr:to>
      <xdr:col>2</xdr:col>
      <xdr:colOff>571500</xdr:colOff>
      <xdr:row>2</xdr:row>
      <xdr:rowOff>38100</xdr:rowOff>
    </xdr:to>
    <xdr:sp macro="" textlink="">
      <xdr:nvSpPr>
        <xdr:cNvPr id="13" name="TextBox 12">
          <a:extLst>
            <a:ext uri="{FF2B5EF4-FFF2-40B4-BE49-F238E27FC236}">
              <a16:creationId xmlns:a16="http://schemas.microsoft.com/office/drawing/2014/main" id="{08EF8F3C-8CD7-D6C8-68CF-46351898CB26}"/>
            </a:ext>
          </a:extLst>
        </xdr:cNvPr>
        <xdr:cNvSpPr txBox="1"/>
      </xdr:nvSpPr>
      <xdr:spPr>
        <a:xfrm>
          <a:off x="2038350" y="38100"/>
          <a:ext cx="91440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b="1"/>
            <a:t>Filters</a:t>
          </a:r>
        </a:p>
      </xdr:txBody>
    </xdr:sp>
    <xdr:clientData/>
  </xdr:twoCellAnchor>
  <xdr:twoCellAnchor>
    <xdr:from>
      <xdr:col>24</xdr:col>
      <xdr:colOff>114300</xdr:colOff>
      <xdr:row>41</xdr:row>
      <xdr:rowOff>19050</xdr:rowOff>
    </xdr:from>
    <xdr:to>
      <xdr:col>32</xdr:col>
      <xdr:colOff>361950</xdr:colOff>
      <xdr:row>51</xdr:row>
      <xdr:rowOff>19050</xdr:rowOff>
    </xdr:to>
    <xdr:sp macro="" textlink="">
      <xdr:nvSpPr>
        <xdr:cNvPr id="14" name="TextBox 13">
          <a:extLst>
            <a:ext uri="{FF2B5EF4-FFF2-40B4-BE49-F238E27FC236}">
              <a16:creationId xmlns:a16="http://schemas.microsoft.com/office/drawing/2014/main" id="{5B10A0BC-8C57-872E-86F1-67A3FD492D07}"/>
            </a:ext>
          </a:extLst>
        </xdr:cNvPr>
        <xdr:cNvSpPr txBox="1"/>
      </xdr:nvSpPr>
      <xdr:spPr>
        <a:xfrm>
          <a:off x="27241500" y="9010650"/>
          <a:ext cx="6343650" cy="2228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b="1"/>
            <a:t>Key Insights:</a:t>
          </a:r>
        </a:p>
        <a:p>
          <a:r>
            <a:rPr lang="en-AU" sz="2000" b="1"/>
            <a:t>• Technology category generates the highest profit margins.</a:t>
          </a:r>
        </a:p>
        <a:p>
          <a:r>
            <a:rPr lang="en-AU" sz="2000" b="1"/>
            <a:t>• A small number of customers contribute disproportionately to revenue.</a:t>
          </a:r>
        </a:p>
        <a:p>
          <a:r>
            <a:rPr lang="en-AU" sz="2000" b="1"/>
            <a:t>• Higher discount levels significantly reduce profit margins.</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th Kumar" refreshedDate="46082.756806712961" createdVersion="8" refreshedVersion="8" minRefreshableVersion="3" recordCount="9994" xr:uid="{CB04CD14-0B20-477C-92D9-2461B89C0F45}">
  <cacheSource type="worksheet">
    <worksheetSource name="Suoerstore_sales"/>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Discount Band" numFmtId="0">
      <sharedItems count="4">
        <s v="0-5%"/>
        <s v="20%+"/>
        <s v="10-20%"/>
        <s v="5-10%"/>
      </sharedItems>
    </cacheField>
    <cacheField name="Year" numFmtId="0">
      <sharedItems containsSemiMixedTypes="0" containsString="0" containsNumber="1" containsInteger="1" minValue="2014" maxValue="2017" count="4">
        <n v="2016"/>
        <n v="2015"/>
        <n v="2014"/>
        <n v="2017"/>
      </sharedItems>
    </cacheField>
    <cacheField name="Quarter" numFmtId="0">
      <sharedItems count="4">
        <s v="Q4"/>
        <s v="Q2"/>
        <s v="Q3"/>
        <s v="Q1"/>
      </sharedItems>
    </cacheField>
    <cacheField name="Month" numFmtId="0">
      <sharedItems containsSemiMixedTypes="0" containsString="0" containsNumber="1" containsInteger="1" minValue="1" maxValue="12" count="12">
        <n v="11"/>
        <n v="6"/>
        <n v="10"/>
        <n v="4"/>
        <n v="12"/>
        <n v="5"/>
        <n v="8"/>
        <n v="7"/>
        <n v="9"/>
        <n v="1"/>
        <n v="3"/>
        <n v="2"/>
      </sharedItems>
    </cacheField>
    <cacheField name="Profit margin" numFmtId="0" formula="Profit/Sales" databaseField="0"/>
  </cacheFields>
  <extLst>
    <ext xmlns:x14="http://schemas.microsoft.com/office/spreadsheetml/2009/9/main" uri="{725AE2AE-9491-48be-B2B4-4EB974FC3084}">
      <x14:pivotCacheDefinition pivotCacheId="15595595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x v="0"/>
    <x v="0"/>
    <s v="United States"/>
    <s v="Henderson"/>
    <x v="0"/>
    <n v="42420"/>
    <x v="0"/>
    <s v="FUR-BO-10001798"/>
    <x v="0"/>
    <x v="0"/>
    <s v="Bush Somerset Collection Bookcase"/>
    <n v="261.95999999999998"/>
    <n v="2"/>
    <n v="0"/>
    <x v="0"/>
    <x v="0"/>
    <x v="0"/>
    <x v="0"/>
    <x v="0"/>
  </r>
  <r>
    <n v="2"/>
    <s v="CA-2016-152156"/>
    <d v="2016-11-08T00:00:00"/>
    <d v="2016-11-11T00:00:00"/>
    <s v="Second Class"/>
    <s v="CG-12520"/>
    <x v="0"/>
    <x v="0"/>
    <s v="United States"/>
    <s v="Henderson"/>
    <x v="0"/>
    <n v="42420"/>
    <x v="0"/>
    <s v="FUR-CH-10000454"/>
    <x v="0"/>
    <x v="1"/>
    <s v="Hon Deluxe Fabric Upholstered Stacking Chairs, Rounded Back"/>
    <n v="731.94"/>
    <n v="3"/>
    <n v="0"/>
    <x v="1"/>
    <x v="0"/>
    <x v="0"/>
    <x v="0"/>
    <x v="0"/>
  </r>
  <r>
    <n v="3"/>
    <s v="CA-2016-138688"/>
    <d v="2016-06-12T00:00:00"/>
    <d v="2016-06-16T00:00:00"/>
    <s v="Second Class"/>
    <s v="DV-13045"/>
    <x v="1"/>
    <x v="1"/>
    <s v="United States"/>
    <s v="Los Angeles"/>
    <x v="1"/>
    <n v="90036"/>
    <x v="1"/>
    <s v="OFF-LA-10000240"/>
    <x v="1"/>
    <x v="2"/>
    <s v="Self-Adhesive Address Labels for Typewriters by Universal"/>
    <n v="14.62"/>
    <n v="2"/>
    <n v="0"/>
    <x v="2"/>
    <x v="0"/>
    <x v="0"/>
    <x v="1"/>
    <x v="1"/>
  </r>
  <r>
    <n v="4"/>
    <s v="US-2015-108966"/>
    <d v="2015-10-11T00:00:00"/>
    <d v="2015-10-18T00:00:00"/>
    <s v="Standard Class"/>
    <s v="SO-20335"/>
    <x v="2"/>
    <x v="0"/>
    <s v="United States"/>
    <s v="Fort Lauderdale"/>
    <x v="2"/>
    <n v="33311"/>
    <x v="0"/>
    <s v="FUR-TA-10000577"/>
    <x v="0"/>
    <x v="3"/>
    <s v="Bretford CR4500 Series Slim Rectangular Table"/>
    <n v="957.57749999999999"/>
    <n v="5"/>
    <n v="0.45"/>
    <x v="3"/>
    <x v="1"/>
    <x v="1"/>
    <x v="0"/>
    <x v="2"/>
  </r>
  <r>
    <n v="5"/>
    <s v="US-2015-108966"/>
    <d v="2015-10-11T00:00:00"/>
    <d v="2015-10-18T00:00:00"/>
    <s v="Standard Class"/>
    <s v="SO-20335"/>
    <x v="2"/>
    <x v="0"/>
    <s v="United States"/>
    <s v="Fort Lauderdale"/>
    <x v="2"/>
    <n v="33311"/>
    <x v="0"/>
    <s v="OFF-ST-10000760"/>
    <x v="1"/>
    <x v="4"/>
    <s v="Eldon Fold 'N Roll Cart System"/>
    <n v="22.367999999999999"/>
    <n v="2"/>
    <n v="0.2"/>
    <x v="4"/>
    <x v="2"/>
    <x v="1"/>
    <x v="0"/>
    <x v="2"/>
  </r>
  <r>
    <n v="6"/>
    <s v="CA-2014-115812"/>
    <d v="2014-06-09T00:00:00"/>
    <d v="2014-06-14T00:00:00"/>
    <s v="Standard Class"/>
    <s v="BH-11710"/>
    <x v="3"/>
    <x v="0"/>
    <s v="United States"/>
    <s v="Los Angeles"/>
    <x v="1"/>
    <n v="90032"/>
    <x v="1"/>
    <s v="FUR-FU-10001487"/>
    <x v="0"/>
    <x v="5"/>
    <s v="Eldon Expressions Wood and Plastic Desk Accessories, Cherry Wood"/>
    <n v="48.86"/>
    <n v="7"/>
    <n v="0"/>
    <x v="5"/>
    <x v="0"/>
    <x v="2"/>
    <x v="1"/>
    <x v="1"/>
  </r>
  <r>
    <n v="7"/>
    <s v="CA-2014-115812"/>
    <d v="2014-06-09T00:00:00"/>
    <d v="2014-06-14T00:00:00"/>
    <s v="Standard Class"/>
    <s v="BH-11710"/>
    <x v="3"/>
    <x v="0"/>
    <s v="United States"/>
    <s v="Los Angeles"/>
    <x v="1"/>
    <n v="90032"/>
    <x v="1"/>
    <s v="OFF-AR-10002833"/>
    <x v="1"/>
    <x v="6"/>
    <s v="Newell 322"/>
    <n v="7.28"/>
    <n v="4"/>
    <n v="0"/>
    <x v="6"/>
    <x v="0"/>
    <x v="2"/>
    <x v="1"/>
    <x v="1"/>
  </r>
  <r>
    <n v="8"/>
    <s v="CA-2014-115812"/>
    <d v="2014-06-09T00:00:00"/>
    <d v="2014-06-14T00:00:00"/>
    <s v="Standard Class"/>
    <s v="BH-11710"/>
    <x v="3"/>
    <x v="0"/>
    <s v="United States"/>
    <s v="Los Angeles"/>
    <x v="1"/>
    <n v="90032"/>
    <x v="1"/>
    <s v="TEC-PH-10002275"/>
    <x v="2"/>
    <x v="7"/>
    <s v="Mitel 5320 IP Phone VoIP phone"/>
    <n v="907.15200000000004"/>
    <n v="6"/>
    <n v="0.2"/>
    <x v="7"/>
    <x v="2"/>
    <x v="2"/>
    <x v="1"/>
    <x v="1"/>
  </r>
  <r>
    <n v="9"/>
    <s v="CA-2014-115812"/>
    <d v="2014-06-09T00:00:00"/>
    <d v="2014-06-14T00:00:00"/>
    <s v="Standard Class"/>
    <s v="BH-11710"/>
    <x v="3"/>
    <x v="0"/>
    <s v="United States"/>
    <s v="Los Angeles"/>
    <x v="1"/>
    <n v="90032"/>
    <x v="1"/>
    <s v="OFF-BI-10003910"/>
    <x v="1"/>
    <x v="8"/>
    <s v="DXL Angle-View Binders with Locking Rings by Samsill"/>
    <n v="18.504000000000001"/>
    <n v="3"/>
    <n v="0.2"/>
    <x v="8"/>
    <x v="2"/>
    <x v="2"/>
    <x v="1"/>
    <x v="1"/>
  </r>
  <r>
    <n v="10"/>
    <s v="CA-2014-115812"/>
    <d v="2014-06-09T00:00:00"/>
    <d v="2014-06-14T00:00:00"/>
    <s v="Standard Class"/>
    <s v="BH-11710"/>
    <x v="3"/>
    <x v="0"/>
    <s v="United States"/>
    <s v="Los Angeles"/>
    <x v="1"/>
    <n v="90032"/>
    <x v="1"/>
    <s v="OFF-AP-10002892"/>
    <x v="1"/>
    <x v="9"/>
    <s v="Belkin F5C206VTEL 6 Outlet Surge"/>
    <n v="114.9"/>
    <n v="5"/>
    <n v="0"/>
    <x v="9"/>
    <x v="0"/>
    <x v="2"/>
    <x v="1"/>
    <x v="1"/>
  </r>
  <r>
    <n v="11"/>
    <s v="CA-2014-115812"/>
    <d v="2014-06-09T00:00:00"/>
    <d v="2014-06-14T00:00:00"/>
    <s v="Standard Class"/>
    <s v="BH-11710"/>
    <x v="3"/>
    <x v="0"/>
    <s v="United States"/>
    <s v="Los Angeles"/>
    <x v="1"/>
    <n v="90032"/>
    <x v="1"/>
    <s v="FUR-TA-10001539"/>
    <x v="0"/>
    <x v="3"/>
    <s v="Chromcraft Rectangular Conference Tables"/>
    <n v="1706.184"/>
    <n v="9"/>
    <n v="0.2"/>
    <x v="10"/>
    <x v="2"/>
    <x v="2"/>
    <x v="1"/>
    <x v="1"/>
  </r>
  <r>
    <n v="12"/>
    <s v="CA-2014-115812"/>
    <d v="2014-06-09T00:00:00"/>
    <d v="2014-06-14T00:00:00"/>
    <s v="Standard Class"/>
    <s v="BH-11710"/>
    <x v="3"/>
    <x v="0"/>
    <s v="United States"/>
    <s v="Los Angeles"/>
    <x v="1"/>
    <n v="90032"/>
    <x v="1"/>
    <s v="TEC-PH-10002033"/>
    <x v="2"/>
    <x v="7"/>
    <s v="Konftel 250 Conference phone - Charcoal black"/>
    <n v="911.42399999999998"/>
    <n v="4"/>
    <n v="0.2"/>
    <x v="11"/>
    <x v="2"/>
    <x v="2"/>
    <x v="1"/>
    <x v="1"/>
  </r>
  <r>
    <n v="13"/>
    <s v="CA-2017-114412"/>
    <d v="2017-04-15T00:00:00"/>
    <d v="2017-04-20T00:00:00"/>
    <s v="Standard Class"/>
    <s v="AA-10480"/>
    <x v="4"/>
    <x v="0"/>
    <s v="United States"/>
    <s v="Concord"/>
    <x v="3"/>
    <n v="28027"/>
    <x v="0"/>
    <s v="OFF-PA-10002365"/>
    <x v="1"/>
    <x v="10"/>
    <s v="Xerox 1967"/>
    <n v="15.552"/>
    <n v="3"/>
    <n v="0.2"/>
    <x v="12"/>
    <x v="2"/>
    <x v="3"/>
    <x v="1"/>
    <x v="3"/>
  </r>
  <r>
    <n v="14"/>
    <s v="CA-2016-161389"/>
    <d v="2016-12-05T00:00:00"/>
    <d v="2016-12-10T00:00:00"/>
    <s v="Standard Class"/>
    <s v="IM-15070"/>
    <x v="5"/>
    <x v="0"/>
    <s v="United States"/>
    <s v="Seattle"/>
    <x v="4"/>
    <n v="98103"/>
    <x v="1"/>
    <s v="OFF-BI-10003656"/>
    <x v="1"/>
    <x v="8"/>
    <s v="Fellowes PB200 Plastic Comb Binding Machine"/>
    <n v="407.976"/>
    <n v="3"/>
    <n v="0.2"/>
    <x v="13"/>
    <x v="2"/>
    <x v="0"/>
    <x v="0"/>
    <x v="4"/>
  </r>
  <r>
    <n v="15"/>
    <s v="US-2015-118983"/>
    <d v="2015-11-22T00:00:00"/>
    <d v="2015-11-26T00:00:00"/>
    <s v="Standard Class"/>
    <s v="HP-14815"/>
    <x v="6"/>
    <x v="2"/>
    <s v="United States"/>
    <s v="Fort Worth"/>
    <x v="5"/>
    <n v="76106"/>
    <x v="2"/>
    <s v="OFF-AP-10002311"/>
    <x v="1"/>
    <x v="9"/>
    <s v="Holmes Replacement Filter for HEPA Air Cleaner, Very Large Room, HEPA Filter"/>
    <n v="68.81"/>
    <n v="5"/>
    <n v="0.8"/>
    <x v="14"/>
    <x v="1"/>
    <x v="1"/>
    <x v="0"/>
    <x v="0"/>
  </r>
  <r>
    <n v="16"/>
    <s v="US-2015-118983"/>
    <d v="2015-11-22T00:00:00"/>
    <d v="2015-11-26T00:00:00"/>
    <s v="Standard Class"/>
    <s v="HP-14815"/>
    <x v="6"/>
    <x v="2"/>
    <s v="United States"/>
    <s v="Fort Worth"/>
    <x v="5"/>
    <n v="76106"/>
    <x v="2"/>
    <s v="OFF-BI-10000756"/>
    <x v="1"/>
    <x v="8"/>
    <s v="Storex DuraTech Recycled Plastic Frosted Binders"/>
    <n v="2.544"/>
    <n v="3"/>
    <n v="0.8"/>
    <x v="15"/>
    <x v="1"/>
    <x v="1"/>
    <x v="0"/>
    <x v="0"/>
  </r>
  <r>
    <n v="17"/>
    <s v="CA-2014-105893"/>
    <d v="2014-11-11T00:00:00"/>
    <d v="2014-11-18T00:00:00"/>
    <s v="Standard Class"/>
    <s v="PK-19075"/>
    <x v="7"/>
    <x v="0"/>
    <s v="United States"/>
    <s v="Madison"/>
    <x v="6"/>
    <n v="53711"/>
    <x v="2"/>
    <s v="OFF-ST-10004186"/>
    <x v="1"/>
    <x v="4"/>
    <s v="Stur-D-Stor Shelving, Vertical 5-Shelf: 72&quot;H x 36&quot;W x 18 1/2&quot;D"/>
    <n v="665.88"/>
    <n v="6"/>
    <n v="0"/>
    <x v="16"/>
    <x v="0"/>
    <x v="2"/>
    <x v="0"/>
    <x v="0"/>
  </r>
  <r>
    <n v="18"/>
    <s v="CA-2014-167164"/>
    <d v="2014-05-13T00:00:00"/>
    <d v="2014-05-15T00:00:00"/>
    <s v="Second Class"/>
    <s v="AG-10270"/>
    <x v="8"/>
    <x v="0"/>
    <s v="United States"/>
    <s v="West Jordan"/>
    <x v="7"/>
    <n v="84084"/>
    <x v="1"/>
    <s v="OFF-ST-10000107"/>
    <x v="1"/>
    <x v="4"/>
    <s v="Fellowes Super Stor/Drawer"/>
    <n v="55.5"/>
    <n v="2"/>
    <n v="0"/>
    <x v="17"/>
    <x v="0"/>
    <x v="2"/>
    <x v="1"/>
    <x v="5"/>
  </r>
  <r>
    <n v="19"/>
    <s v="CA-2014-143336"/>
    <d v="2014-08-27T00:00:00"/>
    <d v="2014-09-01T00:00:00"/>
    <s v="Second Class"/>
    <s v="ZD-21925"/>
    <x v="9"/>
    <x v="0"/>
    <s v="United States"/>
    <s v="San Francisco"/>
    <x v="1"/>
    <n v="94109"/>
    <x v="1"/>
    <s v="OFF-AR-10003056"/>
    <x v="1"/>
    <x v="6"/>
    <s v="Newell 341"/>
    <n v="8.56"/>
    <n v="2"/>
    <n v="0"/>
    <x v="18"/>
    <x v="0"/>
    <x v="2"/>
    <x v="2"/>
    <x v="6"/>
  </r>
  <r>
    <n v="20"/>
    <s v="CA-2014-143336"/>
    <d v="2014-08-27T00:00:00"/>
    <d v="2014-09-01T00:00:00"/>
    <s v="Second Class"/>
    <s v="ZD-21925"/>
    <x v="9"/>
    <x v="0"/>
    <s v="United States"/>
    <s v="San Francisco"/>
    <x v="1"/>
    <n v="94109"/>
    <x v="1"/>
    <s v="TEC-PH-10001949"/>
    <x v="2"/>
    <x v="7"/>
    <s v="Cisco SPA 501G IP Phone"/>
    <n v="213.48"/>
    <n v="3"/>
    <n v="0.2"/>
    <x v="19"/>
    <x v="2"/>
    <x v="2"/>
    <x v="2"/>
    <x v="6"/>
  </r>
  <r>
    <n v="21"/>
    <s v="CA-2014-143336"/>
    <d v="2014-08-27T00:00:00"/>
    <d v="2014-09-01T00:00:00"/>
    <s v="Second Class"/>
    <s v="ZD-21925"/>
    <x v="9"/>
    <x v="0"/>
    <s v="United States"/>
    <s v="San Francisco"/>
    <x v="1"/>
    <n v="94109"/>
    <x v="1"/>
    <s v="OFF-BI-10002215"/>
    <x v="1"/>
    <x v="8"/>
    <s v="Wilson Jones Hanging View Binder, White, 1&quot;"/>
    <n v="22.72"/>
    <n v="4"/>
    <n v="0.2"/>
    <x v="20"/>
    <x v="2"/>
    <x v="2"/>
    <x v="2"/>
    <x v="6"/>
  </r>
  <r>
    <n v="22"/>
    <s v="CA-2016-137330"/>
    <d v="2016-12-09T00:00:00"/>
    <d v="2016-12-13T00:00:00"/>
    <s v="Standard Class"/>
    <s v="KB-16585"/>
    <x v="10"/>
    <x v="1"/>
    <s v="United States"/>
    <s v="Fremont"/>
    <x v="8"/>
    <n v="68025"/>
    <x v="2"/>
    <s v="OFF-AR-10000246"/>
    <x v="1"/>
    <x v="6"/>
    <s v="Newell 318"/>
    <n v="19.46"/>
    <n v="7"/>
    <n v="0"/>
    <x v="21"/>
    <x v="0"/>
    <x v="0"/>
    <x v="0"/>
    <x v="4"/>
  </r>
  <r>
    <n v="23"/>
    <s v="CA-2016-137330"/>
    <d v="2016-12-09T00:00:00"/>
    <d v="2016-12-13T00:00:00"/>
    <s v="Standard Class"/>
    <s v="KB-16585"/>
    <x v="10"/>
    <x v="1"/>
    <s v="United States"/>
    <s v="Fremont"/>
    <x v="8"/>
    <n v="68025"/>
    <x v="2"/>
    <s v="OFF-AP-10001492"/>
    <x v="1"/>
    <x v="9"/>
    <s v="Acco Six-Outlet Power Strip, 4' Cord Length"/>
    <n v="60.34"/>
    <n v="7"/>
    <n v="0"/>
    <x v="22"/>
    <x v="0"/>
    <x v="0"/>
    <x v="0"/>
    <x v="4"/>
  </r>
  <r>
    <n v="24"/>
    <s v="US-2017-156909"/>
    <d v="2017-07-16T00:00:00"/>
    <d v="2017-07-18T00:00:00"/>
    <s v="Second Class"/>
    <s v="SF-20065"/>
    <x v="11"/>
    <x v="0"/>
    <s v="United States"/>
    <s v="Philadelphia"/>
    <x v="9"/>
    <n v="19140"/>
    <x v="3"/>
    <s v="FUR-CH-10002774"/>
    <x v="0"/>
    <x v="1"/>
    <s v="Global Deluxe Stacking Chair, Gray"/>
    <n v="71.372"/>
    <n v="2"/>
    <n v="0.3"/>
    <x v="23"/>
    <x v="1"/>
    <x v="3"/>
    <x v="2"/>
    <x v="7"/>
  </r>
  <r>
    <n v="25"/>
    <s v="CA-2015-106320"/>
    <d v="2015-09-25T00:00:00"/>
    <d v="2015-09-30T00:00:00"/>
    <s v="Standard Class"/>
    <s v="EB-13870"/>
    <x v="12"/>
    <x v="0"/>
    <s v="United States"/>
    <s v="Orem"/>
    <x v="7"/>
    <n v="84057"/>
    <x v="1"/>
    <s v="FUR-TA-10000577"/>
    <x v="0"/>
    <x v="3"/>
    <s v="Bretford CR4500 Series Slim Rectangular Table"/>
    <n v="1044.6300000000001"/>
    <n v="3"/>
    <n v="0"/>
    <x v="24"/>
    <x v="0"/>
    <x v="1"/>
    <x v="2"/>
    <x v="8"/>
  </r>
  <r>
    <n v="26"/>
    <s v="CA-2016-121755"/>
    <d v="2016-01-16T00:00:00"/>
    <d v="2016-01-20T00:00:00"/>
    <s v="Second Class"/>
    <s v="EH-13945"/>
    <x v="13"/>
    <x v="0"/>
    <s v="United States"/>
    <s v="Los Angeles"/>
    <x v="1"/>
    <n v="90049"/>
    <x v="1"/>
    <s v="OFF-BI-10001634"/>
    <x v="1"/>
    <x v="8"/>
    <s v="Wilson Jones Active Use Binders"/>
    <n v="11.648"/>
    <n v="2"/>
    <n v="0.2"/>
    <x v="25"/>
    <x v="2"/>
    <x v="0"/>
    <x v="3"/>
    <x v="9"/>
  </r>
  <r>
    <n v="27"/>
    <s v="CA-2016-121755"/>
    <d v="2016-01-16T00:00:00"/>
    <d v="2016-01-20T00:00:00"/>
    <s v="Second Class"/>
    <s v="EH-13945"/>
    <x v="13"/>
    <x v="0"/>
    <s v="United States"/>
    <s v="Los Angeles"/>
    <x v="1"/>
    <n v="90049"/>
    <x v="1"/>
    <s v="TEC-AC-10003027"/>
    <x v="2"/>
    <x v="11"/>
    <s v="Imation 8GB Mini TravelDrive USB 2.0 Flash Drive"/>
    <n v="90.57"/>
    <n v="3"/>
    <n v="0"/>
    <x v="26"/>
    <x v="0"/>
    <x v="0"/>
    <x v="3"/>
    <x v="9"/>
  </r>
  <r>
    <n v="28"/>
    <s v="US-2015-150630"/>
    <d v="2015-09-17T00:00:00"/>
    <d v="2015-09-21T00:00:00"/>
    <s v="Standard Class"/>
    <s v="TB-21520"/>
    <x v="14"/>
    <x v="0"/>
    <s v="United States"/>
    <s v="Philadelphia"/>
    <x v="9"/>
    <n v="19140"/>
    <x v="3"/>
    <s v="FUR-BO-10004834"/>
    <x v="0"/>
    <x v="0"/>
    <s v="Riverside Palais Royal Lawyers Bookcase, Royale Cherry Finish"/>
    <n v="3083.43"/>
    <n v="7"/>
    <n v="0.5"/>
    <x v="27"/>
    <x v="1"/>
    <x v="1"/>
    <x v="2"/>
    <x v="8"/>
  </r>
  <r>
    <n v="29"/>
    <s v="US-2015-150630"/>
    <d v="2015-09-17T00:00:00"/>
    <d v="2015-09-21T00:00:00"/>
    <s v="Standard Class"/>
    <s v="TB-21520"/>
    <x v="14"/>
    <x v="0"/>
    <s v="United States"/>
    <s v="Philadelphia"/>
    <x v="9"/>
    <n v="19140"/>
    <x v="3"/>
    <s v="OFF-BI-10000474"/>
    <x v="1"/>
    <x v="8"/>
    <s v="Avery Recycled Flexi-View Covers for Binding Systems"/>
    <n v="9.6180000000000003"/>
    <n v="2"/>
    <n v="0.7"/>
    <x v="28"/>
    <x v="1"/>
    <x v="1"/>
    <x v="2"/>
    <x v="8"/>
  </r>
  <r>
    <n v="30"/>
    <s v="US-2015-150630"/>
    <d v="2015-09-17T00:00:00"/>
    <d v="2015-09-21T00:00:00"/>
    <s v="Standard Class"/>
    <s v="TB-21520"/>
    <x v="14"/>
    <x v="0"/>
    <s v="United States"/>
    <s v="Philadelphia"/>
    <x v="9"/>
    <n v="19140"/>
    <x v="3"/>
    <s v="FUR-FU-10004848"/>
    <x v="0"/>
    <x v="5"/>
    <s v="Howard Miller 13-3/4&quot; Diameter Brushed Chrome Round Wall Clock"/>
    <n v="124.2"/>
    <n v="3"/>
    <n v="0.2"/>
    <x v="29"/>
    <x v="2"/>
    <x v="1"/>
    <x v="2"/>
    <x v="8"/>
  </r>
  <r>
    <n v="31"/>
    <s v="US-2015-150630"/>
    <d v="2015-09-17T00:00:00"/>
    <d v="2015-09-21T00:00:00"/>
    <s v="Standard Class"/>
    <s v="TB-21520"/>
    <x v="14"/>
    <x v="0"/>
    <s v="United States"/>
    <s v="Philadelphia"/>
    <x v="9"/>
    <n v="19140"/>
    <x v="3"/>
    <s v="OFF-EN-10001509"/>
    <x v="1"/>
    <x v="12"/>
    <s v="Poly String Tie Envelopes"/>
    <n v="3.2639999999999998"/>
    <n v="2"/>
    <n v="0.2"/>
    <x v="30"/>
    <x v="2"/>
    <x v="1"/>
    <x v="2"/>
    <x v="8"/>
  </r>
  <r>
    <n v="32"/>
    <s v="US-2015-150630"/>
    <d v="2015-09-17T00:00:00"/>
    <d v="2015-09-21T00:00:00"/>
    <s v="Standard Class"/>
    <s v="TB-21520"/>
    <x v="14"/>
    <x v="0"/>
    <s v="United States"/>
    <s v="Philadelphia"/>
    <x v="9"/>
    <n v="19140"/>
    <x v="3"/>
    <s v="OFF-AR-10004042"/>
    <x v="1"/>
    <x v="6"/>
    <s v="BOSTON Model 1800 Electric Pencil Sharpeners, Putty/Woodgrain"/>
    <n v="86.304000000000002"/>
    <n v="6"/>
    <n v="0.2"/>
    <x v="31"/>
    <x v="2"/>
    <x v="1"/>
    <x v="2"/>
    <x v="8"/>
  </r>
  <r>
    <n v="33"/>
    <s v="US-2015-150630"/>
    <d v="2015-09-17T00:00:00"/>
    <d v="2015-09-21T00:00:00"/>
    <s v="Standard Class"/>
    <s v="TB-21520"/>
    <x v="14"/>
    <x v="0"/>
    <s v="United States"/>
    <s v="Philadelphia"/>
    <x v="9"/>
    <n v="19140"/>
    <x v="3"/>
    <s v="OFF-BI-10001525"/>
    <x v="1"/>
    <x v="8"/>
    <s v="Acco Pressboard Covers with Storage Hooks, 14 7/8&quot; x 11&quot;, Executive Red"/>
    <n v="6.8579999999999997"/>
    <n v="6"/>
    <n v="0.7"/>
    <x v="32"/>
    <x v="1"/>
    <x v="1"/>
    <x v="2"/>
    <x v="8"/>
  </r>
  <r>
    <n v="34"/>
    <s v="US-2015-150630"/>
    <d v="2015-09-17T00:00:00"/>
    <d v="2015-09-21T00:00:00"/>
    <s v="Standard Class"/>
    <s v="TB-21520"/>
    <x v="14"/>
    <x v="0"/>
    <s v="United States"/>
    <s v="Philadelphia"/>
    <x v="9"/>
    <n v="19140"/>
    <x v="3"/>
    <s v="OFF-AR-10001683"/>
    <x v="1"/>
    <x v="6"/>
    <s v="Lumber Crayons"/>
    <n v="15.76"/>
    <n v="2"/>
    <n v="0.2"/>
    <x v="33"/>
    <x v="2"/>
    <x v="1"/>
    <x v="2"/>
    <x v="8"/>
  </r>
  <r>
    <n v="35"/>
    <s v="CA-2017-107727"/>
    <d v="2017-10-19T00:00:00"/>
    <d v="2017-10-23T00:00:00"/>
    <s v="Second Class"/>
    <s v="MA-17560"/>
    <x v="15"/>
    <x v="2"/>
    <s v="United States"/>
    <s v="Houston"/>
    <x v="5"/>
    <n v="77095"/>
    <x v="2"/>
    <s v="OFF-PA-10000249"/>
    <x v="1"/>
    <x v="10"/>
    <s v="Easy-staple paper"/>
    <n v="29.472000000000001"/>
    <n v="3"/>
    <n v="0.2"/>
    <x v="34"/>
    <x v="2"/>
    <x v="3"/>
    <x v="0"/>
    <x v="2"/>
  </r>
  <r>
    <n v="36"/>
    <s v="CA-2016-117590"/>
    <d v="2016-12-08T00:00:00"/>
    <d v="2016-12-10T00:00:00"/>
    <s v="First Class"/>
    <s v="GH-14485"/>
    <x v="16"/>
    <x v="1"/>
    <s v="United States"/>
    <s v="Richardson"/>
    <x v="5"/>
    <n v="75080"/>
    <x v="2"/>
    <s v="TEC-PH-10004977"/>
    <x v="2"/>
    <x v="7"/>
    <s v="GE 30524EE4"/>
    <n v="1097.5440000000001"/>
    <n v="7"/>
    <n v="0.2"/>
    <x v="35"/>
    <x v="2"/>
    <x v="0"/>
    <x v="0"/>
    <x v="4"/>
  </r>
  <r>
    <n v="37"/>
    <s v="CA-2016-117590"/>
    <d v="2016-12-08T00:00:00"/>
    <d v="2016-12-10T00:00:00"/>
    <s v="First Class"/>
    <s v="GH-14485"/>
    <x v="16"/>
    <x v="1"/>
    <s v="United States"/>
    <s v="Richardson"/>
    <x v="5"/>
    <n v="75080"/>
    <x v="2"/>
    <s v="FUR-FU-10003664"/>
    <x v="0"/>
    <x v="5"/>
    <s v="Electrix Architect's Clamp-On Swing Arm Lamp, Black"/>
    <n v="190.92"/>
    <n v="5"/>
    <n v="0.6"/>
    <x v="36"/>
    <x v="1"/>
    <x v="0"/>
    <x v="0"/>
    <x v="4"/>
  </r>
  <r>
    <n v="38"/>
    <s v="CA-2015-117415"/>
    <d v="2015-12-27T00:00:00"/>
    <d v="2015-12-31T00:00:00"/>
    <s v="Standard Class"/>
    <s v="SN-20710"/>
    <x v="17"/>
    <x v="2"/>
    <s v="United States"/>
    <s v="Houston"/>
    <x v="5"/>
    <n v="77041"/>
    <x v="2"/>
    <s v="OFF-EN-10002986"/>
    <x v="1"/>
    <x v="12"/>
    <s v="#10-4 1/8&quot; x 9 1/2&quot; Premium Diagonal Seam Envelopes"/>
    <n v="113.328"/>
    <n v="9"/>
    <n v="0.2"/>
    <x v="37"/>
    <x v="2"/>
    <x v="1"/>
    <x v="0"/>
    <x v="4"/>
  </r>
  <r>
    <n v="39"/>
    <s v="CA-2015-117415"/>
    <d v="2015-12-27T00:00:00"/>
    <d v="2015-12-31T00:00:00"/>
    <s v="Standard Class"/>
    <s v="SN-20710"/>
    <x v="17"/>
    <x v="2"/>
    <s v="United States"/>
    <s v="Houston"/>
    <x v="5"/>
    <n v="77041"/>
    <x v="2"/>
    <s v="FUR-BO-10002545"/>
    <x v="0"/>
    <x v="0"/>
    <s v="Atlantic Metals Mobile 3-Shelf Bookcases, Custom Colors"/>
    <n v="532.39919999999995"/>
    <n v="3"/>
    <n v="0.32"/>
    <x v="38"/>
    <x v="1"/>
    <x v="1"/>
    <x v="0"/>
    <x v="4"/>
  </r>
  <r>
    <n v="40"/>
    <s v="CA-2015-117415"/>
    <d v="2015-12-27T00:00:00"/>
    <d v="2015-12-31T00:00:00"/>
    <s v="Standard Class"/>
    <s v="SN-20710"/>
    <x v="17"/>
    <x v="2"/>
    <s v="United States"/>
    <s v="Houston"/>
    <x v="5"/>
    <n v="77041"/>
    <x v="2"/>
    <s v="FUR-CH-10004218"/>
    <x v="0"/>
    <x v="1"/>
    <s v="Global Fabric Manager's Chair, Dark Gray"/>
    <n v="212.05799999999999"/>
    <n v="3"/>
    <n v="0.3"/>
    <x v="39"/>
    <x v="1"/>
    <x v="1"/>
    <x v="0"/>
    <x v="4"/>
  </r>
  <r>
    <n v="41"/>
    <s v="CA-2015-117415"/>
    <d v="2015-12-27T00:00:00"/>
    <d v="2015-12-31T00:00:00"/>
    <s v="Standard Class"/>
    <s v="SN-20710"/>
    <x v="17"/>
    <x v="2"/>
    <s v="United States"/>
    <s v="Houston"/>
    <x v="5"/>
    <n v="77041"/>
    <x v="2"/>
    <s v="TEC-PH-10000486"/>
    <x v="2"/>
    <x v="7"/>
    <s v="Plantronics HL10 Handset Lifter"/>
    <n v="371.16800000000001"/>
    <n v="4"/>
    <n v="0.2"/>
    <x v="40"/>
    <x v="2"/>
    <x v="1"/>
    <x v="0"/>
    <x v="4"/>
  </r>
  <r>
    <n v="42"/>
    <s v="CA-2017-120999"/>
    <d v="2017-09-10T00:00:00"/>
    <d v="2017-09-15T00:00:00"/>
    <s v="Standard Class"/>
    <s v="LC-16930"/>
    <x v="18"/>
    <x v="1"/>
    <s v="United States"/>
    <s v="Naperville"/>
    <x v="10"/>
    <n v="60540"/>
    <x v="2"/>
    <s v="TEC-PH-10004093"/>
    <x v="2"/>
    <x v="7"/>
    <s v="Panasonic Kx-TS550"/>
    <n v="147.16800000000001"/>
    <n v="4"/>
    <n v="0.2"/>
    <x v="41"/>
    <x v="2"/>
    <x v="3"/>
    <x v="2"/>
    <x v="8"/>
  </r>
  <r>
    <n v="43"/>
    <s v="CA-2016-101343"/>
    <d v="2016-07-17T00:00:00"/>
    <d v="2016-07-22T00:00:00"/>
    <s v="Standard Class"/>
    <s v="RA-19885"/>
    <x v="19"/>
    <x v="1"/>
    <s v="United States"/>
    <s v="Los Angeles"/>
    <x v="1"/>
    <n v="90049"/>
    <x v="1"/>
    <s v="OFF-ST-10003479"/>
    <x v="1"/>
    <x v="4"/>
    <s v="Eldon Base for stackable storage shelf, platinum"/>
    <n v="77.88"/>
    <n v="2"/>
    <n v="0"/>
    <x v="42"/>
    <x v="0"/>
    <x v="0"/>
    <x v="2"/>
    <x v="7"/>
  </r>
  <r>
    <n v="44"/>
    <s v="CA-2017-139619"/>
    <d v="2017-09-19T00:00:00"/>
    <d v="2017-09-23T00:00:00"/>
    <s v="Standard Class"/>
    <s v="ES-14080"/>
    <x v="20"/>
    <x v="1"/>
    <s v="United States"/>
    <s v="Melbourne"/>
    <x v="2"/>
    <n v="32935"/>
    <x v="0"/>
    <s v="OFF-ST-10003282"/>
    <x v="1"/>
    <x v="4"/>
    <s v="Advantus 10-Drawer Portable Organizer, Chrome Metal Frame, Smoke Drawers"/>
    <n v="95.616"/>
    <n v="2"/>
    <n v="0.2"/>
    <x v="43"/>
    <x v="2"/>
    <x v="3"/>
    <x v="2"/>
    <x v="8"/>
  </r>
  <r>
    <n v="45"/>
    <s v="CA-2016-118255"/>
    <d v="2016-03-11T00:00:00"/>
    <d v="2016-03-13T00:00:00"/>
    <s v="First Class"/>
    <s v="ON-18715"/>
    <x v="21"/>
    <x v="1"/>
    <s v="United States"/>
    <s v="Eagan"/>
    <x v="11"/>
    <n v="55122"/>
    <x v="2"/>
    <s v="TEC-AC-10000171"/>
    <x v="2"/>
    <x v="11"/>
    <s v="Verbatim 25 GB 6x Blu-ray Single Layer Recordable Disc, 25/Pack"/>
    <n v="45.98"/>
    <n v="2"/>
    <n v="0"/>
    <x v="44"/>
    <x v="0"/>
    <x v="0"/>
    <x v="3"/>
    <x v="10"/>
  </r>
  <r>
    <n v="46"/>
    <s v="CA-2016-118255"/>
    <d v="2016-03-11T00:00:00"/>
    <d v="2016-03-13T00:00:00"/>
    <s v="First Class"/>
    <s v="ON-18715"/>
    <x v="21"/>
    <x v="1"/>
    <s v="United States"/>
    <s v="Eagan"/>
    <x v="11"/>
    <n v="55122"/>
    <x v="2"/>
    <s v="OFF-BI-10003291"/>
    <x v="1"/>
    <x v="8"/>
    <s v="Wilson Jones Leather-Like Binders with DublLock Round Rings"/>
    <n v="17.46"/>
    <n v="2"/>
    <n v="0"/>
    <x v="45"/>
    <x v="0"/>
    <x v="0"/>
    <x v="3"/>
    <x v="10"/>
  </r>
  <r>
    <n v="47"/>
    <s v="CA-2014-146703"/>
    <d v="2014-10-20T00:00:00"/>
    <d v="2014-10-25T00:00:00"/>
    <s v="Second Class"/>
    <s v="PO-18865"/>
    <x v="22"/>
    <x v="0"/>
    <s v="United States"/>
    <s v="Westland"/>
    <x v="12"/>
    <n v="48185"/>
    <x v="2"/>
    <s v="OFF-ST-10001713"/>
    <x v="1"/>
    <x v="4"/>
    <s v="Gould Plastics 9-Pocket Panel Bin, 18-3/8w x 5-1/4d x 20-1/2h, Black"/>
    <n v="211.96"/>
    <n v="4"/>
    <n v="0"/>
    <x v="46"/>
    <x v="0"/>
    <x v="2"/>
    <x v="0"/>
    <x v="2"/>
  </r>
  <r>
    <n v="48"/>
    <s v="CA-2016-169194"/>
    <d v="2016-06-20T00:00:00"/>
    <d v="2016-06-25T00:00:00"/>
    <s v="Standard Class"/>
    <s v="LH-16900"/>
    <x v="23"/>
    <x v="0"/>
    <s v="United States"/>
    <s v="Dover"/>
    <x v="13"/>
    <n v="19901"/>
    <x v="3"/>
    <s v="TEC-AC-10002167"/>
    <x v="2"/>
    <x v="11"/>
    <s v="Imation 8gb Micro Traveldrive Usb 2.0 Flash Drive"/>
    <n v="45"/>
    <n v="3"/>
    <n v="0"/>
    <x v="47"/>
    <x v="0"/>
    <x v="0"/>
    <x v="1"/>
    <x v="1"/>
  </r>
  <r>
    <n v="49"/>
    <s v="CA-2016-169194"/>
    <d v="2016-06-20T00:00:00"/>
    <d v="2016-06-25T00:00:00"/>
    <s v="Standard Class"/>
    <s v="LH-16900"/>
    <x v="23"/>
    <x v="0"/>
    <s v="United States"/>
    <s v="Dover"/>
    <x v="13"/>
    <n v="19901"/>
    <x v="3"/>
    <s v="TEC-PH-10003988"/>
    <x v="2"/>
    <x v="7"/>
    <s v="LF Elite 3D Dazzle Designer Hard Case Cover, Lf Stylus Pen and Wiper For Apple Iphone 5c Mini Lite"/>
    <n v="21.8"/>
    <n v="2"/>
    <n v="0"/>
    <x v="48"/>
    <x v="0"/>
    <x v="0"/>
    <x v="1"/>
    <x v="1"/>
  </r>
  <r>
    <n v="50"/>
    <s v="CA-2015-115742"/>
    <d v="2015-04-18T00:00:00"/>
    <d v="2015-04-22T00:00:00"/>
    <s v="Standard Class"/>
    <s v="DP-13000"/>
    <x v="24"/>
    <x v="0"/>
    <s v="United States"/>
    <s v="New Albany"/>
    <x v="14"/>
    <n v="47150"/>
    <x v="2"/>
    <s v="OFF-BI-10004410"/>
    <x v="1"/>
    <x v="8"/>
    <s v="C-Line Peel &amp; Stick Add-On Filing Pockets, 8-3/4 x 5-1/8, 10/Pack"/>
    <n v="38.22"/>
    <n v="6"/>
    <n v="0"/>
    <x v="49"/>
    <x v="0"/>
    <x v="1"/>
    <x v="1"/>
    <x v="3"/>
  </r>
  <r>
    <n v="51"/>
    <s v="CA-2015-115742"/>
    <d v="2015-04-18T00:00:00"/>
    <d v="2015-04-22T00:00:00"/>
    <s v="Standard Class"/>
    <s v="DP-13000"/>
    <x v="24"/>
    <x v="0"/>
    <s v="United States"/>
    <s v="New Albany"/>
    <x v="14"/>
    <n v="47150"/>
    <x v="2"/>
    <s v="OFF-LA-10002762"/>
    <x v="1"/>
    <x v="2"/>
    <s v="Avery 485"/>
    <n v="75.180000000000007"/>
    <n v="6"/>
    <n v="0"/>
    <x v="50"/>
    <x v="0"/>
    <x v="1"/>
    <x v="1"/>
    <x v="3"/>
  </r>
  <r>
    <n v="52"/>
    <s v="CA-2015-115742"/>
    <d v="2015-04-18T00:00:00"/>
    <d v="2015-04-22T00:00:00"/>
    <s v="Standard Class"/>
    <s v="DP-13000"/>
    <x v="24"/>
    <x v="0"/>
    <s v="United States"/>
    <s v="New Albany"/>
    <x v="14"/>
    <n v="47150"/>
    <x v="2"/>
    <s v="FUR-FU-10001706"/>
    <x v="0"/>
    <x v="5"/>
    <s v="Longer-Life Soft White Bulbs"/>
    <n v="6.16"/>
    <n v="2"/>
    <n v="0"/>
    <x v="51"/>
    <x v="0"/>
    <x v="1"/>
    <x v="1"/>
    <x v="3"/>
  </r>
  <r>
    <n v="53"/>
    <s v="CA-2015-115742"/>
    <d v="2015-04-18T00:00:00"/>
    <d v="2015-04-22T00:00:00"/>
    <s v="Standard Class"/>
    <s v="DP-13000"/>
    <x v="24"/>
    <x v="0"/>
    <s v="United States"/>
    <s v="New Albany"/>
    <x v="14"/>
    <n v="47150"/>
    <x v="2"/>
    <s v="FUR-CH-10003061"/>
    <x v="0"/>
    <x v="1"/>
    <s v="Global Leather Task Chair, Black"/>
    <n v="89.99"/>
    <n v="1"/>
    <n v="0"/>
    <x v="52"/>
    <x v="0"/>
    <x v="1"/>
    <x v="1"/>
    <x v="3"/>
  </r>
  <r>
    <n v="54"/>
    <s v="CA-2016-105816"/>
    <d v="2016-12-11T00:00:00"/>
    <d v="2016-12-17T00:00:00"/>
    <s v="Standard Class"/>
    <s v="JM-15265"/>
    <x v="25"/>
    <x v="1"/>
    <s v="United States"/>
    <s v="New York City"/>
    <x v="15"/>
    <n v="10024"/>
    <x v="3"/>
    <s v="OFF-FA-10000304"/>
    <x v="1"/>
    <x v="13"/>
    <s v="Advantus Push Pins"/>
    <n v="15.26"/>
    <n v="7"/>
    <n v="0"/>
    <x v="53"/>
    <x v="0"/>
    <x v="0"/>
    <x v="0"/>
    <x v="4"/>
  </r>
  <r>
    <n v="55"/>
    <s v="CA-2016-105816"/>
    <d v="2016-12-11T00:00:00"/>
    <d v="2016-12-17T00:00:00"/>
    <s v="Standard Class"/>
    <s v="JM-15265"/>
    <x v="25"/>
    <x v="1"/>
    <s v="United States"/>
    <s v="New York City"/>
    <x v="15"/>
    <n v="10024"/>
    <x v="3"/>
    <s v="TEC-PH-10002447"/>
    <x v="2"/>
    <x v="7"/>
    <s v="AT&amp;T CL83451 4-Handset Telephone"/>
    <n v="1029.95"/>
    <n v="5"/>
    <n v="0"/>
    <x v="54"/>
    <x v="0"/>
    <x v="0"/>
    <x v="0"/>
    <x v="4"/>
  </r>
  <r>
    <n v="56"/>
    <s v="CA-2016-111682"/>
    <d v="2016-06-17T00:00:00"/>
    <d v="2016-06-18T00:00:00"/>
    <s v="First Class"/>
    <s v="TB-21055"/>
    <x v="26"/>
    <x v="0"/>
    <s v="United States"/>
    <s v="Troy"/>
    <x v="15"/>
    <n v="12180"/>
    <x v="3"/>
    <s v="OFF-ST-10000604"/>
    <x v="1"/>
    <x v="4"/>
    <s v="Home/Office Personal File Carts"/>
    <n v="208.56"/>
    <n v="6"/>
    <n v="0"/>
    <x v="55"/>
    <x v="0"/>
    <x v="0"/>
    <x v="1"/>
    <x v="1"/>
  </r>
  <r>
    <n v="57"/>
    <s v="CA-2016-111682"/>
    <d v="2016-06-17T00:00:00"/>
    <d v="2016-06-18T00:00:00"/>
    <s v="First Class"/>
    <s v="TB-21055"/>
    <x v="26"/>
    <x v="0"/>
    <s v="United States"/>
    <s v="Troy"/>
    <x v="15"/>
    <n v="12180"/>
    <x v="3"/>
    <s v="OFF-PA-10001569"/>
    <x v="1"/>
    <x v="10"/>
    <s v="Xerox 232"/>
    <n v="32.4"/>
    <n v="5"/>
    <n v="0"/>
    <x v="56"/>
    <x v="0"/>
    <x v="0"/>
    <x v="1"/>
    <x v="1"/>
  </r>
  <r>
    <n v="58"/>
    <s v="CA-2016-111682"/>
    <d v="2016-06-17T00:00:00"/>
    <d v="2016-06-18T00:00:00"/>
    <s v="First Class"/>
    <s v="TB-21055"/>
    <x v="26"/>
    <x v="0"/>
    <s v="United States"/>
    <s v="Troy"/>
    <x v="15"/>
    <n v="12180"/>
    <x v="3"/>
    <s v="FUR-CH-10003968"/>
    <x v="0"/>
    <x v="1"/>
    <s v="Novimex Turbo Task Chair"/>
    <n v="319.41000000000003"/>
    <n v="5"/>
    <n v="0.1"/>
    <x v="57"/>
    <x v="3"/>
    <x v="0"/>
    <x v="1"/>
    <x v="1"/>
  </r>
  <r>
    <n v="59"/>
    <s v="CA-2016-111682"/>
    <d v="2016-06-17T00:00:00"/>
    <d v="2016-06-18T00:00:00"/>
    <s v="First Class"/>
    <s v="TB-21055"/>
    <x v="26"/>
    <x v="0"/>
    <s v="United States"/>
    <s v="Troy"/>
    <x v="15"/>
    <n v="12180"/>
    <x v="3"/>
    <s v="OFF-PA-10000587"/>
    <x v="1"/>
    <x v="10"/>
    <s v="Array Parchment Paper, Assorted Colors"/>
    <n v="14.56"/>
    <n v="2"/>
    <n v="0"/>
    <x v="58"/>
    <x v="0"/>
    <x v="0"/>
    <x v="1"/>
    <x v="1"/>
  </r>
  <r>
    <n v="60"/>
    <s v="CA-2016-111682"/>
    <d v="2016-06-17T00:00:00"/>
    <d v="2016-06-18T00:00:00"/>
    <s v="First Class"/>
    <s v="TB-21055"/>
    <x v="26"/>
    <x v="0"/>
    <s v="United States"/>
    <s v="Troy"/>
    <x v="15"/>
    <n v="12180"/>
    <x v="3"/>
    <s v="TEC-AC-10002167"/>
    <x v="2"/>
    <x v="11"/>
    <s v="Imation 8gb Micro Traveldrive Usb 2.0 Flash Drive"/>
    <n v="30"/>
    <n v="2"/>
    <n v="0"/>
    <x v="59"/>
    <x v="0"/>
    <x v="0"/>
    <x v="1"/>
    <x v="1"/>
  </r>
  <r>
    <n v="61"/>
    <s v="CA-2016-111682"/>
    <d v="2016-06-17T00:00:00"/>
    <d v="2016-06-18T00:00:00"/>
    <s v="First Class"/>
    <s v="TB-21055"/>
    <x v="26"/>
    <x v="0"/>
    <s v="United States"/>
    <s v="Troy"/>
    <x v="15"/>
    <n v="12180"/>
    <x v="3"/>
    <s v="OFF-BI-10001460"/>
    <x v="1"/>
    <x v="8"/>
    <s v="Plastic Binding Combs"/>
    <n v="48.48"/>
    <n v="4"/>
    <n v="0.2"/>
    <x v="60"/>
    <x v="2"/>
    <x v="0"/>
    <x v="1"/>
    <x v="1"/>
  </r>
  <r>
    <n v="62"/>
    <s v="CA-2016-111682"/>
    <d v="2016-06-17T00:00:00"/>
    <d v="2016-06-18T00:00:00"/>
    <s v="First Class"/>
    <s v="TB-21055"/>
    <x v="26"/>
    <x v="0"/>
    <s v="United States"/>
    <s v="Troy"/>
    <x v="15"/>
    <n v="12180"/>
    <x v="3"/>
    <s v="OFF-AR-10001868"/>
    <x v="1"/>
    <x v="6"/>
    <s v="Prang Dustless Chalk Sticks"/>
    <n v="1.68"/>
    <n v="1"/>
    <n v="0"/>
    <x v="61"/>
    <x v="0"/>
    <x v="0"/>
    <x v="1"/>
    <x v="1"/>
  </r>
  <r>
    <n v="63"/>
    <s v="CA-2015-135545"/>
    <d v="2015-11-24T00:00:00"/>
    <d v="2015-11-30T00:00:00"/>
    <s v="Standard Class"/>
    <s v="KM-16720"/>
    <x v="27"/>
    <x v="0"/>
    <s v="United States"/>
    <s v="Los Angeles"/>
    <x v="1"/>
    <n v="90004"/>
    <x v="1"/>
    <s v="TEC-AC-10004633"/>
    <x v="2"/>
    <x v="11"/>
    <s v="Verbatim 25 GB 6x Blu-ray Single Layer Recordable Disc, 3/Pack"/>
    <n v="13.98"/>
    <n v="2"/>
    <n v="0"/>
    <x v="62"/>
    <x v="0"/>
    <x v="1"/>
    <x v="0"/>
    <x v="0"/>
  </r>
  <r>
    <n v="64"/>
    <s v="CA-2015-135545"/>
    <d v="2015-11-24T00:00:00"/>
    <d v="2015-11-30T00:00:00"/>
    <s v="Standard Class"/>
    <s v="KM-16720"/>
    <x v="27"/>
    <x v="0"/>
    <s v="United States"/>
    <s v="Los Angeles"/>
    <x v="1"/>
    <n v="90004"/>
    <x v="1"/>
    <s v="OFF-BI-10001078"/>
    <x v="1"/>
    <x v="8"/>
    <s v="Acco PRESSTEX Data Binder with Storage Hooks, Dark Blue, 14 7/8&quot; X 11&quot;"/>
    <n v="25.824000000000002"/>
    <n v="6"/>
    <n v="0.2"/>
    <x v="63"/>
    <x v="2"/>
    <x v="1"/>
    <x v="0"/>
    <x v="0"/>
  </r>
  <r>
    <n v="65"/>
    <s v="CA-2015-135545"/>
    <d v="2015-11-24T00:00:00"/>
    <d v="2015-11-30T00:00:00"/>
    <s v="Standard Class"/>
    <s v="KM-16720"/>
    <x v="27"/>
    <x v="0"/>
    <s v="United States"/>
    <s v="Los Angeles"/>
    <x v="1"/>
    <n v="90004"/>
    <x v="1"/>
    <s v="OFF-PA-10003892"/>
    <x v="1"/>
    <x v="10"/>
    <s v="Xerox 1943"/>
    <n v="146.72999999999999"/>
    <n v="3"/>
    <n v="0"/>
    <x v="64"/>
    <x v="0"/>
    <x v="1"/>
    <x v="0"/>
    <x v="0"/>
  </r>
  <r>
    <n v="66"/>
    <s v="CA-2015-135545"/>
    <d v="2015-11-24T00:00:00"/>
    <d v="2015-11-30T00:00:00"/>
    <s v="Standard Class"/>
    <s v="KM-16720"/>
    <x v="27"/>
    <x v="0"/>
    <s v="United States"/>
    <s v="Los Angeles"/>
    <x v="1"/>
    <n v="90004"/>
    <x v="1"/>
    <s v="FUR-FU-10000397"/>
    <x v="0"/>
    <x v="5"/>
    <s v="Luxo Economy Swing Arm Lamp"/>
    <n v="79.760000000000005"/>
    <n v="4"/>
    <n v="0"/>
    <x v="65"/>
    <x v="0"/>
    <x v="1"/>
    <x v="0"/>
    <x v="0"/>
  </r>
  <r>
    <n v="67"/>
    <s v="US-2015-164175"/>
    <d v="2015-04-30T00:00:00"/>
    <d v="2015-05-05T00:00:00"/>
    <s v="Standard Class"/>
    <s v="PS-18970"/>
    <x v="28"/>
    <x v="2"/>
    <s v="United States"/>
    <s v="Chicago"/>
    <x v="10"/>
    <n v="60610"/>
    <x v="2"/>
    <s v="FUR-CH-10001146"/>
    <x v="0"/>
    <x v="1"/>
    <s v="Global Value Mid-Back Manager's Chair, Gray"/>
    <n v="213.11500000000001"/>
    <n v="5"/>
    <n v="0.3"/>
    <x v="66"/>
    <x v="1"/>
    <x v="1"/>
    <x v="1"/>
    <x v="3"/>
  </r>
  <r>
    <n v="68"/>
    <s v="CA-2014-106376"/>
    <d v="2014-12-05T00:00:00"/>
    <d v="2014-12-10T00:00:00"/>
    <s v="Standard Class"/>
    <s v="BS-11590"/>
    <x v="29"/>
    <x v="1"/>
    <s v="United States"/>
    <s v="Gilbert"/>
    <x v="16"/>
    <n v="85234"/>
    <x v="1"/>
    <s v="OFF-AR-10002671"/>
    <x v="1"/>
    <x v="6"/>
    <s v="Hunt BOSTON Model 1606 High-Volume Electric Pencil Sharpener, Beige"/>
    <n v="1113.0239999999999"/>
    <n v="8"/>
    <n v="0.2"/>
    <x v="67"/>
    <x v="2"/>
    <x v="2"/>
    <x v="0"/>
    <x v="4"/>
  </r>
  <r>
    <n v="69"/>
    <s v="CA-2014-106376"/>
    <d v="2014-12-05T00:00:00"/>
    <d v="2014-12-10T00:00:00"/>
    <s v="Standard Class"/>
    <s v="BS-11590"/>
    <x v="29"/>
    <x v="1"/>
    <s v="United States"/>
    <s v="Gilbert"/>
    <x v="16"/>
    <n v="85234"/>
    <x v="1"/>
    <s v="TEC-PH-10002726"/>
    <x v="2"/>
    <x v="7"/>
    <s v="netTALK DUO VoIP Telephone Service"/>
    <n v="167.96799999999999"/>
    <n v="4"/>
    <n v="0.2"/>
    <x v="68"/>
    <x v="2"/>
    <x v="2"/>
    <x v="0"/>
    <x v="4"/>
  </r>
  <r>
    <n v="70"/>
    <s v="CA-2016-119823"/>
    <d v="2016-06-04T00:00:00"/>
    <d v="2016-06-06T00:00:00"/>
    <s v="First Class"/>
    <s v="KD-16270"/>
    <x v="30"/>
    <x v="0"/>
    <s v="United States"/>
    <s v="Springfield"/>
    <x v="17"/>
    <n v="22153"/>
    <x v="0"/>
    <s v="OFF-PA-10000482"/>
    <x v="1"/>
    <x v="10"/>
    <s v="Snap-A-Way Black Print Carbonless Ruled Speed Letter, Triplicate"/>
    <n v="75.88"/>
    <n v="2"/>
    <n v="0"/>
    <x v="69"/>
    <x v="0"/>
    <x v="0"/>
    <x v="1"/>
    <x v="1"/>
  </r>
  <r>
    <n v="71"/>
    <s v="CA-2016-106075"/>
    <d v="2016-09-18T00:00:00"/>
    <d v="2016-09-23T00:00:00"/>
    <s v="Standard Class"/>
    <s v="HM-14980"/>
    <x v="31"/>
    <x v="0"/>
    <s v="United States"/>
    <s v="New York City"/>
    <x v="15"/>
    <n v="10009"/>
    <x v="3"/>
    <s v="OFF-BI-10004654"/>
    <x v="1"/>
    <x v="8"/>
    <s v="Avery Binding System Hidden Tab Executive Style Index Sets"/>
    <n v="4.6159999999999997"/>
    <n v="1"/>
    <n v="0.2"/>
    <x v="70"/>
    <x v="2"/>
    <x v="0"/>
    <x v="2"/>
    <x v="8"/>
  </r>
  <r>
    <n v="72"/>
    <s v="CA-2017-114440"/>
    <d v="2017-09-14T00:00:00"/>
    <d v="2017-09-17T00:00:00"/>
    <s v="Second Class"/>
    <s v="TB-21520"/>
    <x v="14"/>
    <x v="0"/>
    <s v="United States"/>
    <s v="Jackson"/>
    <x v="12"/>
    <n v="49201"/>
    <x v="2"/>
    <s v="OFF-PA-10004675"/>
    <x v="1"/>
    <x v="10"/>
    <s v="Telephone Message Books with Fax/Mobile Section, 5 1/2&quot; x 3 3/16&quot;"/>
    <n v="19.05"/>
    <n v="3"/>
    <n v="0"/>
    <x v="71"/>
    <x v="0"/>
    <x v="3"/>
    <x v="2"/>
    <x v="8"/>
  </r>
  <r>
    <n v="73"/>
    <s v="US-2015-134026"/>
    <d v="2015-04-26T00:00:00"/>
    <d v="2015-05-02T00:00:00"/>
    <s v="Standard Class"/>
    <s v="JE-15745"/>
    <x v="32"/>
    <x v="0"/>
    <s v="United States"/>
    <s v="Memphis"/>
    <x v="18"/>
    <n v="38109"/>
    <x v="0"/>
    <s v="FUR-CH-10000513"/>
    <x v="0"/>
    <x v="1"/>
    <s v="High-Back Leather Manager's Chair"/>
    <n v="831.93600000000004"/>
    <n v="8"/>
    <n v="0.2"/>
    <x v="72"/>
    <x v="2"/>
    <x v="1"/>
    <x v="1"/>
    <x v="3"/>
  </r>
  <r>
    <n v="74"/>
    <s v="US-2015-134026"/>
    <d v="2015-04-26T00:00:00"/>
    <d v="2015-05-02T00:00:00"/>
    <s v="Standard Class"/>
    <s v="JE-15745"/>
    <x v="32"/>
    <x v="0"/>
    <s v="United States"/>
    <s v="Memphis"/>
    <x v="18"/>
    <n v="38109"/>
    <x v="0"/>
    <s v="FUR-FU-10003708"/>
    <x v="0"/>
    <x v="5"/>
    <s v="Tenex Traditional Chairmats for Medium Pile Carpet, Standard Lip, 36&quot; x 48&quot;"/>
    <n v="97.04"/>
    <n v="2"/>
    <n v="0.2"/>
    <x v="73"/>
    <x v="2"/>
    <x v="1"/>
    <x v="1"/>
    <x v="3"/>
  </r>
  <r>
    <n v="75"/>
    <s v="US-2015-134026"/>
    <d v="2015-04-26T00:00:00"/>
    <d v="2015-05-02T00:00:00"/>
    <s v="Standard Class"/>
    <s v="JE-15745"/>
    <x v="32"/>
    <x v="0"/>
    <s v="United States"/>
    <s v="Memphis"/>
    <x v="18"/>
    <n v="38109"/>
    <x v="0"/>
    <s v="OFF-ST-10004123"/>
    <x v="1"/>
    <x v="4"/>
    <s v="Safco Industrial Wire Shelving System"/>
    <n v="72.784000000000006"/>
    <n v="1"/>
    <n v="0.2"/>
    <x v="74"/>
    <x v="2"/>
    <x v="1"/>
    <x v="1"/>
    <x v="3"/>
  </r>
  <r>
    <n v="76"/>
    <s v="US-2017-118038"/>
    <d v="2017-12-09T00:00:00"/>
    <d v="2017-12-11T00:00:00"/>
    <s v="First Class"/>
    <s v="KB-16600"/>
    <x v="33"/>
    <x v="1"/>
    <s v="United States"/>
    <s v="Houston"/>
    <x v="5"/>
    <n v="77041"/>
    <x v="2"/>
    <s v="OFF-BI-10004182"/>
    <x v="1"/>
    <x v="8"/>
    <s v="Economy Binders"/>
    <n v="1.248"/>
    <n v="3"/>
    <n v="0.8"/>
    <x v="75"/>
    <x v="1"/>
    <x v="3"/>
    <x v="0"/>
    <x v="4"/>
  </r>
  <r>
    <n v="77"/>
    <s v="US-2017-118038"/>
    <d v="2017-12-09T00:00:00"/>
    <d v="2017-12-11T00:00:00"/>
    <s v="First Class"/>
    <s v="KB-16600"/>
    <x v="33"/>
    <x v="1"/>
    <s v="United States"/>
    <s v="Houston"/>
    <x v="5"/>
    <n v="77041"/>
    <x v="2"/>
    <s v="FUR-FU-10000260"/>
    <x v="0"/>
    <x v="5"/>
    <s v="6&quot; Cubicle Wall Clock, Black"/>
    <n v="9.7080000000000002"/>
    <n v="3"/>
    <n v="0.6"/>
    <x v="76"/>
    <x v="1"/>
    <x v="3"/>
    <x v="0"/>
    <x v="4"/>
  </r>
  <r>
    <n v="78"/>
    <s v="US-2017-118038"/>
    <d v="2017-12-09T00:00:00"/>
    <d v="2017-12-11T00:00:00"/>
    <s v="First Class"/>
    <s v="KB-16600"/>
    <x v="33"/>
    <x v="1"/>
    <s v="United States"/>
    <s v="Houston"/>
    <x v="5"/>
    <n v="77041"/>
    <x v="2"/>
    <s v="OFF-ST-10000615"/>
    <x v="1"/>
    <x v="4"/>
    <s v="SimpliFile Personal File, Black Granite, 15w x 6-15/16d x 11-1/4h"/>
    <n v="27.24"/>
    <n v="3"/>
    <n v="0.2"/>
    <x v="77"/>
    <x v="2"/>
    <x v="3"/>
    <x v="0"/>
    <x v="4"/>
  </r>
  <r>
    <n v="79"/>
    <s v="US-2014-147606"/>
    <d v="2014-11-26T00:00:00"/>
    <d v="2014-12-01T00:00:00"/>
    <s v="Second Class"/>
    <s v="JE-15745"/>
    <x v="32"/>
    <x v="0"/>
    <s v="United States"/>
    <s v="Houston"/>
    <x v="5"/>
    <n v="77070"/>
    <x v="2"/>
    <s v="FUR-FU-10003194"/>
    <x v="0"/>
    <x v="5"/>
    <s v="Eldon Expressions Desk Accessory, Wood Pencil Holder, Oak"/>
    <n v="19.3"/>
    <n v="5"/>
    <n v="0.6"/>
    <x v="78"/>
    <x v="1"/>
    <x v="2"/>
    <x v="0"/>
    <x v="0"/>
  </r>
  <r>
    <n v="80"/>
    <s v="CA-2016-127208"/>
    <d v="2016-06-12T00:00:00"/>
    <d v="2016-06-15T00:00:00"/>
    <s v="First Class"/>
    <s v="SC-20770"/>
    <x v="34"/>
    <x v="1"/>
    <s v="United States"/>
    <s v="Decatur"/>
    <x v="19"/>
    <n v="35601"/>
    <x v="0"/>
    <s v="OFF-AP-10002118"/>
    <x v="1"/>
    <x v="9"/>
    <s v="1.7 Cubic Foot Compact &quot;Cube&quot; Office Refrigerators"/>
    <n v="208.16"/>
    <n v="1"/>
    <n v="0"/>
    <x v="79"/>
    <x v="0"/>
    <x v="0"/>
    <x v="1"/>
    <x v="1"/>
  </r>
  <r>
    <n v="81"/>
    <s v="CA-2016-127208"/>
    <d v="2016-06-12T00:00:00"/>
    <d v="2016-06-15T00:00:00"/>
    <s v="First Class"/>
    <s v="SC-20770"/>
    <x v="34"/>
    <x v="1"/>
    <s v="United States"/>
    <s v="Decatur"/>
    <x v="19"/>
    <n v="35601"/>
    <x v="0"/>
    <s v="OFF-BI-10002309"/>
    <x v="1"/>
    <x v="8"/>
    <s v="Avery Heavy-Duty EZD  Binder With Locking Rings"/>
    <n v="16.739999999999998"/>
    <n v="3"/>
    <n v="0"/>
    <x v="80"/>
    <x v="0"/>
    <x v="0"/>
    <x v="1"/>
    <x v="1"/>
  </r>
  <r>
    <n v="82"/>
    <s v="CA-2014-139451"/>
    <d v="2014-10-12T00:00:00"/>
    <d v="2014-10-16T00:00:00"/>
    <s v="Standard Class"/>
    <s v="DN-13690"/>
    <x v="35"/>
    <x v="0"/>
    <s v="United States"/>
    <s v="San Francisco"/>
    <x v="1"/>
    <n v="94122"/>
    <x v="1"/>
    <s v="OFF-AR-10002053"/>
    <x v="1"/>
    <x v="6"/>
    <s v="Premium Writing Pencils, Soft, #2 by Central Association for the Blind"/>
    <n v="14.9"/>
    <n v="5"/>
    <n v="0"/>
    <x v="81"/>
    <x v="0"/>
    <x v="2"/>
    <x v="0"/>
    <x v="2"/>
  </r>
  <r>
    <n v="83"/>
    <s v="CA-2014-139451"/>
    <d v="2014-10-12T00:00:00"/>
    <d v="2014-10-16T00:00:00"/>
    <s v="Standard Class"/>
    <s v="DN-13690"/>
    <x v="35"/>
    <x v="0"/>
    <s v="United States"/>
    <s v="San Francisco"/>
    <x v="1"/>
    <n v="94122"/>
    <x v="1"/>
    <s v="OFF-ST-10002370"/>
    <x v="1"/>
    <x v="4"/>
    <s v="Sortfiler Multipurpose Personal File Organizer, Black"/>
    <n v="21.39"/>
    <n v="1"/>
    <n v="0"/>
    <x v="82"/>
    <x v="0"/>
    <x v="2"/>
    <x v="0"/>
    <x v="2"/>
  </r>
  <r>
    <n v="84"/>
    <s v="CA-2015-149734"/>
    <d v="2015-09-03T00:00:00"/>
    <d v="2015-09-08T00:00:00"/>
    <s v="Standard Class"/>
    <s v="JC-16105"/>
    <x v="36"/>
    <x v="1"/>
    <s v="United States"/>
    <s v="Durham"/>
    <x v="3"/>
    <n v="27707"/>
    <x v="0"/>
    <s v="OFF-EN-10000927"/>
    <x v="1"/>
    <x v="12"/>
    <s v="Jet-Pak Recycled Peel 'N' Seal Padded Mailers"/>
    <n v="200.98400000000001"/>
    <n v="7"/>
    <n v="0.2"/>
    <x v="83"/>
    <x v="2"/>
    <x v="1"/>
    <x v="2"/>
    <x v="8"/>
  </r>
  <r>
    <n v="85"/>
    <s v="US-2017-119662"/>
    <d v="2017-11-13T00:00:00"/>
    <d v="2017-11-16T00:00:00"/>
    <s v="First Class"/>
    <s v="CS-12400"/>
    <x v="37"/>
    <x v="2"/>
    <s v="United States"/>
    <s v="Chicago"/>
    <x v="10"/>
    <n v="60623"/>
    <x v="2"/>
    <s v="OFF-ST-10003656"/>
    <x v="1"/>
    <x v="4"/>
    <s v="Safco Industrial Wire Shelving"/>
    <n v="230.376"/>
    <n v="3"/>
    <n v="0.2"/>
    <x v="84"/>
    <x v="2"/>
    <x v="3"/>
    <x v="0"/>
    <x v="0"/>
  </r>
  <r>
    <n v="86"/>
    <s v="CA-2017-140088"/>
    <d v="2017-05-28T00:00:00"/>
    <d v="2017-05-30T00:00:00"/>
    <s v="Second Class"/>
    <s v="PO-18865"/>
    <x v="22"/>
    <x v="0"/>
    <s v="United States"/>
    <s v="Columbia"/>
    <x v="20"/>
    <n v="29203"/>
    <x v="0"/>
    <s v="FUR-CH-10000863"/>
    <x v="0"/>
    <x v="1"/>
    <s v="Novimex Swivel Fabric Task Chair"/>
    <n v="301.95999999999998"/>
    <n v="2"/>
    <n v="0"/>
    <x v="85"/>
    <x v="0"/>
    <x v="3"/>
    <x v="1"/>
    <x v="5"/>
  </r>
  <r>
    <n v="87"/>
    <s v="CA-2017-155558"/>
    <d v="2017-10-26T00:00:00"/>
    <d v="2017-11-02T00:00:00"/>
    <s v="Standard Class"/>
    <s v="PG-18895"/>
    <x v="38"/>
    <x v="0"/>
    <s v="United States"/>
    <s v="Rochester"/>
    <x v="11"/>
    <n v="55901"/>
    <x v="2"/>
    <s v="TEC-AC-10001998"/>
    <x v="2"/>
    <x v="11"/>
    <s v="Logitech LS21 Speaker System - PC Multimedia - 2.1-CH - Wired"/>
    <n v="19.989999999999998"/>
    <n v="1"/>
    <n v="0"/>
    <x v="86"/>
    <x v="0"/>
    <x v="3"/>
    <x v="0"/>
    <x v="2"/>
  </r>
  <r>
    <n v="88"/>
    <s v="CA-2017-155558"/>
    <d v="2017-10-26T00:00:00"/>
    <d v="2017-11-02T00:00:00"/>
    <s v="Standard Class"/>
    <s v="PG-18895"/>
    <x v="38"/>
    <x v="0"/>
    <s v="United States"/>
    <s v="Rochester"/>
    <x v="11"/>
    <n v="55901"/>
    <x v="2"/>
    <s v="OFF-LA-10000134"/>
    <x v="1"/>
    <x v="2"/>
    <s v="Avery 511"/>
    <n v="6.16"/>
    <n v="2"/>
    <n v="0"/>
    <x v="51"/>
    <x v="0"/>
    <x v="3"/>
    <x v="0"/>
    <x v="2"/>
  </r>
  <r>
    <n v="89"/>
    <s v="CA-2016-159695"/>
    <d v="2016-04-05T00:00:00"/>
    <d v="2016-04-10T00:00:00"/>
    <s v="Second Class"/>
    <s v="GM-14455"/>
    <x v="39"/>
    <x v="2"/>
    <s v="United States"/>
    <s v="Houston"/>
    <x v="5"/>
    <n v="77095"/>
    <x v="2"/>
    <s v="OFF-ST-10003442"/>
    <x v="1"/>
    <x v="4"/>
    <s v="Eldon Portable Mobile Manager"/>
    <n v="158.36799999999999"/>
    <n v="7"/>
    <n v="0.2"/>
    <x v="87"/>
    <x v="2"/>
    <x v="0"/>
    <x v="1"/>
    <x v="3"/>
  </r>
  <r>
    <n v="90"/>
    <s v="CA-2016-109806"/>
    <d v="2016-09-17T00:00:00"/>
    <d v="2016-09-22T00:00:00"/>
    <s v="Standard Class"/>
    <s v="JS-15685"/>
    <x v="40"/>
    <x v="1"/>
    <s v="United States"/>
    <s v="Los Angeles"/>
    <x v="1"/>
    <n v="90036"/>
    <x v="1"/>
    <s v="OFF-AR-10004930"/>
    <x v="1"/>
    <x v="6"/>
    <s v="Turquoise Lead Holder with Pocket Clip"/>
    <n v="20.100000000000001"/>
    <n v="3"/>
    <n v="0"/>
    <x v="88"/>
    <x v="0"/>
    <x v="0"/>
    <x v="2"/>
    <x v="8"/>
  </r>
  <r>
    <n v="91"/>
    <s v="CA-2016-109806"/>
    <d v="2016-09-17T00:00:00"/>
    <d v="2016-09-22T00:00:00"/>
    <s v="Standard Class"/>
    <s v="JS-15685"/>
    <x v="40"/>
    <x v="1"/>
    <s v="United States"/>
    <s v="Los Angeles"/>
    <x v="1"/>
    <n v="90036"/>
    <x v="1"/>
    <s v="TEC-PH-10004093"/>
    <x v="2"/>
    <x v="7"/>
    <s v="Panasonic Kx-TS550"/>
    <n v="73.584000000000003"/>
    <n v="2"/>
    <n v="0.2"/>
    <x v="89"/>
    <x v="2"/>
    <x v="0"/>
    <x v="2"/>
    <x v="8"/>
  </r>
  <r>
    <n v="92"/>
    <s v="CA-2016-109806"/>
    <d v="2016-09-17T00:00:00"/>
    <d v="2016-09-22T00:00:00"/>
    <s v="Standard Class"/>
    <s v="JS-15685"/>
    <x v="40"/>
    <x v="1"/>
    <s v="United States"/>
    <s v="Los Angeles"/>
    <x v="1"/>
    <n v="90036"/>
    <x v="1"/>
    <s v="OFF-PA-10000304"/>
    <x v="1"/>
    <x v="10"/>
    <s v="Xerox 1995"/>
    <n v="6.48"/>
    <n v="1"/>
    <n v="0"/>
    <x v="90"/>
    <x v="0"/>
    <x v="0"/>
    <x v="2"/>
    <x v="8"/>
  </r>
  <r>
    <n v="93"/>
    <s v="CA-2015-149587"/>
    <d v="2015-01-31T00:00:00"/>
    <d v="2015-02-05T00:00:00"/>
    <s v="Second Class"/>
    <s v="KB-16315"/>
    <x v="41"/>
    <x v="0"/>
    <s v="United States"/>
    <s v="Minneapolis"/>
    <x v="11"/>
    <n v="55407"/>
    <x v="2"/>
    <s v="OFF-PA-10003177"/>
    <x v="1"/>
    <x v="10"/>
    <s v="Xerox 1999"/>
    <n v="12.96"/>
    <n v="2"/>
    <n v="0"/>
    <x v="91"/>
    <x v="0"/>
    <x v="1"/>
    <x v="3"/>
    <x v="9"/>
  </r>
  <r>
    <n v="94"/>
    <s v="CA-2015-149587"/>
    <d v="2015-01-31T00:00:00"/>
    <d v="2015-02-05T00:00:00"/>
    <s v="Second Class"/>
    <s v="KB-16315"/>
    <x v="41"/>
    <x v="0"/>
    <s v="United States"/>
    <s v="Minneapolis"/>
    <x v="11"/>
    <n v="55407"/>
    <x v="2"/>
    <s v="FUR-FU-10003799"/>
    <x v="0"/>
    <x v="5"/>
    <s v="Seth Thomas 13 1/2&quot; Wall Clock"/>
    <n v="53.34"/>
    <n v="3"/>
    <n v="0"/>
    <x v="92"/>
    <x v="0"/>
    <x v="1"/>
    <x v="3"/>
    <x v="9"/>
  </r>
  <r>
    <n v="95"/>
    <s v="CA-2015-149587"/>
    <d v="2015-01-31T00:00:00"/>
    <d v="2015-02-05T00:00:00"/>
    <s v="Second Class"/>
    <s v="KB-16315"/>
    <x v="41"/>
    <x v="0"/>
    <s v="United States"/>
    <s v="Minneapolis"/>
    <x v="11"/>
    <n v="55407"/>
    <x v="2"/>
    <s v="OFF-BI-10002852"/>
    <x v="1"/>
    <x v="8"/>
    <s v="Ibico Standard Transparent Covers"/>
    <n v="32.96"/>
    <n v="2"/>
    <n v="0"/>
    <x v="93"/>
    <x v="0"/>
    <x v="1"/>
    <x v="3"/>
    <x v="9"/>
  </r>
  <r>
    <n v="96"/>
    <s v="US-2017-109484"/>
    <d v="2017-11-06T00:00:00"/>
    <d v="2017-11-12T00:00:00"/>
    <s v="Standard Class"/>
    <s v="RB-19705"/>
    <x v="42"/>
    <x v="2"/>
    <s v="United States"/>
    <s v="Portland"/>
    <x v="21"/>
    <n v="97206"/>
    <x v="1"/>
    <s v="OFF-BI-10004738"/>
    <x v="1"/>
    <x v="8"/>
    <s v="Flexible Leather- Look Classic Collection Ring Binder"/>
    <n v="5.6820000000000004"/>
    <n v="1"/>
    <n v="0.7"/>
    <x v="94"/>
    <x v="1"/>
    <x v="3"/>
    <x v="0"/>
    <x v="0"/>
  </r>
  <r>
    <n v="97"/>
    <s v="CA-2017-161018"/>
    <d v="2017-11-09T00:00:00"/>
    <d v="2017-11-11T00:00:00"/>
    <s v="Second Class"/>
    <s v="PN-18775"/>
    <x v="43"/>
    <x v="2"/>
    <s v="United States"/>
    <s v="New York City"/>
    <x v="15"/>
    <n v="10009"/>
    <x v="3"/>
    <s v="FUR-FU-10000629"/>
    <x v="0"/>
    <x v="5"/>
    <s v="9-3/4 Diameter Round Wall Clock"/>
    <n v="96.53"/>
    <n v="7"/>
    <n v="0"/>
    <x v="95"/>
    <x v="0"/>
    <x v="3"/>
    <x v="0"/>
    <x v="0"/>
  </r>
  <r>
    <n v="98"/>
    <s v="CA-2017-157833"/>
    <d v="2017-06-17T00:00:00"/>
    <d v="2017-06-20T00:00:00"/>
    <s v="First Class"/>
    <s v="KD-16345"/>
    <x v="44"/>
    <x v="0"/>
    <s v="United States"/>
    <s v="San Francisco"/>
    <x v="1"/>
    <n v="94122"/>
    <x v="1"/>
    <s v="OFF-BI-10001721"/>
    <x v="1"/>
    <x v="8"/>
    <s v="Trimflex Flexible Post Binders"/>
    <n v="51.311999999999998"/>
    <n v="3"/>
    <n v="0.2"/>
    <x v="96"/>
    <x v="2"/>
    <x v="3"/>
    <x v="1"/>
    <x v="1"/>
  </r>
  <r>
    <n v="99"/>
    <s v="CA-2016-149223"/>
    <d v="2016-09-06T00:00:00"/>
    <d v="2016-09-11T00:00:00"/>
    <s v="Standard Class"/>
    <s v="ER-13855"/>
    <x v="45"/>
    <x v="1"/>
    <s v="United States"/>
    <s v="Saint Paul"/>
    <x v="11"/>
    <n v="55106"/>
    <x v="2"/>
    <s v="OFF-AP-10000358"/>
    <x v="1"/>
    <x v="9"/>
    <s v="Fellowes Basic Home/Office Series Surge Protectors"/>
    <n v="77.88"/>
    <n v="6"/>
    <n v="0"/>
    <x v="97"/>
    <x v="0"/>
    <x v="0"/>
    <x v="2"/>
    <x v="8"/>
  </r>
  <r>
    <n v="100"/>
    <s v="CA-2016-158568"/>
    <d v="2016-08-29T00:00:00"/>
    <d v="2016-09-02T00:00:00"/>
    <s v="Standard Class"/>
    <s v="RB-19465"/>
    <x v="46"/>
    <x v="2"/>
    <s v="United States"/>
    <s v="Chicago"/>
    <x v="10"/>
    <n v="60610"/>
    <x v="2"/>
    <s v="OFF-PA-10003256"/>
    <x v="1"/>
    <x v="10"/>
    <s v="Avery Personal Creations Heavyweight Cards"/>
    <n v="64.623999999999995"/>
    <n v="7"/>
    <n v="0.2"/>
    <x v="98"/>
    <x v="2"/>
    <x v="0"/>
    <x v="2"/>
    <x v="6"/>
  </r>
  <r>
    <n v="101"/>
    <s v="CA-2016-158568"/>
    <d v="2016-08-29T00:00:00"/>
    <d v="2016-09-02T00:00:00"/>
    <s v="Standard Class"/>
    <s v="RB-19465"/>
    <x v="46"/>
    <x v="2"/>
    <s v="United States"/>
    <s v="Chicago"/>
    <x v="10"/>
    <n v="60610"/>
    <x v="2"/>
    <s v="TEC-AC-10001767"/>
    <x v="2"/>
    <x v="11"/>
    <s v="SanDisk Ultra 64 GB MicroSDHC Class 10 Memory Card"/>
    <n v="95.975999999999999"/>
    <n v="3"/>
    <n v="0.2"/>
    <x v="99"/>
    <x v="2"/>
    <x v="0"/>
    <x v="2"/>
    <x v="6"/>
  </r>
  <r>
    <n v="102"/>
    <s v="CA-2016-158568"/>
    <d v="2016-08-29T00:00:00"/>
    <d v="2016-09-02T00:00:00"/>
    <s v="Standard Class"/>
    <s v="RB-19465"/>
    <x v="46"/>
    <x v="2"/>
    <s v="United States"/>
    <s v="Chicago"/>
    <x v="10"/>
    <n v="60610"/>
    <x v="2"/>
    <s v="OFF-BI-10002609"/>
    <x v="1"/>
    <x v="8"/>
    <s v="Avery Hidden Tab Dividers for Binding Systems"/>
    <n v="1.788"/>
    <n v="3"/>
    <n v="0.8"/>
    <x v="100"/>
    <x v="1"/>
    <x v="0"/>
    <x v="2"/>
    <x v="6"/>
  </r>
  <r>
    <n v="103"/>
    <s v="CA-2016-129903"/>
    <d v="2016-12-01T00:00:00"/>
    <d v="2016-12-04T00:00:00"/>
    <s v="Second Class"/>
    <s v="GZ-14470"/>
    <x v="47"/>
    <x v="0"/>
    <s v="United States"/>
    <s v="Rochester"/>
    <x v="11"/>
    <n v="55901"/>
    <x v="2"/>
    <s v="OFF-PA-10004040"/>
    <x v="1"/>
    <x v="10"/>
    <s v="Universal Premium White Copier/Laser Paper (20Lb. and 87 Bright)"/>
    <n v="23.92"/>
    <n v="4"/>
    <n v="0"/>
    <x v="101"/>
    <x v="0"/>
    <x v="0"/>
    <x v="0"/>
    <x v="4"/>
  </r>
  <r>
    <n v="104"/>
    <s v="US-2015-156867"/>
    <d v="2015-11-13T00:00:00"/>
    <d v="2015-11-17T00:00:00"/>
    <s v="Standard Class"/>
    <s v="LC-16870"/>
    <x v="48"/>
    <x v="0"/>
    <s v="United States"/>
    <s v="Aurora"/>
    <x v="22"/>
    <n v="80013"/>
    <x v="1"/>
    <s v="TEC-AC-10001552"/>
    <x v="2"/>
    <x v="11"/>
    <s v="Logitech K350 2.4Ghz Wireless Keyboard"/>
    <n v="238.89599999999999"/>
    <n v="6"/>
    <n v="0.2"/>
    <x v="102"/>
    <x v="2"/>
    <x v="1"/>
    <x v="0"/>
    <x v="0"/>
  </r>
  <r>
    <n v="105"/>
    <s v="US-2015-156867"/>
    <d v="2015-11-13T00:00:00"/>
    <d v="2015-11-17T00:00:00"/>
    <s v="Standard Class"/>
    <s v="LC-16870"/>
    <x v="48"/>
    <x v="0"/>
    <s v="United States"/>
    <s v="Aurora"/>
    <x v="22"/>
    <n v="80013"/>
    <x v="1"/>
    <s v="FUR-FU-10004006"/>
    <x v="0"/>
    <x v="5"/>
    <s v="Deflect-o DuraMat Lighweight, Studded, Beveled Mat for Low Pile Carpeting"/>
    <n v="102.36"/>
    <n v="3"/>
    <n v="0.2"/>
    <x v="103"/>
    <x v="2"/>
    <x v="1"/>
    <x v="0"/>
    <x v="0"/>
  </r>
  <r>
    <n v="106"/>
    <s v="US-2015-156867"/>
    <d v="2015-11-13T00:00:00"/>
    <d v="2015-11-17T00:00:00"/>
    <s v="Standard Class"/>
    <s v="LC-16870"/>
    <x v="48"/>
    <x v="0"/>
    <s v="United States"/>
    <s v="Aurora"/>
    <x v="22"/>
    <n v="80013"/>
    <x v="1"/>
    <s v="OFF-BI-10002794"/>
    <x v="1"/>
    <x v="8"/>
    <s v="Avery Trapezoid Ring Binder, 3&quot; Capacity, Black, 1040 sheets"/>
    <n v="36.881999999999998"/>
    <n v="3"/>
    <n v="0.7"/>
    <x v="104"/>
    <x v="1"/>
    <x v="1"/>
    <x v="0"/>
    <x v="0"/>
  </r>
  <r>
    <n v="107"/>
    <s v="CA-2017-119004"/>
    <d v="2017-11-23T00:00:00"/>
    <d v="2017-11-28T00:00:00"/>
    <s v="Standard Class"/>
    <s v="JM-15250"/>
    <x v="49"/>
    <x v="0"/>
    <s v="United States"/>
    <s v="Charlotte"/>
    <x v="3"/>
    <n v="28205"/>
    <x v="0"/>
    <s v="TEC-AC-10003499"/>
    <x v="2"/>
    <x v="11"/>
    <s v="Memorex Mini Travel Drive 8 GB USB 2.0 Flash Drive"/>
    <n v="74.111999999999995"/>
    <n v="8"/>
    <n v="0.2"/>
    <x v="105"/>
    <x v="2"/>
    <x v="3"/>
    <x v="0"/>
    <x v="0"/>
  </r>
  <r>
    <n v="108"/>
    <s v="CA-2017-119004"/>
    <d v="2017-11-23T00:00:00"/>
    <d v="2017-11-28T00:00:00"/>
    <s v="Standard Class"/>
    <s v="JM-15250"/>
    <x v="49"/>
    <x v="0"/>
    <s v="United States"/>
    <s v="Charlotte"/>
    <x v="3"/>
    <n v="28205"/>
    <x v="0"/>
    <s v="TEC-PH-10002844"/>
    <x v="2"/>
    <x v="7"/>
    <s v="Speck Products Candyshell Flip Case"/>
    <n v="27.992000000000001"/>
    <n v="1"/>
    <n v="0.2"/>
    <x v="106"/>
    <x v="2"/>
    <x v="3"/>
    <x v="0"/>
    <x v="0"/>
  </r>
  <r>
    <n v="109"/>
    <s v="CA-2017-119004"/>
    <d v="2017-11-23T00:00:00"/>
    <d v="2017-11-28T00:00:00"/>
    <s v="Standard Class"/>
    <s v="JM-15250"/>
    <x v="49"/>
    <x v="0"/>
    <s v="United States"/>
    <s v="Charlotte"/>
    <x v="3"/>
    <n v="28205"/>
    <x v="0"/>
    <s v="OFF-AR-10000390"/>
    <x v="1"/>
    <x v="6"/>
    <s v="Newell Chalk Holder"/>
    <n v="3.3039999999999998"/>
    <n v="1"/>
    <n v="0.2"/>
    <x v="107"/>
    <x v="2"/>
    <x v="3"/>
    <x v="0"/>
    <x v="0"/>
  </r>
  <r>
    <n v="110"/>
    <s v="CA-2015-129476"/>
    <d v="2015-10-15T00:00:00"/>
    <d v="2015-10-20T00:00:00"/>
    <s v="Standard Class"/>
    <s v="PA-19060"/>
    <x v="50"/>
    <x v="2"/>
    <s v="United States"/>
    <s v="Orland Park"/>
    <x v="10"/>
    <n v="60462"/>
    <x v="2"/>
    <s v="TEC-AC-10000844"/>
    <x v="2"/>
    <x v="11"/>
    <s v="Logitech Gaming G510s - Keyboard"/>
    <n v="339.96"/>
    <n v="5"/>
    <n v="0.2"/>
    <x v="108"/>
    <x v="2"/>
    <x v="1"/>
    <x v="0"/>
    <x v="2"/>
  </r>
  <r>
    <n v="111"/>
    <s v="CA-2017-146780"/>
    <d v="2017-12-25T00:00:00"/>
    <d v="2017-12-30T00:00:00"/>
    <s v="Standard Class"/>
    <s v="CV-12805"/>
    <x v="51"/>
    <x v="1"/>
    <s v="United States"/>
    <s v="New York City"/>
    <x v="15"/>
    <n v="10035"/>
    <x v="3"/>
    <s v="FUR-FU-10001934"/>
    <x v="0"/>
    <x v="5"/>
    <s v="Magnifier Swing Arm Lamp"/>
    <n v="41.96"/>
    <n v="2"/>
    <n v="0"/>
    <x v="109"/>
    <x v="0"/>
    <x v="3"/>
    <x v="0"/>
    <x v="4"/>
  </r>
  <r>
    <n v="112"/>
    <s v="CA-2016-128867"/>
    <d v="2016-11-03T00:00:00"/>
    <d v="2016-11-10T00:00:00"/>
    <s v="Standard Class"/>
    <s v="CL-12565"/>
    <x v="52"/>
    <x v="0"/>
    <s v="United States"/>
    <s v="Urbandale"/>
    <x v="23"/>
    <n v="50322"/>
    <x v="2"/>
    <s v="OFF-AR-10000380"/>
    <x v="1"/>
    <x v="6"/>
    <s v="Hunt PowerHouse Electric Pencil Sharpener, Blue"/>
    <n v="75.959999999999994"/>
    <n v="2"/>
    <n v="0"/>
    <x v="110"/>
    <x v="0"/>
    <x v="0"/>
    <x v="0"/>
    <x v="0"/>
  </r>
  <r>
    <n v="113"/>
    <s v="CA-2016-128867"/>
    <d v="2016-11-03T00:00:00"/>
    <d v="2016-11-10T00:00:00"/>
    <s v="Standard Class"/>
    <s v="CL-12565"/>
    <x v="52"/>
    <x v="0"/>
    <s v="United States"/>
    <s v="Urbandale"/>
    <x v="23"/>
    <n v="50322"/>
    <x v="2"/>
    <s v="OFF-BI-10003981"/>
    <x v="1"/>
    <x v="8"/>
    <s v="Avery Durable Plastic 1&quot; Binders"/>
    <n v="27.24"/>
    <n v="6"/>
    <n v="0"/>
    <x v="111"/>
    <x v="0"/>
    <x v="0"/>
    <x v="0"/>
    <x v="0"/>
  </r>
  <r>
    <n v="114"/>
    <s v="CA-2014-115259"/>
    <d v="2014-08-25T00:00:00"/>
    <d v="2014-08-27T00:00:00"/>
    <s v="Second Class"/>
    <s v="RC-19960"/>
    <x v="53"/>
    <x v="0"/>
    <s v="United States"/>
    <s v="Columbus"/>
    <x v="24"/>
    <n v="43229"/>
    <x v="3"/>
    <s v="OFF-FA-10000621"/>
    <x v="1"/>
    <x v="13"/>
    <s v="OIC Colored Binder Clips, Assorted Sizes"/>
    <n v="40.095999999999997"/>
    <n v="14"/>
    <n v="0.2"/>
    <x v="112"/>
    <x v="2"/>
    <x v="2"/>
    <x v="2"/>
    <x v="6"/>
  </r>
  <r>
    <n v="115"/>
    <s v="CA-2014-115259"/>
    <d v="2014-08-25T00:00:00"/>
    <d v="2014-08-27T00:00:00"/>
    <s v="Second Class"/>
    <s v="RC-19960"/>
    <x v="53"/>
    <x v="0"/>
    <s v="United States"/>
    <s v="Columbus"/>
    <x v="24"/>
    <n v="43229"/>
    <x v="3"/>
    <s v="OFF-EN-10002600"/>
    <x v="1"/>
    <x v="12"/>
    <s v="Redi-Strip #10 Envelopes, 4 1/8 x 9 1/2"/>
    <n v="4.72"/>
    <n v="2"/>
    <n v="0.2"/>
    <x v="113"/>
    <x v="2"/>
    <x v="2"/>
    <x v="2"/>
    <x v="6"/>
  </r>
  <r>
    <n v="116"/>
    <s v="CA-2014-115259"/>
    <d v="2014-08-25T00:00:00"/>
    <d v="2014-08-27T00:00:00"/>
    <s v="Second Class"/>
    <s v="RC-19960"/>
    <x v="53"/>
    <x v="0"/>
    <s v="United States"/>
    <s v="Columbus"/>
    <x v="24"/>
    <n v="43229"/>
    <x v="3"/>
    <s v="OFF-PA-10004965"/>
    <x v="1"/>
    <x v="10"/>
    <s v="Xerox 1921"/>
    <n v="23.975999999999999"/>
    <n v="3"/>
    <n v="0.2"/>
    <x v="114"/>
    <x v="2"/>
    <x v="2"/>
    <x v="2"/>
    <x v="6"/>
  </r>
  <r>
    <n v="117"/>
    <s v="CA-2014-115259"/>
    <d v="2014-08-25T00:00:00"/>
    <d v="2014-08-27T00:00:00"/>
    <s v="Second Class"/>
    <s v="RC-19960"/>
    <x v="53"/>
    <x v="0"/>
    <s v="United States"/>
    <s v="Columbus"/>
    <x v="24"/>
    <n v="43229"/>
    <x v="3"/>
    <s v="OFF-EN-10002504"/>
    <x v="1"/>
    <x v="12"/>
    <s v="Tyvek  Top-Opening Peel &amp; Seel Envelopes, Plain White"/>
    <n v="130.464"/>
    <n v="6"/>
    <n v="0.2"/>
    <x v="115"/>
    <x v="2"/>
    <x v="2"/>
    <x v="2"/>
    <x v="6"/>
  </r>
  <r>
    <n v="118"/>
    <s v="CA-2015-110457"/>
    <d v="2015-03-02T00:00:00"/>
    <d v="2015-03-06T00:00:00"/>
    <s v="Standard Class"/>
    <s v="DK-13090"/>
    <x v="54"/>
    <x v="0"/>
    <s v="United States"/>
    <s v="Seattle"/>
    <x v="4"/>
    <n v="98103"/>
    <x v="1"/>
    <s v="FUR-TA-10001768"/>
    <x v="0"/>
    <x v="3"/>
    <s v="Hon Racetrack Conference Tables"/>
    <n v="787.53"/>
    <n v="3"/>
    <n v="0"/>
    <x v="116"/>
    <x v="0"/>
    <x v="1"/>
    <x v="3"/>
    <x v="10"/>
  </r>
  <r>
    <n v="119"/>
    <s v="US-2015-136476"/>
    <d v="2015-04-05T00:00:00"/>
    <d v="2015-04-10T00:00:00"/>
    <s v="Standard Class"/>
    <s v="GG-14650"/>
    <x v="55"/>
    <x v="1"/>
    <s v="United States"/>
    <s v="Bristol"/>
    <x v="18"/>
    <n v="37620"/>
    <x v="0"/>
    <s v="OFF-BI-10003650"/>
    <x v="1"/>
    <x v="8"/>
    <s v="GBC DocuBind 300 Electric Binding Machine"/>
    <n v="157.79400000000001"/>
    <n v="1"/>
    <n v="0.7"/>
    <x v="117"/>
    <x v="1"/>
    <x v="1"/>
    <x v="1"/>
    <x v="3"/>
  </r>
  <r>
    <n v="120"/>
    <s v="CA-2016-103730"/>
    <d v="2016-06-12T00:00:00"/>
    <d v="2016-06-15T00:00:00"/>
    <s v="First Class"/>
    <s v="SC-20725"/>
    <x v="56"/>
    <x v="0"/>
    <s v="United States"/>
    <s v="Wilmington"/>
    <x v="13"/>
    <n v="19805"/>
    <x v="3"/>
    <s v="FUR-FU-10002157"/>
    <x v="0"/>
    <x v="5"/>
    <s v="Artistic Insta-Plaque"/>
    <n v="47.04"/>
    <n v="3"/>
    <n v="0"/>
    <x v="118"/>
    <x v="0"/>
    <x v="0"/>
    <x v="1"/>
    <x v="1"/>
  </r>
  <r>
    <n v="121"/>
    <s v="CA-2016-103730"/>
    <d v="2016-06-12T00:00:00"/>
    <d v="2016-06-15T00:00:00"/>
    <s v="First Class"/>
    <s v="SC-20725"/>
    <x v="56"/>
    <x v="0"/>
    <s v="United States"/>
    <s v="Wilmington"/>
    <x v="13"/>
    <n v="19805"/>
    <x v="3"/>
    <s v="OFF-BI-10003910"/>
    <x v="1"/>
    <x v="8"/>
    <s v="DXL Angle-View Binders with Locking Rings by Samsill"/>
    <n v="30.84"/>
    <n v="4"/>
    <n v="0"/>
    <x v="119"/>
    <x v="0"/>
    <x v="0"/>
    <x v="1"/>
    <x v="1"/>
  </r>
  <r>
    <n v="122"/>
    <s v="CA-2016-103730"/>
    <d v="2016-06-12T00:00:00"/>
    <d v="2016-06-15T00:00:00"/>
    <s v="First Class"/>
    <s v="SC-20725"/>
    <x v="56"/>
    <x v="0"/>
    <s v="United States"/>
    <s v="Wilmington"/>
    <x v="13"/>
    <n v="19805"/>
    <x v="3"/>
    <s v="OFF-ST-10000777"/>
    <x v="1"/>
    <x v="4"/>
    <s v="Companion Letter/Legal File, Black"/>
    <n v="226.56"/>
    <n v="6"/>
    <n v="0"/>
    <x v="120"/>
    <x v="0"/>
    <x v="0"/>
    <x v="1"/>
    <x v="1"/>
  </r>
  <r>
    <n v="123"/>
    <s v="CA-2016-103730"/>
    <d v="2016-06-12T00:00:00"/>
    <d v="2016-06-15T00:00:00"/>
    <s v="First Class"/>
    <s v="SC-20725"/>
    <x v="56"/>
    <x v="0"/>
    <s v="United States"/>
    <s v="Wilmington"/>
    <x v="13"/>
    <n v="19805"/>
    <x v="3"/>
    <s v="OFF-EN-10002500"/>
    <x v="1"/>
    <x v="12"/>
    <s v="Globe Weis Peel &amp; Seel First Class Envelopes"/>
    <n v="115.02"/>
    <n v="9"/>
    <n v="0"/>
    <x v="121"/>
    <x v="0"/>
    <x v="0"/>
    <x v="1"/>
    <x v="1"/>
  </r>
  <r>
    <n v="124"/>
    <s v="CA-2016-103730"/>
    <d v="2016-06-12T00:00:00"/>
    <d v="2016-06-15T00:00:00"/>
    <s v="First Class"/>
    <s v="SC-20725"/>
    <x v="56"/>
    <x v="0"/>
    <s v="United States"/>
    <s v="Wilmington"/>
    <x v="13"/>
    <n v="19805"/>
    <x v="3"/>
    <s v="TEC-PH-10003875"/>
    <x v="2"/>
    <x v="7"/>
    <s v="KLD Oscar II Style Snap-on Ultra Thin Side Flip Synthetic Leather Cover Case for HTC One HTC M7"/>
    <n v="68.040000000000006"/>
    <n v="7"/>
    <n v="0"/>
    <x v="122"/>
    <x v="0"/>
    <x v="0"/>
    <x v="1"/>
    <x v="1"/>
  </r>
  <r>
    <n v="125"/>
    <s v="US-2014-152030"/>
    <d v="2014-12-26T00:00:00"/>
    <d v="2014-12-28T00:00:00"/>
    <s v="Second Class"/>
    <s v="AD-10180"/>
    <x v="57"/>
    <x v="2"/>
    <s v="United States"/>
    <s v="Houston"/>
    <x v="5"/>
    <n v="77041"/>
    <x v="2"/>
    <s v="FUR-CH-10004063"/>
    <x v="0"/>
    <x v="1"/>
    <s v="Global Deluxe High-Back Manager's Chair"/>
    <n v="600.55799999999999"/>
    <n v="3"/>
    <n v="0.3"/>
    <x v="123"/>
    <x v="1"/>
    <x v="2"/>
    <x v="0"/>
    <x v="4"/>
  </r>
  <r>
    <n v="126"/>
    <s v="US-2014-134614"/>
    <d v="2014-09-20T00:00:00"/>
    <d v="2014-09-25T00:00:00"/>
    <s v="Standard Class"/>
    <s v="PF-19165"/>
    <x v="58"/>
    <x v="0"/>
    <s v="United States"/>
    <s v="Bloomington"/>
    <x v="10"/>
    <n v="61701"/>
    <x v="2"/>
    <s v="FUR-TA-10004534"/>
    <x v="0"/>
    <x v="3"/>
    <s v="Bevis 44 x 96 Conference Tables"/>
    <n v="617.70000000000005"/>
    <n v="6"/>
    <n v="0.5"/>
    <x v="124"/>
    <x v="1"/>
    <x v="2"/>
    <x v="2"/>
    <x v="8"/>
  </r>
  <r>
    <n v="127"/>
    <s v="US-2017-107272"/>
    <d v="2017-11-05T00:00:00"/>
    <d v="2017-11-12T00:00:00"/>
    <s v="Standard Class"/>
    <s v="TS-21610"/>
    <x v="59"/>
    <x v="0"/>
    <s v="United States"/>
    <s v="Phoenix"/>
    <x v="16"/>
    <n v="85023"/>
    <x v="1"/>
    <s v="OFF-BI-10003274"/>
    <x v="1"/>
    <x v="8"/>
    <s v="Avery Durable Slant Ring Binders, No Labels"/>
    <n v="2.3879999999999999"/>
    <n v="2"/>
    <n v="0.7"/>
    <x v="125"/>
    <x v="1"/>
    <x v="3"/>
    <x v="0"/>
    <x v="0"/>
  </r>
  <r>
    <n v="128"/>
    <s v="US-2017-107272"/>
    <d v="2017-11-05T00:00:00"/>
    <d v="2017-11-12T00:00:00"/>
    <s v="Standard Class"/>
    <s v="TS-21610"/>
    <x v="59"/>
    <x v="0"/>
    <s v="United States"/>
    <s v="Phoenix"/>
    <x v="16"/>
    <n v="85023"/>
    <x v="1"/>
    <s v="OFF-ST-10002974"/>
    <x v="1"/>
    <x v="4"/>
    <s v="Trav-L-File Heavy-Duty Shuttle II, Black"/>
    <n v="243.99199999999999"/>
    <n v="7"/>
    <n v="0.2"/>
    <x v="126"/>
    <x v="2"/>
    <x v="3"/>
    <x v="0"/>
    <x v="0"/>
  </r>
  <r>
    <n v="129"/>
    <s v="US-2016-125969"/>
    <d v="2016-11-06T00:00:00"/>
    <d v="2016-11-10T00:00:00"/>
    <s v="Second Class"/>
    <s v="LS-16975"/>
    <x v="60"/>
    <x v="2"/>
    <s v="United States"/>
    <s v="Los Angeles"/>
    <x v="1"/>
    <n v="90004"/>
    <x v="1"/>
    <s v="FUR-CH-10001146"/>
    <x v="0"/>
    <x v="1"/>
    <s v="Global Task Chair, Black"/>
    <n v="81.424000000000007"/>
    <n v="2"/>
    <n v="0.2"/>
    <x v="127"/>
    <x v="2"/>
    <x v="0"/>
    <x v="0"/>
    <x v="0"/>
  </r>
  <r>
    <n v="130"/>
    <s v="US-2016-125969"/>
    <d v="2016-11-06T00:00:00"/>
    <d v="2016-11-10T00:00:00"/>
    <s v="Second Class"/>
    <s v="LS-16975"/>
    <x v="60"/>
    <x v="2"/>
    <s v="United States"/>
    <s v="Los Angeles"/>
    <x v="1"/>
    <n v="90004"/>
    <x v="1"/>
    <s v="FUR-FU-10003773"/>
    <x v="0"/>
    <x v="5"/>
    <s v="Eldon Cleatmat Plus Chair Mats for High Pile Carpets"/>
    <n v="238.56"/>
    <n v="3"/>
    <n v="0"/>
    <x v="128"/>
    <x v="0"/>
    <x v="0"/>
    <x v="0"/>
    <x v="0"/>
  </r>
  <r>
    <n v="131"/>
    <s v="US-2017-164147"/>
    <d v="2017-02-02T00:00:00"/>
    <d v="2017-02-05T00:00:00"/>
    <s v="First Class"/>
    <s v="DW-13585"/>
    <x v="61"/>
    <x v="1"/>
    <s v="United States"/>
    <s v="Columbus"/>
    <x v="24"/>
    <n v="43229"/>
    <x v="3"/>
    <s v="TEC-PH-10002293"/>
    <x v="2"/>
    <x v="7"/>
    <s v="Anker 36W 4-Port USB Wall Charger Travel Power Adapter for iPhone 5s 5c 5"/>
    <n v="59.97"/>
    <n v="5"/>
    <n v="0.4"/>
    <x v="129"/>
    <x v="1"/>
    <x v="3"/>
    <x v="3"/>
    <x v="11"/>
  </r>
  <r>
    <n v="132"/>
    <s v="US-2017-164147"/>
    <d v="2017-02-02T00:00:00"/>
    <d v="2017-02-05T00:00:00"/>
    <s v="First Class"/>
    <s v="DW-13585"/>
    <x v="61"/>
    <x v="1"/>
    <s v="United States"/>
    <s v="Columbus"/>
    <x v="24"/>
    <n v="43229"/>
    <x v="3"/>
    <s v="OFF-PA-10002377"/>
    <x v="1"/>
    <x v="10"/>
    <s v="Xerox 1916"/>
    <n v="78.304000000000002"/>
    <n v="2"/>
    <n v="0.2"/>
    <x v="130"/>
    <x v="2"/>
    <x v="3"/>
    <x v="3"/>
    <x v="11"/>
  </r>
  <r>
    <n v="133"/>
    <s v="US-2017-164147"/>
    <d v="2017-02-02T00:00:00"/>
    <d v="2017-02-05T00:00:00"/>
    <s v="First Class"/>
    <s v="DW-13585"/>
    <x v="61"/>
    <x v="1"/>
    <s v="United States"/>
    <s v="Columbus"/>
    <x v="24"/>
    <n v="43229"/>
    <x v="3"/>
    <s v="OFF-FA-10002780"/>
    <x v="1"/>
    <x v="13"/>
    <s v="Staples"/>
    <n v="21.456"/>
    <n v="9"/>
    <n v="0.2"/>
    <x v="131"/>
    <x v="2"/>
    <x v="3"/>
    <x v="3"/>
    <x v="11"/>
  </r>
  <r>
    <n v="134"/>
    <s v="CA-2016-145583"/>
    <d v="2016-10-13T00:00:00"/>
    <d v="2016-10-19T00:00:00"/>
    <s v="Standard Class"/>
    <s v="LC-16885"/>
    <x v="62"/>
    <x v="0"/>
    <s v="United States"/>
    <s v="Roseville"/>
    <x v="1"/>
    <n v="95661"/>
    <x v="1"/>
    <s v="OFF-PA-10001804"/>
    <x v="1"/>
    <x v="10"/>
    <s v="Xerox 195"/>
    <n v="20.04"/>
    <n v="3"/>
    <n v="0"/>
    <x v="132"/>
    <x v="0"/>
    <x v="0"/>
    <x v="0"/>
    <x v="2"/>
  </r>
  <r>
    <n v="135"/>
    <s v="CA-2016-145583"/>
    <d v="2016-10-13T00:00:00"/>
    <d v="2016-10-19T00:00:00"/>
    <s v="Standard Class"/>
    <s v="LC-16885"/>
    <x v="62"/>
    <x v="0"/>
    <s v="United States"/>
    <s v="Roseville"/>
    <x v="1"/>
    <n v="95661"/>
    <x v="1"/>
    <s v="OFF-PA-10001736"/>
    <x v="1"/>
    <x v="10"/>
    <s v="Xerox 1880"/>
    <n v="35.44"/>
    <n v="1"/>
    <n v="0"/>
    <x v="133"/>
    <x v="0"/>
    <x v="0"/>
    <x v="0"/>
    <x v="2"/>
  </r>
  <r>
    <n v="136"/>
    <s v="CA-2016-145583"/>
    <d v="2016-10-13T00:00:00"/>
    <d v="2016-10-19T00:00:00"/>
    <s v="Standard Class"/>
    <s v="LC-16885"/>
    <x v="62"/>
    <x v="0"/>
    <s v="United States"/>
    <s v="Roseville"/>
    <x v="1"/>
    <n v="95661"/>
    <x v="1"/>
    <s v="OFF-AR-10001149"/>
    <x v="1"/>
    <x v="6"/>
    <s v="Sanford Colorific Colored Pencils, 12/Box"/>
    <n v="11.52"/>
    <n v="4"/>
    <n v="0"/>
    <x v="134"/>
    <x v="0"/>
    <x v="0"/>
    <x v="0"/>
    <x v="2"/>
  </r>
  <r>
    <n v="137"/>
    <s v="CA-2016-145583"/>
    <d v="2016-10-13T00:00:00"/>
    <d v="2016-10-19T00:00:00"/>
    <s v="Standard Class"/>
    <s v="LC-16885"/>
    <x v="62"/>
    <x v="0"/>
    <s v="United States"/>
    <s v="Roseville"/>
    <x v="1"/>
    <n v="95661"/>
    <x v="1"/>
    <s v="OFF-FA-10002988"/>
    <x v="1"/>
    <x v="13"/>
    <s v="Ideal Clamps"/>
    <n v="4.0199999999999996"/>
    <n v="2"/>
    <n v="0"/>
    <x v="135"/>
    <x v="0"/>
    <x v="0"/>
    <x v="0"/>
    <x v="2"/>
  </r>
  <r>
    <n v="138"/>
    <s v="CA-2016-145583"/>
    <d v="2016-10-13T00:00:00"/>
    <d v="2016-10-19T00:00:00"/>
    <s v="Standard Class"/>
    <s v="LC-16885"/>
    <x v="62"/>
    <x v="0"/>
    <s v="United States"/>
    <s v="Roseville"/>
    <x v="1"/>
    <n v="95661"/>
    <x v="1"/>
    <s v="OFF-BI-10004781"/>
    <x v="1"/>
    <x v="8"/>
    <s v="GBC Wire Binding Strips"/>
    <n v="76.176000000000002"/>
    <n v="3"/>
    <n v="0.2"/>
    <x v="136"/>
    <x v="2"/>
    <x v="0"/>
    <x v="0"/>
    <x v="2"/>
  </r>
  <r>
    <n v="139"/>
    <s v="CA-2016-145583"/>
    <d v="2016-10-13T00:00:00"/>
    <d v="2016-10-19T00:00:00"/>
    <s v="Standard Class"/>
    <s v="LC-16885"/>
    <x v="62"/>
    <x v="0"/>
    <s v="United States"/>
    <s v="Roseville"/>
    <x v="1"/>
    <n v="95661"/>
    <x v="1"/>
    <s v="OFF-SU-10001218"/>
    <x v="1"/>
    <x v="14"/>
    <s v="Fiskars Softgrip Scissors"/>
    <n v="65.88"/>
    <n v="6"/>
    <n v="0"/>
    <x v="137"/>
    <x v="0"/>
    <x v="0"/>
    <x v="0"/>
    <x v="2"/>
  </r>
  <r>
    <n v="140"/>
    <s v="CA-2016-145583"/>
    <d v="2016-10-13T00:00:00"/>
    <d v="2016-10-19T00:00:00"/>
    <s v="Standard Class"/>
    <s v="LC-16885"/>
    <x v="62"/>
    <x v="0"/>
    <s v="United States"/>
    <s v="Roseville"/>
    <x v="1"/>
    <n v="95661"/>
    <x v="1"/>
    <s v="FUR-FU-10001706"/>
    <x v="0"/>
    <x v="5"/>
    <s v="Longer-Life Soft White Bulbs"/>
    <n v="43.12"/>
    <n v="14"/>
    <n v="0"/>
    <x v="138"/>
    <x v="0"/>
    <x v="0"/>
    <x v="0"/>
    <x v="2"/>
  </r>
  <r>
    <n v="141"/>
    <s v="CA-2016-110366"/>
    <d v="2016-09-05T00:00:00"/>
    <d v="2016-09-07T00:00:00"/>
    <s v="Second Class"/>
    <s v="JD-15895"/>
    <x v="63"/>
    <x v="1"/>
    <s v="United States"/>
    <s v="Philadelphia"/>
    <x v="9"/>
    <n v="19140"/>
    <x v="3"/>
    <s v="FUR-FU-10004848"/>
    <x v="0"/>
    <x v="5"/>
    <s v="Howard Miller 13-3/4&quot; Diameter Brushed Chrome Round Wall Clock"/>
    <n v="82.8"/>
    <n v="2"/>
    <n v="0.2"/>
    <x v="139"/>
    <x v="2"/>
    <x v="0"/>
    <x v="2"/>
    <x v="8"/>
  </r>
  <r>
    <n v="142"/>
    <s v="CA-2017-106180"/>
    <d v="2017-09-18T00:00:00"/>
    <d v="2017-09-23T00:00:00"/>
    <s v="Standard Class"/>
    <s v="SH-19975"/>
    <x v="64"/>
    <x v="1"/>
    <s v="United States"/>
    <s v="San Francisco"/>
    <x v="1"/>
    <n v="94122"/>
    <x v="1"/>
    <s v="OFF-AR-10000940"/>
    <x v="1"/>
    <x v="6"/>
    <s v="Newell 343"/>
    <n v="8.82"/>
    <n v="3"/>
    <n v="0"/>
    <x v="140"/>
    <x v="0"/>
    <x v="3"/>
    <x v="2"/>
    <x v="8"/>
  </r>
  <r>
    <n v="143"/>
    <s v="CA-2017-106180"/>
    <d v="2017-09-18T00:00:00"/>
    <d v="2017-09-23T00:00:00"/>
    <s v="Standard Class"/>
    <s v="SH-19975"/>
    <x v="64"/>
    <x v="1"/>
    <s v="United States"/>
    <s v="San Francisco"/>
    <x v="1"/>
    <n v="94122"/>
    <x v="1"/>
    <s v="OFF-EN-10004030"/>
    <x v="1"/>
    <x v="12"/>
    <s v="Convenience Packs of Business Envelopes"/>
    <n v="10.86"/>
    <n v="3"/>
    <n v="0"/>
    <x v="141"/>
    <x v="0"/>
    <x v="3"/>
    <x v="2"/>
    <x v="8"/>
  </r>
  <r>
    <n v="144"/>
    <s v="CA-2017-106180"/>
    <d v="2017-09-18T00:00:00"/>
    <d v="2017-09-23T00:00:00"/>
    <s v="Standard Class"/>
    <s v="SH-19975"/>
    <x v="64"/>
    <x v="1"/>
    <s v="United States"/>
    <s v="San Francisco"/>
    <x v="1"/>
    <n v="94122"/>
    <x v="1"/>
    <s v="OFF-PA-10004327"/>
    <x v="1"/>
    <x v="10"/>
    <s v="Xerox 1911"/>
    <n v="143.69999999999999"/>
    <n v="3"/>
    <n v="0"/>
    <x v="142"/>
    <x v="0"/>
    <x v="3"/>
    <x v="2"/>
    <x v="8"/>
  </r>
  <r>
    <n v="145"/>
    <s v="CA-2017-155376"/>
    <d v="2017-12-22T00:00:00"/>
    <d v="2017-12-27T00:00:00"/>
    <s v="Standard Class"/>
    <s v="SG-20080"/>
    <x v="65"/>
    <x v="0"/>
    <s v="United States"/>
    <s v="Independence"/>
    <x v="25"/>
    <n v="64055"/>
    <x v="2"/>
    <s v="OFF-AP-10001058"/>
    <x v="1"/>
    <x v="9"/>
    <s v="Sanyo 2.5 Cubic Foot Mid-Size Office Refrigerators"/>
    <n v="839.43"/>
    <n v="3"/>
    <n v="0"/>
    <x v="143"/>
    <x v="0"/>
    <x v="3"/>
    <x v="0"/>
    <x v="4"/>
  </r>
  <r>
    <n v="146"/>
    <s v="CA-2015-110744"/>
    <d v="2015-09-07T00:00:00"/>
    <d v="2015-09-12T00:00:00"/>
    <s v="Standard Class"/>
    <s v="HA-14920"/>
    <x v="66"/>
    <x v="0"/>
    <s v="United States"/>
    <s v="Pasadena"/>
    <x v="1"/>
    <n v="91104"/>
    <x v="1"/>
    <s v="OFF-ST-10003656"/>
    <x v="1"/>
    <x v="4"/>
    <s v="Safco Industrial Wire Shelving"/>
    <n v="671.93"/>
    <n v="7"/>
    <n v="0"/>
    <x v="144"/>
    <x v="0"/>
    <x v="1"/>
    <x v="2"/>
    <x v="8"/>
  </r>
  <r>
    <n v="147"/>
    <s v="CA-2014-110072"/>
    <d v="2014-10-22T00:00:00"/>
    <d v="2014-10-28T00:00:00"/>
    <s v="Standard Class"/>
    <s v="MG-17680"/>
    <x v="67"/>
    <x v="2"/>
    <s v="United States"/>
    <s v="Newark"/>
    <x v="24"/>
    <n v="43055"/>
    <x v="3"/>
    <s v="FUR-FU-10000521"/>
    <x v="0"/>
    <x v="5"/>
    <s v="Seth Thomas 14&quot; Putty-Colored Wall Clock"/>
    <n v="93.888000000000005"/>
    <n v="4"/>
    <n v="0.2"/>
    <x v="145"/>
    <x v="2"/>
    <x v="2"/>
    <x v="0"/>
    <x v="2"/>
  </r>
  <r>
    <n v="148"/>
    <s v="CA-2016-114489"/>
    <d v="2016-12-05T00:00:00"/>
    <d v="2016-12-09T00:00:00"/>
    <s v="Standard Class"/>
    <s v="JE-16165"/>
    <x v="68"/>
    <x v="1"/>
    <s v="United States"/>
    <s v="Franklin"/>
    <x v="6"/>
    <n v="53132"/>
    <x v="2"/>
    <s v="TEC-PH-10000215"/>
    <x v="2"/>
    <x v="7"/>
    <s v="Plantronics Cordless Phone Headset with In-line Volume - M214C"/>
    <n v="384.45"/>
    <n v="11"/>
    <n v="0"/>
    <x v="146"/>
    <x v="0"/>
    <x v="0"/>
    <x v="0"/>
    <x v="4"/>
  </r>
  <r>
    <n v="149"/>
    <s v="CA-2016-114489"/>
    <d v="2016-12-05T00:00:00"/>
    <d v="2016-12-09T00:00:00"/>
    <s v="Standard Class"/>
    <s v="JE-16165"/>
    <x v="68"/>
    <x v="1"/>
    <s v="United States"/>
    <s v="Franklin"/>
    <x v="6"/>
    <n v="53132"/>
    <x v="2"/>
    <s v="TEC-PH-10001448"/>
    <x v="2"/>
    <x v="7"/>
    <s v="Anker Astro 15000mAh USB Portable Charger"/>
    <n v="149.97"/>
    <n v="3"/>
    <n v="0"/>
    <x v="147"/>
    <x v="0"/>
    <x v="0"/>
    <x v="0"/>
    <x v="4"/>
  </r>
  <r>
    <n v="150"/>
    <s v="CA-2016-114489"/>
    <d v="2016-12-05T00:00:00"/>
    <d v="2016-12-09T00:00:00"/>
    <s v="Standard Class"/>
    <s v="JE-16165"/>
    <x v="68"/>
    <x v="1"/>
    <s v="United States"/>
    <s v="Franklin"/>
    <x v="6"/>
    <n v="53132"/>
    <x v="2"/>
    <s v="FUR-CH-10000454"/>
    <x v="0"/>
    <x v="1"/>
    <s v="Hon Deluxe Fabric Upholstered Stacking Chairs, Rounded Back"/>
    <n v="1951.84"/>
    <n v="8"/>
    <n v="0"/>
    <x v="148"/>
    <x v="0"/>
    <x v="0"/>
    <x v="0"/>
    <x v="4"/>
  </r>
  <r>
    <n v="151"/>
    <s v="CA-2016-114489"/>
    <d v="2016-12-05T00:00:00"/>
    <d v="2016-12-09T00:00:00"/>
    <s v="Standard Class"/>
    <s v="JE-16165"/>
    <x v="68"/>
    <x v="1"/>
    <s v="United States"/>
    <s v="Franklin"/>
    <x v="6"/>
    <n v="53132"/>
    <x v="2"/>
    <s v="OFF-BI-10002735"/>
    <x v="1"/>
    <x v="8"/>
    <s v="GBC Prestige Therm-A-Bind Covers"/>
    <n v="171.55"/>
    <n v="5"/>
    <n v="0"/>
    <x v="149"/>
    <x v="0"/>
    <x v="0"/>
    <x v="0"/>
    <x v="4"/>
  </r>
  <r>
    <n v="152"/>
    <s v="CA-2016-158834"/>
    <d v="2016-03-13T00:00:00"/>
    <d v="2016-03-16T00:00:00"/>
    <s v="First Class"/>
    <s v="TW-21025"/>
    <x v="69"/>
    <x v="2"/>
    <s v="United States"/>
    <s v="Scottsdale"/>
    <x v="16"/>
    <n v="85254"/>
    <x v="1"/>
    <s v="OFF-AP-10000326"/>
    <x v="1"/>
    <x v="9"/>
    <s v="Belkin 7 Outlet SurgeMaster Surge Protector with Phone Protection"/>
    <n v="157.91999999999999"/>
    <n v="5"/>
    <n v="0.2"/>
    <x v="150"/>
    <x v="2"/>
    <x v="0"/>
    <x v="3"/>
    <x v="10"/>
  </r>
  <r>
    <n v="153"/>
    <s v="CA-2016-158834"/>
    <d v="2016-03-13T00:00:00"/>
    <d v="2016-03-16T00:00:00"/>
    <s v="First Class"/>
    <s v="TW-21025"/>
    <x v="69"/>
    <x v="2"/>
    <s v="United States"/>
    <s v="Scottsdale"/>
    <x v="16"/>
    <n v="85254"/>
    <x v="1"/>
    <s v="TEC-PH-10001254"/>
    <x v="2"/>
    <x v="7"/>
    <s v="Jabra BIZ 2300 Duo QD Duo Corded Headset"/>
    <n v="203.184"/>
    <n v="2"/>
    <n v="0.2"/>
    <x v="151"/>
    <x v="2"/>
    <x v="0"/>
    <x v="3"/>
    <x v="10"/>
  </r>
  <r>
    <n v="154"/>
    <s v="CA-2015-124919"/>
    <d v="2015-05-31T00:00:00"/>
    <d v="2015-06-02T00:00:00"/>
    <s v="First Class"/>
    <s v="SP-20650"/>
    <x v="70"/>
    <x v="1"/>
    <s v="United States"/>
    <s v="San Jose"/>
    <x v="1"/>
    <n v="95123"/>
    <x v="1"/>
    <s v="OFF-PA-10001950"/>
    <x v="1"/>
    <x v="10"/>
    <s v="Southworth 25% Cotton Antique Laid Paper &amp; Envelopes"/>
    <n v="58.38"/>
    <n v="7"/>
    <n v="0"/>
    <x v="152"/>
    <x v="0"/>
    <x v="1"/>
    <x v="1"/>
    <x v="5"/>
  </r>
  <r>
    <n v="155"/>
    <s v="CA-2015-124919"/>
    <d v="2015-05-31T00:00:00"/>
    <d v="2015-06-02T00:00:00"/>
    <s v="First Class"/>
    <s v="SP-20650"/>
    <x v="70"/>
    <x v="1"/>
    <s v="United States"/>
    <s v="San Jose"/>
    <x v="1"/>
    <n v="95123"/>
    <x v="1"/>
    <s v="OFF-PA-10002254"/>
    <x v="1"/>
    <x v="10"/>
    <s v="Xerox 1883"/>
    <n v="105.52"/>
    <n v="4"/>
    <n v="0"/>
    <x v="153"/>
    <x v="0"/>
    <x v="1"/>
    <x v="1"/>
    <x v="5"/>
  </r>
  <r>
    <n v="156"/>
    <s v="CA-2015-124919"/>
    <d v="2015-05-31T00:00:00"/>
    <d v="2015-06-02T00:00:00"/>
    <s v="First Class"/>
    <s v="SP-20650"/>
    <x v="70"/>
    <x v="1"/>
    <s v="United States"/>
    <s v="San Jose"/>
    <x v="1"/>
    <n v="95123"/>
    <x v="1"/>
    <s v="OFF-ST-10001590"/>
    <x v="1"/>
    <x v="4"/>
    <s v="Tenex Personal Project File with Scoop Front Design, Black"/>
    <n v="80.88"/>
    <n v="6"/>
    <n v="0"/>
    <x v="154"/>
    <x v="0"/>
    <x v="1"/>
    <x v="1"/>
    <x v="5"/>
  </r>
  <r>
    <n v="157"/>
    <s v="CA-2015-118948"/>
    <d v="2015-05-28T00:00:00"/>
    <d v="2015-06-03T00:00:00"/>
    <s v="Standard Class"/>
    <s v="NK-18490"/>
    <x v="71"/>
    <x v="2"/>
    <s v="United States"/>
    <s v="Seattle"/>
    <x v="4"/>
    <n v="98105"/>
    <x v="1"/>
    <s v="OFF-AR-10001547"/>
    <x v="1"/>
    <x v="6"/>
    <s v="Newell 311"/>
    <n v="6.63"/>
    <n v="3"/>
    <n v="0"/>
    <x v="155"/>
    <x v="0"/>
    <x v="1"/>
    <x v="1"/>
    <x v="5"/>
  </r>
  <r>
    <n v="158"/>
    <s v="CA-2014-104269"/>
    <d v="2014-03-01T00:00:00"/>
    <d v="2014-03-06T00:00:00"/>
    <s v="Second Class"/>
    <s v="DB-13060"/>
    <x v="72"/>
    <x v="0"/>
    <s v="United States"/>
    <s v="Seattle"/>
    <x v="4"/>
    <n v="98115"/>
    <x v="1"/>
    <s v="FUR-CH-10004063"/>
    <x v="0"/>
    <x v="1"/>
    <s v="Global Deluxe High-Back Manager's Chair"/>
    <n v="457.56799999999998"/>
    <n v="2"/>
    <n v="0.2"/>
    <x v="156"/>
    <x v="2"/>
    <x v="2"/>
    <x v="3"/>
    <x v="10"/>
  </r>
  <r>
    <n v="159"/>
    <s v="CA-2016-114104"/>
    <d v="2016-11-20T00:00:00"/>
    <d v="2016-11-24T00:00:00"/>
    <s v="Standard Class"/>
    <s v="NP-18670"/>
    <x v="73"/>
    <x v="0"/>
    <s v="United States"/>
    <s v="Edmond"/>
    <x v="26"/>
    <n v="73034"/>
    <x v="2"/>
    <s v="OFF-LA-10002475"/>
    <x v="1"/>
    <x v="2"/>
    <s v="Avery 519"/>
    <n v="14.62"/>
    <n v="2"/>
    <n v="0"/>
    <x v="2"/>
    <x v="0"/>
    <x v="0"/>
    <x v="0"/>
    <x v="0"/>
  </r>
  <r>
    <n v="160"/>
    <s v="CA-2016-114104"/>
    <d v="2016-11-20T00:00:00"/>
    <d v="2016-11-24T00:00:00"/>
    <s v="Standard Class"/>
    <s v="NP-18670"/>
    <x v="73"/>
    <x v="0"/>
    <s v="United States"/>
    <s v="Edmond"/>
    <x v="26"/>
    <n v="73034"/>
    <x v="2"/>
    <s v="TEC-PH-10004536"/>
    <x v="2"/>
    <x v="7"/>
    <s v="Avaya 5420 Digital phone"/>
    <n v="944.93"/>
    <n v="7"/>
    <n v="0"/>
    <x v="157"/>
    <x v="0"/>
    <x v="0"/>
    <x v="0"/>
    <x v="0"/>
  </r>
  <r>
    <n v="161"/>
    <s v="CA-2016-162733"/>
    <d v="2016-05-11T00:00:00"/>
    <d v="2016-05-12T00:00:00"/>
    <s v="First Class"/>
    <s v="TT-21070"/>
    <x v="74"/>
    <x v="0"/>
    <s v="United States"/>
    <s v="Los Angeles"/>
    <x v="1"/>
    <n v="90045"/>
    <x v="1"/>
    <s v="OFF-PA-10002751"/>
    <x v="1"/>
    <x v="10"/>
    <s v="Xerox 1920"/>
    <n v="5.98"/>
    <n v="1"/>
    <n v="0"/>
    <x v="158"/>
    <x v="0"/>
    <x v="0"/>
    <x v="1"/>
    <x v="5"/>
  </r>
  <r>
    <n v="162"/>
    <s v="CA-2015-119697"/>
    <d v="2015-12-28T00:00:00"/>
    <d v="2015-12-31T00:00:00"/>
    <s v="Second Class"/>
    <s v="EM-13960"/>
    <x v="75"/>
    <x v="0"/>
    <s v="United States"/>
    <s v="Philadelphia"/>
    <x v="9"/>
    <n v="19134"/>
    <x v="3"/>
    <s v="TEC-AC-10003657"/>
    <x v="2"/>
    <x v="11"/>
    <s v="Lenovo 17-Key USB Numeric Keypad"/>
    <n v="54.384"/>
    <n v="2"/>
    <n v="0.2"/>
    <x v="159"/>
    <x v="2"/>
    <x v="1"/>
    <x v="0"/>
    <x v="4"/>
  </r>
  <r>
    <n v="163"/>
    <s v="CA-2016-154508"/>
    <d v="2016-11-16T00:00:00"/>
    <d v="2016-11-20T00:00:00"/>
    <s v="Standard Class"/>
    <s v="RD-19900"/>
    <x v="76"/>
    <x v="0"/>
    <s v="United States"/>
    <s v="Carlsbad"/>
    <x v="27"/>
    <n v="88220"/>
    <x v="1"/>
    <s v="OFF-EN-10001990"/>
    <x v="1"/>
    <x v="12"/>
    <s v="Staple envelope"/>
    <n v="28.4"/>
    <n v="5"/>
    <n v="0"/>
    <x v="160"/>
    <x v="0"/>
    <x v="0"/>
    <x v="0"/>
    <x v="0"/>
  </r>
  <r>
    <n v="164"/>
    <s v="CA-2016-113817"/>
    <d v="2016-11-07T00:00:00"/>
    <d v="2016-11-11T00:00:00"/>
    <s v="Standard Class"/>
    <s v="MJ-17740"/>
    <x v="77"/>
    <x v="0"/>
    <s v="United States"/>
    <s v="Seattle"/>
    <x v="4"/>
    <n v="98115"/>
    <x v="1"/>
    <s v="OFF-BI-10004002"/>
    <x v="1"/>
    <x v="8"/>
    <s v="Wilson Jones International Size A4 Ring Binders"/>
    <n v="27.68"/>
    <n v="2"/>
    <n v="0.2"/>
    <x v="161"/>
    <x v="2"/>
    <x v="0"/>
    <x v="0"/>
    <x v="0"/>
  </r>
  <r>
    <n v="165"/>
    <s v="CA-2014-139892"/>
    <d v="2014-09-08T00:00:00"/>
    <d v="2014-09-12T00:00:00"/>
    <s v="Standard Class"/>
    <s v="BM-11140"/>
    <x v="78"/>
    <x v="0"/>
    <s v="United States"/>
    <s v="San Antonio"/>
    <x v="5"/>
    <n v="78207"/>
    <x v="2"/>
    <s v="OFF-AR-10004441"/>
    <x v="1"/>
    <x v="6"/>
    <s v="BIC Brite Liner Highlighters"/>
    <n v="9.9359999999999999"/>
    <n v="3"/>
    <n v="0.2"/>
    <x v="162"/>
    <x v="2"/>
    <x v="2"/>
    <x v="2"/>
    <x v="8"/>
  </r>
  <r>
    <n v="166"/>
    <s v="CA-2014-139892"/>
    <d v="2014-09-08T00:00:00"/>
    <d v="2014-09-12T00:00:00"/>
    <s v="Standard Class"/>
    <s v="BM-11140"/>
    <x v="78"/>
    <x v="0"/>
    <s v="United States"/>
    <s v="San Antonio"/>
    <x v="5"/>
    <n v="78207"/>
    <x v="2"/>
    <s v="TEC-MA-10000822"/>
    <x v="2"/>
    <x v="15"/>
    <s v="Lexmark MX611dhe Monochrome Laser Printer"/>
    <n v="8159.9520000000002"/>
    <n v="8"/>
    <n v="0.4"/>
    <x v="163"/>
    <x v="1"/>
    <x v="2"/>
    <x v="2"/>
    <x v="8"/>
  </r>
  <r>
    <n v="167"/>
    <s v="CA-2014-139892"/>
    <d v="2014-09-08T00:00:00"/>
    <d v="2014-09-12T00:00:00"/>
    <s v="Standard Class"/>
    <s v="BM-11140"/>
    <x v="78"/>
    <x v="0"/>
    <s v="United States"/>
    <s v="San Antonio"/>
    <x v="5"/>
    <n v="78207"/>
    <x v="2"/>
    <s v="OFF-ST-10000991"/>
    <x v="1"/>
    <x v="4"/>
    <s v="Space Solutions HD Industrial Steel Shelving."/>
    <n v="275.928"/>
    <n v="3"/>
    <n v="0.2"/>
    <x v="164"/>
    <x v="2"/>
    <x v="2"/>
    <x v="2"/>
    <x v="8"/>
  </r>
  <r>
    <n v="168"/>
    <s v="CA-2014-139892"/>
    <d v="2014-09-08T00:00:00"/>
    <d v="2014-09-12T00:00:00"/>
    <s v="Standard Class"/>
    <s v="BM-11140"/>
    <x v="78"/>
    <x v="0"/>
    <s v="United States"/>
    <s v="San Antonio"/>
    <x v="5"/>
    <n v="78207"/>
    <x v="2"/>
    <s v="FUR-CH-10004287"/>
    <x v="0"/>
    <x v="1"/>
    <s v="SAFCO Arco Folding Chair"/>
    <n v="1740.06"/>
    <n v="9"/>
    <n v="0.3"/>
    <x v="165"/>
    <x v="1"/>
    <x v="2"/>
    <x v="2"/>
    <x v="8"/>
  </r>
  <r>
    <n v="169"/>
    <s v="CA-2014-139892"/>
    <d v="2014-09-08T00:00:00"/>
    <d v="2014-09-12T00:00:00"/>
    <s v="Standard Class"/>
    <s v="BM-11140"/>
    <x v="78"/>
    <x v="0"/>
    <s v="United States"/>
    <s v="San Antonio"/>
    <x v="5"/>
    <n v="78207"/>
    <x v="2"/>
    <s v="OFF-AR-10002656"/>
    <x v="1"/>
    <x v="6"/>
    <s v="Sanford Liquid Accent Highlighters"/>
    <n v="32.064"/>
    <n v="6"/>
    <n v="0.2"/>
    <x v="166"/>
    <x v="2"/>
    <x v="2"/>
    <x v="2"/>
    <x v="8"/>
  </r>
  <r>
    <n v="170"/>
    <s v="CA-2014-139892"/>
    <d v="2014-09-08T00:00:00"/>
    <d v="2014-09-12T00:00:00"/>
    <s v="Standard Class"/>
    <s v="BM-11140"/>
    <x v="78"/>
    <x v="0"/>
    <s v="United States"/>
    <s v="San Antonio"/>
    <x v="5"/>
    <n v="78207"/>
    <x v="2"/>
    <s v="OFF-AP-10002518"/>
    <x v="1"/>
    <x v="9"/>
    <s v="Kensington 7 Outlet MasterPiece Power Center"/>
    <n v="177.98"/>
    <n v="5"/>
    <n v="0.8"/>
    <x v="167"/>
    <x v="1"/>
    <x v="2"/>
    <x v="2"/>
    <x v="8"/>
  </r>
  <r>
    <n v="171"/>
    <s v="CA-2014-139892"/>
    <d v="2014-09-08T00:00:00"/>
    <d v="2014-09-12T00:00:00"/>
    <s v="Standard Class"/>
    <s v="BM-11140"/>
    <x v="78"/>
    <x v="0"/>
    <s v="United States"/>
    <s v="San Antonio"/>
    <x v="5"/>
    <n v="78207"/>
    <x v="2"/>
    <s v="TEC-PH-10003931"/>
    <x v="2"/>
    <x v="7"/>
    <s v="JBL Micro Wireless Portable Bluetooth Speaker"/>
    <n v="143.976"/>
    <n v="3"/>
    <n v="0.2"/>
    <x v="168"/>
    <x v="2"/>
    <x v="2"/>
    <x v="2"/>
    <x v="8"/>
  </r>
  <r>
    <n v="172"/>
    <s v="CA-2014-118962"/>
    <d v="2014-08-05T00:00:00"/>
    <d v="2014-08-09T00:00:00"/>
    <s v="Standard Class"/>
    <s v="CS-12130"/>
    <x v="79"/>
    <x v="0"/>
    <s v="United States"/>
    <s v="Los Angeles"/>
    <x v="1"/>
    <n v="90004"/>
    <x v="1"/>
    <s v="OFF-PA-10000659"/>
    <x v="1"/>
    <x v="10"/>
    <s v="Adams Phone Message Book, Professional, 400 Message Capacity, 5 3/6” x 11”"/>
    <n v="20.94"/>
    <n v="3"/>
    <n v="0"/>
    <x v="169"/>
    <x v="0"/>
    <x v="2"/>
    <x v="2"/>
    <x v="6"/>
  </r>
  <r>
    <n v="173"/>
    <s v="CA-2014-118962"/>
    <d v="2014-08-05T00:00:00"/>
    <d v="2014-08-09T00:00:00"/>
    <s v="Standard Class"/>
    <s v="CS-12130"/>
    <x v="79"/>
    <x v="0"/>
    <s v="United States"/>
    <s v="Los Angeles"/>
    <x v="1"/>
    <n v="90004"/>
    <x v="1"/>
    <s v="OFF-PA-10001144"/>
    <x v="1"/>
    <x v="10"/>
    <s v="Xerox 1913"/>
    <n v="110.96"/>
    <n v="2"/>
    <n v="0"/>
    <x v="170"/>
    <x v="0"/>
    <x v="2"/>
    <x v="2"/>
    <x v="6"/>
  </r>
  <r>
    <n v="174"/>
    <s v="CA-2014-118962"/>
    <d v="2014-08-05T00:00:00"/>
    <d v="2014-08-09T00:00:00"/>
    <s v="Standard Class"/>
    <s v="CS-12130"/>
    <x v="79"/>
    <x v="0"/>
    <s v="United States"/>
    <s v="Los Angeles"/>
    <x v="1"/>
    <n v="90004"/>
    <x v="1"/>
    <s v="FUR-CH-10003817"/>
    <x v="0"/>
    <x v="1"/>
    <s v="Global Value Steno Chair, Gray"/>
    <n v="340.14400000000001"/>
    <n v="7"/>
    <n v="0.2"/>
    <x v="171"/>
    <x v="2"/>
    <x v="2"/>
    <x v="2"/>
    <x v="6"/>
  </r>
  <r>
    <n v="175"/>
    <s v="US-2014-100853"/>
    <d v="2014-09-14T00:00:00"/>
    <d v="2014-09-19T00:00:00"/>
    <s v="Standard Class"/>
    <s v="JB-15400"/>
    <x v="80"/>
    <x v="1"/>
    <s v="United States"/>
    <s v="Chicago"/>
    <x v="10"/>
    <n v="60623"/>
    <x v="2"/>
    <s v="OFF-AP-10000891"/>
    <x v="1"/>
    <x v="9"/>
    <s v="Kensington 7 Outlet MasterPiece HOMEOFFICE Power Control Center"/>
    <n v="52.448"/>
    <n v="2"/>
    <n v="0.8"/>
    <x v="172"/>
    <x v="1"/>
    <x v="2"/>
    <x v="2"/>
    <x v="8"/>
  </r>
  <r>
    <n v="176"/>
    <s v="US-2014-100853"/>
    <d v="2014-09-14T00:00:00"/>
    <d v="2014-09-19T00:00:00"/>
    <s v="Standard Class"/>
    <s v="JB-15400"/>
    <x v="80"/>
    <x v="1"/>
    <s v="United States"/>
    <s v="Chicago"/>
    <x v="10"/>
    <n v="60623"/>
    <x v="2"/>
    <s v="OFF-LA-10003148"/>
    <x v="1"/>
    <x v="2"/>
    <s v="Avery 51"/>
    <n v="20.16"/>
    <n v="4"/>
    <n v="0.2"/>
    <x v="173"/>
    <x v="2"/>
    <x v="2"/>
    <x v="2"/>
    <x v="8"/>
  </r>
  <r>
    <n v="177"/>
    <s v="US-2017-152366"/>
    <d v="2017-04-21T00:00:00"/>
    <d v="2017-04-25T00:00:00"/>
    <s v="Second Class"/>
    <s v="SJ-20500"/>
    <x v="81"/>
    <x v="0"/>
    <s v="United States"/>
    <s v="Houston"/>
    <x v="5"/>
    <n v="77036"/>
    <x v="2"/>
    <s v="OFF-AP-10002684"/>
    <x v="1"/>
    <x v="9"/>
    <s v="Acco 7-Outlet Masterpiece Power Center, Wihtout Fax/Phone Line Protection"/>
    <n v="97.263999999999996"/>
    <n v="4"/>
    <n v="0.8"/>
    <x v="174"/>
    <x v="1"/>
    <x v="3"/>
    <x v="1"/>
    <x v="3"/>
  </r>
  <r>
    <n v="178"/>
    <s v="US-2015-101511"/>
    <d v="2015-11-21T00:00:00"/>
    <d v="2015-11-23T00:00:00"/>
    <s v="Second Class"/>
    <s v="JE-15745"/>
    <x v="32"/>
    <x v="0"/>
    <s v="United States"/>
    <s v="Newark"/>
    <x v="24"/>
    <n v="43055"/>
    <x v="3"/>
    <s v="FUR-CH-10004698"/>
    <x v="0"/>
    <x v="1"/>
    <s v="Padded Folding Chairs, Black, 4/Carton"/>
    <n v="396.80200000000002"/>
    <n v="7"/>
    <n v="0.3"/>
    <x v="175"/>
    <x v="1"/>
    <x v="1"/>
    <x v="0"/>
    <x v="0"/>
  </r>
  <r>
    <n v="179"/>
    <s v="US-2015-101511"/>
    <d v="2015-11-21T00:00:00"/>
    <d v="2015-11-23T00:00:00"/>
    <s v="Second Class"/>
    <s v="JE-15745"/>
    <x v="32"/>
    <x v="0"/>
    <s v="United States"/>
    <s v="Newark"/>
    <x v="24"/>
    <n v="43055"/>
    <x v="3"/>
    <s v="OFF-SU-10002189"/>
    <x v="1"/>
    <x v="14"/>
    <s v="Acme Rosewood Handle Letter Opener"/>
    <n v="15.88"/>
    <n v="5"/>
    <n v="0.2"/>
    <x v="176"/>
    <x v="2"/>
    <x v="1"/>
    <x v="0"/>
    <x v="0"/>
  </r>
  <r>
    <n v="180"/>
    <s v="CA-2015-137225"/>
    <d v="2015-12-15T00:00:00"/>
    <d v="2015-12-19T00:00:00"/>
    <s v="Standard Class"/>
    <s v="JK-15640"/>
    <x v="82"/>
    <x v="2"/>
    <s v="United States"/>
    <s v="New York City"/>
    <x v="15"/>
    <n v="10009"/>
    <x v="3"/>
    <s v="OFF-AR-10001940"/>
    <x v="1"/>
    <x v="6"/>
    <s v="Sanford Colorific Eraseable Coloring Pencils, 12 Count"/>
    <n v="3.28"/>
    <n v="1"/>
    <n v="0"/>
    <x v="177"/>
    <x v="0"/>
    <x v="1"/>
    <x v="0"/>
    <x v="4"/>
  </r>
  <r>
    <n v="181"/>
    <s v="CA-2014-166191"/>
    <d v="2014-12-05T00:00:00"/>
    <d v="2014-12-09T00:00:00"/>
    <s v="Second Class"/>
    <s v="DK-13150"/>
    <x v="83"/>
    <x v="1"/>
    <s v="United States"/>
    <s v="Decatur"/>
    <x v="10"/>
    <n v="62521"/>
    <x v="2"/>
    <s v="OFF-ST-10003455"/>
    <x v="1"/>
    <x v="4"/>
    <s v="Tenex File Box, Personal Filing Tote with Lid, Black"/>
    <n v="24.815999999999999"/>
    <n v="2"/>
    <n v="0.2"/>
    <x v="178"/>
    <x v="2"/>
    <x v="2"/>
    <x v="0"/>
    <x v="4"/>
  </r>
  <r>
    <n v="182"/>
    <s v="CA-2014-166191"/>
    <d v="2014-12-05T00:00:00"/>
    <d v="2014-12-09T00:00:00"/>
    <s v="Second Class"/>
    <s v="DK-13150"/>
    <x v="83"/>
    <x v="1"/>
    <s v="United States"/>
    <s v="Decatur"/>
    <x v="10"/>
    <n v="62521"/>
    <x v="2"/>
    <s v="TEC-AC-10004659"/>
    <x v="2"/>
    <x v="11"/>
    <s v="Imation Secure+ Hardware Encrypted USB 2.0 Flash Drive; 16GB"/>
    <n v="408.74400000000003"/>
    <n v="7"/>
    <n v="0.2"/>
    <x v="179"/>
    <x v="2"/>
    <x v="2"/>
    <x v="0"/>
    <x v="4"/>
  </r>
  <r>
    <n v="183"/>
    <s v="CA-2014-158274"/>
    <d v="2014-11-19T00:00:00"/>
    <d v="2014-11-24T00:00:00"/>
    <s v="Second Class"/>
    <s v="RM-19675"/>
    <x v="84"/>
    <x v="2"/>
    <s v="United States"/>
    <s v="Monroe"/>
    <x v="28"/>
    <n v="71203"/>
    <x v="0"/>
    <s v="TEC-PH-10003273"/>
    <x v="2"/>
    <x v="7"/>
    <s v="AT&amp;T TR1909W"/>
    <n v="503.96"/>
    <n v="4"/>
    <n v="0"/>
    <x v="180"/>
    <x v="0"/>
    <x v="2"/>
    <x v="0"/>
    <x v="0"/>
  </r>
  <r>
    <n v="184"/>
    <s v="CA-2014-158274"/>
    <d v="2014-11-19T00:00:00"/>
    <d v="2014-11-24T00:00:00"/>
    <s v="Second Class"/>
    <s v="RM-19675"/>
    <x v="84"/>
    <x v="2"/>
    <s v="United States"/>
    <s v="Monroe"/>
    <x v="28"/>
    <n v="71203"/>
    <x v="0"/>
    <s v="TEC-PH-10004896"/>
    <x v="2"/>
    <x v="7"/>
    <s v="Nokia Lumia 521 (T-Mobile)"/>
    <n v="149.94999999999999"/>
    <n v="5"/>
    <n v="0"/>
    <x v="181"/>
    <x v="0"/>
    <x v="2"/>
    <x v="0"/>
    <x v="0"/>
  </r>
  <r>
    <n v="185"/>
    <s v="CA-2014-158274"/>
    <d v="2014-11-19T00:00:00"/>
    <d v="2014-11-24T00:00:00"/>
    <s v="Second Class"/>
    <s v="RM-19675"/>
    <x v="84"/>
    <x v="2"/>
    <s v="United States"/>
    <s v="Monroe"/>
    <x v="28"/>
    <n v="71203"/>
    <x v="0"/>
    <s v="TEC-AC-10002345"/>
    <x v="2"/>
    <x v="11"/>
    <s v="HP Standard 104 key PS/2 Keyboard"/>
    <n v="29"/>
    <n v="2"/>
    <n v="0"/>
    <x v="182"/>
    <x v="0"/>
    <x v="2"/>
    <x v="0"/>
    <x v="0"/>
  </r>
  <r>
    <n v="186"/>
    <s v="CA-2016-105018"/>
    <d v="2016-11-28T00:00:00"/>
    <d v="2016-12-02T00:00:00"/>
    <s v="Standard Class"/>
    <s v="SK-19990"/>
    <x v="85"/>
    <x v="0"/>
    <s v="United States"/>
    <s v="Fairfield"/>
    <x v="29"/>
    <n v="6824"/>
    <x v="3"/>
    <s v="OFF-BI-10001890"/>
    <x v="1"/>
    <x v="8"/>
    <s v="Avery Poly Binder Pockets"/>
    <n v="7.16"/>
    <n v="2"/>
    <n v="0"/>
    <x v="183"/>
    <x v="0"/>
    <x v="0"/>
    <x v="0"/>
    <x v="0"/>
  </r>
  <r>
    <n v="187"/>
    <s v="CA-2014-123260"/>
    <d v="2014-08-26T00:00:00"/>
    <d v="2014-08-30T00:00:00"/>
    <s v="Standard Class"/>
    <s v="FM-14290"/>
    <x v="86"/>
    <x v="2"/>
    <s v="United States"/>
    <s v="Los Angeles"/>
    <x v="1"/>
    <n v="90032"/>
    <x v="1"/>
    <s v="TEC-AC-10002323"/>
    <x v="2"/>
    <x v="11"/>
    <s v="SanDisk Ultra 32 GB MicroSDHC Class 10 Memory Card"/>
    <n v="176.8"/>
    <n v="8"/>
    <n v="0"/>
    <x v="184"/>
    <x v="0"/>
    <x v="2"/>
    <x v="2"/>
    <x v="6"/>
  </r>
  <r>
    <n v="188"/>
    <s v="CA-2016-157000"/>
    <d v="2016-07-16T00:00:00"/>
    <d v="2016-07-22T00:00:00"/>
    <s v="Standard Class"/>
    <s v="AM-10360"/>
    <x v="87"/>
    <x v="1"/>
    <s v="United States"/>
    <s v="Grand Prairie"/>
    <x v="5"/>
    <n v="75051"/>
    <x v="2"/>
    <s v="OFF-ST-10001328"/>
    <x v="1"/>
    <x v="4"/>
    <s v="Personal Filing Tote with Lid, Black/Gray"/>
    <n v="37.223999999999997"/>
    <n v="3"/>
    <n v="0.2"/>
    <x v="185"/>
    <x v="2"/>
    <x v="0"/>
    <x v="2"/>
    <x v="7"/>
  </r>
  <r>
    <n v="189"/>
    <s v="CA-2016-157000"/>
    <d v="2016-07-16T00:00:00"/>
    <d v="2016-07-22T00:00:00"/>
    <s v="Standard Class"/>
    <s v="AM-10360"/>
    <x v="87"/>
    <x v="1"/>
    <s v="United States"/>
    <s v="Grand Prairie"/>
    <x v="5"/>
    <n v="75051"/>
    <x v="2"/>
    <s v="OFF-PA-10001950"/>
    <x v="1"/>
    <x v="10"/>
    <s v="Southworth 25% Cotton Antique Laid Paper &amp; Envelopes"/>
    <n v="20.015999999999998"/>
    <n v="3"/>
    <n v="0.2"/>
    <x v="186"/>
    <x v="2"/>
    <x v="0"/>
    <x v="2"/>
    <x v="7"/>
  </r>
  <r>
    <n v="190"/>
    <s v="CA-2015-102281"/>
    <d v="2015-10-12T00:00:00"/>
    <d v="2015-10-14T00:00:00"/>
    <s v="First Class"/>
    <s v="MP-17470"/>
    <x v="88"/>
    <x v="2"/>
    <s v="United States"/>
    <s v="New York City"/>
    <x v="15"/>
    <n v="10035"/>
    <x v="3"/>
    <s v="FUR-BO-10002613"/>
    <x v="0"/>
    <x v="0"/>
    <s v="Atlantic Metals Mobile 4-Shelf Bookcases, Custom Colors"/>
    <n v="899.13599999999997"/>
    <n v="4"/>
    <n v="0.2"/>
    <x v="187"/>
    <x v="2"/>
    <x v="1"/>
    <x v="0"/>
    <x v="2"/>
  </r>
  <r>
    <n v="191"/>
    <s v="CA-2015-102281"/>
    <d v="2015-10-12T00:00:00"/>
    <d v="2015-10-14T00:00:00"/>
    <s v="First Class"/>
    <s v="MP-17470"/>
    <x v="88"/>
    <x v="2"/>
    <s v="United States"/>
    <s v="New York City"/>
    <x v="15"/>
    <n v="10035"/>
    <x v="3"/>
    <s v="TEC-PH-10001552"/>
    <x v="2"/>
    <x v="7"/>
    <s v="I Need's 3d Hello Kitty Hybrid Silicone Case Cover for HTC One X 4g with 3d Hello Kitty Stylus Pen Green/pink"/>
    <n v="71.760000000000005"/>
    <n v="6"/>
    <n v="0"/>
    <x v="188"/>
    <x v="0"/>
    <x v="1"/>
    <x v="0"/>
    <x v="2"/>
  </r>
  <r>
    <n v="192"/>
    <s v="CA-2015-102281"/>
    <d v="2015-10-12T00:00:00"/>
    <d v="2015-10-14T00:00:00"/>
    <s v="First Class"/>
    <s v="MP-17470"/>
    <x v="88"/>
    <x v="2"/>
    <s v="United States"/>
    <s v="New York City"/>
    <x v="15"/>
    <n v="10035"/>
    <x v="3"/>
    <s v="OFF-PA-10000061"/>
    <x v="1"/>
    <x v="10"/>
    <s v="Xerox 205"/>
    <n v="51.84"/>
    <n v="8"/>
    <n v="0"/>
    <x v="189"/>
    <x v="0"/>
    <x v="1"/>
    <x v="0"/>
    <x v="2"/>
  </r>
  <r>
    <n v="193"/>
    <s v="CA-2015-102281"/>
    <d v="2015-10-12T00:00:00"/>
    <d v="2015-10-14T00:00:00"/>
    <s v="First Class"/>
    <s v="MP-17470"/>
    <x v="88"/>
    <x v="2"/>
    <s v="United States"/>
    <s v="New York City"/>
    <x v="15"/>
    <n v="10035"/>
    <x v="3"/>
    <s v="FUR-BO-10002545"/>
    <x v="0"/>
    <x v="0"/>
    <s v="Atlantic Metals Mobile 3-Shelf Bookcases, Custom Colors"/>
    <n v="626.35199999999998"/>
    <n v="3"/>
    <n v="0.2"/>
    <x v="190"/>
    <x v="2"/>
    <x v="1"/>
    <x v="0"/>
    <x v="2"/>
  </r>
  <r>
    <n v="194"/>
    <s v="CA-2015-102281"/>
    <d v="2015-10-12T00:00:00"/>
    <d v="2015-10-14T00:00:00"/>
    <s v="First Class"/>
    <s v="MP-17470"/>
    <x v="88"/>
    <x v="2"/>
    <s v="United States"/>
    <s v="New York City"/>
    <x v="15"/>
    <n v="10035"/>
    <x v="3"/>
    <s v="OFF-AR-10003514"/>
    <x v="1"/>
    <x v="6"/>
    <s v="4009 Highlighters by Sanford"/>
    <n v="19.899999999999999"/>
    <n v="5"/>
    <n v="0"/>
    <x v="191"/>
    <x v="0"/>
    <x v="1"/>
    <x v="0"/>
    <x v="2"/>
  </r>
  <r>
    <n v="195"/>
    <s v="CA-2015-131457"/>
    <d v="2015-10-31T00:00:00"/>
    <d v="2015-11-06T00:00:00"/>
    <s v="Standard Class"/>
    <s v="MZ-17515"/>
    <x v="89"/>
    <x v="1"/>
    <s v="United States"/>
    <s v="Redlands"/>
    <x v="1"/>
    <n v="92374"/>
    <x v="1"/>
    <s v="OFF-EN-10001509"/>
    <x v="1"/>
    <x v="12"/>
    <s v="Poly String Tie Envelopes"/>
    <n v="14.28"/>
    <n v="7"/>
    <n v="0"/>
    <x v="192"/>
    <x v="0"/>
    <x v="1"/>
    <x v="0"/>
    <x v="2"/>
  </r>
  <r>
    <n v="196"/>
    <s v="CA-2014-140004"/>
    <d v="2014-03-21T00:00:00"/>
    <d v="2014-03-25T00:00:00"/>
    <s v="Standard Class"/>
    <s v="CB-12025"/>
    <x v="90"/>
    <x v="0"/>
    <s v="United States"/>
    <s v="Hamilton"/>
    <x v="24"/>
    <n v="45011"/>
    <x v="3"/>
    <s v="OFF-AR-10004685"/>
    <x v="1"/>
    <x v="6"/>
    <s v="Binney &amp; Smith Crayola Metallic Colored Pencils, 8-Color Set"/>
    <n v="7.4080000000000004"/>
    <n v="2"/>
    <n v="0.2"/>
    <x v="193"/>
    <x v="2"/>
    <x v="2"/>
    <x v="3"/>
    <x v="10"/>
  </r>
  <r>
    <n v="197"/>
    <s v="CA-2014-140004"/>
    <d v="2014-03-21T00:00:00"/>
    <d v="2014-03-25T00:00:00"/>
    <s v="Standard Class"/>
    <s v="CB-12025"/>
    <x v="90"/>
    <x v="0"/>
    <s v="United States"/>
    <s v="Hamilton"/>
    <x v="24"/>
    <n v="45011"/>
    <x v="3"/>
    <s v="OFF-AR-10004027"/>
    <x v="1"/>
    <x v="6"/>
    <s v="Binney &amp; Smith inkTank Erasable Desk Highlighter, Chisel Tip, Yellow, 12/Box"/>
    <n v="6.048"/>
    <n v="3"/>
    <n v="0.2"/>
    <x v="194"/>
    <x v="2"/>
    <x v="2"/>
    <x v="3"/>
    <x v="10"/>
  </r>
  <r>
    <n v="198"/>
    <s v="CA-2017-107720"/>
    <d v="2017-11-06T00:00:00"/>
    <d v="2017-11-13T00:00:00"/>
    <s v="Standard Class"/>
    <s v="VM-21685"/>
    <x v="91"/>
    <x v="2"/>
    <s v="United States"/>
    <s v="Westfield"/>
    <x v="30"/>
    <n v="7090"/>
    <x v="3"/>
    <s v="OFF-ST-10001414"/>
    <x v="1"/>
    <x v="4"/>
    <s v="Decoflex Hanging Personal Folder File"/>
    <n v="46.26"/>
    <n v="3"/>
    <n v="0"/>
    <x v="195"/>
    <x v="0"/>
    <x v="3"/>
    <x v="0"/>
    <x v="0"/>
  </r>
  <r>
    <n v="199"/>
    <s v="US-2017-124303"/>
    <d v="2017-07-06T00:00:00"/>
    <d v="2017-07-13T00:00:00"/>
    <s v="Standard Class"/>
    <s v="FH-14365"/>
    <x v="92"/>
    <x v="1"/>
    <s v="United States"/>
    <s v="Philadelphia"/>
    <x v="9"/>
    <n v="19120"/>
    <x v="3"/>
    <s v="OFF-BI-10000343"/>
    <x v="1"/>
    <x v="8"/>
    <s v="Pressboard Covers with Storage Hooks, 9 1/2&quot; x 11&quot;, Light Blue"/>
    <n v="2.9460000000000002"/>
    <n v="2"/>
    <n v="0.7"/>
    <x v="196"/>
    <x v="1"/>
    <x v="3"/>
    <x v="2"/>
    <x v="7"/>
  </r>
  <r>
    <n v="200"/>
    <s v="US-2017-124303"/>
    <d v="2017-07-06T00:00:00"/>
    <d v="2017-07-13T00:00:00"/>
    <s v="Standard Class"/>
    <s v="FH-14365"/>
    <x v="92"/>
    <x v="1"/>
    <s v="United States"/>
    <s v="Philadelphia"/>
    <x v="9"/>
    <n v="19120"/>
    <x v="3"/>
    <s v="OFF-PA-10002749"/>
    <x v="1"/>
    <x v="10"/>
    <s v="Wirebound Message Books, 5-1/2 x 4 Forms, 2 or 4 Forms per Page"/>
    <n v="16.056000000000001"/>
    <n v="3"/>
    <n v="0.2"/>
    <x v="197"/>
    <x v="2"/>
    <x v="3"/>
    <x v="2"/>
    <x v="7"/>
  </r>
  <r>
    <n v="201"/>
    <s v="CA-2017-105074"/>
    <d v="2017-06-24T00:00:00"/>
    <d v="2017-06-29T00:00:00"/>
    <s v="Standard Class"/>
    <s v="MB-17305"/>
    <x v="93"/>
    <x v="0"/>
    <s v="United States"/>
    <s v="Akron"/>
    <x v="24"/>
    <n v="44312"/>
    <x v="3"/>
    <s v="OFF-PA-10002666"/>
    <x v="1"/>
    <x v="10"/>
    <s v="Southworth 25% Cotton Linen-Finish Paper &amp; Envelopes"/>
    <n v="21.744"/>
    <n v="3"/>
    <n v="0.2"/>
    <x v="198"/>
    <x v="2"/>
    <x v="3"/>
    <x v="1"/>
    <x v="1"/>
  </r>
  <r>
    <n v="202"/>
    <s v="CA-2014-133690"/>
    <d v="2014-08-03T00:00:00"/>
    <d v="2014-08-05T00:00:00"/>
    <s v="First Class"/>
    <s v="BS-11755"/>
    <x v="94"/>
    <x v="0"/>
    <s v="United States"/>
    <s v="Denver"/>
    <x v="22"/>
    <n v="80219"/>
    <x v="1"/>
    <s v="FUR-TA-10004289"/>
    <x v="0"/>
    <x v="3"/>
    <s v="BoxOffice By Design Rectangular and Half-Moon Meeting Room Tables"/>
    <n v="218.75"/>
    <n v="2"/>
    <n v="0.5"/>
    <x v="199"/>
    <x v="1"/>
    <x v="2"/>
    <x v="2"/>
    <x v="6"/>
  </r>
  <r>
    <n v="203"/>
    <s v="CA-2014-133690"/>
    <d v="2014-08-03T00:00:00"/>
    <d v="2014-08-05T00:00:00"/>
    <s v="First Class"/>
    <s v="BS-11755"/>
    <x v="94"/>
    <x v="0"/>
    <s v="United States"/>
    <s v="Denver"/>
    <x v="22"/>
    <n v="80219"/>
    <x v="1"/>
    <s v="OFF-AP-10003622"/>
    <x v="1"/>
    <x v="9"/>
    <s v="Bravo II Megaboss 12-Amp Hard Body Upright, Replacement Belts, 2 Belts per Pack"/>
    <n v="2.6"/>
    <n v="1"/>
    <n v="0.2"/>
    <x v="200"/>
    <x v="2"/>
    <x v="2"/>
    <x v="2"/>
    <x v="6"/>
  </r>
  <r>
    <n v="204"/>
    <s v="US-2017-116701"/>
    <d v="2017-12-17T00:00:00"/>
    <d v="2017-12-21T00:00:00"/>
    <s v="Second Class"/>
    <s v="LC-17140"/>
    <x v="95"/>
    <x v="0"/>
    <s v="United States"/>
    <s v="Dallas"/>
    <x v="5"/>
    <n v="75220"/>
    <x v="2"/>
    <s v="OFF-AP-10003217"/>
    <x v="1"/>
    <x v="9"/>
    <s v="Eureka Sanitaire  Commercial Upright"/>
    <n v="66.284000000000006"/>
    <n v="2"/>
    <n v="0.8"/>
    <x v="201"/>
    <x v="1"/>
    <x v="3"/>
    <x v="0"/>
    <x v="4"/>
  </r>
  <r>
    <n v="205"/>
    <s v="CA-2017-126382"/>
    <d v="2017-06-03T00:00:00"/>
    <d v="2017-06-07T00:00:00"/>
    <s v="Standard Class"/>
    <s v="HK-14890"/>
    <x v="96"/>
    <x v="1"/>
    <s v="United States"/>
    <s v="Franklin"/>
    <x v="18"/>
    <n v="37064"/>
    <x v="0"/>
    <s v="FUR-FU-10002960"/>
    <x v="0"/>
    <x v="5"/>
    <s v="Eldon 200 Class Desk Accessories, Burgundy"/>
    <n v="35.167999999999999"/>
    <n v="7"/>
    <n v="0.2"/>
    <x v="202"/>
    <x v="2"/>
    <x v="3"/>
    <x v="1"/>
    <x v="1"/>
  </r>
  <r>
    <n v="206"/>
    <s v="CA-2017-108329"/>
    <d v="2017-12-09T00:00:00"/>
    <d v="2017-12-14T00:00:00"/>
    <s v="Standard Class"/>
    <s v="LE-16810"/>
    <x v="97"/>
    <x v="0"/>
    <s v="United States"/>
    <s v="Whittier"/>
    <x v="1"/>
    <n v="90604"/>
    <x v="1"/>
    <s v="TEC-PH-10001918"/>
    <x v="2"/>
    <x v="7"/>
    <s v="Nortel Business Series Terminal T7208 Digital phone"/>
    <n v="444.76799999999997"/>
    <n v="4"/>
    <n v="0.2"/>
    <x v="203"/>
    <x v="2"/>
    <x v="3"/>
    <x v="0"/>
    <x v="4"/>
  </r>
  <r>
    <n v="207"/>
    <s v="CA-2017-135860"/>
    <d v="2017-12-01T00:00:00"/>
    <d v="2017-12-07T00:00:00"/>
    <s v="Standard Class"/>
    <s v="JH-15985"/>
    <x v="98"/>
    <x v="0"/>
    <s v="United States"/>
    <s v="Saginaw"/>
    <x v="12"/>
    <n v="48601"/>
    <x v="2"/>
    <s v="OFF-ST-10000642"/>
    <x v="1"/>
    <x v="4"/>
    <s v="Tennsco Lockers, Gray"/>
    <n v="83.92"/>
    <n v="4"/>
    <n v="0"/>
    <x v="204"/>
    <x v="0"/>
    <x v="3"/>
    <x v="0"/>
    <x v="4"/>
  </r>
  <r>
    <n v="208"/>
    <s v="CA-2017-135860"/>
    <d v="2017-12-01T00:00:00"/>
    <d v="2017-12-07T00:00:00"/>
    <s v="Standard Class"/>
    <s v="JH-15985"/>
    <x v="98"/>
    <x v="0"/>
    <s v="United States"/>
    <s v="Saginaw"/>
    <x v="12"/>
    <n v="48601"/>
    <x v="2"/>
    <s v="TEC-PH-10001700"/>
    <x v="2"/>
    <x v="7"/>
    <s v="Panasonic KX-TG6844B Expandable Digital Cordless Telephone"/>
    <n v="131.97999999999999"/>
    <n v="2"/>
    <n v="0"/>
    <x v="205"/>
    <x v="0"/>
    <x v="3"/>
    <x v="0"/>
    <x v="4"/>
  </r>
  <r>
    <n v="209"/>
    <s v="CA-2017-135860"/>
    <d v="2017-12-01T00:00:00"/>
    <d v="2017-12-07T00:00:00"/>
    <s v="Standard Class"/>
    <s v="JH-15985"/>
    <x v="98"/>
    <x v="0"/>
    <s v="United States"/>
    <s v="Saginaw"/>
    <x v="12"/>
    <n v="48601"/>
    <x v="2"/>
    <s v="OFF-BI-10003274"/>
    <x v="1"/>
    <x v="8"/>
    <s v="Avery Durable Slant Ring Binders, No Labels"/>
    <n v="15.92"/>
    <n v="4"/>
    <n v="0"/>
    <x v="206"/>
    <x v="0"/>
    <x v="3"/>
    <x v="0"/>
    <x v="4"/>
  </r>
  <r>
    <n v="210"/>
    <s v="CA-2017-135860"/>
    <d v="2017-12-01T00:00:00"/>
    <d v="2017-12-07T00:00:00"/>
    <s v="Standard Class"/>
    <s v="JH-15985"/>
    <x v="98"/>
    <x v="0"/>
    <s v="United States"/>
    <s v="Saginaw"/>
    <x v="12"/>
    <n v="48601"/>
    <x v="2"/>
    <s v="OFF-FA-10000134"/>
    <x v="1"/>
    <x v="13"/>
    <s v="Advantus Push Pins, Aluminum Head"/>
    <n v="52.29"/>
    <n v="9"/>
    <n v="0"/>
    <x v="207"/>
    <x v="0"/>
    <x v="3"/>
    <x v="0"/>
    <x v="4"/>
  </r>
  <r>
    <n v="211"/>
    <s v="CA-2017-135860"/>
    <d v="2017-12-01T00:00:00"/>
    <d v="2017-12-07T00:00:00"/>
    <s v="Standard Class"/>
    <s v="JH-15985"/>
    <x v="98"/>
    <x v="0"/>
    <s v="United States"/>
    <s v="Saginaw"/>
    <x v="12"/>
    <n v="48601"/>
    <x v="2"/>
    <s v="OFF-ST-10001522"/>
    <x v="1"/>
    <x v="4"/>
    <s v="Gould Plastics 18-Pocket Panel Bin, 34w x 5-1/4d x 20-1/2h"/>
    <n v="91.99"/>
    <n v="1"/>
    <n v="0"/>
    <x v="208"/>
    <x v="0"/>
    <x v="3"/>
    <x v="0"/>
    <x v="4"/>
  </r>
  <r>
    <n v="212"/>
    <s v="CA-2015-101007"/>
    <d v="2015-02-09T00:00:00"/>
    <d v="2015-02-13T00:00:00"/>
    <s v="Second Class"/>
    <s v="MS-17980"/>
    <x v="99"/>
    <x v="1"/>
    <s v="United States"/>
    <s v="Dallas"/>
    <x v="5"/>
    <n v="75220"/>
    <x v="2"/>
    <s v="TEC-AC-10001266"/>
    <x v="2"/>
    <x v="11"/>
    <s v="Memorex Micro Travel Drive 8 GB"/>
    <n v="20.8"/>
    <n v="2"/>
    <n v="0.2"/>
    <x v="209"/>
    <x v="2"/>
    <x v="1"/>
    <x v="3"/>
    <x v="11"/>
  </r>
  <r>
    <n v="213"/>
    <s v="CA-2015-146262"/>
    <d v="2015-01-02T00:00:00"/>
    <d v="2015-01-09T00:00:00"/>
    <s v="Standard Class"/>
    <s v="VW-21775"/>
    <x v="100"/>
    <x v="1"/>
    <s v="United States"/>
    <s v="Medina"/>
    <x v="24"/>
    <n v="44256"/>
    <x v="3"/>
    <s v="OFF-LA-10004544"/>
    <x v="1"/>
    <x v="2"/>
    <s v="Avery 505"/>
    <n v="23.68"/>
    <n v="2"/>
    <n v="0.2"/>
    <x v="210"/>
    <x v="2"/>
    <x v="1"/>
    <x v="3"/>
    <x v="9"/>
  </r>
  <r>
    <n v="214"/>
    <s v="CA-2015-146262"/>
    <d v="2015-01-02T00:00:00"/>
    <d v="2015-01-09T00:00:00"/>
    <s v="Standard Class"/>
    <s v="VW-21775"/>
    <x v="100"/>
    <x v="1"/>
    <s v="United States"/>
    <s v="Medina"/>
    <x v="24"/>
    <n v="44256"/>
    <x v="3"/>
    <s v="FUR-BO-10004695"/>
    <x v="0"/>
    <x v="0"/>
    <s v="O'Sullivan 2-Door Barrister Bookcase in Odessa Pine"/>
    <n v="452.45"/>
    <n v="5"/>
    <n v="0.5"/>
    <x v="211"/>
    <x v="1"/>
    <x v="1"/>
    <x v="3"/>
    <x v="9"/>
  </r>
  <r>
    <n v="215"/>
    <s v="CA-2015-146262"/>
    <d v="2015-01-02T00:00:00"/>
    <d v="2015-01-09T00:00:00"/>
    <s v="Standard Class"/>
    <s v="VW-21775"/>
    <x v="100"/>
    <x v="1"/>
    <s v="United States"/>
    <s v="Medina"/>
    <x v="24"/>
    <n v="44256"/>
    <x v="3"/>
    <s v="TEC-PH-10002844"/>
    <x v="2"/>
    <x v="7"/>
    <s v="Speck Products Candyshell Flip Case"/>
    <n v="62.981999999999999"/>
    <n v="3"/>
    <n v="0.4"/>
    <x v="212"/>
    <x v="1"/>
    <x v="1"/>
    <x v="3"/>
    <x v="9"/>
  </r>
  <r>
    <n v="216"/>
    <s v="CA-2015-146262"/>
    <d v="2015-01-02T00:00:00"/>
    <d v="2015-01-09T00:00:00"/>
    <s v="Standard Class"/>
    <s v="VW-21775"/>
    <x v="100"/>
    <x v="1"/>
    <s v="United States"/>
    <s v="Medina"/>
    <x v="24"/>
    <n v="44256"/>
    <x v="3"/>
    <s v="TEC-MA-10000864"/>
    <x v="2"/>
    <x v="15"/>
    <s v="Cisco 9971 IP Video Phone Charcoal"/>
    <n v="1188"/>
    <n v="9"/>
    <n v="0.7"/>
    <x v="213"/>
    <x v="1"/>
    <x v="1"/>
    <x v="3"/>
    <x v="9"/>
  </r>
  <r>
    <n v="217"/>
    <s v="CA-2015-146262"/>
    <d v="2015-01-02T00:00:00"/>
    <d v="2015-01-09T00:00:00"/>
    <s v="Standard Class"/>
    <s v="VW-21775"/>
    <x v="100"/>
    <x v="1"/>
    <s v="United States"/>
    <s v="Medina"/>
    <x v="24"/>
    <n v="44256"/>
    <x v="3"/>
    <s v="TEC-AC-10000109"/>
    <x v="2"/>
    <x v="11"/>
    <s v="Sony Micro Vault Click 16 GB USB 2.0 Flash Drive"/>
    <n v="89.584000000000003"/>
    <n v="2"/>
    <n v="0.2"/>
    <x v="214"/>
    <x v="2"/>
    <x v="1"/>
    <x v="3"/>
    <x v="9"/>
  </r>
  <r>
    <n v="218"/>
    <s v="CA-2016-130162"/>
    <d v="2016-10-28T00:00:00"/>
    <d v="2016-11-01T00:00:00"/>
    <s v="Standard Class"/>
    <s v="JH-15910"/>
    <x v="101"/>
    <x v="0"/>
    <s v="United States"/>
    <s v="Los Angeles"/>
    <x v="1"/>
    <n v="90032"/>
    <x v="1"/>
    <s v="OFF-ST-10001328"/>
    <x v="1"/>
    <x v="4"/>
    <s v="Personal Filing Tote with Lid, Black/Gray"/>
    <n v="93.06"/>
    <n v="6"/>
    <n v="0"/>
    <x v="215"/>
    <x v="0"/>
    <x v="0"/>
    <x v="0"/>
    <x v="2"/>
  </r>
  <r>
    <n v="219"/>
    <s v="CA-2016-130162"/>
    <d v="2016-10-28T00:00:00"/>
    <d v="2016-11-01T00:00:00"/>
    <s v="Standard Class"/>
    <s v="JH-15910"/>
    <x v="101"/>
    <x v="0"/>
    <s v="United States"/>
    <s v="Los Angeles"/>
    <x v="1"/>
    <n v="90032"/>
    <x v="1"/>
    <s v="TEC-PH-10002563"/>
    <x v="2"/>
    <x v="7"/>
    <s v="Adtran 1202752G1"/>
    <n v="302.37599999999998"/>
    <n v="3"/>
    <n v="0.2"/>
    <x v="216"/>
    <x v="2"/>
    <x v="0"/>
    <x v="0"/>
    <x v="2"/>
  </r>
  <r>
    <n v="220"/>
    <s v="CA-2015-169397"/>
    <d v="2015-12-24T00:00:00"/>
    <d v="2015-12-27T00:00:00"/>
    <s v="First Class"/>
    <s v="JB-15925"/>
    <x v="102"/>
    <x v="0"/>
    <s v="United States"/>
    <s v="Dublin"/>
    <x v="24"/>
    <n v="43017"/>
    <x v="3"/>
    <s v="OFF-FA-10000585"/>
    <x v="1"/>
    <x v="13"/>
    <s v="OIC Bulk Pack Metal Binder Clips"/>
    <n v="5.5839999999999996"/>
    <n v="2"/>
    <n v="0.2"/>
    <x v="217"/>
    <x v="2"/>
    <x v="1"/>
    <x v="0"/>
    <x v="4"/>
  </r>
  <r>
    <n v="221"/>
    <s v="CA-2015-169397"/>
    <d v="2015-12-24T00:00:00"/>
    <d v="2015-12-27T00:00:00"/>
    <s v="First Class"/>
    <s v="JB-15925"/>
    <x v="102"/>
    <x v="0"/>
    <s v="United States"/>
    <s v="Dublin"/>
    <x v="24"/>
    <n v="43017"/>
    <x v="3"/>
    <s v="OFF-PA-10004000"/>
    <x v="1"/>
    <x v="10"/>
    <s v="While You Were Out Pads, 50 per Pad, 4 x 5 1/4, Green Cycle"/>
    <n v="22.704000000000001"/>
    <n v="6"/>
    <n v="0.2"/>
    <x v="218"/>
    <x v="2"/>
    <x v="1"/>
    <x v="0"/>
    <x v="4"/>
  </r>
  <r>
    <n v="222"/>
    <s v="CA-2015-169397"/>
    <d v="2015-12-24T00:00:00"/>
    <d v="2015-12-27T00:00:00"/>
    <s v="First Class"/>
    <s v="JB-15925"/>
    <x v="102"/>
    <x v="0"/>
    <s v="United States"/>
    <s v="Dublin"/>
    <x v="24"/>
    <n v="43017"/>
    <x v="3"/>
    <s v="OFF-BI-10002852"/>
    <x v="1"/>
    <x v="8"/>
    <s v="Ibico Standard Transparent Covers"/>
    <n v="19.776"/>
    <n v="4"/>
    <n v="0.7"/>
    <x v="219"/>
    <x v="1"/>
    <x v="1"/>
    <x v="0"/>
    <x v="4"/>
  </r>
  <r>
    <n v="223"/>
    <s v="CA-2015-169397"/>
    <d v="2015-12-24T00:00:00"/>
    <d v="2015-12-27T00:00:00"/>
    <s v="First Class"/>
    <s v="JB-15925"/>
    <x v="102"/>
    <x v="0"/>
    <s v="United States"/>
    <s v="Dublin"/>
    <x v="24"/>
    <n v="43017"/>
    <x v="3"/>
    <s v="FUR-FU-10000087"/>
    <x v="0"/>
    <x v="5"/>
    <s v="Executive Impressions 14&quot; Two-Color Numerals Wall Clock"/>
    <n v="72.703999999999994"/>
    <n v="4"/>
    <n v="0.2"/>
    <x v="220"/>
    <x v="2"/>
    <x v="1"/>
    <x v="0"/>
    <x v="4"/>
  </r>
  <r>
    <n v="224"/>
    <s v="CA-2015-169397"/>
    <d v="2015-12-24T00:00:00"/>
    <d v="2015-12-27T00:00:00"/>
    <s v="First Class"/>
    <s v="JB-15925"/>
    <x v="102"/>
    <x v="0"/>
    <s v="United States"/>
    <s v="Dublin"/>
    <x v="24"/>
    <n v="43017"/>
    <x v="3"/>
    <s v="TEC-MA-10001148"/>
    <x v="2"/>
    <x v="15"/>
    <s v="Swingline SM12-08 MicroCut Jam Free Shredder"/>
    <n v="479.988"/>
    <n v="4"/>
    <n v="0.7"/>
    <x v="221"/>
    <x v="1"/>
    <x v="1"/>
    <x v="0"/>
    <x v="4"/>
  </r>
  <r>
    <n v="225"/>
    <s v="CA-2015-169397"/>
    <d v="2015-12-24T00:00:00"/>
    <d v="2015-12-27T00:00:00"/>
    <s v="First Class"/>
    <s v="JB-15925"/>
    <x v="102"/>
    <x v="0"/>
    <s v="United States"/>
    <s v="Dublin"/>
    <x v="24"/>
    <n v="43017"/>
    <x v="3"/>
    <s v="OFF-AR-10001958"/>
    <x v="1"/>
    <x v="6"/>
    <s v="Stanley Bostitch Contemporary Electric Pencil Sharpeners"/>
    <n v="27.167999999999999"/>
    <n v="2"/>
    <n v="0.2"/>
    <x v="222"/>
    <x v="2"/>
    <x v="1"/>
    <x v="0"/>
    <x v="4"/>
  </r>
  <r>
    <n v="226"/>
    <s v="CA-2015-163055"/>
    <d v="2015-08-09T00:00:00"/>
    <d v="2015-08-16T00:00:00"/>
    <s v="Standard Class"/>
    <s v="DS-13180"/>
    <x v="103"/>
    <x v="1"/>
    <s v="United States"/>
    <s v="Detroit"/>
    <x v="12"/>
    <n v="48227"/>
    <x v="2"/>
    <s v="OFF-AR-10001026"/>
    <x v="1"/>
    <x v="6"/>
    <s v="Sanford Uni-Blazer View Highlighters, Chisel Tip, Yellow"/>
    <n v="2.2000000000000002"/>
    <n v="1"/>
    <n v="0"/>
    <x v="223"/>
    <x v="0"/>
    <x v="1"/>
    <x v="2"/>
    <x v="6"/>
  </r>
  <r>
    <n v="227"/>
    <s v="CA-2015-163055"/>
    <d v="2015-08-09T00:00:00"/>
    <d v="2015-08-16T00:00:00"/>
    <s v="Standard Class"/>
    <s v="DS-13180"/>
    <x v="103"/>
    <x v="1"/>
    <s v="United States"/>
    <s v="Detroit"/>
    <x v="12"/>
    <n v="48227"/>
    <x v="2"/>
    <s v="FUR-TA-10003748"/>
    <x v="0"/>
    <x v="3"/>
    <s v="Bevis 36 x 72 Conference Tables"/>
    <n v="622.45000000000005"/>
    <n v="5"/>
    <n v="0"/>
    <x v="224"/>
    <x v="0"/>
    <x v="1"/>
    <x v="2"/>
    <x v="6"/>
  </r>
  <r>
    <n v="228"/>
    <s v="CA-2015-163055"/>
    <d v="2015-08-09T00:00:00"/>
    <d v="2015-08-16T00:00:00"/>
    <s v="Standard Class"/>
    <s v="DS-13180"/>
    <x v="103"/>
    <x v="1"/>
    <s v="United States"/>
    <s v="Detroit"/>
    <x v="12"/>
    <n v="48227"/>
    <x v="2"/>
    <s v="OFF-ST-10002485"/>
    <x v="1"/>
    <x v="4"/>
    <s v="Rogers Deluxe File Chest"/>
    <n v="21.98"/>
    <n v="1"/>
    <n v="0"/>
    <x v="225"/>
    <x v="0"/>
    <x v="1"/>
    <x v="2"/>
    <x v="6"/>
  </r>
  <r>
    <n v="229"/>
    <s v="US-2015-145436"/>
    <d v="2015-02-28T00:00:00"/>
    <d v="2015-03-04T00:00:00"/>
    <s v="Standard Class"/>
    <s v="VD-21670"/>
    <x v="104"/>
    <x v="0"/>
    <s v="United States"/>
    <s v="Columbia"/>
    <x v="18"/>
    <n v="38401"/>
    <x v="0"/>
    <s v="FUR-CH-10004860"/>
    <x v="0"/>
    <x v="1"/>
    <s v="Global Low Back Tilter Chair"/>
    <n v="161.56800000000001"/>
    <n v="2"/>
    <n v="0.2"/>
    <x v="226"/>
    <x v="2"/>
    <x v="1"/>
    <x v="3"/>
    <x v="11"/>
  </r>
  <r>
    <n v="230"/>
    <s v="US-2015-145436"/>
    <d v="2015-02-28T00:00:00"/>
    <d v="2015-03-04T00:00:00"/>
    <s v="Standard Class"/>
    <s v="VD-21670"/>
    <x v="104"/>
    <x v="0"/>
    <s v="United States"/>
    <s v="Columbia"/>
    <x v="18"/>
    <n v="38401"/>
    <x v="0"/>
    <s v="FUR-CH-10004477"/>
    <x v="0"/>
    <x v="1"/>
    <s v="Global Push Button Manager's Chair, Indigo"/>
    <n v="389.69600000000003"/>
    <n v="8"/>
    <n v="0.2"/>
    <x v="227"/>
    <x v="2"/>
    <x v="1"/>
    <x v="3"/>
    <x v="11"/>
  </r>
  <r>
    <n v="231"/>
    <s v="US-2014-156216"/>
    <d v="2014-09-13T00:00:00"/>
    <d v="2014-09-17T00:00:00"/>
    <s v="Standard Class"/>
    <s v="EA-14035"/>
    <x v="105"/>
    <x v="1"/>
    <s v="United States"/>
    <s v="Charlotte"/>
    <x v="3"/>
    <n v="28205"/>
    <x v="0"/>
    <s v="OFF-BI-10001679"/>
    <x v="1"/>
    <x v="8"/>
    <s v="GBC Instant Index System for Binding Systems"/>
    <n v="18.648"/>
    <n v="7"/>
    <n v="0.7"/>
    <x v="228"/>
    <x v="1"/>
    <x v="2"/>
    <x v="2"/>
    <x v="8"/>
  </r>
  <r>
    <n v="232"/>
    <s v="US-2017-100930"/>
    <d v="2017-04-07T00:00:00"/>
    <d v="2017-04-12T00:00:00"/>
    <s v="Standard Class"/>
    <s v="CS-12400"/>
    <x v="37"/>
    <x v="2"/>
    <s v="United States"/>
    <s v="Tampa"/>
    <x v="2"/>
    <n v="33614"/>
    <x v="0"/>
    <s v="FUR-TA-10001705"/>
    <x v="0"/>
    <x v="3"/>
    <s v="Bush Advantage Collection Round Conference Table"/>
    <n v="233.86"/>
    <n v="2"/>
    <n v="0.45"/>
    <x v="229"/>
    <x v="1"/>
    <x v="3"/>
    <x v="1"/>
    <x v="3"/>
  </r>
  <r>
    <n v="233"/>
    <s v="US-2017-100930"/>
    <d v="2017-04-07T00:00:00"/>
    <d v="2017-04-12T00:00:00"/>
    <s v="Standard Class"/>
    <s v="CS-12400"/>
    <x v="37"/>
    <x v="2"/>
    <s v="United States"/>
    <s v="Tampa"/>
    <x v="2"/>
    <n v="33614"/>
    <x v="0"/>
    <s v="FUR-TA-10003473"/>
    <x v="0"/>
    <x v="3"/>
    <s v="Bretford Rectangular Conference Table Tops"/>
    <n v="620.61450000000002"/>
    <n v="3"/>
    <n v="0.45"/>
    <x v="230"/>
    <x v="1"/>
    <x v="3"/>
    <x v="1"/>
    <x v="3"/>
  </r>
  <r>
    <n v="234"/>
    <s v="US-2017-100930"/>
    <d v="2017-04-07T00:00:00"/>
    <d v="2017-04-12T00:00:00"/>
    <s v="Standard Class"/>
    <s v="CS-12400"/>
    <x v="37"/>
    <x v="2"/>
    <s v="United States"/>
    <s v="Tampa"/>
    <x v="2"/>
    <n v="33614"/>
    <x v="0"/>
    <s v="OFF-BI-10001679"/>
    <x v="1"/>
    <x v="8"/>
    <s v="GBC Instant Index System for Binding Systems"/>
    <n v="5.3280000000000003"/>
    <n v="2"/>
    <n v="0.7"/>
    <x v="231"/>
    <x v="1"/>
    <x v="3"/>
    <x v="1"/>
    <x v="3"/>
  </r>
  <r>
    <n v="235"/>
    <s v="US-2017-100930"/>
    <d v="2017-04-07T00:00:00"/>
    <d v="2017-04-12T00:00:00"/>
    <s v="Standard Class"/>
    <s v="CS-12400"/>
    <x v="37"/>
    <x v="2"/>
    <s v="United States"/>
    <s v="Tampa"/>
    <x v="2"/>
    <n v="33614"/>
    <x v="0"/>
    <s v="FUR-FU-10004017"/>
    <x v="0"/>
    <x v="5"/>
    <s v="Tenex Contemporary Contur Chairmats for Low and Medium Pile Carpet, Computer, 39&quot; x 49&quot;"/>
    <n v="258.072"/>
    <n v="3"/>
    <n v="0.2"/>
    <x v="232"/>
    <x v="2"/>
    <x v="3"/>
    <x v="1"/>
    <x v="3"/>
  </r>
  <r>
    <n v="236"/>
    <s v="US-2017-100930"/>
    <d v="2017-04-07T00:00:00"/>
    <d v="2017-04-12T00:00:00"/>
    <s v="Standard Class"/>
    <s v="CS-12400"/>
    <x v="37"/>
    <x v="2"/>
    <s v="United States"/>
    <s v="Tampa"/>
    <x v="2"/>
    <n v="33614"/>
    <x v="0"/>
    <s v="TEC-AC-10003832"/>
    <x v="2"/>
    <x v="11"/>
    <s v="Logitech P710e Mobile Speakerphone"/>
    <n v="617.976"/>
    <n v="3"/>
    <n v="0.2"/>
    <x v="233"/>
    <x v="2"/>
    <x v="3"/>
    <x v="1"/>
    <x v="3"/>
  </r>
  <r>
    <n v="237"/>
    <s v="CA-2017-160514"/>
    <d v="2017-11-12T00:00:00"/>
    <d v="2017-11-16T00:00:00"/>
    <s v="Standard Class"/>
    <s v="DB-13120"/>
    <x v="106"/>
    <x v="1"/>
    <s v="United States"/>
    <s v="Santa Clara"/>
    <x v="1"/>
    <n v="95051"/>
    <x v="1"/>
    <s v="OFF-PA-10002479"/>
    <x v="1"/>
    <x v="10"/>
    <s v="Xerox 4200 Series MultiUse Premium Copy Paper (20Lb. and 84 Bright)"/>
    <n v="10.56"/>
    <n v="2"/>
    <n v="0"/>
    <x v="234"/>
    <x v="0"/>
    <x v="3"/>
    <x v="0"/>
    <x v="0"/>
  </r>
  <r>
    <n v="238"/>
    <s v="CA-2016-157749"/>
    <d v="2016-06-04T00:00:00"/>
    <d v="2016-06-09T00:00:00"/>
    <s v="Second Class"/>
    <s v="KL-16645"/>
    <x v="107"/>
    <x v="0"/>
    <s v="United States"/>
    <s v="Chicago"/>
    <x v="10"/>
    <n v="60610"/>
    <x v="2"/>
    <s v="OFF-PA-10003349"/>
    <x v="1"/>
    <x v="10"/>
    <s v="Xerox 1957"/>
    <n v="25.92"/>
    <n v="5"/>
    <n v="0.2"/>
    <x v="235"/>
    <x v="2"/>
    <x v="0"/>
    <x v="1"/>
    <x v="1"/>
  </r>
  <r>
    <n v="239"/>
    <s v="CA-2016-157749"/>
    <d v="2016-06-04T00:00:00"/>
    <d v="2016-06-09T00:00:00"/>
    <s v="Second Class"/>
    <s v="KL-16645"/>
    <x v="107"/>
    <x v="0"/>
    <s v="United States"/>
    <s v="Chicago"/>
    <x v="10"/>
    <n v="60610"/>
    <x v="2"/>
    <s v="FUR-FU-10000576"/>
    <x v="0"/>
    <x v="5"/>
    <s v="Luxo Professional Fluorescent Magnifier Lamp with Clamp-Mount Base"/>
    <n v="419.68"/>
    <n v="5"/>
    <n v="0.6"/>
    <x v="236"/>
    <x v="1"/>
    <x v="0"/>
    <x v="1"/>
    <x v="1"/>
  </r>
  <r>
    <n v="240"/>
    <s v="CA-2016-157749"/>
    <d v="2016-06-04T00:00:00"/>
    <d v="2016-06-09T00:00:00"/>
    <s v="Second Class"/>
    <s v="KL-16645"/>
    <x v="107"/>
    <x v="0"/>
    <s v="United States"/>
    <s v="Chicago"/>
    <x v="10"/>
    <n v="60610"/>
    <x v="2"/>
    <s v="FUR-FU-10004351"/>
    <x v="0"/>
    <x v="5"/>
    <s v="Staple-based wall hangings"/>
    <n v="11.688000000000001"/>
    <n v="3"/>
    <n v="0.6"/>
    <x v="237"/>
    <x v="1"/>
    <x v="0"/>
    <x v="1"/>
    <x v="1"/>
  </r>
  <r>
    <n v="241"/>
    <s v="CA-2016-157749"/>
    <d v="2016-06-04T00:00:00"/>
    <d v="2016-06-09T00:00:00"/>
    <s v="Second Class"/>
    <s v="KL-16645"/>
    <x v="107"/>
    <x v="0"/>
    <s v="United States"/>
    <s v="Chicago"/>
    <x v="10"/>
    <n v="60610"/>
    <x v="2"/>
    <s v="TEC-PH-10000011"/>
    <x v="2"/>
    <x v="7"/>
    <s v="PureGear Roll-On Screen Protector"/>
    <n v="31.984000000000002"/>
    <n v="2"/>
    <n v="0.2"/>
    <x v="238"/>
    <x v="2"/>
    <x v="0"/>
    <x v="1"/>
    <x v="1"/>
  </r>
  <r>
    <n v="242"/>
    <s v="CA-2016-157749"/>
    <d v="2016-06-04T00:00:00"/>
    <d v="2016-06-09T00:00:00"/>
    <s v="Second Class"/>
    <s v="KL-16645"/>
    <x v="107"/>
    <x v="0"/>
    <s v="United States"/>
    <s v="Chicago"/>
    <x v="10"/>
    <n v="60610"/>
    <x v="2"/>
    <s v="FUR-TA-10002607"/>
    <x v="0"/>
    <x v="3"/>
    <s v="KI Conference Tables"/>
    <n v="177.22499999999999"/>
    <n v="5"/>
    <n v="0.5"/>
    <x v="239"/>
    <x v="1"/>
    <x v="0"/>
    <x v="1"/>
    <x v="1"/>
  </r>
  <r>
    <n v="243"/>
    <s v="CA-2016-157749"/>
    <d v="2016-06-04T00:00:00"/>
    <d v="2016-06-09T00:00:00"/>
    <s v="Second Class"/>
    <s v="KL-16645"/>
    <x v="107"/>
    <x v="0"/>
    <s v="United States"/>
    <s v="Chicago"/>
    <x v="10"/>
    <n v="60610"/>
    <x v="2"/>
    <s v="FUR-FU-10002505"/>
    <x v="0"/>
    <x v="5"/>
    <s v="Eldon 100 Class Desk Accessories"/>
    <n v="4.0439999999999996"/>
    <n v="3"/>
    <n v="0.6"/>
    <x v="240"/>
    <x v="1"/>
    <x v="0"/>
    <x v="1"/>
    <x v="1"/>
  </r>
  <r>
    <n v="244"/>
    <s v="CA-2016-157749"/>
    <d v="2016-06-04T00:00:00"/>
    <d v="2016-06-09T00:00:00"/>
    <s v="Second Class"/>
    <s v="KL-16645"/>
    <x v="107"/>
    <x v="0"/>
    <s v="United States"/>
    <s v="Chicago"/>
    <x v="10"/>
    <n v="60610"/>
    <x v="2"/>
    <s v="OFF-AR-10004685"/>
    <x v="1"/>
    <x v="6"/>
    <s v="Binney &amp; Smith Crayola Metallic Colored Pencils, 8-Color Set"/>
    <n v="7.4080000000000004"/>
    <n v="2"/>
    <n v="0.2"/>
    <x v="193"/>
    <x v="2"/>
    <x v="0"/>
    <x v="1"/>
    <x v="1"/>
  </r>
  <r>
    <n v="245"/>
    <s v="CA-2014-131926"/>
    <d v="2014-06-01T00:00:00"/>
    <d v="2014-06-06T00:00:00"/>
    <s v="Second Class"/>
    <s v="DW-13480"/>
    <x v="108"/>
    <x v="2"/>
    <s v="United States"/>
    <s v="Lakeville"/>
    <x v="11"/>
    <n v="55044"/>
    <x v="2"/>
    <s v="FUR-CH-10004063"/>
    <x v="0"/>
    <x v="1"/>
    <s v="Global Deluxe High-Back Manager's Chair"/>
    <n v="2001.86"/>
    <n v="7"/>
    <n v="0"/>
    <x v="241"/>
    <x v="0"/>
    <x v="2"/>
    <x v="1"/>
    <x v="1"/>
  </r>
  <r>
    <n v="246"/>
    <s v="CA-2014-131926"/>
    <d v="2014-06-01T00:00:00"/>
    <d v="2014-06-06T00:00:00"/>
    <s v="Second Class"/>
    <s v="DW-13480"/>
    <x v="108"/>
    <x v="2"/>
    <s v="United States"/>
    <s v="Lakeville"/>
    <x v="11"/>
    <n v="55044"/>
    <x v="2"/>
    <s v="OFF-ST-10002276"/>
    <x v="1"/>
    <x v="4"/>
    <s v="Safco Steel Mobile File Cart"/>
    <n v="166.72"/>
    <n v="2"/>
    <n v="0"/>
    <x v="242"/>
    <x v="0"/>
    <x v="2"/>
    <x v="1"/>
    <x v="1"/>
  </r>
  <r>
    <n v="247"/>
    <s v="CA-2014-131926"/>
    <d v="2014-06-01T00:00:00"/>
    <d v="2014-06-06T00:00:00"/>
    <s v="Second Class"/>
    <s v="DW-13480"/>
    <x v="108"/>
    <x v="2"/>
    <s v="United States"/>
    <s v="Lakeville"/>
    <x v="11"/>
    <n v="55044"/>
    <x v="2"/>
    <s v="OFF-PA-10004082"/>
    <x v="1"/>
    <x v="10"/>
    <s v="Adams Telephone Message Book w/Frequently-Called Numbers Space, 400 Messages per Book"/>
    <n v="47.88"/>
    <n v="6"/>
    <n v="0"/>
    <x v="243"/>
    <x v="0"/>
    <x v="2"/>
    <x v="1"/>
    <x v="1"/>
  </r>
  <r>
    <n v="248"/>
    <s v="CA-2014-131926"/>
    <d v="2014-06-01T00:00:00"/>
    <d v="2014-06-06T00:00:00"/>
    <s v="Second Class"/>
    <s v="DW-13480"/>
    <x v="108"/>
    <x v="2"/>
    <s v="United States"/>
    <s v="Lakeville"/>
    <x v="11"/>
    <n v="55044"/>
    <x v="2"/>
    <s v="OFF-AP-10002945"/>
    <x v="1"/>
    <x v="9"/>
    <s v="Honeywell Enviracaire Portable HEPA Air Cleaner for 17' x 22' Room"/>
    <n v="1503.25"/>
    <n v="5"/>
    <n v="0"/>
    <x v="244"/>
    <x v="0"/>
    <x v="2"/>
    <x v="1"/>
    <x v="1"/>
  </r>
  <r>
    <n v="249"/>
    <s v="CA-2014-131926"/>
    <d v="2014-06-01T00:00:00"/>
    <d v="2014-06-06T00:00:00"/>
    <s v="Second Class"/>
    <s v="DW-13480"/>
    <x v="108"/>
    <x v="2"/>
    <s v="United States"/>
    <s v="Lakeville"/>
    <x v="11"/>
    <n v="55044"/>
    <x v="2"/>
    <s v="OFF-PA-10000061"/>
    <x v="1"/>
    <x v="10"/>
    <s v="Xerox 205"/>
    <n v="25.92"/>
    <n v="4"/>
    <n v="0"/>
    <x v="245"/>
    <x v="0"/>
    <x v="2"/>
    <x v="1"/>
    <x v="1"/>
  </r>
  <r>
    <n v="250"/>
    <s v="CA-2016-154739"/>
    <d v="2016-12-10T00:00:00"/>
    <d v="2016-12-15T00:00:00"/>
    <s v="Second Class"/>
    <s v="LH-17155"/>
    <x v="109"/>
    <x v="0"/>
    <s v="United States"/>
    <s v="San Francisco"/>
    <x v="1"/>
    <n v="94109"/>
    <x v="1"/>
    <s v="FUR-CH-10002965"/>
    <x v="0"/>
    <x v="1"/>
    <s v="Global Leather Highback Executive Chair with Pneumatic Height Adjustment, Black"/>
    <n v="321.56799999999998"/>
    <n v="2"/>
    <n v="0.2"/>
    <x v="246"/>
    <x v="2"/>
    <x v="0"/>
    <x v="0"/>
    <x v="4"/>
  </r>
  <r>
    <n v="251"/>
    <s v="CA-2016-145625"/>
    <d v="2016-09-11T00:00:00"/>
    <d v="2016-09-17T00:00:00"/>
    <s v="Standard Class"/>
    <s v="KC-16540"/>
    <x v="110"/>
    <x v="0"/>
    <s v="United States"/>
    <s v="San Diego"/>
    <x v="1"/>
    <n v="92037"/>
    <x v="1"/>
    <s v="OFF-PA-10004569"/>
    <x v="1"/>
    <x v="10"/>
    <s v="Wirebound Message Books, Two 4 1/4&quot; x 5&quot; Forms per Page"/>
    <n v="7.61"/>
    <n v="1"/>
    <n v="0"/>
    <x v="247"/>
    <x v="0"/>
    <x v="0"/>
    <x v="2"/>
    <x v="8"/>
  </r>
  <r>
    <n v="252"/>
    <s v="CA-2016-145625"/>
    <d v="2016-09-11T00:00:00"/>
    <d v="2016-09-17T00:00:00"/>
    <s v="Standard Class"/>
    <s v="KC-16540"/>
    <x v="110"/>
    <x v="0"/>
    <s v="United States"/>
    <s v="San Diego"/>
    <x v="1"/>
    <n v="92037"/>
    <x v="1"/>
    <s v="TEC-AC-10003832"/>
    <x v="2"/>
    <x v="11"/>
    <s v="Logitech P710e Mobile Speakerphone"/>
    <n v="3347.37"/>
    <n v="13"/>
    <n v="0"/>
    <x v="248"/>
    <x v="0"/>
    <x v="0"/>
    <x v="2"/>
    <x v="8"/>
  </r>
  <r>
    <n v="253"/>
    <s v="CA-2016-146941"/>
    <d v="2016-12-10T00:00:00"/>
    <d v="2016-12-13T00:00:00"/>
    <s v="First Class"/>
    <s v="DL-13315"/>
    <x v="111"/>
    <x v="0"/>
    <s v="United States"/>
    <s v="New York City"/>
    <x v="15"/>
    <n v="10024"/>
    <x v="3"/>
    <s v="OFF-ST-10001228"/>
    <x v="1"/>
    <x v="4"/>
    <s v="Fellowes Personal Hanging Folder Files, Navy"/>
    <n v="80.58"/>
    <n v="6"/>
    <n v="0"/>
    <x v="249"/>
    <x v="0"/>
    <x v="0"/>
    <x v="0"/>
    <x v="4"/>
  </r>
  <r>
    <n v="254"/>
    <s v="CA-2016-146941"/>
    <d v="2016-12-10T00:00:00"/>
    <d v="2016-12-13T00:00:00"/>
    <s v="First Class"/>
    <s v="DL-13315"/>
    <x v="111"/>
    <x v="0"/>
    <s v="United States"/>
    <s v="New York City"/>
    <x v="15"/>
    <n v="10024"/>
    <x v="3"/>
    <s v="OFF-EN-10003296"/>
    <x v="1"/>
    <x v="12"/>
    <s v="Tyvek Side-Opening Peel &amp; Seel Expanding Envelopes"/>
    <n v="361.92"/>
    <n v="4"/>
    <n v="0"/>
    <x v="250"/>
    <x v="0"/>
    <x v="0"/>
    <x v="0"/>
    <x v="4"/>
  </r>
  <r>
    <n v="255"/>
    <s v="US-2015-159982"/>
    <d v="2015-11-28T00:00:00"/>
    <d v="2015-12-04T00:00:00"/>
    <s v="Standard Class"/>
    <s v="DR-12880"/>
    <x v="112"/>
    <x v="1"/>
    <s v="United States"/>
    <s v="Chicago"/>
    <x v="10"/>
    <n v="60623"/>
    <x v="2"/>
    <s v="FUR-FU-10002505"/>
    <x v="0"/>
    <x v="5"/>
    <s v="Eldon 100 Class Desk Accessories"/>
    <n v="12.132"/>
    <n v="9"/>
    <n v="0.6"/>
    <x v="251"/>
    <x v="1"/>
    <x v="1"/>
    <x v="0"/>
    <x v="0"/>
  </r>
  <r>
    <n v="256"/>
    <s v="US-2015-159982"/>
    <d v="2015-11-28T00:00:00"/>
    <d v="2015-12-04T00:00:00"/>
    <s v="Standard Class"/>
    <s v="DR-12880"/>
    <x v="112"/>
    <x v="1"/>
    <s v="United States"/>
    <s v="Chicago"/>
    <x v="10"/>
    <n v="60623"/>
    <x v="2"/>
    <s v="OFF-ST-10004804"/>
    <x v="1"/>
    <x v="4"/>
    <s v="Belkin 19&quot; Vented Equipment Shelf, Black"/>
    <n v="82.367999999999995"/>
    <n v="2"/>
    <n v="0.2"/>
    <x v="252"/>
    <x v="2"/>
    <x v="1"/>
    <x v="0"/>
    <x v="0"/>
  </r>
  <r>
    <n v="257"/>
    <s v="US-2015-159982"/>
    <d v="2015-11-28T00:00:00"/>
    <d v="2015-12-04T00:00:00"/>
    <s v="Standard Class"/>
    <s v="DR-12880"/>
    <x v="112"/>
    <x v="1"/>
    <s v="United States"/>
    <s v="Chicago"/>
    <x v="10"/>
    <n v="60623"/>
    <x v="2"/>
    <s v="OFF-ST-10001590"/>
    <x v="1"/>
    <x v="4"/>
    <s v="Tenex Personal Project File with Scoop Front Design, Black"/>
    <n v="53.92"/>
    <n v="5"/>
    <n v="0.2"/>
    <x v="253"/>
    <x v="2"/>
    <x v="1"/>
    <x v="0"/>
    <x v="0"/>
  </r>
  <r>
    <n v="258"/>
    <s v="US-2015-159982"/>
    <d v="2015-11-28T00:00:00"/>
    <d v="2015-12-04T00:00:00"/>
    <s v="Standard Class"/>
    <s v="DR-12880"/>
    <x v="112"/>
    <x v="1"/>
    <s v="United States"/>
    <s v="Chicago"/>
    <x v="10"/>
    <n v="60623"/>
    <x v="2"/>
    <s v="TEC-PH-10001580"/>
    <x v="2"/>
    <x v="7"/>
    <s v="Logitech Mobile Speakerphone P710e - speaker phone"/>
    <n v="647.904"/>
    <n v="6"/>
    <n v="0.2"/>
    <x v="254"/>
    <x v="2"/>
    <x v="1"/>
    <x v="0"/>
    <x v="0"/>
  </r>
  <r>
    <n v="259"/>
    <s v="CA-2017-163139"/>
    <d v="2017-12-01T00:00:00"/>
    <d v="2017-12-03T00:00:00"/>
    <s v="Second Class"/>
    <s v="CC-12670"/>
    <x v="113"/>
    <x v="0"/>
    <s v="United States"/>
    <s v="New York City"/>
    <x v="15"/>
    <n v="10009"/>
    <x v="3"/>
    <s v="TEC-AC-10000290"/>
    <x v="2"/>
    <x v="11"/>
    <s v="Sabrent 4-Port USB 2.0 Hub"/>
    <n v="20.37"/>
    <n v="3"/>
    <n v="0"/>
    <x v="255"/>
    <x v="0"/>
    <x v="3"/>
    <x v="0"/>
    <x v="4"/>
  </r>
  <r>
    <n v="260"/>
    <s v="CA-2017-163139"/>
    <d v="2017-12-01T00:00:00"/>
    <d v="2017-12-03T00:00:00"/>
    <s v="Second Class"/>
    <s v="CC-12670"/>
    <x v="113"/>
    <x v="0"/>
    <s v="United States"/>
    <s v="New York City"/>
    <x v="15"/>
    <n v="10009"/>
    <x v="3"/>
    <s v="OFF-ST-10002790"/>
    <x v="1"/>
    <x v="4"/>
    <s v="Safco Industrial Shelving"/>
    <n v="221.55"/>
    <n v="3"/>
    <n v="0"/>
    <x v="256"/>
    <x v="0"/>
    <x v="3"/>
    <x v="0"/>
    <x v="4"/>
  </r>
  <r>
    <n v="261"/>
    <s v="CA-2017-163139"/>
    <d v="2017-12-01T00:00:00"/>
    <d v="2017-12-03T00:00:00"/>
    <s v="Second Class"/>
    <s v="CC-12670"/>
    <x v="113"/>
    <x v="0"/>
    <s v="United States"/>
    <s v="New York City"/>
    <x v="15"/>
    <n v="10009"/>
    <x v="3"/>
    <s v="OFF-BI-10003460"/>
    <x v="1"/>
    <x v="8"/>
    <s v="Acco 3-Hole Punch"/>
    <n v="17.52"/>
    <n v="5"/>
    <n v="0.2"/>
    <x v="257"/>
    <x v="2"/>
    <x v="3"/>
    <x v="0"/>
    <x v="4"/>
  </r>
  <r>
    <n v="262"/>
    <s v="US-2017-155299"/>
    <d v="2017-06-08T00:00:00"/>
    <d v="2017-06-12T00:00:00"/>
    <s v="Standard Class"/>
    <s v="Dl-13600"/>
    <x v="114"/>
    <x v="1"/>
    <s v="United States"/>
    <s v="Pasadena"/>
    <x v="5"/>
    <n v="77506"/>
    <x v="2"/>
    <s v="OFF-AP-10002203"/>
    <x v="1"/>
    <x v="9"/>
    <s v="Eureka Disposable Bags for Sanitaire Vibra Groomer I Upright Vac"/>
    <n v="1.6240000000000001"/>
    <n v="2"/>
    <n v="0.8"/>
    <x v="258"/>
    <x v="1"/>
    <x v="3"/>
    <x v="1"/>
    <x v="1"/>
  </r>
  <r>
    <n v="263"/>
    <s v="US-2014-106992"/>
    <d v="2014-09-19T00:00:00"/>
    <d v="2014-09-21T00:00:00"/>
    <s v="Second Class"/>
    <s v="SB-20290"/>
    <x v="115"/>
    <x v="1"/>
    <s v="United States"/>
    <s v="Houston"/>
    <x v="5"/>
    <n v="77036"/>
    <x v="2"/>
    <s v="TEC-MA-10000822"/>
    <x v="2"/>
    <x v="15"/>
    <s v="Lexmark MX611dhe Monochrome Laser Printer"/>
    <n v="3059.982"/>
    <n v="3"/>
    <n v="0.4"/>
    <x v="259"/>
    <x v="1"/>
    <x v="2"/>
    <x v="2"/>
    <x v="8"/>
  </r>
  <r>
    <n v="264"/>
    <s v="US-2014-106992"/>
    <d v="2014-09-19T00:00:00"/>
    <d v="2014-09-21T00:00:00"/>
    <s v="Second Class"/>
    <s v="SB-20290"/>
    <x v="115"/>
    <x v="1"/>
    <s v="United States"/>
    <s v="Houston"/>
    <x v="5"/>
    <n v="77036"/>
    <x v="2"/>
    <s v="TEC-MA-10003353"/>
    <x v="2"/>
    <x v="15"/>
    <s v="Xerox WorkCentre 6505DN Laser Multifunction Printer"/>
    <n v="2519.9580000000001"/>
    <n v="7"/>
    <n v="0.4"/>
    <x v="260"/>
    <x v="1"/>
    <x v="2"/>
    <x v="2"/>
    <x v="8"/>
  </r>
  <r>
    <n v="265"/>
    <s v="CA-2016-125318"/>
    <d v="2016-06-06T00:00:00"/>
    <d v="2016-06-13T00:00:00"/>
    <s v="Standard Class"/>
    <s v="RC-19825"/>
    <x v="116"/>
    <x v="0"/>
    <s v="United States"/>
    <s v="Chicago"/>
    <x v="10"/>
    <n v="60610"/>
    <x v="2"/>
    <s v="TEC-PH-10001433"/>
    <x v="2"/>
    <x v="7"/>
    <s v="Cisco Small Business SPA 502G VoIP phone"/>
    <n v="328.22399999999999"/>
    <n v="4"/>
    <n v="0.2"/>
    <x v="261"/>
    <x v="2"/>
    <x v="0"/>
    <x v="1"/>
    <x v="1"/>
  </r>
  <r>
    <n v="266"/>
    <s v="CA-2015-155040"/>
    <d v="2015-11-10T00:00:00"/>
    <d v="2015-11-15T00:00:00"/>
    <s v="Standard Class"/>
    <s v="AH-10210"/>
    <x v="117"/>
    <x v="0"/>
    <s v="United States"/>
    <s v="Brentwood"/>
    <x v="1"/>
    <n v="94513"/>
    <x v="1"/>
    <s v="TEC-AC-10004469"/>
    <x v="2"/>
    <x v="11"/>
    <s v="Microsoft Sculpt Comfort Mouse"/>
    <n v="79.900000000000006"/>
    <n v="2"/>
    <n v="0"/>
    <x v="262"/>
    <x v="0"/>
    <x v="1"/>
    <x v="0"/>
    <x v="0"/>
  </r>
  <r>
    <n v="267"/>
    <s v="CA-2017-136826"/>
    <d v="2017-06-16T00:00:00"/>
    <d v="2017-06-20T00:00:00"/>
    <s v="Standard Class"/>
    <s v="CB-12535"/>
    <x v="118"/>
    <x v="1"/>
    <s v="United States"/>
    <s v="Chapel Hill"/>
    <x v="3"/>
    <n v="27514"/>
    <x v="0"/>
    <s v="OFF-AR-10003602"/>
    <x v="1"/>
    <x v="6"/>
    <s v="Quartet Omega Colored Chalk, 12/Pack"/>
    <n v="14.016"/>
    <n v="3"/>
    <n v="0.2"/>
    <x v="263"/>
    <x v="2"/>
    <x v="3"/>
    <x v="1"/>
    <x v="1"/>
  </r>
  <r>
    <n v="268"/>
    <s v="CA-2016-111010"/>
    <d v="2016-01-22T00:00:00"/>
    <d v="2016-01-28T00:00:00"/>
    <s v="Standard Class"/>
    <s v="PG-18895"/>
    <x v="38"/>
    <x v="0"/>
    <s v="United States"/>
    <s v="Morristown"/>
    <x v="30"/>
    <n v="7960"/>
    <x v="3"/>
    <s v="OFF-FA-10003472"/>
    <x v="1"/>
    <x v="13"/>
    <s v="Bagged Rubber Bands"/>
    <n v="7.56"/>
    <n v="6"/>
    <n v="0"/>
    <x v="264"/>
    <x v="0"/>
    <x v="0"/>
    <x v="3"/>
    <x v="9"/>
  </r>
  <r>
    <n v="269"/>
    <s v="US-2017-145366"/>
    <d v="2017-12-09T00:00:00"/>
    <d v="2017-12-13T00:00:00"/>
    <s v="Standard Class"/>
    <s v="CA-12310"/>
    <x v="119"/>
    <x v="1"/>
    <s v="United States"/>
    <s v="Cincinnati"/>
    <x v="24"/>
    <n v="45231"/>
    <x v="3"/>
    <s v="OFF-ST-10004180"/>
    <x v="1"/>
    <x v="4"/>
    <s v="Safco Commercial Shelving"/>
    <n v="37.207999999999998"/>
    <n v="1"/>
    <n v="0.2"/>
    <x v="265"/>
    <x v="2"/>
    <x v="3"/>
    <x v="0"/>
    <x v="4"/>
  </r>
  <r>
    <n v="270"/>
    <s v="US-2017-145366"/>
    <d v="2017-12-09T00:00:00"/>
    <d v="2017-12-13T00:00:00"/>
    <s v="Standard Class"/>
    <s v="CA-12310"/>
    <x v="119"/>
    <x v="1"/>
    <s v="United States"/>
    <s v="Cincinnati"/>
    <x v="24"/>
    <n v="45231"/>
    <x v="3"/>
    <s v="OFF-EN-10004386"/>
    <x v="1"/>
    <x v="12"/>
    <s v="Recycled Interoffice Envelopes with String and Button Closure, 10 x 13"/>
    <n v="57.576000000000001"/>
    <n v="3"/>
    <n v="0.2"/>
    <x v="266"/>
    <x v="2"/>
    <x v="3"/>
    <x v="0"/>
    <x v="4"/>
  </r>
  <r>
    <n v="271"/>
    <s v="CA-2017-163979"/>
    <d v="2017-12-28T00:00:00"/>
    <d v="2018-01-02T00:00:00"/>
    <s v="Second Class"/>
    <s v="KH-16690"/>
    <x v="120"/>
    <x v="1"/>
    <s v="United States"/>
    <s v="San Francisco"/>
    <x v="1"/>
    <n v="94110"/>
    <x v="1"/>
    <s v="OFF-ST-10003208"/>
    <x v="1"/>
    <x v="4"/>
    <s v="Adjustable Depth Letter/Legal Cart"/>
    <n v="725.84"/>
    <n v="4"/>
    <n v="0"/>
    <x v="267"/>
    <x v="0"/>
    <x v="3"/>
    <x v="0"/>
    <x v="4"/>
  </r>
  <r>
    <n v="272"/>
    <s v="CA-2015-155334"/>
    <d v="2015-07-30T00:00:00"/>
    <d v="2015-07-31T00:00:00"/>
    <s v="First Class"/>
    <s v="HA-14920"/>
    <x v="66"/>
    <x v="0"/>
    <s v="United States"/>
    <s v="San Francisco"/>
    <x v="1"/>
    <n v="94109"/>
    <x v="1"/>
    <s v="TEC-AC-10003628"/>
    <x v="2"/>
    <x v="11"/>
    <s v="Logitech 910-002974 M325 Wireless Mouse for Web Scrolling"/>
    <n v="209.93"/>
    <n v="7"/>
    <n v="0"/>
    <x v="268"/>
    <x v="0"/>
    <x v="1"/>
    <x v="2"/>
    <x v="7"/>
  </r>
  <r>
    <n v="273"/>
    <s v="CA-2015-155334"/>
    <d v="2015-07-30T00:00:00"/>
    <d v="2015-07-31T00:00:00"/>
    <s v="First Class"/>
    <s v="HA-14920"/>
    <x v="66"/>
    <x v="0"/>
    <s v="United States"/>
    <s v="San Francisco"/>
    <x v="1"/>
    <n v="94109"/>
    <x v="1"/>
    <s v="FUR-FU-10003274"/>
    <x v="0"/>
    <x v="5"/>
    <s v="Regeneration Desk Collection"/>
    <n v="5.28"/>
    <n v="3"/>
    <n v="0"/>
    <x v="269"/>
    <x v="0"/>
    <x v="1"/>
    <x v="2"/>
    <x v="7"/>
  </r>
  <r>
    <n v="274"/>
    <s v="CA-2015-155334"/>
    <d v="2015-07-30T00:00:00"/>
    <d v="2015-07-31T00:00:00"/>
    <s v="First Class"/>
    <s v="HA-14920"/>
    <x v="66"/>
    <x v="0"/>
    <s v="United States"/>
    <s v="San Francisco"/>
    <x v="1"/>
    <n v="94109"/>
    <x v="1"/>
    <s v="OFF-BI-10002557"/>
    <x v="1"/>
    <x v="8"/>
    <s v="Presstex Flexible Ring Binders"/>
    <n v="10.92"/>
    <n v="3"/>
    <n v="0.2"/>
    <x v="270"/>
    <x v="2"/>
    <x v="1"/>
    <x v="2"/>
    <x v="7"/>
  </r>
  <r>
    <n v="275"/>
    <s v="CA-2017-118136"/>
    <d v="2017-09-16T00:00:00"/>
    <d v="2017-09-17T00:00:00"/>
    <s v="First Class"/>
    <s v="BB-10990"/>
    <x v="121"/>
    <x v="1"/>
    <s v="United States"/>
    <s v="Inglewood"/>
    <x v="1"/>
    <n v="90301"/>
    <x v="1"/>
    <s v="OFF-PA-10002615"/>
    <x v="1"/>
    <x v="10"/>
    <s v="Ampad Gold Fibre Wirebound Steno Books, 6&quot; x 9&quot;, Gregg Ruled"/>
    <n v="8.82"/>
    <n v="2"/>
    <n v="0"/>
    <x v="271"/>
    <x v="0"/>
    <x v="3"/>
    <x v="2"/>
    <x v="8"/>
  </r>
  <r>
    <n v="276"/>
    <s v="CA-2017-118136"/>
    <d v="2017-09-16T00:00:00"/>
    <d v="2017-09-17T00:00:00"/>
    <s v="First Class"/>
    <s v="BB-10990"/>
    <x v="121"/>
    <x v="1"/>
    <s v="United States"/>
    <s v="Inglewood"/>
    <x v="1"/>
    <n v="90301"/>
    <x v="1"/>
    <s v="OFF-AR-10001427"/>
    <x v="1"/>
    <x v="6"/>
    <s v="Newell 330"/>
    <n v="5.98"/>
    <n v="1"/>
    <n v="0"/>
    <x v="272"/>
    <x v="0"/>
    <x v="3"/>
    <x v="2"/>
    <x v="8"/>
  </r>
  <r>
    <n v="277"/>
    <s v="CA-2017-132976"/>
    <d v="2017-10-13T00:00:00"/>
    <d v="2017-10-17T00:00:00"/>
    <s v="Standard Class"/>
    <s v="AG-10495"/>
    <x v="122"/>
    <x v="1"/>
    <s v="United States"/>
    <s v="Philadelphia"/>
    <x v="9"/>
    <n v="19140"/>
    <x v="3"/>
    <s v="OFF-PA-10000673"/>
    <x v="1"/>
    <x v="10"/>
    <s v="Post-it “Important Message” Note Pad, Neon Colors, 50 Sheets/Pad"/>
    <n v="11.648"/>
    <n v="2"/>
    <n v="0.2"/>
    <x v="273"/>
    <x v="2"/>
    <x v="3"/>
    <x v="0"/>
    <x v="2"/>
  </r>
  <r>
    <n v="278"/>
    <s v="CA-2017-132976"/>
    <d v="2017-10-13T00:00:00"/>
    <d v="2017-10-17T00:00:00"/>
    <s v="Standard Class"/>
    <s v="AG-10495"/>
    <x v="122"/>
    <x v="1"/>
    <s v="United States"/>
    <s v="Philadelphia"/>
    <x v="9"/>
    <n v="19140"/>
    <x v="3"/>
    <s v="OFF-PA-10004470"/>
    <x v="1"/>
    <x v="10"/>
    <s v="Adams Write n' Stick Phone Message Book, 11&quot; X 5 1/4&quot;, 200 Messages"/>
    <n v="18.175999999999998"/>
    <n v="4"/>
    <n v="0.2"/>
    <x v="274"/>
    <x v="2"/>
    <x v="3"/>
    <x v="0"/>
    <x v="2"/>
  </r>
  <r>
    <n v="279"/>
    <s v="CA-2017-132976"/>
    <d v="2017-10-13T00:00:00"/>
    <d v="2017-10-17T00:00:00"/>
    <s v="Standard Class"/>
    <s v="AG-10495"/>
    <x v="122"/>
    <x v="1"/>
    <s v="United States"/>
    <s v="Philadelphia"/>
    <x v="9"/>
    <n v="19140"/>
    <x v="3"/>
    <s v="OFF-ST-10000876"/>
    <x v="1"/>
    <x v="4"/>
    <s v="Eldon Simplefile Box Office"/>
    <n v="59.712000000000003"/>
    <n v="6"/>
    <n v="0.2"/>
    <x v="275"/>
    <x v="2"/>
    <x v="3"/>
    <x v="0"/>
    <x v="2"/>
  </r>
  <r>
    <n v="280"/>
    <s v="CA-2017-132976"/>
    <d v="2017-10-13T00:00:00"/>
    <d v="2017-10-17T00:00:00"/>
    <s v="Standard Class"/>
    <s v="AG-10495"/>
    <x v="122"/>
    <x v="1"/>
    <s v="United States"/>
    <s v="Philadelphia"/>
    <x v="9"/>
    <n v="19140"/>
    <x v="3"/>
    <s v="OFF-LA-10002043"/>
    <x v="1"/>
    <x v="2"/>
    <s v="Avery 489"/>
    <n v="24.84"/>
    <n v="3"/>
    <n v="0.2"/>
    <x v="276"/>
    <x v="2"/>
    <x v="3"/>
    <x v="0"/>
    <x v="2"/>
  </r>
  <r>
    <n v="281"/>
    <s v="US-2015-161991"/>
    <d v="2015-09-26T00:00:00"/>
    <d v="2015-09-28T00:00:00"/>
    <s v="Second Class"/>
    <s v="SC-20725"/>
    <x v="56"/>
    <x v="0"/>
    <s v="United States"/>
    <s v="Houston"/>
    <x v="5"/>
    <n v="77070"/>
    <x v="2"/>
    <s v="OFF-BI-10004967"/>
    <x v="1"/>
    <x v="8"/>
    <s v="Round Ring Binders"/>
    <n v="2.08"/>
    <n v="5"/>
    <n v="0.8"/>
    <x v="277"/>
    <x v="1"/>
    <x v="1"/>
    <x v="2"/>
    <x v="8"/>
  </r>
  <r>
    <n v="282"/>
    <s v="US-2015-161991"/>
    <d v="2015-09-26T00:00:00"/>
    <d v="2015-09-28T00:00:00"/>
    <s v="Second Class"/>
    <s v="SC-20725"/>
    <x v="56"/>
    <x v="0"/>
    <s v="United States"/>
    <s v="Houston"/>
    <x v="5"/>
    <n v="77070"/>
    <x v="2"/>
    <s v="TEC-PH-10001760"/>
    <x v="2"/>
    <x v="7"/>
    <s v="Bose SoundLink Bluetooth Speaker"/>
    <n v="1114.4000000000001"/>
    <n v="7"/>
    <n v="0.2"/>
    <x v="278"/>
    <x v="2"/>
    <x v="1"/>
    <x v="2"/>
    <x v="8"/>
  </r>
  <r>
    <n v="283"/>
    <s v="CA-2015-130890"/>
    <d v="2015-11-02T00:00:00"/>
    <d v="2015-11-06T00:00:00"/>
    <s v="Standard Class"/>
    <s v="JO-15280"/>
    <x v="123"/>
    <x v="0"/>
    <s v="United States"/>
    <s v="Los Angeles"/>
    <x v="1"/>
    <n v="90004"/>
    <x v="1"/>
    <s v="FUR-TA-10002903"/>
    <x v="0"/>
    <x v="3"/>
    <s v="Bevis Round Bullnose 29&quot; High Table Top"/>
    <n v="1038.8399999999999"/>
    <n v="5"/>
    <n v="0.2"/>
    <x v="279"/>
    <x v="2"/>
    <x v="1"/>
    <x v="0"/>
    <x v="0"/>
  </r>
  <r>
    <n v="284"/>
    <s v="CA-2015-130883"/>
    <d v="2015-09-26T00:00:00"/>
    <d v="2015-10-02T00:00:00"/>
    <s v="Standard Class"/>
    <s v="TB-21520"/>
    <x v="14"/>
    <x v="0"/>
    <s v="United States"/>
    <s v="Portland"/>
    <x v="21"/>
    <n v="97206"/>
    <x v="1"/>
    <s v="OFF-PA-10000474"/>
    <x v="1"/>
    <x v="10"/>
    <s v="Easy-staple paper"/>
    <n v="141.76"/>
    <n v="5"/>
    <n v="0.2"/>
    <x v="280"/>
    <x v="2"/>
    <x v="1"/>
    <x v="2"/>
    <x v="8"/>
  </r>
  <r>
    <n v="285"/>
    <s v="CA-2015-130883"/>
    <d v="2015-09-26T00:00:00"/>
    <d v="2015-10-02T00:00:00"/>
    <s v="Standard Class"/>
    <s v="TB-21520"/>
    <x v="14"/>
    <x v="0"/>
    <s v="United States"/>
    <s v="Portland"/>
    <x v="21"/>
    <n v="97206"/>
    <x v="1"/>
    <s v="TEC-AC-10001956"/>
    <x v="2"/>
    <x v="11"/>
    <s v="Microsoft Arc Touch Mouse"/>
    <n v="239.8"/>
    <n v="5"/>
    <n v="0.2"/>
    <x v="281"/>
    <x v="2"/>
    <x v="1"/>
    <x v="2"/>
    <x v="8"/>
  </r>
  <r>
    <n v="286"/>
    <s v="CA-2015-130883"/>
    <d v="2015-09-26T00:00:00"/>
    <d v="2015-10-02T00:00:00"/>
    <s v="Standard Class"/>
    <s v="TB-21520"/>
    <x v="14"/>
    <x v="0"/>
    <s v="United States"/>
    <s v="Portland"/>
    <x v="21"/>
    <n v="97206"/>
    <x v="1"/>
    <s v="OFF-PA-10004100"/>
    <x v="1"/>
    <x v="10"/>
    <s v="Xerox 216"/>
    <n v="31.103999999999999"/>
    <n v="6"/>
    <n v="0.2"/>
    <x v="282"/>
    <x v="2"/>
    <x v="1"/>
    <x v="2"/>
    <x v="8"/>
  </r>
  <r>
    <n v="287"/>
    <s v="CA-2016-112697"/>
    <d v="2016-12-18T00:00:00"/>
    <d v="2016-12-20T00:00:00"/>
    <s v="Second Class"/>
    <s v="AH-10195"/>
    <x v="124"/>
    <x v="1"/>
    <s v="United States"/>
    <s v="Tamarac"/>
    <x v="2"/>
    <n v="33319"/>
    <x v="0"/>
    <s v="OFF-BI-10000778"/>
    <x v="1"/>
    <x v="8"/>
    <s v="GBC VeloBinder Electric Binding Machine"/>
    <n v="254.05799999999999"/>
    <n v="7"/>
    <n v="0.7"/>
    <x v="283"/>
    <x v="1"/>
    <x v="0"/>
    <x v="0"/>
    <x v="4"/>
  </r>
  <r>
    <n v="288"/>
    <s v="CA-2016-112697"/>
    <d v="2016-12-18T00:00:00"/>
    <d v="2016-12-20T00:00:00"/>
    <s v="Second Class"/>
    <s v="AH-10195"/>
    <x v="124"/>
    <x v="1"/>
    <s v="United States"/>
    <s v="Tamarac"/>
    <x v="2"/>
    <n v="33319"/>
    <x v="0"/>
    <s v="OFF-AP-10002684"/>
    <x v="1"/>
    <x v="9"/>
    <s v="Acco 7-Outlet Masterpiece Power Center, Wihtout Fax/Phone Line Protection"/>
    <n v="194.52799999999999"/>
    <n v="2"/>
    <n v="0.2"/>
    <x v="284"/>
    <x v="2"/>
    <x v="0"/>
    <x v="0"/>
    <x v="4"/>
  </r>
  <r>
    <n v="289"/>
    <s v="CA-2016-112697"/>
    <d v="2016-12-18T00:00:00"/>
    <d v="2016-12-20T00:00:00"/>
    <s v="Second Class"/>
    <s v="AH-10195"/>
    <x v="124"/>
    <x v="1"/>
    <s v="United States"/>
    <s v="Tamarac"/>
    <x v="2"/>
    <n v="33319"/>
    <x v="0"/>
    <s v="OFF-SU-10000646"/>
    <x v="1"/>
    <x v="14"/>
    <s v="Premier Automatic Letter Opener"/>
    <n v="961.48"/>
    <n v="5"/>
    <n v="0.2"/>
    <x v="285"/>
    <x v="2"/>
    <x v="0"/>
    <x v="0"/>
    <x v="4"/>
  </r>
  <r>
    <n v="290"/>
    <s v="CA-2016-110772"/>
    <d v="2016-11-20T00:00:00"/>
    <d v="2016-11-24T00:00:00"/>
    <s v="Second Class"/>
    <s v="NZ-18565"/>
    <x v="125"/>
    <x v="2"/>
    <s v="United States"/>
    <s v="Columbus"/>
    <x v="24"/>
    <n v="43229"/>
    <x v="3"/>
    <s v="OFF-FA-10002983"/>
    <x v="1"/>
    <x v="13"/>
    <s v="Advantus SlideClip Paper Clips"/>
    <n v="19.096"/>
    <n v="7"/>
    <n v="0.2"/>
    <x v="286"/>
    <x v="2"/>
    <x v="0"/>
    <x v="0"/>
    <x v="0"/>
  </r>
  <r>
    <n v="291"/>
    <s v="CA-2016-110772"/>
    <d v="2016-11-20T00:00:00"/>
    <d v="2016-11-24T00:00:00"/>
    <s v="Second Class"/>
    <s v="NZ-18565"/>
    <x v="125"/>
    <x v="2"/>
    <s v="United States"/>
    <s v="Columbus"/>
    <x v="24"/>
    <n v="43229"/>
    <x v="3"/>
    <s v="OFF-LA-10004689"/>
    <x v="1"/>
    <x v="2"/>
    <s v="Avery 512"/>
    <n v="18.495999999999999"/>
    <n v="8"/>
    <n v="0.2"/>
    <x v="287"/>
    <x v="2"/>
    <x v="0"/>
    <x v="0"/>
    <x v="0"/>
  </r>
  <r>
    <n v="292"/>
    <s v="CA-2016-110772"/>
    <d v="2016-11-20T00:00:00"/>
    <d v="2016-11-24T00:00:00"/>
    <s v="Second Class"/>
    <s v="NZ-18565"/>
    <x v="125"/>
    <x v="2"/>
    <s v="United States"/>
    <s v="Columbus"/>
    <x v="24"/>
    <n v="43229"/>
    <x v="3"/>
    <s v="TEC-AC-10002001"/>
    <x v="2"/>
    <x v="11"/>
    <s v="Logitech Wireless Gaming Headset G930"/>
    <n v="255.98400000000001"/>
    <n v="2"/>
    <n v="0.2"/>
    <x v="288"/>
    <x v="2"/>
    <x v="0"/>
    <x v="0"/>
    <x v="0"/>
  </r>
  <r>
    <n v="293"/>
    <s v="CA-2016-110772"/>
    <d v="2016-11-20T00:00:00"/>
    <d v="2016-11-24T00:00:00"/>
    <s v="Second Class"/>
    <s v="NZ-18565"/>
    <x v="125"/>
    <x v="2"/>
    <s v="United States"/>
    <s v="Columbus"/>
    <x v="24"/>
    <n v="43229"/>
    <x v="3"/>
    <s v="FUR-BO-10004709"/>
    <x v="0"/>
    <x v="0"/>
    <s v="Bush Westfield Collection Bookcases, Medium Cherry Finish"/>
    <n v="86.97"/>
    <n v="3"/>
    <n v="0.5"/>
    <x v="289"/>
    <x v="1"/>
    <x v="0"/>
    <x v="0"/>
    <x v="0"/>
  </r>
  <r>
    <n v="294"/>
    <s v="CA-2014-111451"/>
    <d v="2014-12-26T00:00:00"/>
    <d v="2014-12-28T00:00:00"/>
    <s v="First Class"/>
    <s v="KL-16555"/>
    <x v="126"/>
    <x v="1"/>
    <s v="United States"/>
    <s v="Colorado Springs"/>
    <x v="22"/>
    <n v="80906"/>
    <x v="1"/>
    <s v="FUR-FU-10004091"/>
    <x v="0"/>
    <x v="5"/>
    <s v="Howard Miller 13&quot; Diameter Goldtone Round Wall Clock"/>
    <n v="300.416"/>
    <n v="8"/>
    <n v="0.2"/>
    <x v="290"/>
    <x v="2"/>
    <x v="2"/>
    <x v="0"/>
    <x v="4"/>
  </r>
  <r>
    <n v="295"/>
    <s v="CA-2014-111451"/>
    <d v="2014-12-26T00:00:00"/>
    <d v="2014-12-28T00:00:00"/>
    <s v="First Class"/>
    <s v="KL-16555"/>
    <x v="126"/>
    <x v="1"/>
    <s v="United States"/>
    <s v="Colorado Springs"/>
    <x v="22"/>
    <n v="80906"/>
    <x v="1"/>
    <s v="FUR-CH-10001891"/>
    <x v="0"/>
    <x v="1"/>
    <s v="Global Deluxe Office Fabric Chairs"/>
    <n v="230.352"/>
    <n v="3"/>
    <n v="0.2"/>
    <x v="291"/>
    <x v="2"/>
    <x v="2"/>
    <x v="0"/>
    <x v="4"/>
  </r>
  <r>
    <n v="296"/>
    <s v="CA-2014-111451"/>
    <d v="2014-12-26T00:00:00"/>
    <d v="2014-12-28T00:00:00"/>
    <s v="First Class"/>
    <s v="KL-16555"/>
    <x v="126"/>
    <x v="1"/>
    <s v="United States"/>
    <s v="Colorado Springs"/>
    <x v="22"/>
    <n v="80906"/>
    <x v="1"/>
    <s v="FUR-FU-10002918"/>
    <x v="0"/>
    <x v="5"/>
    <s v="Eldon ClusterMat Chair Mat with Cordless Antistatic Protection"/>
    <n v="218.352"/>
    <n v="3"/>
    <n v="0.2"/>
    <x v="292"/>
    <x v="2"/>
    <x v="2"/>
    <x v="0"/>
    <x v="4"/>
  </r>
  <r>
    <n v="297"/>
    <s v="CA-2014-111451"/>
    <d v="2014-12-26T00:00:00"/>
    <d v="2014-12-28T00:00:00"/>
    <s v="First Class"/>
    <s v="KL-16555"/>
    <x v="126"/>
    <x v="1"/>
    <s v="United States"/>
    <s v="Colorado Springs"/>
    <x v="22"/>
    <n v="80906"/>
    <x v="1"/>
    <s v="OFF-BI-10004593"/>
    <x v="1"/>
    <x v="8"/>
    <s v="Ibico Laser Imprintable Binding System Covers"/>
    <n v="78.599999999999994"/>
    <n v="5"/>
    <n v="0.7"/>
    <x v="293"/>
    <x v="1"/>
    <x v="2"/>
    <x v="0"/>
    <x v="4"/>
  </r>
  <r>
    <n v="298"/>
    <s v="CA-2014-111451"/>
    <d v="2014-12-26T00:00:00"/>
    <d v="2014-12-28T00:00:00"/>
    <s v="First Class"/>
    <s v="KL-16555"/>
    <x v="126"/>
    <x v="1"/>
    <s v="United States"/>
    <s v="Colorado Springs"/>
    <x v="22"/>
    <n v="80906"/>
    <x v="1"/>
    <s v="OFF-FA-10004854"/>
    <x v="1"/>
    <x v="13"/>
    <s v="Vinyl Coated Wire Paper Clips in Organizer Box, 800/Box"/>
    <n v="27.552"/>
    <n v="3"/>
    <n v="0.2"/>
    <x v="294"/>
    <x v="2"/>
    <x v="2"/>
    <x v="0"/>
    <x v="4"/>
  </r>
  <r>
    <n v="299"/>
    <s v="CA-2016-142545"/>
    <d v="2016-10-28T00:00:00"/>
    <d v="2016-11-03T00:00:00"/>
    <s v="Standard Class"/>
    <s v="JD-15895"/>
    <x v="63"/>
    <x v="1"/>
    <s v="United States"/>
    <s v="Belleville"/>
    <x v="30"/>
    <n v="7109"/>
    <x v="3"/>
    <s v="OFF-PA-10002105"/>
    <x v="1"/>
    <x v="10"/>
    <s v="Xerox 223"/>
    <n v="32.4"/>
    <n v="5"/>
    <n v="0"/>
    <x v="56"/>
    <x v="0"/>
    <x v="0"/>
    <x v="0"/>
    <x v="2"/>
  </r>
  <r>
    <n v="300"/>
    <s v="CA-2016-142545"/>
    <d v="2016-10-28T00:00:00"/>
    <d v="2016-11-03T00:00:00"/>
    <s v="Standard Class"/>
    <s v="JD-15895"/>
    <x v="63"/>
    <x v="1"/>
    <s v="United States"/>
    <s v="Belleville"/>
    <x v="30"/>
    <n v="7109"/>
    <x v="3"/>
    <s v="OFF-ST-10002756"/>
    <x v="1"/>
    <x v="4"/>
    <s v="Tennsco Stur-D-Stor Boltless Shelving, 5 Shelves, 24&quot; Deep, Sand"/>
    <n v="1082.48"/>
    <n v="8"/>
    <n v="0"/>
    <x v="295"/>
    <x v="0"/>
    <x v="0"/>
    <x v="0"/>
    <x v="2"/>
  </r>
  <r>
    <n v="301"/>
    <s v="CA-2016-142545"/>
    <d v="2016-10-28T00:00:00"/>
    <d v="2016-11-03T00:00:00"/>
    <s v="Standard Class"/>
    <s v="JD-15895"/>
    <x v="63"/>
    <x v="1"/>
    <s v="United States"/>
    <s v="Belleville"/>
    <x v="30"/>
    <n v="7109"/>
    <x v="3"/>
    <s v="OFF-PA-10004243"/>
    <x v="1"/>
    <x v="10"/>
    <s v="Xerox 1939"/>
    <n v="56.91"/>
    <n v="3"/>
    <n v="0"/>
    <x v="296"/>
    <x v="0"/>
    <x v="0"/>
    <x v="0"/>
    <x v="2"/>
  </r>
  <r>
    <n v="302"/>
    <s v="CA-2016-142545"/>
    <d v="2016-10-28T00:00:00"/>
    <d v="2016-11-03T00:00:00"/>
    <s v="Standard Class"/>
    <s v="JD-15895"/>
    <x v="63"/>
    <x v="1"/>
    <s v="United States"/>
    <s v="Belleville"/>
    <x v="30"/>
    <n v="7109"/>
    <x v="3"/>
    <s v="FUR-FU-10001861"/>
    <x v="0"/>
    <x v="5"/>
    <s v="Floodlight Indoor Halogen Bulbs, 1 Bulb per Pack, 60 Watts"/>
    <n v="77.599999999999994"/>
    <n v="4"/>
    <n v="0"/>
    <x v="297"/>
    <x v="0"/>
    <x v="0"/>
    <x v="0"/>
    <x v="2"/>
  </r>
  <r>
    <n v="303"/>
    <s v="CA-2016-142545"/>
    <d v="2016-10-28T00:00:00"/>
    <d v="2016-11-03T00:00:00"/>
    <s v="Standard Class"/>
    <s v="JD-15895"/>
    <x v="63"/>
    <x v="1"/>
    <s v="United States"/>
    <s v="Belleville"/>
    <x v="30"/>
    <n v="7109"/>
    <x v="3"/>
    <s v="OFF-BI-10002706"/>
    <x v="1"/>
    <x v="8"/>
    <s v="Avery Premier Heavy-Duty Binder with Round Locking Rings"/>
    <n v="14.28"/>
    <n v="1"/>
    <n v="0"/>
    <x v="298"/>
    <x v="0"/>
    <x v="0"/>
    <x v="0"/>
    <x v="2"/>
  </r>
  <r>
    <n v="304"/>
    <s v="US-2017-152380"/>
    <d v="2017-11-19T00:00:00"/>
    <d v="2017-11-23T00:00:00"/>
    <s v="Standard Class"/>
    <s v="JH-15910"/>
    <x v="101"/>
    <x v="0"/>
    <s v="United States"/>
    <s v="Chicago"/>
    <x v="10"/>
    <n v="60623"/>
    <x v="2"/>
    <s v="FUR-TA-10002533"/>
    <x v="0"/>
    <x v="3"/>
    <s v="BPI Conference Tables"/>
    <n v="219.07499999999999"/>
    <n v="3"/>
    <n v="0.5"/>
    <x v="299"/>
    <x v="1"/>
    <x v="3"/>
    <x v="0"/>
    <x v="0"/>
  </r>
  <r>
    <n v="305"/>
    <s v="CA-2015-144253"/>
    <d v="2015-05-04T00:00:00"/>
    <d v="2015-05-09T00:00:00"/>
    <s v="Second Class"/>
    <s v="AS-10225"/>
    <x v="127"/>
    <x v="1"/>
    <s v="United States"/>
    <s v="New York City"/>
    <x v="15"/>
    <n v="10024"/>
    <x v="3"/>
    <s v="FUR-FU-10002671"/>
    <x v="0"/>
    <x v="5"/>
    <s v="Electrix 20W Halogen Replacement Bulb for Zoom-In Desk Lamp"/>
    <n v="26.8"/>
    <n v="2"/>
    <n v="0"/>
    <x v="300"/>
    <x v="0"/>
    <x v="1"/>
    <x v="1"/>
    <x v="5"/>
  </r>
  <r>
    <n v="306"/>
    <s v="CA-2014-130960"/>
    <d v="2014-12-30T00:00:00"/>
    <d v="2015-01-04T00:00:00"/>
    <s v="Standard Class"/>
    <s v="KB-16600"/>
    <x v="33"/>
    <x v="1"/>
    <s v="United States"/>
    <s v="Taylor"/>
    <x v="12"/>
    <n v="48180"/>
    <x v="2"/>
    <s v="OFF-AR-10003651"/>
    <x v="1"/>
    <x v="6"/>
    <s v="Newell 350"/>
    <n v="9.84"/>
    <n v="3"/>
    <n v="0"/>
    <x v="301"/>
    <x v="0"/>
    <x v="2"/>
    <x v="0"/>
    <x v="4"/>
  </r>
  <r>
    <n v="307"/>
    <s v="CA-2014-111003"/>
    <d v="2014-06-01T00:00:00"/>
    <d v="2014-06-06T00:00:00"/>
    <s v="Standard Class"/>
    <s v="CR-12625"/>
    <x v="128"/>
    <x v="2"/>
    <s v="United States"/>
    <s v="Lakewood"/>
    <x v="30"/>
    <n v="8701"/>
    <x v="3"/>
    <s v="OFF-BI-10001072"/>
    <x v="1"/>
    <x v="8"/>
    <s v="GBC Clear Cover, 8-1/2 x 11, unpunched, 25 covers per pack"/>
    <n v="45.48"/>
    <n v="3"/>
    <n v="0"/>
    <x v="302"/>
    <x v="0"/>
    <x v="2"/>
    <x v="1"/>
    <x v="1"/>
  </r>
  <r>
    <n v="308"/>
    <s v="CA-2014-111003"/>
    <d v="2014-06-01T00:00:00"/>
    <d v="2014-06-06T00:00:00"/>
    <s v="Standard Class"/>
    <s v="CR-12625"/>
    <x v="128"/>
    <x v="2"/>
    <s v="United States"/>
    <s v="Lakewood"/>
    <x v="30"/>
    <n v="8701"/>
    <x v="3"/>
    <s v="OFF-AR-10002135"/>
    <x v="1"/>
    <x v="6"/>
    <s v="Boston Heavy-Duty Trimline Electric Pencil Sharpeners"/>
    <n v="289.2"/>
    <n v="6"/>
    <n v="0"/>
    <x v="303"/>
    <x v="0"/>
    <x v="2"/>
    <x v="1"/>
    <x v="1"/>
  </r>
  <r>
    <n v="309"/>
    <s v="CA-2017-126774"/>
    <d v="2017-04-15T00:00:00"/>
    <d v="2017-04-17T00:00:00"/>
    <s v="First Class"/>
    <s v="SH-20395"/>
    <x v="129"/>
    <x v="0"/>
    <s v="United States"/>
    <s v="Arlington"/>
    <x v="17"/>
    <n v="22204"/>
    <x v="0"/>
    <s v="OFF-AR-10002804"/>
    <x v="1"/>
    <x v="6"/>
    <s v="Faber Castell Col-Erase Pencils"/>
    <n v="4.8899999999999997"/>
    <n v="1"/>
    <n v="0"/>
    <x v="304"/>
    <x v="0"/>
    <x v="3"/>
    <x v="1"/>
    <x v="3"/>
  </r>
  <r>
    <n v="310"/>
    <s v="CA-2016-142902"/>
    <d v="2016-09-12T00:00:00"/>
    <d v="2016-09-14T00:00:00"/>
    <s v="Second Class"/>
    <s v="BP-11185"/>
    <x v="130"/>
    <x v="1"/>
    <s v="United States"/>
    <s v="Arvada"/>
    <x v="22"/>
    <n v="80004"/>
    <x v="1"/>
    <s v="FUR-FU-10001918"/>
    <x v="0"/>
    <x v="5"/>
    <s v="C-Line Cubicle Keepers Polyproplyene Holder With Velcro Backings"/>
    <n v="15.135999999999999"/>
    <n v="4"/>
    <n v="0.2"/>
    <x v="305"/>
    <x v="2"/>
    <x v="0"/>
    <x v="2"/>
    <x v="8"/>
  </r>
  <r>
    <n v="311"/>
    <s v="CA-2016-142902"/>
    <d v="2016-09-12T00:00:00"/>
    <d v="2016-09-14T00:00:00"/>
    <s v="Second Class"/>
    <s v="BP-11185"/>
    <x v="130"/>
    <x v="1"/>
    <s v="United States"/>
    <s v="Arvada"/>
    <x v="22"/>
    <n v="80004"/>
    <x v="1"/>
    <s v="FUR-CH-10004086"/>
    <x v="0"/>
    <x v="1"/>
    <s v="Hon 4070 Series Pagoda Armless Upholstered Stacking Chairs"/>
    <n v="466.76799999999997"/>
    <n v="2"/>
    <n v="0.2"/>
    <x v="306"/>
    <x v="2"/>
    <x v="0"/>
    <x v="2"/>
    <x v="8"/>
  </r>
  <r>
    <n v="312"/>
    <s v="CA-2016-142902"/>
    <d v="2016-09-12T00:00:00"/>
    <d v="2016-09-14T00:00:00"/>
    <s v="Second Class"/>
    <s v="BP-11185"/>
    <x v="130"/>
    <x v="1"/>
    <s v="United States"/>
    <s v="Arvada"/>
    <x v="22"/>
    <n v="80004"/>
    <x v="1"/>
    <s v="FUR-FU-10001756"/>
    <x v="0"/>
    <x v="5"/>
    <s v="Eldon Expressions Desk Accessory, Wood Photo Frame, Mahogany"/>
    <n v="15.231999999999999"/>
    <n v="1"/>
    <n v="0.2"/>
    <x v="307"/>
    <x v="2"/>
    <x v="0"/>
    <x v="2"/>
    <x v="8"/>
  </r>
  <r>
    <n v="313"/>
    <s v="CA-2016-142902"/>
    <d v="2016-09-12T00:00:00"/>
    <d v="2016-09-14T00:00:00"/>
    <s v="Second Class"/>
    <s v="BP-11185"/>
    <x v="130"/>
    <x v="1"/>
    <s v="United States"/>
    <s v="Arvada"/>
    <x v="22"/>
    <n v="80004"/>
    <x v="1"/>
    <s v="OFF-LA-10000634"/>
    <x v="1"/>
    <x v="2"/>
    <s v="Avery 509"/>
    <n v="6.2640000000000002"/>
    <n v="3"/>
    <n v="0.2"/>
    <x v="308"/>
    <x v="2"/>
    <x v="0"/>
    <x v="2"/>
    <x v="8"/>
  </r>
  <r>
    <n v="314"/>
    <s v="CA-2014-120887"/>
    <d v="2014-09-27T00:00:00"/>
    <d v="2014-10-03T00:00:00"/>
    <s v="Standard Class"/>
    <s v="TS-21205"/>
    <x v="131"/>
    <x v="1"/>
    <s v="United States"/>
    <s v="Hackensack"/>
    <x v="30"/>
    <n v="7601"/>
    <x v="3"/>
    <s v="FUR-FU-10001588"/>
    <x v="0"/>
    <x v="5"/>
    <s v="Deflect-o SuperTray Unbreakable Stackable Tray, Letter, Black"/>
    <n v="87.54"/>
    <n v="3"/>
    <n v="0"/>
    <x v="309"/>
    <x v="0"/>
    <x v="2"/>
    <x v="2"/>
    <x v="8"/>
  </r>
  <r>
    <n v="315"/>
    <s v="CA-2014-167850"/>
    <d v="2014-08-09T00:00:00"/>
    <d v="2014-08-16T00:00:00"/>
    <s v="Standard Class"/>
    <s v="AG-10525"/>
    <x v="132"/>
    <x v="1"/>
    <s v="United States"/>
    <s v="Saint Petersburg"/>
    <x v="2"/>
    <n v="33710"/>
    <x v="0"/>
    <s v="TEC-PH-10002398"/>
    <x v="2"/>
    <x v="7"/>
    <s v="AT&amp;T 1070 Corded Phone"/>
    <n v="178.38399999999999"/>
    <n v="2"/>
    <n v="0.2"/>
    <x v="310"/>
    <x v="2"/>
    <x v="2"/>
    <x v="2"/>
    <x v="6"/>
  </r>
  <r>
    <n v="316"/>
    <s v="CA-2014-167850"/>
    <d v="2014-08-09T00:00:00"/>
    <d v="2014-08-16T00:00:00"/>
    <s v="Standard Class"/>
    <s v="AG-10525"/>
    <x v="132"/>
    <x v="1"/>
    <s v="United States"/>
    <s v="Saint Petersburg"/>
    <x v="2"/>
    <n v="33710"/>
    <x v="0"/>
    <s v="OFF-PA-10001937"/>
    <x v="1"/>
    <x v="10"/>
    <s v="Xerox 21"/>
    <n v="15.552"/>
    <n v="3"/>
    <n v="0.2"/>
    <x v="12"/>
    <x v="2"/>
    <x v="2"/>
    <x v="2"/>
    <x v="6"/>
  </r>
  <r>
    <n v="317"/>
    <s v="CA-2014-164259"/>
    <d v="2014-12-28T00:00:00"/>
    <d v="2014-12-30T00:00:00"/>
    <s v="First Class"/>
    <s v="SP-20860"/>
    <x v="133"/>
    <x v="1"/>
    <s v="United States"/>
    <s v="Philadelphia"/>
    <x v="9"/>
    <n v="19143"/>
    <x v="3"/>
    <s v="OFF-AR-10003373"/>
    <x v="1"/>
    <x v="6"/>
    <s v="Boston School Pro Electric Pencil Sharpener, 1670"/>
    <n v="99.135999999999996"/>
    <n v="4"/>
    <n v="0.2"/>
    <x v="311"/>
    <x v="2"/>
    <x v="2"/>
    <x v="0"/>
    <x v="4"/>
  </r>
  <r>
    <n v="318"/>
    <s v="CA-2014-164973"/>
    <d v="2014-11-04T00:00:00"/>
    <d v="2014-11-09T00:00:00"/>
    <s v="Standard Class"/>
    <s v="NM-18445"/>
    <x v="134"/>
    <x v="2"/>
    <s v="United States"/>
    <s v="New York City"/>
    <x v="15"/>
    <n v="10024"/>
    <x v="3"/>
    <s v="FUR-CH-10002602"/>
    <x v="0"/>
    <x v="1"/>
    <s v="DMI Arturo Collection Mission-style Design Wood Chair"/>
    <n v="135.88200000000001"/>
    <n v="1"/>
    <n v="0.1"/>
    <x v="312"/>
    <x v="3"/>
    <x v="2"/>
    <x v="0"/>
    <x v="0"/>
  </r>
  <r>
    <n v="319"/>
    <s v="CA-2014-164973"/>
    <d v="2014-11-04T00:00:00"/>
    <d v="2014-11-09T00:00:00"/>
    <s v="Standard Class"/>
    <s v="NM-18445"/>
    <x v="134"/>
    <x v="2"/>
    <s v="United States"/>
    <s v="New York City"/>
    <x v="15"/>
    <n v="10024"/>
    <x v="3"/>
    <s v="TEC-MA-10002927"/>
    <x v="2"/>
    <x v="15"/>
    <s v="Canon imageCLASS MF7460 Monochrome Digital Laser Multifunction Copier"/>
    <n v="3991.98"/>
    <n v="2"/>
    <n v="0"/>
    <x v="313"/>
    <x v="0"/>
    <x v="2"/>
    <x v="0"/>
    <x v="0"/>
  </r>
  <r>
    <n v="320"/>
    <s v="CA-2014-164973"/>
    <d v="2014-11-04T00:00:00"/>
    <d v="2014-11-09T00:00:00"/>
    <s v="Standard Class"/>
    <s v="NM-18445"/>
    <x v="134"/>
    <x v="2"/>
    <s v="United States"/>
    <s v="New York City"/>
    <x v="15"/>
    <n v="10024"/>
    <x v="3"/>
    <s v="TEC-PH-10004093"/>
    <x v="2"/>
    <x v="7"/>
    <s v="Panasonic Kx-TS550"/>
    <n v="275.94"/>
    <n v="6"/>
    <n v="0"/>
    <x v="314"/>
    <x v="0"/>
    <x v="2"/>
    <x v="0"/>
    <x v="0"/>
  </r>
  <r>
    <n v="321"/>
    <s v="CA-2014-164973"/>
    <d v="2014-11-04T00:00:00"/>
    <d v="2014-11-09T00:00:00"/>
    <s v="Standard Class"/>
    <s v="NM-18445"/>
    <x v="134"/>
    <x v="2"/>
    <s v="United States"/>
    <s v="New York City"/>
    <x v="15"/>
    <n v="10024"/>
    <x v="3"/>
    <s v="TEC-AC-10000892"/>
    <x v="2"/>
    <x v="11"/>
    <s v="NETGEAR N750 Dual Band Wi-Fi Gigabit Router"/>
    <n v="360"/>
    <n v="4"/>
    <n v="0"/>
    <x v="315"/>
    <x v="0"/>
    <x v="2"/>
    <x v="0"/>
    <x v="0"/>
  </r>
  <r>
    <n v="322"/>
    <s v="CA-2014-164973"/>
    <d v="2014-11-04T00:00:00"/>
    <d v="2014-11-09T00:00:00"/>
    <s v="Standard Class"/>
    <s v="NM-18445"/>
    <x v="134"/>
    <x v="2"/>
    <s v="United States"/>
    <s v="New York City"/>
    <x v="15"/>
    <n v="10024"/>
    <x v="3"/>
    <s v="OFF-ST-10002974"/>
    <x v="1"/>
    <x v="4"/>
    <s v="Trav-L-File Heavy-Duty Shuttle II, Black"/>
    <n v="43.57"/>
    <n v="1"/>
    <n v="0"/>
    <x v="316"/>
    <x v="0"/>
    <x v="2"/>
    <x v="0"/>
    <x v="0"/>
  </r>
  <r>
    <n v="323"/>
    <s v="CA-2014-156601"/>
    <d v="2014-09-19T00:00:00"/>
    <d v="2014-09-24T00:00:00"/>
    <s v="Standard Class"/>
    <s v="FA-14230"/>
    <x v="135"/>
    <x v="1"/>
    <s v="United States"/>
    <s v="Long Beach"/>
    <x v="1"/>
    <n v="90805"/>
    <x v="1"/>
    <s v="OFF-FA-10000624"/>
    <x v="1"/>
    <x v="13"/>
    <s v="OIC Binder Clips"/>
    <n v="7.16"/>
    <n v="2"/>
    <n v="0"/>
    <x v="317"/>
    <x v="0"/>
    <x v="2"/>
    <x v="2"/>
    <x v="8"/>
  </r>
  <r>
    <n v="324"/>
    <s v="CA-2016-162138"/>
    <d v="2016-04-23T00:00:00"/>
    <d v="2016-04-27T00:00:00"/>
    <s v="Standard Class"/>
    <s v="GK-14620"/>
    <x v="136"/>
    <x v="1"/>
    <s v="United States"/>
    <s v="Hesperia"/>
    <x v="1"/>
    <n v="92345"/>
    <x v="1"/>
    <s v="OFF-BI-10004593"/>
    <x v="1"/>
    <x v="8"/>
    <s v="Ibico Laser Imprintable Binding System Covers"/>
    <n v="251.52"/>
    <n v="6"/>
    <n v="0.2"/>
    <x v="318"/>
    <x v="2"/>
    <x v="0"/>
    <x v="1"/>
    <x v="3"/>
  </r>
  <r>
    <n v="325"/>
    <s v="CA-2016-162138"/>
    <d v="2016-04-23T00:00:00"/>
    <d v="2016-04-27T00:00:00"/>
    <s v="Standard Class"/>
    <s v="GK-14620"/>
    <x v="136"/>
    <x v="1"/>
    <s v="United States"/>
    <s v="Hesperia"/>
    <x v="1"/>
    <n v="92345"/>
    <x v="1"/>
    <s v="TEC-AC-10001908"/>
    <x v="2"/>
    <x v="11"/>
    <s v="Logitech Wireless Headset h800"/>
    <n v="99.99"/>
    <n v="1"/>
    <n v="0"/>
    <x v="319"/>
    <x v="0"/>
    <x v="0"/>
    <x v="1"/>
    <x v="3"/>
  </r>
  <r>
    <n v="326"/>
    <s v="CA-2017-153339"/>
    <d v="2017-11-03T00:00:00"/>
    <d v="2017-11-05T00:00:00"/>
    <s v="Second Class"/>
    <s v="DJ-13510"/>
    <x v="137"/>
    <x v="1"/>
    <s v="United States"/>
    <s v="Murfreesboro"/>
    <x v="18"/>
    <n v="37130"/>
    <x v="0"/>
    <s v="FUR-FU-10001967"/>
    <x v="0"/>
    <x v="5"/>
    <s v="Telescoping Adjustable Floor Lamp"/>
    <n v="15.992000000000001"/>
    <n v="1"/>
    <n v="0.2"/>
    <x v="320"/>
    <x v="2"/>
    <x v="3"/>
    <x v="0"/>
    <x v="0"/>
  </r>
  <r>
    <n v="327"/>
    <s v="US-2016-141544"/>
    <d v="2016-08-30T00:00:00"/>
    <d v="2016-09-01T00:00:00"/>
    <s v="First Class"/>
    <s v="PO-18850"/>
    <x v="138"/>
    <x v="0"/>
    <s v="United States"/>
    <s v="Philadelphia"/>
    <x v="9"/>
    <n v="19143"/>
    <x v="3"/>
    <s v="TEC-PH-10003645"/>
    <x v="2"/>
    <x v="7"/>
    <s v="Aastra 57i VoIP phone"/>
    <n v="290.89800000000002"/>
    <n v="3"/>
    <n v="0.4"/>
    <x v="321"/>
    <x v="1"/>
    <x v="0"/>
    <x v="2"/>
    <x v="6"/>
  </r>
  <r>
    <n v="328"/>
    <s v="US-2016-141544"/>
    <d v="2016-08-30T00:00:00"/>
    <d v="2016-09-01T00:00:00"/>
    <s v="First Class"/>
    <s v="PO-18850"/>
    <x v="138"/>
    <x v="0"/>
    <s v="United States"/>
    <s v="Philadelphia"/>
    <x v="9"/>
    <n v="19143"/>
    <x v="3"/>
    <s v="OFF-ST-10000675"/>
    <x v="1"/>
    <x v="4"/>
    <s v="File Shuttle II and Handi-File, Black"/>
    <n v="54.223999999999997"/>
    <n v="2"/>
    <n v="0.2"/>
    <x v="322"/>
    <x v="2"/>
    <x v="0"/>
    <x v="2"/>
    <x v="6"/>
  </r>
  <r>
    <n v="329"/>
    <s v="US-2016-141544"/>
    <d v="2016-08-30T00:00:00"/>
    <d v="2016-09-01T00:00:00"/>
    <s v="First Class"/>
    <s v="PO-18850"/>
    <x v="138"/>
    <x v="0"/>
    <s v="United States"/>
    <s v="Philadelphia"/>
    <x v="9"/>
    <n v="19143"/>
    <x v="3"/>
    <s v="FUR-CH-10003312"/>
    <x v="0"/>
    <x v="1"/>
    <s v="Hon 2090 “Pillow Soft” Series Mid Back Swivel/Tilt Chairs"/>
    <n v="786.74400000000003"/>
    <n v="4"/>
    <n v="0.3"/>
    <x v="323"/>
    <x v="1"/>
    <x v="0"/>
    <x v="2"/>
    <x v="6"/>
  </r>
  <r>
    <n v="330"/>
    <s v="US-2016-141544"/>
    <d v="2016-08-30T00:00:00"/>
    <d v="2016-09-01T00:00:00"/>
    <s v="First Class"/>
    <s v="PO-18850"/>
    <x v="138"/>
    <x v="0"/>
    <s v="United States"/>
    <s v="Philadelphia"/>
    <x v="9"/>
    <n v="19143"/>
    <x v="3"/>
    <s v="OFF-LA-10001074"/>
    <x v="1"/>
    <x v="2"/>
    <s v="Round Specialty Laser Printer Labels"/>
    <n v="100.24"/>
    <n v="10"/>
    <n v="0.2"/>
    <x v="324"/>
    <x v="2"/>
    <x v="0"/>
    <x v="2"/>
    <x v="6"/>
  </r>
  <r>
    <n v="331"/>
    <s v="US-2016-141544"/>
    <d v="2016-08-30T00:00:00"/>
    <d v="2016-09-01T00:00:00"/>
    <s v="First Class"/>
    <s v="PO-18850"/>
    <x v="138"/>
    <x v="0"/>
    <s v="United States"/>
    <s v="Philadelphia"/>
    <x v="9"/>
    <n v="19143"/>
    <x v="3"/>
    <s v="OFF-BI-10001524"/>
    <x v="1"/>
    <x v="8"/>
    <s v="GBC Premium Transparent Covers with Diagonal Lined Pattern"/>
    <n v="37.764000000000003"/>
    <n v="6"/>
    <n v="0.7"/>
    <x v="325"/>
    <x v="1"/>
    <x v="0"/>
    <x v="2"/>
    <x v="6"/>
  </r>
  <r>
    <n v="332"/>
    <s v="US-2016-150147"/>
    <d v="2016-04-25T00:00:00"/>
    <d v="2016-04-29T00:00:00"/>
    <s v="Second Class"/>
    <s v="JL-15850"/>
    <x v="139"/>
    <x v="0"/>
    <s v="United States"/>
    <s v="Philadelphia"/>
    <x v="9"/>
    <n v="19134"/>
    <x v="3"/>
    <s v="TEC-PH-10004614"/>
    <x v="2"/>
    <x v="7"/>
    <s v="AT&amp;T 841000 Phone"/>
    <n v="82.8"/>
    <n v="2"/>
    <n v="0.4"/>
    <x v="326"/>
    <x v="1"/>
    <x v="0"/>
    <x v="1"/>
    <x v="3"/>
  </r>
  <r>
    <n v="333"/>
    <s v="US-2016-150147"/>
    <d v="2016-04-25T00:00:00"/>
    <d v="2016-04-29T00:00:00"/>
    <s v="Second Class"/>
    <s v="JL-15850"/>
    <x v="139"/>
    <x v="0"/>
    <s v="United States"/>
    <s v="Philadelphia"/>
    <x v="9"/>
    <n v="19134"/>
    <x v="3"/>
    <s v="OFF-BI-10001153"/>
    <x v="1"/>
    <x v="8"/>
    <s v="Ibico Recycled Grain-Textured Covers"/>
    <n v="20.724"/>
    <n v="2"/>
    <n v="0.7"/>
    <x v="327"/>
    <x v="1"/>
    <x v="0"/>
    <x v="1"/>
    <x v="3"/>
  </r>
  <r>
    <n v="334"/>
    <s v="US-2016-150147"/>
    <d v="2016-04-25T00:00:00"/>
    <d v="2016-04-29T00:00:00"/>
    <s v="Second Class"/>
    <s v="JL-15850"/>
    <x v="139"/>
    <x v="0"/>
    <s v="United States"/>
    <s v="Philadelphia"/>
    <x v="9"/>
    <n v="19134"/>
    <x v="3"/>
    <s v="OFF-BI-10001982"/>
    <x v="1"/>
    <x v="8"/>
    <s v="Wilson Jones Custom Binder Spines &amp; Labels"/>
    <n v="4.8959999999999999"/>
    <n v="3"/>
    <n v="0.7"/>
    <x v="328"/>
    <x v="1"/>
    <x v="0"/>
    <x v="1"/>
    <x v="3"/>
  </r>
  <r>
    <n v="335"/>
    <s v="CA-2015-137946"/>
    <d v="2015-09-01T00:00:00"/>
    <d v="2015-09-04T00:00:00"/>
    <s v="Second Class"/>
    <s v="DB-13615"/>
    <x v="140"/>
    <x v="0"/>
    <s v="United States"/>
    <s v="Los Angeles"/>
    <x v="1"/>
    <n v="90045"/>
    <x v="1"/>
    <s v="OFF-BI-10001922"/>
    <x v="1"/>
    <x v="8"/>
    <s v="Storex Dura Pro Binders"/>
    <n v="4.7519999999999998"/>
    <n v="1"/>
    <n v="0.2"/>
    <x v="329"/>
    <x v="2"/>
    <x v="1"/>
    <x v="2"/>
    <x v="8"/>
  </r>
  <r>
    <n v="336"/>
    <s v="CA-2015-137946"/>
    <d v="2015-09-01T00:00:00"/>
    <d v="2015-09-04T00:00:00"/>
    <s v="Second Class"/>
    <s v="DB-13615"/>
    <x v="140"/>
    <x v="0"/>
    <s v="United States"/>
    <s v="Los Angeles"/>
    <x v="1"/>
    <n v="90045"/>
    <x v="1"/>
    <s v="TEC-CO-10001449"/>
    <x v="2"/>
    <x v="16"/>
    <s v="Hewlett Packard LaserJet 3310 Copier"/>
    <n v="959.98400000000004"/>
    <n v="2"/>
    <n v="0.2"/>
    <x v="330"/>
    <x v="2"/>
    <x v="1"/>
    <x v="2"/>
    <x v="8"/>
  </r>
  <r>
    <n v="337"/>
    <s v="CA-2015-137946"/>
    <d v="2015-09-01T00:00:00"/>
    <d v="2015-09-04T00:00:00"/>
    <s v="Second Class"/>
    <s v="DB-13615"/>
    <x v="140"/>
    <x v="0"/>
    <s v="United States"/>
    <s v="Los Angeles"/>
    <x v="1"/>
    <n v="90045"/>
    <x v="1"/>
    <s v="OFF-BI-10004140"/>
    <x v="1"/>
    <x v="8"/>
    <s v="Avery Non-Stick Binders"/>
    <n v="14.368"/>
    <n v="4"/>
    <n v="0.2"/>
    <x v="331"/>
    <x v="2"/>
    <x v="1"/>
    <x v="2"/>
    <x v="8"/>
  </r>
  <r>
    <n v="338"/>
    <s v="CA-2014-129924"/>
    <d v="2014-07-12T00:00:00"/>
    <d v="2014-07-17T00:00:00"/>
    <s v="Standard Class"/>
    <s v="AC-10420"/>
    <x v="141"/>
    <x v="1"/>
    <s v="United States"/>
    <s v="San Francisco"/>
    <x v="1"/>
    <n v="94122"/>
    <x v="1"/>
    <s v="OFF-BI-10003314"/>
    <x v="1"/>
    <x v="8"/>
    <s v="Tuff Stuff Recycled Round Ring Binders"/>
    <n v="7.7119999999999997"/>
    <n v="2"/>
    <n v="0.2"/>
    <x v="332"/>
    <x v="2"/>
    <x v="2"/>
    <x v="2"/>
    <x v="7"/>
  </r>
  <r>
    <n v="339"/>
    <s v="CA-2014-129924"/>
    <d v="2014-07-12T00:00:00"/>
    <d v="2014-07-17T00:00:00"/>
    <s v="Standard Class"/>
    <s v="AC-10420"/>
    <x v="141"/>
    <x v="1"/>
    <s v="United States"/>
    <s v="San Francisco"/>
    <x v="1"/>
    <n v="94122"/>
    <x v="1"/>
    <s v="FUR-TA-10004575"/>
    <x v="0"/>
    <x v="3"/>
    <s v="Hon 5100 Series Wood Tables"/>
    <n v="698.35199999999998"/>
    <n v="3"/>
    <n v="0.2"/>
    <x v="333"/>
    <x v="2"/>
    <x v="2"/>
    <x v="2"/>
    <x v="7"/>
  </r>
  <r>
    <n v="340"/>
    <s v="CA-2015-128167"/>
    <d v="2015-06-22T00:00:00"/>
    <d v="2015-06-26T00:00:00"/>
    <s v="Second Class"/>
    <s v="KL-16645"/>
    <x v="107"/>
    <x v="0"/>
    <s v="United States"/>
    <s v="Layton"/>
    <x v="7"/>
    <n v="84041"/>
    <x v="1"/>
    <s v="OFF-FA-10000490"/>
    <x v="1"/>
    <x v="13"/>
    <s v="OIC Binder Clips, Mini, 1/4&quot; Capacity, Black"/>
    <n v="4.96"/>
    <n v="4"/>
    <n v="0"/>
    <x v="334"/>
    <x v="0"/>
    <x v="1"/>
    <x v="1"/>
    <x v="1"/>
  </r>
  <r>
    <n v="341"/>
    <s v="CA-2014-122336"/>
    <d v="2014-04-13T00:00:00"/>
    <d v="2014-04-17T00:00:00"/>
    <s v="Second Class"/>
    <s v="JD-15895"/>
    <x v="63"/>
    <x v="1"/>
    <s v="United States"/>
    <s v="Philadelphia"/>
    <x v="9"/>
    <n v="19140"/>
    <x v="3"/>
    <s v="OFF-AR-10000122"/>
    <x v="1"/>
    <x v="6"/>
    <s v="Newell 314"/>
    <n v="17.856000000000002"/>
    <n v="4"/>
    <n v="0.2"/>
    <x v="335"/>
    <x v="2"/>
    <x v="2"/>
    <x v="1"/>
    <x v="3"/>
  </r>
  <r>
    <n v="342"/>
    <s v="CA-2014-122336"/>
    <d v="2014-04-13T00:00:00"/>
    <d v="2014-04-17T00:00:00"/>
    <s v="Second Class"/>
    <s v="JD-15895"/>
    <x v="63"/>
    <x v="1"/>
    <s v="United States"/>
    <s v="Philadelphia"/>
    <x v="9"/>
    <n v="19140"/>
    <x v="3"/>
    <s v="OFF-BI-10003656"/>
    <x v="1"/>
    <x v="8"/>
    <s v="Fellowes PB200 Plastic Comb Binding Machine"/>
    <n v="509.97"/>
    <n v="10"/>
    <n v="0.7"/>
    <x v="336"/>
    <x v="1"/>
    <x v="2"/>
    <x v="1"/>
    <x v="3"/>
  </r>
  <r>
    <n v="343"/>
    <s v="CA-2014-122336"/>
    <d v="2014-04-13T00:00:00"/>
    <d v="2014-04-17T00:00:00"/>
    <s v="Second Class"/>
    <s v="JD-15895"/>
    <x v="63"/>
    <x v="1"/>
    <s v="United States"/>
    <s v="Philadelphia"/>
    <x v="9"/>
    <n v="19140"/>
    <x v="3"/>
    <s v="OFF-FA-10002780"/>
    <x v="1"/>
    <x v="13"/>
    <s v="Staples"/>
    <n v="30.992000000000001"/>
    <n v="13"/>
    <n v="0.2"/>
    <x v="337"/>
    <x v="2"/>
    <x v="2"/>
    <x v="1"/>
    <x v="3"/>
  </r>
  <r>
    <n v="344"/>
    <s v="CA-2014-122336"/>
    <d v="2014-04-13T00:00:00"/>
    <d v="2014-04-17T00:00:00"/>
    <s v="Second Class"/>
    <s v="JD-15895"/>
    <x v="63"/>
    <x v="1"/>
    <s v="United States"/>
    <s v="Philadelphia"/>
    <x v="9"/>
    <n v="19140"/>
    <x v="3"/>
    <s v="TEC-PH-10000702"/>
    <x v="2"/>
    <x v="7"/>
    <s v="Square Credit Card Reader, 4 1/2&quot; x 4 1/2&quot; x 1&quot;, White"/>
    <n v="71.927999999999997"/>
    <n v="12"/>
    <n v="0.4"/>
    <x v="338"/>
    <x v="1"/>
    <x v="2"/>
    <x v="1"/>
    <x v="3"/>
  </r>
  <r>
    <n v="345"/>
    <s v="US-2015-120712"/>
    <d v="2015-12-20T00:00:00"/>
    <d v="2015-12-24T00:00:00"/>
    <s v="Standard Class"/>
    <s v="CS-12130"/>
    <x v="79"/>
    <x v="0"/>
    <s v="United States"/>
    <s v="Austin"/>
    <x v="5"/>
    <n v="78745"/>
    <x v="2"/>
    <s v="OFF-ST-10000107"/>
    <x v="1"/>
    <x v="4"/>
    <s v="Fellowes Super Stor/Drawer"/>
    <n v="88.8"/>
    <n v="4"/>
    <n v="0.2"/>
    <x v="339"/>
    <x v="2"/>
    <x v="1"/>
    <x v="0"/>
    <x v="4"/>
  </r>
  <r>
    <n v="346"/>
    <s v="CA-2017-169901"/>
    <d v="2017-06-15T00:00:00"/>
    <d v="2017-06-19T00:00:00"/>
    <s v="Standard Class"/>
    <s v="CC-12550"/>
    <x v="142"/>
    <x v="0"/>
    <s v="United States"/>
    <s v="San Francisco"/>
    <x v="1"/>
    <n v="94122"/>
    <x v="1"/>
    <s v="TEC-PH-10002293"/>
    <x v="2"/>
    <x v="7"/>
    <s v="Anker 36W 4-Port USB Wall Charger Travel Power Adapter for iPhone 5s 5c 5"/>
    <n v="47.975999999999999"/>
    <n v="3"/>
    <n v="0.2"/>
    <x v="340"/>
    <x v="2"/>
    <x v="3"/>
    <x v="1"/>
    <x v="1"/>
  </r>
  <r>
    <n v="347"/>
    <s v="CA-2017-134306"/>
    <d v="2017-07-08T00:00:00"/>
    <d v="2017-07-12T00:00:00"/>
    <s v="Standard Class"/>
    <s v="TD-20995"/>
    <x v="143"/>
    <x v="0"/>
    <s v="United States"/>
    <s v="Lowell"/>
    <x v="31"/>
    <n v="1852"/>
    <x v="3"/>
    <s v="OFF-AR-10004027"/>
    <x v="1"/>
    <x v="6"/>
    <s v="Binney &amp; Smith inkTank Erasable Desk Highlighter, Chisel Tip, Yellow, 12/Box"/>
    <n v="7.56"/>
    <n v="3"/>
    <n v="0"/>
    <x v="341"/>
    <x v="0"/>
    <x v="3"/>
    <x v="2"/>
    <x v="7"/>
  </r>
  <r>
    <n v="348"/>
    <s v="CA-2017-134306"/>
    <d v="2017-07-08T00:00:00"/>
    <d v="2017-07-12T00:00:00"/>
    <s v="Standard Class"/>
    <s v="TD-20995"/>
    <x v="143"/>
    <x v="0"/>
    <s v="United States"/>
    <s v="Lowell"/>
    <x v="31"/>
    <n v="1852"/>
    <x v="3"/>
    <s v="OFF-PA-10000249"/>
    <x v="1"/>
    <x v="10"/>
    <s v="Easy-staple paper"/>
    <n v="24.56"/>
    <n v="2"/>
    <n v="0"/>
    <x v="342"/>
    <x v="0"/>
    <x v="3"/>
    <x v="2"/>
    <x v="7"/>
  </r>
  <r>
    <n v="349"/>
    <s v="CA-2017-134306"/>
    <d v="2017-07-08T00:00:00"/>
    <d v="2017-07-12T00:00:00"/>
    <s v="Standard Class"/>
    <s v="TD-20995"/>
    <x v="143"/>
    <x v="0"/>
    <s v="United States"/>
    <s v="Lowell"/>
    <x v="31"/>
    <n v="1852"/>
    <x v="3"/>
    <s v="OFF-AR-10001374"/>
    <x v="1"/>
    <x v="6"/>
    <s v="BIC Brite Liner Highlighters, Chisel Tip"/>
    <n v="12.96"/>
    <n v="2"/>
    <n v="0"/>
    <x v="343"/>
    <x v="0"/>
    <x v="3"/>
    <x v="2"/>
    <x v="7"/>
  </r>
  <r>
    <n v="350"/>
    <s v="CA-2016-129714"/>
    <d v="2016-09-01T00:00:00"/>
    <d v="2016-09-03T00:00:00"/>
    <s v="First Class"/>
    <s v="AB-10060"/>
    <x v="144"/>
    <x v="2"/>
    <s v="United States"/>
    <s v="New York City"/>
    <x v="15"/>
    <n v="10009"/>
    <x v="3"/>
    <s v="TEC-AC-10000290"/>
    <x v="2"/>
    <x v="11"/>
    <s v="Sabrent 4-Port USB 2.0 Hub"/>
    <n v="6.79"/>
    <n v="1"/>
    <n v="0"/>
    <x v="344"/>
    <x v="0"/>
    <x v="0"/>
    <x v="2"/>
    <x v="8"/>
  </r>
  <r>
    <n v="351"/>
    <s v="CA-2016-129714"/>
    <d v="2016-09-01T00:00:00"/>
    <d v="2016-09-03T00:00:00"/>
    <s v="First Class"/>
    <s v="AB-10060"/>
    <x v="144"/>
    <x v="2"/>
    <s v="United States"/>
    <s v="New York City"/>
    <x v="15"/>
    <n v="10009"/>
    <x v="3"/>
    <s v="OFF-PA-10001970"/>
    <x v="1"/>
    <x v="10"/>
    <s v="Xerox 1881"/>
    <n v="24.56"/>
    <n v="2"/>
    <n v="0"/>
    <x v="342"/>
    <x v="0"/>
    <x v="0"/>
    <x v="2"/>
    <x v="8"/>
  </r>
  <r>
    <n v="352"/>
    <s v="CA-2016-129714"/>
    <d v="2016-09-01T00:00:00"/>
    <d v="2016-09-03T00:00:00"/>
    <s v="First Class"/>
    <s v="AB-10060"/>
    <x v="144"/>
    <x v="2"/>
    <s v="United States"/>
    <s v="New York City"/>
    <x v="15"/>
    <n v="10009"/>
    <x v="3"/>
    <s v="OFF-BI-10002160"/>
    <x v="1"/>
    <x v="8"/>
    <s v="Acco Hanging Data Binders"/>
    <n v="3.048"/>
    <n v="1"/>
    <n v="0.2"/>
    <x v="345"/>
    <x v="2"/>
    <x v="0"/>
    <x v="2"/>
    <x v="8"/>
  </r>
  <r>
    <n v="353"/>
    <s v="CA-2016-129714"/>
    <d v="2016-09-01T00:00:00"/>
    <d v="2016-09-03T00:00:00"/>
    <s v="First Class"/>
    <s v="AB-10060"/>
    <x v="144"/>
    <x v="2"/>
    <s v="United States"/>
    <s v="New York City"/>
    <x v="15"/>
    <n v="10009"/>
    <x v="3"/>
    <s v="OFF-PA-10001970"/>
    <x v="1"/>
    <x v="10"/>
    <s v="Xerox 1881"/>
    <n v="49.12"/>
    <n v="4"/>
    <n v="0"/>
    <x v="346"/>
    <x v="0"/>
    <x v="0"/>
    <x v="2"/>
    <x v="8"/>
  </r>
  <r>
    <n v="354"/>
    <s v="CA-2016-129714"/>
    <d v="2016-09-01T00:00:00"/>
    <d v="2016-09-03T00:00:00"/>
    <s v="First Class"/>
    <s v="AB-10060"/>
    <x v="144"/>
    <x v="2"/>
    <s v="United States"/>
    <s v="New York City"/>
    <x v="15"/>
    <n v="10009"/>
    <x v="3"/>
    <s v="OFF-BI-10004995"/>
    <x v="1"/>
    <x v="8"/>
    <s v="GBC DocuBind P400 Electric Binding System"/>
    <n v="4355.1679999999997"/>
    <n v="4"/>
    <n v="0.2"/>
    <x v="347"/>
    <x v="2"/>
    <x v="0"/>
    <x v="2"/>
    <x v="8"/>
  </r>
  <r>
    <n v="355"/>
    <s v="CA-2016-138520"/>
    <d v="2016-04-08T00:00:00"/>
    <d v="2016-04-13T00:00:00"/>
    <s v="Standard Class"/>
    <s v="JL-15505"/>
    <x v="145"/>
    <x v="0"/>
    <s v="United States"/>
    <s v="New York City"/>
    <x v="15"/>
    <n v="10035"/>
    <x v="3"/>
    <s v="FUR-BO-10002268"/>
    <x v="0"/>
    <x v="0"/>
    <s v="Sauder Barrister Bookcases"/>
    <n v="388.70400000000001"/>
    <n v="6"/>
    <n v="0.2"/>
    <x v="348"/>
    <x v="2"/>
    <x v="0"/>
    <x v="1"/>
    <x v="3"/>
  </r>
  <r>
    <n v="356"/>
    <s v="CA-2016-138520"/>
    <d v="2016-04-08T00:00:00"/>
    <d v="2016-04-13T00:00:00"/>
    <s v="Standard Class"/>
    <s v="JL-15505"/>
    <x v="145"/>
    <x v="0"/>
    <s v="United States"/>
    <s v="New York City"/>
    <x v="15"/>
    <n v="10035"/>
    <x v="3"/>
    <s v="OFF-EN-10001137"/>
    <x v="1"/>
    <x v="12"/>
    <s v="#10 Gummed Flap White Envelopes, 100/Box"/>
    <n v="8.26"/>
    <n v="2"/>
    <n v="0"/>
    <x v="349"/>
    <x v="0"/>
    <x v="0"/>
    <x v="1"/>
    <x v="3"/>
  </r>
  <r>
    <n v="357"/>
    <s v="CA-2016-138520"/>
    <d v="2016-04-08T00:00:00"/>
    <d v="2016-04-13T00:00:00"/>
    <s v="Standard Class"/>
    <s v="JL-15505"/>
    <x v="145"/>
    <x v="0"/>
    <s v="United States"/>
    <s v="New York City"/>
    <x v="15"/>
    <n v="10035"/>
    <x v="3"/>
    <s v="OFF-AR-10002399"/>
    <x v="1"/>
    <x v="6"/>
    <s v="Dixon Prang Watercolor Pencils, 10-Color Set with Brush"/>
    <n v="17.04"/>
    <n v="4"/>
    <n v="0"/>
    <x v="350"/>
    <x v="0"/>
    <x v="0"/>
    <x v="1"/>
    <x v="3"/>
  </r>
  <r>
    <n v="358"/>
    <s v="CA-2016-138520"/>
    <d v="2016-04-08T00:00:00"/>
    <d v="2016-04-13T00:00:00"/>
    <s v="Standard Class"/>
    <s v="JL-15505"/>
    <x v="145"/>
    <x v="0"/>
    <s v="United States"/>
    <s v="New York City"/>
    <x v="15"/>
    <n v="10035"/>
    <x v="3"/>
    <s v="OFF-PA-10002713"/>
    <x v="1"/>
    <x v="10"/>
    <s v="Adams Phone Message Book, 200 Message Capacity, 8 1/16” x 11”"/>
    <n v="34.4"/>
    <n v="5"/>
    <n v="0"/>
    <x v="351"/>
    <x v="0"/>
    <x v="0"/>
    <x v="1"/>
    <x v="3"/>
  </r>
  <r>
    <n v="359"/>
    <s v="CA-2016-130001"/>
    <d v="2016-04-23T00:00:00"/>
    <d v="2016-04-28T00:00:00"/>
    <s v="Standard Class"/>
    <s v="HK-14890"/>
    <x v="96"/>
    <x v="1"/>
    <s v="United States"/>
    <s v="Charlotte"/>
    <x v="3"/>
    <n v="28205"/>
    <x v="0"/>
    <s v="OFF-PA-10002666"/>
    <x v="1"/>
    <x v="10"/>
    <s v="Southworth 25% Cotton Linen-Finish Paper &amp; Envelopes"/>
    <n v="36.24"/>
    <n v="5"/>
    <n v="0.2"/>
    <x v="352"/>
    <x v="2"/>
    <x v="0"/>
    <x v="1"/>
    <x v="3"/>
  </r>
  <r>
    <n v="360"/>
    <s v="CA-2017-155698"/>
    <d v="2017-03-08T00:00:00"/>
    <d v="2017-03-11T00:00:00"/>
    <s v="First Class"/>
    <s v="VB-21745"/>
    <x v="146"/>
    <x v="1"/>
    <s v="United States"/>
    <s v="Columbus"/>
    <x v="32"/>
    <n v="31907"/>
    <x v="0"/>
    <s v="OFF-AP-10001124"/>
    <x v="1"/>
    <x v="9"/>
    <s v="Belkin 8 Outlet SurgeMaster II Gold Surge Protector with Phone Protection"/>
    <n v="647.84"/>
    <n v="8"/>
    <n v="0"/>
    <x v="353"/>
    <x v="0"/>
    <x v="3"/>
    <x v="3"/>
    <x v="10"/>
  </r>
  <r>
    <n v="361"/>
    <s v="CA-2017-155698"/>
    <d v="2017-03-08T00:00:00"/>
    <d v="2017-03-11T00:00:00"/>
    <s v="First Class"/>
    <s v="VB-21745"/>
    <x v="146"/>
    <x v="1"/>
    <s v="United States"/>
    <s v="Columbus"/>
    <x v="32"/>
    <n v="31907"/>
    <x v="0"/>
    <s v="OFF-LA-10001158"/>
    <x v="1"/>
    <x v="2"/>
    <s v="Avery Address/Shipping Labels for Typewriters, 4&quot; x 2&quot;"/>
    <n v="20.7"/>
    <n v="2"/>
    <n v="0"/>
    <x v="354"/>
    <x v="0"/>
    <x v="3"/>
    <x v="3"/>
    <x v="10"/>
  </r>
  <r>
    <n v="362"/>
    <s v="CA-2017-144904"/>
    <d v="2017-09-25T00:00:00"/>
    <d v="2017-10-01T00:00:00"/>
    <s v="Standard Class"/>
    <s v="KW-16435"/>
    <x v="147"/>
    <x v="0"/>
    <s v="United States"/>
    <s v="New York City"/>
    <x v="15"/>
    <n v="10009"/>
    <x v="3"/>
    <s v="OFF-LA-10001158"/>
    <x v="1"/>
    <x v="2"/>
    <s v="Avery Address/Shipping Labels for Typewriters, 4&quot; x 2&quot;"/>
    <n v="20.7"/>
    <n v="2"/>
    <n v="0"/>
    <x v="354"/>
    <x v="0"/>
    <x v="3"/>
    <x v="2"/>
    <x v="8"/>
  </r>
  <r>
    <n v="363"/>
    <s v="CA-2017-144904"/>
    <d v="2017-09-25T00:00:00"/>
    <d v="2017-10-01T00:00:00"/>
    <s v="Standard Class"/>
    <s v="KW-16435"/>
    <x v="147"/>
    <x v="0"/>
    <s v="United States"/>
    <s v="New York City"/>
    <x v="15"/>
    <n v="10009"/>
    <x v="3"/>
    <s v="FUR-CH-10000785"/>
    <x v="0"/>
    <x v="1"/>
    <s v="Global Ergonomic Managers Chair"/>
    <n v="488.64600000000002"/>
    <n v="3"/>
    <n v="0.1"/>
    <x v="355"/>
    <x v="3"/>
    <x v="3"/>
    <x v="2"/>
    <x v="8"/>
  </r>
  <r>
    <n v="364"/>
    <s v="CA-2017-144904"/>
    <d v="2017-09-25T00:00:00"/>
    <d v="2017-10-01T00:00:00"/>
    <s v="Standard Class"/>
    <s v="KW-16435"/>
    <x v="147"/>
    <x v="0"/>
    <s v="United States"/>
    <s v="New York City"/>
    <x v="15"/>
    <n v="10009"/>
    <x v="3"/>
    <s v="OFF-AR-10003732"/>
    <x v="1"/>
    <x v="6"/>
    <s v="Newell 333"/>
    <n v="5.56"/>
    <n v="2"/>
    <n v="0"/>
    <x v="356"/>
    <x v="0"/>
    <x v="3"/>
    <x v="2"/>
    <x v="8"/>
  </r>
  <r>
    <n v="365"/>
    <s v="CA-2017-144904"/>
    <d v="2017-09-25T00:00:00"/>
    <d v="2017-10-01T00:00:00"/>
    <s v="Standard Class"/>
    <s v="KW-16435"/>
    <x v="147"/>
    <x v="0"/>
    <s v="United States"/>
    <s v="New York City"/>
    <x v="15"/>
    <n v="10009"/>
    <x v="3"/>
    <s v="FUR-FU-10000023"/>
    <x v="0"/>
    <x v="5"/>
    <s v="Eldon Wave Desk Accessories"/>
    <n v="47.12"/>
    <n v="8"/>
    <n v="0"/>
    <x v="357"/>
    <x v="0"/>
    <x v="3"/>
    <x v="2"/>
    <x v="8"/>
  </r>
  <r>
    <n v="366"/>
    <s v="CA-2014-123344"/>
    <d v="2014-09-24T00:00:00"/>
    <d v="2014-09-29T00:00:00"/>
    <s v="Standard Class"/>
    <s v="JD-16060"/>
    <x v="148"/>
    <x v="0"/>
    <s v="United States"/>
    <s v="San Francisco"/>
    <x v="1"/>
    <n v="94109"/>
    <x v="1"/>
    <s v="OFF-ST-10001713"/>
    <x v="1"/>
    <x v="4"/>
    <s v="Gould Plastics 9-Pocket Panel Bin, 18-3/8w x 5-1/4d x 20-1/2h, Black"/>
    <n v="211.96"/>
    <n v="4"/>
    <n v="0"/>
    <x v="46"/>
    <x v="0"/>
    <x v="2"/>
    <x v="2"/>
    <x v="8"/>
  </r>
  <r>
    <n v="367"/>
    <s v="CA-2016-155516"/>
    <d v="2016-10-21T00:00:00"/>
    <d v="2016-10-21T00:00:00"/>
    <s v="Same Day"/>
    <s v="MK-17905"/>
    <x v="149"/>
    <x v="1"/>
    <s v="United States"/>
    <s v="Manchester"/>
    <x v="29"/>
    <n v="6040"/>
    <x v="3"/>
    <s v="OFF-BI-10002412"/>
    <x v="1"/>
    <x v="8"/>
    <s v="Wilson Jones “Snap” Scratch Pad Binder Tool for Ring Binders"/>
    <n v="23.2"/>
    <n v="4"/>
    <n v="0"/>
    <x v="358"/>
    <x v="0"/>
    <x v="0"/>
    <x v="0"/>
    <x v="2"/>
  </r>
  <r>
    <n v="368"/>
    <s v="CA-2016-155516"/>
    <d v="2016-10-21T00:00:00"/>
    <d v="2016-10-21T00:00:00"/>
    <s v="Same Day"/>
    <s v="MK-17905"/>
    <x v="149"/>
    <x v="1"/>
    <s v="United States"/>
    <s v="Manchester"/>
    <x v="29"/>
    <n v="6040"/>
    <x v="3"/>
    <s v="OFF-SU-10001225"/>
    <x v="1"/>
    <x v="14"/>
    <s v="Staple remover"/>
    <n v="7.36"/>
    <n v="2"/>
    <n v="0"/>
    <x v="359"/>
    <x v="0"/>
    <x v="0"/>
    <x v="0"/>
    <x v="2"/>
  </r>
  <r>
    <n v="369"/>
    <s v="CA-2016-155516"/>
    <d v="2016-10-21T00:00:00"/>
    <d v="2016-10-21T00:00:00"/>
    <s v="Same Day"/>
    <s v="MK-17905"/>
    <x v="149"/>
    <x v="1"/>
    <s v="United States"/>
    <s v="Manchester"/>
    <x v="29"/>
    <n v="6040"/>
    <x v="3"/>
    <s v="OFF-ST-10002406"/>
    <x v="1"/>
    <x v="4"/>
    <s v="Pizazz Global Quick File"/>
    <n v="104.79"/>
    <n v="7"/>
    <n v="0"/>
    <x v="360"/>
    <x v="0"/>
    <x v="0"/>
    <x v="0"/>
    <x v="2"/>
  </r>
  <r>
    <n v="370"/>
    <s v="CA-2016-155516"/>
    <d v="2016-10-21T00:00:00"/>
    <d v="2016-10-21T00:00:00"/>
    <s v="Same Day"/>
    <s v="MK-17905"/>
    <x v="149"/>
    <x v="1"/>
    <s v="United States"/>
    <s v="Manchester"/>
    <x v="29"/>
    <n v="6040"/>
    <x v="3"/>
    <s v="FUR-BO-10002545"/>
    <x v="0"/>
    <x v="0"/>
    <s v="Atlantic Metals Mobile 3-Shelf Bookcases, Custom Colors"/>
    <n v="1043.92"/>
    <n v="4"/>
    <n v="0"/>
    <x v="361"/>
    <x v="0"/>
    <x v="0"/>
    <x v="0"/>
    <x v="2"/>
  </r>
  <r>
    <n v="371"/>
    <s v="CA-2017-104745"/>
    <d v="2017-05-29T00:00:00"/>
    <d v="2017-06-04T00:00:00"/>
    <s v="Standard Class"/>
    <s v="GT-14755"/>
    <x v="150"/>
    <x v="0"/>
    <s v="United States"/>
    <s v="Harlingen"/>
    <x v="5"/>
    <n v="78550"/>
    <x v="2"/>
    <s v="OFF-PA-10002036"/>
    <x v="1"/>
    <x v="10"/>
    <s v="Xerox 1930"/>
    <n v="25.92"/>
    <n v="5"/>
    <n v="0.2"/>
    <x v="235"/>
    <x v="2"/>
    <x v="3"/>
    <x v="1"/>
    <x v="5"/>
  </r>
  <r>
    <n v="372"/>
    <s v="CA-2017-104745"/>
    <d v="2017-05-29T00:00:00"/>
    <d v="2017-06-04T00:00:00"/>
    <s v="Standard Class"/>
    <s v="GT-14755"/>
    <x v="150"/>
    <x v="0"/>
    <s v="United States"/>
    <s v="Harlingen"/>
    <x v="5"/>
    <n v="78550"/>
    <x v="2"/>
    <s v="OFF-ST-10002205"/>
    <x v="1"/>
    <x v="4"/>
    <s v="File Shuttle I and Handi-File"/>
    <n v="53.423999999999999"/>
    <n v="3"/>
    <n v="0.2"/>
    <x v="362"/>
    <x v="2"/>
    <x v="3"/>
    <x v="1"/>
    <x v="5"/>
  </r>
  <r>
    <n v="373"/>
    <s v="US-2014-119137"/>
    <d v="2014-07-23T00:00:00"/>
    <d v="2014-07-27T00:00:00"/>
    <s v="Standard Class"/>
    <s v="AG-10900"/>
    <x v="151"/>
    <x v="0"/>
    <s v="United States"/>
    <s v="Tucson"/>
    <x v="16"/>
    <n v="85705"/>
    <x v="1"/>
    <s v="OFF-BI-10001982"/>
    <x v="1"/>
    <x v="8"/>
    <s v="Wilson Jones Custom Binder Spines &amp; Labels"/>
    <n v="8.16"/>
    <n v="5"/>
    <n v="0.7"/>
    <x v="363"/>
    <x v="1"/>
    <x v="2"/>
    <x v="2"/>
    <x v="7"/>
  </r>
  <r>
    <n v="374"/>
    <s v="US-2014-119137"/>
    <d v="2014-07-23T00:00:00"/>
    <d v="2014-07-27T00:00:00"/>
    <s v="Standard Class"/>
    <s v="AG-10900"/>
    <x v="151"/>
    <x v="0"/>
    <s v="United States"/>
    <s v="Tucson"/>
    <x v="16"/>
    <n v="85705"/>
    <x v="1"/>
    <s v="TEC-AC-10003911"/>
    <x v="2"/>
    <x v="11"/>
    <s v="NETGEAR AC1750 Dual Band Gigabit Smart WiFi Router"/>
    <n v="1023.936"/>
    <n v="8"/>
    <n v="0.2"/>
    <x v="364"/>
    <x v="2"/>
    <x v="2"/>
    <x v="2"/>
    <x v="7"/>
  </r>
  <r>
    <n v="375"/>
    <s v="US-2014-119137"/>
    <d v="2014-07-23T00:00:00"/>
    <d v="2014-07-27T00:00:00"/>
    <s v="Standard Class"/>
    <s v="AG-10900"/>
    <x v="151"/>
    <x v="0"/>
    <s v="United States"/>
    <s v="Tucson"/>
    <x v="16"/>
    <n v="85705"/>
    <x v="1"/>
    <s v="OFF-AR-10000658"/>
    <x v="1"/>
    <x v="6"/>
    <s v="Newell 324"/>
    <n v="9.24"/>
    <n v="1"/>
    <n v="0.2"/>
    <x v="365"/>
    <x v="2"/>
    <x v="2"/>
    <x v="2"/>
    <x v="7"/>
  </r>
  <r>
    <n v="376"/>
    <s v="US-2014-119137"/>
    <d v="2014-07-23T00:00:00"/>
    <d v="2014-07-27T00:00:00"/>
    <s v="Standard Class"/>
    <s v="AG-10900"/>
    <x v="151"/>
    <x v="0"/>
    <s v="United States"/>
    <s v="Tucson"/>
    <x v="16"/>
    <n v="85705"/>
    <x v="1"/>
    <s v="TEC-AC-10002076"/>
    <x v="2"/>
    <x v="11"/>
    <s v="Microsoft Natural Keyboard Elite"/>
    <n v="479.04"/>
    <n v="10"/>
    <n v="0.2"/>
    <x v="366"/>
    <x v="2"/>
    <x v="2"/>
    <x v="2"/>
    <x v="7"/>
  </r>
  <r>
    <n v="377"/>
    <s v="US-2016-134656"/>
    <d v="2016-09-28T00:00:00"/>
    <d v="2016-10-01T00:00:00"/>
    <s v="First Class"/>
    <s v="MM-18280"/>
    <x v="152"/>
    <x v="1"/>
    <s v="United States"/>
    <s v="Quincy"/>
    <x v="10"/>
    <n v="62301"/>
    <x v="2"/>
    <s v="OFF-PA-10003039"/>
    <x v="1"/>
    <x v="10"/>
    <s v="Xerox 1960"/>
    <n v="99.135999999999996"/>
    <n v="4"/>
    <n v="0.2"/>
    <x v="367"/>
    <x v="2"/>
    <x v="0"/>
    <x v="2"/>
    <x v="8"/>
  </r>
  <r>
    <n v="378"/>
    <s v="US-2017-134481"/>
    <d v="2017-08-27T00:00:00"/>
    <d v="2017-09-01T00:00:00"/>
    <s v="Standard Class"/>
    <s v="AR-10405"/>
    <x v="153"/>
    <x v="1"/>
    <s v="United States"/>
    <s v="Franklin"/>
    <x v="31"/>
    <n v="2038"/>
    <x v="3"/>
    <s v="FUR-TA-10004915"/>
    <x v="0"/>
    <x v="3"/>
    <s v="Office Impressions End Table, 20-1/2&quot;H x 24&quot;W x 20&quot;D"/>
    <n v="1488.424"/>
    <n v="7"/>
    <n v="0.3"/>
    <x v="368"/>
    <x v="1"/>
    <x v="3"/>
    <x v="2"/>
    <x v="6"/>
  </r>
  <r>
    <n v="379"/>
    <s v="CA-2015-130792"/>
    <d v="2015-04-28T00:00:00"/>
    <d v="2015-05-05T00:00:00"/>
    <s v="Standard Class"/>
    <s v="RA-19915"/>
    <x v="154"/>
    <x v="0"/>
    <s v="United States"/>
    <s v="Houston"/>
    <x v="5"/>
    <n v="77095"/>
    <x v="2"/>
    <s v="OFF-AP-10000696"/>
    <x v="1"/>
    <x v="9"/>
    <s v="Holmes Odor Grabber"/>
    <n v="8.6519999999999992"/>
    <n v="3"/>
    <n v="0.8"/>
    <x v="369"/>
    <x v="1"/>
    <x v="1"/>
    <x v="1"/>
    <x v="3"/>
  </r>
  <r>
    <n v="380"/>
    <s v="CA-2015-130792"/>
    <d v="2015-04-28T00:00:00"/>
    <d v="2015-05-05T00:00:00"/>
    <s v="Standard Class"/>
    <s v="RA-19915"/>
    <x v="154"/>
    <x v="0"/>
    <s v="United States"/>
    <s v="Houston"/>
    <x v="5"/>
    <n v="77095"/>
    <x v="2"/>
    <s v="OFF-ST-10003327"/>
    <x v="1"/>
    <x v="4"/>
    <s v="Akro-Mils 12-Gallon Tote"/>
    <n v="23.832000000000001"/>
    <n v="3"/>
    <n v="0.2"/>
    <x v="370"/>
    <x v="2"/>
    <x v="1"/>
    <x v="1"/>
    <x v="3"/>
  </r>
  <r>
    <n v="381"/>
    <s v="CA-2015-130792"/>
    <d v="2015-04-28T00:00:00"/>
    <d v="2015-05-05T00:00:00"/>
    <s v="Standard Class"/>
    <s v="RA-19915"/>
    <x v="154"/>
    <x v="0"/>
    <s v="United States"/>
    <s v="Houston"/>
    <x v="5"/>
    <n v="77095"/>
    <x v="2"/>
    <s v="OFF-BI-10000309"/>
    <x v="1"/>
    <x v="8"/>
    <s v="GBC Twin Loop Wire Binding Elements, 9/16&quot; Spine, Black"/>
    <n v="12.176"/>
    <n v="4"/>
    <n v="0.8"/>
    <x v="371"/>
    <x v="1"/>
    <x v="1"/>
    <x v="1"/>
    <x v="3"/>
  </r>
  <r>
    <n v="382"/>
    <s v="CA-2016-134775"/>
    <d v="2016-10-28T00:00:00"/>
    <d v="2016-10-29T00:00:00"/>
    <s v="First Class"/>
    <s v="AS-10285"/>
    <x v="155"/>
    <x v="1"/>
    <s v="United States"/>
    <s v="San Francisco"/>
    <x v="1"/>
    <n v="94109"/>
    <x v="1"/>
    <s v="OFF-PA-10004734"/>
    <x v="1"/>
    <x v="10"/>
    <s v="Southworth Structures Collection"/>
    <n v="50.96"/>
    <n v="7"/>
    <n v="0"/>
    <x v="372"/>
    <x v="0"/>
    <x v="0"/>
    <x v="0"/>
    <x v="2"/>
  </r>
  <r>
    <n v="383"/>
    <s v="CA-2016-134775"/>
    <d v="2016-10-28T00:00:00"/>
    <d v="2016-10-29T00:00:00"/>
    <s v="First Class"/>
    <s v="AS-10285"/>
    <x v="155"/>
    <x v="1"/>
    <s v="United States"/>
    <s v="San Francisco"/>
    <x v="1"/>
    <n v="94109"/>
    <x v="1"/>
    <s v="OFF-BI-10002225"/>
    <x v="1"/>
    <x v="8"/>
    <s v="Square Ring Data Binders, Rigid 75 Pt. Covers, 11&quot; x 14-7/8&quot;"/>
    <n v="49.536000000000001"/>
    <n v="3"/>
    <n v="0.2"/>
    <x v="373"/>
    <x v="2"/>
    <x v="0"/>
    <x v="0"/>
    <x v="2"/>
  </r>
  <r>
    <n v="384"/>
    <s v="CA-2015-125395"/>
    <d v="2015-06-26T00:00:00"/>
    <d v="2015-06-29T00:00:00"/>
    <s v="Second Class"/>
    <s v="LA-16780"/>
    <x v="156"/>
    <x v="1"/>
    <s v="United States"/>
    <s v="Taylor"/>
    <x v="12"/>
    <n v="48180"/>
    <x v="2"/>
    <s v="TEC-AC-10004708"/>
    <x v="2"/>
    <x v="11"/>
    <s v="Sony 32GB Class 10 Micro SDHC R40 Memory Card"/>
    <n v="41.9"/>
    <n v="2"/>
    <n v="0"/>
    <x v="374"/>
    <x v="0"/>
    <x v="1"/>
    <x v="1"/>
    <x v="1"/>
  </r>
  <r>
    <n v="385"/>
    <s v="US-2015-168935"/>
    <d v="2015-11-27T00:00:00"/>
    <d v="2015-12-02T00:00:00"/>
    <s v="Standard Class"/>
    <s v="DO-13435"/>
    <x v="157"/>
    <x v="0"/>
    <s v="United States"/>
    <s v="Pembroke Pines"/>
    <x v="2"/>
    <n v="33024"/>
    <x v="0"/>
    <s v="FUR-TA-10000617"/>
    <x v="0"/>
    <x v="3"/>
    <s v="Hon Practical Foundations 30 x 60 Training Table, Light Gray/Charcoal"/>
    <n v="375.45749999999998"/>
    <n v="3"/>
    <n v="0.45"/>
    <x v="375"/>
    <x v="1"/>
    <x v="1"/>
    <x v="0"/>
    <x v="0"/>
  </r>
  <r>
    <n v="386"/>
    <s v="US-2015-168935"/>
    <d v="2015-11-27T00:00:00"/>
    <d v="2015-12-02T00:00:00"/>
    <s v="Standard Class"/>
    <s v="DO-13435"/>
    <x v="157"/>
    <x v="0"/>
    <s v="United States"/>
    <s v="Pembroke Pines"/>
    <x v="2"/>
    <n v="33024"/>
    <x v="0"/>
    <s v="TEC-AC-10002335"/>
    <x v="2"/>
    <x v="11"/>
    <s v="Logitech Media Keyboard K200"/>
    <n v="83.975999999999999"/>
    <n v="3"/>
    <n v="0.2"/>
    <x v="376"/>
    <x v="2"/>
    <x v="1"/>
    <x v="0"/>
    <x v="0"/>
  </r>
  <r>
    <n v="387"/>
    <s v="CA-2015-122756"/>
    <d v="2015-12-03T00:00:00"/>
    <d v="2015-12-07T00:00:00"/>
    <s v="Standard Class"/>
    <s v="DK-13225"/>
    <x v="158"/>
    <x v="1"/>
    <s v="United States"/>
    <s v="Philadelphia"/>
    <x v="9"/>
    <n v="19140"/>
    <x v="3"/>
    <s v="TEC-MA-10001681"/>
    <x v="2"/>
    <x v="15"/>
    <s v="Lexmark MarkNet N8150 Wireless Print Server"/>
    <n v="482.34"/>
    <n v="4"/>
    <n v="0.7"/>
    <x v="377"/>
    <x v="1"/>
    <x v="1"/>
    <x v="0"/>
    <x v="4"/>
  </r>
  <r>
    <n v="388"/>
    <s v="CA-2015-122756"/>
    <d v="2015-12-03T00:00:00"/>
    <d v="2015-12-07T00:00:00"/>
    <s v="Standard Class"/>
    <s v="DK-13225"/>
    <x v="158"/>
    <x v="1"/>
    <s v="United States"/>
    <s v="Philadelphia"/>
    <x v="9"/>
    <n v="19140"/>
    <x v="3"/>
    <s v="FUR-FU-10001935"/>
    <x v="0"/>
    <x v="5"/>
    <s v="3M Hangers With Command Adhesive"/>
    <n v="2.96"/>
    <n v="1"/>
    <n v="0.2"/>
    <x v="378"/>
    <x v="2"/>
    <x v="1"/>
    <x v="0"/>
    <x v="4"/>
  </r>
  <r>
    <n v="389"/>
    <s v="CA-2014-115973"/>
    <d v="2014-11-24T00:00:00"/>
    <d v="2014-11-26T00:00:00"/>
    <s v="First Class"/>
    <s v="NG-18430"/>
    <x v="159"/>
    <x v="0"/>
    <s v="United States"/>
    <s v="Cincinnati"/>
    <x v="24"/>
    <n v="45231"/>
    <x v="3"/>
    <s v="OFF-AR-10004757"/>
    <x v="1"/>
    <x v="6"/>
    <s v="Crayola Colored Pencils"/>
    <n v="2.6240000000000001"/>
    <n v="1"/>
    <n v="0.2"/>
    <x v="379"/>
    <x v="2"/>
    <x v="2"/>
    <x v="0"/>
    <x v="0"/>
  </r>
  <r>
    <n v="390"/>
    <s v="CA-2017-101798"/>
    <d v="2017-12-11T00:00:00"/>
    <d v="2017-12-15T00:00:00"/>
    <s v="Standard Class"/>
    <s v="MV-18190"/>
    <x v="160"/>
    <x v="0"/>
    <s v="United States"/>
    <s v="New York City"/>
    <x v="15"/>
    <n v="10009"/>
    <x v="3"/>
    <s v="OFF-BI-10000050"/>
    <x v="1"/>
    <x v="8"/>
    <s v="Angle-D Binders with Locking Rings, Label Holders"/>
    <n v="23.36"/>
    <n v="4"/>
    <n v="0.2"/>
    <x v="380"/>
    <x v="2"/>
    <x v="3"/>
    <x v="0"/>
    <x v="4"/>
  </r>
  <r>
    <n v="391"/>
    <s v="CA-2017-101798"/>
    <d v="2017-12-11T00:00:00"/>
    <d v="2017-12-15T00:00:00"/>
    <s v="Standard Class"/>
    <s v="MV-18190"/>
    <x v="160"/>
    <x v="0"/>
    <s v="United States"/>
    <s v="New York City"/>
    <x v="15"/>
    <n v="10009"/>
    <x v="3"/>
    <s v="TEC-AC-10001998"/>
    <x v="2"/>
    <x v="11"/>
    <s v="Logitech LS21 Speaker System - PC Multimedia - 2.1-CH - Wired"/>
    <n v="39.979999999999997"/>
    <n v="2"/>
    <n v="0"/>
    <x v="381"/>
    <x v="0"/>
    <x v="3"/>
    <x v="0"/>
    <x v="4"/>
  </r>
  <r>
    <n v="392"/>
    <s v="US-2014-135972"/>
    <d v="2014-09-21T00:00:00"/>
    <d v="2014-09-23T00:00:00"/>
    <s v="Second Class"/>
    <s v="JG-15115"/>
    <x v="161"/>
    <x v="0"/>
    <s v="United States"/>
    <s v="Des Moines"/>
    <x v="4"/>
    <n v="98198"/>
    <x v="1"/>
    <s v="TEC-PH-10003012"/>
    <x v="2"/>
    <x v="7"/>
    <s v="Nortel Meridian M3904 Professional Digital phone"/>
    <n v="246.38399999999999"/>
    <n v="2"/>
    <n v="0.2"/>
    <x v="382"/>
    <x v="2"/>
    <x v="2"/>
    <x v="2"/>
    <x v="8"/>
  </r>
  <r>
    <n v="393"/>
    <s v="US-2014-135972"/>
    <d v="2014-09-21T00:00:00"/>
    <d v="2014-09-23T00:00:00"/>
    <s v="Second Class"/>
    <s v="JG-15115"/>
    <x v="161"/>
    <x v="0"/>
    <s v="United States"/>
    <s v="Des Moines"/>
    <x v="4"/>
    <n v="98198"/>
    <x v="1"/>
    <s v="TEC-CO-10002313"/>
    <x v="2"/>
    <x v="16"/>
    <s v="Canon PC1080F Personal Copier"/>
    <n v="1799.97"/>
    <n v="3"/>
    <n v="0"/>
    <x v="383"/>
    <x v="0"/>
    <x v="2"/>
    <x v="2"/>
    <x v="8"/>
  </r>
  <r>
    <n v="394"/>
    <s v="US-2014-134971"/>
    <d v="2014-06-07T00:00:00"/>
    <d v="2014-06-10T00:00:00"/>
    <s v="Second Class"/>
    <s v="BP-11095"/>
    <x v="162"/>
    <x v="1"/>
    <s v="United States"/>
    <s v="Peoria"/>
    <x v="10"/>
    <n v="61604"/>
    <x v="2"/>
    <s v="OFF-BI-10003982"/>
    <x v="1"/>
    <x v="8"/>
    <s v="Wilson Jones Century Plastic Molded Ring Binders"/>
    <n v="12.462"/>
    <n v="3"/>
    <n v="0.8"/>
    <x v="384"/>
    <x v="1"/>
    <x v="2"/>
    <x v="1"/>
    <x v="1"/>
  </r>
  <r>
    <n v="395"/>
    <s v="CA-2017-102946"/>
    <d v="2017-06-30T00:00:00"/>
    <d v="2017-07-05T00:00:00"/>
    <s v="Standard Class"/>
    <s v="VP-21730"/>
    <x v="163"/>
    <x v="2"/>
    <s v="United States"/>
    <s v="Las Vegas"/>
    <x v="33"/>
    <n v="89115"/>
    <x v="1"/>
    <s v="OFF-BI-10004492"/>
    <x v="1"/>
    <x v="8"/>
    <s v="Tuf-Vin Binders"/>
    <n v="75.792000000000002"/>
    <n v="3"/>
    <n v="0.2"/>
    <x v="385"/>
    <x v="2"/>
    <x v="3"/>
    <x v="1"/>
    <x v="1"/>
  </r>
  <r>
    <n v="396"/>
    <s v="CA-2017-165603"/>
    <d v="2017-10-17T00:00:00"/>
    <d v="2017-10-19T00:00:00"/>
    <s v="Second Class"/>
    <s v="SS-20140"/>
    <x v="164"/>
    <x v="1"/>
    <s v="United States"/>
    <s v="Warwick"/>
    <x v="34"/>
    <n v="2886"/>
    <x v="3"/>
    <s v="OFF-ST-10000798"/>
    <x v="1"/>
    <x v="4"/>
    <s v="2300 Heavy-Duty Transfer File Systems by Perma"/>
    <n v="49.96"/>
    <n v="2"/>
    <n v="0"/>
    <x v="386"/>
    <x v="0"/>
    <x v="3"/>
    <x v="0"/>
    <x v="2"/>
  </r>
  <r>
    <n v="397"/>
    <s v="CA-2017-165603"/>
    <d v="2017-10-17T00:00:00"/>
    <d v="2017-10-19T00:00:00"/>
    <s v="Second Class"/>
    <s v="SS-20140"/>
    <x v="164"/>
    <x v="1"/>
    <s v="United States"/>
    <s v="Warwick"/>
    <x v="34"/>
    <n v="2886"/>
    <x v="3"/>
    <s v="OFF-PA-10002552"/>
    <x v="1"/>
    <x v="10"/>
    <s v="Xerox 1958"/>
    <n v="12.96"/>
    <n v="2"/>
    <n v="0"/>
    <x v="91"/>
    <x v="0"/>
    <x v="3"/>
    <x v="0"/>
    <x v="2"/>
  </r>
  <r>
    <n v="398"/>
    <s v="CA-2015-122259"/>
    <d v="2015-10-31T00:00:00"/>
    <d v="2015-11-04T00:00:00"/>
    <s v="Standard Class"/>
    <s v="HP-14815"/>
    <x v="6"/>
    <x v="2"/>
    <s v="United States"/>
    <s v="Jackson"/>
    <x v="12"/>
    <n v="49201"/>
    <x v="2"/>
    <s v="OFF-SU-10002573"/>
    <x v="1"/>
    <x v="14"/>
    <s v="Acme 10&quot; Easy Grip Assistive Scissors"/>
    <n v="70.12"/>
    <n v="4"/>
    <n v="0"/>
    <x v="387"/>
    <x v="0"/>
    <x v="1"/>
    <x v="0"/>
    <x v="2"/>
  </r>
  <r>
    <n v="399"/>
    <s v="CA-2016-108987"/>
    <d v="2016-09-08T00:00:00"/>
    <d v="2016-09-10T00:00:00"/>
    <s v="Second Class"/>
    <s v="AG-10675"/>
    <x v="165"/>
    <x v="0"/>
    <s v="United States"/>
    <s v="Houston"/>
    <x v="5"/>
    <n v="77036"/>
    <x v="2"/>
    <s v="OFF-ST-10001580"/>
    <x v="1"/>
    <x v="4"/>
    <s v="Super Decoflex Portable Personal File"/>
    <n v="35.951999999999998"/>
    <n v="3"/>
    <n v="0.2"/>
    <x v="388"/>
    <x v="2"/>
    <x v="0"/>
    <x v="2"/>
    <x v="8"/>
  </r>
  <r>
    <n v="400"/>
    <s v="CA-2016-108987"/>
    <d v="2016-09-08T00:00:00"/>
    <d v="2016-09-10T00:00:00"/>
    <s v="Second Class"/>
    <s v="AG-10675"/>
    <x v="165"/>
    <x v="0"/>
    <s v="United States"/>
    <s v="Houston"/>
    <x v="5"/>
    <n v="77036"/>
    <x v="2"/>
    <s v="FUR-BO-10004834"/>
    <x v="0"/>
    <x v="0"/>
    <s v="Riverside Palais Royal Lawyers Bookcase, Royale Cherry Finish"/>
    <n v="2396.2656000000002"/>
    <n v="4"/>
    <n v="0.32"/>
    <x v="389"/>
    <x v="1"/>
    <x v="0"/>
    <x v="2"/>
    <x v="8"/>
  </r>
  <r>
    <n v="401"/>
    <s v="CA-2016-108987"/>
    <d v="2016-09-08T00:00:00"/>
    <d v="2016-09-10T00:00:00"/>
    <s v="Second Class"/>
    <s v="AG-10675"/>
    <x v="165"/>
    <x v="0"/>
    <s v="United States"/>
    <s v="Houston"/>
    <x v="5"/>
    <n v="77036"/>
    <x v="2"/>
    <s v="OFF-ST-10000934"/>
    <x v="1"/>
    <x v="4"/>
    <s v="Contico 72&quot;H Heavy-Duty Storage System"/>
    <n v="131.136"/>
    <n v="4"/>
    <n v="0.2"/>
    <x v="390"/>
    <x v="2"/>
    <x v="0"/>
    <x v="2"/>
    <x v="8"/>
  </r>
  <r>
    <n v="402"/>
    <s v="CA-2016-108987"/>
    <d v="2016-09-08T00:00:00"/>
    <d v="2016-09-10T00:00:00"/>
    <s v="Second Class"/>
    <s v="AG-10675"/>
    <x v="165"/>
    <x v="0"/>
    <s v="United States"/>
    <s v="Houston"/>
    <x v="5"/>
    <n v="77036"/>
    <x v="2"/>
    <s v="TEC-AC-10000158"/>
    <x v="2"/>
    <x v="11"/>
    <s v="Sony 64GB Class 10 Micro SDHC R40 Memory Card"/>
    <n v="57.584000000000003"/>
    <n v="2"/>
    <n v="0.2"/>
    <x v="391"/>
    <x v="2"/>
    <x v="0"/>
    <x v="2"/>
    <x v="8"/>
  </r>
  <r>
    <n v="403"/>
    <s v="CA-2014-113166"/>
    <d v="2014-12-24T00:00:00"/>
    <d v="2014-12-26T00:00:00"/>
    <s v="First Class"/>
    <s v="LF-17185"/>
    <x v="166"/>
    <x v="0"/>
    <s v="United States"/>
    <s v="Miami"/>
    <x v="2"/>
    <n v="33180"/>
    <x v="0"/>
    <s v="OFF-PA-10001947"/>
    <x v="1"/>
    <x v="10"/>
    <s v="Xerox 1974"/>
    <n v="9.5679999999999996"/>
    <n v="2"/>
    <n v="0.2"/>
    <x v="392"/>
    <x v="2"/>
    <x v="2"/>
    <x v="0"/>
    <x v="4"/>
  </r>
  <r>
    <n v="404"/>
    <s v="CA-2014-155208"/>
    <d v="2014-04-16T00:00:00"/>
    <d v="2014-04-20T00:00:00"/>
    <s v="Standard Class"/>
    <s v="SP-20650"/>
    <x v="70"/>
    <x v="1"/>
    <s v="United States"/>
    <s v="Wilmington"/>
    <x v="3"/>
    <n v="28403"/>
    <x v="0"/>
    <s v="OFF-AR-10003478"/>
    <x v="1"/>
    <x v="6"/>
    <s v="Avery Hi-Liter EverBold Pen Style Fluorescent Highlighters, 4/Pack"/>
    <n v="39.072000000000003"/>
    <n v="6"/>
    <n v="0.2"/>
    <x v="393"/>
    <x v="2"/>
    <x v="2"/>
    <x v="1"/>
    <x v="3"/>
  </r>
  <r>
    <n v="405"/>
    <s v="CA-2017-117933"/>
    <d v="2017-12-24T00:00:00"/>
    <d v="2017-12-29T00:00:00"/>
    <s v="Standard Class"/>
    <s v="RF-19840"/>
    <x v="167"/>
    <x v="0"/>
    <s v="United States"/>
    <s v="New York City"/>
    <x v="15"/>
    <n v="10024"/>
    <x v="3"/>
    <s v="OFF-AP-10004249"/>
    <x v="1"/>
    <x v="9"/>
    <s v="Staple holder"/>
    <n v="35.909999999999997"/>
    <n v="3"/>
    <n v="0"/>
    <x v="394"/>
    <x v="0"/>
    <x v="3"/>
    <x v="0"/>
    <x v="4"/>
  </r>
  <r>
    <n v="406"/>
    <s v="CA-2017-117457"/>
    <d v="2017-12-08T00:00:00"/>
    <d v="2017-12-12T00:00:00"/>
    <s v="Standard Class"/>
    <s v="KH-16510"/>
    <x v="168"/>
    <x v="0"/>
    <s v="United States"/>
    <s v="San Francisco"/>
    <x v="1"/>
    <n v="94110"/>
    <x v="1"/>
    <s v="TEC-AC-10000158"/>
    <x v="2"/>
    <x v="11"/>
    <s v="Sony 64GB Class 10 Micro SDHC R40 Memory Card"/>
    <n v="179.95"/>
    <n v="5"/>
    <n v="0"/>
    <x v="395"/>
    <x v="0"/>
    <x v="3"/>
    <x v="0"/>
    <x v="4"/>
  </r>
  <r>
    <n v="407"/>
    <s v="CA-2017-117457"/>
    <d v="2017-12-08T00:00:00"/>
    <d v="2017-12-12T00:00:00"/>
    <s v="Standard Class"/>
    <s v="KH-16510"/>
    <x v="168"/>
    <x v="0"/>
    <s v="United States"/>
    <s v="San Francisco"/>
    <x v="1"/>
    <n v="94110"/>
    <x v="1"/>
    <s v="TEC-CO-10004115"/>
    <x v="2"/>
    <x v="16"/>
    <s v="Sharp AL-1530CS Digital Copier"/>
    <n v="1199.9760000000001"/>
    <n v="3"/>
    <n v="0.2"/>
    <x v="396"/>
    <x v="2"/>
    <x v="3"/>
    <x v="0"/>
    <x v="4"/>
  </r>
  <r>
    <n v="408"/>
    <s v="CA-2017-117457"/>
    <d v="2017-12-08T00:00:00"/>
    <d v="2017-12-12T00:00:00"/>
    <s v="Standard Class"/>
    <s v="KH-16510"/>
    <x v="168"/>
    <x v="0"/>
    <s v="United States"/>
    <s v="San Francisco"/>
    <x v="1"/>
    <n v="94110"/>
    <x v="1"/>
    <s v="OFF-PA-10003724"/>
    <x v="1"/>
    <x v="10"/>
    <s v="Wirebound Message Book, 4 per Page"/>
    <n v="27.15"/>
    <n v="5"/>
    <n v="0"/>
    <x v="397"/>
    <x v="0"/>
    <x v="3"/>
    <x v="0"/>
    <x v="4"/>
  </r>
  <r>
    <n v="409"/>
    <s v="CA-2017-117457"/>
    <d v="2017-12-08T00:00:00"/>
    <d v="2017-12-12T00:00:00"/>
    <s v="Standard Class"/>
    <s v="KH-16510"/>
    <x v="168"/>
    <x v="0"/>
    <s v="United States"/>
    <s v="San Francisco"/>
    <x v="1"/>
    <n v="94110"/>
    <x v="1"/>
    <s v="FUR-TA-10002041"/>
    <x v="0"/>
    <x v="3"/>
    <s v="Bevis Round Conference Table Top, X-Base"/>
    <n v="1004.024"/>
    <n v="7"/>
    <n v="0.2"/>
    <x v="398"/>
    <x v="2"/>
    <x v="3"/>
    <x v="0"/>
    <x v="4"/>
  </r>
  <r>
    <n v="410"/>
    <s v="CA-2017-117457"/>
    <d v="2017-12-08T00:00:00"/>
    <d v="2017-12-12T00:00:00"/>
    <s v="Standard Class"/>
    <s v="KH-16510"/>
    <x v="168"/>
    <x v="0"/>
    <s v="United States"/>
    <s v="San Francisco"/>
    <x v="1"/>
    <n v="94110"/>
    <x v="1"/>
    <s v="OFF-PA-10002893"/>
    <x v="1"/>
    <x v="10"/>
    <s v="Wirebound Service Call Books, 5 1/2&quot; x 4&quot;"/>
    <n v="9.68"/>
    <n v="1"/>
    <n v="0"/>
    <x v="399"/>
    <x v="0"/>
    <x v="3"/>
    <x v="0"/>
    <x v="4"/>
  </r>
  <r>
    <n v="411"/>
    <s v="CA-2017-117457"/>
    <d v="2017-12-08T00:00:00"/>
    <d v="2017-12-12T00:00:00"/>
    <s v="Standard Class"/>
    <s v="KH-16510"/>
    <x v="168"/>
    <x v="0"/>
    <s v="United States"/>
    <s v="San Francisco"/>
    <x v="1"/>
    <n v="94110"/>
    <x v="1"/>
    <s v="OFF-LA-10003766"/>
    <x v="1"/>
    <x v="2"/>
    <s v="Self-Adhesive Removable Labels"/>
    <n v="28.35"/>
    <n v="9"/>
    <n v="0"/>
    <x v="400"/>
    <x v="0"/>
    <x v="3"/>
    <x v="0"/>
    <x v="4"/>
  </r>
  <r>
    <n v="412"/>
    <s v="CA-2017-117457"/>
    <d v="2017-12-08T00:00:00"/>
    <d v="2017-12-12T00:00:00"/>
    <s v="Standard Class"/>
    <s v="KH-16510"/>
    <x v="168"/>
    <x v="0"/>
    <s v="United States"/>
    <s v="San Francisco"/>
    <x v="1"/>
    <n v="94110"/>
    <x v="1"/>
    <s v="OFF-PA-10001970"/>
    <x v="1"/>
    <x v="10"/>
    <s v="Xerox 1908"/>
    <n v="55.98"/>
    <n v="1"/>
    <n v="0"/>
    <x v="401"/>
    <x v="0"/>
    <x v="3"/>
    <x v="0"/>
    <x v="4"/>
  </r>
  <r>
    <n v="413"/>
    <s v="CA-2017-117457"/>
    <d v="2017-12-08T00:00:00"/>
    <d v="2017-12-12T00:00:00"/>
    <s v="Standard Class"/>
    <s v="KH-16510"/>
    <x v="168"/>
    <x v="0"/>
    <s v="United States"/>
    <s v="San Francisco"/>
    <x v="1"/>
    <n v="94110"/>
    <x v="1"/>
    <s v="FUR-BO-10001972"/>
    <x v="0"/>
    <x v="0"/>
    <s v="O'Sullivan 4-Shelf Bookcase in Odessa Pine"/>
    <n v="1336.829"/>
    <n v="13"/>
    <n v="0.15"/>
    <x v="402"/>
    <x v="2"/>
    <x v="3"/>
    <x v="0"/>
    <x v="4"/>
  </r>
  <r>
    <n v="414"/>
    <s v="CA-2017-117457"/>
    <d v="2017-12-08T00:00:00"/>
    <d v="2017-12-12T00:00:00"/>
    <s v="Standard Class"/>
    <s v="KH-16510"/>
    <x v="168"/>
    <x v="0"/>
    <s v="United States"/>
    <s v="San Francisco"/>
    <x v="1"/>
    <n v="94110"/>
    <x v="1"/>
    <s v="FUR-CH-10003956"/>
    <x v="0"/>
    <x v="1"/>
    <s v="Novimex High-Tech Fabric Mesh Task Chair"/>
    <n v="113.568"/>
    <n v="2"/>
    <n v="0.2"/>
    <x v="403"/>
    <x v="2"/>
    <x v="3"/>
    <x v="0"/>
    <x v="4"/>
  </r>
  <r>
    <n v="415"/>
    <s v="CA-2017-142636"/>
    <d v="2017-11-03T00:00:00"/>
    <d v="2017-11-07T00:00:00"/>
    <s v="Standard Class"/>
    <s v="KC-16675"/>
    <x v="169"/>
    <x v="1"/>
    <s v="United States"/>
    <s v="Seattle"/>
    <x v="4"/>
    <n v="98105"/>
    <x v="1"/>
    <s v="OFF-PA-10000157"/>
    <x v="1"/>
    <x v="10"/>
    <s v="Xerox 191"/>
    <n v="139.86000000000001"/>
    <n v="7"/>
    <n v="0"/>
    <x v="404"/>
    <x v="0"/>
    <x v="3"/>
    <x v="0"/>
    <x v="0"/>
  </r>
  <r>
    <n v="416"/>
    <s v="CA-2017-142636"/>
    <d v="2017-11-03T00:00:00"/>
    <d v="2017-11-07T00:00:00"/>
    <s v="Standard Class"/>
    <s v="KC-16675"/>
    <x v="169"/>
    <x v="1"/>
    <s v="United States"/>
    <s v="Seattle"/>
    <x v="4"/>
    <n v="98105"/>
    <x v="1"/>
    <s v="FUR-CH-10001891"/>
    <x v="0"/>
    <x v="1"/>
    <s v="Global Deluxe Office Fabric Chairs"/>
    <n v="307.13600000000002"/>
    <n v="4"/>
    <n v="0.2"/>
    <x v="405"/>
    <x v="2"/>
    <x v="3"/>
    <x v="0"/>
    <x v="0"/>
  </r>
  <r>
    <n v="417"/>
    <s v="CA-2017-122105"/>
    <d v="2017-06-24T00:00:00"/>
    <d v="2017-06-28T00:00:00"/>
    <s v="Standard Class"/>
    <s v="CJ-12010"/>
    <x v="170"/>
    <x v="0"/>
    <s v="United States"/>
    <s v="Huntington Beach"/>
    <x v="1"/>
    <n v="92646"/>
    <x v="1"/>
    <s v="OFF-AR-10004344"/>
    <x v="1"/>
    <x v="6"/>
    <s v="Bulldog Vacuum Base Pencil Sharpener"/>
    <n v="95.92"/>
    <n v="8"/>
    <n v="0"/>
    <x v="406"/>
    <x v="0"/>
    <x v="3"/>
    <x v="1"/>
    <x v="1"/>
  </r>
  <r>
    <n v="418"/>
    <s v="CA-2016-148796"/>
    <d v="2016-04-14T00:00:00"/>
    <d v="2016-04-18T00:00:00"/>
    <s v="Standard Class"/>
    <s v="PB-19150"/>
    <x v="171"/>
    <x v="0"/>
    <s v="United States"/>
    <s v="Los Angeles"/>
    <x v="1"/>
    <n v="90004"/>
    <x v="1"/>
    <s v="FUR-CH-10004886"/>
    <x v="0"/>
    <x v="1"/>
    <s v="Bevis Steel Folding Chairs"/>
    <n v="383.8"/>
    <n v="5"/>
    <n v="0.2"/>
    <x v="407"/>
    <x v="2"/>
    <x v="0"/>
    <x v="1"/>
    <x v="3"/>
  </r>
  <r>
    <n v="419"/>
    <s v="CA-2017-154816"/>
    <d v="2017-11-06T00:00:00"/>
    <d v="2017-11-10T00:00:00"/>
    <s v="Standard Class"/>
    <s v="VB-21745"/>
    <x v="146"/>
    <x v="1"/>
    <s v="United States"/>
    <s v="Richmond"/>
    <x v="0"/>
    <n v="40475"/>
    <x v="0"/>
    <s v="OFF-PA-10003845"/>
    <x v="1"/>
    <x v="10"/>
    <s v="Xerox 1987"/>
    <n v="5.78"/>
    <n v="1"/>
    <n v="0"/>
    <x v="408"/>
    <x v="0"/>
    <x v="3"/>
    <x v="0"/>
    <x v="0"/>
  </r>
  <r>
    <n v="420"/>
    <s v="CA-2017-110478"/>
    <d v="2017-03-04T00:00:00"/>
    <d v="2017-03-09T00:00:00"/>
    <s v="Standard Class"/>
    <s v="SP-20860"/>
    <x v="133"/>
    <x v="1"/>
    <s v="United States"/>
    <s v="Los Angeles"/>
    <x v="1"/>
    <n v="90045"/>
    <x v="1"/>
    <s v="OFF-AR-10001573"/>
    <x v="1"/>
    <x v="6"/>
    <s v="American Pencil"/>
    <n v="9.32"/>
    <n v="4"/>
    <n v="0"/>
    <x v="409"/>
    <x v="0"/>
    <x v="3"/>
    <x v="3"/>
    <x v="10"/>
  </r>
  <r>
    <n v="421"/>
    <s v="CA-2017-110478"/>
    <d v="2017-03-04T00:00:00"/>
    <d v="2017-03-09T00:00:00"/>
    <s v="Standard Class"/>
    <s v="SP-20860"/>
    <x v="133"/>
    <x v="1"/>
    <s v="United States"/>
    <s v="Los Angeles"/>
    <x v="1"/>
    <n v="90045"/>
    <x v="1"/>
    <s v="OFF-EN-10000483"/>
    <x v="1"/>
    <x v="12"/>
    <s v="White Envelopes, White Envelopes with Clear Poly Window"/>
    <n v="15.25"/>
    <n v="1"/>
    <n v="0"/>
    <x v="410"/>
    <x v="0"/>
    <x v="3"/>
    <x v="3"/>
    <x v="10"/>
  </r>
  <r>
    <n v="422"/>
    <s v="CA-2014-142048"/>
    <d v="2014-06-22T00:00:00"/>
    <d v="2014-06-25T00:00:00"/>
    <s v="First Class"/>
    <s v="JE-15745"/>
    <x v="32"/>
    <x v="0"/>
    <s v="United States"/>
    <s v="Louisville"/>
    <x v="22"/>
    <n v="80027"/>
    <x v="1"/>
    <s v="TEC-AC-10004114"/>
    <x v="2"/>
    <x v="11"/>
    <s v="KeyTronic 6101 Series - Keyboard - Black"/>
    <n v="196.75200000000001"/>
    <n v="6"/>
    <n v="0.2"/>
    <x v="411"/>
    <x v="2"/>
    <x v="2"/>
    <x v="1"/>
    <x v="1"/>
  </r>
  <r>
    <n v="423"/>
    <s v="CA-2017-125388"/>
    <d v="2017-10-19T00:00:00"/>
    <d v="2017-10-23T00:00:00"/>
    <s v="Standard Class"/>
    <s v="MP-17965"/>
    <x v="172"/>
    <x v="1"/>
    <s v="United States"/>
    <s v="Lawrence"/>
    <x v="31"/>
    <n v="1841"/>
    <x v="3"/>
    <s v="FUR-FU-10004712"/>
    <x v="0"/>
    <x v="5"/>
    <s v="Westinghouse Mesh Shade Clip-On Gooseneck Lamp, Black"/>
    <n v="56.56"/>
    <n v="4"/>
    <n v="0"/>
    <x v="412"/>
    <x v="0"/>
    <x v="3"/>
    <x v="0"/>
    <x v="2"/>
  </r>
  <r>
    <n v="424"/>
    <s v="CA-2017-125388"/>
    <d v="2017-10-19T00:00:00"/>
    <d v="2017-10-23T00:00:00"/>
    <s v="Standard Class"/>
    <s v="MP-17965"/>
    <x v="172"/>
    <x v="1"/>
    <s v="United States"/>
    <s v="Lawrence"/>
    <x v="31"/>
    <n v="1841"/>
    <x v="3"/>
    <s v="OFF-ST-10000918"/>
    <x v="1"/>
    <x v="4"/>
    <s v="Crate-A-Files"/>
    <n v="32.700000000000003"/>
    <n v="3"/>
    <n v="0"/>
    <x v="413"/>
    <x v="0"/>
    <x v="3"/>
    <x v="0"/>
    <x v="2"/>
  </r>
  <r>
    <n v="425"/>
    <s v="CA-2017-155705"/>
    <d v="2017-08-21T00:00:00"/>
    <d v="2017-08-23T00:00:00"/>
    <s v="Second Class"/>
    <s v="NF-18385"/>
    <x v="173"/>
    <x v="0"/>
    <s v="United States"/>
    <s v="Jackson"/>
    <x v="35"/>
    <n v="39212"/>
    <x v="0"/>
    <s v="FUR-CH-10000015"/>
    <x v="0"/>
    <x v="1"/>
    <s v="Hon Multipurpose Stacking Arm Chairs"/>
    <n v="866.4"/>
    <n v="4"/>
    <n v="0"/>
    <x v="414"/>
    <x v="0"/>
    <x v="3"/>
    <x v="2"/>
    <x v="6"/>
  </r>
  <r>
    <n v="426"/>
    <s v="CA-2017-149160"/>
    <d v="2017-11-23T00:00:00"/>
    <d v="2017-11-26T00:00:00"/>
    <s v="Second Class"/>
    <s v="JM-15265"/>
    <x v="25"/>
    <x v="1"/>
    <s v="United States"/>
    <s v="Canton"/>
    <x v="12"/>
    <n v="48187"/>
    <x v="2"/>
    <s v="FUR-FU-10003347"/>
    <x v="0"/>
    <x v="5"/>
    <s v="Coloredge Poster Frame"/>
    <n v="28.4"/>
    <n v="2"/>
    <n v="0"/>
    <x v="415"/>
    <x v="0"/>
    <x v="3"/>
    <x v="0"/>
    <x v="0"/>
  </r>
  <r>
    <n v="427"/>
    <s v="CA-2017-149160"/>
    <d v="2017-11-23T00:00:00"/>
    <d v="2017-11-26T00:00:00"/>
    <s v="Second Class"/>
    <s v="JM-15265"/>
    <x v="25"/>
    <x v="1"/>
    <s v="United States"/>
    <s v="Canton"/>
    <x v="12"/>
    <n v="48187"/>
    <x v="2"/>
    <s v="OFF-BI-10001543"/>
    <x v="1"/>
    <x v="8"/>
    <s v="GBC VeloBinder Manual Binding System"/>
    <n v="287.92"/>
    <n v="8"/>
    <n v="0"/>
    <x v="416"/>
    <x v="0"/>
    <x v="3"/>
    <x v="0"/>
    <x v="0"/>
  </r>
  <r>
    <n v="428"/>
    <s v="CA-2014-101476"/>
    <d v="2014-09-12T00:00:00"/>
    <d v="2014-09-13T00:00:00"/>
    <s v="First Class"/>
    <s v="SD-20485"/>
    <x v="174"/>
    <x v="2"/>
    <s v="United States"/>
    <s v="New Rochelle"/>
    <x v="15"/>
    <n v="10801"/>
    <x v="3"/>
    <s v="TEC-MA-10000029"/>
    <x v="2"/>
    <x v="15"/>
    <s v="Epson WorkForce WF-2530 All-in-One Printer, Copier Scanner"/>
    <n v="69.989999999999995"/>
    <n v="1"/>
    <n v="0"/>
    <x v="417"/>
    <x v="0"/>
    <x v="2"/>
    <x v="2"/>
    <x v="8"/>
  </r>
  <r>
    <n v="429"/>
    <s v="CA-2017-152275"/>
    <d v="2017-10-01T00:00:00"/>
    <d v="2017-10-08T00:00:00"/>
    <s v="Standard Class"/>
    <s v="KH-16630"/>
    <x v="175"/>
    <x v="1"/>
    <s v="United States"/>
    <s v="San Antonio"/>
    <x v="5"/>
    <n v="78207"/>
    <x v="2"/>
    <s v="OFF-AR-10000369"/>
    <x v="1"/>
    <x v="6"/>
    <s v="Design Ebony Sketching Pencil"/>
    <n v="6.6719999999999997"/>
    <n v="6"/>
    <n v="0.2"/>
    <x v="418"/>
    <x v="2"/>
    <x v="3"/>
    <x v="0"/>
    <x v="2"/>
  </r>
  <r>
    <n v="430"/>
    <s v="US-2016-123750"/>
    <d v="2016-04-15T00:00:00"/>
    <d v="2016-04-21T00:00:00"/>
    <s v="Standard Class"/>
    <s v="RB-19795"/>
    <x v="176"/>
    <x v="2"/>
    <s v="United States"/>
    <s v="Gastonia"/>
    <x v="3"/>
    <n v="28052"/>
    <x v="0"/>
    <s v="OFF-BI-10004584"/>
    <x v="1"/>
    <x v="8"/>
    <s v="GBC ProClick 150 Presentation Binding System"/>
    <n v="189.58799999999999"/>
    <n v="2"/>
    <n v="0.7"/>
    <x v="419"/>
    <x v="1"/>
    <x v="0"/>
    <x v="1"/>
    <x v="3"/>
  </r>
  <r>
    <n v="431"/>
    <s v="US-2016-123750"/>
    <d v="2016-04-15T00:00:00"/>
    <d v="2016-04-21T00:00:00"/>
    <s v="Standard Class"/>
    <s v="RB-19795"/>
    <x v="176"/>
    <x v="2"/>
    <s v="United States"/>
    <s v="Gastonia"/>
    <x v="3"/>
    <n v="28052"/>
    <x v="0"/>
    <s v="TEC-AC-10004659"/>
    <x v="2"/>
    <x v="11"/>
    <s v="Imation Secure+ Hardware Encrypted USB 2.0 Flash Drive; 16GB"/>
    <n v="408.74400000000003"/>
    <n v="7"/>
    <n v="0.2"/>
    <x v="179"/>
    <x v="2"/>
    <x v="0"/>
    <x v="1"/>
    <x v="3"/>
  </r>
  <r>
    <n v="432"/>
    <s v="US-2016-123750"/>
    <d v="2016-04-15T00:00:00"/>
    <d v="2016-04-21T00:00:00"/>
    <s v="Standard Class"/>
    <s v="RB-19795"/>
    <x v="176"/>
    <x v="2"/>
    <s v="United States"/>
    <s v="Gastonia"/>
    <x v="3"/>
    <n v="28052"/>
    <x v="0"/>
    <s v="TEC-AC-10004659"/>
    <x v="2"/>
    <x v="11"/>
    <s v="Imation Secure+ Hardware Encrypted USB 2.0 Flash Drive; 16GB"/>
    <n v="291.95999999999998"/>
    <n v="5"/>
    <n v="0.2"/>
    <x v="420"/>
    <x v="2"/>
    <x v="0"/>
    <x v="1"/>
    <x v="3"/>
  </r>
  <r>
    <n v="433"/>
    <s v="US-2016-123750"/>
    <d v="2016-04-15T00:00:00"/>
    <d v="2016-04-21T00:00:00"/>
    <s v="Standard Class"/>
    <s v="RB-19795"/>
    <x v="176"/>
    <x v="2"/>
    <s v="United States"/>
    <s v="Gastonia"/>
    <x v="3"/>
    <n v="28052"/>
    <x v="0"/>
    <s v="OFF-ST-10000617"/>
    <x v="1"/>
    <x v="4"/>
    <s v="Woodgrain Magazine Files by Perma"/>
    <n v="4.7679999999999998"/>
    <n v="2"/>
    <n v="0.2"/>
    <x v="421"/>
    <x v="2"/>
    <x v="0"/>
    <x v="1"/>
    <x v="3"/>
  </r>
  <r>
    <n v="434"/>
    <s v="CA-2016-127369"/>
    <d v="2016-06-06T00:00:00"/>
    <d v="2016-06-07T00:00:00"/>
    <s v="First Class"/>
    <s v="DB-13060"/>
    <x v="72"/>
    <x v="0"/>
    <s v="United States"/>
    <s v="Lowell"/>
    <x v="31"/>
    <n v="1852"/>
    <x v="3"/>
    <s v="OFF-ST-10003306"/>
    <x v="1"/>
    <x v="4"/>
    <s v="Letter Size Cart"/>
    <n v="714.3"/>
    <n v="5"/>
    <n v="0"/>
    <x v="422"/>
    <x v="0"/>
    <x v="0"/>
    <x v="1"/>
    <x v="1"/>
  </r>
  <r>
    <n v="435"/>
    <s v="US-2014-150574"/>
    <d v="2014-12-19T00:00:00"/>
    <d v="2014-12-25T00:00:00"/>
    <s v="Standard Class"/>
    <s v="MK-18160"/>
    <x v="177"/>
    <x v="0"/>
    <s v="United States"/>
    <s v="Jacksonville"/>
    <x v="2"/>
    <n v="32216"/>
    <x v="0"/>
    <s v="OFF-BI-10000773"/>
    <x v="1"/>
    <x v="8"/>
    <s v="Insertable Tab Post Binder Dividers"/>
    <n v="4.8120000000000003"/>
    <n v="2"/>
    <n v="0.7"/>
    <x v="423"/>
    <x v="1"/>
    <x v="2"/>
    <x v="0"/>
    <x v="4"/>
  </r>
  <r>
    <n v="436"/>
    <s v="US-2014-150574"/>
    <d v="2014-12-19T00:00:00"/>
    <d v="2014-12-25T00:00:00"/>
    <s v="Standard Class"/>
    <s v="MK-18160"/>
    <x v="177"/>
    <x v="0"/>
    <s v="United States"/>
    <s v="Jacksonville"/>
    <x v="2"/>
    <n v="32216"/>
    <x v="0"/>
    <s v="TEC-AC-10002600"/>
    <x v="2"/>
    <x v="11"/>
    <s v="Belkin QODE FastFit Bluetooth Keyboard"/>
    <n v="247.8"/>
    <n v="5"/>
    <n v="0.2"/>
    <x v="424"/>
    <x v="2"/>
    <x v="2"/>
    <x v="0"/>
    <x v="4"/>
  </r>
  <r>
    <n v="437"/>
    <s v="CA-2016-147375"/>
    <d v="2016-06-12T00:00:00"/>
    <d v="2016-06-14T00:00:00"/>
    <s v="Second Class"/>
    <s v="PO-19180"/>
    <x v="178"/>
    <x v="2"/>
    <s v="United States"/>
    <s v="Chicago"/>
    <x v="10"/>
    <n v="60623"/>
    <x v="2"/>
    <s v="TEC-MA-10002937"/>
    <x v="2"/>
    <x v="15"/>
    <s v="Canon Color ImageCLASS MF8580Cdw Wireless Laser All-In-One Printer, Copier, Scanner"/>
    <n v="1007.979"/>
    <n v="3"/>
    <n v="0.3"/>
    <x v="425"/>
    <x v="1"/>
    <x v="0"/>
    <x v="1"/>
    <x v="1"/>
  </r>
  <r>
    <n v="438"/>
    <s v="CA-2016-147375"/>
    <d v="2016-06-12T00:00:00"/>
    <d v="2016-06-14T00:00:00"/>
    <s v="Second Class"/>
    <s v="PO-19180"/>
    <x v="178"/>
    <x v="2"/>
    <s v="United States"/>
    <s v="Chicago"/>
    <x v="10"/>
    <n v="60623"/>
    <x v="2"/>
    <s v="OFF-PA-10001970"/>
    <x v="1"/>
    <x v="10"/>
    <s v="Xerox 1908"/>
    <n v="313.488"/>
    <n v="7"/>
    <n v="0.2"/>
    <x v="426"/>
    <x v="2"/>
    <x v="0"/>
    <x v="1"/>
    <x v="1"/>
  </r>
  <r>
    <n v="439"/>
    <s v="CA-2017-130043"/>
    <d v="2017-09-15T00:00:00"/>
    <d v="2017-09-19T00:00:00"/>
    <s v="Standard Class"/>
    <s v="BB-11545"/>
    <x v="179"/>
    <x v="1"/>
    <s v="United States"/>
    <s v="Houston"/>
    <x v="5"/>
    <n v="77070"/>
    <x v="2"/>
    <s v="OFF-PA-10002230"/>
    <x v="1"/>
    <x v="10"/>
    <s v="Xerox 1897"/>
    <n v="31.872"/>
    <n v="8"/>
    <n v="0.2"/>
    <x v="427"/>
    <x v="2"/>
    <x v="3"/>
    <x v="2"/>
    <x v="8"/>
  </r>
  <r>
    <n v="440"/>
    <s v="CA-2017-157252"/>
    <d v="2017-01-20T00:00:00"/>
    <d v="2017-01-23T00:00:00"/>
    <s v="Second Class"/>
    <s v="CV-12805"/>
    <x v="51"/>
    <x v="1"/>
    <s v="United States"/>
    <s v="New York City"/>
    <x v="15"/>
    <n v="10024"/>
    <x v="3"/>
    <s v="FUR-CH-10003396"/>
    <x v="0"/>
    <x v="1"/>
    <s v="Global Deluxe Steno Chair"/>
    <n v="207.846"/>
    <n v="3"/>
    <n v="0.1"/>
    <x v="428"/>
    <x v="3"/>
    <x v="3"/>
    <x v="3"/>
    <x v="9"/>
  </r>
  <r>
    <n v="441"/>
    <s v="CA-2016-115756"/>
    <d v="2016-09-05T00:00:00"/>
    <d v="2016-09-07T00:00:00"/>
    <s v="Second Class"/>
    <s v="PK-19075"/>
    <x v="7"/>
    <x v="0"/>
    <s v="United States"/>
    <s v="Detroit"/>
    <x v="12"/>
    <n v="48227"/>
    <x v="2"/>
    <s v="FUR-FU-10000246"/>
    <x v="0"/>
    <x v="5"/>
    <s v="Aluminum Document Frame"/>
    <n v="12.22"/>
    <n v="1"/>
    <n v="0"/>
    <x v="429"/>
    <x v="0"/>
    <x v="0"/>
    <x v="2"/>
    <x v="8"/>
  </r>
  <r>
    <n v="442"/>
    <s v="CA-2016-115756"/>
    <d v="2016-09-05T00:00:00"/>
    <d v="2016-09-07T00:00:00"/>
    <s v="Second Class"/>
    <s v="PK-19075"/>
    <x v="7"/>
    <x v="0"/>
    <s v="United States"/>
    <s v="Detroit"/>
    <x v="12"/>
    <n v="48227"/>
    <x v="2"/>
    <s v="OFF-ST-10000060"/>
    <x v="1"/>
    <x v="4"/>
    <s v="Fellowes Bankers Box Staxonsteel Drawer File/Stacking System"/>
    <n v="194.94"/>
    <n v="3"/>
    <n v="0"/>
    <x v="430"/>
    <x v="0"/>
    <x v="0"/>
    <x v="2"/>
    <x v="8"/>
  </r>
  <r>
    <n v="443"/>
    <s v="CA-2016-115756"/>
    <d v="2016-09-05T00:00:00"/>
    <d v="2016-09-07T00:00:00"/>
    <s v="Second Class"/>
    <s v="PK-19075"/>
    <x v="7"/>
    <x v="0"/>
    <s v="United States"/>
    <s v="Detroit"/>
    <x v="12"/>
    <n v="48227"/>
    <x v="2"/>
    <s v="OFF-ST-10003058"/>
    <x v="1"/>
    <x v="4"/>
    <s v="Eldon Mobile Mega Data Cart  Mega Stackable  Add-On Trays"/>
    <n v="70.95"/>
    <n v="3"/>
    <n v="0"/>
    <x v="431"/>
    <x v="0"/>
    <x v="0"/>
    <x v="2"/>
    <x v="8"/>
  </r>
  <r>
    <n v="444"/>
    <s v="CA-2016-115756"/>
    <d v="2016-09-05T00:00:00"/>
    <d v="2016-09-07T00:00:00"/>
    <s v="Second Class"/>
    <s v="PK-19075"/>
    <x v="7"/>
    <x v="0"/>
    <s v="United States"/>
    <s v="Detroit"/>
    <x v="12"/>
    <n v="48227"/>
    <x v="2"/>
    <s v="OFF-PA-10002222"/>
    <x v="1"/>
    <x v="10"/>
    <s v="Xerox Color Copier Paper, 11&quot; x 17&quot;, Ream"/>
    <n v="91.36"/>
    <n v="4"/>
    <n v="0"/>
    <x v="432"/>
    <x v="0"/>
    <x v="0"/>
    <x v="2"/>
    <x v="8"/>
  </r>
  <r>
    <n v="445"/>
    <s v="CA-2016-115756"/>
    <d v="2016-09-05T00:00:00"/>
    <d v="2016-09-07T00:00:00"/>
    <s v="Second Class"/>
    <s v="PK-19075"/>
    <x v="7"/>
    <x v="0"/>
    <s v="United States"/>
    <s v="Detroit"/>
    <x v="12"/>
    <n v="48227"/>
    <x v="2"/>
    <s v="FUR-CH-10002372"/>
    <x v="0"/>
    <x v="1"/>
    <s v="Office Star - Ergonomically Designed Knee Chair"/>
    <n v="242.94"/>
    <n v="3"/>
    <n v="0"/>
    <x v="433"/>
    <x v="0"/>
    <x v="0"/>
    <x v="2"/>
    <x v="8"/>
  </r>
  <r>
    <n v="446"/>
    <s v="CA-2016-115756"/>
    <d v="2016-09-05T00:00:00"/>
    <d v="2016-09-07T00:00:00"/>
    <s v="Second Class"/>
    <s v="PK-19075"/>
    <x v="7"/>
    <x v="0"/>
    <s v="United States"/>
    <s v="Detroit"/>
    <x v="12"/>
    <n v="48227"/>
    <x v="2"/>
    <s v="OFF-LA-10001317"/>
    <x v="1"/>
    <x v="2"/>
    <s v="Avery 520"/>
    <n v="22.05"/>
    <n v="7"/>
    <n v="0"/>
    <x v="434"/>
    <x v="0"/>
    <x v="0"/>
    <x v="2"/>
    <x v="8"/>
  </r>
  <r>
    <n v="447"/>
    <s v="CA-2017-154214"/>
    <d v="2017-03-20T00:00:00"/>
    <d v="2017-03-25T00:00:00"/>
    <s v="Second Class"/>
    <s v="TB-21595"/>
    <x v="180"/>
    <x v="0"/>
    <s v="United States"/>
    <s v="Columbus"/>
    <x v="14"/>
    <n v="47201"/>
    <x v="2"/>
    <s v="FUR-FU-10000206"/>
    <x v="0"/>
    <x v="5"/>
    <s v="GE General Purpose, Extra Long Life, Showcase &amp; Floodlight Incandescent Bulbs"/>
    <n v="2.91"/>
    <n v="1"/>
    <n v="0"/>
    <x v="435"/>
    <x v="0"/>
    <x v="3"/>
    <x v="3"/>
    <x v="10"/>
  </r>
  <r>
    <n v="448"/>
    <s v="CA-2016-166674"/>
    <d v="2016-04-01T00:00:00"/>
    <d v="2016-04-03T00:00:00"/>
    <s v="Second Class"/>
    <s v="RB-19360"/>
    <x v="181"/>
    <x v="0"/>
    <s v="United States"/>
    <s v="Auburn"/>
    <x v="15"/>
    <n v="13021"/>
    <x v="3"/>
    <s v="OFF-AR-10000588"/>
    <x v="1"/>
    <x v="6"/>
    <s v="Newell 345"/>
    <n v="59.52"/>
    <n v="3"/>
    <n v="0"/>
    <x v="436"/>
    <x v="0"/>
    <x v="0"/>
    <x v="1"/>
    <x v="3"/>
  </r>
  <r>
    <n v="449"/>
    <s v="CA-2016-166674"/>
    <d v="2016-04-01T00:00:00"/>
    <d v="2016-04-03T00:00:00"/>
    <s v="Second Class"/>
    <s v="RB-19360"/>
    <x v="181"/>
    <x v="0"/>
    <s v="United States"/>
    <s v="Auburn"/>
    <x v="15"/>
    <n v="13021"/>
    <x v="3"/>
    <s v="OFF-ST-10001469"/>
    <x v="1"/>
    <x v="4"/>
    <s v="Fellowes Bankers Box Recycled Super Stor/Drawer"/>
    <n v="161.94"/>
    <n v="3"/>
    <n v="0"/>
    <x v="437"/>
    <x v="0"/>
    <x v="0"/>
    <x v="1"/>
    <x v="3"/>
  </r>
  <r>
    <n v="450"/>
    <s v="CA-2016-166674"/>
    <d v="2016-04-01T00:00:00"/>
    <d v="2016-04-03T00:00:00"/>
    <s v="Second Class"/>
    <s v="RB-19360"/>
    <x v="181"/>
    <x v="0"/>
    <s v="United States"/>
    <s v="Auburn"/>
    <x v="15"/>
    <n v="13021"/>
    <x v="3"/>
    <s v="OFF-AR-10001953"/>
    <x v="1"/>
    <x v="6"/>
    <s v="Boston 1645 Deluxe Heavier-Duty Electric Pencil Sharpener"/>
    <n v="263.88"/>
    <n v="6"/>
    <n v="0"/>
    <x v="438"/>
    <x v="0"/>
    <x v="0"/>
    <x v="1"/>
    <x v="3"/>
  </r>
  <r>
    <n v="451"/>
    <s v="CA-2016-166674"/>
    <d v="2016-04-01T00:00:00"/>
    <d v="2016-04-03T00:00:00"/>
    <s v="Second Class"/>
    <s v="RB-19360"/>
    <x v="181"/>
    <x v="0"/>
    <s v="United States"/>
    <s v="Auburn"/>
    <x v="15"/>
    <n v="13021"/>
    <x v="3"/>
    <s v="OFF-AR-10003156"/>
    <x v="1"/>
    <x v="6"/>
    <s v="50 Colored Long Pencils"/>
    <n v="30.48"/>
    <n v="3"/>
    <n v="0"/>
    <x v="439"/>
    <x v="0"/>
    <x v="0"/>
    <x v="1"/>
    <x v="3"/>
  </r>
  <r>
    <n v="452"/>
    <s v="CA-2016-166674"/>
    <d v="2016-04-01T00:00:00"/>
    <d v="2016-04-03T00:00:00"/>
    <s v="Second Class"/>
    <s v="RB-19360"/>
    <x v="181"/>
    <x v="0"/>
    <s v="United States"/>
    <s v="Auburn"/>
    <x v="15"/>
    <n v="13021"/>
    <x v="3"/>
    <s v="OFF-AR-10004974"/>
    <x v="1"/>
    <x v="6"/>
    <s v="Newell 342"/>
    <n v="9.84"/>
    <n v="3"/>
    <n v="0"/>
    <x v="301"/>
    <x v="0"/>
    <x v="0"/>
    <x v="1"/>
    <x v="3"/>
  </r>
  <r>
    <n v="453"/>
    <s v="CA-2016-166674"/>
    <d v="2016-04-01T00:00:00"/>
    <d v="2016-04-03T00:00:00"/>
    <s v="Second Class"/>
    <s v="RB-19360"/>
    <x v="181"/>
    <x v="0"/>
    <s v="United States"/>
    <s v="Auburn"/>
    <x v="15"/>
    <n v="13021"/>
    <x v="3"/>
    <s v="TEC-PH-10002365"/>
    <x v="2"/>
    <x v="7"/>
    <s v="Belkin Grip Candy Sheer Case / Cover for iPhone 5 and 5S"/>
    <n v="35.119999999999997"/>
    <n v="4"/>
    <n v="0"/>
    <x v="440"/>
    <x v="0"/>
    <x v="0"/>
    <x v="1"/>
    <x v="3"/>
  </r>
  <r>
    <n v="454"/>
    <s v="CA-2017-147277"/>
    <d v="2017-10-20T00:00:00"/>
    <d v="2017-10-24T00:00:00"/>
    <s v="Standard Class"/>
    <s v="EB-13705"/>
    <x v="182"/>
    <x v="1"/>
    <s v="United States"/>
    <s v="Akron"/>
    <x v="24"/>
    <n v="44312"/>
    <x v="3"/>
    <s v="FUR-TA-10001539"/>
    <x v="0"/>
    <x v="3"/>
    <s v="Chromcraft Rectangular Conference Tables"/>
    <n v="284.36399999999998"/>
    <n v="2"/>
    <n v="0.4"/>
    <x v="441"/>
    <x v="1"/>
    <x v="3"/>
    <x v="0"/>
    <x v="2"/>
  </r>
  <r>
    <n v="455"/>
    <s v="CA-2017-147277"/>
    <d v="2017-10-20T00:00:00"/>
    <d v="2017-10-24T00:00:00"/>
    <s v="Standard Class"/>
    <s v="EB-13705"/>
    <x v="182"/>
    <x v="1"/>
    <s v="United States"/>
    <s v="Akron"/>
    <x v="24"/>
    <n v="44312"/>
    <x v="3"/>
    <s v="OFF-ST-10000142"/>
    <x v="1"/>
    <x v="4"/>
    <s v="Deluxe Rollaway Locking File with Drawer"/>
    <n v="665.40800000000002"/>
    <n v="2"/>
    <n v="0.2"/>
    <x v="442"/>
    <x v="2"/>
    <x v="3"/>
    <x v="0"/>
    <x v="2"/>
  </r>
  <r>
    <n v="456"/>
    <s v="CA-2016-100153"/>
    <d v="2016-12-13T00:00:00"/>
    <d v="2016-12-17T00:00:00"/>
    <s v="Standard Class"/>
    <s v="KH-16630"/>
    <x v="175"/>
    <x v="1"/>
    <s v="United States"/>
    <s v="Norman"/>
    <x v="26"/>
    <n v="73071"/>
    <x v="2"/>
    <s v="TEC-AC-10001772"/>
    <x v="2"/>
    <x v="11"/>
    <s v="Memorex Mini Travel Drive 16 GB USB 2.0 Flash Drive"/>
    <n v="63.88"/>
    <n v="4"/>
    <n v="0"/>
    <x v="443"/>
    <x v="0"/>
    <x v="0"/>
    <x v="0"/>
    <x v="4"/>
  </r>
  <r>
    <n v="457"/>
    <s v="US-2014-110674"/>
    <d v="2014-02-12T00:00:00"/>
    <d v="2014-02-18T00:00:00"/>
    <s v="Standard Class"/>
    <s v="SC-20095"/>
    <x v="183"/>
    <x v="0"/>
    <s v="United States"/>
    <s v="Concord"/>
    <x v="1"/>
    <n v="94521"/>
    <x v="1"/>
    <s v="FUR-CH-10000225"/>
    <x v="0"/>
    <x v="1"/>
    <s v="Global Geo Office Task Chair, Gray"/>
    <n v="129.56800000000001"/>
    <n v="2"/>
    <n v="0.2"/>
    <x v="444"/>
    <x v="2"/>
    <x v="2"/>
    <x v="3"/>
    <x v="11"/>
  </r>
  <r>
    <n v="458"/>
    <s v="US-2016-157945"/>
    <d v="2016-09-26T00:00:00"/>
    <d v="2016-10-01T00:00:00"/>
    <s v="Standard Class"/>
    <s v="NF-18385"/>
    <x v="173"/>
    <x v="0"/>
    <s v="United States"/>
    <s v="Decatur"/>
    <x v="10"/>
    <n v="62521"/>
    <x v="2"/>
    <s v="FUR-CH-10002331"/>
    <x v="0"/>
    <x v="1"/>
    <s v="Hon 4700 Series Mobuis Mid-Back Task Chairs with Adjustable Arms"/>
    <n v="747.55799999999999"/>
    <n v="3"/>
    <n v="0.3"/>
    <x v="445"/>
    <x v="1"/>
    <x v="0"/>
    <x v="2"/>
    <x v="8"/>
  </r>
  <r>
    <n v="459"/>
    <s v="US-2016-157945"/>
    <d v="2016-09-26T00:00:00"/>
    <d v="2016-10-01T00:00:00"/>
    <s v="Standard Class"/>
    <s v="NF-18385"/>
    <x v="173"/>
    <x v="0"/>
    <s v="United States"/>
    <s v="Decatur"/>
    <x v="10"/>
    <n v="62521"/>
    <x v="2"/>
    <s v="OFF-EN-10001415"/>
    <x v="1"/>
    <x v="12"/>
    <s v="Staple envelope"/>
    <n v="8.9280000000000008"/>
    <n v="2"/>
    <n v="0.2"/>
    <x v="446"/>
    <x v="2"/>
    <x v="0"/>
    <x v="2"/>
    <x v="8"/>
  </r>
  <r>
    <n v="460"/>
    <s v="CA-2015-109638"/>
    <d v="2015-12-15T00:00:00"/>
    <d v="2015-12-22T00:00:00"/>
    <s v="Standard Class"/>
    <s v="JH-15985"/>
    <x v="98"/>
    <x v="0"/>
    <s v="United States"/>
    <s v="Seattle"/>
    <x v="4"/>
    <n v="98115"/>
    <x v="1"/>
    <s v="OFF-AP-10002472"/>
    <x v="1"/>
    <x v="9"/>
    <s v="3M Office Air Cleaner"/>
    <n v="103.92"/>
    <n v="4"/>
    <n v="0"/>
    <x v="447"/>
    <x v="0"/>
    <x v="1"/>
    <x v="0"/>
    <x v="4"/>
  </r>
  <r>
    <n v="461"/>
    <s v="CA-2015-109638"/>
    <d v="2015-12-15T00:00:00"/>
    <d v="2015-12-22T00:00:00"/>
    <s v="Standard Class"/>
    <s v="JH-15985"/>
    <x v="98"/>
    <x v="0"/>
    <s v="United States"/>
    <s v="Seattle"/>
    <x v="4"/>
    <n v="98115"/>
    <x v="1"/>
    <s v="TEC-AC-10004571"/>
    <x v="2"/>
    <x v="11"/>
    <s v="Logitech G700s Rechargeable Gaming Mouse"/>
    <n v="899.91"/>
    <n v="9"/>
    <n v="0"/>
    <x v="448"/>
    <x v="0"/>
    <x v="1"/>
    <x v="0"/>
    <x v="4"/>
  </r>
  <r>
    <n v="462"/>
    <s v="CA-2015-109638"/>
    <d v="2015-12-15T00:00:00"/>
    <d v="2015-12-22T00:00:00"/>
    <s v="Standard Class"/>
    <s v="JH-15985"/>
    <x v="98"/>
    <x v="0"/>
    <s v="United States"/>
    <s v="Seattle"/>
    <x v="4"/>
    <n v="98115"/>
    <x v="1"/>
    <s v="OFF-BI-10001098"/>
    <x v="1"/>
    <x v="8"/>
    <s v="Acco D-Ring Binder w/DublLock"/>
    <n v="51.311999999999998"/>
    <n v="3"/>
    <n v="0.2"/>
    <x v="449"/>
    <x v="2"/>
    <x v="1"/>
    <x v="0"/>
    <x v="4"/>
  </r>
  <r>
    <n v="463"/>
    <s v="CA-2016-109869"/>
    <d v="2016-04-22T00:00:00"/>
    <d v="2016-04-29T00:00:00"/>
    <s v="Standard Class"/>
    <s v="TN-21040"/>
    <x v="184"/>
    <x v="2"/>
    <s v="United States"/>
    <s v="Phoenix"/>
    <x v="16"/>
    <n v="85023"/>
    <x v="1"/>
    <s v="FUR-FU-10000023"/>
    <x v="0"/>
    <x v="5"/>
    <s v="Eldon Wave Desk Accessories"/>
    <n v="23.56"/>
    <n v="5"/>
    <n v="0.2"/>
    <x v="450"/>
    <x v="2"/>
    <x v="0"/>
    <x v="1"/>
    <x v="3"/>
  </r>
  <r>
    <n v="464"/>
    <s v="CA-2016-109869"/>
    <d v="2016-04-22T00:00:00"/>
    <d v="2016-04-29T00:00:00"/>
    <s v="Standard Class"/>
    <s v="TN-21040"/>
    <x v="184"/>
    <x v="2"/>
    <s v="United States"/>
    <s v="Phoenix"/>
    <x v="16"/>
    <n v="85023"/>
    <x v="1"/>
    <s v="FUR-TA-10001889"/>
    <x v="0"/>
    <x v="3"/>
    <s v="Bush Advantage Collection Racetrack Conference Table"/>
    <n v="1272.6300000000001"/>
    <n v="6"/>
    <n v="0.5"/>
    <x v="451"/>
    <x v="1"/>
    <x v="0"/>
    <x v="1"/>
    <x v="3"/>
  </r>
  <r>
    <n v="465"/>
    <s v="CA-2016-109869"/>
    <d v="2016-04-22T00:00:00"/>
    <d v="2016-04-29T00:00:00"/>
    <s v="Standard Class"/>
    <s v="TN-21040"/>
    <x v="184"/>
    <x v="2"/>
    <s v="United States"/>
    <s v="Phoenix"/>
    <x v="16"/>
    <n v="85023"/>
    <x v="1"/>
    <s v="OFF-BI-10000315"/>
    <x v="1"/>
    <x v="8"/>
    <s v="Poly Designer Cover &amp; Back"/>
    <n v="28.484999999999999"/>
    <n v="5"/>
    <n v="0.7"/>
    <x v="452"/>
    <x v="1"/>
    <x v="0"/>
    <x v="1"/>
    <x v="3"/>
  </r>
  <r>
    <n v="466"/>
    <s v="CA-2016-109869"/>
    <d v="2016-04-22T00:00:00"/>
    <d v="2016-04-29T00:00:00"/>
    <s v="Standard Class"/>
    <s v="TN-21040"/>
    <x v="184"/>
    <x v="2"/>
    <s v="United States"/>
    <s v="Phoenix"/>
    <x v="16"/>
    <n v="85023"/>
    <x v="1"/>
    <s v="OFF-SU-10003505"/>
    <x v="1"/>
    <x v="14"/>
    <s v="Premier Electric Letter Opener"/>
    <n v="185.376"/>
    <n v="2"/>
    <n v="0.2"/>
    <x v="453"/>
    <x v="2"/>
    <x v="0"/>
    <x v="1"/>
    <x v="3"/>
  </r>
  <r>
    <n v="467"/>
    <s v="CA-2016-109869"/>
    <d v="2016-04-22T00:00:00"/>
    <d v="2016-04-29T00:00:00"/>
    <s v="Standard Class"/>
    <s v="TN-21040"/>
    <x v="184"/>
    <x v="2"/>
    <s v="United States"/>
    <s v="Phoenix"/>
    <x v="16"/>
    <n v="85023"/>
    <x v="1"/>
    <s v="OFF-AP-10002578"/>
    <x v="1"/>
    <x v="9"/>
    <s v="Fellowes Premier Superior Surge Suppressor, 10-Outlet, With Phone and Remote"/>
    <n v="78.272000000000006"/>
    <n v="2"/>
    <n v="0.2"/>
    <x v="454"/>
    <x v="2"/>
    <x v="0"/>
    <x v="1"/>
    <x v="3"/>
  </r>
  <r>
    <n v="468"/>
    <s v="US-2015-101399"/>
    <d v="2015-01-17T00:00:00"/>
    <d v="2015-01-24T00:00:00"/>
    <s v="Standard Class"/>
    <s v="JS-15940"/>
    <x v="185"/>
    <x v="2"/>
    <s v="United States"/>
    <s v="Park Ridge"/>
    <x v="10"/>
    <n v="60068"/>
    <x v="2"/>
    <s v="FUR-FU-10002918"/>
    <x v="0"/>
    <x v="5"/>
    <s v="Eldon ClusterMat Chair Mat with Cordless Antistatic Protection"/>
    <n v="254.744"/>
    <n v="7"/>
    <n v="0.6"/>
    <x v="455"/>
    <x v="1"/>
    <x v="1"/>
    <x v="3"/>
    <x v="9"/>
  </r>
  <r>
    <n v="469"/>
    <s v="CA-2017-154907"/>
    <d v="2017-03-31T00:00:00"/>
    <d v="2017-04-04T00:00:00"/>
    <s v="Standard Class"/>
    <s v="DS-13180"/>
    <x v="103"/>
    <x v="1"/>
    <s v="United States"/>
    <s v="Amarillo"/>
    <x v="5"/>
    <n v="79109"/>
    <x v="2"/>
    <s v="FUR-BO-10002824"/>
    <x v="0"/>
    <x v="0"/>
    <s v="Bush Mission Pointe Library"/>
    <n v="205.33279999999999"/>
    <n v="2"/>
    <n v="0.32"/>
    <x v="456"/>
    <x v="1"/>
    <x v="3"/>
    <x v="3"/>
    <x v="10"/>
  </r>
  <r>
    <n v="470"/>
    <s v="US-2016-100419"/>
    <d v="2016-12-16T00:00:00"/>
    <d v="2016-12-20T00:00:00"/>
    <s v="Second Class"/>
    <s v="CC-12670"/>
    <x v="113"/>
    <x v="0"/>
    <s v="United States"/>
    <s v="Chicago"/>
    <x v="10"/>
    <n v="60610"/>
    <x v="2"/>
    <s v="OFF-BI-10002194"/>
    <x v="1"/>
    <x v="8"/>
    <s v="Cardinal Hold-It CD Pocket"/>
    <n v="4.7880000000000003"/>
    <n v="3"/>
    <n v="0.8"/>
    <x v="457"/>
    <x v="1"/>
    <x v="0"/>
    <x v="0"/>
    <x v="4"/>
  </r>
  <r>
    <n v="471"/>
    <s v="CA-2015-154144"/>
    <d v="2015-12-20T00:00:00"/>
    <d v="2015-12-24T00:00:00"/>
    <s v="Standard Class"/>
    <s v="MH-17785"/>
    <x v="186"/>
    <x v="1"/>
    <s v="United States"/>
    <s v="Lindenhurst"/>
    <x v="15"/>
    <n v="11757"/>
    <x v="3"/>
    <s v="OFF-PA-10004071"/>
    <x v="1"/>
    <x v="10"/>
    <s v="Eaton Premium Continuous-Feed Paper, 25% Cotton, Letter Size, White, 1000 Shts/Box"/>
    <n v="55.48"/>
    <n v="1"/>
    <n v="0"/>
    <x v="458"/>
    <x v="0"/>
    <x v="1"/>
    <x v="0"/>
    <x v="4"/>
  </r>
  <r>
    <n v="472"/>
    <s v="CA-2014-144666"/>
    <d v="2014-11-09T00:00:00"/>
    <d v="2014-11-11T00:00:00"/>
    <s v="Second Class"/>
    <s v="JP-15520"/>
    <x v="187"/>
    <x v="0"/>
    <s v="United States"/>
    <s v="San Francisco"/>
    <x v="1"/>
    <n v="94110"/>
    <x v="1"/>
    <s v="OFF-ST-10002743"/>
    <x v="1"/>
    <x v="4"/>
    <s v="SAFCO Boltless Steel Shelving"/>
    <n v="340.92"/>
    <n v="3"/>
    <n v="0"/>
    <x v="459"/>
    <x v="0"/>
    <x v="2"/>
    <x v="0"/>
    <x v="0"/>
  </r>
  <r>
    <n v="473"/>
    <s v="CA-2014-144666"/>
    <d v="2014-11-09T00:00:00"/>
    <d v="2014-11-11T00:00:00"/>
    <s v="Second Class"/>
    <s v="JP-15520"/>
    <x v="187"/>
    <x v="0"/>
    <s v="United States"/>
    <s v="San Francisco"/>
    <x v="1"/>
    <n v="94110"/>
    <x v="1"/>
    <s v="FUR-BO-10001601"/>
    <x v="0"/>
    <x v="0"/>
    <s v="Sauder Mission Library with Doors, Fruitwood Finish"/>
    <n v="222.666"/>
    <n v="2"/>
    <n v="0.15"/>
    <x v="460"/>
    <x v="2"/>
    <x v="2"/>
    <x v="0"/>
    <x v="0"/>
  </r>
  <r>
    <n v="474"/>
    <s v="CA-2014-144666"/>
    <d v="2014-11-09T00:00:00"/>
    <d v="2014-11-11T00:00:00"/>
    <s v="Second Class"/>
    <s v="JP-15520"/>
    <x v="187"/>
    <x v="0"/>
    <s v="United States"/>
    <s v="San Francisco"/>
    <x v="1"/>
    <n v="94110"/>
    <x v="1"/>
    <s v="TEC-PH-10002680"/>
    <x v="2"/>
    <x v="7"/>
    <s v="Samsung Galaxy Note 3"/>
    <n v="703.96799999999996"/>
    <n v="4"/>
    <n v="0.2"/>
    <x v="461"/>
    <x v="2"/>
    <x v="2"/>
    <x v="0"/>
    <x v="0"/>
  </r>
  <r>
    <n v="475"/>
    <s v="CA-2014-144666"/>
    <d v="2014-11-09T00:00:00"/>
    <d v="2014-11-11T00:00:00"/>
    <s v="Second Class"/>
    <s v="JP-15520"/>
    <x v="187"/>
    <x v="0"/>
    <s v="United States"/>
    <s v="San Francisco"/>
    <x v="1"/>
    <n v="94110"/>
    <x v="1"/>
    <s v="OFF-ST-10001321"/>
    <x v="1"/>
    <x v="4"/>
    <s v="Decoflex Hanging Personal Folder File, Blue"/>
    <n v="92.52"/>
    <n v="6"/>
    <n v="0"/>
    <x v="462"/>
    <x v="0"/>
    <x v="2"/>
    <x v="0"/>
    <x v="0"/>
  </r>
  <r>
    <n v="476"/>
    <s v="CA-2014-144666"/>
    <d v="2014-11-09T00:00:00"/>
    <d v="2014-11-11T00:00:00"/>
    <s v="Second Class"/>
    <s v="JP-15520"/>
    <x v="187"/>
    <x v="0"/>
    <s v="United States"/>
    <s v="San Francisco"/>
    <x v="1"/>
    <n v="94110"/>
    <x v="1"/>
    <s v="OFF-PA-10001509"/>
    <x v="1"/>
    <x v="10"/>
    <s v="Recycled Desk Saver Line &quot;While You Were Out&quot; Book, 5 1/2&quot; X 4&quot;"/>
    <n v="62.65"/>
    <n v="7"/>
    <n v="0"/>
    <x v="463"/>
    <x v="0"/>
    <x v="2"/>
    <x v="0"/>
    <x v="0"/>
  </r>
  <r>
    <n v="477"/>
    <s v="CA-2014-144666"/>
    <d v="2014-11-09T00:00:00"/>
    <d v="2014-11-11T00:00:00"/>
    <s v="Second Class"/>
    <s v="JP-15520"/>
    <x v="187"/>
    <x v="0"/>
    <s v="United States"/>
    <s v="San Francisco"/>
    <x v="1"/>
    <n v="94110"/>
    <x v="1"/>
    <s v="OFF-PA-10003465"/>
    <x v="1"/>
    <x v="10"/>
    <s v="Xerox 1912"/>
    <n v="94.85"/>
    <n v="5"/>
    <n v="0"/>
    <x v="464"/>
    <x v="0"/>
    <x v="2"/>
    <x v="0"/>
    <x v="0"/>
  </r>
  <r>
    <n v="478"/>
    <s v="CA-2016-103891"/>
    <d v="2016-07-12T00:00:00"/>
    <d v="2016-07-19T00:00:00"/>
    <s v="Standard Class"/>
    <s v="KH-16690"/>
    <x v="120"/>
    <x v="1"/>
    <s v="United States"/>
    <s v="Los Angeles"/>
    <x v="1"/>
    <n v="90008"/>
    <x v="1"/>
    <s v="TEC-PH-10000149"/>
    <x v="2"/>
    <x v="7"/>
    <s v="Cisco SPA525G2 IP Phone - Wireless"/>
    <n v="95.76"/>
    <n v="6"/>
    <n v="0.2"/>
    <x v="465"/>
    <x v="2"/>
    <x v="0"/>
    <x v="2"/>
    <x v="7"/>
  </r>
  <r>
    <n v="479"/>
    <s v="CA-2016-152632"/>
    <d v="2016-10-27T00:00:00"/>
    <d v="2016-11-02T00:00:00"/>
    <s v="Standard Class"/>
    <s v="JE-15475"/>
    <x v="188"/>
    <x v="0"/>
    <s v="United States"/>
    <s v="Troy"/>
    <x v="15"/>
    <n v="12180"/>
    <x v="3"/>
    <s v="FUR-FU-10002671"/>
    <x v="0"/>
    <x v="5"/>
    <s v="Electrix 20W Halogen Replacement Bulb for Zoom-In Desk Lamp"/>
    <n v="40.200000000000003"/>
    <n v="3"/>
    <n v="0"/>
    <x v="466"/>
    <x v="0"/>
    <x v="0"/>
    <x v="0"/>
    <x v="2"/>
  </r>
  <r>
    <n v="480"/>
    <s v="CA-2016-100790"/>
    <d v="2016-06-26T00:00:00"/>
    <d v="2016-07-02T00:00:00"/>
    <s v="Standard Class"/>
    <s v="JG-15805"/>
    <x v="189"/>
    <x v="1"/>
    <s v="United States"/>
    <s v="New York City"/>
    <x v="15"/>
    <n v="10024"/>
    <x v="3"/>
    <s v="OFF-AR-10003045"/>
    <x v="1"/>
    <x v="6"/>
    <s v="Prang Colored Pencils"/>
    <n v="14.7"/>
    <n v="5"/>
    <n v="0"/>
    <x v="467"/>
    <x v="0"/>
    <x v="0"/>
    <x v="1"/>
    <x v="1"/>
  </r>
  <r>
    <n v="481"/>
    <s v="CA-2016-100790"/>
    <d v="2016-06-26T00:00:00"/>
    <d v="2016-07-02T00:00:00"/>
    <s v="Standard Class"/>
    <s v="JG-15805"/>
    <x v="189"/>
    <x v="1"/>
    <s v="United States"/>
    <s v="New York City"/>
    <x v="15"/>
    <n v="10024"/>
    <x v="3"/>
    <s v="OFF-ST-10000689"/>
    <x v="1"/>
    <x v="4"/>
    <s v="Fellowes Strictly Business Drawer File, Letter/Legal Size"/>
    <n v="704.25"/>
    <n v="5"/>
    <n v="0"/>
    <x v="468"/>
    <x v="0"/>
    <x v="0"/>
    <x v="1"/>
    <x v="1"/>
  </r>
  <r>
    <n v="482"/>
    <s v="CA-2014-134677"/>
    <d v="2014-10-06T00:00:00"/>
    <d v="2014-10-10T00:00:00"/>
    <s v="Standard Class"/>
    <s v="XP-21865"/>
    <x v="190"/>
    <x v="0"/>
    <s v="United States"/>
    <s v="San Diego"/>
    <x v="1"/>
    <n v="92024"/>
    <x v="1"/>
    <s v="TEC-AC-10001445"/>
    <x v="2"/>
    <x v="11"/>
    <s v="Imation USB 2.0 Swivel Flash Drive USB flash drive - 4 GB - Pink"/>
    <n v="9.09"/>
    <n v="3"/>
    <n v="0"/>
    <x v="469"/>
    <x v="0"/>
    <x v="2"/>
    <x v="0"/>
    <x v="2"/>
  </r>
  <r>
    <n v="483"/>
    <s v="CA-2014-127691"/>
    <d v="2014-07-22T00:00:00"/>
    <d v="2014-07-27T00:00:00"/>
    <s v="Standard Class"/>
    <s v="EM-14065"/>
    <x v="191"/>
    <x v="0"/>
    <s v="United States"/>
    <s v="New York City"/>
    <x v="15"/>
    <n v="10024"/>
    <x v="3"/>
    <s v="OFF-AR-10002053"/>
    <x v="1"/>
    <x v="6"/>
    <s v="Premium Writing Pencils, Soft, #2 by Central Association for the Blind"/>
    <n v="5.96"/>
    <n v="2"/>
    <n v="0"/>
    <x v="470"/>
    <x v="0"/>
    <x v="2"/>
    <x v="2"/>
    <x v="7"/>
  </r>
  <r>
    <n v="484"/>
    <s v="CA-2014-127691"/>
    <d v="2014-07-22T00:00:00"/>
    <d v="2014-07-27T00:00:00"/>
    <s v="Standard Class"/>
    <s v="EM-14065"/>
    <x v="191"/>
    <x v="0"/>
    <s v="United States"/>
    <s v="New York City"/>
    <x v="15"/>
    <n v="10024"/>
    <x v="3"/>
    <s v="TEC-AC-10002567"/>
    <x v="2"/>
    <x v="11"/>
    <s v="Logitech G602 Wireless Gaming Mouse"/>
    <n v="159.97999999999999"/>
    <n v="2"/>
    <n v="0"/>
    <x v="471"/>
    <x v="0"/>
    <x v="2"/>
    <x v="2"/>
    <x v="7"/>
  </r>
  <r>
    <n v="485"/>
    <s v="CA-2017-140963"/>
    <d v="2017-06-10T00:00:00"/>
    <d v="2017-06-13T00:00:00"/>
    <s v="First Class"/>
    <s v="MT-18070"/>
    <x v="192"/>
    <x v="2"/>
    <s v="United States"/>
    <s v="Los Angeles"/>
    <x v="1"/>
    <n v="90045"/>
    <x v="1"/>
    <s v="OFF-LA-10003923"/>
    <x v="1"/>
    <x v="2"/>
    <s v="Alphabetical Labels for Top Tab Filing"/>
    <n v="29.6"/>
    <n v="2"/>
    <n v="0"/>
    <x v="472"/>
    <x v="0"/>
    <x v="3"/>
    <x v="1"/>
    <x v="1"/>
  </r>
  <r>
    <n v="486"/>
    <s v="CA-2017-140963"/>
    <d v="2017-06-10T00:00:00"/>
    <d v="2017-06-13T00:00:00"/>
    <s v="First Class"/>
    <s v="MT-18070"/>
    <x v="192"/>
    <x v="2"/>
    <s v="United States"/>
    <s v="Los Angeles"/>
    <x v="1"/>
    <n v="90045"/>
    <x v="1"/>
    <s v="FUR-BO-10001337"/>
    <x v="0"/>
    <x v="0"/>
    <s v="O'Sullivan Living Dimensions 2-Shelf Bookcases"/>
    <n v="514.16499999999996"/>
    <n v="5"/>
    <n v="0.15"/>
    <x v="473"/>
    <x v="2"/>
    <x v="3"/>
    <x v="1"/>
    <x v="1"/>
  </r>
  <r>
    <n v="487"/>
    <s v="CA-2017-140963"/>
    <d v="2017-06-10T00:00:00"/>
    <d v="2017-06-13T00:00:00"/>
    <s v="First Class"/>
    <s v="MT-18070"/>
    <x v="192"/>
    <x v="2"/>
    <s v="United States"/>
    <s v="Los Angeles"/>
    <x v="1"/>
    <n v="90045"/>
    <x v="1"/>
    <s v="TEC-PH-10001924"/>
    <x v="2"/>
    <x v="7"/>
    <s v="iHome FM Clock Radio with Lightning Dock"/>
    <n v="279.95999999999998"/>
    <n v="5"/>
    <n v="0.2"/>
    <x v="474"/>
    <x v="2"/>
    <x v="3"/>
    <x v="1"/>
    <x v="1"/>
  </r>
  <r>
    <n v="488"/>
    <s v="CA-2014-154627"/>
    <d v="2014-10-29T00:00:00"/>
    <d v="2014-10-31T00:00:00"/>
    <s v="First Class"/>
    <s v="SA-20830"/>
    <x v="193"/>
    <x v="0"/>
    <s v="United States"/>
    <s v="Chicago"/>
    <x v="10"/>
    <n v="60610"/>
    <x v="2"/>
    <s v="TEC-PH-10001363"/>
    <x v="2"/>
    <x v="7"/>
    <s v="Apple iPhone 5S"/>
    <n v="2735.9520000000002"/>
    <n v="6"/>
    <n v="0.2"/>
    <x v="475"/>
    <x v="2"/>
    <x v="2"/>
    <x v="0"/>
    <x v="2"/>
  </r>
  <r>
    <n v="489"/>
    <s v="CA-2014-133753"/>
    <d v="2014-06-09T00:00:00"/>
    <d v="2014-06-13T00:00:00"/>
    <s v="Second Class"/>
    <s v="CW-11905"/>
    <x v="194"/>
    <x v="2"/>
    <s v="United States"/>
    <s v="Huntsville"/>
    <x v="5"/>
    <n v="77340"/>
    <x v="2"/>
    <s v="TEC-PH-10000376"/>
    <x v="2"/>
    <x v="7"/>
    <s v="Square Credit Card Reader"/>
    <n v="7.992"/>
    <n v="1"/>
    <n v="0.2"/>
    <x v="476"/>
    <x v="2"/>
    <x v="2"/>
    <x v="1"/>
    <x v="1"/>
  </r>
  <r>
    <n v="490"/>
    <s v="CA-2014-133753"/>
    <d v="2014-06-09T00:00:00"/>
    <d v="2014-06-13T00:00:00"/>
    <s v="Second Class"/>
    <s v="CW-11905"/>
    <x v="194"/>
    <x v="2"/>
    <s v="United States"/>
    <s v="Huntsville"/>
    <x v="5"/>
    <n v="77340"/>
    <x v="2"/>
    <s v="TEC-AC-10000303"/>
    <x v="2"/>
    <x v="11"/>
    <s v="Logitech M510 Wireless Mouse"/>
    <n v="63.984000000000002"/>
    <n v="2"/>
    <n v="0.2"/>
    <x v="477"/>
    <x v="2"/>
    <x v="2"/>
    <x v="1"/>
    <x v="1"/>
  </r>
  <r>
    <n v="491"/>
    <s v="CA-2014-133753"/>
    <d v="2014-06-09T00:00:00"/>
    <d v="2014-06-13T00:00:00"/>
    <s v="Second Class"/>
    <s v="CW-11905"/>
    <x v="194"/>
    <x v="2"/>
    <s v="United States"/>
    <s v="Huntsville"/>
    <x v="5"/>
    <n v="77340"/>
    <x v="2"/>
    <s v="OFF-AR-10001953"/>
    <x v="1"/>
    <x v="6"/>
    <s v="Boston 1645 Deluxe Heavier-Duty Electric Pencil Sharpener"/>
    <n v="70.367999999999995"/>
    <n v="2"/>
    <n v="0.2"/>
    <x v="478"/>
    <x v="2"/>
    <x v="2"/>
    <x v="1"/>
    <x v="1"/>
  </r>
  <r>
    <n v="492"/>
    <s v="CA-2014-113362"/>
    <d v="2014-09-14T00:00:00"/>
    <d v="2014-09-19T00:00:00"/>
    <s v="Standard Class"/>
    <s v="AJ-10960"/>
    <x v="195"/>
    <x v="0"/>
    <s v="United States"/>
    <s v="Rochester"/>
    <x v="15"/>
    <n v="14609"/>
    <x v="3"/>
    <s v="OFF-ST-10001809"/>
    <x v="1"/>
    <x v="4"/>
    <s v="Fellowes Officeware Wire Shelving"/>
    <n v="449.15"/>
    <n v="5"/>
    <n v="0"/>
    <x v="479"/>
    <x v="0"/>
    <x v="2"/>
    <x v="2"/>
    <x v="8"/>
  </r>
  <r>
    <n v="493"/>
    <s v="CA-2014-113362"/>
    <d v="2014-09-14T00:00:00"/>
    <d v="2014-09-19T00:00:00"/>
    <s v="Standard Class"/>
    <s v="AJ-10960"/>
    <x v="195"/>
    <x v="0"/>
    <s v="United States"/>
    <s v="Rochester"/>
    <x v="15"/>
    <n v="14609"/>
    <x v="3"/>
    <s v="OFF-EN-10003845"/>
    <x v="1"/>
    <x v="12"/>
    <s v="Colored Envelopes"/>
    <n v="11.07"/>
    <n v="3"/>
    <n v="0"/>
    <x v="480"/>
    <x v="0"/>
    <x v="2"/>
    <x v="2"/>
    <x v="8"/>
  </r>
  <r>
    <n v="494"/>
    <s v="CA-2016-169166"/>
    <d v="2016-05-09T00:00:00"/>
    <d v="2016-05-14T00:00:00"/>
    <s v="Standard Class"/>
    <s v="SS-20590"/>
    <x v="196"/>
    <x v="0"/>
    <s v="United States"/>
    <s v="Seattle"/>
    <x v="4"/>
    <n v="98115"/>
    <x v="1"/>
    <s v="TEC-AC-10000991"/>
    <x v="2"/>
    <x v="11"/>
    <s v="Sony Micro Vault Click 8 GB USB 2.0 Flash Drive"/>
    <n v="93.98"/>
    <n v="2"/>
    <n v="0"/>
    <x v="481"/>
    <x v="0"/>
    <x v="0"/>
    <x v="1"/>
    <x v="5"/>
  </r>
  <r>
    <n v="495"/>
    <s v="US-2016-120929"/>
    <d v="2016-03-18T00:00:00"/>
    <d v="2016-03-21T00:00:00"/>
    <s v="Second Class"/>
    <s v="RO-19780"/>
    <x v="197"/>
    <x v="0"/>
    <s v="United States"/>
    <s v="Memphis"/>
    <x v="18"/>
    <n v="38109"/>
    <x v="0"/>
    <s v="FUR-TA-10001857"/>
    <x v="0"/>
    <x v="3"/>
    <s v="Balt Solid Wood Rectangular Table"/>
    <n v="189.88200000000001"/>
    <n v="3"/>
    <n v="0.4"/>
    <x v="482"/>
    <x v="1"/>
    <x v="0"/>
    <x v="3"/>
    <x v="10"/>
  </r>
  <r>
    <n v="496"/>
    <s v="CA-2015-134782"/>
    <d v="2015-12-27T00:00:00"/>
    <d v="2015-12-31T00:00:00"/>
    <s v="Standard Class"/>
    <s v="MD-17350"/>
    <x v="198"/>
    <x v="0"/>
    <s v="United States"/>
    <s v="Fayetteville"/>
    <x v="36"/>
    <n v="72701"/>
    <x v="0"/>
    <s v="OFF-EN-10001434"/>
    <x v="1"/>
    <x v="12"/>
    <s v="Strathmore #10 Envelopes, Ultimate White"/>
    <n v="105.42"/>
    <n v="2"/>
    <n v="0"/>
    <x v="483"/>
    <x v="0"/>
    <x v="1"/>
    <x v="0"/>
    <x v="4"/>
  </r>
  <r>
    <n v="497"/>
    <s v="CA-2016-126158"/>
    <d v="2016-07-25T00:00:00"/>
    <d v="2016-07-31T00:00:00"/>
    <s v="Standard Class"/>
    <s v="SC-20095"/>
    <x v="183"/>
    <x v="0"/>
    <s v="United States"/>
    <s v="Costa Mesa"/>
    <x v="1"/>
    <n v="92627"/>
    <x v="1"/>
    <s v="OFF-BI-10002498"/>
    <x v="1"/>
    <x v="8"/>
    <s v="Clear Mylar Reinforcing Strips"/>
    <n v="119.616"/>
    <n v="8"/>
    <n v="0.2"/>
    <x v="484"/>
    <x v="2"/>
    <x v="0"/>
    <x v="2"/>
    <x v="7"/>
  </r>
  <r>
    <n v="498"/>
    <s v="CA-2016-126158"/>
    <d v="2016-07-25T00:00:00"/>
    <d v="2016-07-31T00:00:00"/>
    <s v="Standard Class"/>
    <s v="SC-20095"/>
    <x v="183"/>
    <x v="0"/>
    <s v="United States"/>
    <s v="Costa Mesa"/>
    <x v="1"/>
    <n v="92627"/>
    <x v="1"/>
    <s v="FUR-FU-10004864"/>
    <x v="0"/>
    <x v="5"/>
    <s v="Howard Miller 14-1/2&quot; Diameter Chrome Round Wall Clock"/>
    <n v="255.76"/>
    <n v="4"/>
    <n v="0"/>
    <x v="485"/>
    <x v="0"/>
    <x v="0"/>
    <x v="2"/>
    <x v="7"/>
  </r>
  <r>
    <n v="499"/>
    <s v="CA-2016-126158"/>
    <d v="2016-07-25T00:00:00"/>
    <d v="2016-07-31T00:00:00"/>
    <s v="Standard Class"/>
    <s v="SC-20095"/>
    <x v="183"/>
    <x v="0"/>
    <s v="United States"/>
    <s v="Costa Mesa"/>
    <x v="1"/>
    <n v="92627"/>
    <x v="1"/>
    <s v="FUR-CH-10002602"/>
    <x v="0"/>
    <x v="1"/>
    <s v="DMI Arturo Collection Mission-style Design Wood Chair"/>
    <n v="241.56800000000001"/>
    <n v="2"/>
    <n v="0.2"/>
    <x v="486"/>
    <x v="2"/>
    <x v="0"/>
    <x v="2"/>
    <x v="7"/>
  </r>
  <r>
    <n v="500"/>
    <s v="CA-2016-126158"/>
    <d v="2016-07-25T00:00:00"/>
    <d v="2016-07-31T00:00:00"/>
    <s v="Standard Class"/>
    <s v="SC-20095"/>
    <x v="183"/>
    <x v="0"/>
    <s v="United States"/>
    <s v="Costa Mesa"/>
    <x v="1"/>
    <n v="92627"/>
    <x v="1"/>
    <s v="FUR-FU-10000073"/>
    <x v="0"/>
    <x v="5"/>
    <s v="Deflect-O Glasstique Clear Desk Accessories"/>
    <n v="69.3"/>
    <n v="9"/>
    <n v="0"/>
    <x v="487"/>
    <x v="0"/>
    <x v="0"/>
    <x v="2"/>
    <x v="7"/>
  </r>
  <r>
    <n v="501"/>
    <s v="US-2016-105578"/>
    <d v="2016-05-30T00:00:00"/>
    <d v="2016-06-04T00:00:00"/>
    <s v="Standard Class"/>
    <s v="MY-17380"/>
    <x v="199"/>
    <x v="1"/>
    <s v="United States"/>
    <s v="Parker"/>
    <x v="22"/>
    <n v="80134"/>
    <x v="1"/>
    <s v="OFF-BI-10001670"/>
    <x v="1"/>
    <x v="8"/>
    <s v="Vinyl Sectional Post Binders"/>
    <n v="22.62"/>
    <n v="2"/>
    <n v="0.7"/>
    <x v="488"/>
    <x v="1"/>
    <x v="0"/>
    <x v="1"/>
    <x v="5"/>
  </r>
  <r>
    <n v="502"/>
    <s v="US-2016-105578"/>
    <d v="2016-05-30T00:00:00"/>
    <d v="2016-06-04T00:00:00"/>
    <s v="Standard Class"/>
    <s v="MY-17380"/>
    <x v="199"/>
    <x v="1"/>
    <s v="United States"/>
    <s v="Parker"/>
    <x v="22"/>
    <n v="80134"/>
    <x v="1"/>
    <s v="OFF-BI-10001658"/>
    <x v="1"/>
    <x v="8"/>
    <s v="GBC Standard Therm-A-Bind Covers"/>
    <n v="14.952"/>
    <n v="2"/>
    <n v="0.7"/>
    <x v="489"/>
    <x v="1"/>
    <x v="0"/>
    <x v="1"/>
    <x v="5"/>
  </r>
  <r>
    <n v="503"/>
    <s v="US-2016-105578"/>
    <d v="2016-05-30T00:00:00"/>
    <d v="2016-06-04T00:00:00"/>
    <s v="Standard Class"/>
    <s v="MY-17380"/>
    <x v="199"/>
    <x v="1"/>
    <s v="United States"/>
    <s v="Parker"/>
    <x v="22"/>
    <n v="80134"/>
    <x v="1"/>
    <s v="FUR-CH-10001215"/>
    <x v="0"/>
    <x v="1"/>
    <s v="Global Troy Executive Leather Low-Back Tilter"/>
    <n v="801.56799999999998"/>
    <n v="2"/>
    <n v="0.2"/>
    <x v="490"/>
    <x v="2"/>
    <x v="0"/>
    <x v="1"/>
    <x v="5"/>
  </r>
  <r>
    <n v="504"/>
    <s v="US-2016-105578"/>
    <d v="2016-05-30T00:00:00"/>
    <d v="2016-06-04T00:00:00"/>
    <s v="Standard Class"/>
    <s v="MY-17380"/>
    <x v="199"/>
    <x v="1"/>
    <s v="United States"/>
    <s v="Parker"/>
    <x v="22"/>
    <n v="80134"/>
    <x v="1"/>
    <s v="OFF-BI-10000831"/>
    <x v="1"/>
    <x v="8"/>
    <s v="Storex Flexible Poly Binders with Double Pockets"/>
    <n v="2.3759999999999999"/>
    <n v="3"/>
    <n v="0.7"/>
    <x v="491"/>
    <x v="1"/>
    <x v="0"/>
    <x v="1"/>
    <x v="5"/>
  </r>
  <r>
    <n v="505"/>
    <s v="US-2016-105578"/>
    <d v="2016-05-30T00:00:00"/>
    <d v="2016-06-04T00:00:00"/>
    <s v="Standard Class"/>
    <s v="MY-17380"/>
    <x v="199"/>
    <x v="1"/>
    <s v="United States"/>
    <s v="Parker"/>
    <x v="22"/>
    <n v="80134"/>
    <x v="1"/>
    <s v="OFF-PA-10000357"/>
    <x v="1"/>
    <x v="10"/>
    <s v="White Dual Perf Computer Printout Paper, 2700 Sheets, 1 Part, Heavyweight, 20 lbs., 14 7/8 x 11"/>
    <n v="32.792000000000002"/>
    <n v="1"/>
    <n v="0.2"/>
    <x v="492"/>
    <x v="2"/>
    <x v="0"/>
    <x v="1"/>
    <x v="5"/>
  </r>
  <r>
    <n v="506"/>
    <s v="CA-2017-134978"/>
    <d v="2017-11-12T00:00:00"/>
    <d v="2017-11-15T00:00:00"/>
    <s v="Second Class"/>
    <s v="EB-13705"/>
    <x v="182"/>
    <x v="1"/>
    <s v="United States"/>
    <s v="New York City"/>
    <x v="15"/>
    <n v="10024"/>
    <x v="3"/>
    <s v="OFF-BI-10003274"/>
    <x v="1"/>
    <x v="8"/>
    <s v="Avery Durable Slant Ring Binders, No Labels"/>
    <n v="15.92"/>
    <n v="5"/>
    <n v="0.2"/>
    <x v="493"/>
    <x v="2"/>
    <x v="3"/>
    <x v="0"/>
    <x v="0"/>
  </r>
  <r>
    <n v="507"/>
    <s v="CA-2015-145352"/>
    <d v="2015-03-16T00:00:00"/>
    <d v="2015-03-22T00:00:00"/>
    <s v="Standard Class"/>
    <s v="CM-12385"/>
    <x v="200"/>
    <x v="0"/>
    <s v="United States"/>
    <s v="Atlanta"/>
    <x v="32"/>
    <n v="30318"/>
    <x v="0"/>
    <s v="OFF-AR-10001662"/>
    <x v="1"/>
    <x v="6"/>
    <s v="Rogers Handheld Barrel Pencil Sharpener"/>
    <n v="2.74"/>
    <n v="1"/>
    <n v="0"/>
    <x v="494"/>
    <x v="0"/>
    <x v="1"/>
    <x v="3"/>
    <x v="10"/>
  </r>
  <r>
    <n v="508"/>
    <s v="CA-2015-145352"/>
    <d v="2015-03-16T00:00:00"/>
    <d v="2015-03-22T00:00:00"/>
    <s v="Standard Class"/>
    <s v="CM-12385"/>
    <x v="200"/>
    <x v="0"/>
    <s v="United States"/>
    <s v="Atlanta"/>
    <x v="32"/>
    <n v="30318"/>
    <x v="0"/>
    <s v="OFF-AR-10003856"/>
    <x v="1"/>
    <x v="6"/>
    <s v="Newell 344"/>
    <n v="8.34"/>
    <n v="3"/>
    <n v="0"/>
    <x v="495"/>
    <x v="0"/>
    <x v="1"/>
    <x v="3"/>
    <x v="10"/>
  </r>
  <r>
    <n v="509"/>
    <s v="CA-2015-145352"/>
    <d v="2015-03-16T00:00:00"/>
    <d v="2015-03-22T00:00:00"/>
    <s v="Standard Class"/>
    <s v="CM-12385"/>
    <x v="200"/>
    <x v="0"/>
    <s v="United States"/>
    <s v="Atlanta"/>
    <x v="32"/>
    <n v="30318"/>
    <x v="0"/>
    <s v="OFF-ST-10001228"/>
    <x v="1"/>
    <x v="4"/>
    <s v="Personal File Boxes with Fold-Down Carry Handle"/>
    <n v="46.74"/>
    <n v="3"/>
    <n v="0"/>
    <x v="496"/>
    <x v="0"/>
    <x v="1"/>
    <x v="3"/>
    <x v="10"/>
  </r>
  <r>
    <n v="510"/>
    <s v="CA-2015-145352"/>
    <d v="2015-03-16T00:00:00"/>
    <d v="2015-03-22T00:00:00"/>
    <s v="Standard Class"/>
    <s v="CM-12385"/>
    <x v="200"/>
    <x v="0"/>
    <s v="United States"/>
    <s v="Atlanta"/>
    <x v="32"/>
    <n v="30318"/>
    <x v="0"/>
    <s v="OFF-BI-10003527"/>
    <x v="1"/>
    <x v="8"/>
    <s v="Fellowes PB500 Electric Punch Plastic Comb Binding Machine with Manual Bind"/>
    <n v="6354.95"/>
    <n v="5"/>
    <n v="0"/>
    <x v="497"/>
    <x v="0"/>
    <x v="1"/>
    <x v="3"/>
    <x v="10"/>
  </r>
  <r>
    <n v="511"/>
    <s v="CA-2017-135307"/>
    <d v="2017-11-26T00:00:00"/>
    <d v="2017-11-27T00:00:00"/>
    <s v="First Class"/>
    <s v="LS-17245"/>
    <x v="201"/>
    <x v="0"/>
    <s v="United States"/>
    <s v="Gladstone"/>
    <x v="25"/>
    <n v="64118"/>
    <x v="2"/>
    <s v="FUR-FU-10001290"/>
    <x v="0"/>
    <x v="5"/>
    <s v="Executive Impressions Supervisor Wall Clock"/>
    <n v="126.3"/>
    <n v="3"/>
    <n v="0"/>
    <x v="498"/>
    <x v="0"/>
    <x v="3"/>
    <x v="0"/>
    <x v="0"/>
  </r>
  <r>
    <n v="512"/>
    <s v="CA-2017-135307"/>
    <d v="2017-11-26T00:00:00"/>
    <d v="2017-11-27T00:00:00"/>
    <s v="First Class"/>
    <s v="LS-17245"/>
    <x v="201"/>
    <x v="0"/>
    <s v="United States"/>
    <s v="Gladstone"/>
    <x v="25"/>
    <n v="64118"/>
    <x v="2"/>
    <s v="TEC-AC-10002399"/>
    <x v="2"/>
    <x v="11"/>
    <s v="SanDisk Cruzer 32 GB USB Flash Drive"/>
    <n v="38.04"/>
    <n v="2"/>
    <n v="0"/>
    <x v="499"/>
    <x v="0"/>
    <x v="3"/>
    <x v="0"/>
    <x v="0"/>
  </r>
  <r>
    <n v="513"/>
    <s v="CA-2016-106341"/>
    <d v="2016-10-20T00:00:00"/>
    <d v="2016-10-23T00:00:00"/>
    <s v="First Class"/>
    <s v="LF-17185"/>
    <x v="166"/>
    <x v="0"/>
    <s v="United States"/>
    <s v="Newark"/>
    <x v="24"/>
    <n v="43055"/>
    <x v="3"/>
    <s v="OFF-AR-10002053"/>
    <x v="1"/>
    <x v="6"/>
    <s v="Premium Writing Pencils, Soft, #2 by Central Association for the Blind"/>
    <n v="7.1520000000000001"/>
    <n v="3"/>
    <n v="0.2"/>
    <x v="500"/>
    <x v="2"/>
    <x v="0"/>
    <x v="0"/>
    <x v="2"/>
  </r>
  <r>
    <n v="514"/>
    <s v="CA-2017-163405"/>
    <d v="2017-12-21T00:00:00"/>
    <d v="2017-12-25T00:00:00"/>
    <s v="Standard Class"/>
    <s v="BN-11515"/>
    <x v="202"/>
    <x v="0"/>
    <s v="United States"/>
    <s v="Los Angeles"/>
    <x v="1"/>
    <n v="90049"/>
    <x v="1"/>
    <s v="OFF-AR-10003811"/>
    <x v="1"/>
    <x v="6"/>
    <s v="Newell 327"/>
    <n v="6.63"/>
    <n v="3"/>
    <n v="0"/>
    <x v="155"/>
    <x v="0"/>
    <x v="3"/>
    <x v="0"/>
    <x v="4"/>
  </r>
  <r>
    <n v="515"/>
    <s v="CA-2017-163405"/>
    <d v="2017-12-21T00:00:00"/>
    <d v="2017-12-25T00:00:00"/>
    <s v="Standard Class"/>
    <s v="BN-11515"/>
    <x v="202"/>
    <x v="0"/>
    <s v="United States"/>
    <s v="Los Angeles"/>
    <x v="1"/>
    <n v="90049"/>
    <x v="1"/>
    <s v="OFF-AR-10001246"/>
    <x v="1"/>
    <x v="6"/>
    <s v="Newell 317"/>
    <n v="5.88"/>
    <n v="2"/>
    <n v="0"/>
    <x v="501"/>
    <x v="0"/>
    <x v="3"/>
    <x v="0"/>
    <x v="4"/>
  </r>
  <r>
    <n v="516"/>
    <s v="CA-2017-127432"/>
    <d v="2017-01-22T00:00:00"/>
    <d v="2017-01-27T00:00:00"/>
    <s v="Standard Class"/>
    <s v="AD-10180"/>
    <x v="57"/>
    <x v="2"/>
    <s v="United States"/>
    <s v="Great Falls"/>
    <x v="37"/>
    <n v="59405"/>
    <x v="1"/>
    <s v="TEC-CO-10003236"/>
    <x v="2"/>
    <x v="16"/>
    <s v="Canon Image Class D660 Copier"/>
    <n v="2999.95"/>
    <n v="5"/>
    <n v="0"/>
    <x v="502"/>
    <x v="0"/>
    <x v="3"/>
    <x v="3"/>
    <x v="9"/>
  </r>
  <r>
    <n v="517"/>
    <s v="CA-2017-127432"/>
    <d v="2017-01-22T00:00:00"/>
    <d v="2017-01-27T00:00:00"/>
    <s v="Standard Class"/>
    <s v="AD-10180"/>
    <x v="57"/>
    <x v="2"/>
    <s v="United States"/>
    <s v="Great Falls"/>
    <x v="37"/>
    <n v="59405"/>
    <x v="1"/>
    <s v="OFF-ST-10004507"/>
    <x v="1"/>
    <x v="4"/>
    <s v="Advantus Rolling Storage Box"/>
    <n v="51.45"/>
    <n v="3"/>
    <n v="0"/>
    <x v="503"/>
    <x v="0"/>
    <x v="3"/>
    <x v="3"/>
    <x v="9"/>
  </r>
  <r>
    <n v="518"/>
    <s v="CA-2017-127432"/>
    <d v="2017-01-22T00:00:00"/>
    <d v="2017-01-27T00:00:00"/>
    <s v="Standard Class"/>
    <s v="AD-10180"/>
    <x v="57"/>
    <x v="2"/>
    <s v="United States"/>
    <s v="Great Falls"/>
    <x v="37"/>
    <n v="59405"/>
    <x v="1"/>
    <s v="OFF-PA-10001667"/>
    <x v="1"/>
    <x v="10"/>
    <s v="Great White Multi-Use Recycled Paper (20Lb. and 84 Bright)"/>
    <n v="11.96"/>
    <n v="2"/>
    <n v="0"/>
    <x v="504"/>
    <x v="0"/>
    <x v="3"/>
    <x v="3"/>
    <x v="9"/>
  </r>
  <r>
    <n v="519"/>
    <s v="CA-2017-127432"/>
    <d v="2017-01-22T00:00:00"/>
    <d v="2017-01-27T00:00:00"/>
    <s v="Standard Class"/>
    <s v="AD-10180"/>
    <x v="57"/>
    <x v="2"/>
    <s v="United States"/>
    <s v="Great Falls"/>
    <x v="37"/>
    <n v="59405"/>
    <x v="1"/>
    <s v="OFF-ST-10004459"/>
    <x v="1"/>
    <x v="4"/>
    <s v="Tennsco Single-Tier Lockers"/>
    <n v="1126.02"/>
    <n v="3"/>
    <n v="0"/>
    <x v="505"/>
    <x v="0"/>
    <x v="3"/>
    <x v="3"/>
    <x v="9"/>
  </r>
  <r>
    <n v="520"/>
    <s v="CA-2015-157812"/>
    <d v="2015-03-22T00:00:00"/>
    <d v="2015-03-26T00:00:00"/>
    <s v="Standard Class"/>
    <s v="DB-13210"/>
    <x v="203"/>
    <x v="0"/>
    <s v="United States"/>
    <s v="Houston"/>
    <x v="5"/>
    <n v="77041"/>
    <x v="2"/>
    <s v="TEC-AC-10000171"/>
    <x v="2"/>
    <x v="11"/>
    <s v="Verbatim 25 GB 6x Blu-ray Single Layer Recordable Disc, 25/Pack"/>
    <n v="18.391999999999999"/>
    <n v="1"/>
    <n v="0.2"/>
    <x v="506"/>
    <x v="2"/>
    <x v="1"/>
    <x v="3"/>
    <x v="10"/>
  </r>
  <r>
    <n v="521"/>
    <s v="CA-2015-157812"/>
    <d v="2015-03-22T00:00:00"/>
    <d v="2015-03-26T00:00:00"/>
    <s v="Standard Class"/>
    <s v="DB-13210"/>
    <x v="203"/>
    <x v="0"/>
    <s v="United States"/>
    <s v="Houston"/>
    <x v="5"/>
    <n v="77041"/>
    <x v="2"/>
    <s v="OFF-ST-10000736"/>
    <x v="1"/>
    <x v="4"/>
    <s v="Carina Double Wide Media Storage Towers in Natural &amp; Black"/>
    <n v="129.56800000000001"/>
    <n v="2"/>
    <n v="0.2"/>
    <x v="507"/>
    <x v="2"/>
    <x v="1"/>
    <x v="3"/>
    <x v="10"/>
  </r>
  <r>
    <n v="522"/>
    <s v="CA-2015-157812"/>
    <d v="2015-03-22T00:00:00"/>
    <d v="2015-03-26T00:00:00"/>
    <s v="Standard Class"/>
    <s v="DB-13210"/>
    <x v="203"/>
    <x v="0"/>
    <s v="United States"/>
    <s v="Houston"/>
    <x v="5"/>
    <n v="77041"/>
    <x v="2"/>
    <s v="OFF-BI-10000285"/>
    <x v="1"/>
    <x v="8"/>
    <s v="XtraLife ClearVue Slant-D Ring Binders by Cardinal"/>
    <n v="14.112"/>
    <n v="9"/>
    <n v="0.8"/>
    <x v="508"/>
    <x v="1"/>
    <x v="1"/>
    <x v="3"/>
    <x v="10"/>
  </r>
  <r>
    <n v="523"/>
    <s v="CA-2017-145142"/>
    <d v="2017-01-23T00:00:00"/>
    <d v="2017-01-25T00:00:00"/>
    <s v="First Class"/>
    <s v="MC-17605"/>
    <x v="204"/>
    <x v="1"/>
    <s v="United States"/>
    <s v="Detroit"/>
    <x v="12"/>
    <n v="48234"/>
    <x v="2"/>
    <s v="FUR-TA-10001857"/>
    <x v="0"/>
    <x v="3"/>
    <s v="Balt Solid Wood Rectangular Table"/>
    <n v="210.98"/>
    <n v="2"/>
    <n v="0"/>
    <x v="509"/>
    <x v="0"/>
    <x v="3"/>
    <x v="3"/>
    <x v="9"/>
  </r>
  <r>
    <n v="524"/>
    <s v="US-2016-139486"/>
    <d v="2016-05-21T00:00:00"/>
    <d v="2016-05-23T00:00:00"/>
    <s v="First Class"/>
    <s v="LH-17155"/>
    <x v="109"/>
    <x v="0"/>
    <s v="United States"/>
    <s v="Los Angeles"/>
    <x v="1"/>
    <n v="90032"/>
    <x v="1"/>
    <s v="TEC-PH-10003555"/>
    <x v="2"/>
    <x v="7"/>
    <s v="Motorola HK250 Universal Bluetooth Headset"/>
    <n v="55.176000000000002"/>
    <n v="3"/>
    <n v="0.2"/>
    <x v="510"/>
    <x v="2"/>
    <x v="0"/>
    <x v="1"/>
    <x v="5"/>
  </r>
  <r>
    <n v="525"/>
    <s v="US-2016-139486"/>
    <d v="2016-05-21T00:00:00"/>
    <d v="2016-05-23T00:00:00"/>
    <s v="First Class"/>
    <s v="LH-17155"/>
    <x v="109"/>
    <x v="0"/>
    <s v="United States"/>
    <s v="Los Angeles"/>
    <x v="1"/>
    <n v="90032"/>
    <x v="1"/>
    <s v="TEC-AC-10003832"/>
    <x v="2"/>
    <x v="11"/>
    <s v="Imation 16GB Mini TravelDrive USB 2.0 Flash Drive"/>
    <n v="66.260000000000005"/>
    <n v="2"/>
    <n v="0"/>
    <x v="511"/>
    <x v="0"/>
    <x v="0"/>
    <x v="1"/>
    <x v="5"/>
  </r>
  <r>
    <n v="526"/>
    <s v="CA-2015-158792"/>
    <d v="2015-12-26T00:00:00"/>
    <d v="2016-01-02T00:00:00"/>
    <s v="Standard Class"/>
    <s v="BD-11605"/>
    <x v="205"/>
    <x v="0"/>
    <s v="United States"/>
    <s v="Lawrence"/>
    <x v="31"/>
    <n v="1841"/>
    <x v="3"/>
    <s v="OFF-FA-10002815"/>
    <x v="1"/>
    <x v="13"/>
    <s v="Staples"/>
    <n v="22.2"/>
    <n v="5"/>
    <n v="0"/>
    <x v="512"/>
    <x v="0"/>
    <x v="1"/>
    <x v="0"/>
    <x v="4"/>
  </r>
  <r>
    <n v="527"/>
    <s v="CA-2017-113558"/>
    <d v="2017-10-21T00:00:00"/>
    <d v="2017-10-26T00:00:00"/>
    <s v="Standard Class"/>
    <s v="PH-18790"/>
    <x v="206"/>
    <x v="2"/>
    <s v="United States"/>
    <s v="Lakeland"/>
    <x v="2"/>
    <n v="33801"/>
    <x v="0"/>
    <s v="FUR-CH-10003379"/>
    <x v="0"/>
    <x v="1"/>
    <s v="Global Commerce Series High-Back Swivel/Tilt Chairs"/>
    <n v="683.952"/>
    <n v="3"/>
    <n v="0.2"/>
    <x v="513"/>
    <x v="2"/>
    <x v="3"/>
    <x v="0"/>
    <x v="2"/>
  </r>
  <r>
    <n v="528"/>
    <s v="CA-2017-113558"/>
    <d v="2017-10-21T00:00:00"/>
    <d v="2017-10-26T00:00:00"/>
    <s v="Standard Class"/>
    <s v="PH-18790"/>
    <x v="206"/>
    <x v="2"/>
    <s v="United States"/>
    <s v="Lakeland"/>
    <x v="2"/>
    <n v="33801"/>
    <x v="0"/>
    <s v="FUR-FU-10001756"/>
    <x v="0"/>
    <x v="5"/>
    <s v="Eldon Expressions Desk Accessory, Wood Photo Frame, Mahogany"/>
    <n v="45.695999999999998"/>
    <n v="3"/>
    <n v="0.2"/>
    <x v="514"/>
    <x v="2"/>
    <x v="3"/>
    <x v="0"/>
    <x v="2"/>
  </r>
  <r>
    <n v="529"/>
    <s v="US-2015-138303"/>
    <d v="2015-09-03T00:00:00"/>
    <d v="2015-09-07T00:00:00"/>
    <s v="Standard Class"/>
    <s v="MG-18145"/>
    <x v="207"/>
    <x v="0"/>
    <s v="United States"/>
    <s v="Philadelphia"/>
    <x v="9"/>
    <n v="19134"/>
    <x v="3"/>
    <s v="OFF-ST-10004963"/>
    <x v="1"/>
    <x v="4"/>
    <s v="Eldon Gobal File Keepers"/>
    <n v="36.335999999999999"/>
    <n v="3"/>
    <n v="0.2"/>
    <x v="515"/>
    <x v="2"/>
    <x v="1"/>
    <x v="2"/>
    <x v="8"/>
  </r>
  <r>
    <n v="530"/>
    <s v="US-2015-138303"/>
    <d v="2015-09-03T00:00:00"/>
    <d v="2015-09-07T00:00:00"/>
    <s v="Standard Class"/>
    <s v="MG-18145"/>
    <x v="207"/>
    <x v="0"/>
    <s v="United States"/>
    <s v="Philadelphia"/>
    <x v="9"/>
    <n v="19134"/>
    <x v="3"/>
    <s v="OFF-SU-10002881"/>
    <x v="1"/>
    <x v="14"/>
    <s v="Martin Yale Chadless Opener Electric Letter Opener"/>
    <n v="666.24800000000005"/>
    <n v="1"/>
    <n v="0.2"/>
    <x v="516"/>
    <x v="2"/>
    <x v="1"/>
    <x v="2"/>
    <x v="8"/>
  </r>
  <r>
    <n v="531"/>
    <s v="US-2015-138303"/>
    <d v="2015-09-03T00:00:00"/>
    <d v="2015-09-07T00:00:00"/>
    <s v="Standard Class"/>
    <s v="MG-18145"/>
    <x v="207"/>
    <x v="0"/>
    <s v="United States"/>
    <s v="Philadelphia"/>
    <x v="9"/>
    <n v="19134"/>
    <x v="3"/>
    <s v="OFF-EN-10001335"/>
    <x v="1"/>
    <x v="12"/>
    <s v="White Business Envelopes with Contemporary Seam, Recycled White Business Envelopes"/>
    <n v="52.512"/>
    <n v="6"/>
    <n v="0.2"/>
    <x v="517"/>
    <x v="2"/>
    <x v="1"/>
    <x v="2"/>
    <x v="8"/>
  </r>
  <r>
    <n v="532"/>
    <s v="CA-2015-102848"/>
    <d v="2015-11-07T00:00:00"/>
    <d v="2015-11-09T00:00:00"/>
    <s v="Second Class"/>
    <s v="KB-16240"/>
    <x v="208"/>
    <x v="1"/>
    <s v="United States"/>
    <s v="Los Angeles"/>
    <x v="1"/>
    <n v="90036"/>
    <x v="1"/>
    <s v="FUR-CH-10000595"/>
    <x v="0"/>
    <x v="1"/>
    <s v="Safco Contoured Stacking Chairs"/>
    <n v="190.72"/>
    <n v="1"/>
    <n v="0.2"/>
    <x v="518"/>
    <x v="2"/>
    <x v="1"/>
    <x v="0"/>
    <x v="0"/>
  </r>
  <r>
    <n v="533"/>
    <s v="US-2017-129441"/>
    <d v="2017-09-07T00:00:00"/>
    <d v="2017-09-11T00:00:00"/>
    <s v="Standard Class"/>
    <s v="JC-15340"/>
    <x v="209"/>
    <x v="0"/>
    <s v="United States"/>
    <s v="Los Angeles"/>
    <x v="1"/>
    <n v="90032"/>
    <x v="1"/>
    <s v="FUR-FU-10000448"/>
    <x v="0"/>
    <x v="5"/>
    <s v="Tenex Chairmats For Use With Carpeted Floors"/>
    <n v="47.94"/>
    <n v="3"/>
    <n v="0"/>
    <x v="519"/>
    <x v="0"/>
    <x v="3"/>
    <x v="2"/>
    <x v="8"/>
  </r>
  <r>
    <n v="534"/>
    <s v="CA-2016-168753"/>
    <d v="2016-05-29T00:00:00"/>
    <d v="2016-06-01T00:00:00"/>
    <s v="Second Class"/>
    <s v="RL-19615"/>
    <x v="210"/>
    <x v="0"/>
    <s v="United States"/>
    <s v="Montgomery"/>
    <x v="19"/>
    <n v="36116"/>
    <x v="0"/>
    <s v="TEC-PH-10000984"/>
    <x v="2"/>
    <x v="7"/>
    <s v="Panasonic KX-TG9471B"/>
    <n v="979.95"/>
    <n v="5"/>
    <n v="0"/>
    <x v="520"/>
    <x v="0"/>
    <x v="0"/>
    <x v="1"/>
    <x v="5"/>
  </r>
  <r>
    <n v="535"/>
    <s v="CA-2016-168753"/>
    <d v="2016-05-29T00:00:00"/>
    <d v="2016-06-01T00:00:00"/>
    <s v="Second Class"/>
    <s v="RL-19615"/>
    <x v="210"/>
    <x v="0"/>
    <s v="United States"/>
    <s v="Montgomery"/>
    <x v="19"/>
    <n v="36116"/>
    <x v="0"/>
    <s v="OFF-BI-10002557"/>
    <x v="1"/>
    <x v="8"/>
    <s v="Presstex Flexible Ring Binders"/>
    <n v="22.75"/>
    <n v="5"/>
    <n v="0"/>
    <x v="521"/>
    <x v="0"/>
    <x v="0"/>
    <x v="1"/>
    <x v="5"/>
  </r>
  <r>
    <n v="536"/>
    <s v="CA-2016-126613"/>
    <d v="2016-07-10T00:00:00"/>
    <d v="2016-07-16T00:00:00"/>
    <s v="Standard Class"/>
    <s v="AA-10375"/>
    <x v="211"/>
    <x v="0"/>
    <s v="United States"/>
    <s v="Mesa"/>
    <x v="16"/>
    <n v="85204"/>
    <x v="1"/>
    <s v="OFF-ST-10001325"/>
    <x v="1"/>
    <x v="4"/>
    <s v="Sterilite Officeware Hinged File Box"/>
    <n v="16.768000000000001"/>
    <n v="2"/>
    <n v="0.2"/>
    <x v="522"/>
    <x v="2"/>
    <x v="0"/>
    <x v="2"/>
    <x v="7"/>
  </r>
  <r>
    <n v="537"/>
    <s v="US-2017-122637"/>
    <d v="2017-09-03T00:00:00"/>
    <d v="2017-09-08T00:00:00"/>
    <s v="Second Class"/>
    <s v="EP-13915"/>
    <x v="212"/>
    <x v="0"/>
    <s v="United States"/>
    <s v="Chicago"/>
    <x v="10"/>
    <n v="60653"/>
    <x v="2"/>
    <s v="OFF-BI-10002429"/>
    <x v="1"/>
    <x v="8"/>
    <s v="Premier Elliptical Ring Binder, Black"/>
    <n v="42.616"/>
    <n v="7"/>
    <n v="0.8"/>
    <x v="523"/>
    <x v="1"/>
    <x v="3"/>
    <x v="2"/>
    <x v="8"/>
  </r>
  <r>
    <n v="538"/>
    <s v="CA-2015-147851"/>
    <d v="2015-12-03T00:00:00"/>
    <d v="2015-12-08T00:00:00"/>
    <s v="Standard Class"/>
    <s v="MP-17470"/>
    <x v="88"/>
    <x v="2"/>
    <s v="United States"/>
    <s v="New York City"/>
    <x v="15"/>
    <n v="10009"/>
    <x v="3"/>
    <s v="OFF-BI-10004528"/>
    <x v="1"/>
    <x v="8"/>
    <s v="Cardinal Poly Pocket Divider Pockets for Ring Binders"/>
    <n v="10.752000000000001"/>
    <n v="4"/>
    <n v="0.2"/>
    <x v="524"/>
    <x v="2"/>
    <x v="1"/>
    <x v="0"/>
    <x v="4"/>
  </r>
  <r>
    <n v="539"/>
    <s v="CA-2015-134894"/>
    <d v="2015-12-07T00:00:00"/>
    <d v="2015-12-11T00:00:00"/>
    <s v="Standard Class"/>
    <s v="DK-12985"/>
    <x v="213"/>
    <x v="0"/>
    <s v="United States"/>
    <s v="Henderson"/>
    <x v="0"/>
    <n v="42420"/>
    <x v="0"/>
    <s v="OFF-AP-10001271"/>
    <x v="1"/>
    <x v="9"/>
    <s v="Eureka The Boss Cordless Rechargeable Stick Vac"/>
    <n v="152.94"/>
    <n v="3"/>
    <n v="0"/>
    <x v="525"/>
    <x v="0"/>
    <x v="1"/>
    <x v="0"/>
    <x v="4"/>
  </r>
  <r>
    <n v="540"/>
    <s v="CA-2015-134894"/>
    <d v="2015-12-07T00:00:00"/>
    <d v="2015-12-11T00:00:00"/>
    <s v="Standard Class"/>
    <s v="DK-12985"/>
    <x v="213"/>
    <x v="0"/>
    <s v="United States"/>
    <s v="Henderson"/>
    <x v="0"/>
    <n v="42420"/>
    <x v="0"/>
    <s v="FUR-CH-10002647"/>
    <x v="0"/>
    <x v="1"/>
    <s v="Situations Contoured Folding Chairs, 4/Set"/>
    <n v="283.92"/>
    <n v="4"/>
    <n v="0"/>
    <x v="526"/>
    <x v="0"/>
    <x v="1"/>
    <x v="0"/>
    <x v="4"/>
  </r>
  <r>
    <n v="541"/>
    <s v="CA-2014-140795"/>
    <d v="2014-02-01T00:00:00"/>
    <d v="2014-02-03T00:00:00"/>
    <s v="First Class"/>
    <s v="BD-11500"/>
    <x v="214"/>
    <x v="0"/>
    <s v="United States"/>
    <s v="Green Bay"/>
    <x v="6"/>
    <n v="54302"/>
    <x v="2"/>
    <s v="TEC-AC-10001432"/>
    <x v="2"/>
    <x v="11"/>
    <s v="Enermax Aurora Lite Keyboard"/>
    <n v="468.9"/>
    <n v="6"/>
    <n v="0"/>
    <x v="527"/>
    <x v="0"/>
    <x v="2"/>
    <x v="3"/>
    <x v="11"/>
  </r>
  <r>
    <n v="542"/>
    <s v="CA-2016-136924"/>
    <d v="2016-07-14T00:00:00"/>
    <d v="2016-07-17T00:00:00"/>
    <s v="First Class"/>
    <s v="ES-14080"/>
    <x v="20"/>
    <x v="1"/>
    <s v="United States"/>
    <s v="Tucson"/>
    <x v="16"/>
    <n v="85705"/>
    <x v="1"/>
    <s v="TEC-PH-10002262"/>
    <x v="2"/>
    <x v="7"/>
    <s v="LG Electronics Tone+ HBS-730 Bluetooth Headset"/>
    <n v="380.86399999999998"/>
    <n v="8"/>
    <n v="0.2"/>
    <x v="528"/>
    <x v="2"/>
    <x v="0"/>
    <x v="2"/>
    <x v="7"/>
  </r>
  <r>
    <n v="543"/>
    <s v="US-2015-120161"/>
    <d v="2015-12-18T00:00:00"/>
    <d v="2015-12-23T00:00:00"/>
    <s v="Standard Class"/>
    <s v="LM-17065"/>
    <x v="215"/>
    <x v="0"/>
    <s v="United States"/>
    <s v="Springfield"/>
    <x v="24"/>
    <n v="45503"/>
    <x v="3"/>
    <s v="OFF-ST-10001809"/>
    <x v="1"/>
    <x v="4"/>
    <s v="Fellowes Officeware Wire Shelving"/>
    <n v="646.77599999999995"/>
    <n v="9"/>
    <n v="0.2"/>
    <x v="529"/>
    <x v="2"/>
    <x v="1"/>
    <x v="0"/>
    <x v="4"/>
  </r>
  <r>
    <n v="544"/>
    <s v="CA-2014-103849"/>
    <d v="2014-05-11T00:00:00"/>
    <d v="2014-05-16T00:00:00"/>
    <s v="Standard Class"/>
    <s v="PG-18895"/>
    <x v="38"/>
    <x v="0"/>
    <s v="United States"/>
    <s v="Fort Worth"/>
    <x v="5"/>
    <n v="76106"/>
    <x v="2"/>
    <s v="TEC-AC-10001465"/>
    <x v="2"/>
    <x v="11"/>
    <s v="SanDisk Cruzer 64 GB USB Flash Drive"/>
    <n v="58.112000000000002"/>
    <n v="2"/>
    <n v="0.2"/>
    <x v="530"/>
    <x v="2"/>
    <x v="2"/>
    <x v="1"/>
    <x v="5"/>
  </r>
  <r>
    <n v="545"/>
    <s v="CA-2014-103849"/>
    <d v="2014-05-11T00:00:00"/>
    <d v="2014-05-16T00:00:00"/>
    <s v="Standard Class"/>
    <s v="PG-18895"/>
    <x v="38"/>
    <x v="0"/>
    <s v="United States"/>
    <s v="Fort Worth"/>
    <x v="5"/>
    <n v="76106"/>
    <x v="2"/>
    <s v="TEC-PH-10002597"/>
    <x v="2"/>
    <x v="7"/>
    <s v="Xblue XB-1670-86 X16 Small Office Telephone - Titanium"/>
    <n v="100.792"/>
    <n v="1"/>
    <n v="0.2"/>
    <x v="531"/>
    <x v="2"/>
    <x v="2"/>
    <x v="1"/>
    <x v="5"/>
  </r>
  <r>
    <n v="546"/>
    <s v="CA-2014-103849"/>
    <d v="2014-05-11T00:00:00"/>
    <d v="2014-05-16T00:00:00"/>
    <s v="Standard Class"/>
    <s v="PG-18895"/>
    <x v="38"/>
    <x v="0"/>
    <s v="United States"/>
    <s v="Fort Worth"/>
    <x v="5"/>
    <n v="76106"/>
    <x v="2"/>
    <s v="FUR-FU-10000723"/>
    <x v="0"/>
    <x v="5"/>
    <s v="Deflect-o EconoMat Studded, No Bevel Mat for Low Pile Carpeting"/>
    <n v="66.111999999999995"/>
    <n v="4"/>
    <n v="0.6"/>
    <x v="532"/>
    <x v="1"/>
    <x v="2"/>
    <x v="1"/>
    <x v="5"/>
  </r>
  <r>
    <n v="547"/>
    <s v="CA-2017-162929"/>
    <d v="2017-11-19T00:00:00"/>
    <d v="2017-11-22T00:00:00"/>
    <s v="First Class"/>
    <s v="AS-10135"/>
    <x v="216"/>
    <x v="2"/>
    <s v="United States"/>
    <s v="New York City"/>
    <x v="15"/>
    <n v="10035"/>
    <x v="3"/>
    <s v="OFF-BI-10000404"/>
    <x v="1"/>
    <x v="8"/>
    <s v="Avery Printable Repositionable Plastic Tabs"/>
    <n v="41.28"/>
    <n v="6"/>
    <n v="0.2"/>
    <x v="533"/>
    <x v="2"/>
    <x v="3"/>
    <x v="0"/>
    <x v="0"/>
  </r>
  <r>
    <n v="548"/>
    <s v="CA-2017-162929"/>
    <d v="2017-11-19T00:00:00"/>
    <d v="2017-11-22T00:00:00"/>
    <s v="First Class"/>
    <s v="AS-10135"/>
    <x v="216"/>
    <x v="2"/>
    <s v="United States"/>
    <s v="New York City"/>
    <x v="15"/>
    <n v="10035"/>
    <x v="3"/>
    <s v="OFF-PA-10002986"/>
    <x v="1"/>
    <x v="10"/>
    <s v="Xerox 1898"/>
    <n v="13.36"/>
    <n v="2"/>
    <n v="0"/>
    <x v="534"/>
    <x v="0"/>
    <x v="3"/>
    <x v="0"/>
    <x v="0"/>
  </r>
  <r>
    <n v="549"/>
    <s v="CA-2015-113173"/>
    <d v="2015-11-15T00:00:00"/>
    <d v="2015-11-17T00:00:00"/>
    <s v="Second Class"/>
    <s v="DK-13225"/>
    <x v="158"/>
    <x v="1"/>
    <s v="United States"/>
    <s v="Chicago"/>
    <x v="10"/>
    <n v="60653"/>
    <x v="2"/>
    <s v="OFF-ST-10000604"/>
    <x v="1"/>
    <x v="4"/>
    <s v="Home/Office Personal File Carts"/>
    <n v="250.27199999999999"/>
    <n v="9"/>
    <n v="0.2"/>
    <x v="535"/>
    <x v="2"/>
    <x v="1"/>
    <x v="0"/>
    <x v="0"/>
  </r>
  <r>
    <n v="550"/>
    <s v="CA-2015-113173"/>
    <d v="2015-11-15T00:00:00"/>
    <d v="2015-11-17T00:00:00"/>
    <s v="Second Class"/>
    <s v="DK-13225"/>
    <x v="158"/>
    <x v="1"/>
    <s v="United States"/>
    <s v="Chicago"/>
    <x v="10"/>
    <n v="60653"/>
    <x v="2"/>
    <s v="OFF-BI-10004738"/>
    <x v="1"/>
    <x v="8"/>
    <s v="Flexible Leather- Look Classic Collection Ring Binder"/>
    <n v="11.364000000000001"/>
    <n v="3"/>
    <n v="0.8"/>
    <x v="536"/>
    <x v="1"/>
    <x v="1"/>
    <x v="0"/>
    <x v="0"/>
  </r>
  <r>
    <n v="551"/>
    <s v="CA-2015-113173"/>
    <d v="2015-11-15T00:00:00"/>
    <d v="2015-11-17T00:00:00"/>
    <s v="Second Class"/>
    <s v="DK-13225"/>
    <x v="158"/>
    <x v="1"/>
    <s v="United States"/>
    <s v="Chicago"/>
    <x v="10"/>
    <n v="60653"/>
    <x v="2"/>
    <s v="OFF-SU-10001935"/>
    <x v="1"/>
    <x v="14"/>
    <s v="Staple remover"/>
    <n v="8.7200000000000006"/>
    <n v="5"/>
    <n v="0.2"/>
    <x v="537"/>
    <x v="2"/>
    <x v="1"/>
    <x v="0"/>
    <x v="0"/>
  </r>
  <r>
    <n v="552"/>
    <s v="CA-2016-136406"/>
    <d v="2016-04-15T00:00:00"/>
    <d v="2016-04-17T00:00:00"/>
    <s v="Second Class"/>
    <s v="BD-11320"/>
    <x v="217"/>
    <x v="0"/>
    <s v="United States"/>
    <s v="San Francisco"/>
    <x v="1"/>
    <n v="94110"/>
    <x v="1"/>
    <s v="FUR-CH-10002024"/>
    <x v="0"/>
    <x v="1"/>
    <s v="HON 5400 Series Task Chairs for Big and Tall"/>
    <n v="1121.568"/>
    <n v="2"/>
    <n v="0.2"/>
    <x v="232"/>
    <x v="2"/>
    <x v="0"/>
    <x v="1"/>
    <x v="3"/>
  </r>
  <r>
    <n v="553"/>
    <s v="CA-2017-112774"/>
    <d v="2017-09-11T00:00:00"/>
    <d v="2017-09-12T00:00:00"/>
    <s v="First Class"/>
    <s v="RC-19960"/>
    <x v="53"/>
    <x v="0"/>
    <s v="United States"/>
    <s v="Jacksonville"/>
    <x v="2"/>
    <n v="32216"/>
    <x v="0"/>
    <s v="FUR-FU-10003039"/>
    <x v="0"/>
    <x v="5"/>
    <s v="Howard Miller 11-1/2&quot; Diameter Grantwood Wall Clock"/>
    <n v="34.503999999999998"/>
    <n v="1"/>
    <n v="0.2"/>
    <x v="538"/>
    <x v="2"/>
    <x v="3"/>
    <x v="2"/>
    <x v="8"/>
  </r>
  <r>
    <n v="554"/>
    <s v="CA-2017-101945"/>
    <d v="2017-11-24T00:00:00"/>
    <d v="2017-11-28T00:00:00"/>
    <s v="Standard Class"/>
    <s v="GT-14710"/>
    <x v="218"/>
    <x v="0"/>
    <s v="United States"/>
    <s v="Houston"/>
    <x v="5"/>
    <n v="77070"/>
    <x v="2"/>
    <s v="OFF-FA-10004248"/>
    <x v="1"/>
    <x v="13"/>
    <s v="Advantus T-Pin Paper Clips"/>
    <n v="10.824"/>
    <n v="3"/>
    <n v="0.2"/>
    <x v="539"/>
    <x v="2"/>
    <x v="3"/>
    <x v="0"/>
    <x v="0"/>
  </r>
  <r>
    <n v="555"/>
    <s v="CA-2017-100650"/>
    <d v="2017-06-29T00:00:00"/>
    <d v="2017-07-03T00:00:00"/>
    <s v="Second Class"/>
    <s v="DK-13225"/>
    <x v="158"/>
    <x v="1"/>
    <s v="United States"/>
    <s v="Anaheim"/>
    <x v="1"/>
    <n v="92804"/>
    <x v="1"/>
    <s v="OFF-ST-10001780"/>
    <x v="1"/>
    <x v="4"/>
    <s v="Tennsco 16-Compartment Lockers with Coat Rack"/>
    <n v="1295.78"/>
    <n v="2"/>
    <n v="0"/>
    <x v="540"/>
    <x v="0"/>
    <x v="3"/>
    <x v="1"/>
    <x v="1"/>
  </r>
  <r>
    <n v="556"/>
    <s v="CA-2014-155852"/>
    <d v="2014-03-03T00:00:00"/>
    <d v="2014-03-07T00:00:00"/>
    <s v="Second Class"/>
    <s v="AJ-10945"/>
    <x v="219"/>
    <x v="0"/>
    <s v="United States"/>
    <s v="Wilmington"/>
    <x v="3"/>
    <n v="28403"/>
    <x v="0"/>
    <s v="OFF-AR-10003560"/>
    <x v="1"/>
    <x v="6"/>
    <s v="Zebra Zazzle Fluorescent Highlighters"/>
    <n v="19.456"/>
    <n v="4"/>
    <n v="0.2"/>
    <x v="541"/>
    <x v="2"/>
    <x v="2"/>
    <x v="3"/>
    <x v="10"/>
  </r>
  <r>
    <n v="557"/>
    <s v="CA-2016-113243"/>
    <d v="2016-06-10T00:00:00"/>
    <d v="2016-06-15T00:00:00"/>
    <s v="Standard Class"/>
    <s v="OT-18730"/>
    <x v="220"/>
    <x v="0"/>
    <s v="United States"/>
    <s v="Los Angeles"/>
    <x v="1"/>
    <n v="90045"/>
    <x v="1"/>
    <s v="OFF-LA-10001297"/>
    <x v="1"/>
    <x v="2"/>
    <s v="Avery 473"/>
    <n v="20.7"/>
    <n v="2"/>
    <n v="0"/>
    <x v="354"/>
    <x v="0"/>
    <x v="0"/>
    <x v="1"/>
    <x v="1"/>
  </r>
  <r>
    <n v="558"/>
    <s v="CA-2016-113243"/>
    <d v="2016-06-10T00:00:00"/>
    <d v="2016-06-15T00:00:00"/>
    <s v="Standard Class"/>
    <s v="OT-18730"/>
    <x v="220"/>
    <x v="0"/>
    <s v="United States"/>
    <s v="Los Angeles"/>
    <x v="1"/>
    <n v="90045"/>
    <x v="1"/>
    <s v="FUR-TA-10004256"/>
    <x v="0"/>
    <x v="3"/>
    <s v="Bretford “Just In Time” Height-Adjustable Multi-Task Work Tables"/>
    <n v="1335.68"/>
    <n v="4"/>
    <n v="0.2"/>
    <x v="542"/>
    <x v="2"/>
    <x v="0"/>
    <x v="1"/>
    <x v="1"/>
  </r>
  <r>
    <n v="559"/>
    <s v="CA-2016-113243"/>
    <d v="2016-06-10T00:00:00"/>
    <d v="2016-06-15T00:00:00"/>
    <s v="Standard Class"/>
    <s v="OT-18730"/>
    <x v="220"/>
    <x v="0"/>
    <s v="United States"/>
    <s v="Los Angeles"/>
    <x v="1"/>
    <n v="90045"/>
    <x v="1"/>
    <s v="OFF-PA-10003441"/>
    <x v="1"/>
    <x v="10"/>
    <s v="Xerox 226"/>
    <n v="32.4"/>
    <n v="5"/>
    <n v="0"/>
    <x v="56"/>
    <x v="0"/>
    <x v="0"/>
    <x v="1"/>
    <x v="1"/>
  </r>
  <r>
    <n v="560"/>
    <s v="CA-2017-118731"/>
    <d v="2017-11-20T00:00:00"/>
    <d v="2017-11-22T00:00:00"/>
    <s v="Second Class"/>
    <s v="LP-17080"/>
    <x v="221"/>
    <x v="0"/>
    <s v="United States"/>
    <s v="San Francisco"/>
    <x v="1"/>
    <n v="94110"/>
    <x v="1"/>
    <s v="FUR-FU-10003347"/>
    <x v="0"/>
    <x v="5"/>
    <s v="Coloredge Poster Frame"/>
    <n v="42.6"/>
    <n v="3"/>
    <n v="0"/>
    <x v="543"/>
    <x v="0"/>
    <x v="3"/>
    <x v="0"/>
    <x v="0"/>
  </r>
  <r>
    <n v="561"/>
    <s v="CA-2017-118731"/>
    <d v="2017-11-20T00:00:00"/>
    <d v="2017-11-22T00:00:00"/>
    <s v="Second Class"/>
    <s v="LP-17080"/>
    <x v="221"/>
    <x v="0"/>
    <s v="United States"/>
    <s v="San Francisco"/>
    <x v="1"/>
    <n v="94110"/>
    <x v="1"/>
    <s v="OFF-BI-10000069"/>
    <x v="1"/>
    <x v="8"/>
    <s v="GBC Prepunched Paper, 19-Hole, for Binding Systems, 24-lb"/>
    <n v="84.055999999999997"/>
    <n v="7"/>
    <n v="0.2"/>
    <x v="544"/>
    <x v="2"/>
    <x v="3"/>
    <x v="0"/>
    <x v="0"/>
  </r>
  <r>
    <n v="562"/>
    <s v="CA-2014-145576"/>
    <d v="2014-09-14T00:00:00"/>
    <d v="2014-09-18T00:00:00"/>
    <s v="Second Class"/>
    <s v="CA-12775"/>
    <x v="222"/>
    <x v="0"/>
    <s v="United States"/>
    <s v="Tampa"/>
    <x v="2"/>
    <n v="33614"/>
    <x v="0"/>
    <s v="OFF-AP-10003914"/>
    <x v="1"/>
    <x v="9"/>
    <s v="Sanitaire Vibra Groomer IR Commercial Upright Vacuum, Replacement Belts"/>
    <n v="13"/>
    <n v="5"/>
    <n v="0.2"/>
    <x v="545"/>
    <x v="2"/>
    <x v="2"/>
    <x v="2"/>
    <x v="8"/>
  </r>
  <r>
    <n v="563"/>
    <s v="CA-2014-145576"/>
    <d v="2014-09-14T00:00:00"/>
    <d v="2014-09-18T00:00:00"/>
    <s v="Second Class"/>
    <s v="CA-12775"/>
    <x v="222"/>
    <x v="0"/>
    <s v="United States"/>
    <s v="Tampa"/>
    <x v="2"/>
    <n v="33614"/>
    <x v="0"/>
    <s v="FUR-FU-10004020"/>
    <x v="0"/>
    <x v="5"/>
    <s v="Advantus Panel Wall Acrylic Frame"/>
    <n v="13.128"/>
    <n v="3"/>
    <n v="0.2"/>
    <x v="546"/>
    <x v="2"/>
    <x v="2"/>
    <x v="2"/>
    <x v="8"/>
  </r>
  <r>
    <n v="564"/>
    <s v="CA-2015-130736"/>
    <d v="2015-12-07T00:00:00"/>
    <d v="2015-12-09T00:00:00"/>
    <s v="First Class"/>
    <s v="JF-15490"/>
    <x v="223"/>
    <x v="0"/>
    <s v="United States"/>
    <s v="Seattle"/>
    <x v="4"/>
    <n v="98105"/>
    <x v="1"/>
    <s v="OFF-FA-10003467"/>
    <x v="1"/>
    <x v="13"/>
    <s v="Alliance Big Bands Rubber Bands, 12/Pack"/>
    <n v="3.96"/>
    <n v="2"/>
    <n v="0"/>
    <x v="232"/>
    <x v="0"/>
    <x v="1"/>
    <x v="0"/>
    <x v="4"/>
  </r>
  <r>
    <n v="565"/>
    <s v="CA-2015-130736"/>
    <d v="2015-12-07T00:00:00"/>
    <d v="2015-12-09T00:00:00"/>
    <s v="First Class"/>
    <s v="JF-15490"/>
    <x v="223"/>
    <x v="0"/>
    <s v="United States"/>
    <s v="Seattle"/>
    <x v="4"/>
    <n v="98105"/>
    <x v="1"/>
    <s v="OFF-LA-10000634"/>
    <x v="1"/>
    <x v="2"/>
    <s v="Avery 509"/>
    <n v="2.61"/>
    <n v="1"/>
    <n v="0"/>
    <x v="547"/>
    <x v="0"/>
    <x v="1"/>
    <x v="0"/>
    <x v="4"/>
  </r>
  <r>
    <n v="566"/>
    <s v="CA-2017-137099"/>
    <d v="2017-12-07T00:00:00"/>
    <d v="2017-12-10T00:00:00"/>
    <s v="First Class"/>
    <s v="FP-14320"/>
    <x v="224"/>
    <x v="0"/>
    <s v="United States"/>
    <s v="Los Angeles"/>
    <x v="1"/>
    <n v="90008"/>
    <x v="1"/>
    <s v="TEC-PH-10002496"/>
    <x v="2"/>
    <x v="7"/>
    <s v="Cisco SPA301"/>
    <n v="374.37599999999998"/>
    <n v="3"/>
    <n v="0.2"/>
    <x v="548"/>
    <x v="2"/>
    <x v="3"/>
    <x v="0"/>
    <x v="4"/>
  </r>
  <r>
    <n v="567"/>
    <s v="CA-2017-156951"/>
    <d v="2017-10-01T00:00:00"/>
    <d v="2017-10-08T00:00:00"/>
    <s v="Standard Class"/>
    <s v="EB-13840"/>
    <x v="225"/>
    <x v="1"/>
    <s v="United States"/>
    <s v="Seattle"/>
    <x v="4"/>
    <n v="98105"/>
    <x v="1"/>
    <s v="OFF-PA-10004530"/>
    <x v="1"/>
    <x v="10"/>
    <s v="Personal Creations Ink Jet Cards and Labels"/>
    <n v="91.84"/>
    <n v="8"/>
    <n v="0"/>
    <x v="549"/>
    <x v="0"/>
    <x v="3"/>
    <x v="0"/>
    <x v="2"/>
  </r>
  <r>
    <n v="568"/>
    <s v="CA-2017-156951"/>
    <d v="2017-10-01T00:00:00"/>
    <d v="2017-10-08T00:00:00"/>
    <s v="Standard Class"/>
    <s v="EB-13840"/>
    <x v="225"/>
    <x v="1"/>
    <s v="United States"/>
    <s v="Seattle"/>
    <x v="4"/>
    <n v="98105"/>
    <x v="1"/>
    <s v="OFF-BI-10001107"/>
    <x v="1"/>
    <x v="8"/>
    <s v="GBC White Gloss Covers, Plain Front"/>
    <n v="81.087999999999994"/>
    <n v="7"/>
    <n v="0.2"/>
    <x v="550"/>
    <x v="2"/>
    <x v="3"/>
    <x v="0"/>
    <x v="2"/>
  </r>
  <r>
    <n v="569"/>
    <s v="CA-2017-156951"/>
    <d v="2017-10-01T00:00:00"/>
    <d v="2017-10-08T00:00:00"/>
    <s v="Standard Class"/>
    <s v="EB-13840"/>
    <x v="225"/>
    <x v="1"/>
    <s v="United States"/>
    <s v="Seattle"/>
    <x v="4"/>
    <n v="98105"/>
    <x v="1"/>
    <s v="OFF-PA-10004451"/>
    <x v="1"/>
    <x v="10"/>
    <s v="Xerox 222"/>
    <n v="19.440000000000001"/>
    <n v="3"/>
    <n v="0"/>
    <x v="551"/>
    <x v="0"/>
    <x v="3"/>
    <x v="0"/>
    <x v="2"/>
  </r>
  <r>
    <n v="570"/>
    <s v="CA-2017-156951"/>
    <d v="2017-10-01T00:00:00"/>
    <d v="2017-10-08T00:00:00"/>
    <s v="Standard Class"/>
    <s v="EB-13840"/>
    <x v="225"/>
    <x v="1"/>
    <s v="United States"/>
    <s v="Seattle"/>
    <x v="4"/>
    <n v="98105"/>
    <x v="1"/>
    <s v="FUR-CH-10004997"/>
    <x v="0"/>
    <x v="1"/>
    <s v="Hon Every-Day Series Multi-Task Chairs"/>
    <n v="451.15199999999999"/>
    <n v="3"/>
    <n v="0.2"/>
    <x v="232"/>
    <x v="2"/>
    <x v="3"/>
    <x v="0"/>
    <x v="2"/>
  </r>
  <r>
    <n v="571"/>
    <s v="CA-2017-164826"/>
    <d v="2017-12-28T00:00:00"/>
    <d v="2018-01-04T00:00:00"/>
    <s v="Standard Class"/>
    <s v="JF-15415"/>
    <x v="226"/>
    <x v="0"/>
    <s v="United States"/>
    <s v="New York City"/>
    <x v="15"/>
    <n v="10024"/>
    <x v="3"/>
    <s v="OFF-LA-10001297"/>
    <x v="1"/>
    <x v="2"/>
    <s v="Avery 473"/>
    <n v="72.45"/>
    <n v="7"/>
    <n v="0"/>
    <x v="552"/>
    <x v="0"/>
    <x v="3"/>
    <x v="0"/>
    <x v="4"/>
  </r>
  <r>
    <n v="572"/>
    <s v="CA-2017-164826"/>
    <d v="2017-12-28T00:00:00"/>
    <d v="2018-01-04T00:00:00"/>
    <s v="Standard Class"/>
    <s v="JF-15415"/>
    <x v="226"/>
    <x v="0"/>
    <s v="United States"/>
    <s v="New York City"/>
    <x v="15"/>
    <n v="10024"/>
    <x v="3"/>
    <s v="OFF-FA-10000585"/>
    <x v="1"/>
    <x v="13"/>
    <s v="OIC Bulk Pack Metal Binder Clips"/>
    <n v="13.96"/>
    <n v="4"/>
    <n v="0"/>
    <x v="553"/>
    <x v="0"/>
    <x v="3"/>
    <x v="0"/>
    <x v="4"/>
  </r>
  <r>
    <n v="573"/>
    <s v="CA-2017-164826"/>
    <d v="2017-12-28T00:00:00"/>
    <d v="2018-01-04T00:00:00"/>
    <s v="Standard Class"/>
    <s v="JF-15415"/>
    <x v="226"/>
    <x v="0"/>
    <s v="United States"/>
    <s v="New York City"/>
    <x v="15"/>
    <n v="10024"/>
    <x v="3"/>
    <s v="OFF-BI-10001922"/>
    <x v="1"/>
    <x v="8"/>
    <s v="Storex Dura Pro Binders"/>
    <n v="33.264000000000003"/>
    <n v="7"/>
    <n v="0.2"/>
    <x v="554"/>
    <x v="2"/>
    <x v="3"/>
    <x v="0"/>
    <x v="4"/>
  </r>
  <r>
    <n v="574"/>
    <s v="CA-2017-164826"/>
    <d v="2017-12-28T00:00:00"/>
    <d v="2018-01-04T00:00:00"/>
    <s v="Standard Class"/>
    <s v="JF-15415"/>
    <x v="226"/>
    <x v="0"/>
    <s v="United States"/>
    <s v="New York City"/>
    <x v="15"/>
    <n v="10024"/>
    <x v="3"/>
    <s v="TEC-PH-10000347"/>
    <x v="2"/>
    <x v="7"/>
    <s v="Cush Cases Heavy Duty Rugged Cover Case for Samsung Galaxy S5 - Purple"/>
    <n v="14.85"/>
    <n v="3"/>
    <n v="0"/>
    <x v="555"/>
    <x v="0"/>
    <x v="3"/>
    <x v="0"/>
    <x v="4"/>
  </r>
  <r>
    <n v="575"/>
    <s v="CA-2016-127250"/>
    <d v="2016-11-03T00:00:00"/>
    <d v="2016-11-07T00:00:00"/>
    <s v="Standard Class"/>
    <s v="SF-20200"/>
    <x v="227"/>
    <x v="0"/>
    <s v="United States"/>
    <s v="Marysville"/>
    <x v="4"/>
    <n v="98270"/>
    <x v="1"/>
    <s v="OFF-AR-10003394"/>
    <x v="1"/>
    <x v="6"/>
    <s v="Newell 332"/>
    <n v="8.82"/>
    <n v="3"/>
    <n v="0"/>
    <x v="140"/>
    <x v="0"/>
    <x v="0"/>
    <x v="0"/>
    <x v="0"/>
  </r>
  <r>
    <n v="576"/>
    <s v="CA-2015-149713"/>
    <d v="2015-09-18T00:00:00"/>
    <d v="2015-09-22T00:00:00"/>
    <s v="Second Class"/>
    <s v="TG-21640"/>
    <x v="228"/>
    <x v="0"/>
    <s v="United States"/>
    <s v="Long Beach"/>
    <x v="1"/>
    <n v="90805"/>
    <x v="1"/>
    <s v="OFF-PA-10004530"/>
    <x v="1"/>
    <x v="10"/>
    <s v="Personal Creations Ink Jet Cards and Labels"/>
    <n v="160.72"/>
    <n v="14"/>
    <n v="0"/>
    <x v="556"/>
    <x v="0"/>
    <x v="1"/>
    <x v="2"/>
    <x v="8"/>
  </r>
  <r>
    <n v="577"/>
    <s v="CA-2015-149713"/>
    <d v="2015-09-18T00:00:00"/>
    <d v="2015-09-22T00:00:00"/>
    <s v="Second Class"/>
    <s v="TG-21640"/>
    <x v="228"/>
    <x v="0"/>
    <s v="United States"/>
    <s v="Long Beach"/>
    <x v="1"/>
    <n v="90805"/>
    <x v="1"/>
    <s v="OFF-PA-10001450"/>
    <x v="1"/>
    <x v="10"/>
    <s v="Rediform S.O.S. Phone Message Books"/>
    <n v="19.920000000000002"/>
    <n v="4"/>
    <n v="0"/>
    <x v="557"/>
    <x v="0"/>
    <x v="1"/>
    <x v="2"/>
    <x v="8"/>
  </r>
  <r>
    <n v="578"/>
    <s v="CA-2015-149713"/>
    <d v="2015-09-18T00:00:00"/>
    <d v="2015-09-22T00:00:00"/>
    <s v="Second Class"/>
    <s v="TG-21640"/>
    <x v="228"/>
    <x v="0"/>
    <s v="United States"/>
    <s v="Long Beach"/>
    <x v="1"/>
    <n v="90805"/>
    <x v="1"/>
    <s v="OFF-SU-10001574"/>
    <x v="1"/>
    <x v="14"/>
    <s v="Acme Value Line Scissors"/>
    <n v="7.3"/>
    <n v="2"/>
    <n v="0"/>
    <x v="558"/>
    <x v="0"/>
    <x v="1"/>
    <x v="2"/>
    <x v="8"/>
  </r>
  <r>
    <n v="579"/>
    <s v="CA-2017-118640"/>
    <d v="2017-07-20T00:00:00"/>
    <d v="2017-07-26T00:00:00"/>
    <s v="Standard Class"/>
    <s v="CS-11950"/>
    <x v="229"/>
    <x v="0"/>
    <s v="United States"/>
    <s v="Chicago"/>
    <x v="10"/>
    <n v="60610"/>
    <x v="2"/>
    <s v="OFF-ST-10002974"/>
    <x v="1"/>
    <x v="4"/>
    <s v="Trav-L-File Heavy-Duty Shuttle II, Black"/>
    <n v="69.712000000000003"/>
    <n v="2"/>
    <n v="0.2"/>
    <x v="559"/>
    <x v="2"/>
    <x v="3"/>
    <x v="2"/>
    <x v="7"/>
  </r>
  <r>
    <n v="580"/>
    <s v="CA-2017-118640"/>
    <d v="2017-07-20T00:00:00"/>
    <d v="2017-07-26T00:00:00"/>
    <s v="Standard Class"/>
    <s v="CS-11950"/>
    <x v="229"/>
    <x v="0"/>
    <s v="United States"/>
    <s v="Chicago"/>
    <x v="10"/>
    <n v="60610"/>
    <x v="2"/>
    <s v="FUR-FU-10001475"/>
    <x v="0"/>
    <x v="5"/>
    <s v="Contract Clock, 14&quot;, Brown"/>
    <n v="8.7919999999999998"/>
    <n v="1"/>
    <n v="0.6"/>
    <x v="560"/>
    <x v="1"/>
    <x v="3"/>
    <x v="2"/>
    <x v="7"/>
  </r>
  <r>
    <n v="581"/>
    <s v="CA-2015-132906"/>
    <d v="2015-09-10T00:00:00"/>
    <d v="2015-09-14T00:00:00"/>
    <s v="Standard Class"/>
    <s v="CC-12145"/>
    <x v="230"/>
    <x v="0"/>
    <s v="United States"/>
    <s v="Los Angeles"/>
    <x v="1"/>
    <n v="90004"/>
    <x v="1"/>
    <s v="OFF-SU-10004498"/>
    <x v="1"/>
    <x v="14"/>
    <s v="Martin-Yale Premier Letter Opener"/>
    <n v="51.52"/>
    <n v="4"/>
    <n v="0"/>
    <x v="561"/>
    <x v="0"/>
    <x v="1"/>
    <x v="2"/>
    <x v="8"/>
  </r>
  <r>
    <n v="582"/>
    <s v="CA-2017-145233"/>
    <d v="2017-12-01T00:00:00"/>
    <d v="2017-12-05T00:00:00"/>
    <s v="Standard Class"/>
    <s v="DV-13465"/>
    <x v="231"/>
    <x v="0"/>
    <s v="United States"/>
    <s v="Denver"/>
    <x v="22"/>
    <n v="80219"/>
    <x v="1"/>
    <s v="TEC-PH-10004977"/>
    <x v="2"/>
    <x v="7"/>
    <s v="GE 30524EE4"/>
    <n v="470.37599999999998"/>
    <n v="3"/>
    <n v="0.2"/>
    <x v="562"/>
    <x v="2"/>
    <x v="3"/>
    <x v="0"/>
    <x v="4"/>
  </r>
  <r>
    <n v="583"/>
    <s v="CA-2017-145233"/>
    <d v="2017-12-01T00:00:00"/>
    <d v="2017-12-05T00:00:00"/>
    <s v="Standard Class"/>
    <s v="DV-13465"/>
    <x v="231"/>
    <x v="0"/>
    <s v="United States"/>
    <s v="Denver"/>
    <x v="22"/>
    <n v="80219"/>
    <x v="1"/>
    <s v="TEC-PH-10000586"/>
    <x v="2"/>
    <x v="7"/>
    <s v="AT&amp;T SB67148 SynJ"/>
    <n v="105.584"/>
    <n v="2"/>
    <n v="0.2"/>
    <x v="563"/>
    <x v="2"/>
    <x v="3"/>
    <x v="0"/>
    <x v="4"/>
  </r>
  <r>
    <n v="584"/>
    <s v="CA-2017-145233"/>
    <d v="2017-12-01T00:00:00"/>
    <d v="2017-12-05T00:00:00"/>
    <s v="Standard Class"/>
    <s v="DV-13465"/>
    <x v="231"/>
    <x v="0"/>
    <s v="United States"/>
    <s v="Denver"/>
    <x v="22"/>
    <n v="80219"/>
    <x v="1"/>
    <s v="OFF-AP-10000358"/>
    <x v="1"/>
    <x v="9"/>
    <s v="Fellowes Basic Home/Office Series Surge Protectors"/>
    <n v="31.152000000000001"/>
    <n v="3"/>
    <n v="0.2"/>
    <x v="564"/>
    <x v="2"/>
    <x v="3"/>
    <x v="0"/>
    <x v="4"/>
  </r>
  <r>
    <n v="585"/>
    <s v="CA-2017-145233"/>
    <d v="2017-12-01T00:00:00"/>
    <d v="2017-12-05T00:00:00"/>
    <s v="Standard Class"/>
    <s v="DV-13465"/>
    <x v="231"/>
    <x v="0"/>
    <s v="United States"/>
    <s v="Denver"/>
    <x v="22"/>
    <n v="80219"/>
    <x v="1"/>
    <s v="OFF-BI-10002764"/>
    <x v="1"/>
    <x v="8"/>
    <s v="Recycled Pressboard Report Cover with Reinforced Top Hinge"/>
    <n v="6.7830000000000004"/>
    <n v="7"/>
    <n v="0.7"/>
    <x v="565"/>
    <x v="1"/>
    <x v="3"/>
    <x v="0"/>
    <x v="4"/>
  </r>
  <r>
    <n v="586"/>
    <s v="CA-2017-145233"/>
    <d v="2017-12-01T00:00:00"/>
    <d v="2017-12-05T00:00:00"/>
    <s v="Standard Class"/>
    <s v="DV-13465"/>
    <x v="231"/>
    <x v="0"/>
    <s v="United States"/>
    <s v="Denver"/>
    <x v="22"/>
    <n v="80219"/>
    <x v="1"/>
    <s v="TEC-PH-10001254"/>
    <x v="2"/>
    <x v="7"/>
    <s v="Jabra BIZ 2300 Duo QD Duo Corded Headset"/>
    <n v="406.36799999999999"/>
    <n v="4"/>
    <n v="0.2"/>
    <x v="566"/>
    <x v="2"/>
    <x v="3"/>
    <x v="0"/>
    <x v="4"/>
  </r>
  <r>
    <n v="587"/>
    <s v="CA-2015-128139"/>
    <d v="2015-07-03T00:00:00"/>
    <d v="2015-07-09T00:00:00"/>
    <s v="Standard Class"/>
    <s v="BD-11725"/>
    <x v="232"/>
    <x v="0"/>
    <s v="United States"/>
    <s v="Richmond"/>
    <x v="0"/>
    <n v="40475"/>
    <x v="0"/>
    <s v="FUR-CH-10003956"/>
    <x v="0"/>
    <x v="1"/>
    <s v="Novimex High-Tech Fabric Mesh Task Chair"/>
    <n v="70.98"/>
    <n v="1"/>
    <n v="0"/>
    <x v="567"/>
    <x v="0"/>
    <x v="1"/>
    <x v="2"/>
    <x v="7"/>
  </r>
  <r>
    <n v="588"/>
    <s v="CA-2015-128139"/>
    <d v="2015-07-03T00:00:00"/>
    <d v="2015-07-09T00:00:00"/>
    <s v="Standard Class"/>
    <s v="BD-11725"/>
    <x v="232"/>
    <x v="0"/>
    <s v="United States"/>
    <s v="Richmond"/>
    <x v="0"/>
    <n v="40475"/>
    <x v="0"/>
    <s v="OFF-LA-10003930"/>
    <x v="1"/>
    <x v="2"/>
    <s v="Dot Matrix Printer Tape Reel Labels, White, 5000/Box"/>
    <n v="294.93"/>
    <n v="3"/>
    <n v="0"/>
    <x v="568"/>
    <x v="0"/>
    <x v="1"/>
    <x v="2"/>
    <x v="7"/>
  </r>
  <r>
    <n v="589"/>
    <s v="US-2016-156986"/>
    <d v="2016-03-20T00:00:00"/>
    <d v="2016-03-24T00:00:00"/>
    <s v="Standard Class"/>
    <s v="ZC-21910"/>
    <x v="233"/>
    <x v="0"/>
    <s v="United States"/>
    <s v="Salem"/>
    <x v="21"/>
    <n v="97301"/>
    <x v="1"/>
    <s v="TEC-PH-10003800"/>
    <x v="2"/>
    <x v="7"/>
    <s v="i.Sound Portable Power - 8000 mAh"/>
    <n v="84.784000000000006"/>
    <n v="2"/>
    <n v="0.2"/>
    <x v="569"/>
    <x v="2"/>
    <x v="0"/>
    <x v="3"/>
    <x v="10"/>
  </r>
  <r>
    <n v="590"/>
    <s v="US-2016-156986"/>
    <d v="2016-03-20T00:00:00"/>
    <d v="2016-03-24T00:00:00"/>
    <s v="Standard Class"/>
    <s v="ZC-21910"/>
    <x v="233"/>
    <x v="0"/>
    <s v="United States"/>
    <s v="Salem"/>
    <x v="21"/>
    <n v="97301"/>
    <x v="1"/>
    <s v="OFF-PA-10002005"/>
    <x v="1"/>
    <x v="10"/>
    <s v="Xerox 225"/>
    <n v="20.736000000000001"/>
    <n v="4"/>
    <n v="0.2"/>
    <x v="570"/>
    <x v="2"/>
    <x v="0"/>
    <x v="3"/>
    <x v="10"/>
  </r>
  <r>
    <n v="591"/>
    <s v="US-2016-156986"/>
    <d v="2016-03-20T00:00:00"/>
    <d v="2016-03-24T00:00:00"/>
    <s v="Standard Class"/>
    <s v="ZC-21910"/>
    <x v="233"/>
    <x v="0"/>
    <s v="United States"/>
    <s v="Salem"/>
    <x v="21"/>
    <n v="97301"/>
    <x v="1"/>
    <s v="OFF-BI-10002498"/>
    <x v="1"/>
    <x v="8"/>
    <s v="Clear Mylar Reinforcing Strips"/>
    <n v="16.821000000000002"/>
    <n v="3"/>
    <n v="0.7"/>
    <x v="571"/>
    <x v="1"/>
    <x v="0"/>
    <x v="3"/>
    <x v="10"/>
  </r>
  <r>
    <n v="592"/>
    <s v="US-2016-156986"/>
    <d v="2016-03-20T00:00:00"/>
    <d v="2016-03-24T00:00:00"/>
    <s v="Standard Class"/>
    <s v="ZC-21910"/>
    <x v="233"/>
    <x v="0"/>
    <s v="United States"/>
    <s v="Salem"/>
    <x v="21"/>
    <n v="97301"/>
    <x v="1"/>
    <s v="OFF-PA-10004101"/>
    <x v="1"/>
    <x v="10"/>
    <s v="Xerox 1894"/>
    <n v="10.368"/>
    <n v="2"/>
    <n v="0.2"/>
    <x v="572"/>
    <x v="2"/>
    <x v="0"/>
    <x v="3"/>
    <x v="10"/>
  </r>
  <r>
    <n v="593"/>
    <s v="CA-2014-135405"/>
    <d v="2014-01-09T00:00:00"/>
    <d v="2014-01-13T00:00:00"/>
    <s v="Standard Class"/>
    <s v="MS-17830"/>
    <x v="234"/>
    <x v="0"/>
    <s v="United States"/>
    <s v="Laredo"/>
    <x v="5"/>
    <n v="78041"/>
    <x v="2"/>
    <s v="OFF-AR-10004078"/>
    <x v="1"/>
    <x v="6"/>
    <s v="Newell 312"/>
    <n v="9.3439999999999994"/>
    <n v="2"/>
    <n v="0.2"/>
    <x v="573"/>
    <x v="2"/>
    <x v="2"/>
    <x v="3"/>
    <x v="9"/>
  </r>
  <r>
    <n v="594"/>
    <s v="CA-2014-135405"/>
    <d v="2014-01-09T00:00:00"/>
    <d v="2014-01-13T00:00:00"/>
    <s v="Standard Class"/>
    <s v="MS-17830"/>
    <x v="234"/>
    <x v="0"/>
    <s v="United States"/>
    <s v="Laredo"/>
    <x v="5"/>
    <n v="78041"/>
    <x v="2"/>
    <s v="TEC-AC-10001266"/>
    <x v="2"/>
    <x v="11"/>
    <s v="Memorex Micro Travel Drive 8 GB"/>
    <n v="31.2"/>
    <n v="3"/>
    <n v="0.2"/>
    <x v="574"/>
    <x v="2"/>
    <x v="2"/>
    <x v="3"/>
    <x v="9"/>
  </r>
  <r>
    <n v="595"/>
    <s v="CA-2014-131450"/>
    <d v="2014-08-08T00:00:00"/>
    <d v="2014-08-15T00:00:00"/>
    <s v="Standard Class"/>
    <s v="LR-16915"/>
    <x v="235"/>
    <x v="0"/>
    <s v="United States"/>
    <s v="San Diego"/>
    <x v="1"/>
    <n v="92024"/>
    <x v="1"/>
    <s v="OFF-AP-10004708"/>
    <x v="1"/>
    <x v="9"/>
    <s v="Fellowes Superior 10 Outlet Split Surge Protector"/>
    <n v="76.12"/>
    <n v="2"/>
    <n v="0"/>
    <x v="575"/>
    <x v="0"/>
    <x v="2"/>
    <x v="2"/>
    <x v="6"/>
  </r>
  <r>
    <n v="596"/>
    <s v="CA-2014-131450"/>
    <d v="2014-08-08T00:00:00"/>
    <d v="2014-08-15T00:00:00"/>
    <s v="Standard Class"/>
    <s v="LR-16915"/>
    <x v="235"/>
    <x v="0"/>
    <s v="United States"/>
    <s v="San Diego"/>
    <x v="1"/>
    <n v="92024"/>
    <x v="1"/>
    <s v="TEC-CO-10004115"/>
    <x v="2"/>
    <x v="16"/>
    <s v="Sharp AL-1530CS Digital Copier"/>
    <n v="1199.9760000000001"/>
    <n v="3"/>
    <n v="0.2"/>
    <x v="396"/>
    <x v="2"/>
    <x v="2"/>
    <x v="2"/>
    <x v="6"/>
  </r>
  <r>
    <n v="597"/>
    <s v="CA-2014-131450"/>
    <d v="2014-08-08T00:00:00"/>
    <d v="2014-08-15T00:00:00"/>
    <s v="Standard Class"/>
    <s v="LR-16915"/>
    <x v="235"/>
    <x v="0"/>
    <s v="United States"/>
    <s v="San Diego"/>
    <x v="1"/>
    <n v="92024"/>
    <x v="1"/>
    <s v="TEC-PH-10002398"/>
    <x v="2"/>
    <x v="7"/>
    <s v="AT&amp;T 1070 Corded Phone"/>
    <n v="445.96"/>
    <n v="5"/>
    <n v="0.2"/>
    <x v="576"/>
    <x v="2"/>
    <x v="2"/>
    <x v="2"/>
    <x v="6"/>
  </r>
  <r>
    <n v="598"/>
    <s v="CA-2014-131450"/>
    <d v="2014-08-08T00:00:00"/>
    <d v="2014-08-15T00:00:00"/>
    <s v="Standard Class"/>
    <s v="LR-16915"/>
    <x v="235"/>
    <x v="0"/>
    <s v="United States"/>
    <s v="San Diego"/>
    <x v="1"/>
    <n v="92024"/>
    <x v="1"/>
    <s v="FUR-FU-10001979"/>
    <x v="0"/>
    <x v="5"/>
    <s v="Dana Halogen Swing-Arm Architect Lamp"/>
    <n v="327.76"/>
    <n v="8"/>
    <n v="0"/>
    <x v="577"/>
    <x v="0"/>
    <x v="2"/>
    <x v="2"/>
    <x v="6"/>
  </r>
  <r>
    <n v="599"/>
    <s v="CA-2016-120180"/>
    <d v="2016-07-14T00:00:00"/>
    <d v="2016-07-16T00:00:00"/>
    <s v="First Class"/>
    <s v="TP-21130"/>
    <x v="236"/>
    <x v="0"/>
    <s v="United States"/>
    <s v="Philadelphia"/>
    <x v="9"/>
    <n v="19134"/>
    <x v="3"/>
    <s v="OFF-SU-10004115"/>
    <x v="1"/>
    <x v="14"/>
    <s v="Acme Stainless Steel Office Snips"/>
    <n v="11.632"/>
    <n v="2"/>
    <n v="0.2"/>
    <x v="578"/>
    <x v="2"/>
    <x v="0"/>
    <x v="2"/>
    <x v="7"/>
  </r>
  <r>
    <n v="600"/>
    <s v="US-2016-100720"/>
    <d v="2016-07-16T00:00:00"/>
    <d v="2016-07-21T00:00:00"/>
    <s v="Standard Class"/>
    <s v="CK-12205"/>
    <x v="237"/>
    <x v="0"/>
    <s v="United States"/>
    <s v="Philadelphia"/>
    <x v="9"/>
    <n v="19120"/>
    <x v="3"/>
    <s v="TEC-PH-10001425"/>
    <x v="2"/>
    <x v="7"/>
    <s v="Mophie Juice Pack Helium for iPhone"/>
    <n v="143.982"/>
    <n v="3"/>
    <n v="0.4"/>
    <x v="579"/>
    <x v="1"/>
    <x v="0"/>
    <x v="2"/>
    <x v="7"/>
  </r>
  <r>
    <n v="601"/>
    <s v="US-2016-100720"/>
    <d v="2016-07-16T00:00:00"/>
    <d v="2016-07-21T00:00:00"/>
    <s v="Standard Class"/>
    <s v="CK-12205"/>
    <x v="237"/>
    <x v="0"/>
    <s v="United States"/>
    <s v="Philadelphia"/>
    <x v="9"/>
    <n v="19120"/>
    <x v="3"/>
    <s v="TEC-PH-10003963"/>
    <x v="2"/>
    <x v="7"/>
    <s v="GE 2-Jack Phone Line Splitter"/>
    <n v="494.37599999999998"/>
    <n v="4"/>
    <n v="0.4"/>
    <x v="580"/>
    <x v="1"/>
    <x v="0"/>
    <x v="2"/>
    <x v="7"/>
  </r>
  <r>
    <n v="602"/>
    <s v="US-2016-100720"/>
    <d v="2016-07-16T00:00:00"/>
    <d v="2016-07-21T00:00:00"/>
    <s v="Standard Class"/>
    <s v="CK-12205"/>
    <x v="237"/>
    <x v="0"/>
    <s v="United States"/>
    <s v="Philadelphia"/>
    <x v="9"/>
    <n v="19120"/>
    <x v="3"/>
    <s v="OFF-SU-10001574"/>
    <x v="1"/>
    <x v="14"/>
    <s v="Acme Value Line Scissors"/>
    <n v="5.84"/>
    <n v="2"/>
    <n v="0.2"/>
    <x v="581"/>
    <x v="2"/>
    <x v="0"/>
    <x v="2"/>
    <x v="7"/>
  </r>
  <r>
    <n v="603"/>
    <s v="CA-2014-149958"/>
    <d v="2014-03-15T00:00:00"/>
    <d v="2014-03-19T00:00:00"/>
    <s v="Standard Class"/>
    <s v="AS-10240"/>
    <x v="238"/>
    <x v="0"/>
    <s v="United States"/>
    <s v="Tampa"/>
    <x v="2"/>
    <n v="33614"/>
    <x v="0"/>
    <s v="OFF-ST-10001490"/>
    <x v="1"/>
    <x v="4"/>
    <s v="Hot File 7-Pocket, Floor Stand"/>
    <n v="142.77600000000001"/>
    <n v="1"/>
    <n v="0.2"/>
    <x v="582"/>
    <x v="2"/>
    <x v="2"/>
    <x v="3"/>
    <x v="10"/>
  </r>
  <r>
    <n v="604"/>
    <s v="CA-2014-149958"/>
    <d v="2014-03-15T00:00:00"/>
    <d v="2014-03-19T00:00:00"/>
    <s v="Standard Class"/>
    <s v="AS-10240"/>
    <x v="238"/>
    <x v="0"/>
    <s v="United States"/>
    <s v="Tampa"/>
    <x v="2"/>
    <n v="33614"/>
    <x v="0"/>
    <s v="FUR-FU-10001756"/>
    <x v="0"/>
    <x v="5"/>
    <s v="Eldon Expressions Desk Accessory, Wood Photo Frame, Mahogany"/>
    <n v="45.695999999999998"/>
    <n v="3"/>
    <n v="0.2"/>
    <x v="514"/>
    <x v="2"/>
    <x v="2"/>
    <x v="3"/>
    <x v="10"/>
  </r>
  <r>
    <n v="605"/>
    <s v="CA-2014-149958"/>
    <d v="2014-03-15T00:00:00"/>
    <d v="2014-03-19T00:00:00"/>
    <s v="Standard Class"/>
    <s v="AS-10240"/>
    <x v="238"/>
    <x v="0"/>
    <s v="United States"/>
    <s v="Tampa"/>
    <x v="2"/>
    <n v="33614"/>
    <x v="0"/>
    <s v="OFF-BI-10000773"/>
    <x v="1"/>
    <x v="8"/>
    <s v="Insertable Tab Post Binder Dividers"/>
    <n v="7.218"/>
    <n v="3"/>
    <n v="0.7"/>
    <x v="583"/>
    <x v="1"/>
    <x v="2"/>
    <x v="3"/>
    <x v="10"/>
  </r>
  <r>
    <n v="606"/>
    <s v="CA-2014-149958"/>
    <d v="2014-03-15T00:00:00"/>
    <d v="2014-03-19T00:00:00"/>
    <s v="Standard Class"/>
    <s v="AS-10240"/>
    <x v="238"/>
    <x v="0"/>
    <s v="United States"/>
    <s v="Tampa"/>
    <x v="2"/>
    <n v="33614"/>
    <x v="0"/>
    <s v="OFF-BI-10001543"/>
    <x v="1"/>
    <x v="8"/>
    <s v="GBC VeloBinder Manual Binding System"/>
    <n v="43.188000000000002"/>
    <n v="4"/>
    <n v="0.7"/>
    <x v="584"/>
    <x v="1"/>
    <x v="2"/>
    <x v="3"/>
    <x v="10"/>
  </r>
  <r>
    <n v="607"/>
    <s v="CA-2014-149958"/>
    <d v="2014-03-15T00:00:00"/>
    <d v="2014-03-19T00:00:00"/>
    <s v="Standard Class"/>
    <s v="AS-10240"/>
    <x v="238"/>
    <x v="0"/>
    <s v="United States"/>
    <s v="Tampa"/>
    <x v="2"/>
    <n v="33614"/>
    <x v="0"/>
    <s v="OFF-PA-10002120"/>
    <x v="1"/>
    <x v="10"/>
    <s v="Xerox 1889"/>
    <n v="131.904"/>
    <n v="3"/>
    <n v="0.2"/>
    <x v="585"/>
    <x v="2"/>
    <x v="2"/>
    <x v="3"/>
    <x v="10"/>
  </r>
  <r>
    <n v="608"/>
    <s v="US-2014-105767"/>
    <d v="2014-05-23T00:00:00"/>
    <d v="2014-05-27T00:00:00"/>
    <s v="Standard Class"/>
    <s v="AR-10510"/>
    <x v="239"/>
    <x v="0"/>
    <s v="United States"/>
    <s v="Philadelphia"/>
    <x v="9"/>
    <n v="19134"/>
    <x v="3"/>
    <s v="OFF-BI-10000848"/>
    <x v="1"/>
    <x v="8"/>
    <s v="Angle-D Ring Binders"/>
    <n v="3.282"/>
    <n v="2"/>
    <n v="0.7"/>
    <x v="586"/>
    <x v="1"/>
    <x v="2"/>
    <x v="1"/>
    <x v="5"/>
  </r>
  <r>
    <n v="609"/>
    <s v="US-2014-105767"/>
    <d v="2014-05-23T00:00:00"/>
    <d v="2014-05-27T00:00:00"/>
    <s v="Standard Class"/>
    <s v="AR-10510"/>
    <x v="239"/>
    <x v="0"/>
    <s v="United States"/>
    <s v="Philadelphia"/>
    <x v="9"/>
    <n v="19134"/>
    <x v="3"/>
    <s v="OFF-AR-10001246"/>
    <x v="1"/>
    <x v="6"/>
    <s v="Newell 317"/>
    <n v="21.167999999999999"/>
    <n v="9"/>
    <n v="0.2"/>
    <x v="140"/>
    <x v="2"/>
    <x v="2"/>
    <x v="1"/>
    <x v="5"/>
  </r>
  <r>
    <n v="610"/>
    <s v="US-2014-105767"/>
    <d v="2014-05-23T00:00:00"/>
    <d v="2014-05-27T00:00:00"/>
    <s v="Standard Class"/>
    <s v="AR-10510"/>
    <x v="239"/>
    <x v="0"/>
    <s v="United States"/>
    <s v="Philadelphia"/>
    <x v="9"/>
    <n v="19134"/>
    <x v="3"/>
    <s v="TEC-PH-10003092"/>
    <x v="2"/>
    <x v="7"/>
    <s v="Motorola L804"/>
    <n v="55.188000000000002"/>
    <n v="2"/>
    <n v="0.4"/>
    <x v="587"/>
    <x v="1"/>
    <x v="2"/>
    <x v="1"/>
    <x v="5"/>
  </r>
  <r>
    <n v="611"/>
    <s v="CA-2016-161816"/>
    <d v="2016-04-28T00:00:00"/>
    <d v="2016-05-01T00:00:00"/>
    <s v="First Class"/>
    <s v="NB-18655"/>
    <x v="240"/>
    <x v="1"/>
    <s v="United States"/>
    <s v="Dallas"/>
    <x v="5"/>
    <n v="75217"/>
    <x v="2"/>
    <s v="TEC-PH-10003012"/>
    <x v="2"/>
    <x v="7"/>
    <s v="Nortel Meridian M3904 Professional Digital phone"/>
    <n v="369.57600000000002"/>
    <n v="3"/>
    <n v="0.2"/>
    <x v="588"/>
    <x v="2"/>
    <x v="0"/>
    <x v="1"/>
    <x v="3"/>
  </r>
  <r>
    <n v="612"/>
    <s v="CA-2016-161816"/>
    <d v="2016-04-28T00:00:00"/>
    <d v="2016-05-01T00:00:00"/>
    <s v="First Class"/>
    <s v="NB-18655"/>
    <x v="240"/>
    <x v="1"/>
    <s v="United States"/>
    <s v="Dallas"/>
    <x v="5"/>
    <n v="75217"/>
    <x v="2"/>
    <s v="OFF-LA-10004345"/>
    <x v="1"/>
    <x v="2"/>
    <s v="Avery 493"/>
    <n v="15.712"/>
    <n v="4"/>
    <n v="0.2"/>
    <x v="589"/>
    <x v="2"/>
    <x v="0"/>
    <x v="1"/>
    <x v="3"/>
  </r>
  <r>
    <n v="613"/>
    <s v="CA-2016-121223"/>
    <d v="2016-09-11T00:00:00"/>
    <d v="2016-09-13T00:00:00"/>
    <s v="Second Class"/>
    <s v="GD-14590"/>
    <x v="241"/>
    <x v="1"/>
    <s v="United States"/>
    <s v="Philadelphia"/>
    <x v="9"/>
    <n v="19143"/>
    <x v="3"/>
    <s v="OFF-PA-10001204"/>
    <x v="1"/>
    <x v="10"/>
    <s v="Xerox 1972"/>
    <n v="8.4480000000000004"/>
    <n v="2"/>
    <n v="0.2"/>
    <x v="590"/>
    <x v="2"/>
    <x v="0"/>
    <x v="2"/>
    <x v="8"/>
  </r>
  <r>
    <n v="614"/>
    <s v="CA-2016-121223"/>
    <d v="2016-09-11T00:00:00"/>
    <d v="2016-09-13T00:00:00"/>
    <s v="Second Class"/>
    <s v="GD-14590"/>
    <x v="241"/>
    <x v="1"/>
    <s v="United States"/>
    <s v="Philadelphia"/>
    <x v="9"/>
    <n v="19143"/>
    <x v="3"/>
    <s v="TEC-PH-10004667"/>
    <x v="2"/>
    <x v="7"/>
    <s v="Cisco 8x8 Inc. 6753i IP Business Phone System"/>
    <n v="728.94600000000003"/>
    <n v="9"/>
    <n v="0.4"/>
    <x v="591"/>
    <x v="1"/>
    <x v="0"/>
    <x v="2"/>
    <x v="8"/>
  </r>
  <r>
    <n v="615"/>
    <s v="CA-2017-138611"/>
    <d v="2017-11-14T00:00:00"/>
    <d v="2017-11-17T00:00:00"/>
    <s v="Second Class"/>
    <s v="CK-12595"/>
    <x v="242"/>
    <x v="0"/>
    <s v="United States"/>
    <s v="Grove City"/>
    <x v="24"/>
    <n v="43123"/>
    <x v="3"/>
    <s v="TEC-PH-10000011"/>
    <x v="2"/>
    <x v="7"/>
    <s v="PureGear Roll-On Screen Protector"/>
    <n v="119.94"/>
    <n v="10"/>
    <n v="0.4"/>
    <x v="592"/>
    <x v="1"/>
    <x v="3"/>
    <x v="0"/>
    <x v="0"/>
  </r>
  <r>
    <n v="616"/>
    <s v="CA-2017-138611"/>
    <d v="2017-11-14T00:00:00"/>
    <d v="2017-11-17T00:00:00"/>
    <s v="Second Class"/>
    <s v="CK-12595"/>
    <x v="242"/>
    <x v="0"/>
    <s v="United States"/>
    <s v="Grove City"/>
    <x v="24"/>
    <n v="43123"/>
    <x v="3"/>
    <s v="OFF-BI-10002949"/>
    <x v="1"/>
    <x v="8"/>
    <s v="Prestige Round Ring Binders"/>
    <n v="3.6480000000000001"/>
    <n v="2"/>
    <n v="0.7"/>
    <x v="593"/>
    <x v="1"/>
    <x v="3"/>
    <x v="0"/>
    <x v="0"/>
  </r>
  <r>
    <n v="617"/>
    <s v="CA-2017-117947"/>
    <d v="2017-08-18T00:00:00"/>
    <d v="2017-08-23T00:00:00"/>
    <s v="Second Class"/>
    <s v="NG-18355"/>
    <x v="243"/>
    <x v="1"/>
    <s v="United States"/>
    <s v="New York City"/>
    <x v="15"/>
    <n v="10011"/>
    <x v="3"/>
    <s v="FUR-FU-10003849"/>
    <x v="0"/>
    <x v="5"/>
    <s v="DAX Metal Frame, Desktop, Stepped-Edge"/>
    <n v="40.479999999999997"/>
    <n v="2"/>
    <n v="0"/>
    <x v="594"/>
    <x v="0"/>
    <x v="3"/>
    <x v="2"/>
    <x v="6"/>
  </r>
  <r>
    <n v="618"/>
    <s v="CA-2017-117947"/>
    <d v="2017-08-18T00:00:00"/>
    <d v="2017-08-23T00:00:00"/>
    <s v="Second Class"/>
    <s v="NG-18355"/>
    <x v="243"/>
    <x v="1"/>
    <s v="United States"/>
    <s v="New York City"/>
    <x v="15"/>
    <n v="10011"/>
    <x v="3"/>
    <s v="FUR-FU-10000010"/>
    <x v="0"/>
    <x v="5"/>
    <s v="DAX Value U-Channel Document Frames, Easel Back"/>
    <n v="9.94"/>
    <n v="2"/>
    <n v="0"/>
    <x v="595"/>
    <x v="0"/>
    <x v="3"/>
    <x v="2"/>
    <x v="6"/>
  </r>
  <r>
    <n v="619"/>
    <s v="CA-2017-117947"/>
    <d v="2017-08-18T00:00:00"/>
    <d v="2017-08-23T00:00:00"/>
    <s v="Second Class"/>
    <s v="NG-18355"/>
    <x v="243"/>
    <x v="1"/>
    <s v="United States"/>
    <s v="New York City"/>
    <x v="15"/>
    <n v="10011"/>
    <x v="3"/>
    <s v="OFF-BI-10002824"/>
    <x v="1"/>
    <x v="8"/>
    <s v="Recycled Easel Ring Binders"/>
    <n v="107.42400000000001"/>
    <n v="9"/>
    <n v="0.2"/>
    <x v="596"/>
    <x v="2"/>
    <x v="3"/>
    <x v="2"/>
    <x v="6"/>
  </r>
  <r>
    <n v="620"/>
    <s v="CA-2017-117947"/>
    <d v="2017-08-18T00:00:00"/>
    <d v="2017-08-23T00:00:00"/>
    <s v="Second Class"/>
    <s v="NG-18355"/>
    <x v="243"/>
    <x v="1"/>
    <s v="United States"/>
    <s v="New York City"/>
    <x v="15"/>
    <n v="10011"/>
    <x v="3"/>
    <s v="TEC-PH-10002538"/>
    <x v="2"/>
    <x v="7"/>
    <s v="Grandstream GXP1160 VoIP phone"/>
    <n v="37.909999999999997"/>
    <n v="1"/>
    <n v="0"/>
    <x v="597"/>
    <x v="0"/>
    <x v="3"/>
    <x v="2"/>
    <x v="6"/>
  </r>
  <r>
    <n v="621"/>
    <s v="CA-2017-117947"/>
    <d v="2017-08-18T00:00:00"/>
    <d v="2017-08-23T00:00:00"/>
    <s v="Second Class"/>
    <s v="NG-18355"/>
    <x v="243"/>
    <x v="1"/>
    <s v="United States"/>
    <s v="New York City"/>
    <x v="15"/>
    <n v="10011"/>
    <x v="3"/>
    <s v="FUR-FU-10000521"/>
    <x v="0"/>
    <x v="5"/>
    <s v="Seth Thomas 14&quot; Putty-Colored Wall Clock"/>
    <n v="88.02"/>
    <n v="3"/>
    <n v="0"/>
    <x v="598"/>
    <x v="0"/>
    <x v="3"/>
    <x v="2"/>
    <x v="6"/>
  </r>
  <r>
    <n v="622"/>
    <s v="US-2014-111171"/>
    <d v="2014-12-26T00:00:00"/>
    <d v="2014-12-31T00:00:00"/>
    <s v="Standard Class"/>
    <s v="CA-12265"/>
    <x v="244"/>
    <x v="0"/>
    <s v="United States"/>
    <s v="Chicago"/>
    <x v="10"/>
    <n v="60610"/>
    <x v="2"/>
    <s v="OFF-BI-10002103"/>
    <x v="1"/>
    <x v="8"/>
    <s v="Cardinal Slant-D Ring Binder, Heavy Gauge Vinyl"/>
    <n v="8.69"/>
    <n v="5"/>
    <n v="0.8"/>
    <x v="599"/>
    <x v="1"/>
    <x v="2"/>
    <x v="0"/>
    <x v="4"/>
  </r>
  <r>
    <n v="623"/>
    <s v="CA-2015-138009"/>
    <d v="2015-11-29T00:00:00"/>
    <d v="2015-12-03T00:00:00"/>
    <s v="Standard Class"/>
    <s v="SF-20965"/>
    <x v="245"/>
    <x v="1"/>
    <s v="United States"/>
    <s v="Dearborn"/>
    <x v="12"/>
    <n v="48126"/>
    <x v="2"/>
    <s v="FUR-CH-10004853"/>
    <x v="0"/>
    <x v="1"/>
    <s v="Global Manager's Adjustable Task Chair, Storm"/>
    <n v="301.95999999999998"/>
    <n v="2"/>
    <n v="0"/>
    <x v="600"/>
    <x v="0"/>
    <x v="1"/>
    <x v="0"/>
    <x v="0"/>
  </r>
  <r>
    <n v="624"/>
    <s v="CA-2015-138009"/>
    <d v="2015-11-29T00:00:00"/>
    <d v="2015-12-03T00:00:00"/>
    <s v="Standard Class"/>
    <s v="SF-20965"/>
    <x v="245"/>
    <x v="1"/>
    <s v="United States"/>
    <s v="Dearborn"/>
    <x v="12"/>
    <n v="48126"/>
    <x v="2"/>
    <s v="OFF-AP-10000179"/>
    <x v="1"/>
    <x v="9"/>
    <s v="Honeywell Enviracaire Portable HEPA Air Cleaner for up to 10 x 16 Room"/>
    <n v="555.21"/>
    <n v="5"/>
    <n v="0.1"/>
    <x v="601"/>
    <x v="3"/>
    <x v="1"/>
    <x v="0"/>
    <x v="0"/>
  </r>
  <r>
    <n v="625"/>
    <s v="CA-2015-138009"/>
    <d v="2015-11-29T00:00:00"/>
    <d v="2015-12-03T00:00:00"/>
    <s v="Standard Class"/>
    <s v="SF-20965"/>
    <x v="245"/>
    <x v="1"/>
    <s v="United States"/>
    <s v="Dearborn"/>
    <x v="12"/>
    <n v="48126"/>
    <x v="2"/>
    <s v="OFF-ST-10001272"/>
    <x v="1"/>
    <x v="4"/>
    <s v="Mini 13-1/2 Capacity Data Binder Rack, Pearl"/>
    <n v="523.48"/>
    <n v="4"/>
    <n v="0"/>
    <x v="602"/>
    <x v="0"/>
    <x v="1"/>
    <x v="0"/>
    <x v="0"/>
  </r>
  <r>
    <n v="626"/>
    <s v="CA-2015-138009"/>
    <d v="2015-11-29T00:00:00"/>
    <d v="2015-12-03T00:00:00"/>
    <s v="Standard Class"/>
    <s v="SF-20965"/>
    <x v="245"/>
    <x v="1"/>
    <s v="United States"/>
    <s v="Dearborn"/>
    <x v="12"/>
    <n v="48126"/>
    <x v="2"/>
    <s v="OFF-AR-10004042"/>
    <x v="1"/>
    <x v="6"/>
    <s v="BOSTON Model 1800 Electric Pencil Sharpeners, Putty/Woodgrain"/>
    <n v="161.82"/>
    <n v="9"/>
    <n v="0"/>
    <x v="603"/>
    <x v="0"/>
    <x v="1"/>
    <x v="0"/>
    <x v="0"/>
  </r>
  <r>
    <n v="627"/>
    <s v="CA-2017-163020"/>
    <d v="2017-09-15T00:00:00"/>
    <d v="2017-09-19T00:00:00"/>
    <s v="Standard Class"/>
    <s v="MO-17800"/>
    <x v="246"/>
    <x v="2"/>
    <s v="United States"/>
    <s v="New York City"/>
    <x v="15"/>
    <n v="10009"/>
    <x v="3"/>
    <s v="FUR-FU-10000221"/>
    <x v="0"/>
    <x v="5"/>
    <s v="Master Caster Door Stop, Brown"/>
    <n v="35.56"/>
    <n v="7"/>
    <n v="0"/>
    <x v="604"/>
    <x v="0"/>
    <x v="3"/>
    <x v="2"/>
    <x v="8"/>
  </r>
  <r>
    <n v="628"/>
    <s v="CA-2017-153787"/>
    <d v="2017-05-19T00:00:00"/>
    <d v="2017-05-23T00:00:00"/>
    <s v="Standard Class"/>
    <s v="AT-10735"/>
    <x v="247"/>
    <x v="0"/>
    <s v="United States"/>
    <s v="Seattle"/>
    <x v="4"/>
    <n v="98115"/>
    <x v="1"/>
    <s v="OFF-AP-10001563"/>
    <x v="1"/>
    <x v="9"/>
    <s v="Belkin Premiere Surge Master II 8-outlet surge protector"/>
    <n v="97.16"/>
    <n v="2"/>
    <n v="0"/>
    <x v="605"/>
    <x v="0"/>
    <x v="3"/>
    <x v="1"/>
    <x v="5"/>
  </r>
  <r>
    <n v="629"/>
    <s v="CA-2017-133431"/>
    <d v="2017-12-17T00:00:00"/>
    <d v="2017-12-21T00:00:00"/>
    <s v="Standard Class"/>
    <s v="LC-17140"/>
    <x v="95"/>
    <x v="0"/>
    <s v="United States"/>
    <s v="San Francisco"/>
    <x v="1"/>
    <n v="94122"/>
    <x v="1"/>
    <s v="OFF-BI-10000605"/>
    <x v="1"/>
    <x v="8"/>
    <s v="Acco Pressboard Covers with Storage Hooks, 9 1/2&quot; x 11&quot;, Executive Red"/>
    <n v="15.24"/>
    <n v="5"/>
    <n v="0.2"/>
    <x v="606"/>
    <x v="2"/>
    <x v="3"/>
    <x v="0"/>
    <x v="4"/>
  </r>
  <r>
    <n v="630"/>
    <s v="CA-2017-133431"/>
    <d v="2017-12-17T00:00:00"/>
    <d v="2017-12-21T00:00:00"/>
    <s v="Standard Class"/>
    <s v="LC-17140"/>
    <x v="95"/>
    <x v="0"/>
    <s v="United States"/>
    <s v="San Francisco"/>
    <x v="1"/>
    <n v="94122"/>
    <x v="1"/>
    <s v="OFF-PA-10002615"/>
    <x v="1"/>
    <x v="10"/>
    <s v="Ampad Gold Fibre Wirebound Steno Books, 6&quot; x 9&quot;, Gregg Ruled"/>
    <n v="13.23"/>
    <n v="3"/>
    <n v="0"/>
    <x v="607"/>
    <x v="0"/>
    <x v="3"/>
    <x v="0"/>
    <x v="4"/>
  </r>
  <r>
    <n v="631"/>
    <s v="US-2016-135720"/>
    <d v="2016-12-11T00:00:00"/>
    <d v="2016-12-13T00:00:00"/>
    <s v="Second Class"/>
    <s v="FM-14380"/>
    <x v="248"/>
    <x v="0"/>
    <s v="United States"/>
    <s v="Aurora"/>
    <x v="22"/>
    <n v="80013"/>
    <x v="1"/>
    <s v="OFF-ST-10001963"/>
    <x v="1"/>
    <x v="4"/>
    <s v="Tennsco Regal Shelving Units"/>
    <n v="243.38399999999999"/>
    <n v="3"/>
    <n v="0.2"/>
    <x v="608"/>
    <x v="2"/>
    <x v="0"/>
    <x v="0"/>
    <x v="4"/>
  </r>
  <r>
    <n v="632"/>
    <s v="US-2016-135720"/>
    <d v="2016-12-11T00:00:00"/>
    <d v="2016-12-13T00:00:00"/>
    <s v="Second Class"/>
    <s v="FM-14380"/>
    <x v="248"/>
    <x v="0"/>
    <s v="United States"/>
    <s v="Aurora"/>
    <x v="22"/>
    <n v="80013"/>
    <x v="1"/>
    <s v="TEC-AC-10001267"/>
    <x v="2"/>
    <x v="11"/>
    <s v="Imation 32GB Pocket Pro USB 3.0 Flash Drive - 32 GB - Black - 1 P ..."/>
    <n v="119.8"/>
    <n v="5"/>
    <n v="0.2"/>
    <x v="609"/>
    <x v="2"/>
    <x v="0"/>
    <x v="0"/>
    <x v="4"/>
  </r>
  <r>
    <n v="633"/>
    <s v="US-2016-135720"/>
    <d v="2016-12-11T00:00:00"/>
    <d v="2016-12-13T00:00:00"/>
    <s v="Second Class"/>
    <s v="FM-14380"/>
    <x v="248"/>
    <x v="0"/>
    <s v="United States"/>
    <s v="Aurora"/>
    <x v="22"/>
    <n v="80013"/>
    <x v="1"/>
    <s v="TEC-PH-10002103"/>
    <x v="2"/>
    <x v="7"/>
    <s v="Jabra SPEAK 410"/>
    <n v="300.76799999999997"/>
    <n v="4"/>
    <n v="0.2"/>
    <x v="610"/>
    <x v="2"/>
    <x v="0"/>
    <x v="0"/>
    <x v="4"/>
  </r>
  <r>
    <n v="634"/>
    <s v="CA-2017-144694"/>
    <d v="2017-09-24T00:00:00"/>
    <d v="2017-09-26T00:00:00"/>
    <s v="Second Class"/>
    <s v="BD-11605"/>
    <x v="205"/>
    <x v="0"/>
    <s v="United States"/>
    <s v="Miami"/>
    <x v="2"/>
    <n v="33180"/>
    <x v="0"/>
    <s v="TEC-AC-10002857"/>
    <x v="2"/>
    <x v="11"/>
    <s v="Verbatim 25 GB 6x Blu-ray Single Layer Recordable Disc, 1/Pack"/>
    <n v="17.88"/>
    <n v="3"/>
    <n v="0.2"/>
    <x v="611"/>
    <x v="2"/>
    <x v="3"/>
    <x v="2"/>
    <x v="8"/>
  </r>
  <r>
    <n v="635"/>
    <s v="CA-2017-144694"/>
    <d v="2017-09-24T00:00:00"/>
    <d v="2017-09-26T00:00:00"/>
    <s v="Second Class"/>
    <s v="BD-11605"/>
    <x v="205"/>
    <x v="0"/>
    <s v="United States"/>
    <s v="Miami"/>
    <x v="2"/>
    <n v="33180"/>
    <x v="0"/>
    <s v="OFF-LA-10003930"/>
    <x v="1"/>
    <x v="2"/>
    <s v="Dot Matrix Printer Tape Reel Labels, White, 5000/Box"/>
    <n v="235.94399999999999"/>
    <n v="3"/>
    <n v="0.2"/>
    <x v="612"/>
    <x v="2"/>
    <x v="3"/>
    <x v="2"/>
    <x v="8"/>
  </r>
  <r>
    <n v="636"/>
    <s v="CA-2015-168004"/>
    <d v="2015-10-04T00:00:00"/>
    <d v="2015-10-09T00:00:00"/>
    <s v="Second Class"/>
    <s v="DJ-13420"/>
    <x v="249"/>
    <x v="1"/>
    <s v="United States"/>
    <s v="Warner Robins"/>
    <x v="32"/>
    <n v="31088"/>
    <x v="0"/>
    <s v="FUR-CH-10001482"/>
    <x v="0"/>
    <x v="1"/>
    <s v="Office Star - Mesh Screen back chair with Vinyl seat"/>
    <n v="392.94"/>
    <n v="3"/>
    <n v="0"/>
    <x v="613"/>
    <x v="0"/>
    <x v="1"/>
    <x v="0"/>
    <x v="2"/>
  </r>
  <r>
    <n v="637"/>
    <s v="US-2016-123470"/>
    <d v="2016-08-15T00:00:00"/>
    <d v="2016-08-21T00:00:00"/>
    <s v="Standard Class"/>
    <s v="ME-17725"/>
    <x v="250"/>
    <x v="0"/>
    <s v="United States"/>
    <s v="Aurora"/>
    <x v="22"/>
    <n v="80013"/>
    <x v="1"/>
    <s v="OFF-BI-10001989"/>
    <x v="1"/>
    <x v="8"/>
    <s v="Premium Transparent Presentation Covers by GBC"/>
    <n v="18.882000000000001"/>
    <n v="3"/>
    <n v="0.7"/>
    <x v="614"/>
    <x v="1"/>
    <x v="0"/>
    <x v="2"/>
    <x v="6"/>
  </r>
  <r>
    <n v="638"/>
    <s v="US-2016-123470"/>
    <d v="2016-08-15T00:00:00"/>
    <d v="2016-08-21T00:00:00"/>
    <s v="Standard Class"/>
    <s v="ME-17725"/>
    <x v="250"/>
    <x v="0"/>
    <s v="United States"/>
    <s v="Aurora"/>
    <x v="22"/>
    <n v="80013"/>
    <x v="1"/>
    <s v="OFF-AP-10003287"/>
    <x v="1"/>
    <x v="9"/>
    <s v="Tripp Lite TLP810NET Broadband Surge for Modem/Fax"/>
    <n v="122.328"/>
    <n v="3"/>
    <n v="0.2"/>
    <x v="615"/>
    <x v="2"/>
    <x v="0"/>
    <x v="2"/>
    <x v="6"/>
  </r>
  <r>
    <n v="639"/>
    <s v="CA-2016-115917"/>
    <d v="2016-05-20T00:00:00"/>
    <d v="2016-05-25T00:00:00"/>
    <s v="Standard Class"/>
    <s v="RB-19465"/>
    <x v="46"/>
    <x v="2"/>
    <s v="United States"/>
    <s v="Vallejo"/>
    <x v="1"/>
    <n v="94591"/>
    <x v="1"/>
    <s v="FUR-FU-10000576"/>
    <x v="0"/>
    <x v="5"/>
    <s v="Luxo Professional Fluorescent Magnifier Lamp with Clamp-Mount Base"/>
    <n v="1049.2"/>
    <n v="5"/>
    <n v="0"/>
    <x v="616"/>
    <x v="0"/>
    <x v="0"/>
    <x v="1"/>
    <x v="5"/>
  </r>
  <r>
    <n v="640"/>
    <s v="CA-2016-115917"/>
    <d v="2016-05-20T00:00:00"/>
    <d v="2016-05-25T00:00:00"/>
    <s v="Standard Class"/>
    <s v="RB-19465"/>
    <x v="46"/>
    <x v="2"/>
    <s v="United States"/>
    <s v="Vallejo"/>
    <x v="1"/>
    <n v="94591"/>
    <x v="1"/>
    <s v="OFF-BI-10004728"/>
    <x v="1"/>
    <x v="8"/>
    <s v="Wilson Jones Turn Tabs Binder Tool for Ring Binders"/>
    <n v="15.423999999999999"/>
    <n v="4"/>
    <n v="0.2"/>
    <x v="617"/>
    <x v="2"/>
    <x v="0"/>
    <x v="1"/>
    <x v="5"/>
  </r>
  <r>
    <n v="641"/>
    <s v="CA-2016-147067"/>
    <d v="2016-12-18T00:00:00"/>
    <d v="2016-12-22T00:00:00"/>
    <s v="Standard Class"/>
    <s v="JD-16150"/>
    <x v="251"/>
    <x v="1"/>
    <s v="United States"/>
    <s v="Minneapolis"/>
    <x v="11"/>
    <n v="55407"/>
    <x v="2"/>
    <s v="FUR-FU-10000732"/>
    <x v="0"/>
    <x v="5"/>
    <s v="Eldon 200 Class Desk Accessories"/>
    <n v="18.84"/>
    <n v="3"/>
    <n v="0"/>
    <x v="618"/>
    <x v="0"/>
    <x v="0"/>
    <x v="0"/>
    <x v="4"/>
  </r>
  <r>
    <n v="642"/>
    <s v="CA-2017-167913"/>
    <d v="2017-07-30T00:00:00"/>
    <d v="2017-08-03T00:00:00"/>
    <s v="Second Class"/>
    <s v="JL-15835"/>
    <x v="252"/>
    <x v="0"/>
    <s v="United States"/>
    <s v="Mission Viejo"/>
    <x v="1"/>
    <n v="92691"/>
    <x v="1"/>
    <s v="OFF-ST-10000585"/>
    <x v="1"/>
    <x v="4"/>
    <s v="Economy Rollaway Files"/>
    <n v="330.4"/>
    <n v="2"/>
    <n v="0"/>
    <x v="619"/>
    <x v="0"/>
    <x v="3"/>
    <x v="2"/>
    <x v="7"/>
  </r>
  <r>
    <n v="643"/>
    <s v="CA-2017-167913"/>
    <d v="2017-07-30T00:00:00"/>
    <d v="2017-08-03T00:00:00"/>
    <s v="Second Class"/>
    <s v="JL-15835"/>
    <x v="252"/>
    <x v="0"/>
    <s v="United States"/>
    <s v="Mission Viejo"/>
    <x v="1"/>
    <n v="92691"/>
    <x v="1"/>
    <s v="OFF-LA-10002787"/>
    <x v="1"/>
    <x v="2"/>
    <s v="Avery 480"/>
    <n v="26.25"/>
    <n v="7"/>
    <n v="0"/>
    <x v="620"/>
    <x v="0"/>
    <x v="3"/>
    <x v="2"/>
    <x v="7"/>
  </r>
  <r>
    <n v="644"/>
    <s v="CA-2017-106103"/>
    <d v="2017-06-10T00:00:00"/>
    <d v="2017-06-15T00:00:00"/>
    <s v="Standard Class"/>
    <s v="SC-20305"/>
    <x v="253"/>
    <x v="0"/>
    <s v="United States"/>
    <s v="Rochester Hills"/>
    <x v="12"/>
    <n v="48307"/>
    <x v="2"/>
    <s v="TEC-AC-10003832"/>
    <x v="2"/>
    <x v="11"/>
    <s v="Imation 16GB Mini TravelDrive USB 2.0 Flash Drive"/>
    <n v="132.52000000000001"/>
    <n v="4"/>
    <n v="0"/>
    <x v="621"/>
    <x v="0"/>
    <x v="3"/>
    <x v="1"/>
    <x v="1"/>
  </r>
  <r>
    <n v="645"/>
    <s v="US-2017-127719"/>
    <d v="2017-07-21T00:00:00"/>
    <d v="2017-07-25T00:00:00"/>
    <s v="Standard Class"/>
    <s v="TW-21025"/>
    <x v="69"/>
    <x v="2"/>
    <s v="United States"/>
    <s v="Plainfield"/>
    <x v="30"/>
    <n v="7060"/>
    <x v="3"/>
    <s v="OFF-PA-10001934"/>
    <x v="1"/>
    <x v="10"/>
    <s v="Xerox 1993"/>
    <n v="6.48"/>
    <n v="1"/>
    <n v="0"/>
    <x v="622"/>
    <x v="0"/>
    <x v="3"/>
    <x v="2"/>
    <x v="7"/>
  </r>
  <r>
    <n v="646"/>
    <s v="CA-2017-126221"/>
    <d v="2017-12-30T00:00:00"/>
    <d v="2018-01-05T00:00:00"/>
    <s v="Standard Class"/>
    <s v="CC-12430"/>
    <x v="254"/>
    <x v="2"/>
    <s v="United States"/>
    <s v="Columbus"/>
    <x v="14"/>
    <n v="47201"/>
    <x v="2"/>
    <s v="OFF-AP-10002457"/>
    <x v="1"/>
    <x v="9"/>
    <s v="Eureka The Boss Plus 12-Amp Hard Box Upright Vacuum, Red"/>
    <n v="209.3"/>
    <n v="2"/>
    <n v="0"/>
    <x v="623"/>
    <x v="0"/>
    <x v="3"/>
    <x v="0"/>
    <x v="4"/>
  </r>
  <r>
    <n v="647"/>
    <s v="CA-2016-103947"/>
    <d v="2016-04-01T00:00:00"/>
    <d v="2016-04-08T00:00:00"/>
    <s v="Standard Class"/>
    <s v="BB-10990"/>
    <x v="121"/>
    <x v="1"/>
    <s v="United States"/>
    <s v="Sierra Vista"/>
    <x v="16"/>
    <n v="85635"/>
    <x v="1"/>
    <s v="OFF-FA-10003112"/>
    <x v="1"/>
    <x v="13"/>
    <s v="Staples"/>
    <n v="31.56"/>
    <n v="5"/>
    <n v="0.2"/>
    <x v="624"/>
    <x v="2"/>
    <x v="0"/>
    <x v="1"/>
    <x v="3"/>
  </r>
  <r>
    <n v="648"/>
    <s v="CA-2016-103947"/>
    <d v="2016-04-01T00:00:00"/>
    <d v="2016-04-08T00:00:00"/>
    <s v="Standard Class"/>
    <s v="BB-10990"/>
    <x v="121"/>
    <x v="1"/>
    <s v="United States"/>
    <s v="Sierra Vista"/>
    <x v="16"/>
    <n v="85635"/>
    <x v="1"/>
    <s v="OFF-AP-10002350"/>
    <x v="1"/>
    <x v="9"/>
    <s v="Belkin F9H710-06 7 Outlet SurgeMaster Surge Protector"/>
    <n v="30.143999999999998"/>
    <n v="2"/>
    <n v="0.2"/>
    <x v="625"/>
    <x v="2"/>
    <x v="0"/>
    <x v="1"/>
    <x v="3"/>
  </r>
  <r>
    <n v="649"/>
    <s v="CA-2016-160745"/>
    <d v="2016-12-11T00:00:00"/>
    <d v="2016-12-16T00:00:00"/>
    <s v="Second Class"/>
    <s v="AR-10825"/>
    <x v="255"/>
    <x v="1"/>
    <s v="United States"/>
    <s v="Vancouver"/>
    <x v="4"/>
    <n v="98661"/>
    <x v="1"/>
    <s v="FUR-FU-10001935"/>
    <x v="0"/>
    <x v="5"/>
    <s v="3M Hangers With Command Adhesive"/>
    <n v="14.8"/>
    <n v="4"/>
    <n v="0"/>
    <x v="626"/>
    <x v="0"/>
    <x v="0"/>
    <x v="0"/>
    <x v="4"/>
  </r>
  <r>
    <n v="650"/>
    <s v="CA-2016-160745"/>
    <d v="2016-12-11T00:00:00"/>
    <d v="2016-12-16T00:00:00"/>
    <s v="Second Class"/>
    <s v="AR-10825"/>
    <x v="255"/>
    <x v="1"/>
    <s v="United States"/>
    <s v="Vancouver"/>
    <x v="4"/>
    <n v="98661"/>
    <x v="1"/>
    <s v="TEC-PH-10003273"/>
    <x v="2"/>
    <x v="7"/>
    <s v="AT&amp;T TR1909W"/>
    <n v="302.37599999999998"/>
    <n v="3"/>
    <n v="0.2"/>
    <x v="216"/>
    <x v="2"/>
    <x v="0"/>
    <x v="0"/>
    <x v="4"/>
  </r>
  <r>
    <n v="651"/>
    <s v="CA-2016-160745"/>
    <d v="2016-12-11T00:00:00"/>
    <d v="2016-12-16T00:00:00"/>
    <s v="Second Class"/>
    <s v="AR-10825"/>
    <x v="255"/>
    <x v="1"/>
    <s v="United States"/>
    <s v="Vancouver"/>
    <x v="4"/>
    <n v="98661"/>
    <x v="1"/>
    <s v="TEC-AC-10001142"/>
    <x v="2"/>
    <x v="11"/>
    <s v="First Data FD10 PIN Pad"/>
    <n v="316"/>
    <n v="4"/>
    <n v="0"/>
    <x v="627"/>
    <x v="0"/>
    <x v="0"/>
    <x v="0"/>
    <x v="4"/>
  </r>
  <r>
    <n v="652"/>
    <s v="CA-2016-132661"/>
    <d v="2016-10-23T00:00:00"/>
    <d v="2016-10-29T00:00:00"/>
    <s v="Standard Class"/>
    <s v="SR-20740"/>
    <x v="256"/>
    <x v="2"/>
    <s v="United States"/>
    <s v="New York City"/>
    <x v="15"/>
    <n v="10024"/>
    <x v="3"/>
    <s v="OFF-PA-10000482"/>
    <x v="1"/>
    <x v="10"/>
    <s v="Snap-A-Way Black Print Carbonless Ruled Speed Letter, Triplicate"/>
    <n v="379.4"/>
    <n v="10"/>
    <n v="0"/>
    <x v="628"/>
    <x v="0"/>
    <x v="0"/>
    <x v="0"/>
    <x v="2"/>
  </r>
  <r>
    <n v="653"/>
    <s v="CA-2017-140844"/>
    <d v="2017-06-19T00:00:00"/>
    <d v="2017-06-23T00:00:00"/>
    <s v="Standard Class"/>
    <s v="AR-10405"/>
    <x v="153"/>
    <x v="1"/>
    <s v="United States"/>
    <s v="New York City"/>
    <x v="15"/>
    <n v="10035"/>
    <x v="3"/>
    <s v="OFF-PA-10003892"/>
    <x v="1"/>
    <x v="10"/>
    <s v="Xerox 1943"/>
    <n v="97.82"/>
    <n v="2"/>
    <n v="0"/>
    <x v="629"/>
    <x v="0"/>
    <x v="3"/>
    <x v="1"/>
    <x v="1"/>
  </r>
  <r>
    <n v="654"/>
    <s v="CA-2017-140844"/>
    <d v="2017-06-19T00:00:00"/>
    <d v="2017-06-23T00:00:00"/>
    <s v="Standard Class"/>
    <s v="AR-10405"/>
    <x v="153"/>
    <x v="1"/>
    <s v="United States"/>
    <s v="New York City"/>
    <x v="15"/>
    <n v="10035"/>
    <x v="3"/>
    <s v="TEC-AC-10001101"/>
    <x v="2"/>
    <x v="11"/>
    <s v="Sony 16GB Class 10 Micro SDHC R40 Memory Card"/>
    <n v="103.12"/>
    <n v="8"/>
    <n v="0"/>
    <x v="630"/>
    <x v="0"/>
    <x v="3"/>
    <x v="1"/>
    <x v="1"/>
  </r>
  <r>
    <n v="655"/>
    <s v="CA-2016-137239"/>
    <d v="2016-08-22T00:00:00"/>
    <d v="2016-08-28T00:00:00"/>
    <s v="Standard Class"/>
    <s v="CR-12730"/>
    <x v="257"/>
    <x v="0"/>
    <s v="United States"/>
    <s v="Columbus"/>
    <x v="24"/>
    <n v="43229"/>
    <x v="3"/>
    <s v="OFF-AP-10002439"/>
    <x v="1"/>
    <x v="9"/>
    <s v="Tripp Lite Isotel 8 Ultra 8 Outlet Metal Surge"/>
    <n v="113.55200000000001"/>
    <n v="2"/>
    <n v="0.2"/>
    <x v="631"/>
    <x v="2"/>
    <x v="0"/>
    <x v="2"/>
    <x v="6"/>
  </r>
  <r>
    <n v="656"/>
    <s v="CA-2016-137239"/>
    <d v="2016-08-22T00:00:00"/>
    <d v="2016-08-28T00:00:00"/>
    <s v="Standard Class"/>
    <s v="CR-12730"/>
    <x v="257"/>
    <x v="0"/>
    <s v="United States"/>
    <s v="Columbus"/>
    <x v="24"/>
    <n v="43229"/>
    <x v="3"/>
    <s v="OFF-BI-10002827"/>
    <x v="1"/>
    <x v="8"/>
    <s v="Avery Durable Poly Binders"/>
    <n v="3.3180000000000001"/>
    <n v="2"/>
    <n v="0.7"/>
    <x v="632"/>
    <x v="1"/>
    <x v="0"/>
    <x v="2"/>
    <x v="6"/>
  </r>
  <r>
    <n v="657"/>
    <s v="CA-2016-137239"/>
    <d v="2016-08-22T00:00:00"/>
    <d v="2016-08-28T00:00:00"/>
    <s v="Standard Class"/>
    <s v="CR-12730"/>
    <x v="257"/>
    <x v="0"/>
    <s v="United States"/>
    <s v="Columbus"/>
    <x v="24"/>
    <n v="43229"/>
    <x v="3"/>
    <s v="OFF-EN-10002230"/>
    <x v="1"/>
    <x v="12"/>
    <s v="Airmail Envelopes"/>
    <n v="134.28800000000001"/>
    <n v="2"/>
    <n v="0.2"/>
    <x v="633"/>
    <x v="2"/>
    <x v="0"/>
    <x v="2"/>
    <x v="6"/>
  </r>
  <r>
    <n v="658"/>
    <s v="US-2016-156097"/>
    <d v="2016-09-19T00:00:00"/>
    <d v="2016-09-19T00:00:00"/>
    <s v="Same Day"/>
    <s v="EH-14125"/>
    <x v="258"/>
    <x v="2"/>
    <s v="United States"/>
    <s v="Aurora"/>
    <x v="10"/>
    <n v="60505"/>
    <x v="2"/>
    <s v="FUR-CH-10001215"/>
    <x v="0"/>
    <x v="1"/>
    <s v="Global Troy Executive Leather Low-Back Tilter"/>
    <n v="701.37199999999996"/>
    <n v="2"/>
    <n v="0.3"/>
    <x v="634"/>
    <x v="1"/>
    <x v="0"/>
    <x v="2"/>
    <x v="8"/>
  </r>
  <r>
    <n v="659"/>
    <s v="US-2016-156097"/>
    <d v="2016-09-19T00:00:00"/>
    <d v="2016-09-19T00:00:00"/>
    <s v="Same Day"/>
    <s v="EH-14125"/>
    <x v="258"/>
    <x v="2"/>
    <s v="United States"/>
    <s v="Aurora"/>
    <x v="10"/>
    <n v="60505"/>
    <x v="2"/>
    <s v="OFF-BI-10004654"/>
    <x v="1"/>
    <x v="8"/>
    <s v="Avery Binding System Hidden Tab Executive Style Index Sets"/>
    <n v="2.3079999999999998"/>
    <n v="2"/>
    <n v="0.8"/>
    <x v="635"/>
    <x v="1"/>
    <x v="0"/>
    <x v="2"/>
    <x v="8"/>
  </r>
  <r>
    <n v="660"/>
    <s v="CA-2015-146563"/>
    <d v="2015-08-24T00:00:00"/>
    <d v="2015-08-28T00:00:00"/>
    <s v="Standard Class"/>
    <s v="CB-12025"/>
    <x v="90"/>
    <x v="0"/>
    <s v="United States"/>
    <s v="Arlington"/>
    <x v="5"/>
    <n v="76017"/>
    <x v="2"/>
    <s v="OFF-ST-10001490"/>
    <x v="1"/>
    <x v="4"/>
    <s v="Hot File 7-Pocket, Floor Stand"/>
    <n v="999.43200000000002"/>
    <n v="7"/>
    <n v="0.2"/>
    <x v="636"/>
    <x v="2"/>
    <x v="1"/>
    <x v="2"/>
    <x v="6"/>
  </r>
  <r>
    <n v="661"/>
    <s v="CA-2015-146563"/>
    <d v="2015-08-24T00:00:00"/>
    <d v="2015-08-28T00:00:00"/>
    <s v="Standard Class"/>
    <s v="CB-12025"/>
    <x v="90"/>
    <x v="0"/>
    <s v="United States"/>
    <s v="Arlington"/>
    <x v="5"/>
    <n v="76017"/>
    <x v="2"/>
    <s v="OFF-ST-10001511"/>
    <x v="1"/>
    <x v="4"/>
    <s v="Space Solutions Commercial Steel Shelving"/>
    <n v="724.08"/>
    <n v="14"/>
    <n v="0.2"/>
    <x v="637"/>
    <x v="2"/>
    <x v="1"/>
    <x v="2"/>
    <x v="6"/>
  </r>
  <r>
    <n v="662"/>
    <s v="CA-2015-146563"/>
    <d v="2015-08-24T00:00:00"/>
    <d v="2015-08-28T00:00:00"/>
    <s v="Standard Class"/>
    <s v="CB-12025"/>
    <x v="90"/>
    <x v="0"/>
    <s v="United States"/>
    <s v="Arlington"/>
    <x v="5"/>
    <n v="76017"/>
    <x v="2"/>
    <s v="FUR-TA-10001768"/>
    <x v="0"/>
    <x v="3"/>
    <s v="Hon Racetrack Conference Tables"/>
    <n v="918.78499999999997"/>
    <n v="5"/>
    <n v="0.3"/>
    <x v="638"/>
    <x v="1"/>
    <x v="1"/>
    <x v="2"/>
    <x v="6"/>
  </r>
  <r>
    <n v="663"/>
    <s v="CA-2015-146563"/>
    <d v="2015-08-24T00:00:00"/>
    <d v="2015-08-28T00:00:00"/>
    <s v="Standard Class"/>
    <s v="CB-12025"/>
    <x v="90"/>
    <x v="0"/>
    <s v="United States"/>
    <s v="Arlington"/>
    <x v="5"/>
    <n v="76017"/>
    <x v="2"/>
    <s v="OFF-BI-10003981"/>
    <x v="1"/>
    <x v="8"/>
    <s v="Avery Durable Plastic 1&quot; Binders"/>
    <n v="2.7240000000000002"/>
    <n v="3"/>
    <n v="0.8"/>
    <x v="639"/>
    <x v="1"/>
    <x v="1"/>
    <x v="2"/>
    <x v="6"/>
  </r>
  <r>
    <n v="664"/>
    <s v="CA-2016-123666"/>
    <d v="2016-03-26T00:00:00"/>
    <d v="2016-03-30T00:00:00"/>
    <s v="Standard Class"/>
    <s v="SP-20545"/>
    <x v="259"/>
    <x v="1"/>
    <s v="United States"/>
    <s v="New York City"/>
    <x v="15"/>
    <n v="10011"/>
    <x v="3"/>
    <s v="OFF-ST-10001522"/>
    <x v="1"/>
    <x v="4"/>
    <s v="Gould Plastics 18-Pocket Panel Bin, 34w x 5-1/4d x 20-1/2h"/>
    <n v="459.95"/>
    <n v="5"/>
    <n v="0"/>
    <x v="640"/>
    <x v="0"/>
    <x v="0"/>
    <x v="3"/>
    <x v="10"/>
  </r>
  <r>
    <n v="665"/>
    <s v="CA-2016-143308"/>
    <d v="2016-11-04T00:00:00"/>
    <d v="2016-11-04T00:00:00"/>
    <s v="Same Day"/>
    <s v="RC-19825"/>
    <x v="116"/>
    <x v="0"/>
    <s v="United States"/>
    <s v="Louisville"/>
    <x v="0"/>
    <n v="40214"/>
    <x v="0"/>
    <s v="OFF-FA-10000621"/>
    <x v="1"/>
    <x v="13"/>
    <s v="OIC Colored Binder Clips, Assorted Sizes"/>
    <n v="10.74"/>
    <n v="3"/>
    <n v="0"/>
    <x v="641"/>
    <x v="0"/>
    <x v="0"/>
    <x v="0"/>
    <x v="0"/>
  </r>
  <r>
    <n v="666"/>
    <s v="CA-2017-132682"/>
    <d v="2017-06-08T00:00:00"/>
    <d v="2017-06-10T00:00:00"/>
    <s v="Second Class"/>
    <s v="TH-21235"/>
    <x v="260"/>
    <x v="1"/>
    <s v="United States"/>
    <s v="Dallas"/>
    <x v="5"/>
    <n v="75081"/>
    <x v="2"/>
    <s v="OFF-SU-10004231"/>
    <x v="1"/>
    <x v="14"/>
    <s v="Acme Tagit Stainless Steel Antibacterial Scissors"/>
    <n v="23.76"/>
    <n v="3"/>
    <n v="0.2"/>
    <x v="642"/>
    <x v="2"/>
    <x v="3"/>
    <x v="1"/>
    <x v="1"/>
  </r>
  <r>
    <n v="667"/>
    <s v="CA-2017-132682"/>
    <d v="2017-06-08T00:00:00"/>
    <d v="2017-06-10T00:00:00"/>
    <s v="Second Class"/>
    <s v="TH-21235"/>
    <x v="260"/>
    <x v="1"/>
    <s v="United States"/>
    <s v="Dallas"/>
    <x v="5"/>
    <n v="75081"/>
    <x v="2"/>
    <s v="OFF-PA-10000474"/>
    <x v="1"/>
    <x v="10"/>
    <s v="Easy-staple paper"/>
    <n v="85.055999999999997"/>
    <n v="3"/>
    <n v="0.2"/>
    <x v="643"/>
    <x v="2"/>
    <x v="3"/>
    <x v="1"/>
    <x v="1"/>
  </r>
  <r>
    <n v="668"/>
    <s v="CA-2017-132682"/>
    <d v="2017-06-08T00:00:00"/>
    <d v="2017-06-10T00:00:00"/>
    <s v="Second Class"/>
    <s v="TH-21235"/>
    <x v="260"/>
    <x v="1"/>
    <s v="United States"/>
    <s v="Dallas"/>
    <x v="5"/>
    <n v="75081"/>
    <x v="2"/>
    <s v="TEC-PH-10004042"/>
    <x v="2"/>
    <x v="7"/>
    <s v="ClearOne Communications CHAT 70 OC Speaker Phone"/>
    <n v="381.57600000000002"/>
    <n v="3"/>
    <n v="0.2"/>
    <x v="644"/>
    <x v="2"/>
    <x v="3"/>
    <x v="1"/>
    <x v="1"/>
  </r>
  <r>
    <n v="669"/>
    <s v="CA-2014-156314"/>
    <d v="2014-12-24T00:00:00"/>
    <d v="2014-12-26T00:00:00"/>
    <s v="First Class"/>
    <s v="RP-19390"/>
    <x v="261"/>
    <x v="0"/>
    <s v="United States"/>
    <s v="Cleveland"/>
    <x v="24"/>
    <n v="44105"/>
    <x v="3"/>
    <s v="FUR-FU-10003096"/>
    <x v="0"/>
    <x v="5"/>
    <s v="Master Giant Foot Doorstop, Safety Yellow"/>
    <n v="30.36"/>
    <n v="5"/>
    <n v="0.2"/>
    <x v="645"/>
    <x v="2"/>
    <x v="2"/>
    <x v="0"/>
    <x v="4"/>
  </r>
  <r>
    <n v="670"/>
    <s v="US-2017-106663"/>
    <d v="2017-06-09T00:00:00"/>
    <d v="2017-06-13T00:00:00"/>
    <s v="Standard Class"/>
    <s v="MO-17800"/>
    <x v="246"/>
    <x v="2"/>
    <s v="United States"/>
    <s v="Chicago"/>
    <x v="10"/>
    <n v="60653"/>
    <x v="2"/>
    <s v="FUR-FU-10002759"/>
    <x v="0"/>
    <x v="5"/>
    <s v="12-1/2 Diameter Round Wall Clock"/>
    <n v="23.975999999999999"/>
    <n v="3"/>
    <n v="0.6"/>
    <x v="646"/>
    <x v="1"/>
    <x v="3"/>
    <x v="1"/>
    <x v="1"/>
  </r>
  <r>
    <n v="671"/>
    <s v="US-2017-106663"/>
    <d v="2017-06-09T00:00:00"/>
    <d v="2017-06-13T00:00:00"/>
    <s v="Standard Class"/>
    <s v="MO-17800"/>
    <x v="246"/>
    <x v="2"/>
    <s v="United States"/>
    <s v="Chicago"/>
    <x v="10"/>
    <n v="60653"/>
    <x v="2"/>
    <s v="FUR-TA-10000688"/>
    <x v="0"/>
    <x v="3"/>
    <s v="Chromcraft Bull-Nose Wood Round Conference Table Top, Wood Base"/>
    <n v="108.925"/>
    <n v="1"/>
    <n v="0.5"/>
    <x v="647"/>
    <x v="1"/>
    <x v="3"/>
    <x v="1"/>
    <x v="1"/>
  </r>
  <r>
    <n v="672"/>
    <s v="US-2017-106663"/>
    <d v="2017-06-09T00:00:00"/>
    <d v="2017-06-13T00:00:00"/>
    <s v="Standard Class"/>
    <s v="MO-17800"/>
    <x v="246"/>
    <x v="2"/>
    <s v="United States"/>
    <s v="Chicago"/>
    <x v="10"/>
    <n v="60653"/>
    <x v="2"/>
    <s v="OFF-PA-10002377"/>
    <x v="1"/>
    <x v="10"/>
    <s v="Adams Telephone Message Book W/Dividers/Space For Phone Numbers, 5 1/4&quot;X8 1/2&quot;, 200/Messages"/>
    <n v="36.351999999999997"/>
    <n v="8"/>
    <n v="0.2"/>
    <x v="648"/>
    <x v="2"/>
    <x v="3"/>
    <x v="1"/>
    <x v="1"/>
  </r>
  <r>
    <n v="673"/>
    <s v="CA-2017-111178"/>
    <d v="2017-06-15T00:00:00"/>
    <d v="2017-06-22T00:00:00"/>
    <s v="Standard Class"/>
    <s v="TD-20995"/>
    <x v="143"/>
    <x v="0"/>
    <s v="United States"/>
    <s v="Quincy"/>
    <x v="10"/>
    <n v="62301"/>
    <x v="2"/>
    <s v="OFF-AR-10001954"/>
    <x v="1"/>
    <x v="6"/>
    <s v="Newell 331"/>
    <n v="19.559999999999999"/>
    <n v="5"/>
    <n v="0.2"/>
    <x v="649"/>
    <x v="2"/>
    <x v="3"/>
    <x v="1"/>
    <x v="1"/>
  </r>
  <r>
    <n v="674"/>
    <s v="CA-2017-130351"/>
    <d v="2017-12-05T00:00:00"/>
    <d v="2017-12-08T00:00:00"/>
    <s v="First Class"/>
    <s v="RB-19570"/>
    <x v="262"/>
    <x v="0"/>
    <s v="United States"/>
    <s v="Columbus"/>
    <x v="14"/>
    <n v="47201"/>
    <x v="2"/>
    <s v="OFF-AP-10004532"/>
    <x v="1"/>
    <x v="9"/>
    <s v="Kensington 6 Outlet Guardian Standard Surge Protector"/>
    <n v="61.44"/>
    <n v="3"/>
    <n v="0"/>
    <x v="650"/>
    <x v="0"/>
    <x v="3"/>
    <x v="0"/>
    <x v="4"/>
  </r>
  <r>
    <n v="675"/>
    <s v="CA-2017-130351"/>
    <d v="2017-12-05T00:00:00"/>
    <d v="2017-12-08T00:00:00"/>
    <s v="First Class"/>
    <s v="RB-19570"/>
    <x v="262"/>
    <x v="0"/>
    <s v="United States"/>
    <s v="Columbus"/>
    <x v="14"/>
    <n v="47201"/>
    <x v="2"/>
    <s v="OFF-PA-10002137"/>
    <x v="1"/>
    <x v="10"/>
    <s v="Southworth 100% Résumé Paper, 24lb."/>
    <n v="38.9"/>
    <n v="5"/>
    <n v="0"/>
    <x v="651"/>
    <x v="0"/>
    <x v="3"/>
    <x v="0"/>
    <x v="4"/>
  </r>
  <r>
    <n v="676"/>
    <s v="CA-2017-130351"/>
    <d v="2017-12-05T00:00:00"/>
    <d v="2017-12-08T00:00:00"/>
    <s v="First Class"/>
    <s v="RB-19570"/>
    <x v="262"/>
    <x v="0"/>
    <s v="United States"/>
    <s v="Columbus"/>
    <x v="14"/>
    <n v="47201"/>
    <x v="2"/>
    <s v="TEC-AC-10003832"/>
    <x v="2"/>
    <x v="11"/>
    <s v="Imation 16GB Mini TravelDrive USB 2.0 Flash Drive"/>
    <n v="99.39"/>
    <n v="3"/>
    <n v="0"/>
    <x v="652"/>
    <x v="0"/>
    <x v="3"/>
    <x v="0"/>
    <x v="4"/>
  </r>
  <r>
    <n v="677"/>
    <s v="US-2017-119438"/>
    <d v="2017-03-18T00:00:00"/>
    <d v="2017-03-23T00:00:00"/>
    <s v="Standard Class"/>
    <s v="CD-11980"/>
    <x v="263"/>
    <x v="0"/>
    <s v="United States"/>
    <s v="Tyler"/>
    <x v="5"/>
    <n v="75701"/>
    <x v="2"/>
    <s v="OFF-AP-10000804"/>
    <x v="1"/>
    <x v="9"/>
    <s v="Hoover Portapower Portable Vacuum"/>
    <n v="2.6880000000000002"/>
    <n v="3"/>
    <n v="0.8"/>
    <x v="653"/>
    <x v="1"/>
    <x v="3"/>
    <x v="3"/>
    <x v="10"/>
  </r>
  <r>
    <n v="678"/>
    <s v="US-2017-119438"/>
    <d v="2017-03-18T00:00:00"/>
    <d v="2017-03-23T00:00:00"/>
    <s v="Standard Class"/>
    <s v="CD-11980"/>
    <x v="263"/>
    <x v="0"/>
    <s v="United States"/>
    <s v="Tyler"/>
    <x v="5"/>
    <n v="75701"/>
    <x v="2"/>
    <s v="TEC-AC-10003614"/>
    <x v="2"/>
    <x v="11"/>
    <s v="Verbatim 25 GB 6x Blu-ray Single Layer Recordable Disc, 10/Pack"/>
    <n v="27.815999999999999"/>
    <n v="3"/>
    <n v="0.2"/>
    <x v="654"/>
    <x v="2"/>
    <x v="3"/>
    <x v="3"/>
    <x v="10"/>
  </r>
  <r>
    <n v="679"/>
    <s v="US-2017-119438"/>
    <d v="2017-03-18T00:00:00"/>
    <d v="2017-03-23T00:00:00"/>
    <s v="Standard Class"/>
    <s v="CD-11980"/>
    <x v="263"/>
    <x v="0"/>
    <s v="United States"/>
    <s v="Tyler"/>
    <x v="5"/>
    <n v="75701"/>
    <x v="2"/>
    <s v="FUR-FU-10003553"/>
    <x v="0"/>
    <x v="5"/>
    <s v="Howard Miller 13-1/2&quot; Diameter Rosebrook Wall Clock"/>
    <n v="82.524000000000001"/>
    <n v="3"/>
    <n v="0.6"/>
    <x v="655"/>
    <x v="1"/>
    <x v="3"/>
    <x v="3"/>
    <x v="10"/>
  </r>
  <r>
    <n v="680"/>
    <s v="US-2017-119438"/>
    <d v="2017-03-18T00:00:00"/>
    <d v="2017-03-23T00:00:00"/>
    <s v="Standard Class"/>
    <s v="CD-11980"/>
    <x v="263"/>
    <x v="0"/>
    <s v="United States"/>
    <s v="Tyler"/>
    <x v="5"/>
    <n v="75701"/>
    <x v="2"/>
    <s v="OFF-BI-10004632"/>
    <x v="1"/>
    <x v="8"/>
    <s v="Ibico Hi-Tech Manual Binding System"/>
    <n v="182.994"/>
    <n v="3"/>
    <n v="0.8"/>
    <x v="656"/>
    <x v="1"/>
    <x v="3"/>
    <x v="3"/>
    <x v="10"/>
  </r>
  <r>
    <n v="681"/>
    <s v="CA-2016-164511"/>
    <d v="2016-11-19T00:00:00"/>
    <d v="2016-11-24T00:00:00"/>
    <s v="Standard Class"/>
    <s v="DJ-13630"/>
    <x v="264"/>
    <x v="0"/>
    <s v="United States"/>
    <s v="New York City"/>
    <x v="15"/>
    <n v="10024"/>
    <x v="3"/>
    <s v="OFF-BI-10003305"/>
    <x v="1"/>
    <x v="8"/>
    <s v="Avery Hanging File Binders"/>
    <n v="14.352"/>
    <n v="3"/>
    <n v="0.2"/>
    <x v="657"/>
    <x v="2"/>
    <x v="0"/>
    <x v="0"/>
    <x v="0"/>
  </r>
  <r>
    <n v="682"/>
    <s v="CA-2016-164511"/>
    <d v="2016-11-19T00:00:00"/>
    <d v="2016-11-24T00:00:00"/>
    <s v="Standard Class"/>
    <s v="DJ-13630"/>
    <x v="264"/>
    <x v="0"/>
    <s v="United States"/>
    <s v="New York City"/>
    <x v="15"/>
    <n v="10024"/>
    <x v="3"/>
    <s v="OFF-ST-10002583"/>
    <x v="1"/>
    <x v="4"/>
    <s v="Fellowes Neat Ideas Storage Cubes"/>
    <n v="64.959999999999994"/>
    <n v="2"/>
    <n v="0"/>
    <x v="658"/>
    <x v="0"/>
    <x v="0"/>
    <x v="0"/>
    <x v="0"/>
  </r>
  <r>
    <n v="683"/>
    <s v="CA-2016-164511"/>
    <d v="2016-11-19T00:00:00"/>
    <d v="2016-11-24T00:00:00"/>
    <s v="Standard Class"/>
    <s v="DJ-13630"/>
    <x v="264"/>
    <x v="0"/>
    <s v="United States"/>
    <s v="New York City"/>
    <x v="15"/>
    <n v="10024"/>
    <x v="3"/>
    <s v="OFF-ST-10004507"/>
    <x v="1"/>
    <x v="4"/>
    <s v="Advantus Rolling Storage Box"/>
    <n v="68.599999999999994"/>
    <n v="4"/>
    <n v="0"/>
    <x v="659"/>
    <x v="0"/>
    <x v="0"/>
    <x v="0"/>
    <x v="0"/>
  </r>
  <r>
    <n v="684"/>
    <s v="US-2017-168116"/>
    <d v="2017-11-04T00:00:00"/>
    <d v="2017-11-04T00:00:00"/>
    <s v="Same Day"/>
    <s v="GT-14635"/>
    <x v="265"/>
    <x v="1"/>
    <s v="United States"/>
    <s v="Burlington"/>
    <x v="3"/>
    <n v="27217"/>
    <x v="0"/>
    <s v="TEC-MA-10004125"/>
    <x v="2"/>
    <x v="15"/>
    <s v="Cubify CubeX 3D Printer Triple Head Print"/>
    <n v="7999.98"/>
    <n v="4"/>
    <n v="0.5"/>
    <x v="660"/>
    <x v="1"/>
    <x v="3"/>
    <x v="0"/>
    <x v="0"/>
  </r>
  <r>
    <n v="685"/>
    <s v="US-2017-168116"/>
    <d v="2017-11-04T00:00:00"/>
    <d v="2017-11-04T00:00:00"/>
    <s v="Same Day"/>
    <s v="GT-14635"/>
    <x v="265"/>
    <x v="1"/>
    <s v="United States"/>
    <s v="Burlington"/>
    <x v="3"/>
    <n v="27217"/>
    <x v="0"/>
    <s v="OFF-AP-10002457"/>
    <x v="1"/>
    <x v="9"/>
    <s v="Eureka The Boss Plus 12-Amp Hard Box Upright Vacuum, Red"/>
    <n v="167.44"/>
    <n v="2"/>
    <n v="0.2"/>
    <x v="661"/>
    <x v="2"/>
    <x v="3"/>
    <x v="0"/>
    <x v="0"/>
  </r>
  <r>
    <n v="686"/>
    <s v="CA-2014-157784"/>
    <d v="2014-07-05T00:00:00"/>
    <d v="2014-07-08T00:00:00"/>
    <s v="First Class"/>
    <s v="MC-17845"/>
    <x v="266"/>
    <x v="0"/>
    <s v="United States"/>
    <s v="Jackson"/>
    <x v="35"/>
    <n v="39212"/>
    <x v="0"/>
    <s v="TEC-AC-10003911"/>
    <x v="2"/>
    <x v="11"/>
    <s v="NETGEAR AC1750 Dual Band Gigabit Smart WiFi Router"/>
    <n v="479.97"/>
    <n v="3"/>
    <n v="0"/>
    <x v="662"/>
    <x v="0"/>
    <x v="2"/>
    <x v="2"/>
    <x v="7"/>
  </r>
  <r>
    <n v="687"/>
    <s v="CA-2014-157784"/>
    <d v="2014-07-05T00:00:00"/>
    <d v="2014-07-08T00:00:00"/>
    <s v="First Class"/>
    <s v="MC-17845"/>
    <x v="266"/>
    <x v="0"/>
    <s v="United States"/>
    <s v="Jackson"/>
    <x v="35"/>
    <n v="39212"/>
    <x v="0"/>
    <s v="OFF-LA-10001934"/>
    <x v="1"/>
    <x v="2"/>
    <s v="Avery 516"/>
    <n v="14.62"/>
    <n v="2"/>
    <n v="0"/>
    <x v="2"/>
    <x v="0"/>
    <x v="2"/>
    <x v="2"/>
    <x v="7"/>
  </r>
  <r>
    <n v="688"/>
    <s v="CA-2014-157784"/>
    <d v="2014-07-05T00:00:00"/>
    <d v="2014-07-08T00:00:00"/>
    <s v="First Class"/>
    <s v="MC-17845"/>
    <x v="266"/>
    <x v="0"/>
    <s v="United States"/>
    <s v="Jackson"/>
    <x v="35"/>
    <n v="39212"/>
    <x v="0"/>
    <s v="OFF-PA-10000304"/>
    <x v="1"/>
    <x v="10"/>
    <s v="Xerox 1995"/>
    <n v="19.440000000000001"/>
    <n v="3"/>
    <n v="0"/>
    <x v="551"/>
    <x v="0"/>
    <x v="2"/>
    <x v="2"/>
    <x v="7"/>
  </r>
  <r>
    <n v="689"/>
    <s v="CA-2017-161480"/>
    <d v="2017-12-25T00:00:00"/>
    <d v="2017-12-29T00:00:00"/>
    <s v="Standard Class"/>
    <s v="RA-19285"/>
    <x v="267"/>
    <x v="0"/>
    <s v="United States"/>
    <s v="New York City"/>
    <x v="15"/>
    <n v="10035"/>
    <x v="3"/>
    <s v="FUR-BO-10004015"/>
    <x v="0"/>
    <x v="0"/>
    <s v="Bush Andora Bookcase, Maple/Graphite Gray Finish"/>
    <n v="191.98400000000001"/>
    <n v="2"/>
    <n v="0.2"/>
    <x v="663"/>
    <x v="2"/>
    <x v="3"/>
    <x v="0"/>
    <x v="4"/>
  </r>
  <r>
    <n v="690"/>
    <s v="US-2014-117135"/>
    <d v="2014-06-21T00:00:00"/>
    <d v="2014-06-23T00:00:00"/>
    <s v="Second Class"/>
    <s v="NP-18325"/>
    <x v="268"/>
    <x v="0"/>
    <s v="United States"/>
    <s v="Waynesboro"/>
    <x v="17"/>
    <n v="22980"/>
    <x v="0"/>
    <s v="FUR-FU-10004071"/>
    <x v="0"/>
    <x v="5"/>
    <s v="Luxo Professional Magnifying Clamp-On Fluorescent Lamps"/>
    <n v="104.01"/>
    <n v="1"/>
    <n v="0"/>
    <x v="664"/>
    <x v="0"/>
    <x v="2"/>
    <x v="1"/>
    <x v="1"/>
  </r>
  <r>
    <n v="691"/>
    <s v="US-2014-117135"/>
    <d v="2014-06-21T00:00:00"/>
    <d v="2014-06-23T00:00:00"/>
    <s v="Second Class"/>
    <s v="NP-18325"/>
    <x v="268"/>
    <x v="0"/>
    <s v="United States"/>
    <s v="Waynesboro"/>
    <x v="17"/>
    <n v="22980"/>
    <x v="0"/>
    <s v="TEC-PH-10002033"/>
    <x v="2"/>
    <x v="7"/>
    <s v="Konftel 250 Conference phone - Charcoal black"/>
    <n v="284.82"/>
    <n v="1"/>
    <n v="0"/>
    <x v="665"/>
    <x v="0"/>
    <x v="2"/>
    <x v="1"/>
    <x v="1"/>
  </r>
  <r>
    <n v="692"/>
    <s v="US-2014-117135"/>
    <d v="2014-06-21T00:00:00"/>
    <d v="2014-06-23T00:00:00"/>
    <s v="Second Class"/>
    <s v="NP-18325"/>
    <x v="268"/>
    <x v="0"/>
    <s v="United States"/>
    <s v="Waynesboro"/>
    <x v="17"/>
    <n v="22980"/>
    <x v="0"/>
    <s v="OFF-ST-10002444"/>
    <x v="1"/>
    <x v="4"/>
    <s v="Recycled Eldon Regeneration Jumbo File"/>
    <n v="36.840000000000003"/>
    <n v="3"/>
    <n v="0"/>
    <x v="666"/>
    <x v="0"/>
    <x v="2"/>
    <x v="1"/>
    <x v="1"/>
  </r>
  <r>
    <n v="693"/>
    <s v="CA-2015-131534"/>
    <d v="2015-03-28T00:00:00"/>
    <d v="2015-04-02T00:00:00"/>
    <s v="Standard Class"/>
    <s v="AB-10165"/>
    <x v="269"/>
    <x v="0"/>
    <s v="United States"/>
    <s v="Los Angeles"/>
    <x v="1"/>
    <n v="90036"/>
    <x v="1"/>
    <s v="TEC-AC-10002253"/>
    <x v="2"/>
    <x v="11"/>
    <s v="Imation Bio 8GB USB Flash Drive Imation Corp"/>
    <n v="166.24"/>
    <n v="1"/>
    <n v="0"/>
    <x v="667"/>
    <x v="0"/>
    <x v="1"/>
    <x v="3"/>
    <x v="10"/>
  </r>
  <r>
    <n v="694"/>
    <s v="CA-2015-131534"/>
    <d v="2015-03-28T00:00:00"/>
    <d v="2015-04-02T00:00:00"/>
    <s v="Standard Class"/>
    <s v="AB-10165"/>
    <x v="269"/>
    <x v="0"/>
    <s v="United States"/>
    <s v="Los Angeles"/>
    <x v="1"/>
    <n v="90036"/>
    <x v="1"/>
    <s v="OFF-PA-10000743"/>
    <x v="1"/>
    <x v="10"/>
    <s v="Xerox 1977"/>
    <n v="33.4"/>
    <n v="5"/>
    <n v="0"/>
    <x v="668"/>
    <x v="0"/>
    <x v="1"/>
    <x v="3"/>
    <x v="10"/>
  </r>
  <r>
    <n v="695"/>
    <s v="CA-2015-119291"/>
    <d v="2015-05-14T00:00:00"/>
    <d v="2015-05-17T00:00:00"/>
    <s v="First Class"/>
    <s v="JO-15550"/>
    <x v="270"/>
    <x v="2"/>
    <s v="United States"/>
    <s v="Chester"/>
    <x v="9"/>
    <n v="19013"/>
    <x v="3"/>
    <s v="OFF-AR-10003373"/>
    <x v="1"/>
    <x v="6"/>
    <s v="Boston School Pro Electric Pencil Sharpener, 1670"/>
    <n v="198.27199999999999"/>
    <n v="8"/>
    <n v="0.2"/>
    <x v="669"/>
    <x v="2"/>
    <x v="1"/>
    <x v="1"/>
    <x v="5"/>
  </r>
  <r>
    <n v="696"/>
    <s v="CA-2015-119291"/>
    <d v="2015-05-14T00:00:00"/>
    <d v="2015-05-17T00:00:00"/>
    <s v="First Class"/>
    <s v="JO-15550"/>
    <x v="270"/>
    <x v="2"/>
    <s v="United States"/>
    <s v="Chester"/>
    <x v="9"/>
    <n v="19013"/>
    <x v="3"/>
    <s v="OFF-LA-10002312"/>
    <x v="1"/>
    <x v="2"/>
    <s v="Avery 490"/>
    <n v="47.36"/>
    <n v="4"/>
    <n v="0.2"/>
    <x v="670"/>
    <x v="2"/>
    <x v="1"/>
    <x v="1"/>
    <x v="5"/>
  </r>
  <r>
    <n v="697"/>
    <s v="CA-2015-119291"/>
    <d v="2015-05-14T00:00:00"/>
    <d v="2015-05-17T00:00:00"/>
    <s v="First Class"/>
    <s v="JO-15550"/>
    <x v="270"/>
    <x v="2"/>
    <s v="United States"/>
    <s v="Chester"/>
    <x v="9"/>
    <n v="19013"/>
    <x v="3"/>
    <s v="OFF-EN-10000927"/>
    <x v="1"/>
    <x v="12"/>
    <s v="Jet-Pak Recycled Peel 'N' Seal Padded Mailers"/>
    <n v="200.98400000000001"/>
    <n v="7"/>
    <n v="0.2"/>
    <x v="83"/>
    <x v="2"/>
    <x v="1"/>
    <x v="1"/>
    <x v="5"/>
  </r>
  <r>
    <n v="698"/>
    <s v="CA-2015-119291"/>
    <d v="2015-05-14T00:00:00"/>
    <d v="2015-05-17T00:00:00"/>
    <s v="First Class"/>
    <s v="JO-15550"/>
    <x v="270"/>
    <x v="2"/>
    <s v="United States"/>
    <s v="Chester"/>
    <x v="9"/>
    <n v="19013"/>
    <x v="3"/>
    <s v="OFF-LA-10003510"/>
    <x v="1"/>
    <x v="2"/>
    <s v="Avery 4027 File Folder Labels for Dot Matrix Printers, 5000 Labels per Box, White"/>
    <n v="97.695999999999998"/>
    <n v="4"/>
    <n v="0.2"/>
    <x v="671"/>
    <x v="2"/>
    <x v="1"/>
    <x v="1"/>
    <x v="5"/>
  </r>
  <r>
    <n v="699"/>
    <s v="CA-2015-119291"/>
    <d v="2015-05-14T00:00:00"/>
    <d v="2015-05-17T00:00:00"/>
    <s v="First Class"/>
    <s v="JO-15550"/>
    <x v="270"/>
    <x v="2"/>
    <s v="United States"/>
    <s v="Chester"/>
    <x v="9"/>
    <n v="19013"/>
    <x v="3"/>
    <s v="OFF-AR-10001118"/>
    <x v="1"/>
    <x v="6"/>
    <s v="Binney &amp; Smith Crayola Metallic Crayons, 16-Color Pack"/>
    <n v="2.6960000000000002"/>
    <n v="1"/>
    <n v="0.2"/>
    <x v="672"/>
    <x v="2"/>
    <x v="1"/>
    <x v="1"/>
    <x v="5"/>
  </r>
  <r>
    <n v="700"/>
    <s v="CA-2015-119291"/>
    <d v="2015-05-14T00:00:00"/>
    <d v="2015-05-17T00:00:00"/>
    <s v="First Class"/>
    <s v="JO-15550"/>
    <x v="270"/>
    <x v="2"/>
    <s v="United States"/>
    <s v="Chester"/>
    <x v="9"/>
    <n v="19013"/>
    <x v="3"/>
    <s v="OFF-BI-10001575"/>
    <x v="1"/>
    <x v="8"/>
    <s v="GBC Linen Binding Covers"/>
    <n v="18.588000000000001"/>
    <n v="2"/>
    <n v="0.7"/>
    <x v="673"/>
    <x v="1"/>
    <x v="1"/>
    <x v="1"/>
    <x v="5"/>
  </r>
  <r>
    <n v="701"/>
    <s v="CA-2015-119291"/>
    <d v="2015-05-14T00:00:00"/>
    <d v="2015-05-17T00:00:00"/>
    <s v="First Class"/>
    <s v="JO-15550"/>
    <x v="270"/>
    <x v="2"/>
    <s v="United States"/>
    <s v="Chester"/>
    <x v="9"/>
    <n v="19013"/>
    <x v="3"/>
    <s v="OFF-BI-10001982"/>
    <x v="1"/>
    <x v="8"/>
    <s v="Wilson Jones Custom Binder Spines &amp; Labels"/>
    <n v="4.8959999999999999"/>
    <n v="3"/>
    <n v="0.7"/>
    <x v="328"/>
    <x v="1"/>
    <x v="1"/>
    <x v="1"/>
    <x v="5"/>
  </r>
  <r>
    <n v="702"/>
    <s v="CA-2017-114552"/>
    <d v="2017-09-02T00:00:00"/>
    <d v="2017-09-08T00:00:00"/>
    <s v="Standard Class"/>
    <s v="Dl-13600"/>
    <x v="114"/>
    <x v="1"/>
    <s v="United States"/>
    <s v="Cleveland"/>
    <x v="24"/>
    <n v="44105"/>
    <x v="3"/>
    <s v="FUR-FU-10002960"/>
    <x v="0"/>
    <x v="5"/>
    <s v="Eldon 200 Class Desk Accessories, Burgundy"/>
    <n v="15.071999999999999"/>
    <n v="3"/>
    <n v="0.2"/>
    <x v="674"/>
    <x v="2"/>
    <x v="3"/>
    <x v="2"/>
    <x v="8"/>
  </r>
  <r>
    <n v="703"/>
    <s v="CA-2016-163755"/>
    <d v="2016-11-04T00:00:00"/>
    <d v="2016-11-08T00:00:00"/>
    <s v="Second Class"/>
    <s v="AS-10285"/>
    <x v="155"/>
    <x v="1"/>
    <s v="United States"/>
    <s v="Seattle"/>
    <x v="4"/>
    <n v="98103"/>
    <x v="1"/>
    <s v="FUR-FU-10003394"/>
    <x v="0"/>
    <x v="5"/>
    <s v="Tenex &quot;The Solids&quot; Textured Chair Mats"/>
    <n v="209.88"/>
    <n v="3"/>
    <n v="0"/>
    <x v="675"/>
    <x v="0"/>
    <x v="0"/>
    <x v="0"/>
    <x v="0"/>
  </r>
  <r>
    <n v="704"/>
    <s v="CA-2015-142027"/>
    <d v="2015-04-09T00:00:00"/>
    <d v="2015-04-14T00:00:00"/>
    <s v="Standard Class"/>
    <s v="JK-15370"/>
    <x v="271"/>
    <x v="0"/>
    <s v="United States"/>
    <s v="Long Beach"/>
    <x v="1"/>
    <n v="90805"/>
    <x v="1"/>
    <s v="FUR-TA-10002774"/>
    <x v="0"/>
    <x v="3"/>
    <s v="Laminate Occasional Tables"/>
    <n v="369.91199999999998"/>
    <n v="3"/>
    <n v="0.2"/>
    <x v="676"/>
    <x v="2"/>
    <x v="1"/>
    <x v="1"/>
    <x v="3"/>
  </r>
  <r>
    <n v="705"/>
    <s v="CA-2014-138527"/>
    <d v="2014-09-12T00:00:00"/>
    <d v="2014-09-17T00:00:00"/>
    <s v="Standard Class"/>
    <s v="BN-11470"/>
    <x v="272"/>
    <x v="1"/>
    <s v="United States"/>
    <s v="Cary"/>
    <x v="3"/>
    <n v="27511"/>
    <x v="0"/>
    <s v="OFF-PA-10001800"/>
    <x v="1"/>
    <x v="10"/>
    <s v="Xerox 220"/>
    <n v="10.368"/>
    <n v="2"/>
    <n v="0.2"/>
    <x v="572"/>
    <x v="2"/>
    <x v="2"/>
    <x v="2"/>
    <x v="8"/>
  </r>
  <r>
    <n v="706"/>
    <s v="CA-2014-138527"/>
    <d v="2014-09-12T00:00:00"/>
    <d v="2014-09-17T00:00:00"/>
    <s v="Standard Class"/>
    <s v="BN-11470"/>
    <x v="272"/>
    <x v="1"/>
    <s v="United States"/>
    <s v="Cary"/>
    <x v="3"/>
    <n v="27511"/>
    <x v="0"/>
    <s v="OFF-AP-10001469"/>
    <x v="1"/>
    <x v="9"/>
    <s v="Fellowes 8 Outlet Superior Workstation Surge Protector"/>
    <n v="166.84"/>
    <n v="5"/>
    <n v="0.2"/>
    <x v="677"/>
    <x v="2"/>
    <x v="2"/>
    <x v="2"/>
    <x v="8"/>
  </r>
  <r>
    <n v="707"/>
    <s v="CA-2014-138527"/>
    <d v="2014-09-12T00:00:00"/>
    <d v="2014-09-17T00:00:00"/>
    <s v="Standard Class"/>
    <s v="BN-11470"/>
    <x v="272"/>
    <x v="1"/>
    <s v="United States"/>
    <s v="Cary"/>
    <x v="3"/>
    <n v="27511"/>
    <x v="0"/>
    <s v="TEC-AC-10002399"/>
    <x v="2"/>
    <x v="11"/>
    <s v="SanDisk Cruzer 32 GB USB Flash Drive"/>
    <n v="15.215999999999999"/>
    <n v="1"/>
    <n v="0.2"/>
    <x v="678"/>
    <x v="2"/>
    <x v="2"/>
    <x v="2"/>
    <x v="8"/>
  </r>
  <r>
    <n v="708"/>
    <s v="CA-2014-112158"/>
    <d v="2014-12-02T00:00:00"/>
    <d v="2014-12-04T00:00:00"/>
    <s v="First Class"/>
    <s v="DP-13165"/>
    <x v="273"/>
    <x v="0"/>
    <s v="United States"/>
    <s v="New York City"/>
    <x v="15"/>
    <n v="10035"/>
    <x v="3"/>
    <s v="TEC-AC-10003628"/>
    <x v="2"/>
    <x v="11"/>
    <s v="Logitech 910-002974 M325 Wireless Mouse for Web Scrolling"/>
    <n v="119.96"/>
    <n v="4"/>
    <n v="0"/>
    <x v="679"/>
    <x v="0"/>
    <x v="2"/>
    <x v="0"/>
    <x v="4"/>
  </r>
  <r>
    <n v="709"/>
    <s v="CA-2014-112158"/>
    <d v="2014-12-02T00:00:00"/>
    <d v="2014-12-04T00:00:00"/>
    <s v="First Class"/>
    <s v="DP-13165"/>
    <x v="273"/>
    <x v="0"/>
    <s v="United States"/>
    <s v="New York City"/>
    <x v="15"/>
    <n v="10035"/>
    <x v="3"/>
    <s v="FUR-BO-10003272"/>
    <x v="0"/>
    <x v="0"/>
    <s v="O'Sullivan Living Dimensions 5-Shelf Bookcases"/>
    <n v="883.92"/>
    <n v="5"/>
    <n v="0.2"/>
    <x v="680"/>
    <x v="2"/>
    <x v="2"/>
    <x v="0"/>
    <x v="4"/>
  </r>
  <r>
    <n v="710"/>
    <s v="CA-2014-112158"/>
    <d v="2014-12-02T00:00:00"/>
    <d v="2014-12-04T00:00:00"/>
    <s v="First Class"/>
    <s v="DP-13165"/>
    <x v="273"/>
    <x v="0"/>
    <s v="United States"/>
    <s v="New York City"/>
    <x v="15"/>
    <n v="10035"/>
    <x v="3"/>
    <s v="OFF-BI-10000050"/>
    <x v="1"/>
    <x v="8"/>
    <s v="Angle-D Binders with Locking Rings, Label Holders"/>
    <n v="46.72"/>
    <n v="8"/>
    <n v="0.2"/>
    <x v="681"/>
    <x v="2"/>
    <x v="2"/>
    <x v="0"/>
    <x v="4"/>
  </r>
  <r>
    <n v="711"/>
    <s v="CA-2014-113887"/>
    <d v="2014-04-05T00:00:00"/>
    <d v="2014-04-07T00:00:00"/>
    <s v="First Class"/>
    <s v="TH-21550"/>
    <x v="274"/>
    <x v="2"/>
    <s v="United States"/>
    <s v="New York City"/>
    <x v="15"/>
    <n v="10035"/>
    <x v="3"/>
    <s v="OFF-PA-10004071"/>
    <x v="1"/>
    <x v="10"/>
    <s v="Eaton Premium Continuous-Feed Paper, 25% Cotton, Letter Size, White, 1000 Shts/Box"/>
    <n v="55.48"/>
    <n v="1"/>
    <n v="0"/>
    <x v="458"/>
    <x v="0"/>
    <x v="2"/>
    <x v="1"/>
    <x v="3"/>
  </r>
  <r>
    <n v="712"/>
    <s v="CA-2017-146136"/>
    <d v="2017-09-03T00:00:00"/>
    <d v="2017-09-07T00:00:00"/>
    <s v="Standard Class"/>
    <s v="AP-10915"/>
    <x v="275"/>
    <x v="0"/>
    <s v="United States"/>
    <s v="Palm Coast"/>
    <x v="2"/>
    <n v="32137"/>
    <x v="0"/>
    <s v="OFF-EN-10001219"/>
    <x v="1"/>
    <x v="12"/>
    <s v="#10- 4 1/8&quot; x 9 1/2&quot; Security-Tint Envelopes"/>
    <n v="24.448"/>
    <n v="4"/>
    <n v="0.2"/>
    <x v="682"/>
    <x v="2"/>
    <x v="3"/>
    <x v="2"/>
    <x v="8"/>
  </r>
  <r>
    <n v="713"/>
    <s v="US-2017-100048"/>
    <d v="2017-05-19T00:00:00"/>
    <d v="2017-05-24T00:00:00"/>
    <s v="Standard Class"/>
    <s v="RS-19765"/>
    <x v="276"/>
    <x v="1"/>
    <s v="United States"/>
    <s v="Mount Vernon"/>
    <x v="15"/>
    <n v="10550"/>
    <x v="3"/>
    <s v="OFF-AP-10001154"/>
    <x v="1"/>
    <x v="9"/>
    <s v="Bionaire Personal Warm Mist Humidifier/Vaporizer"/>
    <n v="281.33999999999997"/>
    <n v="6"/>
    <n v="0"/>
    <x v="683"/>
    <x v="0"/>
    <x v="3"/>
    <x v="1"/>
    <x v="5"/>
  </r>
  <r>
    <n v="714"/>
    <s v="US-2017-100048"/>
    <d v="2017-05-19T00:00:00"/>
    <d v="2017-05-24T00:00:00"/>
    <s v="Standard Class"/>
    <s v="RS-19765"/>
    <x v="276"/>
    <x v="1"/>
    <s v="United States"/>
    <s v="Mount Vernon"/>
    <x v="15"/>
    <n v="10550"/>
    <x v="3"/>
    <s v="TEC-PH-10003012"/>
    <x v="2"/>
    <x v="7"/>
    <s v="Nortel Meridian M3904 Professional Digital phone"/>
    <n v="307.98"/>
    <n v="2"/>
    <n v="0"/>
    <x v="684"/>
    <x v="0"/>
    <x v="3"/>
    <x v="1"/>
    <x v="5"/>
  </r>
  <r>
    <n v="715"/>
    <s v="US-2017-100048"/>
    <d v="2017-05-19T00:00:00"/>
    <d v="2017-05-24T00:00:00"/>
    <s v="Standard Class"/>
    <s v="RS-19765"/>
    <x v="276"/>
    <x v="1"/>
    <s v="United States"/>
    <s v="Mount Vernon"/>
    <x v="15"/>
    <n v="10550"/>
    <x v="3"/>
    <s v="TEC-AC-10001606"/>
    <x v="2"/>
    <x v="11"/>
    <s v="Logitech Wireless Performance Mouse MX for PC and Mac"/>
    <n v="299.97000000000003"/>
    <n v="3"/>
    <n v="0"/>
    <x v="685"/>
    <x v="0"/>
    <x v="3"/>
    <x v="1"/>
    <x v="5"/>
  </r>
  <r>
    <n v="716"/>
    <s v="CA-2014-153150"/>
    <d v="2014-07-01T00:00:00"/>
    <d v="2014-07-06T00:00:00"/>
    <s v="Second Class"/>
    <s v="Dl-13600"/>
    <x v="114"/>
    <x v="1"/>
    <s v="United States"/>
    <s v="Seattle"/>
    <x v="4"/>
    <n v="98105"/>
    <x v="1"/>
    <s v="OFF-BI-10003355"/>
    <x v="1"/>
    <x v="8"/>
    <s v="Cardinal Holdit Business Card Pockets"/>
    <n v="19.920000000000002"/>
    <n v="5"/>
    <n v="0.2"/>
    <x v="686"/>
    <x v="2"/>
    <x v="2"/>
    <x v="2"/>
    <x v="7"/>
  </r>
  <r>
    <n v="717"/>
    <s v="CA-2014-130092"/>
    <d v="2014-01-11T00:00:00"/>
    <d v="2014-01-14T00:00:00"/>
    <s v="First Class"/>
    <s v="SV-20365"/>
    <x v="277"/>
    <x v="0"/>
    <s v="United States"/>
    <s v="Dover"/>
    <x v="13"/>
    <n v="19901"/>
    <x v="3"/>
    <s v="FUR-FU-10000010"/>
    <x v="0"/>
    <x v="5"/>
    <s v="DAX Value U-Channel Document Frames, Easel Back"/>
    <n v="9.94"/>
    <n v="2"/>
    <n v="0"/>
    <x v="595"/>
    <x v="0"/>
    <x v="2"/>
    <x v="3"/>
    <x v="9"/>
  </r>
  <r>
    <n v="718"/>
    <s v="CA-2017-108910"/>
    <d v="2017-09-24T00:00:00"/>
    <d v="2017-09-29T00:00:00"/>
    <s v="Standard Class"/>
    <s v="KC-16540"/>
    <x v="110"/>
    <x v="0"/>
    <s v="United States"/>
    <s v="Newark"/>
    <x v="24"/>
    <n v="43055"/>
    <x v="3"/>
    <s v="FUR-FU-10002253"/>
    <x v="0"/>
    <x v="5"/>
    <s v="Howard Miller 13&quot; Diameter Pewter Finish Round Wall Clock"/>
    <n v="103.056"/>
    <n v="3"/>
    <n v="0.2"/>
    <x v="687"/>
    <x v="2"/>
    <x v="3"/>
    <x v="2"/>
    <x v="8"/>
  </r>
  <r>
    <n v="719"/>
    <s v="CA-2014-104472"/>
    <d v="2014-06-02T00:00:00"/>
    <d v="2014-06-07T00:00:00"/>
    <s v="Standard Class"/>
    <s v="CK-12325"/>
    <x v="278"/>
    <x v="2"/>
    <s v="United States"/>
    <s v="Orem"/>
    <x v="7"/>
    <n v="84057"/>
    <x v="1"/>
    <s v="OFF-BI-10001658"/>
    <x v="1"/>
    <x v="8"/>
    <s v="GBC Standard Therm-A-Bind Covers"/>
    <n v="59.808"/>
    <n v="3"/>
    <n v="0.2"/>
    <x v="688"/>
    <x v="2"/>
    <x v="2"/>
    <x v="1"/>
    <x v="1"/>
  </r>
  <r>
    <n v="720"/>
    <s v="CA-2014-104472"/>
    <d v="2014-06-02T00:00:00"/>
    <d v="2014-06-07T00:00:00"/>
    <s v="Standard Class"/>
    <s v="CK-12325"/>
    <x v="278"/>
    <x v="2"/>
    <s v="United States"/>
    <s v="Orem"/>
    <x v="7"/>
    <n v="84057"/>
    <x v="1"/>
    <s v="FUR-FU-10000246"/>
    <x v="0"/>
    <x v="5"/>
    <s v="Aluminum Document Frame"/>
    <n v="73.319999999999993"/>
    <n v="6"/>
    <n v="0"/>
    <x v="689"/>
    <x v="0"/>
    <x v="2"/>
    <x v="1"/>
    <x v="1"/>
  </r>
  <r>
    <n v="721"/>
    <s v="CA-2016-112942"/>
    <d v="2016-02-13T00:00:00"/>
    <d v="2016-02-18T00:00:00"/>
    <s v="Standard Class"/>
    <s v="RD-19810"/>
    <x v="279"/>
    <x v="2"/>
    <s v="United States"/>
    <s v="Los Angeles"/>
    <x v="1"/>
    <n v="90045"/>
    <x v="1"/>
    <s v="OFF-PA-10004092"/>
    <x v="1"/>
    <x v="10"/>
    <s v="Tops Green Bar Computer Printout Paper"/>
    <n v="146.82"/>
    <n v="3"/>
    <n v="0"/>
    <x v="690"/>
    <x v="0"/>
    <x v="0"/>
    <x v="3"/>
    <x v="11"/>
  </r>
  <r>
    <n v="722"/>
    <s v="CA-2016-142335"/>
    <d v="2016-12-15T00:00:00"/>
    <d v="2016-12-19T00:00:00"/>
    <s v="Standard Class"/>
    <s v="MP-17965"/>
    <x v="172"/>
    <x v="1"/>
    <s v="United States"/>
    <s v="Detroit"/>
    <x v="12"/>
    <n v="48205"/>
    <x v="2"/>
    <s v="FUR-TA-10000198"/>
    <x v="0"/>
    <x v="3"/>
    <s v="Chromcraft Bull-Nose Wood Oval Conference Tables &amp; Bases"/>
    <n v="1652.94"/>
    <n v="3"/>
    <n v="0"/>
    <x v="691"/>
    <x v="0"/>
    <x v="0"/>
    <x v="0"/>
    <x v="4"/>
  </r>
  <r>
    <n v="723"/>
    <s v="CA-2016-142335"/>
    <d v="2016-12-15T00:00:00"/>
    <d v="2016-12-19T00:00:00"/>
    <s v="Standard Class"/>
    <s v="MP-17965"/>
    <x v="172"/>
    <x v="1"/>
    <s v="United States"/>
    <s v="Detroit"/>
    <x v="12"/>
    <n v="48205"/>
    <x v="2"/>
    <s v="OFF-ST-10000036"/>
    <x v="1"/>
    <x v="4"/>
    <s v="Recycled Data-Pak for Archival Bound Computer Printouts, 12-1/2 x 12-1/2 x 16"/>
    <n v="296.37"/>
    <n v="3"/>
    <n v="0"/>
    <x v="692"/>
    <x v="0"/>
    <x v="0"/>
    <x v="0"/>
    <x v="4"/>
  </r>
  <r>
    <n v="724"/>
    <s v="CA-2014-117429"/>
    <d v="2014-10-07T00:00:00"/>
    <d v="2014-10-13T00:00:00"/>
    <s v="Standard Class"/>
    <s v="MR-17545"/>
    <x v="280"/>
    <x v="2"/>
    <s v="United States"/>
    <s v="Philadelphia"/>
    <x v="9"/>
    <n v="19140"/>
    <x v="3"/>
    <s v="FUR-FU-10000222"/>
    <x v="0"/>
    <x v="5"/>
    <s v="Seth Thomas 16&quot; Steel Case Clock"/>
    <n v="129.91999999999999"/>
    <n v="5"/>
    <n v="0.2"/>
    <x v="693"/>
    <x v="2"/>
    <x v="2"/>
    <x v="0"/>
    <x v="2"/>
  </r>
  <r>
    <n v="725"/>
    <s v="CA-2016-114713"/>
    <d v="2016-07-07T00:00:00"/>
    <d v="2016-07-12T00:00:00"/>
    <s v="Standard Class"/>
    <s v="SC-20695"/>
    <x v="281"/>
    <x v="1"/>
    <s v="United States"/>
    <s v="Hialeah"/>
    <x v="2"/>
    <n v="33012"/>
    <x v="0"/>
    <s v="OFF-SU-10004664"/>
    <x v="1"/>
    <x v="14"/>
    <s v="Acme Softgrip Scissors"/>
    <n v="45.584000000000003"/>
    <n v="7"/>
    <n v="0.2"/>
    <x v="694"/>
    <x v="2"/>
    <x v="0"/>
    <x v="2"/>
    <x v="7"/>
  </r>
  <r>
    <n v="726"/>
    <s v="CA-2017-144113"/>
    <d v="2017-09-16T00:00:00"/>
    <d v="2017-09-20T00:00:00"/>
    <s v="Standard Class"/>
    <s v="JF-15355"/>
    <x v="282"/>
    <x v="0"/>
    <s v="United States"/>
    <s v="Austin"/>
    <x v="5"/>
    <n v="78745"/>
    <x v="2"/>
    <s v="OFF-EN-10001141"/>
    <x v="1"/>
    <x v="12"/>
    <s v="Manila Recycled Extra-Heavyweight Clasp Envelopes, 6&quot; x 9&quot;"/>
    <n v="17.568000000000001"/>
    <n v="2"/>
    <n v="0.2"/>
    <x v="695"/>
    <x v="2"/>
    <x v="3"/>
    <x v="2"/>
    <x v="8"/>
  </r>
  <r>
    <n v="727"/>
    <s v="CA-2017-144113"/>
    <d v="2017-09-16T00:00:00"/>
    <d v="2017-09-20T00:00:00"/>
    <s v="Standard Class"/>
    <s v="JF-15355"/>
    <x v="282"/>
    <x v="0"/>
    <s v="United States"/>
    <s v="Austin"/>
    <x v="5"/>
    <n v="78745"/>
    <x v="2"/>
    <s v="TEC-PH-10002170"/>
    <x v="2"/>
    <x v="7"/>
    <s v="ClearSounds CSC500 Amplified Spirit Phone Corded phone"/>
    <n v="55.991999999999997"/>
    <n v="1"/>
    <n v="0.2"/>
    <x v="696"/>
    <x v="2"/>
    <x v="3"/>
    <x v="2"/>
    <x v="8"/>
  </r>
  <r>
    <n v="728"/>
    <s v="US-2016-150861"/>
    <d v="2016-12-03T00:00:00"/>
    <d v="2016-12-06T00:00:00"/>
    <s v="First Class"/>
    <s v="EG-13900"/>
    <x v="283"/>
    <x v="0"/>
    <s v="United States"/>
    <s v="Oceanside"/>
    <x v="15"/>
    <n v="11572"/>
    <x v="3"/>
    <s v="OFF-PA-10001954"/>
    <x v="1"/>
    <x v="10"/>
    <s v="Xerox 1964"/>
    <n v="182.72"/>
    <n v="8"/>
    <n v="0"/>
    <x v="697"/>
    <x v="0"/>
    <x v="0"/>
    <x v="0"/>
    <x v="4"/>
  </r>
  <r>
    <n v="729"/>
    <s v="US-2016-150861"/>
    <d v="2016-12-03T00:00:00"/>
    <d v="2016-12-06T00:00:00"/>
    <s v="First Class"/>
    <s v="EG-13900"/>
    <x v="283"/>
    <x v="0"/>
    <s v="United States"/>
    <s v="Oceanside"/>
    <x v="15"/>
    <n v="11572"/>
    <x v="3"/>
    <s v="FUR-TA-10002228"/>
    <x v="0"/>
    <x v="3"/>
    <s v="Bevis Traditional Conference Table Top, Plinth Base"/>
    <n v="400.03199999999998"/>
    <n v="2"/>
    <n v="0.4"/>
    <x v="698"/>
    <x v="1"/>
    <x v="0"/>
    <x v="0"/>
    <x v="4"/>
  </r>
  <r>
    <n v="730"/>
    <s v="US-2016-150861"/>
    <d v="2016-12-03T00:00:00"/>
    <d v="2016-12-06T00:00:00"/>
    <s v="First Class"/>
    <s v="EG-13900"/>
    <x v="283"/>
    <x v="0"/>
    <s v="United States"/>
    <s v="Oceanside"/>
    <x v="15"/>
    <n v="11572"/>
    <x v="3"/>
    <s v="OFF-ST-10004634"/>
    <x v="1"/>
    <x v="4"/>
    <s v="Personal Folder Holder, Ebony"/>
    <n v="33.630000000000003"/>
    <n v="3"/>
    <n v="0"/>
    <x v="699"/>
    <x v="0"/>
    <x v="0"/>
    <x v="0"/>
    <x v="4"/>
  </r>
  <r>
    <n v="731"/>
    <s v="US-2016-150861"/>
    <d v="2016-12-03T00:00:00"/>
    <d v="2016-12-06T00:00:00"/>
    <s v="First Class"/>
    <s v="EG-13900"/>
    <x v="283"/>
    <x v="0"/>
    <s v="United States"/>
    <s v="Oceanside"/>
    <x v="15"/>
    <n v="11572"/>
    <x v="3"/>
    <s v="FUR-CH-10002965"/>
    <x v="0"/>
    <x v="1"/>
    <s v="Global Leather Highback Executive Chair with Pneumatic Height Adjustment, Black"/>
    <n v="542.64599999999996"/>
    <n v="3"/>
    <n v="0.1"/>
    <x v="700"/>
    <x v="3"/>
    <x v="0"/>
    <x v="0"/>
    <x v="4"/>
  </r>
  <r>
    <n v="732"/>
    <s v="US-2016-150861"/>
    <d v="2016-12-03T00:00:00"/>
    <d v="2016-12-06T00:00:00"/>
    <s v="First Class"/>
    <s v="EG-13900"/>
    <x v="283"/>
    <x v="0"/>
    <s v="United States"/>
    <s v="Oceanside"/>
    <x v="15"/>
    <n v="11572"/>
    <x v="3"/>
    <s v="OFF-LA-10001317"/>
    <x v="1"/>
    <x v="2"/>
    <s v="Avery 520"/>
    <n v="6.3"/>
    <n v="2"/>
    <n v="0"/>
    <x v="701"/>
    <x v="0"/>
    <x v="0"/>
    <x v="0"/>
    <x v="4"/>
  </r>
  <r>
    <n v="733"/>
    <s v="CA-2017-131954"/>
    <d v="2017-01-21T00:00:00"/>
    <d v="2017-01-25T00:00:00"/>
    <s v="Standard Class"/>
    <s v="DS-13030"/>
    <x v="284"/>
    <x v="2"/>
    <s v="United States"/>
    <s v="Seattle"/>
    <x v="4"/>
    <n v="98115"/>
    <x v="1"/>
    <s v="OFF-ST-10000736"/>
    <x v="1"/>
    <x v="4"/>
    <s v="Carina Double Wide Media Storage Towers in Natural &amp; Black"/>
    <n v="242.94"/>
    <n v="3"/>
    <n v="0"/>
    <x v="702"/>
    <x v="0"/>
    <x v="3"/>
    <x v="3"/>
    <x v="9"/>
  </r>
  <r>
    <n v="734"/>
    <s v="CA-2017-131954"/>
    <d v="2017-01-21T00:00:00"/>
    <d v="2017-01-25T00:00:00"/>
    <s v="Standard Class"/>
    <s v="DS-13030"/>
    <x v="284"/>
    <x v="2"/>
    <s v="United States"/>
    <s v="Seattle"/>
    <x v="4"/>
    <n v="98115"/>
    <x v="1"/>
    <s v="TEC-AC-10003610"/>
    <x v="2"/>
    <x v="11"/>
    <s v="Logitech Illuminated - Keyboard"/>
    <n v="179.97"/>
    <n v="3"/>
    <n v="0"/>
    <x v="703"/>
    <x v="0"/>
    <x v="3"/>
    <x v="3"/>
    <x v="9"/>
  </r>
  <r>
    <n v="735"/>
    <s v="CA-2017-131954"/>
    <d v="2017-01-21T00:00:00"/>
    <d v="2017-01-25T00:00:00"/>
    <s v="Standard Class"/>
    <s v="DS-13030"/>
    <x v="284"/>
    <x v="2"/>
    <s v="United States"/>
    <s v="Seattle"/>
    <x v="4"/>
    <n v="98115"/>
    <x v="1"/>
    <s v="OFF-BI-10003982"/>
    <x v="1"/>
    <x v="8"/>
    <s v="Wilson Jones Century Plastic Molded Ring Binders"/>
    <n v="99.695999999999998"/>
    <n v="6"/>
    <n v="0.2"/>
    <x v="704"/>
    <x v="2"/>
    <x v="3"/>
    <x v="3"/>
    <x v="9"/>
  </r>
  <r>
    <n v="736"/>
    <s v="CA-2017-131954"/>
    <d v="2017-01-21T00:00:00"/>
    <d v="2017-01-25T00:00:00"/>
    <s v="Standard Class"/>
    <s v="DS-13030"/>
    <x v="284"/>
    <x v="2"/>
    <s v="United States"/>
    <s v="Seattle"/>
    <x v="4"/>
    <n v="98115"/>
    <x v="1"/>
    <s v="OFF-BI-10003291"/>
    <x v="1"/>
    <x v="8"/>
    <s v="Wilson Jones Leather-Like Binders with DublLock Round Rings"/>
    <n v="27.936"/>
    <n v="4"/>
    <n v="0.2"/>
    <x v="705"/>
    <x v="2"/>
    <x v="3"/>
    <x v="3"/>
    <x v="9"/>
  </r>
  <r>
    <n v="737"/>
    <s v="CA-2017-131954"/>
    <d v="2017-01-21T00:00:00"/>
    <d v="2017-01-25T00:00:00"/>
    <s v="Standard Class"/>
    <s v="DS-13030"/>
    <x v="284"/>
    <x v="2"/>
    <s v="United States"/>
    <s v="Seattle"/>
    <x v="4"/>
    <n v="98115"/>
    <x v="1"/>
    <s v="FUR-BO-10001619"/>
    <x v="0"/>
    <x v="0"/>
    <s v="O'Sullivan Cherrywood Estates Traditional Bookcase"/>
    <n v="84.98"/>
    <n v="1"/>
    <n v="0"/>
    <x v="706"/>
    <x v="0"/>
    <x v="3"/>
    <x v="3"/>
    <x v="9"/>
  </r>
  <r>
    <n v="738"/>
    <s v="CA-2017-131954"/>
    <d v="2017-01-21T00:00:00"/>
    <d v="2017-01-25T00:00:00"/>
    <s v="Standard Class"/>
    <s v="DS-13030"/>
    <x v="284"/>
    <x v="2"/>
    <s v="United States"/>
    <s v="Seattle"/>
    <x v="4"/>
    <n v="98115"/>
    <x v="1"/>
    <s v="OFF-BI-10000138"/>
    <x v="1"/>
    <x v="8"/>
    <s v="Acco Translucent Poly Ring Binders"/>
    <n v="18.72"/>
    <n v="5"/>
    <n v="0.2"/>
    <x v="173"/>
    <x v="2"/>
    <x v="3"/>
    <x v="3"/>
    <x v="9"/>
  </r>
  <r>
    <n v="739"/>
    <s v="CA-2014-132500"/>
    <d v="2014-09-08T00:00:00"/>
    <d v="2014-09-12T00:00:00"/>
    <s v="Standard Class"/>
    <s v="GZ-14470"/>
    <x v="47"/>
    <x v="0"/>
    <s v="United States"/>
    <s v="San Francisco"/>
    <x v="1"/>
    <n v="94110"/>
    <x v="1"/>
    <s v="TEC-AC-10001383"/>
    <x v="2"/>
    <x v="11"/>
    <s v="Logitech Wireless Touch Keyboard K400"/>
    <n v="49.98"/>
    <n v="2"/>
    <n v="0"/>
    <x v="707"/>
    <x v="0"/>
    <x v="2"/>
    <x v="2"/>
    <x v="8"/>
  </r>
  <r>
    <n v="740"/>
    <s v="CA-2014-112326"/>
    <d v="2014-01-04T00:00:00"/>
    <d v="2014-01-08T00:00:00"/>
    <s v="Standard Class"/>
    <s v="PO-19195"/>
    <x v="285"/>
    <x v="2"/>
    <s v="United States"/>
    <s v="Naperville"/>
    <x v="10"/>
    <n v="60540"/>
    <x v="2"/>
    <s v="OFF-LA-10003223"/>
    <x v="1"/>
    <x v="2"/>
    <s v="Avery 508"/>
    <n v="11.784000000000001"/>
    <n v="3"/>
    <n v="0.2"/>
    <x v="708"/>
    <x v="2"/>
    <x v="2"/>
    <x v="3"/>
    <x v="9"/>
  </r>
  <r>
    <n v="741"/>
    <s v="CA-2014-112326"/>
    <d v="2014-01-04T00:00:00"/>
    <d v="2014-01-08T00:00:00"/>
    <s v="Standard Class"/>
    <s v="PO-19195"/>
    <x v="285"/>
    <x v="2"/>
    <s v="United States"/>
    <s v="Naperville"/>
    <x v="10"/>
    <n v="60540"/>
    <x v="2"/>
    <s v="OFF-ST-10002743"/>
    <x v="1"/>
    <x v="4"/>
    <s v="SAFCO Boltless Steel Shelving"/>
    <n v="272.73599999999999"/>
    <n v="3"/>
    <n v="0.2"/>
    <x v="709"/>
    <x v="2"/>
    <x v="2"/>
    <x v="3"/>
    <x v="9"/>
  </r>
  <r>
    <n v="742"/>
    <s v="CA-2014-112326"/>
    <d v="2014-01-04T00:00:00"/>
    <d v="2014-01-08T00:00:00"/>
    <s v="Standard Class"/>
    <s v="PO-19195"/>
    <x v="285"/>
    <x v="2"/>
    <s v="United States"/>
    <s v="Naperville"/>
    <x v="10"/>
    <n v="60540"/>
    <x v="2"/>
    <s v="OFF-BI-10004094"/>
    <x v="1"/>
    <x v="8"/>
    <s v="GBC Standard Plastic Binding Systems Combs"/>
    <n v="3.54"/>
    <n v="2"/>
    <n v="0.8"/>
    <x v="710"/>
    <x v="1"/>
    <x v="2"/>
    <x v="3"/>
    <x v="9"/>
  </r>
  <r>
    <n v="743"/>
    <s v="US-2016-146710"/>
    <d v="2016-08-27T00:00:00"/>
    <d v="2016-09-01T00:00:00"/>
    <s v="Standard Class"/>
    <s v="SS-20875"/>
    <x v="286"/>
    <x v="0"/>
    <s v="United States"/>
    <s v="Dallas"/>
    <x v="5"/>
    <n v="75220"/>
    <x v="2"/>
    <s v="OFF-SU-10004498"/>
    <x v="1"/>
    <x v="14"/>
    <s v="Martin-Yale Premier Letter Opener"/>
    <n v="51.52"/>
    <n v="5"/>
    <n v="0.2"/>
    <x v="711"/>
    <x v="2"/>
    <x v="0"/>
    <x v="2"/>
    <x v="6"/>
  </r>
  <r>
    <n v="744"/>
    <s v="US-2016-146710"/>
    <d v="2016-08-27T00:00:00"/>
    <d v="2016-09-01T00:00:00"/>
    <s v="Standard Class"/>
    <s v="SS-20875"/>
    <x v="286"/>
    <x v="0"/>
    <s v="United States"/>
    <s v="Dallas"/>
    <x v="5"/>
    <n v="75220"/>
    <x v="2"/>
    <s v="OFF-PA-10002615"/>
    <x v="1"/>
    <x v="10"/>
    <s v="Ampad Gold Fibre Wirebound Steno Books, 6&quot; x 9&quot;, Gregg Ruled"/>
    <n v="3.528"/>
    <n v="1"/>
    <n v="0.2"/>
    <x v="712"/>
    <x v="2"/>
    <x v="0"/>
    <x v="2"/>
    <x v="6"/>
  </r>
  <r>
    <n v="745"/>
    <s v="US-2016-146710"/>
    <d v="2016-08-27T00:00:00"/>
    <d v="2016-09-01T00:00:00"/>
    <s v="Standard Class"/>
    <s v="SS-20875"/>
    <x v="286"/>
    <x v="0"/>
    <s v="United States"/>
    <s v="Dallas"/>
    <x v="5"/>
    <n v="75220"/>
    <x v="2"/>
    <s v="OFF-PA-10004971"/>
    <x v="1"/>
    <x v="10"/>
    <s v="Xerox 196"/>
    <n v="4.6239999999999997"/>
    <n v="1"/>
    <n v="0.2"/>
    <x v="713"/>
    <x v="2"/>
    <x v="0"/>
    <x v="2"/>
    <x v="6"/>
  </r>
  <r>
    <n v="746"/>
    <s v="US-2016-146710"/>
    <d v="2016-08-27T00:00:00"/>
    <d v="2016-09-01T00:00:00"/>
    <s v="Standard Class"/>
    <s v="SS-20875"/>
    <x v="286"/>
    <x v="0"/>
    <s v="United States"/>
    <s v="Dallas"/>
    <x v="5"/>
    <n v="75220"/>
    <x v="2"/>
    <s v="OFF-SU-10004261"/>
    <x v="1"/>
    <x v="14"/>
    <s v="Fiskars 8&quot; Scissors, 2/Pack"/>
    <n v="55.167999999999999"/>
    <n v="4"/>
    <n v="0.2"/>
    <x v="714"/>
    <x v="2"/>
    <x v="0"/>
    <x v="2"/>
    <x v="6"/>
  </r>
  <r>
    <n v="747"/>
    <s v="CA-2014-124429"/>
    <d v="2014-05-27T00:00:00"/>
    <d v="2014-05-27T00:00:00"/>
    <s v="Same Day"/>
    <s v="MH-17785"/>
    <x v="186"/>
    <x v="1"/>
    <s v="United States"/>
    <s v="San Diego"/>
    <x v="1"/>
    <n v="92105"/>
    <x v="1"/>
    <s v="FUR-TA-10002607"/>
    <x v="0"/>
    <x v="3"/>
    <s v="KI Conference Tables"/>
    <n v="567.12"/>
    <n v="10"/>
    <n v="0.2"/>
    <x v="715"/>
    <x v="2"/>
    <x v="2"/>
    <x v="1"/>
    <x v="5"/>
  </r>
  <r>
    <n v="748"/>
    <s v="CA-2014-124429"/>
    <d v="2014-05-27T00:00:00"/>
    <d v="2014-05-27T00:00:00"/>
    <s v="Same Day"/>
    <s v="MH-17785"/>
    <x v="186"/>
    <x v="1"/>
    <s v="United States"/>
    <s v="San Diego"/>
    <x v="1"/>
    <n v="92105"/>
    <x v="1"/>
    <s v="OFF-ST-10001809"/>
    <x v="1"/>
    <x v="4"/>
    <s v="Fellowes Officeware Wire Shelving"/>
    <n v="359.32"/>
    <n v="4"/>
    <n v="0"/>
    <x v="716"/>
    <x v="0"/>
    <x v="2"/>
    <x v="1"/>
    <x v="5"/>
  </r>
  <r>
    <n v="749"/>
    <s v="CA-2016-150889"/>
    <d v="2016-03-20T00:00:00"/>
    <d v="2016-03-22T00:00:00"/>
    <s v="Second Class"/>
    <s v="PB-19105"/>
    <x v="287"/>
    <x v="0"/>
    <s v="United States"/>
    <s v="Evanston"/>
    <x v="10"/>
    <n v="60201"/>
    <x v="2"/>
    <s v="TEC-PH-10000004"/>
    <x v="2"/>
    <x v="7"/>
    <s v="Belkin iPhone and iPad Lightning Cable"/>
    <n v="11.992000000000001"/>
    <n v="1"/>
    <n v="0.2"/>
    <x v="717"/>
    <x v="2"/>
    <x v="0"/>
    <x v="3"/>
    <x v="10"/>
  </r>
  <r>
    <n v="750"/>
    <s v="CA-2017-126074"/>
    <d v="2017-10-02T00:00:00"/>
    <d v="2017-10-06T00:00:00"/>
    <s v="Standard Class"/>
    <s v="RF-19735"/>
    <x v="288"/>
    <x v="0"/>
    <s v="United States"/>
    <s v="Trenton"/>
    <x v="12"/>
    <n v="48183"/>
    <x v="2"/>
    <s v="OFF-BI-10003638"/>
    <x v="1"/>
    <x v="8"/>
    <s v="GBC Durable Plastic Covers"/>
    <n v="58.05"/>
    <n v="3"/>
    <n v="0"/>
    <x v="718"/>
    <x v="0"/>
    <x v="3"/>
    <x v="0"/>
    <x v="2"/>
  </r>
  <r>
    <n v="751"/>
    <s v="CA-2017-126074"/>
    <d v="2017-10-02T00:00:00"/>
    <d v="2017-10-06T00:00:00"/>
    <s v="Standard Class"/>
    <s v="RF-19735"/>
    <x v="288"/>
    <x v="0"/>
    <s v="United States"/>
    <s v="Trenton"/>
    <x v="12"/>
    <n v="48183"/>
    <x v="2"/>
    <s v="FUR-FU-10003577"/>
    <x v="0"/>
    <x v="5"/>
    <s v="Nu-Dell Leatherette Frames"/>
    <n v="157.74"/>
    <n v="11"/>
    <n v="0"/>
    <x v="719"/>
    <x v="0"/>
    <x v="3"/>
    <x v="0"/>
    <x v="2"/>
  </r>
  <r>
    <n v="752"/>
    <s v="CA-2017-126074"/>
    <d v="2017-10-02T00:00:00"/>
    <d v="2017-10-06T00:00:00"/>
    <s v="Standard Class"/>
    <s v="RF-19735"/>
    <x v="288"/>
    <x v="0"/>
    <s v="United States"/>
    <s v="Trenton"/>
    <x v="12"/>
    <n v="48183"/>
    <x v="2"/>
    <s v="OFF-AR-10003478"/>
    <x v="1"/>
    <x v="6"/>
    <s v="Avery Hi-Liter EverBold Pen Style Fluorescent Highlighters, 4/Pack"/>
    <n v="56.98"/>
    <n v="7"/>
    <n v="0"/>
    <x v="720"/>
    <x v="0"/>
    <x v="3"/>
    <x v="0"/>
    <x v="2"/>
  </r>
  <r>
    <n v="753"/>
    <s v="CA-2017-126074"/>
    <d v="2017-10-02T00:00:00"/>
    <d v="2017-10-06T00:00:00"/>
    <s v="Standard Class"/>
    <s v="RF-19735"/>
    <x v="288"/>
    <x v="0"/>
    <s v="United States"/>
    <s v="Trenton"/>
    <x v="12"/>
    <n v="48183"/>
    <x v="2"/>
    <s v="OFF-BI-10000546"/>
    <x v="1"/>
    <x v="8"/>
    <s v="Avery Durable Binders"/>
    <n v="2.88"/>
    <n v="1"/>
    <n v="0"/>
    <x v="721"/>
    <x v="0"/>
    <x v="3"/>
    <x v="0"/>
    <x v="2"/>
  </r>
  <r>
    <n v="754"/>
    <s v="CA-2016-110499"/>
    <d v="2016-04-07T00:00:00"/>
    <d v="2016-04-09T00:00:00"/>
    <s v="First Class"/>
    <s v="YC-21895"/>
    <x v="289"/>
    <x v="1"/>
    <s v="United States"/>
    <s v="San Francisco"/>
    <x v="1"/>
    <n v="94110"/>
    <x v="1"/>
    <s v="TEC-CO-10002095"/>
    <x v="2"/>
    <x v="16"/>
    <s v="Hewlett Packard 610 Color Digital Copier / Printer"/>
    <n v="1199.9760000000001"/>
    <n v="3"/>
    <n v="0.2"/>
    <x v="722"/>
    <x v="2"/>
    <x v="0"/>
    <x v="1"/>
    <x v="3"/>
  </r>
  <r>
    <n v="755"/>
    <s v="CA-2015-135272"/>
    <d v="2015-12-07T00:00:00"/>
    <d v="2015-12-12T00:00:00"/>
    <s v="Standard Class"/>
    <s v="MS-17830"/>
    <x v="234"/>
    <x v="0"/>
    <s v="United States"/>
    <s v="Los Angeles"/>
    <x v="1"/>
    <n v="90036"/>
    <x v="1"/>
    <s v="FUR-FU-10002759"/>
    <x v="0"/>
    <x v="5"/>
    <s v="12-1/2 Diameter Round Wall Clock"/>
    <n v="79.92"/>
    <n v="4"/>
    <n v="0"/>
    <x v="723"/>
    <x v="0"/>
    <x v="1"/>
    <x v="0"/>
    <x v="4"/>
  </r>
  <r>
    <n v="756"/>
    <s v="CA-2016-140928"/>
    <d v="2016-09-18T00:00:00"/>
    <d v="2016-09-22T00:00:00"/>
    <s v="Standard Class"/>
    <s v="NB-18655"/>
    <x v="240"/>
    <x v="1"/>
    <s v="United States"/>
    <s v="Jacksonville"/>
    <x v="2"/>
    <n v="32216"/>
    <x v="0"/>
    <s v="FUR-TA-10001095"/>
    <x v="0"/>
    <x v="3"/>
    <s v="Chromcraft Round Conference Tables"/>
    <n v="383.43799999999999"/>
    <n v="4"/>
    <n v="0.45"/>
    <x v="724"/>
    <x v="1"/>
    <x v="0"/>
    <x v="2"/>
    <x v="8"/>
  </r>
  <r>
    <n v="757"/>
    <s v="CA-2014-106803"/>
    <d v="2014-12-29T00:00:00"/>
    <d v="2015-01-02T00:00:00"/>
    <s v="Standard Class"/>
    <s v="DC-13285"/>
    <x v="290"/>
    <x v="0"/>
    <s v="United States"/>
    <s v="Cottage Grove"/>
    <x v="11"/>
    <n v="55016"/>
    <x v="2"/>
    <s v="OFF-ST-10002444"/>
    <x v="1"/>
    <x v="4"/>
    <s v="Recycled Eldon Regeneration Jumbo File"/>
    <n v="24.56"/>
    <n v="2"/>
    <n v="0"/>
    <x v="725"/>
    <x v="0"/>
    <x v="2"/>
    <x v="0"/>
    <x v="4"/>
  </r>
  <r>
    <n v="758"/>
    <s v="CA-2014-106803"/>
    <d v="2014-12-29T00:00:00"/>
    <d v="2015-01-02T00:00:00"/>
    <s v="Standard Class"/>
    <s v="DC-13285"/>
    <x v="290"/>
    <x v="0"/>
    <s v="United States"/>
    <s v="Cottage Grove"/>
    <x v="11"/>
    <n v="55016"/>
    <x v="2"/>
    <s v="TEC-AC-10001267"/>
    <x v="2"/>
    <x v="11"/>
    <s v="Imation 32GB Pocket Pro USB 3.0 Flash Drive - 32 GB - Black - 1 P ..."/>
    <n v="119.8"/>
    <n v="4"/>
    <n v="0"/>
    <x v="726"/>
    <x v="0"/>
    <x v="2"/>
    <x v="0"/>
    <x v="4"/>
  </r>
  <r>
    <n v="759"/>
    <s v="CA-2017-117240"/>
    <d v="2017-07-23T00:00:00"/>
    <d v="2017-07-28T00:00:00"/>
    <s v="Standard Class"/>
    <s v="CP-12340"/>
    <x v="291"/>
    <x v="1"/>
    <s v="United States"/>
    <s v="New York City"/>
    <x v="15"/>
    <n v="10009"/>
    <x v="3"/>
    <s v="OFF-BI-10000848"/>
    <x v="1"/>
    <x v="8"/>
    <s v="Angle-D Ring Binders"/>
    <n v="13.128"/>
    <n v="3"/>
    <n v="0.2"/>
    <x v="727"/>
    <x v="2"/>
    <x v="3"/>
    <x v="2"/>
    <x v="7"/>
  </r>
  <r>
    <n v="760"/>
    <s v="CA-2017-133333"/>
    <d v="2017-09-18T00:00:00"/>
    <d v="2017-09-22T00:00:00"/>
    <s v="Standard Class"/>
    <s v="BF-11020"/>
    <x v="292"/>
    <x v="1"/>
    <s v="United States"/>
    <s v="Green Bay"/>
    <x v="6"/>
    <n v="54302"/>
    <x v="2"/>
    <s v="OFF-PA-10002377"/>
    <x v="1"/>
    <x v="10"/>
    <s v="Adams Telephone Message Book W/Dividers/Space For Phone Numbers, 5 1/4&quot;X8 1/2&quot;, 200/Messages"/>
    <n v="22.72"/>
    <n v="4"/>
    <n v="0"/>
    <x v="728"/>
    <x v="0"/>
    <x v="3"/>
    <x v="2"/>
    <x v="8"/>
  </r>
  <r>
    <n v="761"/>
    <s v="CA-2015-112319"/>
    <d v="2015-08-31T00:00:00"/>
    <d v="2015-09-05T00:00:00"/>
    <s v="Standard Class"/>
    <s v="AR-10510"/>
    <x v="239"/>
    <x v="0"/>
    <s v="United States"/>
    <s v="Los Angeles"/>
    <x v="1"/>
    <n v="90004"/>
    <x v="1"/>
    <s v="OFF-PA-10003441"/>
    <x v="1"/>
    <x v="10"/>
    <s v="Xerox 226"/>
    <n v="58.32"/>
    <n v="9"/>
    <n v="0"/>
    <x v="729"/>
    <x v="0"/>
    <x v="1"/>
    <x v="2"/>
    <x v="6"/>
  </r>
  <r>
    <n v="762"/>
    <s v="CA-2017-126046"/>
    <d v="2017-11-03T00:00:00"/>
    <d v="2017-11-07T00:00:00"/>
    <s v="Standard Class"/>
    <s v="JC-16105"/>
    <x v="36"/>
    <x v="1"/>
    <s v="United States"/>
    <s v="Atlanta"/>
    <x v="32"/>
    <n v="30318"/>
    <x v="0"/>
    <s v="OFF-LA-10004484"/>
    <x v="1"/>
    <x v="2"/>
    <s v="Avery 476"/>
    <n v="12.39"/>
    <n v="3"/>
    <n v="0"/>
    <x v="730"/>
    <x v="0"/>
    <x v="3"/>
    <x v="0"/>
    <x v="0"/>
  </r>
  <r>
    <n v="763"/>
    <s v="CA-2015-114923"/>
    <d v="2015-02-08T00:00:00"/>
    <d v="2015-02-13T00:00:00"/>
    <s v="Standard Class"/>
    <s v="LH-17020"/>
    <x v="293"/>
    <x v="0"/>
    <s v="United States"/>
    <s v="Columbus"/>
    <x v="24"/>
    <n v="43229"/>
    <x v="3"/>
    <s v="TEC-PH-10003931"/>
    <x v="2"/>
    <x v="7"/>
    <s v="JBL Micro Wireless Portable Bluetooth Speaker"/>
    <n v="107.982"/>
    <n v="3"/>
    <n v="0.4"/>
    <x v="731"/>
    <x v="1"/>
    <x v="1"/>
    <x v="3"/>
    <x v="11"/>
  </r>
  <r>
    <n v="764"/>
    <s v="CA-2014-162775"/>
    <d v="2014-01-13T00:00:00"/>
    <d v="2014-01-15T00:00:00"/>
    <s v="Second Class"/>
    <s v="CS-12250"/>
    <x v="294"/>
    <x v="1"/>
    <s v="United States"/>
    <s v="Bossier City"/>
    <x v="28"/>
    <n v="71111"/>
    <x v="0"/>
    <s v="OFF-EN-10001990"/>
    <x v="1"/>
    <x v="12"/>
    <s v="Staple envelope"/>
    <n v="11.36"/>
    <n v="2"/>
    <n v="0"/>
    <x v="732"/>
    <x v="0"/>
    <x v="2"/>
    <x v="3"/>
    <x v="9"/>
  </r>
  <r>
    <n v="765"/>
    <s v="CA-2014-162775"/>
    <d v="2014-01-13T00:00:00"/>
    <d v="2014-01-15T00:00:00"/>
    <s v="Second Class"/>
    <s v="CS-12250"/>
    <x v="294"/>
    <x v="1"/>
    <s v="United States"/>
    <s v="Bossier City"/>
    <x v="28"/>
    <n v="71111"/>
    <x v="0"/>
    <s v="OFF-EN-10001532"/>
    <x v="1"/>
    <x v="12"/>
    <s v="Brown Kraft Recycled Envelopes"/>
    <n v="50.94"/>
    <n v="3"/>
    <n v="0"/>
    <x v="733"/>
    <x v="0"/>
    <x v="2"/>
    <x v="3"/>
    <x v="9"/>
  </r>
  <r>
    <n v="766"/>
    <s v="CA-2014-162775"/>
    <d v="2014-01-13T00:00:00"/>
    <d v="2014-01-15T00:00:00"/>
    <s v="Second Class"/>
    <s v="CS-12250"/>
    <x v="294"/>
    <x v="1"/>
    <s v="United States"/>
    <s v="Bossier City"/>
    <x v="28"/>
    <n v="71111"/>
    <x v="0"/>
    <s v="TEC-AC-10003174"/>
    <x v="2"/>
    <x v="11"/>
    <s v="Plantronics S12 Corded Telephone Headset System"/>
    <n v="646.74"/>
    <n v="6"/>
    <n v="0"/>
    <x v="734"/>
    <x v="0"/>
    <x v="2"/>
    <x v="3"/>
    <x v="9"/>
  </r>
  <r>
    <n v="767"/>
    <s v="CA-2014-162775"/>
    <d v="2014-01-13T00:00:00"/>
    <d v="2014-01-15T00:00:00"/>
    <s v="Second Class"/>
    <s v="CS-12250"/>
    <x v="294"/>
    <x v="1"/>
    <s v="United States"/>
    <s v="Bossier City"/>
    <x v="28"/>
    <n v="71111"/>
    <x v="0"/>
    <s v="OFF-BI-10004187"/>
    <x v="1"/>
    <x v="8"/>
    <s v="3-ring staple pack"/>
    <n v="5.64"/>
    <n v="3"/>
    <n v="0"/>
    <x v="735"/>
    <x v="0"/>
    <x v="2"/>
    <x v="3"/>
    <x v="9"/>
  </r>
  <r>
    <n v="768"/>
    <s v="CA-2014-162775"/>
    <d v="2014-01-13T00:00:00"/>
    <d v="2014-01-15T00:00:00"/>
    <s v="Second Class"/>
    <s v="CS-12250"/>
    <x v="294"/>
    <x v="1"/>
    <s v="United States"/>
    <s v="Bossier City"/>
    <x v="28"/>
    <n v="71111"/>
    <x v="0"/>
    <s v="OFF-ST-10000025"/>
    <x v="1"/>
    <x v="4"/>
    <s v="Fellowes Stor/Drawer Steel Plus Storage Drawers"/>
    <n v="572.58000000000004"/>
    <n v="6"/>
    <n v="0"/>
    <x v="736"/>
    <x v="0"/>
    <x v="2"/>
    <x v="3"/>
    <x v="9"/>
  </r>
  <r>
    <n v="769"/>
    <s v="CA-2014-106810"/>
    <d v="2014-05-14T00:00:00"/>
    <d v="2014-05-20T00:00:00"/>
    <s v="Standard Class"/>
    <s v="AJ-10795"/>
    <x v="295"/>
    <x v="1"/>
    <s v="United States"/>
    <s v="Saint Petersburg"/>
    <x v="2"/>
    <n v="33710"/>
    <x v="0"/>
    <s v="FUR-FU-10004306"/>
    <x v="0"/>
    <x v="5"/>
    <s v="Electrix Halogen Magnifier Lamp"/>
    <n v="310.88"/>
    <n v="2"/>
    <n v="0.2"/>
    <x v="737"/>
    <x v="2"/>
    <x v="2"/>
    <x v="1"/>
    <x v="5"/>
  </r>
  <r>
    <n v="770"/>
    <s v="CA-2016-157245"/>
    <d v="2016-05-19T00:00:00"/>
    <d v="2016-05-24T00:00:00"/>
    <s v="Standard Class"/>
    <s v="LE-16810"/>
    <x v="97"/>
    <x v="0"/>
    <s v="United States"/>
    <s v="Arlington"/>
    <x v="17"/>
    <n v="22204"/>
    <x v="0"/>
    <s v="FUR-CH-10003746"/>
    <x v="0"/>
    <x v="1"/>
    <s v="Hon 4070 Series Pagoda Round Back Stacking Chairs"/>
    <n v="641.96"/>
    <n v="2"/>
    <n v="0"/>
    <x v="738"/>
    <x v="0"/>
    <x v="0"/>
    <x v="1"/>
    <x v="5"/>
  </r>
  <r>
    <n v="771"/>
    <s v="CA-2017-104220"/>
    <d v="2017-01-30T00:00:00"/>
    <d v="2017-02-05T00:00:00"/>
    <s v="Standard Class"/>
    <s v="BV-11245"/>
    <x v="296"/>
    <x v="1"/>
    <s v="United States"/>
    <s v="Des Moines"/>
    <x v="23"/>
    <n v="50315"/>
    <x v="2"/>
    <s v="OFF-BI-10001036"/>
    <x v="1"/>
    <x v="8"/>
    <s v="Cardinal EasyOpen D-Ring Binders"/>
    <n v="18.28"/>
    <n v="2"/>
    <n v="0"/>
    <x v="739"/>
    <x v="0"/>
    <x v="3"/>
    <x v="3"/>
    <x v="9"/>
  </r>
  <r>
    <n v="772"/>
    <s v="CA-2017-104220"/>
    <d v="2017-01-30T00:00:00"/>
    <d v="2017-02-05T00:00:00"/>
    <s v="Standard Class"/>
    <s v="BV-11245"/>
    <x v="296"/>
    <x v="1"/>
    <s v="United States"/>
    <s v="Des Moines"/>
    <x v="23"/>
    <n v="50315"/>
    <x v="2"/>
    <s v="TEC-PH-10004614"/>
    <x v="2"/>
    <x v="7"/>
    <s v="AT&amp;T 841000 Phone"/>
    <n v="207"/>
    <n v="3"/>
    <n v="0"/>
    <x v="740"/>
    <x v="0"/>
    <x v="3"/>
    <x v="3"/>
    <x v="9"/>
  </r>
  <r>
    <n v="773"/>
    <s v="CA-2017-104220"/>
    <d v="2017-01-30T00:00:00"/>
    <d v="2017-02-05T00:00:00"/>
    <s v="Standard Class"/>
    <s v="BV-11245"/>
    <x v="296"/>
    <x v="1"/>
    <s v="United States"/>
    <s v="Des Moines"/>
    <x v="23"/>
    <n v="50315"/>
    <x v="2"/>
    <s v="OFF-BI-10000301"/>
    <x v="1"/>
    <x v="8"/>
    <s v="GBC Instant Report Kit"/>
    <n v="32.35"/>
    <n v="5"/>
    <n v="0"/>
    <x v="741"/>
    <x v="0"/>
    <x v="3"/>
    <x v="3"/>
    <x v="9"/>
  </r>
  <r>
    <n v="774"/>
    <s v="CA-2017-104220"/>
    <d v="2017-01-30T00:00:00"/>
    <d v="2017-02-05T00:00:00"/>
    <s v="Standard Class"/>
    <s v="BV-11245"/>
    <x v="296"/>
    <x v="1"/>
    <s v="United States"/>
    <s v="Des Moines"/>
    <x v="23"/>
    <n v="50315"/>
    <x v="2"/>
    <s v="OFF-BI-10003910"/>
    <x v="1"/>
    <x v="8"/>
    <s v="DXL Angle-View Binders with Locking Rings by Samsill"/>
    <n v="7.71"/>
    <n v="1"/>
    <n v="0"/>
    <x v="742"/>
    <x v="0"/>
    <x v="3"/>
    <x v="3"/>
    <x v="9"/>
  </r>
  <r>
    <n v="775"/>
    <s v="CA-2017-104220"/>
    <d v="2017-01-30T00:00:00"/>
    <d v="2017-02-05T00:00:00"/>
    <s v="Standard Class"/>
    <s v="BV-11245"/>
    <x v="296"/>
    <x v="1"/>
    <s v="United States"/>
    <s v="Des Moines"/>
    <x v="23"/>
    <n v="50315"/>
    <x v="2"/>
    <s v="OFF-AR-10004648"/>
    <x v="1"/>
    <x v="6"/>
    <s v="Boston 19500 Mighty Mite Electric Pencil Sharpener"/>
    <n v="40.299999999999997"/>
    <n v="2"/>
    <n v="0"/>
    <x v="743"/>
    <x v="0"/>
    <x v="3"/>
    <x v="3"/>
    <x v="9"/>
  </r>
  <r>
    <n v="776"/>
    <s v="CA-2017-104220"/>
    <d v="2017-01-30T00:00:00"/>
    <d v="2017-02-05T00:00:00"/>
    <s v="Standard Class"/>
    <s v="BV-11245"/>
    <x v="296"/>
    <x v="1"/>
    <s v="United States"/>
    <s v="Des Moines"/>
    <x v="23"/>
    <n v="50315"/>
    <x v="2"/>
    <s v="FUR-FU-10002597"/>
    <x v="0"/>
    <x v="5"/>
    <s v="C-Line Magnetic Cubicle Keepers, Clear Polypropylene"/>
    <n v="34.58"/>
    <n v="7"/>
    <n v="0"/>
    <x v="744"/>
    <x v="0"/>
    <x v="3"/>
    <x v="3"/>
    <x v="9"/>
  </r>
  <r>
    <n v="777"/>
    <s v="CA-2014-165974"/>
    <d v="2014-06-29T00:00:00"/>
    <d v="2014-07-06T00:00:00"/>
    <s v="Standard Class"/>
    <s v="DL-12865"/>
    <x v="297"/>
    <x v="0"/>
    <s v="United States"/>
    <s v="Cincinnati"/>
    <x v="24"/>
    <n v="45231"/>
    <x v="3"/>
    <s v="OFF-AR-10003405"/>
    <x v="1"/>
    <x v="6"/>
    <s v="Dixon My First Ticonderoga Pencil, #2"/>
    <n v="32.76"/>
    <n v="7"/>
    <n v="0.2"/>
    <x v="745"/>
    <x v="2"/>
    <x v="2"/>
    <x v="1"/>
    <x v="1"/>
  </r>
  <r>
    <n v="778"/>
    <s v="CA-2015-144267"/>
    <d v="2015-08-21T00:00:00"/>
    <d v="2015-08-23T00:00:00"/>
    <s v="First Class"/>
    <s v="NZ-18565"/>
    <x v="125"/>
    <x v="2"/>
    <s v="United States"/>
    <s v="San Francisco"/>
    <x v="1"/>
    <n v="94110"/>
    <x v="1"/>
    <s v="FUR-CH-10002335"/>
    <x v="0"/>
    <x v="1"/>
    <s v="Hon GuestStacker Chair"/>
    <n v="544.00800000000004"/>
    <n v="3"/>
    <n v="0.2"/>
    <x v="746"/>
    <x v="2"/>
    <x v="1"/>
    <x v="2"/>
    <x v="6"/>
  </r>
  <r>
    <n v="779"/>
    <s v="CA-2015-144267"/>
    <d v="2015-08-21T00:00:00"/>
    <d v="2015-08-23T00:00:00"/>
    <s v="First Class"/>
    <s v="NZ-18565"/>
    <x v="125"/>
    <x v="2"/>
    <s v="United States"/>
    <s v="San Francisco"/>
    <x v="1"/>
    <n v="94110"/>
    <x v="1"/>
    <s v="OFF-PA-10000157"/>
    <x v="1"/>
    <x v="10"/>
    <s v="Xerox 191"/>
    <n v="59.94"/>
    <n v="3"/>
    <n v="0"/>
    <x v="747"/>
    <x v="0"/>
    <x v="1"/>
    <x v="2"/>
    <x v="6"/>
  </r>
  <r>
    <n v="780"/>
    <s v="CA-2015-144267"/>
    <d v="2015-08-21T00:00:00"/>
    <d v="2015-08-23T00:00:00"/>
    <s v="First Class"/>
    <s v="NZ-18565"/>
    <x v="125"/>
    <x v="2"/>
    <s v="United States"/>
    <s v="San Francisco"/>
    <x v="1"/>
    <n v="94110"/>
    <x v="1"/>
    <s v="OFF-PA-10001947"/>
    <x v="1"/>
    <x v="10"/>
    <s v="Xerox 1974"/>
    <n v="23.92"/>
    <n v="4"/>
    <n v="0"/>
    <x v="101"/>
    <x v="0"/>
    <x v="1"/>
    <x v="2"/>
    <x v="6"/>
  </r>
  <r>
    <n v="781"/>
    <s v="CA-2015-144267"/>
    <d v="2015-08-21T00:00:00"/>
    <d v="2015-08-23T00:00:00"/>
    <s v="First Class"/>
    <s v="NZ-18565"/>
    <x v="125"/>
    <x v="2"/>
    <s v="United States"/>
    <s v="San Francisco"/>
    <x v="1"/>
    <n v="94110"/>
    <x v="1"/>
    <s v="OFF-PA-10003657"/>
    <x v="1"/>
    <x v="10"/>
    <s v="Xerox 1927"/>
    <n v="4.28"/>
    <n v="1"/>
    <n v="0"/>
    <x v="748"/>
    <x v="0"/>
    <x v="1"/>
    <x v="2"/>
    <x v="6"/>
  </r>
  <r>
    <n v="782"/>
    <s v="US-2015-157014"/>
    <d v="2015-10-03T00:00:00"/>
    <d v="2015-10-06T00:00:00"/>
    <s v="Second Class"/>
    <s v="BM-11785"/>
    <x v="298"/>
    <x v="0"/>
    <s v="United States"/>
    <s v="Columbus"/>
    <x v="24"/>
    <n v="43229"/>
    <x v="3"/>
    <s v="OFF-BI-10001098"/>
    <x v="1"/>
    <x v="8"/>
    <s v="Acco D-Ring Binder w/DublLock"/>
    <n v="32.07"/>
    <n v="5"/>
    <n v="0.7"/>
    <x v="749"/>
    <x v="1"/>
    <x v="1"/>
    <x v="0"/>
    <x v="2"/>
  </r>
  <r>
    <n v="783"/>
    <s v="US-2015-157014"/>
    <d v="2015-10-03T00:00:00"/>
    <d v="2015-10-06T00:00:00"/>
    <s v="Second Class"/>
    <s v="BM-11785"/>
    <x v="298"/>
    <x v="0"/>
    <s v="United States"/>
    <s v="Columbus"/>
    <x v="24"/>
    <n v="43229"/>
    <x v="3"/>
    <s v="TEC-AC-10002167"/>
    <x v="2"/>
    <x v="11"/>
    <s v="Imation 8gb Micro Traveldrive Usb 2.0 Flash Drive"/>
    <n v="24"/>
    <n v="2"/>
    <n v="0.2"/>
    <x v="750"/>
    <x v="2"/>
    <x v="1"/>
    <x v="0"/>
    <x v="2"/>
  </r>
  <r>
    <n v="784"/>
    <s v="US-2015-157014"/>
    <d v="2015-10-03T00:00:00"/>
    <d v="2015-10-06T00:00:00"/>
    <s v="Second Class"/>
    <s v="BM-11785"/>
    <x v="298"/>
    <x v="0"/>
    <s v="United States"/>
    <s v="Columbus"/>
    <x v="24"/>
    <n v="43229"/>
    <x v="3"/>
    <s v="FUR-BO-10004409"/>
    <x v="0"/>
    <x v="0"/>
    <s v="Safco Value Mate Series Steel Bookcases, Baked Enamel Finish on Steel, Gray"/>
    <n v="35.49"/>
    <n v="1"/>
    <n v="0.5"/>
    <x v="751"/>
    <x v="1"/>
    <x v="1"/>
    <x v="0"/>
    <x v="2"/>
  </r>
  <r>
    <n v="785"/>
    <s v="US-2015-157014"/>
    <d v="2015-10-03T00:00:00"/>
    <d v="2015-10-06T00:00:00"/>
    <s v="Second Class"/>
    <s v="BM-11785"/>
    <x v="298"/>
    <x v="0"/>
    <s v="United States"/>
    <s v="Columbus"/>
    <x v="24"/>
    <n v="43229"/>
    <x v="3"/>
    <s v="TEC-AC-10000057"/>
    <x v="2"/>
    <x v="11"/>
    <s v="Microsoft Natural Ergonomic Keyboard 4000"/>
    <n v="47.984000000000002"/>
    <n v="2"/>
    <n v="0.2"/>
    <x v="752"/>
    <x v="2"/>
    <x v="1"/>
    <x v="0"/>
    <x v="2"/>
  </r>
  <r>
    <n v="786"/>
    <s v="CA-2015-154921"/>
    <d v="2015-05-23T00:00:00"/>
    <d v="2015-05-28T00:00:00"/>
    <s v="Standard Class"/>
    <s v="EA-14035"/>
    <x v="105"/>
    <x v="1"/>
    <s v="United States"/>
    <s v="Columbia"/>
    <x v="20"/>
    <n v="29203"/>
    <x v="0"/>
    <s v="OFF-EN-10000056"/>
    <x v="1"/>
    <x v="12"/>
    <s v="Cameo Buff Policy Envelopes"/>
    <n v="186.69"/>
    <n v="3"/>
    <n v="0"/>
    <x v="753"/>
    <x v="0"/>
    <x v="1"/>
    <x v="1"/>
    <x v="5"/>
  </r>
  <r>
    <n v="787"/>
    <s v="CA-2017-129567"/>
    <d v="2017-03-17T00:00:00"/>
    <d v="2017-03-21T00:00:00"/>
    <s v="Second Class"/>
    <s v="CL-12565"/>
    <x v="52"/>
    <x v="0"/>
    <s v="United States"/>
    <s v="Lancaster"/>
    <x v="1"/>
    <n v="93534"/>
    <x v="1"/>
    <s v="OFF-BI-10000014"/>
    <x v="1"/>
    <x v="8"/>
    <s v="Heavy-Duty E-Z-D Binders"/>
    <n v="17.456"/>
    <n v="2"/>
    <n v="0.2"/>
    <x v="754"/>
    <x v="2"/>
    <x v="3"/>
    <x v="3"/>
    <x v="10"/>
  </r>
  <r>
    <n v="788"/>
    <s v="CA-2015-154620"/>
    <d v="2015-12-12T00:00:00"/>
    <d v="2015-12-16T00:00:00"/>
    <s v="Standard Class"/>
    <s v="LT-17110"/>
    <x v="299"/>
    <x v="0"/>
    <s v="United States"/>
    <s v="Lancaster"/>
    <x v="1"/>
    <n v="93534"/>
    <x v="1"/>
    <s v="FUR-CH-10004675"/>
    <x v="0"/>
    <x v="1"/>
    <s v="Lifetime Advantage Folding Chairs, 4/Carton"/>
    <n v="348.928"/>
    <n v="2"/>
    <n v="0.2"/>
    <x v="755"/>
    <x v="2"/>
    <x v="1"/>
    <x v="0"/>
    <x v="4"/>
  </r>
  <r>
    <n v="789"/>
    <s v="CA-2015-115938"/>
    <d v="2015-06-26T00:00:00"/>
    <d v="2015-06-30T00:00:00"/>
    <s v="Standard Class"/>
    <s v="SA-20830"/>
    <x v="193"/>
    <x v="0"/>
    <s v="United States"/>
    <s v="Richmond"/>
    <x v="17"/>
    <n v="23223"/>
    <x v="0"/>
    <s v="OFF-BI-10001543"/>
    <x v="1"/>
    <x v="8"/>
    <s v="GBC VeloBinder Manual Binding System"/>
    <n v="143.96"/>
    <n v="4"/>
    <n v="0"/>
    <x v="756"/>
    <x v="0"/>
    <x v="1"/>
    <x v="1"/>
    <x v="1"/>
  </r>
  <r>
    <n v="790"/>
    <s v="CA-2015-115938"/>
    <d v="2015-06-26T00:00:00"/>
    <d v="2015-06-30T00:00:00"/>
    <s v="Standard Class"/>
    <s v="SA-20830"/>
    <x v="193"/>
    <x v="0"/>
    <s v="United States"/>
    <s v="Richmond"/>
    <x v="17"/>
    <n v="23223"/>
    <x v="0"/>
    <s v="OFF-ST-10001321"/>
    <x v="1"/>
    <x v="4"/>
    <s v="Decoflex Hanging Personal Folder File, Blue"/>
    <n v="15.42"/>
    <n v="1"/>
    <n v="0"/>
    <x v="757"/>
    <x v="0"/>
    <x v="1"/>
    <x v="1"/>
    <x v="1"/>
  </r>
  <r>
    <n v="791"/>
    <s v="CA-2015-115938"/>
    <d v="2015-06-26T00:00:00"/>
    <d v="2015-06-30T00:00:00"/>
    <s v="Standard Class"/>
    <s v="SA-20830"/>
    <x v="193"/>
    <x v="0"/>
    <s v="United States"/>
    <s v="Richmond"/>
    <x v="17"/>
    <n v="23223"/>
    <x v="0"/>
    <s v="OFF-BI-10001132"/>
    <x v="1"/>
    <x v="8"/>
    <s v="Acco PRESSTEX Data Binder with Storage Hooks, Dark Blue, 9 1/2&quot; X 11&quot;"/>
    <n v="43.04"/>
    <n v="8"/>
    <n v="0"/>
    <x v="758"/>
    <x v="0"/>
    <x v="1"/>
    <x v="1"/>
    <x v="1"/>
  </r>
  <r>
    <n v="792"/>
    <s v="CA-2015-115938"/>
    <d v="2015-06-26T00:00:00"/>
    <d v="2015-06-30T00:00:00"/>
    <s v="Standard Class"/>
    <s v="SA-20830"/>
    <x v="193"/>
    <x v="0"/>
    <s v="United States"/>
    <s v="Richmond"/>
    <x v="17"/>
    <n v="23223"/>
    <x v="0"/>
    <s v="FUR-CH-10003199"/>
    <x v="0"/>
    <x v="1"/>
    <s v="Office Star - Contemporary Task Swivel Chair"/>
    <n v="332.94"/>
    <n v="3"/>
    <n v="0"/>
    <x v="759"/>
    <x v="0"/>
    <x v="1"/>
    <x v="1"/>
    <x v="1"/>
  </r>
  <r>
    <n v="793"/>
    <s v="CA-2016-105256"/>
    <d v="2016-05-20T00:00:00"/>
    <d v="2016-05-20T00:00:00"/>
    <s v="Same Day"/>
    <s v="JK-15730"/>
    <x v="300"/>
    <x v="0"/>
    <s v="United States"/>
    <s v="Asheville"/>
    <x v="3"/>
    <n v="28806"/>
    <x v="0"/>
    <s v="TEC-PH-10001530"/>
    <x v="2"/>
    <x v="7"/>
    <s v="Cisco Unified IP Phone 7945G VoIP phone"/>
    <n v="1363.96"/>
    <n v="5"/>
    <n v="0.2"/>
    <x v="760"/>
    <x v="2"/>
    <x v="0"/>
    <x v="1"/>
    <x v="5"/>
  </r>
  <r>
    <n v="794"/>
    <s v="CA-2014-156433"/>
    <d v="2014-09-20T00:00:00"/>
    <d v="2014-09-26T00:00:00"/>
    <s v="Standard Class"/>
    <s v="ES-14020"/>
    <x v="301"/>
    <x v="0"/>
    <s v="United States"/>
    <s v="San Francisco"/>
    <x v="1"/>
    <n v="94110"/>
    <x v="1"/>
    <s v="OFF-LA-10001569"/>
    <x v="1"/>
    <x v="2"/>
    <s v="Avery 499"/>
    <n v="9.9600000000000009"/>
    <n v="2"/>
    <n v="0"/>
    <x v="761"/>
    <x v="0"/>
    <x v="2"/>
    <x v="2"/>
    <x v="8"/>
  </r>
  <r>
    <n v="795"/>
    <s v="CA-2014-156433"/>
    <d v="2014-09-20T00:00:00"/>
    <d v="2014-09-26T00:00:00"/>
    <s v="Standard Class"/>
    <s v="ES-14020"/>
    <x v="301"/>
    <x v="0"/>
    <s v="United States"/>
    <s v="San Francisco"/>
    <x v="1"/>
    <n v="94110"/>
    <x v="1"/>
    <s v="OFF-PA-10003724"/>
    <x v="1"/>
    <x v="10"/>
    <s v="Wirebound Message Book, 4 per Page"/>
    <n v="21.72"/>
    <n v="4"/>
    <n v="0"/>
    <x v="762"/>
    <x v="0"/>
    <x v="2"/>
    <x v="2"/>
    <x v="8"/>
  </r>
  <r>
    <n v="796"/>
    <s v="CA-2017-151428"/>
    <d v="2017-09-21T00:00:00"/>
    <d v="2017-09-26T00:00:00"/>
    <s v="Standard Class"/>
    <s v="RH-19495"/>
    <x v="302"/>
    <x v="0"/>
    <s v="United States"/>
    <s v="Rochester"/>
    <x v="11"/>
    <n v="55901"/>
    <x v="2"/>
    <s v="OFF-BI-10000546"/>
    <x v="1"/>
    <x v="8"/>
    <s v="Avery Durable Binders"/>
    <n v="20.16"/>
    <n v="7"/>
    <n v="0"/>
    <x v="763"/>
    <x v="0"/>
    <x v="3"/>
    <x v="2"/>
    <x v="8"/>
  </r>
  <r>
    <n v="797"/>
    <s v="CA-2015-124653"/>
    <d v="2015-12-24T00:00:00"/>
    <d v="2015-12-26T00:00:00"/>
    <s v="First Class"/>
    <s v="DB-13120"/>
    <x v="106"/>
    <x v="1"/>
    <s v="United States"/>
    <s v="Rochester"/>
    <x v="15"/>
    <n v="14609"/>
    <x v="3"/>
    <s v="OFF-PA-10000176"/>
    <x v="1"/>
    <x v="10"/>
    <s v="Xerox 1887"/>
    <n v="132.79"/>
    <n v="7"/>
    <n v="0"/>
    <x v="764"/>
    <x v="0"/>
    <x v="1"/>
    <x v="0"/>
    <x v="4"/>
  </r>
  <r>
    <n v="798"/>
    <s v="CA-2015-124653"/>
    <d v="2015-12-24T00:00:00"/>
    <d v="2015-12-26T00:00:00"/>
    <s v="First Class"/>
    <s v="DB-13120"/>
    <x v="106"/>
    <x v="1"/>
    <s v="United States"/>
    <s v="Rochester"/>
    <x v="15"/>
    <n v="14609"/>
    <x v="3"/>
    <s v="OFF-PA-10002365"/>
    <x v="1"/>
    <x v="10"/>
    <s v="Xerox 1967"/>
    <n v="12.96"/>
    <n v="2"/>
    <n v="0"/>
    <x v="91"/>
    <x v="0"/>
    <x v="1"/>
    <x v="0"/>
    <x v="4"/>
  </r>
  <r>
    <n v="799"/>
    <s v="CA-2015-124653"/>
    <d v="2015-12-24T00:00:00"/>
    <d v="2015-12-26T00:00:00"/>
    <s v="First Class"/>
    <s v="DB-13120"/>
    <x v="106"/>
    <x v="1"/>
    <s v="United States"/>
    <s v="Rochester"/>
    <x v="15"/>
    <n v="14609"/>
    <x v="3"/>
    <s v="OFF-LA-10002271"/>
    <x v="1"/>
    <x v="2"/>
    <s v="Smead Alpha-Z Color-Coded Second Alphabetical Labels and Starter Set"/>
    <n v="21.56"/>
    <n v="7"/>
    <n v="0"/>
    <x v="765"/>
    <x v="0"/>
    <x v="1"/>
    <x v="0"/>
    <x v="4"/>
  </r>
  <r>
    <n v="800"/>
    <s v="CA-2015-101910"/>
    <d v="2015-11-27T00:00:00"/>
    <d v="2015-12-03T00:00:00"/>
    <s v="Standard Class"/>
    <s v="CD-11920"/>
    <x v="303"/>
    <x v="0"/>
    <s v="United States"/>
    <s v="Lake Elsinore"/>
    <x v="1"/>
    <n v="92530"/>
    <x v="1"/>
    <s v="FUR-CH-10002647"/>
    <x v="0"/>
    <x v="1"/>
    <s v="Situations Contoured Folding Chairs, 4/Set"/>
    <n v="283.92"/>
    <n v="5"/>
    <n v="0.2"/>
    <x v="766"/>
    <x v="2"/>
    <x v="1"/>
    <x v="0"/>
    <x v="0"/>
  </r>
  <r>
    <n v="801"/>
    <s v="CA-2017-105809"/>
    <d v="2017-02-20T00:00:00"/>
    <d v="2017-02-23T00:00:00"/>
    <s v="First Class"/>
    <s v="HW-14935"/>
    <x v="304"/>
    <x v="1"/>
    <s v="United States"/>
    <s v="San Diego"/>
    <x v="1"/>
    <n v="92105"/>
    <x v="1"/>
    <s v="FUR-FU-10004090"/>
    <x v="0"/>
    <x v="5"/>
    <s v="Executive Impressions 14&quot; Contract Wall Clock"/>
    <n v="22.23"/>
    <n v="1"/>
    <n v="0"/>
    <x v="767"/>
    <x v="0"/>
    <x v="3"/>
    <x v="3"/>
    <x v="11"/>
  </r>
  <r>
    <n v="802"/>
    <s v="CA-2017-105809"/>
    <d v="2017-02-20T00:00:00"/>
    <d v="2017-02-23T00:00:00"/>
    <s v="First Class"/>
    <s v="HW-14935"/>
    <x v="304"/>
    <x v="1"/>
    <s v="United States"/>
    <s v="San Diego"/>
    <x v="1"/>
    <n v="92105"/>
    <x v="1"/>
    <s v="TEC-PH-10001580"/>
    <x v="2"/>
    <x v="7"/>
    <s v="Logitech Mobile Speakerphone P710e - speaker phone"/>
    <n v="215.96799999999999"/>
    <n v="2"/>
    <n v="0.2"/>
    <x v="768"/>
    <x v="2"/>
    <x v="3"/>
    <x v="3"/>
    <x v="11"/>
  </r>
  <r>
    <n v="803"/>
    <s v="CA-2016-136133"/>
    <d v="2016-08-18T00:00:00"/>
    <d v="2016-08-23T00:00:00"/>
    <s v="Second Class"/>
    <s v="HW-14935"/>
    <x v="304"/>
    <x v="1"/>
    <s v="United States"/>
    <s v="New York City"/>
    <x v="15"/>
    <n v="10024"/>
    <x v="3"/>
    <s v="OFF-AP-10000576"/>
    <x v="1"/>
    <x v="9"/>
    <s v="Belkin 7 Outlet SurgeMaster II"/>
    <n v="355.32"/>
    <n v="9"/>
    <n v="0"/>
    <x v="769"/>
    <x v="0"/>
    <x v="0"/>
    <x v="2"/>
    <x v="6"/>
  </r>
  <r>
    <n v="804"/>
    <s v="CA-2016-115504"/>
    <d v="2016-03-12T00:00:00"/>
    <d v="2016-03-17T00:00:00"/>
    <s v="Standard Class"/>
    <s v="MC-18130"/>
    <x v="305"/>
    <x v="1"/>
    <s v="United States"/>
    <s v="Monroe"/>
    <x v="28"/>
    <n v="71203"/>
    <x v="0"/>
    <s v="OFF-PA-10003953"/>
    <x v="1"/>
    <x v="10"/>
    <s v="Xerox 218"/>
    <n v="12.96"/>
    <n v="2"/>
    <n v="0"/>
    <x v="91"/>
    <x v="0"/>
    <x v="0"/>
    <x v="3"/>
    <x v="10"/>
  </r>
  <r>
    <n v="805"/>
    <s v="CA-2017-135783"/>
    <d v="2017-04-22T00:00:00"/>
    <d v="2017-04-24T00:00:00"/>
    <s v="First Class"/>
    <s v="GM-14440"/>
    <x v="306"/>
    <x v="0"/>
    <s v="United States"/>
    <s v="San Francisco"/>
    <x v="1"/>
    <n v="94122"/>
    <x v="1"/>
    <s v="FUR-FU-10000794"/>
    <x v="0"/>
    <x v="5"/>
    <s v="Eldon Stackable Tray, Side-Load, Legal, Smoke"/>
    <n v="18.28"/>
    <n v="2"/>
    <n v="0"/>
    <x v="770"/>
    <x v="0"/>
    <x v="3"/>
    <x v="1"/>
    <x v="3"/>
  </r>
  <r>
    <n v="806"/>
    <s v="CA-2014-134313"/>
    <d v="2014-11-01T00:00:00"/>
    <d v="2014-11-07T00:00:00"/>
    <s v="Standard Class"/>
    <s v="RA-19915"/>
    <x v="154"/>
    <x v="0"/>
    <s v="United States"/>
    <s v="Denver"/>
    <x v="22"/>
    <n v="80219"/>
    <x v="1"/>
    <s v="OFF-AR-10001897"/>
    <x v="1"/>
    <x v="6"/>
    <s v="Model L Table or Wall-Mount Pencil Sharpener"/>
    <n v="43.176000000000002"/>
    <n v="3"/>
    <n v="0.2"/>
    <x v="771"/>
    <x v="2"/>
    <x v="2"/>
    <x v="0"/>
    <x v="0"/>
  </r>
  <r>
    <n v="807"/>
    <s v="CA-2014-134313"/>
    <d v="2014-11-01T00:00:00"/>
    <d v="2014-11-07T00:00:00"/>
    <s v="Standard Class"/>
    <s v="RA-19915"/>
    <x v="154"/>
    <x v="0"/>
    <s v="United States"/>
    <s v="Denver"/>
    <x v="22"/>
    <n v="80219"/>
    <x v="1"/>
    <s v="TEC-PH-10001795"/>
    <x v="2"/>
    <x v="7"/>
    <s v="ClearOne CHATAttach 160 - speaker phone"/>
    <n v="1983.9680000000001"/>
    <n v="4"/>
    <n v="0.2"/>
    <x v="772"/>
    <x v="2"/>
    <x v="2"/>
    <x v="0"/>
    <x v="0"/>
  </r>
  <r>
    <n v="808"/>
    <s v="CA-2015-140921"/>
    <d v="2015-02-03T00:00:00"/>
    <d v="2015-02-05T00:00:00"/>
    <s v="First Class"/>
    <s v="AA-10375"/>
    <x v="211"/>
    <x v="0"/>
    <s v="United States"/>
    <s v="Omaha"/>
    <x v="8"/>
    <n v="68104"/>
    <x v="2"/>
    <s v="FUR-FU-10003347"/>
    <x v="0"/>
    <x v="5"/>
    <s v="Coloredge Poster Frame"/>
    <n v="28.4"/>
    <n v="2"/>
    <n v="0"/>
    <x v="415"/>
    <x v="0"/>
    <x v="1"/>
    <x v="3"/>
    <x v="11"/>
  </r>
  <r>
    <n v="809"/>
    <s v="CA-2015-140921"/>
    <d v="2015-02-03T00:00:00"/>
    <d v="2015-02-05T00:00:00"/>
    <s v="First Class"/>
    <s v="AA-10375"/>
    <x v="211"/>
    <x v="0"/>
    <s v="United States"/>
    <s v="Omaha"/>
    <x v="8"/>
    <n v="68104"/>
    <x v="2"/>
    <s v="TEC-AC-10004901"/>
    <x v="2"/>
    <x v="11"/>
    <s v="Kensington SlimBlade Notebook Wireless Mouse with Nano Receiver "/>
    <n v="149.97"/>
    <n v="3"/>
    <n v="0"/>
    <x v="773"/>
    <x v="0"/>
    <x v="1"/>
    <x v="3"/>
    <x v="11"/>
  </r>
  <r>
    <n v="810"/>
    <s v="CA-2014-151995"/>
    <d v="2014-10-13T00:00:00"/>
    <d v="2014-10-15T00:00:00"/>
    <s v="First Class"/>
    <s v="ZC-21910"/>
    <x v="233"/>
    <x v="0"/>
    <s v="United States"/>
    <s v="Edmonds"/>
    <x v="4"/>
    <n v="98026"/>
    <x v="1"/>
    <s v="OFF-AR-10003190"/>
    <x v="1"/>
    <x v="6"/>
    <s v="Newell 32"/>
    <n v="11.52"/>
    <n v="4"/>
    <n v="0"/>
    <x v="774"/>
    <x v="0"/>
    <x v="2"/>
    <x v="0"/>
    <x v="2"/>
  </r>
  <r>
    <n v="811"/>
    <s v="CA-2014-151995"/>
    <d v="2014-10-13T00:00:00"/>
    <d v="2014-10-15T00:00:00"/>
    <s v="First Class"/>
    <s v="ZC-21910"/>
    <x v="233"/>
    <x v="0"/>
    <s v="United States"/>
    <s v="Edmonds"/>
    <x v="4"/>
    <n v="98026"/>
    <x v="1"/>
    <s v="FUR-TA-10002903"/>
    <x v="0"/>
    <x v="3"/>
    <s v="Bevis Round Bullnose 29&quot; High Table Top"/>
    <n v="1298.55"/>
    <n v="5"/>
    <n v="0"/>
    <x v="775"/>
    <x v="0"/>
    <x v="2"/>
    <x v="0"/>
    <x v="2"/>
  </r>
  <r>
    <n v="812"/>
    <s v="CA-2014-151995"/>
    <d v="2014-10-13T00:00:00"/>
    <d v="2014-10-15T00:00:00"/>
    <s v="First Class"/>
    <s v="ZC-21910"/>
    <x v="233"/>
    <x v="0"/>
    <s v="United States"/>
    <s v="Edmonds"/>
    <x v="4"/>
    <n v="98026"/>
    <x v="1"/>
    <s v="OFF-AP-10000240"/>
    <x v="1"/>
    <x v="9"/>
    <s v="Belkin F9G930V10-GRY 9 Outlet Surge"/>
    <n v="213.92"/>
    <n v="4"/>
    <n v="0"/>
    <x v="776"/>
    <x v="0"/>
    <x v="2"/>
    <x v="0"/>
    <x v="2"/>
  </r>
  <r>
    <n v="813"/>
    <s v="CA-2014-151995"/>
    <d v="2014-10-13T00:00:00"/>
    <d v="2014-10-15T00:00:00"/>
    <s v="First Class"/>
    <s v="ZC-21910"/>
    <x v="233"/>
    <x v="0"/>
    <s v="United States"/>
    <s v="Edmonds"/>
    <x v="4"/>
    <n v="98026"/>
    <x v="1"/>
    <s v="TEC-AC-10001101"/>
    <x v="2"/>
    <x v="11"/>
    <s v="Sony 16GB Class 10 Micro SDHC R40 Memory Card"/>
    <n v="25.78"/>
    <n v="2"/>
    <n v="0"/>
    <x v="777"/>
    <x v="0"/>
    <x v="2"/>
    <x v="0"/>
    <x v="2"/>
  </r>
  <r>
    <n v="814"/>
    <s v="CA-2017-143686"/>
    <d v="2017-05-14T00:00:00"/>
    <d v="2017-05-14T00:00:00"/>
    <s v="Same Day"/>
    <s v="PJ-19015"/>
    <x v="307"/>
    <x v="0"/>
    <s v="United States"/>
    <s v="Santa Ana"/>
    <x v="1"/>
    <n v="92704"/>
    <x v="1"/>
    <s v="FUR-FU-10000794"/>
    <x v="0"/>
    <x v="5"/>
    <s v="Eldon Stackable Tray, Side-Load, Legal, Smoke"/>
    <n v="18.28"/>
    <n v="2"/>
    <n v="0"/>
    <x v="770"/>
    <x v="0"/>
    <x v="3"/>
    <x v="1"/>
    <x v="5"/>
  </r>
  <r>
    <n v="815"/>
    <s v="CA-2017-143686"/>
    <d v="2017-05-14T00:00:00"/>
    <d v="2017-05-14T00:00:00"/>
    <s v="Same Day"/>
    <s v="PJ-19015"/>
    <x v="307"/>
    <x v="0"/>
    <s v="United States"/>
    <s v="Santa Ana"/>
    <x v="1"/>
    <n v="92704"/>
    <x v="1"/>
    <s v="TEC-AC-10001838"/>
    <x v="2"/>
    <x v="11"/>
    <s v="Razer Tiamat Over Ear 7.1 Surround Sound PC Gaming Headset"/>
    <n v="1399.93"/>
    <n v="7"/>
    <n v="0"/>
    <x v="778"/>
    <x v="0"/>
    <x v="3"/>
    <x v="1"/>
    <x v="5"/>
  </r>
  <r>
    <n v="816"/>
    <s v="CA-2015-106565"/>
    <d v="2015-03-20T00:00:00"/>
    <d v="2015-03-23T00:00:00"/>
    <s v="First Class"/>
    <s v="BW-11110"/>
    <x v="308"/>
    <x v="1"/>
    <s v="United States"/>
    <s v="Milwaukee"/>
    <x v="6"/>
    <n v="53209"/>
    <x v="2"/>
    <s v="OFF-PA-10000061"/>
    <x v="1"/>
    <x v="10"/>
    <s v="Xerox 205"/>
    <n v="51.84"/>
    <n v="8"/>
    <n v="0"/>
    <x v="189"/>
    <x v="0"/>
    <x v="1"/>
    <x v="3"/>
    <x v="10"/>
  </r>
  <r>
    <n v="817"/>
    <s v="CA-2016-149370"/>
    <d v="2016-09-15T00:00:00"/>
    <d v="2016-09-19T00:00:00"/>
    <s v="Standard Class"/>
    <s v="DB-13210"/>
    <x v="203"/>
    <x v="0"/>
    <s v="United States"/>
    <s v="Philadelphia"/>
    <x v="9"/>
    <n v="19140"/>
    <x v="3"/>
    <s v="OFF-PA-10003651"/>
    <x v="1"/>
    <x v="10"/>
    <s v="Xerox 1968"/>
    <n v="5.3440000000000003"/>
    <n v="1"/>
    <n v="0.2"/>
    <x v="779"/>
    <x v="2"/>
    <x v="0"/>
    <x v="2"/>
    <x v="8"/>
  </r>
  <r>
    <n v="818"/>
    <s v="CA-2014-140858"/>
    <d v="2014-06-28T00:00:00"/>
    <d v="2014-07-02T00:00:00"/>
    <s v="Standard Class"/>
    <s v="CA-12775"/>
    <x v="222"/>
    <x v="0"/>
    <s v="United States"/>
    <s v="Philadelphia"/>
    <x v="9"/>
    <n v="19140"/>
    <x v="3"/>
    <s v="OFF-PA-10000304"/>
    <x v="1"/>
    <x v="10"/>
    <s v="Xerox 1995"/>
    <n v="41.472000000000001"/>
    <n v="8"/>
    <n v="0.2"/>
    <x v="780"/>
    <x v="2"/>
    <x v="2"/>
    <x v="1"/>
    <x v="1"/>
  </r>
  <r>
    <n v="819"/>
    <s v="CA-2014-140858"/>
    <d v="2014-06-28T00:00:00"/>
    <d v="2014-07-02T00:00:00"/>
    <s v="Standard Class"/>
    <s v="CA-12775"/>
    <x v="222"/>
    <x v="0"/>
    <s v="United States"/>
    <s v="Philadelphia"/>
    <x v="9"/>
    <n v="19140"/>
    <x v="3"/>
    <s v="OFF-BI-10003094"/>
    <x v="1"/>
    <x v="8"/>
    <s v="Self-Adhesive Ring Binder Labels"/>
    <n v="3.1680000000000001"/>
    <n v="3"/>
    <n v="0.7"/>
    <x v="781"/>
    <x v="1"/>
    <x v="2"/>
    <x v="1"/>
    <x v="1"/>
  </r>
  <r>
    <n v="820"/>
    <s v="CA-2014-140858"/>
    <d v="2014-06-28T00:00:00"/>
    <d v="2014-07-02T00:00:00"/>
    <s v="Standard Class"/>
    <s v="CA-12775"/>
    <x v="222"/>
    <x v="0"/>
    <s v="United States"/>
    <s v="Philadelphia"/>
    <x v="9"/>
    <n v="19140"/>
    <x v="3"/>
    <s v="FUR-CH-10001394"/>
    <x v="0"/>
    <x v="1"/>
    <s v="Global Leather Executive Chair"/>
    <n v="1228.4649999999999"/>
    <n v="5"/>
    <n v="0.3"/>
    <x v="232"/>
    <x v="1"/>
    <x v="2"/>
    <x v="1"/>
    <x v="1"/>
  </r>
  <r>
    <n v="821"/>
    <s v="CA-2014-140858"/>
    <d v="2014-06-28T00:00:00"/>
    <d v="2014-07-02T00:00:00"/>
    <s v="Standard Class"/>
    <s v="CA-12775"/>
    <x v="222"/>
    <x v="0"/>
    <s v="United States"/>
    <s v="Philadelphia"/>
    <x v="9"/>
    <n v="19140"/>
    <x v="3"/>
    <s v="OFF-BI-10004230"/>
    <x v="1"/>
    <x v="8"/>
    <s v="GBC Recycled Grain Textured Covers"/>
    <n v="31.085999999999999"/>
    <n v="3"/>
    <n v="0.7"/>
    <x v="782"/>
    <x v="1"/>
    <x v="2"/>
    <x v="1"/>
    <x v="1"/>
  </r>
  <r>
    <n v="822"/>
    <s v="CA-2014-140858"/>
    <d v="2014-06-28T00:00:00"/>
    <d v="2014-07-02T00:00:00"/>
    <s v="Standard Class"/>
    <s v="CA-12775"/>
    <x v="222"/>
    <x v="0"/>
    <s v="United States"/>
    <s v="Philadelphia"/>
    <x v="9"/>
    <n v="19140"/>
    <x v="3"/>
    <s v="OFF-PA-10003395"/>
    <x v="1"/>
    <x v="10"/>
    <s v="Xerox 1941"/>
    <n v="335.52"/>
    <n v="4"/>
    <n v="0.2"/>
    <x v="783"/>
    <x v="2"/>
    <x v="2"/>
    <x v="1"/>
    <x v="1"/>
  </r>
  <r>
    <n v="823"/>
    <s v="CA-2017-101434"/>
    <d v="2017-06-20T00:00:00"/>
    <d v="2017-06-27T00:00:00"/>
    <s v="Standard Class"/>
    <s v="TR-21325"/>
    <x v="309"/>
    <x v="0"/>
    <s v="United States"/>
    <s v="Belleville"/>
    <x v="30"/>
    <n v="7109"/>
    <x v="3"/>
    <s v="TEC-AC-10002402"/>
    <x v="2"/>
    <x v="11"/>
    <s v="Razer Kraken PRO Over Ear PC and Music Headset"/>
    <n v="239.97"/>
    <n v="3"/>
    <n v="0"/>
    <x v="784"/>
    <x v="0"/>
    <x v="3"/>
    <x v="1"/>
    <x v="1"/>
  </r>
  <r>
    <n v="824"/>
    <s v="CA-2017-101434"/>
    <d v="2017-06-20T00:00:00"/>
    <d v="2017-06-27T00:00:00"/>
    <s v="Standard Class"/>
    <s v="TR-21325"/>
    <x v="309"/>
    <x v="0"/>
    <s v="United States"/>
    <s v="Belleville"/>
    <x v="30"/>
    <n v="7109"/>
    <x v="3"/>
    <s v="OFF-LA-10003223"/>
    <x v="1"/>
    <x v="2"/>
    <s v="Avery 508"/>
    <n v="9.82"/>
    <n v="2"/>
    <n v="0"/>
    <x v="785"/>
    <x v="0"/>
    <x v="3"/>
    <x v="1"/>
    <x v="1"/>
  </r>
  <r>
    <n v="825"/>
    <s v="US-2014-102071"/>
    <d v="2014-05-09T00:00:00"/>
    <d v="2014-05-15T00:00:00"/>
    <s v="Standard Class"/>
    <s v="PG-18820"/>
    <x v="310"/>
    <x v="0"/>
    <s v="United States"/>
    <s v="San Francisco"/>
    <x v="1"/>
    <n v="94110"/>
    <x v="1"/>
    <s v="TEC-AC-10003441"/>
    <x v="2"/>
    <x v="11"/>
    <s v="Kingston Digital DataTraveler 32GB USB 2.0"/>
    <n v="67.8"/>
    <n v="4"/>
    <n v="0"/>
    <x v="786"/>
    <x v="0"/>
    <x v="2"/>
    <x v="1"/>
    <x v="5"/>
  </r>
  <r>
    <n v="826"/>
    <s v="US-2014-102071"/>
    <d v="2014-05-09T00:00:00"/>
    <d v="2014-05-15T00:00:00"/>
    <s v="Standard Class"/>
    <s v="PG-18820"/>
    <x v="310"/>
    <x v="0"/>
    <s v="United States"/>
    <s v="San Francisco"/>
    <x v="1"/>
    <n v="94110"/>
    <x v="1"/>
    <s v="TEC-AC-10000109"/>
    <x v="2"/>
    <x v="11"/>
    <s v="Sony Micro Vault Click 16 GB USB 2.0 Flash Drive"/>
    <n v="167.97"/>
    <n v="3"/>
    <n v="0"/>
    <x v="787"/>
    <x v="0"/>
    <x v="2"/>
    <x v="1"/>
    <x v="5"/>
  </r>
  <r>
    <n v="827"/>
    <s v="CA-2017-126956"/>
    <d v="2017-08-21T00:00:00"/>
    <d v="2017-08-28T00:00:00"/>
    <s v="Standard Class"/>
    <s v="GT-14710"/>
    <x v="218"/>
    <x v="0"/>
    <s v="United States"/>
    <s v="Lakeville"/>
    <x v="11"/>
    <n v="55044"/>
    <x v="2"/>
    <s v="OFF-FA-10002280"/>
    <x v="1"/>
    <x v="13"/>
    <s v="Advantus Plastic Paper Clips"/>
    <n v="35"/>
    <n v="7"/>
    <n v="0"/>
    <x v="788"/>
    <x v="0"/>
    <x v="3"/>
    <x v="2"/>
    <x v="6"/>
  </r>
  <r>
    <n v="828"/>
    <s v="CA-2017-126956"/>
    <d v="2017-08-21T00:00:00"/>
    <d v="2017-08-28T00:00:00"/>
    <s v="Standard Class"/>
    <s v="GT-14710"/>
    <x v="218"/>
    <x v="0"/>
    <s v="United States"/>
    <s v="Lakeville"/>
    <x v="11"/>
    <n v="55044"/>
    <x v="2"/>
    <s v="OFF-SU-10000381"/>
    <x v="1"/>
    <x v="14"/>
    <s v="Acme Forged Steel Scissors with Black Enamel Handles"/>
    <n v="37.24"/>
    <n v="4"/>
    <n v="0"/>
    <x v="789"/>
    <x v="0"/>
    <x v="3"/>
    <x v="2"/>
    <x v="6"/>
  </r>
  <r>
    <n v="829"/>
    <s v="CA-2017-126956"/>
    <d v="2017-08-21T00:00:00"/>
    <d v="2017-08-28T00:00:00"/>
    <s v="Standard Class"/>
    <s v="GT-14710"/>
    <x v="218"/>
    <x v="0"/>
    <s v="United States"/>
    <s v="Lakeville"/>
    <x v="11"/>
    <n v="55044"/>
    <x v="2"/>
    <s v="OFF-EN-10004459"/>
    <x v="1"/>
    <x v="12"/>
    <s v="Security-Tint Envelopes"/>
    <n v="15.28"/>
    <n v="2"/>
    <n v="0"/>
    <x v="790"/>
    <x v="0"/>
    <x v="3"/>
    <x v="2"/>
    <x v="6"/>
  </r>
  <r>
    <n v="830"/>
    <s v="CA-2017-129462"/>
    <d v="2017-06-16T00:00:00"/>
    <d v="2017-06-21T00:00:00"/>
    <s v="Second Class"/>
    <s v="JE-15745"/>
    <x v="32"/>
    <x v="0"/>
    <s v="United States"/>
    <s v="Florence"/>
    <x v="0"/>
    <n v="41042"/>
    <x v="0"/>
    <s v="FUR-CH-10000665"/>
    <x v="0"/>
    <x v="1"/>
    <s v="Global Airflow Leather Mesh Back Chair, Black"/>
    <n v="301.95999999999998"/>
    <n v="2"/>
    <n v="0"/>
    <x v="791"/>
    <x v="0"/>
    <x v="3"/>
    <x v="1"/>
    <x v="1"/>
  </r>
  <r>
    <n v="831"/>
    <s v="CA-2017-129462"/>
    <d v="2017-06-16T00:00:00"/>
    <d v="2017-06-21T00:00:00"/>
    <s v="Second Class"/>
    <s v="JE-15745"/>
    <x v="32"/>
    <x v="0"/>
    <s v="United States"/>
    <s v="Florence"/>
    <x v="0"/>
    <n v="41042"/>
    <x v="0"/>
    <s v="OFF-AP-10003884"/>
    <x v="1"/>
    <x v="9"/>
    <s v="Fellowes Smart Surge Ten-Outlet Protector, Platinum"/>
    <n v="180.66"/>
    <n v="3"/>
    <n v="0"/>
    <x v="792"/>
    <x v="0"/>
    <x v="3"/>
    <x v="1"/>
    <x v="1"/>
  </r>
  <r>
    <n v="832"/>
    <s v="CA-2017-129462"/>
    <d v="2017-06-16T00:00:00"/>
    <d v="2017-06-21T00:00:00"/>
    <s v="Second Class"/>
    <s v="JE-15745"/>
    <x v="32"/>
    <x v="0"/>
    <s v="United States"/>
    <s v="Florence"/>
    <x v="0"/>
    <n v="41042"/>
    <x v="0"/>
    <s v="TEC-PH-10001557"/>
    <x v="2"/>
    <x v="7"/>
    <s v="Pyle PMP37LED"/>
    <n v="191.98"/>
    <n v="2"/>
    <n v="0"/>
    <x v="793"/>
    <x v="0"/>
    <x v="3"/>
    <x v="1"/>
    <x v="1"/>
  </r>
  <r>
    <n v="833"/>
    <s v="CA-2017-129462"/>
    <d v="2017-06-16T00:00:00"/>
    <d v="2017-06-21T00:00:00"/>
    <s v="Second Class"/>
    <s v="JE-15745"/>
    <x v="32"/>
    <x v="0"/>
    <s v="United States"/>
    <s v="Florence"/>
    <x v="0"/>
    <n v="41042"/>
    <x v="0"/>
    <s v="TEC-PH-10002085"/>
    <x v="2"/>
    <x v="7"/>
    <s v="Clarity 53712"/>
    <n v="65.989999999999995"/>
    <n v="1"/>
    <n v="0"/>
    <x v="794"/>
    <x v="0"/>
    <x v="3"/>
    <x v="1"/>
    <x v="1"/>
  </r>
  <r>
    <n v="834"/>
    <s v="CA-2016-165316"/>
    <d v="2016-07-23T00:00:00"/>
    <d v="2016-07-27T00:00:00"/>
    <s v="Standard Class"/>
    <s v="JB-15400"/>
    <x v="80"/>
    <x v="1"/>
    <s v="United States"/>
    <s v="Tampa"/>
    <x v="2"/>
    <n v="33614"/>
    <x v="0"/>
    <s v="OFF-AR-10002956"/>
    <x v="1"/>
    <x v="6"/>
    <s v="Boston 16801 Nautilus Battery Pencil Sharpener"/>
    <n v="35.216000000000001"/>
    <n v="2"/>
    <n v="0.2"/>
    <x v="795"/>
    <x v="2"/>
    <x v="0"/>
    <x v="2"/>
    <x v="7"/>
  </r>
  <r>
    <n v="835"/>
    <s v="CA-2016-165316"/>
    <d v="2016-07-23T00:00:00"/>
    <d v="2016-07-27T00:00:00"/>
    <s v="Standard Class"/>
    <s v="JB-15400"/>
    <x v="80"/>
    <x v="1"/>
    <s v="United States"/>
    <s v="Tampa"/>
    <x v="2"/>
    <n v="33614"/>
    <x v="0"/>
    <s v="OFF-AP-10003266"/>
    <x v="1"/>
    <x v="9"/>
    <s v="Holmes Replacement Filter for HEPA Air Cleaner, Large Room"/>
    <n v="23.696000000000002"/>
    <n v="2"/>
    <n v="0.2"/>
    <x v="796"/>
    <x v="2"/>
    <x v="0"/>
    <x v="2"/>
    <x v="7"/>
  </r>
  <r>
    <n v="836"/>
    <s v="CA-2016-165316"/>
    <d v="2016-07-23T00:00:00"/>
    <d v="2016-07-27T00:00:00"/>
    <s v="Standard Class"/>
    <s v="JB-15400"/>
    <x v="80"/>
    <x v="1"/>
    <s v="United States"/>
    <s v="Tampa"/>
    <x v="2"/>
    <n v="33614"/>
    <x v="0"/>
    <s v="TEC-MA-10004002"/>
    <x v="2"/>
    <x v="15"/>
    <s v="Zebra GX420t Direct Thermal/Thermal Transfer Printer"/>
    <n v="265.47500000000002"/>
    <n v="1"/>
    <n v="0.5"/>
    <x v="797"/>
    <x v="1"/>
    <x v="0"/>
    <x v="2"/>
    <x v="7"/>
  </r>
  <r>
    <n v="837"/>
    <s v="US-2014-115987"/>
    <d v="2014-09-08T00:00:00"/>
    <d v="2014-09-13T00:00:00"/>
    <s v="Second Class"/>
    <s v="LH-17020"/>
    <x v="293"/>
    <x v="0"/>
    <s v="United States"/>
    <s v="Tyler"/>
    <x v="5"/>
    <n v="75701"/>
    <x v="2"/>
    <s v="OFF-BI-10001071"/>
    <x v="1"/>
    <x v="8"/>
    <s v="GBC ProClick Punch Binding System"/>
    <n v="51.183999999999997"/>
    <n v="4"/>
    <n v="0.8"/>
    <x v="798"/>
    <x v="1"/>
    <x v="2"/>
    <x v="2"/>
    <x v="8"/>
  </r>
  <r>
    <n v="838"/>
    <s v="US-2017-156083"/>
    <d v="2017-11-04T00:00:00"/>
    <d v="2017-11-11T00:00:00"/>
    <s v="Standard Class"/>
    <s v="JL-15175"/>
    <x v="311"/>
    <x v="2"/>
    <s v="United States"/>
    <s v="Columbia"/>
    <x v="18"/>
    <n v="38401"/>
    <x v="0"/>
    <s v="OFF-PA-10001560"/>
    <x v="1"/>
    <x v="10"/>
    <s v="Adams Telephone Message Books, 5 1/4” x 11”"/>
    <n v="9.6639999999999997"/>
    <n v="2"/>
    <n v="0.2"/>
    <x v="799"/>
    <x v="2"/>
    <x v="3"/>
    <x v="0"/>
    <x v="0"/>
  </r>
  <r>
    <n v="839"/>
    <s v="US-2016-137547"/>
    <d v="2016-03-07T00:00:00"/>
    <d v="2016-03-12T00:00:00"/>
    <s v="Standard Class"/>
    <s v="EB-13705"/>
    <x v="182"/>
    <x v="1"/>
    <s v="United States"/>
    <s v="Fort Worth"/>
    <x v="5"/>
    <n v="76106"/>
    <x v="2"/>
    <s v="TEC-PH-10002365"/>
    <x v="2"/>
    <x v="7"/>
    <s v="Belkin Grip Candy Sheer Case / Cover for iPhone 5 and 5S"/>
    <n v="21.071999999999999"/>
    <n v="3"/>
    <n v="0.2"/>
    <x v="800"/>
    <x v="2"/>
    <x v="0"/>
    <x v="3"/>
    <x v="10"/>
  </r>
  <r>
    <n v="840"/>
    <s v="CA-2015-100454"/>
    <d v="2015-11-20T00:00:00"/>
    <d v="2015-11-25T00:00:00"/>
    <s v="Standard Class"/>
    <s v="BM-11650"/>
    <x v="312"/>
    <x v="1"/>
    <s v="United States"/>
    <s v="New York City"/>
    <x v="15"/>
    <n v="10035"/>
    <x v="3"/>
    <s v="OFF-AR-10004648"/>
    <x v="1"/>
    <x v="6"/>
    <s v="Boston 19500 Mighty Mite Electric Pencil Sharpener"/>
    <n v="60.45"/>
    <n v="3"/>
    <n v="0"/>
    <x v="801"/>
    <x v="0"/>
    <x v="1"/>
    <x v="0"/>
    <x v="0"/>
  </r>
  <r>
    <n v="841"/>
    <s v="CA-2015-100454"/>
    <d v="2015-11-20T00:00:00"/>
    <d v="2015-11-25T00:00:00"/>
    <s v="Standard Class"/>
    <s v="BM-11650"/>
    <x v="312"/>
    <x v="1"/>
    <s v="United States"/>
    <s v="New York City"/>
    <x v="15"/>
    <n v="10035"/>
    <x v="3"/>
    <s v="OFF-AR-10002578"/>
    <x v="1"/>
    <x v="6"/>
    <s v="Newell 335"/>
    <n v="11.52"/>
    <n v="4"/>
    <n v="0"/>
    <x v="802"/>
    <x v="0"/>
    <x v="1"/>
    <x v="0"/>
    <x v="0"/>
  </r>
  <r>
    <n v="842"/>
    <s v="CA-2015-100454"/>
    <d v="2015-11-20T00:00:00"/>
    <d v="2015-11-25T00:00:00"/>
    <s v="Standard Class"/>
    <s v="BM-11650"/>
    <x v="312"/>
    <x v="1"/>
    <s v="United States"/>
    <s v="New York City"/>
    <x v="15"/>
    <n v="10035"/>
    <x v="3"/>
    <s v="FUR-BO-10001519"/>
    <x v="0"/>
    <x v="0"/>
    <s v="O'Sullivan 3-Shelf Heavy-Duty Bookcases"/>
    <n v="186.048"/>
    <n v="4"/>
    <n v="0.2"/>
    <x v="803"/>
    <x v="2"/>
    <x v="1"/>
    <x v="0"/>
    <x v="0"/>
  </r>
  <r>
    <n v="843"/>
    <s v="CA-2016-161669"/>
    <d v="2016-11-07T00:00:00"/>
    <d v="2016-11-09T00:00:00"/>
    <s v="First Class"/>
    <s v="EM-14095"/>
    <x v="313"/>
    <x v="1"/>
    <s v="United States"/>
    <s v="Los Angeles"/>
    <x v="1"/>
    <n v="90036"/>
    <x v="1"/>
    <s v="OFF-BI-10001294"/>
    <x v="1"/>
    <x v="8"/>
    <s v="Fellowes Binding Cases"/>
    <n v="37.44"/>
    <n v="4"/>
    <n v="0.2"/>
    <x v="804"/>
    <x v="2"/>
    <x v="0"/>
    <x v="0"/>
    <x v="0"/>
  </r>
  <r>
    <n v="844"/>
    <s v="CA-2016-161669"/>
    <d v="2016-11-07T00:00:00"/>
    <d v="2016-11-09T00:00:00"/>
    <s v="First Class"/>
    <s v="EM-14095"/>
    <x v="313"/>
    <x v="1"/>
    <s v="United States"/>
    <s v="Los Angeles"/>
    <x v="1"/>
    <n v="90036"/>
    <x v="1"/>
    <s v="OFF-BI-10001636"/>
    <x v="1"/>
    <x v="8"/>
    <s v="Ibico Plastic and Wire Spiral Binding Combs"/>
    <n v="26.975999999999999"/>
    <n v="4"/>
    <n v="0.2"/>
    <x v="805"/>
    <x v="2"/>
    <x v="0"/>
    <x v="0"/>
    <x v="0"/>
  </r>
  <r>
    <n v="845"/>
    <s v="CA-2016-161669"/>
    <d v="2016-11-07T00:00:00"/>
    <d v="2016-11-09T00:00:00"/>
    <s v="First Class"/>
    <s v="EM-14095"/>
    <x v="313"/>
    <x v="1"/>
    <s v="United States"/>
    <s v="Los Angeles"/>
    <x v="1"/>
    <n v="90036"/>
    <x v="1"/>
    <s v="OFF-SU-10002503"/>
    <x v="1"/>
    <x v="14"/>
    <s v="Acme Preferred Stainless Steel Scissors"/>
    <n v="11.36"/>
    <n v="2"/>
    <n v="0"/>
    <x v="806"/>
    <x v="0"/>
    <x v="0"/>
    <x v="0"/>
    <x v="0"/>
  </r>
  <r>
    <n v="846"/>
    <s v="CA-2016-161669"/>
    <d v="2016-11-07T00:00:00"/>
    <d v="2016-11-09T00:00:00"/>
    <s v="First Class"/>
    <s v="EM-14095"/>
    <x v="313"/>
    <x v="1"/>
    <s v="United States"/>
    <s v="Los Angeles"/>
    <x v="1"/>
    <n v="90036"/>
    <x v="1"/>
    <s v="OFF-LA-10004093"/>
    <x v="1"/>
    <x v="2"/>
    <s v="Avery 486"/>
    <n v="14.62"/>
    <n v="2"/>
    <n v="0"/>
    <x v="2"/>
    <x v="0"/>
    <x v="0"/>
    <x v="0"/>
    <x v="0"/>
  </r>
  <r>
    <n v="847"/>
    <s v="CA-2015-114300"/>
    <d v="2015-10-13T00:00:00"/>
    <d v="2015-10-17T00:00:00"/>
    <s v="Standard Class"/>
    <s v="AF-10885"/>
    <x v="314"/>
    <x v="0"/>
    <s v="United States"/>
    <s v="Louisville"/>
    <x v="0"/>
    <n v="40214"/>
    <x v="0"/>
    <s v="TEC-PH-10001552"/>
    <x v="2"/>
    <x v="7"/>
    <s v="I Need's 3d Hello Kitty Hybrid Silicone Case Cover for HTC One X 4g with 3d Hello Kitty Stylus Pen Green/pink"/>
    <n v="83.72"/>
    <n v="7"/>
    <n v="0"/>
    <x v="807"/>
    <x v="0"/>
    <x v="1"/>
    <x v="0"/>
    <x v="2"/>
  </r>
  <r>
    <n v="848"/>
    <s v="CA-2015-114300"/>
    <d v="2015-10-13T00:00:00"/>
    <d v="2015-10-17T00:00:00"/>
    <s v="Standard Class"/>
    <s v="AF-10885"/>
    <x v="314"/>
    <x v="0"/>
    <s v="United States"/>
    <s v="Louisville"/>
    <x v="0"/>
    <n v="40214"/>
    <x v="0"/>
    <s v="FUR-CH-10001891"/>
    <x v="0"/>
    <x v="1"/>
    <s v="Global Deluxe Office Fabric Chairs"/>
    <n v="287.94"/>
    <n v="3"/>
    <n v="0"/>
    <x v="808"/>
    <x v="0"/>
    <x v="1"/>
    <x v="0"/>
    <x v="2"/>
  </r>
  <r>
    <n v="849"/>
    <s v="CA-2017-107503"/>
    <d v="2017-01-01T00:00:00"/>
    <d v="2017-01-06T00:00:00"/>
    <s v="Standard Class"/>
    <s v="GA-14725"/>
    <x v="315"/>
    <x v="0"/>
    <s v="United States"/>
    <s v="Lorain"/>
    <x v="24"/>
    <n v="44052"/>
    <x v="3"/>
    <s v="FUR-FU-10003878"/>
    <x v="0"/>
    <x v="5"/>
    <s v="Linden 10&quot; Round Wall Clock, Black"/>
    <n v="48.896000000000001"/>
    <n v="4"/>
    <n v="0.2"/>
    <x v="809"/>
    <x v="2"/>
    <x v="3"/>
    <x v="3"/>
    <x v="9"/>
  </r>
  <r>
    <n v="850"/>
    <s v="CA-2014-107755"/>
    <d v="2014-02-07T00:00:00"/>
    <d v="2014-02-12T00:00:00"/>
    <s v="Standard Class"/>
    <s v="CK-12760"/>
    <x v="316"/>
    <x v="1"/>
    <s v="United States"/>
    <s v="Linden"/>
    <x v="30"/>
    <n v="7036"/>
    <x v="3"/>
    <s v="TEC-AC-10000710"/>
    <x v="2"/>
    <x v="11"/>
    <s v="Maxell DVD-RAM Discs"/>
    <n v="115.36"/>
    <n v="7"/>
    <n v="0"/>
    <x v="810"/>
    <x v="0"/>
    <x v="2"/>
    <x v="3"/>
    <x v="11"/>
  </r>
  <r>
    <n v="851"/>
    <s v="CA-2016-152534"/>
    <d v="2016-06-20T00:00:00"/>
    <d v="2016-06-25T00:00:00"/>
    <s v="Second Class"/>
    <s v="DP-13105"/>
    <x v="317"/>
    <x v="1"/>
    <s v="United States"/>
    <s v="Salinas"/>
    <x v="1"/>
    <n v="93905"/>
    <x v="1"/>
    <s v="OFF-AR-10002335"/>
    <x v="1"/>
    <x v="6"/>
    <s v="DIXON Oriole Pencils"/>
    <n v="5.16"/>
    <n v="2"/>
    <n v="0"/>
    <x v="811"/>
    <x v="0"/>
    <x v="0"/>
    <x v="1"/>
    <x v="1"/>
  </r>
  <r>
    <n v="852"/>
    <s v="CA-2016-152534"/>
    <d v="2016-06-20T00:00:00"/>
    <d v="2016-06-25T00:00:00"/>
    <s v="Second Class"/>
    <s v="DP-13105"/>
    <x v="317"/>
    <x v="1"/>
    <s v="United States"/>
    <s v="Salinas"/>
    <x v="1"/>
    <n v="93905"/>
    <x v="1"/>
    <s v="OFF-PA-10001870"/>
    <x v="1"/>
    <x v="10"/>
    <s v="Xerox 202"/>
    <n v="38.880000000000003"/>
    <n v="6"/>
    <n v="0"/>
    <x v="812"/>
    <x v="0"/>
    <x v="0"/>
    <x v="1"/>
    <x v="1"/>
  </r>
  <r>
    <n v="853"/>
    <s v="CA-2016-113747"/>
    <d v="2016-05-28T00:00:00"/>
    <d v="2016-06-04T00:00:00"/>
    <s v="Standard Class"/>
    <s v="VD-21670"/>
    <x v="104"/>
    <x v="0"/>
    <s v="United States"/>
    <s v="Jackson"/>
    <x v="35"/>
    <n v="39212"/>
    <x v="0"/>
    <s v="OFF-AR-10003373"/>
    <x v="1"/>
    <x v="6"/>
    <s v="Boston School Pro Electric Pencil Sharpener, 1670"/>
    <n v="185.88"/>
    <n v="6"/>
    <n v="0"/>
    <x v="813"/>
    <x v="0"/>
    <x v="0"/>
    <x v="1"/>
    <x v="5"/>
  </r>
  <r>
    <n v="854"/>
    <s v="CA-2016-123274"/>
    <d v="2016-02-19T00:00:00"/>
    <d v="2016-02-24T00:00:00"/>
    <s v="Standard Class"/>
    <s v="GT-14710"/>
    <x v="218"/>
    <x v="0"/>
    <s v="United States"/>
    <s v="New York City"/>
    <x v="15"/>
    <n v="10035"/>
    <x v="3"/>
    <s v="FUR-FU-10004090"/>
    <x v="0"/>
    <x v="5"/>
    <s v="Executive Impressions 14&quot; Contract Wall Clock"/>
    <n v="44.46"/>
    <n v="2"/>
    <n v="0"/>
    <x v="814"/>
    <x v="0"/>
    <x v="0"/>
    <x v="3"/>
    <x v="11"/>
  </r>
  <r>
    <n v="855"/>
    <s v="CA-2016-123274"/>
    <d v="2016-02-19T00:00:00"/>
    <d v="2016-02-24T00:00:00"/>
    <s v="Standard Class"/>
    <s v="GT-14710"/>
    <x v="218"/>
    <x v="0"/>
    <s v="United States"/>
    <s v="New York City"/>
    <x v="15"/>
    <n v="10035"/>
    <x v="3"/>
    <s v="OFF-ST-10000736"/>
    <x v="1"/>
    <x v="4"/>
    <s v="Carina Double Wide Media Storage Towers in Natural &amp; Black"/>
    <n v="242.94"/>
    <n v="3"/>
    <n v="0"/>
    <x v="702"/>
    <x v="0"/>
    <x v="0"/>
    <x v="3"/>
    <x v="11"/>
  </r>
  <r>
    <n v="856"/>
    <s v="CA-2014-125612"/>
    <d v="2014-08-03T00:00:00"/>
    <d v="2014-08-08T00:00:00"/>
    <s v="Standard Class"/>
    <s v="BK-11260"/>
    <x v="318"/>
    <x v="0"/>
    <s v="United States"/>
    <s v="New York City"/>
    <x v="15"/>
    <n v="10035"/>
    <x v="3"/>
    <s v="OFF-PA-10001019"/>
    <x v="1"/>
    <x v="10"/>
    <s v="Xerox 1884"/>
    <n v="39.96"/>
    <n v="2"/>
    <n v="0"/>
    <x v="815"/>
    <x v="0"/>
    <x v="2"/>
    <x v="2"/>
    <x v="6"/>
  </r>
  <r>
    <n v="857"/>
    <s v="CA-2014-125612"/>
    <d v="2014-08-03T00:00:00"/>
    <d v="2014-08-08T00:00:00"/>
    <s v="Standard Class"/>
    <s v="BK-11260"/>
    <x v="318"/>
    <x v="0"/>
    <s v="United States"/>
    <s v="New York City"/>
    <x v="15"/>
    <n v="10035"/>
    <x v="3"/>
    <s v="OFF-SU-10002537"/>
    <x v="1"/>
    <x v="14"/>
    <s v="Acme Box Cutter Scissors"/>
    <n v="102.3"/>
    <n v="10"/>
    <n v="0"/>
    <x v="816"/>
    <x v="0"/>
    <x v="2"/>
    <x v="2"/>
    <x v="6"/>
  </r>
  <r>
    <n v="858"/>
    <s v="CA-2014-125612"/>
    <d v="2014-08-03T00:00:00"/>
    <d v="2014-08-08T00:00:00"/>
    <s v="Standard Class"/>
    <s v="BK-11260"/>
    <x v="318"/>
    <x v="0"/>
    <s v="United States"/>
    <s v="New York City"/>
    <x v="15"/>
    <n v="10035"/>
    <x v="3"/>
    <s v="OFF-ST-10003221"/>
    <x v="1"/>
    <x v="4"/>
    <s v="Staple magnet"/>
    <n v="21.36"/>
    <n v="2"/>
    <n v="0"/>
    <x v="817"/>
    <x v="0"/>
    <x v="2"/>
    <x v="2"/>
    <x v="6"/>
  </r>
  <r>
    <n v="859"/>
    <s v="CA-2017-161984"/>
    <d v="2017-04-10T00:00:00"/>
    <d v="2017-04-15T00:00:00"/>
    <s v="Standard Class"/>
    <s v="SJ-20125"/>
    <x v="319"/>
    <x v="2"/>
    <s v="United States"/>
    <s v="New Brunswick"/>
    <x v="30"/>
    <n v="8901"/>
    <x v="3"/>
    <s v="OFF-PA-10004569"/>
    <x v="1"/>
    <x v="10"/>
    <s v="Wirebound Message Books, Two 4 1/4&quot; x 5&quot; Forms per Page"/>
    <n v="7.61"/>
    <n v="1"/>
    <n v="0"/>
    <x v="247"/>
    <x v="0"/>
    <x v="3"/>
    <x v="1"/>
    <x v="3"/>
  </r>
  <r>
    <n v="860"/>
    <s v="CA-2017-161984"/>
    <d v="2017-04-10T00:00:00"/>
    <d v="2017-04-15T00:00:00"/>
    <s v="Standard Class"/>
    <s v="SJ-20125"/>
    <x v="319"/>
    <x v="2"/>
    <s v="United States"/>
    <s v="New Brunswick"/>
    <x v="30"/>
    <n v="8901"/>
    <x v="3"/>
    <s v="OFF-FA-10000624"/>
    <x v="1"/>
    <x v="13"/>
    <s v="OIC Binder Clips"/>
    <n v="7.16"/>
    <n v="2"/>
    <n v="0"/>
    <x v="317"/>
    <x v="0"/>
    <x v="3"/>
    <x v="1"/>
    <x v="3"/>
  </r>
  <r>
    <n v="861"/>
    <s v="CA-2014-133851"/>
    <d v="2014-06-09T00:00:00"/>
    <d v="2014-06-16T00:00:00"/>
    <s v="Standard Class"/>
    <s v="CM-12445"/>
    <x v="320"/>
    <x v="0"/>
    <s v="United States"/>
    <s v="San Francisco"/>
    <x v="1"/>
    <n v="94122"/>
    <x v="1"/>
    <s v="OFF-SU-10001225"/>
    <x v="1"/>
    <x v="14"/>
    <s v="Staple remover"/>
    <n v="7.36"/>
    <n v="2"/>
    <n v="0"/>
    <x v="359"/>
    <x v="0"/>
    <x v="2"/>
    <x v="1"/>
    <x v="1"/>
  </r>
  <r>
    <n v="862"/>
    <s v="CA-2014-133851"/>
    <d v="2014-06-09T00:00:00"/>
    <d v="2014-06-16T00:00:00"/>
    <s v="Standard Class"/>
    <s v="CM-12445"/>
    <x v="320"/>
    <x v="0"/>
    <s v="United States"/>
    <s v="San Francisco"/>
    <x v="1"/>
    <n v="94122"/>
    <x v="1"/>
    <s v="OFF-AR-10003752"/>
    <x v="1"/>
    <x v="6"/>
    <s v="Deluxe Chalkboard Eraser Cleaner"/>
    <n v="23.1"/>
    <n v="2"/>
    <n v="0"/>
    <x v="818"/>
    <x v="0"/>
    <x v="2"/>
    <x v="1"/>
    <x v="1"/>
  </r>
  <r>
    <n v="863"/>
    <s v="CA-2016-134474"/>
    <d v="2016-01-05T00:00:00"/>
    <d v="2016-01-07T00:00:00"/>
    <s v="Second Class"/>
    <s v="AJ-10795"/>
    <x v="295"/>
    <x v="1"/>
    <s v="United States"/>
    <s v="Jacksonville"/>
    <x v="2"/>
    <n v="32216"/>
    <x v="0"/>
    <s v="TEC-AC-10001714"/>
    <x v="2"/>
    <x v="11"/>
    <s v="Logitech MX Performance Wireless Mouse"/>
    <n v="191.47200000000001"/>
    <n v="6"/>
    <n v="0.2"/>
    <x v="819"/>
    <x v="2"/>
    <x v="0"/>
    <x v="3"/>
    <x v="9"/>
  </r>
  <r>
    <n v="864"/>
    <s v="CA-2016-134474"/>
    <d v="2016-01-05T00:00:00"/>
    <d v="2016-01-07T00:00:00"/>
    <s v="Second Class"/>
    <s v="AJ-10795"/>
    <x v="295"/>
    <x v="1"/>
    <s v="United States"/>
    <s v="Jacksonville"/>
    <x v="2"/>
    <n v="32216"/>
    <x v="0"/>
    <s v="OFF-AR-10003958"/>
    <x v="1"/>
    <x v="6"/>
    <s v="Newell 337"/>
    <n v="5.2480000000000002"/>
    <n v="2"/>
    <n v="0.2"/>
    <x v="820"/>
    <x v="2"/>
    <x v="0"/>
    <x v="3"/>
    <x v="9"/>
  </r>
  <r>
    <n v="865"/>
    <s v="CA-2016-134474"/>
    <d v="2016-01-05T00:00:00"/>
    <d v="2016-01-07T00:00:00"/>
    <s v="Second Class"/>
    <s v="AJ-10795"/>
    <x v="295"/>
    <x v="1"/>
    <s v="United States"/>
    <s v="Jacksonville"/>
    <x v="2"/>
    <n v="32216"/>
    <x v="0"/>
    <s v="TEC-PH-10002923"/>
    <x v="2"/>
    <x v="7"/>
    <s v="Logitech B530 USB Headset - headset - Full size, Binaural"/>
    <n v="59.183999999999997"/>
    <n v="2"/>
    <n v="0.2"/>
    <x v="821"/>
    <x v="2"/>
    <x v="0"/>
    <x v="3"/>
    <x v="9"/>
  </r>
  <r>
    <n v="866"/>
    <s v="CA-2014-149020"/>
    <d v="2014-01-10T00:00:00"/>
    <d v="2014-01-15T00:00:00"/>
    <s v="Standard Class"/>
    <s v="AJ-10780"/>
    <x v="321"/>
    <x v="1"/>
    <s v="United States"/>
    <s v="Springfield"/>
    <x v="17"/>
    <n v="22153"/>
    <x v="0"/>
    <s v="OFF-LA-10004272"/>
    <x v="1"/>
    <x v="2"/>
    <s v="Avery 482"/>
    <n v="2.89"/>
    <n v="1"/>
    <n v="0"/>
    <x v="822"/>
    <x v="0"/>
    <x v="2"/>
    <x v="3"/>
    <x v="9"/>
  </r>
  <r>
    <n v="867"/>
    <s v="CA-2014-149020"/>
    <d v="2014-01-10T00:00:00"/>
    <d v="2014-01-15T00:00:00"/>
    <s v="Standard Class"/>
    <s v="AJ-10780"/>
    <x v="321"/>
    <x v="1"/>
    <s v="United States"/>
    <s v="Springfield"/>
    <x v="17"/>
    <n v="22153"/>
    <x v="0"/>
    <s v="FUR-FU-10000965"/>
    <x v="0"/>
    <x v="5"/>
    <s v="Howard Miller 11-1/2&quot; Diameter Ridgewood Wall Clock"/>
    <n v="51.94"/>
    <n v="1"/>
    <n v="0"/>
    <x v="823"/>
    <x v="0"/>
    <x v="2"/>
    <x v="3"/>
    <x v="9"/>
  </r>
  <r>
    <n v="868"/>
    <s v="CA-2016-134362"/>
    <d v="2016-09-29T00:00:00"/>
    <d v="2016-10-02T00:00:00"/>
    <s v="First Class"/>
    <s v="LS-16945"/>
    <x v="322"/>
    <x v="1"/>
    <s v="United States"/>
    <s v="Philadelphia"/>
    <x v="9"/>
    <n v="19140"/>
    <x v="3"/>
    <s v="OFF-LA-10004853"/>
    <x v="1"/>
    <x v="2"/>
    <s v="Avery 483"/>
    <n v="15.936"/>
    <n v="4"/>
    <n v="0.2"/>
    <x v="824"/>
    <x v="2"/>
    <x v="0"/>
    <x v="2"/>
    <x v="8"/>
  </r>
  <r>
    <n v="869"/>
    <s v="CA-2014-136742"/>
    <d v="2014-04-06T00:00:00"/>
    <d v="2014-04-10T00:00:00"/>
    <s v="Standard Class"/>
    <s v="GP-14740"/>
    <x v="323"/>
    <x v="1"/>
    <s v="United States"/>
    <s v="Lancaster"/>
    <x v="9"/>
    <n v="17602"/>
    <x v="3"/>
    <s v="OFF-BI-10003719"/>
    <x v="1"/>
    <x v="8"/>
    <s v="Large Capacity Hanging Post Binders"/>
    <n v="44.91"/>
    <n v="6"/>
    <n v="0.7"/>
    <x v="825"/>
    <x v="1"/>
    <x v="2"/>
    <x v="1"/>
    <x v="3"/>
  </r>
  <r>
    <n v="870"/>
    <s v="CA-2016-158099"/>
    <d v="2016-09-03T00:00:00"/>
    <d v="2016-09-05T00:00:00"/>
    <s v="First Class"/>
    <s v="PK-18910"/>
    <x v="324"/>
    <x v="2"/>
    <s v="United States"/>
    <s v="Philadelphia"/>
    <x v="9"/>
    <n v="19143"/>
    <x v="3"/>
    <s v="OFF-BI-10000545"/>
    <x v="1"/>
    <x v="8"/>
    <s v="GBC Ibimaster 500 Manual ProClick Binding System"/>
    <n v="1141.47"/>
    <n v="5"/>
    <n v="0.7"/>
    <x v="826"/>
    <x v="1"/>
    <x v="0"/>
    <x v="2"/>
    <x v="8"/>
  </r>
  <r>
    <n v="871"/>
    <s v="CA-2016-158099"/>
    <d v="2016-09-03T00:00:00"/>
    <d v="2016-09-05T00:00:00"/>
    <s v="First Class"/>
    <s v="PK-18910"/>
    <x v="324"/>
    <x v="2"/>
    <s v="United States"/>
    <s v="Philadelphia"/>
    <x v="9"/>
    <n v="19143"/>
    <x v="3"/>
    <s v="TEC-PH-10002496"/>
    <x v="2"/>
    <x v="7"/>
    <s v="Cisco SPA301"/>
    <n v="280.78199999999998"/>
    <n v="3"/>
    <n v="0.4"/>
    <x v="827"/>
    <x v="1"/>
    <x v="0"/>
    <x v="2"/>
    <x v="8"/>
  </r>
  <r>
    <n v="872"/>
    <s v="CA-2015-131128"/>
    <d v="2015-10-19T00:00:00"/>
    <d v="2015-10-20T00:00:00"/>
    <s v="First Class"/>
    <s v="TB-21520"/>
    <x v="14"/>
    <x v="0"/>
    <s v="United States"/>
    <s v="Concord"/>
    <x v="38"/>
    <n v="3301"/>
    <x v="3"/>
    <s v="OFF-PA-10003591"/>
    <x v="1"/>
    <x v="10"/>
    <s v="Southworth 100% Cotton The Best Paper"/>
    <n v="34.44"/>
    <n v="3"/>
    <n v="0"/>
    <x v="828"/>
    <x v="0"/>
    <x v="1"/>
    <x v="0"/>
    <x v="2"/>
  </r>
  <r>
    <n v="873"/>
    <s v="CA-2014-148488"/>
    <d v="2014-12-10T00:00:00"/>
    <d v="2014-12-15T00:00:00"/>
    <s v="Standard Class"/>
    <s v="SM-20005"/>
    <x v="325"/>
    <x v="0"/>
    <s v="United States"/>
    <s v="New York City"/>
    <x v="15"/>
    <n v="10009"/>
    <x v="3"/>
    <s v="OFF-PA-10004470"/>
    <x v="1"/>
    <x v="10"/>
    <s v="Adams Write n' Stick Phone Message Book, 11&quot; X 5 1/4&quot;, 200 Messages"/>
    <n v="11.36"/>
    <n v="2"/>
    <n v="0"/>
    <x v="829"/>
    <x v="0"/>
    <x v="2"/>
    <x v="0"/>
    <x v="4"/>
  </r>
  <r>
    <n v="874"/>
    <s v="CA-2014-148488"/>
    <d v="2014-12-10T00:00:00"/>
    <d v="2014-12-15T00:00:00"/>
    <s v="Standard Class"/>
    <s v="SM-20005"/>
    <x v="325"/>
    <x v="0"/>
    <s v="United States"/>
    <s v="New York City"/>
    <x v="15"/>
    <n v="10009"/>
    <x v="3"/>
    <s v="OFF-BI-10000315"/>
    <x v="1"/>
    <x v="8"/>
    <s v="Poly Designer Cover &amp; Back"/>
    <n v="106.34399999999999"/>
    <n v="7"/>
    <n v="0.2"/>
    <x v="830"/>
    <x v="2"/>
    <x v="2"/>
    <x v="0"/>
    <x v="4"/>
  </r>
  <r>
    <n v="875"/>
    <s v="CA-2017-114636"/>
    <d v="2017-08-25T00:00:00"/>
    <d v="2017-08-29T00:00:00"/>
    <s v="Standard Class"/>
    <s v="GA-14725"/>
    <x v="315"/>
    <x v="0"/>
    <s v="United States"/>
    <s v="Charlotte"/>
    <x v="3"/>
    <n v="28205"/>
    <x v="0"/>
    <s v="OFF-PA-10001790"/>
    <x v="1"/>
    <x v="10"/>
    <s v="Xerox 1910"/>
    <n v="192.16"/>
    <n v="5"/>
    <n v="0.2"/>
    <x v="831"/>
    <x v="2"/>
    <x v="3"/>
    <x v="2"/>
    <x v="6"/>
  </r>
  <r>
    <n v="876"/>
    <s v="CA-2016-116736"/>
    <d v="2016-01-17T00:00:00"/>
    <d v="2016-01-21T00:00:00"/>
    <s v="Standard Class"/>
    <s v="CC-12430"/>
    <x v="254"/>
    <x v="2"/>
    <s v="United States"/>
    <s v="Concord"/>
    <x v="38"/>
    <n v="3301"/>
    <x v="3"/>
    <s v="FUR-FU-10004017"/>
    <x v="0"/>
    <x v="5"/>
    <s v="Tenex Contemporary Contur Chairmats for Low and Medium Pile Carpet, Computer, 39&quot; x 49&quot;"/>
    <n v="322.58999999999997"/>
    <n v="3"/>
    <n v="0"/>
    <x v="832"/>
    <x v="0"/>
    <x v="0"/>
    <x v="3"/>
    <x v="9"/>
  </r>
  <r>
    <n v="877"/>
    <s v="CA-2016-116736"/>
    <d v="2016-01-17T00:00:00"/>
    <d v="2016-01-21T00:00:00"/>
    <s v="Standard Class"/>
    <s v="CC-12430"/>
    <x v="254"/>
    <x v="2"/>
    <s v="United States"/>
    <s v="Concord"/>
    <x v="38"/>
    <n v="3301"/>
    <x v="3"/>
    <s v="TEC-AC-10003628"/>
    <x v="2"/>
    <x v="11"/>
    <s v="Logitech 910-002974 M325 Wireless Mouse for Web Scrolling"/>
    <n v="29.99"/>
    <n v="1"/>
    <n v="0"/>
    <x v="833"/>
    <x v="0"/>
    <x v="0"/>
    <x v="3"/>
    <x v="9"/>
  </r>
  <r>
    <n v="878"/>
    <s v="CA-2016-116736"/>
    <d v="2016-01-17T00:00:00"/>
    <d v="2016-01-21T00:00:00"/>
    <s v="Standard Class"/>
    <s v="CC-12430"/>
    <x v="254"/>
    <x v="2"/>
    <s v="United States"/>
    <s v="Concord"/>
    <x v="38"/>
    <n v="3301"/>
    <x v="3"/>
    <s v="TEC-AC-10002049"/>
    <x v="2"/>
    <x v="11"/>
    <s v="Logitech G19 Programmable Gaming Keyboard"/>
    <n v="371.97"/>
    <n v="3"/>
    <n v="0"/>
    <x v="834"/>
    <x v="0"/>
    <x v="0"/>
    <x v="3"/>
    <x v="9"/>
  </r>
  <r>
    <n v="879"/>
    <s v="US-2014-158638"/>
    <d v="2014-09-17T00:00:00"/>
    <d v="2014-09-21T00:00:00"/>
    <s v="Standard Class"/>
    <s v="AG-10765"/>
    <x v="326"/>
    <x v="2"/>
    <s v="United States"/>
    <s v="Philadelphia"/>
    <x v="9"/>
    <n v="19120"/>
    <x v="3"/>
    <s v="OFF-BI-10003712"/>
    <x v="1"/>
    <x v="8"/>
    <s v="Acco Pressboard Covers with Storage Hooks, 14 7/8&quot; x 11&quot;, Light Blue"/>
    <n v="5.8920000000000003"/>
    <n v="4"/>
    <n v="0.7"/>
    <x v="835"/>
    <x v="1"/>
    <x v="2"/>
    <x v="2"/>
    <x v="8"/>
  </r>
  <r>
    <n v="880"/>
    <s v="CA-2017-111689"/>
    <d v="2017-11-30T00:00:00"/>
    <d v="2017-12-02T00:00:00"/>
    <s v="Second Class"/>
    <s v="HP-14815"/>
    <x v="6"/>
    <x v="2"/>
    <s v="United States"/>
    <s v="New York City"/>
    <x v="15"/>
    <n v="10024"/>
    <x v="3"/>
    <s v="OFF-BI-10003984"/>
    <x v="1"/>
    <x v="8"/>
    <s v="Lock-Up Easel 'Spel-Binder'"/>
    <n v="68.471999999999994"/>
    <n v="3"/>
    <n v="0.2"/>
    <x v="836"/>
    <x v="2"/>
    <x v="3"/>
    <x v="0"/>
    <x v="0"/>
  </r>
  <r>
    <n v="881"/>
    <s v="CA-2017-111689"/>
    <d v="2017-11-30T00:00:00"/>
    <d v="2017-12-02T00:00:00"/>
    <s v="Second Class"/>
    <s v="HP-14815"/>
    <x v="6"/>
    <x v="2"/>
    <s v="United States"/>
    <s v="New York City"/>
    <x v="15"/>
    <n v="10024"/>
    <x v="3"/>
    <s v="FUR-CH-10004287"/>
    <x v="0"/>
    <x v="1"/>
    <s v="SAFCO Arco Folding Chair"/>
    <n v="1242.9000000000001"/>
    <n v="5"/>
    <n v="0.1"/>
    <x v="837"/>
    <x v="3"/>
    <x v="3"/>
    <x v="0"/>
    <x v="0"/>
  </r>
  <r>
    <n v="882"/>
    <s v="CA-2015-129098"/>
    <d v="2015-10-09T00:00:00"/>
    <d v="2015-10-13T00:00:00"/>
    <s v="Standard Class"/>
    <s v="DK-13090"/>
    <x v="54"/>
    <x v="0"/>
    <s v="United States"/>
    <s v="Springfield"/>
    <x v="17"/>
    <n v="22153"/>
    <x v="0"/>
    <s v="OFF-ST-10001321"/>
    <x v="1"/>
    <x v="4"/>
    <s v="Decoflex Hanging Personal Folder File, Blue"/>
    <n v="30.84"/>
    <n v="2"/>
    <n v="0"/>
    <x v="838"/>
    <x v="0"/>
    <x v="1"/>
    <x v="0"/>
    <x v="2"/>
  </r>
  <r>
    <n v="883"/>
    <s v="US-2017-123463"/>
    <d v="2017-12-23T00:00:00"/>
    <d v="2017-12-23T00:00:00"/>
    <s v="Same Day"/>
    <s v="GZ-14470"/>
    <x v="47"/>
    <x v="0"/>
    <s v="United States"/>
    <s v="San Francisco"/>
    <x v="1"/>
    <n v="94109"/>
    <x v="1"/>
    <s v="OFF-AR-10001118"/>
    <x v="1"/>
    <x v="6"/>
    <s v="Binney &amp; Smith Crayola Metallic Crayons, 16-Color Pack"/>
    <n v="13.48"/>
    <n v="4"/>
    <n v="0"/>
    <x v="839"/>
    <x v="0"/>
    <x v="3"/>
    <x v="0"/>
    <x v="4"/>
  </r>
  <r>
    <n v="884"/>
    <s v="CA-2016-165148"/>
    <d v="2016-10-22T00:00:00"/>
    <d v="2016-10-24T00:00:00"/>
    <s v="First Class"/>
    <s v="PM-19135"/>
    <x v="327"/>
    <x v="2"/>
    <s v="United States"/>
    <s v="Detroit"/>
    <x v="12"/>
    <n v="48227"/>
    <x v="2"/>
    <s v="FUR-FU-10000732"/>
    <x v="0"/>
    <x v="5"/>
    <s v="Eldon 200 Class Desk Accessories"/>
    <n v="31.4"/>
    <n v="5"/>
    <n v="0"/>
    <x v="840"/>
    <x v="0"/>
    <x v="0"/>
    <x v="0"/>
    <x v="2"/>
  </r>
  <r>
    <n v="885"/>
    <s v="CA-2014-134061"/>
    <d v="2014-04-29T00:00:00"/>
    <d v="2014-05-04T00:00:00"/>
    <s v="Standard Class"/>
    <s v="LL-16840"/>
    <x v="328"/>
    <x v="0"/>
    <s v="United States"/>
    <s v="Rochester"/>
    <x v="15"/>
    <n v="14609"/>
    <x v="3"/>
    <s v="FUR-FU-10001424"/>
    <x v="0"/>
    <x v="5"/>
    <s v="Dax Clear Box Frame"/>
    <n v="17.46"/>
    <n v="2"/>
    <n v="0"/>
    <x v="841"/>
    <x v="0"/>
    <x v="2"/>
    <x v="1"/>
    <x v="3"/>
  </r>
  <r>
    <n v="886"/>
    <s v="CA-2015-143602"/>
    <d v="2015-04-25T00:00:00"/>
    <d v="2015-04-28T00:00:00"/>
    <s v="Second Class"/>
    <s v="JS-15595"/>
    <x v="329"/>
    <x v="1"/>
    <s v="United States"/>
    <s v="Los Angeles"/>
    <x v="1"/>
    <n v="90045"/>
    <x v="1"/>
    <s v="OFF-BI-10002071"/>
    <x v="1"/>
    <x v="8"/>
    <s v="Fellowes Black Plastic Comb Bindings"/>
    <n v="13.944000000000001"/>
    <n v="3"/>
    <n v="0.2"/>
    <x v="842"/>
    <x v="2"/>
    <x v="1"/>
    <x v="1"/>
    <x v="3"/>
  </r>
  <r>
    <n v="887"/>
    <s v="CA-2017-115364"/>
    <d v="2017-06-26T00:00:00"/>
    <d v="2017-07-02T00:00:00"/>
    <s v="Standard Class"/>
    <s v="OT-18730"/>
    <x v="220"/>
    <x v="0"/>
    <s v="United States"/>
    <s v="San Diego"/>
    <x v="1"/>
    <n v="92105"/>
    <x v="1"/>
    <s v="OFF-ST-10002486"/>
    <x v="1"/>
    <x v="4"/>
    <s v="Eldon Shelf Savers Cubes and Bins"/>
    <n v="83.76"/>
    <n v="12"/>
    <n v="0"/>
    <x v="843"/>
    <x v="0"/>
    <x v="3"/>
    <x v="1"/>
    <x v="1"/>
  </r>
  <r>
    <n v="888"/>
    <s v="CA-2017-150707"/>
    <d v="2017-10-14T00:00:00"/>
    <d v="2017-10-19T00:00:00"/>
    <s v="Standard Class"/>
    <s v="EL-13735"/>
    <x v="330"/>
    <x v="2"/>
    <s v="United States"/>
    <s v="Columbia"/>
    <x v="39"/>
    <n v="21044"/>
    <x v="3"/>
    <s v="OFF-BI-10001078"/>
    <x v="1"/>
    <x v="8"/>
    <s v="Acco PRESSTEX Data Binder with Storage Hooks, Dark Blue, 14 7/8&quot; X 11&quot;"/>
    <n v="37.659999999999997"/>
    <n v="7"/>
    <n v="0"/>
    <x v="844"/>
    <x v="0"/>
    <x v="3"/>
    <x v="0"/>
    <x v="2"/>
  </r>
  <r>
    <n v="889"/>
    <s v="CA-2014-104976"/>
    <d v="2014-12-09T00:00:00"/>
    <d v="2014-12-16T00:00:00"/>
    <s v="Standard Class"/>
    <s v="CK-12760"/>
    <x v="316"/>
    <x v="1"/>
    <s v="United States"/>
    <s v="San Francisco"/>
    <x v="1"/>
    <n v="94122"/>
    <x v="1"/>
    <s v="OFF-PA-10003845"/>
    <x v="1"/>
    <x v="10"/>
    <s v="Xerox 1987"/>
    <n v="34.68"/>
    <n v="6"/>
    <n v="0"/>
    <x v="845"/>
    <x v="0"/>
    <x v="2"/>
    <x v="0"/>
    <x v="4"/>
  </r>
  <r>
    <n v="890"/>
    <s v="CA-2017-132934"/>
    <d v="2017-06-20T00:00:00"/>
    <d v="2017-06-26T00:00:00"/>
    <s v="Standard Class"/>
    <s v="JE-15475"/>
    <x v="188"/>
    <x v="0"/>
    <s v="United States"/>
    <s v="New Rochelle"/>
    <x v="15"/>
    <n v="10801"/>
    <x v="3"/>
    <s v="TEC-AC-10000927"/>
    <x v="2"/>
    <x v="11"/>
    <s v="Anker Ultrathin Bluetooth Wireless Keyboard Aluminum Cover with Stand "/>
    <n v="149.94999999999999"/>
    <n v="5"/>
    <n v="0"/>
    <x v="846"/>
    <x v="0"/>
    <x v="3"/>
    <x v="1"/>
    <x v="1"/>
  </r>
  <r>
    <n v="891"/>
    <s v="CA-2017-132934"/>
    <d v="2017-06-20T00:00:00"/>
    <d v="2017-06-26T00:00:00"/>
    <s v="Standard Class"/>
    <s v="JE-15475"/>
    <x v="188"/>
    <x v="0"/>
    <s v="United States"/>
    <s v="New Rochelle"/>
    <x v="15"/>
    <n v="10801"/>
    <x v="3"/>
    <s v="OFF-BI-10001098"/>
    <x v="1"/>
    <x v="8"/>
    <s v="Acco D-Ring Binder w/DublLock"/>
    <n v="51.311999999999998"/>
    <n v="3"/>
    <n v="0.2"/>
    <x v="449"/>
    <x v="2"/>
    <x v="3"/>
    <x v="1"/>
    <x v="1"/>
  </r>
  <r>
    <n v="892"/>
    <s v="CA-2017-133256"/>
    <d v="2017-06-26T00:00:00"/>
    <d v="2017-06-27T00:00:00"/>
    <s v="First Class"/>
    <s v="TH-21550"/>
    <x v="274"/>
    <x v="2"/>
    <s v="United States"/>
    <s v="Detroit"/>
    <x v="12"/>
    <n v="48227"/>
    <x v="2"/>
    <s v="OFF-PA-10001622"/>
    <x v="1"/>
    <x v="10"/>
    <s v="Ampad Poly Cover Wirebound Steno Book, 6&quot; x 9&quot; Assorted Colors, Gregg Ruled"/>
    <n v="4.54"/>
    <n v="1"/>
    <n v="0"/>
    <x v="847"/>
    <x v="0"/>
    <x v="3"/>
    <x v="1"/>
    <x v="1"/>
  </r>
  <r>
    <n v="893"/>
    <s v="CA-2017-133256"/>
    <d v="2017-06-26T00:00:00"/>
    <d v="2017-06-27T00:00:00"/>
    <s v="First Class"/>
    <s v="TH-21550"/>
    <x v="274"/>
    <x v="2"/>
    <s v="United States"/>
    <s v="Detroit"/>
    <x v="12"/>
    <n v="48227"/>
    <x v="2"/>
    <s v="OFF-AR-10003158"/>
    <x v="1"/>
    <x v="6"/>
    <s v="Fluorescent Highlighters by Dixon"/>
    <n v="15.92"/>
    <n v="4"/>
    <n v="0"/>
    <x v="848"/>
    <x v="0"/>
    <x v="3"/>
    <x v="1"/>
    <x v="1"/>
  </r>
  <r>
    <n v="894"/>
    <s v="CA-2017-133256"/>
    <d v="2017-06-26T00:00:00"/>
    <d v="2017-06-27T00:00:00"/>
    <s v="First Class"/>
    <s v="TH-21550"/>
    <x v="274"/>
    <x v="2"/>
    <s v="United States"/>
    <s v="Detroit"/>
    <x v="12"/>
    <n v="48227"/>
    <x v="2"/>
    <s v="TEC-PH-10002660"/>
    <x v="2"/>
    <x v="7"/>
    <s v="Nortel Networks T7316 E Nt8 B27"/>
    <n v="543.91999999999996"/>
    <n v="8"/>
    <n v="0"/>
    <x v="849"/>
    <x v="0"/>
    <x v="3"/>
    <x v="1"/>
    <x v="1"/>
  </r>
  <r>
    <n v="895"/>
    <s v="CA-2016-105494"/>
    <d v="2016-11-10T00:00:00"/>
    <d v="2016-11-12T00:00:00"/>
    <s v="First Class"/>
    <s v="PC-18745"/>
    <x v="331"/>
    <x v="1"/>
    <s v="United States"/>
    <s v="San Francisco"/>
    <x v="1"/>
    <n v="94122"/>
    <x v="1"/>
    <s v="OFF-ST-10002205"/>
    <x v="1"/>
    <x v="4"/>
    <s v="File Shuttle I and Handi-File"/>
    <n v="155.82"/>
    <n v="7"/>
    <n v="0"/>
    <x v="850"/>
    <x v="0"/>
    <x v="0"/>
    <x v="0"/>
    <x v="0"/>
  </r>
  <r>
    <n v="896"/>
    <s v="CA-2016-105494"/>
    <d v="2016-11-10T00:00:00"/>
    <d v="2016-11-12T00:00:00"/>
    <s v="First Class"/>
    <s v="PC-18745"/>
    <x v="331"/>
    <x v="1"/>
    <s v="United States"/>
    <s v="San Francisco"/>
    <x v="1"/>
    <n v="94122"/>
    <x v="1"/>
    <s v="OFF-BI-10003364"/>
    <x v="1"/>
    <x v="8"/>
    <s v="Binding Machine Supplies"/>
    <n v="70.007999999999996"/>
    <n v="3"/>
    <n v="0.2"/>
    <x v="851"/>
    <x v="2"/>
    <x v="0"/>
    <x v="0"/>
    <x v="0"/>
  </r>
  <r>
    <n v="897"/>
    <s v="CA-2016-140634"/>
    <d v="2016-10-03T00:00:00"/>
    <d v="2016-10-06T00:00:00"/>
    <s v="Second Class"/>
    <s v="HL-15040"/>
    <x v="332"/>
    <x v="0"/>
    <s v="United States"/>
    <s v="Houston"/>
    <x v="5"/>
    <n v="77095"/>
    <x v="2"/>
    <s v="OFF-EN-10001099"/>
    <x v="1"/>
    <x v="12"/>
    <s v="Staple envelope"/>
    <n v="15.648"/>
    <n v="2"/>
    <n v="0.2"/>
    <x v="852"/>
    <x v="2"/>
    <x v="0"/>
    <x v="0"/>
    <x v="2"/>
  </r>
  <r>
    <n v="898"/>
    <s v="CA-2014-144407"/>
    <d v="2014-09-09T00:00:00"/>
    <d v="2014-09-15T00:00:00"/>
    <s v="Standard Class"/>
    <s v="MS-17365"/>
    <x v="333"/>
    <x v="0"/>
    <s v="United States"/>
    <s v="Detroit"/>
    <x v="12"/>
    <n v="48227"/>
    <x v="2"/>
    <s v="OFF-LA-10003923"/>
    <x v="1"/>
    <x v="2"/>
    <s v="Alphabetical Labels for Top Tab Filing"/>
    <n v="103.6"/>
    <n v="7"/>
    <n v="0"/>
    <x v="853"/>
    <x v="0"/>
    <x v="2"/>
    <x v="2"/>
    <x v="8"/>
  </r>
  <r>
    <n v="899"/>
    <s v="CA-2017-160983"/>
    <d v="2017-10-29T00:00:00"/>
    <d v="2017-10-31T00:00:00"/>
    <s v="Second Class"/>
    <s v="GB-14530"/>
    <x v="334"/>
    <x v="1"/>
    <s v="United States"/>
    <s v="Auburn"/>
    <x v="15"/>
    <n v="13021"/>
    <x v="3"/>
    <s v="OFF-PA-10002250"/>
    <x v="1"/>
    <x v="10"/>
    <s v="Things To Do Today Pad"/>
    <n v="46.96"/>
    <n v="8"/>
    <n v="0"/>
    <x v="854"/>
    <x v="0"/>
    <x v="3"/>
    <x v="0"/>
    <x v="2"/>
  </r>
  <r>
    <n v="900"/>
    <s v="US-2016-114622"/>
    <d v="2016-04-10T00:00:00"/>
    <d v="2016-04-12T00:00:00"/>
    <s v="First Class"/>
    <s v="JR-16210"/>
    <x v="335"/>
    <x v="1"/>
    <s v="United States"/>
    <s v="Springfield"/>
    <x v="24"/>
    <n v="45503"/>
    <x v="3"/>
    <s v="OFF-BI-10004716"/>
    <x v="1"/>
    <x v="8"/>
    <s v="Wilson Jones Hanging Recycled Pressboard Data Binders"/>
    <n v="8.9039999999999999"/>
    <n v="2"/>
    <n v="0.7"/>
    <x v="855"/>
    <x v="1"/>
    <x v="0"/>
    <x v="1"/>
    <x v="3"/>
  </r>
  <r>
    <n v="901"/>
    <s v="CA-2017-150959"/>
    <d v="2017-11-11T00:00:00"/>
    <d v="2017-11-13T00:00:00"/>
    <s v="First Class"/>
    <s v="TD-20995"/>
    <x v="143"/>
    <x v="0"/>
    <s v="United States"/>
    <s v="Garland"/>
    <x v="5"/>
    <n v="75043"/>
    <x v="2"/>
    <s v="OFF-LA-10001045"/>
    <x v="1"/>
    <x v="2"/>
    <s v="Permanent Self-Adhesive File Folder Labels for Typewriters by Universal"/>
    <n v="10.44"/>
    <n v="5"/>
    <n v="0.2"/>
    <x v="856"/>
    <x v="2"/>
    <x v="3"/>
    <x v="0"/>
    <x v="0"/>
  </r>
  <r>
    <n v="902"/>
    <s v="CA-2017-150959"/>
    <d v="2017-11-11T00:00:00"/>
    <d v="2017-11-13T00:00:00"/>
    <s v="First Class"/>
    <s v="TD-20995"/>
    <x v="143"/>
    <x v="0"/>
    <s v="United States"/>
    <s v="Garland"/>
    <x v="5"/>
    <n v="75043"/>
    <x v="2"/>
    <s v="OFF-BI-10001510"/>
    <x v="1"/>
    <x v="8"/>
    <s v="Deluxe Heavy-Duty Vinyl Round Ring Binder"/>
    <n v="18.335999999999999"/>
    <n v="4"/>
    <n v="0.8"/>
    <x v="857"/>
    <x v="1"/>
    <x v="3"/>
    <x v="0"/>
    <x v="0"/>
  </r>
  <r>
    <n v="903"/>
    <s v="CA-2017-132353"/>
    <d v="2017-09-15T00:00:00"/>
    <d v="2017-09-17T00:00:00"/>
    <s v="First Class"/>
    <s v="DB-13060"/>
    <x v="72"/>
    <x v="0"/>
    <s v="United States"/>
    <s v="Chicago"/>
    <x v="10"/>
    <n v="60653"/>
    <x v="2"/>
    <s v="TEC-PH-10004536"/>
    <x v="2"/>
    <x v="7"/>
    <s v="Avaya 5420 Digital phone"/>
    <n v="323.976"/>
    <n v="3"/>
    <n v="0.2"/>
    <x v="858"/>
    <x v="2"/>
    <x v="3"/>
    <x v="2"/>
    <x v="8"/>
  </r>
  <r>
    <n v="904"/>
    <s v="CA-2016-130477"/>
    <d v="2016-04-08T00:00:00"/>
    <d v="2016-04-12T00:00:00"/>
    <s v="Standard Class"/>
    <s v="LC-17140"/>
    <x v="95"/>
    <x v="0"/>
    <s v="United States"/>
    <s v="Los Angeles"/>
    <x v="1"/>
    <n v="90032"/>
    <x v="1"/>
    <s v="OFF-PA-10002947"/>
    <x v="1"/>
    <x v="10"/>
    <s v="Xerox 1923"/>
    <n v="20.04"/>
    <n v="3"/>
    <n v="0"/>
    <x v="132"/>
    <x v="0"/>
    <x v="0"/>
    <x v="1"/>
    <x v="3"/>
  </r>
  <r>
    <n v="905"/>
    <s v="CA-2016-130477"/>
    <d v="2016-04-08T00:00:00"/>
    <d v="2016-04-12T00:00:00"/>
    <s v="Standard Class"/>
    <s v="LC-17140"/>
    <x v="95"/>
    <x v="0"/>
    <s v="United States"/>
    <s v="Los Angeles"/>
    <x v="1"/>
    <n v="90032"/>
    <x v="1"/>
    <s v="OFF-ST-10002583"/>
    <x v="1"/>
    <x v="4"/>
    <s v="Fellowes Neat Ideas Storage Cubes"/>
    <n v="64.959999999999994"/>
    <n v="2"/>
    <n v="0"/>
    <x v="658"/>
    <x v="0"/>
    <x v="0"/>
    <x v="1"/>
    <x v="3"/>
  </r>
  <r>
    <n v="906"/>
    <s v="CA-2016-130477"/>
    <d v="2016-04-08T00:00:00"/>
    <d v="2016-04-12T00:00:00"/>
    <s v="Standard Class"/>
    <s v="LC-17140"/>
    <x v="95"/>
    <x v="0"/>
    <s v="United States"/>
    <s v="Los Angeles"/>
    <x v="1"/>
    <n v="90032"/>
    <x v="1"/>
    <s v="OFF-PA-10000019"/>
    <x v="1"/>
    <x v="10"/>
    <s v="Xerox 1931"/>
    <n v="12.96"/>
    <n v="2"/>
    <n v="0"/>
    <x v="91"/>
    <x v="0"/>
    <x v="0"/>
    <x v="1"/>
    <x v="3"/>
  </r>
  <r>
    <n v="907"/>
    <s v="CA-2017-143259"/>
    <d v="2017-12-30T00:00:00"/>
    <d v="2018-01-03T00:00:00"/>
    <s v="Standard Class"/>
    <s v="PO-18865"/>
    <x v="22"/>
    <x v="0"/>
    <s v="United States"/>
    <s v="New York City"/>
    <x v="15"/>
    <n v="10009"/>
    <x v="3"/>
    <s v="FUR-BO-10003441"/>
    <x v="0"/>
    <x v="0"/>
    <s v="Bush Westfield Collection Bookcases, Fully Assembled"/>
    <n v="323.13600000000002"/>
    <n v="4"/>
    <n v="0.2"/>
    <x v="859"/>
    <x v="2"/>
    <x v="3"/>
    <x v="0"/>
    <x v="4"/>
  </r>
  <r>
    <n v="908"/>
    <s v="CA-2017-143259"/>
    <d v="2017-12-30T00:00:00"/>
    <d v="2018-01-03T00:00:00"/>
    <s v="Standard Class"/>
    <s v="PO-18865"/>
    <x v="22"/>
    <x v="0"/>
    <s v="United States"/>
    <s v="New York City"/>
    <x v="15"/>
    <n v="10009"/>
    <x v="3"/>
    <s v="TEC-PH-10004774"/>
    <x v="2"/>
    <x v="7"/>
    <s v="Gear Head AU3700S Headset"/>
    <n v="90.93"/>
    <n v="7"/>
    <n v="0"/>
    <x v="860"/>
    <x v="0"/>
    <x v="3"/>
    <x v="0"/>
    <x v="4"/>
  </r>
  <r>
    <n v="909"/>
    <s v="CA-2017-143259"/>
    <d v="2017-12-30T00:00:00"/>
    <d v="2018-01-03T00:00:00"/>
    <s v="Standard Class"/>
    <s v="PO-18865"/>
    <x v="22"/>
    <x v="0"/>
    <s v="United States"/>
    <s v="New York City"/>
    <x v="15"/>
    <n v="10009"/>
    <x v="3"/>
    <s v="OFF-BI-10003684"/>
    <x v="1"/>
    <x v="8"/>
    <s v="Wilson Jones Legal Size Ring Binders"/>
    <n v="52.776000000000003"/>
    <n v="3"/>
    <n v="0.2"/>
    <x v="861"/>
    <x v="2"/>
    <x v="3"/>
    <x v="0"/>
    <x v="4"/>
  </r>
  <r>
    <n v="910"/>
    <s v="CA-2017-137596"/>
    <d v="2017-09-02T00:00:00"/>
    <d v="2017-09-07T00:00:00"/>
    <s v="Standard Class"/>
    <s v="BE-11335"/>
    <x v="336"/>
    <x v="2"/>
    <s v="United States"/>
    <s v="Jackson"/>
    <x v="12"/>
    <n v="49201"/>
    <x v="2"/>
    <s v="TEC-PH-10001494"/>
    <x v="2"/>
    <x v="7"/>
    <s v="Polycom CX600 IP Phone VoIP phone"/>
    <n v="1199.8"/>
    <n v="4"/>
    <n v="0"/>
    <x v="862"/>
    <x v="0"/>
    <x v="3"/>
    <x v="2"/>
    <x v="8"/>
  </r>
  <r>
    <n v="911"/>
    <s v="CA-2017-137596"/>
    <d v="2017-09-02T00:00:00"/>
    <d v="2017-09-07T00:00:00"/>
    <s v="Standard Class"/>
    <s v="BE-11335"/>
    <x v="336"/>
    <x v="2"/>
    <s v="United States"/>
    <s v="Jackson"/>
    <x v="12"/>
    <n v="49201"/>
    <x v="2"/>
    <s v="TEC-AC-10004666"/>
    <x v="2"/>
    <x v="11"/>
    <s v="Maxell iVDR EX 500GB Cartridge"/>
    <n v="1928.78"/>
    <n v="7"/>
    <n v="0"/>
    <x v="863"/>
    <x v="0"/>
    <x v="3"/>
    <x v="2"/>
    <x v="8"/>
  </r>
  <r>
    <n v="912"/>
    <s v="CA-2017-137596"/>
    <d v="2017-09-02T00:00:00"/>
    <d v="2017-09-07T00:00:00"/>
    <s v="Standard Class"/>
    <s v="BE-11335"/>
    <x v="336"/>
    <x v="2"/>
    <s v="United States"/>
    <s v="Jackson"/>
    <x v="12"/>
    <n v="49201"/>
    <x v="2"/>
    <s v="OFF-ST-10003816"/>
    <x v="1"/>
    <x v="4"/>
    <s v="Fellowes High-Stak Drawer Files"/>
    <n v="352.38"/>
    <n v="2"/>
    <n v="0"/>
    <x v="864"/>
    <x v="0"/>
    <x v="3"/>
    <x v="2"/>
    <x v="8"/>
  </r>
  <r>
    <n v="913"/>
    <s v="CA-2015-133627"/>
    <d v="2015-05-31T00:00:00"/>
    <d v="2015-06-07T00:00:00"/>
    <s v="Standard Class"/>
    <s v="SC-20050"/>
    <x v="337"/>
    <x v="2"/>
    <s v="United States"/>
    <s v="Norwich"/>
    <x v="29"/>
    <n v="6360"/>
    <x v="3"/>
    <s v="FUR-FU-10001935"/>
    <x v="0"/>
    <x v="5"/>
    <s v="3M Hangers With Command Adhesive"/>
    <n v="22.2"/>
    <n v="6"/>
    <n v="0"/>
    <x v="865"/>
    <x v="0"/>
    <x v="1"/>
    <x v="1"/>
    <x v="5"/>
  </r>
  <r>
    <n v="914"/>
    <s v="CA-2017-102519"/>
    <d v="2017-11-27T00:00:00"/>
    <d v="2017-11-29T00:00:00"/>
    <s v="First Class"/>
    <s v="BM-11650"/>
    <x v="312"/>
    <x v="1"/>
    <s v="United States"/>
    <s v="Milwaukee"/>
    <x v="6"/>
    <n v="53209"/>
    <x v="2"/>
    <s v="FUR-FU-10004091"/>
    <x v="0"/>
    <x v="5"/>
    <s v="Howard Miller 13&quot; Diameter Goldtone Round Wall Clock"/>
    <n v="46.94"/>
    <n v="1"/>
    <n v="0"/>
    <x v="866"/>
    <x v="0"/>
    <x v="3"/>
    <x v="0"/>
    <x v="0"/>
  </r>
  <r>
    <n v="915"/>
    <s v="CA-2017-102519"/>
    <d v="2017-11-27T00:00:00"/>
    <d v="2017-11-29T00:00:00"/>
    <s v="First Class"/>
    <s v="BM-11650"/>
    <x v="312"/>
    <x v="1"/>
    <s v="United States"/>
    <s v="Milwaukee"/>
    <x v="6"/>
    <n v="53209"/>
    <x v="2"/>
    <s v="TEC-AC-10001772"/>
    <x v="2"/>
    <x v="11"/>
    <s v="Memorex Mini Travel Drive 16 GB USB 2.0 Flash Drive"/>
    <n v="143.72999999999999"/>
    <n v="9"/>
    <n v="0"/>
    <x v="867"/>
    <x v="0"/>
    <x v="3"/>
    <x v="0"/>
    <x v="0"/>
  </r>
  <r>
    <n v="916"/>
    <s v="US-2014-141215"/>
    <d v="2014-06-15T00:00:00"/>
    <d v="2014-06-21T00:00:00"/>
    <s v="Standard Class"/>
    <s v="KL-16555"/>
    <x v="126"/>
    <x v="1"/>
    <s v="United States"/>
    <s v="San Antonio"/>
    <x v="5"/>
    <n v="78207"/>
    <x v="2"/>
    <s v="FUR-TA-10001520"/>
    <x v="0"/>
    <x v="3"/>
    <s v="Lesro Sheffield Collection Coffee Table, End Table, Center Table, Corner Table"/>
    <n v="99.918000000000006"/>
    <n v="2"/>
    <n v="0.3"/>
    <x v="868"/>
    <x v="1"/>
    <x v="2"/>
    <x v="1"/>
    <x v="1"/>
  </r>
  <r>
    <n v="917"/>
    <s v="US-2014-141215"/>
    <d v="2014-06-15T00:00:00"/>
    <d v="2014-06-21T00:00:00"/>
    <s v="Standard Class"/>
    <s v="KL-16555"/>
    <x v="126"/>
    <x v="1"/>
    <s v="United States"/>
    <s v="San Antonio"/>
    <x v="5"/>
    <n v="78207"/>
    <x v="2"/>
    <s v="FUR-CH-10003379"/>
    <x v="0"/>
    <x v="1"/>
    <s v="Global Commerce Series High-Back Swivel/Tilt Chairs"/>
    <n v="797.94399999999996"/>
    <n v="4"/>
    <n v="0.3"/>
    <x v="869"/>
    <x v="1"/>
    <x v="2"/>
    <x v="1"/>
    <x v="1"/>
  </r>
  <r>
    <n v="918"/>
    <s v="US-2014-141215"/>
    <d v="2014-06-15T00:00:00"/>
    <d v="2014-06-21T00:00:00"/>
    <s v="Standard Class"/>
    <s v="KL-16555"/>
    <x v="126"/>
    <x v="1"/>
    <s v="United States"/>
    <s v="San Antonio"/>
    <x v="5"/>
    <n v="78207"/>
    <x v="2"/>
    <s v="OFF-BI-10002706"/>
    <x v="1"/>
    <x v="8"/>
    <s v="Avery Premier Heavy-Duty Binder with Round Locking Rings"/>
    <n v="8.5679999999999996"/>
    <n v="3"/>
    <n v="0.8"/>
    <x v="870"/>
    <x v="1"/>
    <x v="2"/>
    <x v="1"/>
    <x v="1"/>
  </r>
  <r>
    <n v="919"/>
    <s v="CA-2016-165218"/>
    <d v="2016-03-05T00:00:00"/>
    <d v="2016-03-11T00:00:00"/>
    <s v="Standard Class"/>
    <s v="RW-19630"/>
    <x v="338"/>
    <x v="1"/>
    <s v="United States"/>
    <s v="Dallas"/>
    <x v="5"/>
    <n v="75220"/>
    <x v="2"/>
    <s v="OFF-EN-10000056"/>
    <x v="1"/>
    <x v="12"/>
    <s v="Cameo Buff Policy Envelopes"/>
    <n v="149.352"/>
    <n v="3"/>
    <n v="0.2"/>
    <x v="871"/>
    <x v="2"/>
    <x v="0"/>
    <x v="3"/>
    <x v="10"/>
  </r>
  <r>
    <n v="920"/>
    <s v="CA-2016-165218"/>
    <d v="2016-03-05T00:00:00"/>
    <d v="2016-03-11T00:00:00"/>
    <s v="Standard Class"/>
    <s v="RW-19630"/>
    <x v="338"/>
    <x v="1"/>
    <s v="United States"/>
    <s v="Dallas"/>
    <x v="5"/>
    <n v="75220"/>
    <x v="2"/>
    <s v="OFF-ST-10001558"/>
    <x v="1"/>
    <x v="4"/>
    <s v="Acco Perma 4000 Stacking Storage Drawers"/>
    <n v="12.992000000000001"/>
    <n v="1"/>
    <n v="0.2"/>
    <x v="872"/>
    <x v="2"/>
    <x v="0"/>
    <x v="3"/>
    <x v="10"/>
  </r>
  <r>
    <n v="921"/>
    <s v="CA-2014-138296"/>
    <d v="2014-12-05T00:00:00"/>
    <d v="2014-12-12T00:00:00"/>
    <s v="Standard Class"/>
    <s v="RC-19825"/>
    <x v="116"/>
    <x v="0"/>
    <s v="United States"/>
    <s v="Alexandria"/>
    <x v="17"/>
    <n v="22304"/>
    <x v="0"/>
    <s v="OFF-ST-10002444"/>
    <x v="1"/>
    <x v="4"/>
    <s v="Recycled Eldon Regeneration Jumbo File"/>
    <n v="24.56"/>
    <n v="2"/>
    <n v="0"/>
    <x v="725"/>
    <x v="0"/>
    <x v="2"/>
    <x v="0"/>
    <x v="4"/>
  </r>
  <r>
    <n v="922"/>
    <s v="CA-2015-111164"/>
    <d v="2015-04-11T00:00:00"/>
    <d v="2015-04-15T00:00:00"/>
    <s v="Standard Class"/>
    <s v="SE-20110"/>
    <x v="339"/>
    <x v="0"/>
    <s v="United States"/>
    <s v="New York City"/>
    <x v="15"/>
    <n v="10009"/>
    <x v="3"/>
    <s v="TEC-AC-10002473"/>
    <x v="2"/>
    <x v="11"/>
    <s v="Maxell 4.7GB DVD-R"/>
    <n v="85.14"/>
    <n v="3"/>
    <n v="0"/>
    <x v="873"/>
    <x v="0"/>
    <x v="1"/>
    <x v="1"/>
    <x v="3"/>
  </r>
  <r>
    <n v="923"/>
    <s v="CA-2015-111164"/>
    <d v="2015-04-11T00:00:00"/>
    <d v="2015-04-15T00:00:00"/>
    <s v="Standard Class"/>
    <s v="SE-20110"/>
    <x v="339"/>
    <x v="0"/>
    <s v="United States"/>
    <s v="New York City"/>
    <x v="15"/>
    <n v="10009"/>
    <x v="3"/>
    <s v="TEC-PH-10004531"/>
    <x v="2"/>
    <x v="7"/>
    <s v="OtterBox Commuter Series Case - iPhone 5 &amp; 5s"/>
    <n v="21.99"/>
    <n v="1"/>
    <n v="0"/>
    <x v="874"/>
    <x v="0"/>
    <x v="1"/>
    <x v="1"/>
    <x v="3"/>
  </r>
  <r>
    <n v="924"/>
    <s v="CA-2015-111164"/>
    <d v="2015-04-11T00:00:00"/>
    <d v="2015-04-15T00:00:00"/>
    <s v="Standard Class"/>
    <s v="SE-20110"/>
    <x v="339"/>
    <x v="0"/>
    <s v="United States"/>
    <s v="New York City"/>
    <x v="15"/>
    <n v="10009"/>
    <x v="3"/>
    <s v="OFF-AP-10004487"/>
    <x v="1"/>
    <x v="9"/>
    <s v="Kensington 4 Outlet MasterPiece Compact Power Control Center"/>
    <n v="406.6"/>
    <n v="5"/>
    <n v="0"/>
    <x v="875"/>
    <x v="0"/>
    <x v="1"/>
    <x v="1"/>
    <x v="3"/>
  </r>
  <r>
    <n v="925"/>
    <s v="CA-2016-149797"/>
    <d v="2016-09-15T00:00:00"/>
    <d v="2016-09-20T00:00:00"/>
    <s v="Standard Class"/>
    <s v="AH-10075"/>
    <x v="340"/>
    <x v="1"/>
    <s v="United States"/>
    <s v="New York City"/>
    <x v="15"/>
    <n v="10011"/>
    <x v="3"/>
    <s v="OFF-BI-10003650"/>
    <x v="1"/>
    <x v="8"/>
    <s v="GBC DocuBind 300 Electric Binding Machine"/>
    <n v="841.56799999999998"/>
    <n v="2"/>
    <n v="0.2"/>
    <x v="876"/>
    <x v="2"/>
    <x v="0"/>
    <x v="2"/>
    <x v="8"/>
  </r>
  <r>
    <n v="926"/>
    <s v="CA-2014-132962"/>
    <d v="2014-09-13T00:00:00"/>
    <d v="2014-09-16T00:00:00"/>
    <s v="First Class"/>
    <s v="JM-15535"/>
    <x v="341"/>
    <x v="0"/>
    <s v="United States"/>
    <s v="Philadelphia"/>
    <x v="9"/>
    <n v="19143"/>
    <x v="3"/>
    <s v="OFF-PA-10003543"/>
    <x v="1"/>
    <x v="10"/>
    <s v="Xerox 1985"/>
    <n v="15.552"/>
    <n v="3"/>
    <n v="0.2"/>
    <x v="12"/>
    <x v="2"/>
    <x v="2"/>
    <x v="2"/>
    <x v="8"/>
  </r>
  <r>
    <n v="927"/>
    <s v="CA-2014-132962"/>
    <d v="2014-09-13T00:00:00"/>
    <d v="2014-09-16T00:00:00"/>
    <s v="First Class"/>
    <s v="JM-15535"/>
    <x v="341"/>
    <x v="0"/>
    <s v="United States"/>
    <s v="Philadelphia"/>
    <x v="9"/>
    <n v="19143"/>
    <x v="3"/>
    <s v="TEC-AC-10004353"/>
    <x v="2"/>
    <x v="11"/>
    <s v="Hypercom P1300 Pinpad"/>
    <n v="252"/>
    <n v="5"/>
    <n v="0.2"/>
    <x v="877"/>
    <x v="2"/>
    <x v="2"/>
    <x v="2"/>
    <x v="8"/>
  </r>
  <r>
    <n v="928"/>
    <s v="CA-2015-115091"/>
    <d v="2015-10-05T00:00:00"/>
    <d v="2015-10-09T00:00:00"/>
    <s v="Standard Class"/>
    <s v="JJ-15760"/>
    <x v="342"/>
    <x v="2"/>
    <s v="United States"/>
    <s v="Springfield"/>
    <x v="17"/>
    <n v="22153"/>
    <x v="0"/>
    <s v="OFF-AR-10000658"/>
    <x v="1"/>
    <x v="6"/>
    <s v="Newell 324"/>
    <n v="46.2"/>
    <n v="4"/>
    <n v="0"/>
    <x v="878"/>
    <x v="0"/>
    <x v="1"/>
    <x v="0"/>
    <x v="2"/>
  </r>
  <r>
    <n v="929"/>
    <s v="CA-2015-115091"/>
    <d v="2015-10-05T00:00:00"/>
    <d v="2015-10-09T00:00:00"/>
    <s v="Standard Class"/>
    <s v="JJ-15760"/>
    <x v="342"/>
    <x v="2"/>
    <s v="United States"/>
    <s v="Springfield"/>
    <x v="17"/>
    <n v="22153"/>
    <x v="0"/>
    <s v="OFF-AP-10000696"/>
    <x v="1"/>
    <x v="9"/>
    <s v="Holmes Odor Grabber"/>
    <n v="28.84"/>
    <n v="2"/>
    <n v="0"/>
    <x v="879"/>
    <x v="0"/>
    <x v="1"/>
    <x v="0"/>
    <x v="2"/>
  </r>
  <r>
    <n v="930"/>
    <s v="CA-2017-144932"/>
    <d v="2017-04-14T00:00:00"/>
    <d v="2017-04-17T00:00:00"/>
    <s v="First Class"/>
    <s v="AB-10165"/>
    <x v="269"/>
    <x v="0"/>
    <s v="United States"/>
    <s v="Toledo"/>
    <x v="24"/>
    <n v="43615"/>
    <x v="3"/>
    <s v="OFF-AR-10003560"/>
    <x v="1"/>
    <x v="6"/>
    <s v="Zebra Zazzle Fluorescent Highlighters"/>
    <n v="14.592000000000001"/>
    <n v="3"/>
    <n v="0.2"/>
    <x v="880"/>
    <x v="2"/>
    <x v="3"/>
    <x v="1"/>
    <x v="3"/>
  </r>
  <r>
    <n v="931"/>
    <s v="CA-2017-144932"/>
    <d v="2017-04-14T00:00:00"/>
    <d v="2017-04-17T00:00:00"/>
    <s v="First Class"/>
    <s v="AB-10165"/>
    <x v="269"/>
    <x v="0"/>
    <s v="United States"/>
    <s v="Toledo"/>
    <x v="24"/>
    <n v="43615"/>
    <x v="3"/>
    <s v="OFF-AR-10001468"/>
    <x v="1"/>
    <x v="6"/>
    <s v="Sanford Prismacolor Professional Thick Lead Art Pencils, 36-Color Set"/>
    <n v="89.855999999999995"/>
    <n v="3"/>
    <n v="0.2"/>
    <x v="881"/>
    <x v="2"/>
    <x v="3"/>
    <x v="1"/>
    <x v="3"/>
  </r>
  <r>
    <n v="932"/>
    <s v="CA-2017-144932"/>
    <d v="2017-04-14T00:00:00"/>
    <d v="2017-04-17T00:00:00"/>
    <s v="First Class"/>
    <s v="AB-10165"/>
    <x v="269"/>
    <x v="0"/>
    <s v="United States"/>
    <s v="Toledo"/>
    <x v="24"/>
    <n v="43615"/>
    <x v="3"/>
    <s v="OFF-PA-10004971"/>
    <x v="1"/>
    <x v="10"/>
    <s v="Xerox 196"/>
    <n v="13.872"/>
    <n v="3"/>
    <n v="0.2"/>
    <x v="882"/>
    <x v="2"/>
    <x v="3"/>
    <x v="1"/>
    <x v="3"/>
  </r>
  <r>
    <n v="933"/>
    <s v="CA-2017-114216"/>
    <d v="2017-09-02T00:00:00"/>
    <d v="2017-09-06T00:00:00"/>
    <s v="Standard Class"/>
    <s v="RK-19300"/>
    <x v="343"/>
    <x v="0"/>
    <s v="United States"/>
    <s v="Philadelphia"/>
    <x v="9"/>
    <n v="19140"/>
    <x v="3"/>
    <s v="OFF-PA-10002195"/>
    <x v="1"/>
    <x v="10"/>
    <s v="RSVP Cards &amp; Envelopes, Blank White, 8-1/2&quot; X 11&quot;, 24 Cards/25 Envelopes/Set"/>
    <n v="12.192"/>
    <n v="3"/>
    <n v="0.2"/>
    <x v="883"/>
    <x v="2"/>
    <x v="3"/>
    <x v="2"/>
    <x v="8"/>
  </r>
  <r>
    <n v="934"/>
    <s v="CA-2016-140081"/>
    <d v="2016-06-20T00:00:00"/>
    <d v="2016-06-24T00:00:00"/>
    <s v="Standard Class"/>
    <s v="CG-12040"/>
    <x v="344"/>
    <x v="2"/>
    <s v="United States"/>
    <s v="Philadelphia"/>
    <x v="9"/>
    <n v="19120"/>
    <x v="3"/>
    <s v="OFF-PA-10001745"/>
    <x v="1"/>
    <x v="10"/>
    <s v="Wirebound Message Books, 2 7/8&quot; x 5&quot;, 3 Forms per Page"/>
    <n v="45.055999999999997"/>
    <n v="8"/>
    <n v="0.2"/>
    <x v="884"/>
    <x v="2"/>
    <x v="0"/>
    <x v="1"/>
    <x v="1"/>
  </r>
  <r>
    <n v="935"/>
    <s v="CA-2016-140081"/>
    <d v="2016-06-20T00:00:00"/>
    <d v="2016-06-24T00:00:00"/>
    <s v="Standard Class"/>
    <s v="CG-12040"/>
    <x v="344"/>
    <x v="2"/>
    <s v="United States"/>
    <s v="Philadelphia"/>
    <x v="9"/>
    <n v="19120"/>
    <x v="3"/>
    <s v="OFF-BI-10004826"/>
    <x v="1"/>
    <x v="8"/>
    <s v="JM Magazine Binder"/>
    <n v="29.718"/>
    <n v="6"/>
    <n v="0.7"/>
    <x v="885"/>
    <x v="1"/>
    <x v="0"/>
    <x v="1"/>
    <x v="1"/>
  </r>
  <r>
    <n v="936"/>
    <s v="CA-2016-140081"/>
    <d v="2016-06-20T00:00:00"/>
    <d v="2016-06-24T00:00:00"/>
    <s v="Standard Class"/>
    <s v="CG-12040"/>
    <x v="344"/>
    <x v="2"/>
    <s v="United States"/>
    <s v="Philadelphia"/>
    <x v="9"/>
    <n v="19120"/>
    <x v="3"/>
    <s v="OFF-PA-10001870"/>
    <x v="1"/>
    <x v="10"/>
    <s v="Xerox 202"/>
    <n v="15.552"/>
    <n v="3"/>
    <n v="0.2"/>
    <x v="12"/>
    <x v="2"/>
    <x v="0"/>
    <x v="1"/>
    <x v="1"/>
  </r>
  <r>
    <n v="937"/>
    <s v="CA-2016-140081"/>
    <d v="2016-06-20T00:00:00"/>
    <d v="2016-06-24T00:00:00"/>
    <s v="Standard Class"/>
    <s v="CG-12040"/>
    <x v="344"/>
    <x v="2"/>
    <s v="United States"/>
    <s v="Philadelphia"/>
    <x v="9"/>
    <n v="19120"/>
    <x v="3"/>
    <s v="OFF-AP-10001058"/>
    <x v="1"/>
    <x v="9"/>
    <s v="Sanyo 2.5 Cubic Foot Mid-Size Office Refrigerators"/>
    <n v="447.69600000000003"/>
    <n v="2"/>
    <n v="0.2"/>
    <x v="886"/>
    <x v="2"/>
    <x v="0"/>
    <x v="1"/>
    <x v="1"/>
  </r>
  <r>
    <n v="938"/>
    <s v="US-2017-111745"/>
    <d v="2017-11-05T00:00:00"/>
    <d v="2017-11-06T00:00:00"/>
    <s v="First Class"/>
    <s v="RA-19885"/>
    <x v="19"/>
    <x v="1"/>
    <s v="United States"/>
    <s v="Farmington"/>
    <x v="27"/>
    <n v="87401"/>
    <x v="1"/>
    <s v="TEC-AC-10003911"/>
    <x v="2"/>
    <x v="11"/>
    <s v="NETGEAR AC1750 Dual Band Gigabit Smart WiFi Router"/>
    <n v="159.99"/>
    <n v="1"/>
    <n v="0"/>
    <x v="288"/>
    <x v="0"/>
    <x v="3"/>
    <x v="0"/>
    <x v="0"/>
  </r>
  <r>
    <n v="939"/>
    <s v="CA-2015-148250"/>
    <d v="2015-12-13T00:00:00"/>
    <d v="2015-12-17T00:00:00"/>
    <s v="Standard Class"/>
    <s v="RP-19270"/>
    <x v="345"/>
    <x v="1"/>
    <s v="United States"/>
    <s v="Riverside"/>
    <x v="1"/>
    <n v="92503"/>
    <x v="1"/>
    <s v="OFF-PA-10000289"/>
    <x v="1"/>
    <x v="10"/>
    <s v="Xerox 213"/>
    <n v="12.96"/>
    <n v="2"/>
    <n v="0"/>
    <x v="91"/>
    <x v="0"/>
    <x v="1"/>
    <x v="0"/>
    <x v="4"/>
  </r>
  <r>
    <n v="940"/>
    <s v="CA-2015-148250"/>
    <d v="2015-12-13T00:00:00"/>
    <d v="2015-12-17T00:00:00"/>
    <s v="Standard Class"/>
    <s v="RP-19270"/>
    <x v="345"/>
    <x v="1"/>
    <s v="United States"/>
    <s v="Riverside"/>
    <x v="1"/>
    <n v="92503"/>
    <x v="1"/>
    <s v="OFF-AP-10003040"/>
    <x v="1"/>
    <x v="9"/>
    <s v="Fellowes 8 Outlet Superior Workstation Surge Protector w/o Phone/Fax/Modem Protection"/>
    <n v="134.47999999999999"/>
    <n v="4"/>
    <n v="0"/>
    <x v="887"/>
    <x v="0"/>
    <x v="1"/>
    <x v="0"/>
    <x v="4"/>
  </r>
  <r>
    <n v="941"/>
    <s v="CA-2016-105760"/>
    <d v="2016-06-19T00:00:00"/>
    <d v="2016-06-20T00:00:00"/>
    <s v="First Class"/>
    <s v="KC-16255"/>
    <x v="346"/>
    <x v="1"/>
    <s v="United States"/>
    <s v="San Francisco"/>
    <x v="1"/>
    <n v="94110"/>
    <x v="1"/>
    <s v="OFF-PA-10000350"/>
    <x v="1"/>
    <x v="10"/>
    <s v="Message Book, Standard Line &quot;While You Were Out&quot;, 5 1/2&quot; X 4&quot;, 200 Sets/Book"/>
    <n v="17.12"/>
    <n v="2"/>
    <n v="0"/>
    <x v="888"/>
    <x v="0"/>
    <x v="0"/>
    <x v="1"/>
    <x v="1"/>
  </r>
  <r>
    <n v="942"/>
    <s v="CA-2016-142958"/>
    <d v="2016-12-13T00:00:00"/>
    <d v="2016-12-20T00:00:00"/>
    <s v="Standard Class"/>
    <s v="RW-19630"/>
    <x v="338"/>
    <x v="1"/>
    <s v="United States"/>
    <s v="Torrance"/>
    <x v="1"/>
    <n v="90503"/>
    <x v="1"/>
    <s v="OFF-BI-10001759"/>
    <x v="1"/>
    <x v="8"/>
    <s v="Acco Pressboard Covers with Storage Hooks, 14 7/8&quot; x 11&quot;, Dark Blue"/>
    <n v="6.0960000000000001"/>
    <n v="2"/>
    <n v="0.2"/>
    <x v="889"/>
    <x v="2"/>
    <x v="0"/>
    <x v="0"/>
    <x v="4"/>
  </r>
  <r>
    <n v="943"/>
    <s v="CA-2016-142958"/>
    <d v="2016-12-13T00:00:00"/>
    <d v="2016-12-20T00:00:00"/>
    <s v="Standard Class"/>
    <s v="RW-19630"/>
    <x v="338"/>
    <x v="1"/>
    <s v="United States"/>
    <s v="Torrance"/>
    <x v="1"/>
    <n v="90503"/>
    <x v="1"/>
    <s v="FUR-TA-10000577"/>
    <x v="0"/>
    <x v="3"/>
    <s v="Bretford CR4500 Series Slim Rectangular Table"/>
    <n v="1114.2719999999999"/>
    <n v="4"/>
    <n v="0.2"/>
    <x v="890"/>
    <x v="2"/>
    <x v="0"/>
    <x v="0"/>
    <x v="4"/>
  </r>
  <r>
    <n v="944"/>
    <s v="CA-2015-120880"/>
    <d v="2015-05-29T00:00:00"/>
    <d v="2015-06-03T00:00:00"/>
    <s v="Standard Class"/>
    <s v="JL-15850"/>
    <x v="139"/>
    <x v="0"/>
    <s v="United States"/>
    <s v="Seattle"/>
    <x v="4"/>
    <n v="98105"/>
    <x v="1"/>
    <s v="OFF-PA-10004101"/>
    <x v="1"/>
    <x v="10"/>
    <s v="Xerox 1894"/>
    <n v="32.4"/>
    <n v="5"/>
    <n v="0"/>
    <x v="56"/>
    <x v="0"/>
    <x v="1"/>
    <x v="1"/>
    <x v="5"/>
  </r>
  <r>
    <n v="945"/>
    <s v="CA-2015-120880"/>
    <d v="2015-05-29T00:00:00"/>
    <d v="2015-06-03T00:00:00"/>
    <s v="Standard Class"/>
    <s v="JL-15850"/>
    <x v="139"/>
    <x v="0"/>
    <s v="United States"/>
    <s v="Seattle"/>
    <x v="4"/>
    <n v="98105"/>
    <x v="1"/>
    <s v="OFF-ST-10001496"/>
    <x v="1"/>
    <x v="4"/>
    <s v="Standard Rollaway File with Lock"/>
    <n v="540.57000000000005"/>
    <n v="3"/>
    <n v="0"/>
    <x v="891"/>
    <x v="0"/>
    <x v="1"/>
    <x v="1"/>
    <x v="5"/>
  </r>
  <r>
    <n v="946"/>
    <s v="CA-2015-120880"/>
    <d v="2015-05-29T00:00:00"/>
    <d v="2015-06-03T00:00:00"/>
    <s v="Standard Class"/>
    <s v="JL-15850"/>
    <x v="139"/>
    <x v="0"/>
    <s v="United States"/>
    <s v="Seattle"/>
    <x v="4"/>
    <n v="98105"/>
    <x v="1"/>
    <s v="OFF-BI-10002931"/>
    <x v="1"/>
    <x v="8"/>
    <s v="Avery Trapezoid Extra Heavy Duty 4&quot; Binders"/>
    <n v="167.76"/>
    <n v="5"/>
    <n v="0.2"/>
    <x v="892"/>
    <x v="2"/>
    <x v="1"/>
    <x v="1"/>
    <x v="5"/>
  </r>
  <r>
    <n v="947"/>
    <s v="US-2015-140200"/>
    <d v="2015-07-26T00:00:00"/>
    <d v="2015-07-28T00:00:00"/>
    <s v="First Class"/>
    <s v="CA-12775"/>
    <x v="222"/>
    <x v="0"/>
    <s v="United States"/>
    <s v="Mesa"/>
    <x v="16"/>
    <n v="85204"/>
    <x v="1"/>
    <s v="FUR-TA-10002356"/>
    <x v="0"/>
    <x v="3"/>
    <s v="Bevis Boat-Shaped Conference Table"/>
    <n v="393.16500000000002"/>
    <n v="3"/>
    <n v="0.5"/>
    <x v="893"/>
    <x v="1"/>
    <x v="1"/>
    <x v="2"/>
    <x v="7"/>
  </r>
  <r>
    <n v="948"/>
    <s v="US-2017-110576"/>
    <d v="2017-11-28T00:00:00"/>
    <d v="2017-12-02T00:00:00"/>
    <s v="Standard Class"/>
    <s v="RB-19795"/>
    <x v="176"/>
    <x v="2"/>
    <s v="United States"/>
    <s v="Philadelphia"/>
    <x v="9"/>
    <n v="19120"/>
    <x v="3"/>
    <s v="FUR-FU-10003601"/>
    <x v="0"/>
    <x v="5"/>
    <s v="Deflect-o RollaMat Studded, Beveled Mat for Medium Pile Carpeting"/>
    <n v="516.48800000000006"/>
    <n v="7"/>
    <n v="0.2"/>
    <x v="894"/>
    <x v="2"/>
    <x v="3"/>
    <x v="0"/>
    <x v="0"/>
  </r>
  <r>
    <n v="949"/>
    <s v="US-2017-110576"/>
    <d v="2017-11-28T00:00:00"/>
    <d v="2017-12-02T00:00:00"/>
    <s v="Standard Class"/>
    <s v="RB-19795"/>
    <x v="176"/>
    <x v="2"/>
    <s v="United States"/>
    <s v="Philadelphia"/>
    <x v="9"/>
    <n v="19120"/>
    <x v="3"/>
    <s v="FUR-FU-10000576"/>
    <x v="0"/>
    <x v="5"/>
    <s v="Luxo Professional Fluorescent Magnifier Lamp with Clamp-Mount Base"/>
    <n v="1007.232"/>
    <n v="6"/>
    <n v="0.2"/>
    <x v="895"/>
    <x v="2"/>
    <x v="3"/>
    <x v="0"/>
    <x v="0"/>
  </r>
  <r>
    <n v="950"/>
    <s v="US-2017-110576"/>
    <d v="2017-11-28T00:00:00"/>
    <d v="2017-12-02T00:00:00"/>
    <s v="Standard Class"/>
    <s v="RB-19795"/>
    <x v="176"/>
    <x v="2"/>
    <s v="United States"/>
    <s v="Philadelphia"/>
    <x v="9"/>
    <n v="19120"/>
    <x v="3"/>
    <s v="FUR-TA-10004154"/>
    <x v="0"/>
    <x v="3"/>
    <s v="Riverside Furniture Oval Coffee Table, Oval End Table, End Table with Drawer"/>
    <n v="2065.3200000000002"/>
    <n v="12"/>
    <n v="0.4"/>
    <x v="896"/>
    <x v="1"/>
    <x v="3"/>
    <x v="0"/>
    <x v="0"/>
  </r>
  <r>
    <n v="951"/>
    <s v="US-2017-110576"/>
    <d v="2017-11-28T00:00:00"/>
    <d v="2017-12-02T00:00:00"/>
    <s v="Standard Class"/>
    <s v="RB-19795"/>
    <x v="176"/>
    <x v="2"/>
    <s v="United States"/>
    <s v="Philadelphia"/>
    <x v="9"/>
    <n v="19120"/>
    <x v="3"/>
    <s v="OFF-PA-10000788"/>
    <x v="1"/>
    <x v="10"/>
    <s v="Xerox 210"/>
    <n v="15.552"/>
    <n v="3"/>
    <n v="0.2"/>
    <x v="12"/>
    <x v="2"/>
    <x v="3"/>
    <x v="0"/>
    <x v="0"/>
  </r>
  <r>
    <n v="952"/>
    <s v="US-2017-110576"/>
    <d v="2017-11-28T00:00:00"/>
    <d v="2017-12-02T00:00:00"/>
    <s v="Standard Class"/>
    <s v="RB-19795"/>
    <x v="176"/>
    <x v="2"/>
    <s v="United States"/>
    <s v="Philadelphia"/>
    <x v="9"/>
    <n v="19120"/>
    <x v="3"/>
    <s v="OFF-PA-10002479"/>
    <x v="1"/>
    <x v="10"/>
    <s v="Xerox 4200 Series MultiUse Premium Copy Paper (20Lb. and 84 Bright)"/>
    <n v="25.344000000000001"/>
    <n v="6"/>
    <n v="0.2"/>
    <x v="897"/>
    <x v="2"/>
    <x v="3"/>
    <x v="0"/>
    <x v="0"/>
  </r>
  <r>
    <n v="953"/>
    <s v="CA-2017-131156"/>
    <d v="2017-04-03T00:00:00"/>
    <d v="2017-04-07T00:00:00"/>
    <s v="Standard Class"/>
    <s v="KH-16360"/>
    <x v="347"/>
    <x v="0"/>
    <s v="United States"/>
    <s v="Philadelphia"/>
    <x v="9"/>
    <n v="19143"/>
    <x v="3"/>
    <s v="FUR-FU-10001940"/>
    <x v="0"/>
    <x v="5"/>
    <s v="Staple-based wall hangings"/>
    <n v="25.472000000000001"/>
    <n v="4"/>
    <n v="0.2"/>
    <x v="898"/>
    <x v="2"/>
    <x v="3"/>
    <x v="1"/>
    <x v="3"/>
  </r>
  <r>
    <n v="954"/>
    <s v="CA-2017-136539"/>
    <d v="2017-12-28T00:00:00"/>
    <d v="2018-01-01T00:00:00"/>
    <s v="Standard Class"/>
    <s v="GH-14665"/>
    <x v="348"/>
    <x v="0"/>
    <s v="United States"/>
    <s v="Round Rock"/>
    <x v="5"/>
    <n v="78664"/>
    <x v="2"/>
    <s v="OFF-AR-10001958"/>
    <x v="1"/>
    <x v="6"/>
    <s v="Stanley Bostitch Contemporary Electric Pencil Sharpeners"/>
    <n v="27.167999999999999"/>
    <n v="2"/>
    <n v="0.2"/>
    <x v="222"/>
    <x v="2"/>
    <x v="3"/>
    <x v="0"/>
    <x v="4"/>
  </r>
  <r>
    <n v="955"/>
    <s v="CA-2017-136539"/>
    <d v="2017-12-28T00:00:00"/>
    <d v="2018-01-01T00:00:00"/>
    <s v="Standard Class"/>
    <s v="GH-14665"/>
    <x v="348"/>
    <x v="0"/>
    <s v="United States"/>
    <s v="Round Rock"/>
    <x v="5"/>
    <n v="78664"/>
    <x v="2"/>
    <s v="FUR-BO-10004709"/>
    <x v="0"/>
    <x v="0"/>
    <s v="Bush Westfield Collection Bookcases, Medium Cherry Finish"/>
    <n v="78.852800000000002"/>
    <n v="2"/>
    <n v="0.32"/>
    <x v="899"/>
    <x v="1"/>
    <x v="3"/>
    <x v="0"/>
    <x v="4"/>
  </r>
  <r>
    <n v="956"/>
    <s v="CA-2017-119305"/>
    <d v="2017-11-30T00:00:00"/>
    <d v="2017-12-04T00:00:00"/>
    <s v="Standard Class"/>
    <s v="SW-20275"/>
    <x v="349"/>
    <x v="0"/>
    <s v="United States"/>
    <s v="Jackson"/>
    <x v="35"/>
    <n v="39212"/>
    <x v="0"/>
    <s v="OFF-ST-10000604"/>
    <x v="1"/>
    <x v="4"/>
    <s v="Home/Office Personal File Carts"/>
    <n v="173.8"/>
    <n v="5"/>
    <n v="0"/>
    <x v="900"/>
    <x v="0"/>
    <x v="3"/>
    <x v="0"/>
    <x v="0"/>
  </r>
  <r>
    <n v="957"/>
    <s v="CA-2017-102414"/>
    <d v="2017-05-15T00:00:00"/>
    <d v="2017-05-18T00:00:00"/>
    <s v="Second Class"/>
    <s v="JA-15970"/>
    <x v="350"/>
    <x v="0"/>
    <s v="United States"/>
    <s v="Phoenix"/>
    <x v="16"/>
    <n v="85023"/>
    <x v="1"/>
    <s v="TEC-PH-10002923"/>
    <x v="2"/>
    <x v="7"/>
    <s v="Logitech B530 USB Headset - headset - Full size, Binaural"/>
    <n v="29.591999999999999"/>
    <n v="1"/>
    <n v="0.2"/>
    <x v="901"/>
    <x v="2"/>
    <x v="3"/>
    <x v="1"/>
    <x v="5"/>
  </r>
  <r>
    <n v="958"/>
    <s v="CA-2017-102414"/>
    <d v="2017-05-15T00:00:00"/>
    <d v="2017-05-18T00:00:00"/>
    <s v="Second Class"/>
    <s v="JA-15970"/>
    <x v="350"/>
    <x v="0"/>
    <s v="United States"/>
    <s v="Phoenix"/>
    <x v="16"/>
    <n v="85023"/>
    <x v="1"/>
    <s v="OFF-BI-10004465"/>
    <x v="1"/>
    <x v="8"/>
    <s v="Avery Durable Slant Ring Binders"/>
    <n v="4.7519999999999998"/>
    <n v="2"/>
    <n v="0.7"/>
    <x v="902"/>
    <x v="1"/>
    <x v="3"/>
    <x v="1"/>
    <x v="5"/>
  </r>
  <r>
    <n v="959"/>
    <s v="CA-2017-102414"/>
    <d v="2017-05-15T00:00:00"/>
    <d v="2017-05-18T00:00:00"/>
    <s v="Second Class"/>
    <s v="JA-15970"/>
    <x v="350"/>
    <x v="0"/>
    <s v="United States"/>
    <s v="Phoenix"/>
    <x v="16"/>
    <n v="85023"/>
    <x v="1"/>
    <s v="OFF-PA-10002333"/>
    <x v="1"/>
    <x v="10"/>
    <s v="Universal Ultra Bright White Copier/Laser Paper, 8 1/2&quot; x 11&quot;, Ream"/>
    <n v="15.552"/>
    <n v="3"/>
    <n v="0.2"/>
    <x v="903"/>
    <x v="2"/>
    <x v="3"/>
    <x v="1"/>
    <x v="5"/>
  </r>
  <r>
    <n v="960"/>
    <s v="CA-2015-112571"/>
    <d v="2015-09-22T00:00:00"/>
    <d v="2015-09-22T00:00:00"/>
    <s v="Same Day"/>
    <s v="DL-12925"/>
    <x v="351"/>
    <x v="0"/>
    <s v="United States"/>
    <s v="Oceanside"/>
    <x v="1"/>
    <n v="92054"/>
    <x v="1"/>
    <s v="FUR-FU-10004188"/>
    <x v="0"/>
    <x v="5"/>
    <s v="Luxo Professional Combination Clamp-On Lamps"/>
    <n v="204.6"/>
    <n v="2"/>
    <n v="0"/>
    <x v="904"/>
    <x v="0"/>
    <x v="1"/>
    <x v="2"/>
    <x v="8"/>
  </r>
  <r>
    <n v="961"/>
    <s v="CA-2017-152142"/>
    <d v="2017-11-14T00:00:00"/>
    <d v="2017-11-19T00:00:00"/>
    <s v="Standard Class"/>
    <s v="LW-16990"/>
    <x v="352"/>
    <x v="1"/>
    <s v="United States"/>
    <s v="San Francisco"/>
    <x v="1"/>
    <n v="94110"/>
    <x v="1"/>
    <s v="FUR-CH-10002965"/>
    <x v="0"/>
    <x v="1"/>
    <s v="Global Leather Highback Executive Chair with Pneumatic Height Adjustment, Black"/>
    <n v="321.56799999999998"/>
    <n v="2"/>
    <n v="0.2"/>
    <x v="246"/>
    <x v="2"/>
    <x v="3"/>
    <x v="0"/>
    <x v="0"/>
  </r>
  <r>
    <n v="962"/>
    <s v="CA-2015-160059"/>
    <d v="2015-11-27T00:00:00"/>
    <d v="2015-12-01T00:00:00"/>
    <s v="Standard Class"/>
    <s v="TB-21190"/>
    <x v="353"/>
    <x v="2"/>
    <s v="United States"/>
    <s v="Fayetteville"/>
    <x v="36"/>
    <n v="72701"/>
    <x v="0"/>
    <s v="OFF-BI-10000145"/>
    <x v="1"/>
    <x v="8"/>
    <s v="Zipper Ring Binder Pockets"/>
    <n v="6.24"/>
    <n v="2"/>
    <n v="0"/>
    <x v="905"/>
    <x v="0"/>
    <x v="1"/>
    <x v="0"/>
    <x v="0"/>
  </r>
  <r>
    <n v="963"/>
    <s v="CA-2016-120859"/>
    <d v="2016-09-01T00:00:00"/>
    <d v="2016-09-04T00:00:00"/>
    <s v="First Class"/>
    <s v="CV-12805"/>
    <x v="51"/>
    <x v="1"/>
    <s v="United States"/>
    <s v="San Francisco"/>
    <x v="1"/>
    <n v="94110"/>
    <x v="1"/>
    <s v="OFF-EN-10001335"/>
    <x v="1"/>
    <x v="12"/>
    <s v="White Business Envelopes with Contemporary Seam, Recycled White Business Envelopes"/>
    <n v="21.88"/>
    <n v="2"/>
    <n v="0"/>
    <x v="906"/>
    <x v="0"/>
    <x v="0"/>
    <x v="2"/>
    <x v="8"/>
  </r>
  <r>
    <n v="964"/>
    <s v="CA-2014-127488"/>
    <d v="2014-09-22T00:00:00"/>
    <d v="2014-09-24T00:00:00"/>
    <s v="Second Class"/>
    <s v="MS-17365"/>
    <x v="333"/>
    <x v="0"/>
    <s v="United States"/>
    <s v="Boca Raton"/>
    <x v="2"/>
    <n v="33433"/>
    <x v="0"/>
    <s v="OFF-LA-10001613"/>
    <x v="1"/>
    <x v="2"/>
    <s v="Avery File Folder Labels"/>
    <n v="4.6079999999999997"/>
    <n v="2"/>
    <n v="0.2"/>
    <x v="907"/>
    <x v="2"/>
    <x v="2"/>
    <x v="2"/>
    <x v="8"/>
  </r>
  <r>
    <n v="965"/>
    <s v="CA-2017-135279"/>
    <d v="2017-04-09T00:00:00"/>
    <d v="2017-04-11T00:00:00"/>
    <s v="First Class"/>
    <s v="BS-11800"/>
    <x v="354"/>
    <x v="2"/>
    <s v="United States"/>
    <s v="New York City"/>
    <x v="15"/>
    <n v="10011"/>
    <x v="3"/>
    <s v="OFF-LA-10004055"/>
    <x v="1"/>
    <x v="2"/>
    <s v="Color-Coded Legal Exhibit Labels"/>
    <n v="9.82"/>
    <n v="2"/>
    <n v="0"/>
    <x v="785"/>
    <x v="0"/>
    <x v="3"/>
    <x v="1"/>
    <x v="3"/>
  </r>
  <r>
    <n v="966"/>
    <s v="CA-2017-135279"/>
    <d v="2017-04-09T00:00:00"/>
    <d v="2017-04-11T00:00:00"/>
    <s v="First Class"/>
    <s v="BS-11800"/>
    <x v="354"/>
    <x v="2"/>
    <s v="United States"/>
    <s v="New York City"/>
    <x v="15"/>
    <n v="10011"/>
    <x v="3"/>
    <s v="OFF-AR-10004344"/>
    <x v="1"/>
    <x v="6"/>
    <s v="Bulldog Vacuum Base Pencil Sharpener"/>
    <n v="35.97"/>
    <n v="3"/>
    <n v="0"/>
    <x v="908"/>
    <x v="0"/>
    <x v="3"/>
    <x v="1"/>
    <x v="3"/>
  </r>
  <r>
    <n v="967"/>
    <s v="CA-2017-135279"/>
    <d v="2017-04-09T00:00:00"/>
    <d v="2017-04-11T00:00:00"/>
    <s v="First Class"/>
    <s v="BS-11800"/>
    <x v="354"/>
    <x v="2"/>
    <s v="United States"/>
    <s v="New York City"/>
    <x v="15"/>
    <n v="10011"/>
    <x v="3"/>
    <s v="OFF-PA-10004621"/>
    <x v="1"/>
    <x v="10"/>
    <s v="Xerox 212"/>
    <n v="12.96"/>
    <n v="2"/>
    <n v="0"/>
    <x v="91"/>
    <x v="0"/>
    <x v="3"/>
    <x v="1"/>
    <x v="3"/>
  </r>
  <r>
    <n v="968"/>
    <s v="CA-2017-135279"/>
    <d v="2017-04-09T00:00:00"/>
    <d v="2017-04-11T00:00:00"/>
    <s v="First Class"/>
    <s v="BS-11800"/>
    <x v="354"/>
    <x v="2"/>
    <s v="United States"/>
    <s v="New York City"/>
    <x v="15"/>
    <n v="10011"/>
    <x v="3"/>
    <s v="OFF-PA-10001281"/>
    <x v="1"/>
    <x v="10"/>
    <s v="Computer Printout Paper with Letter-Trim Fine Perforations"/>
    <n v="191.6"/>
    <n v="4"/>
    <n v="0"/>
    <x v="909"/>
    <x v="0"/>
    <x v="3"/>
    <x v="1"/>
    <x v="3"/>
  </r>
  <r>
    <n v="969"/>
    <s v="CA-2017-135279"/>
    <d v="2017-04-09T00:00:00"/>
    <d v="2017-04-11T00:00:00"/>
    <s v="First Class"/>
    <s v="BS-11800"/>
    <x v="354"/>
    <x v="2"/>
    <s v="United States"/>
    <s v="New York City"/>
    <x v="15"/>
    <n v="10011"/>
    <x v="3"/>
    <s v="OFF-LA-10001613"/>
    <x v="1"/>
    <x v="2"/>
    <s v="Avery File Folder Labels"/>
    <n v="8.64"/>
    <n v="3"/>
    <n v="0"/>
    <x v="910"/>
    <x v="0"/>
    <x v="3"/>
    <x v="1"/>
    <x v="3"/>
  </r>
  <r>
    <n v="970"/>
    <s v="CA-2017-135279"/>
    <d v="2017-04-09T00:00:00"/>
    <d v="2017-04-11T00:00:00"/>
    <s v="First Class"/>
    <s v="BS-11800"/>
    <x v="354"/>
    <x v="2"/>
    <s v="United States"/>
    <s v="New York City"/>
    <x v="15"/>
    <n v="10011"/>
    <x v="3"/>
    <s v="OFF-ST-10001097"/>
    <x v="1"/>
    <x v="4"/>
    <s v="Office Impressions Heavy Duty Welded Shelving &amp; Multimedia Storage Drawers"/>
    <n v="501.81"/>
    <n v="3"/>
    <n v="0"/>
    <x v="232"/>
    <x v="0"/>
    <x v="3"/>
    <x v="1"/>
    <x v="3"/>
  </r>
  <r>
    <n v="971"/>
    <s v="CA-2014-115791"/>
    <d v="2014-01-16T00:00:00"/>
    <d v="2014-01-18T00:00:00"/>
    <s v="Second Class"/>
    <s v="DL-13315"/>
    <x v="111"/>
    <x v="0"/>
    <s v="United States"/>
    <s v="Philadelphia"/>
    <x v="9"/>
    <n v="19134"/>
    <x v="3"/>
    <s v="FUR-FU-10001095"/>
    <x v="0"/>
    <x v="5"/>
    <s v="DAX Black Cherry Wood-Tone Poster Frame"/>
    <n v="127.104"/>
    <n v="6"/>
    <n v="0.2"/>
    <x v="911"/>
    <x v="2"/>
    <x v="2"/>
    <x v="3"/>
    <x v="9"/>
  </r>
  <r>
    <n v="972"/>
    <s v="CA-2014-115791"/>
    <d v="2014-01-16T00:00:00"/>
    <d v="2014-01-18T00:00:00"/>
    <s v="Second Class"/>
    <s v="DL-13315"/>
    <x v="111"/>
    <x v="0"/>
    <s v="United States"/>
    <s v="Philadelphia"/>
    <x v="9"/>
    <n v="19134"/>
    <x v="3"/>
    <s v="TEC-PH-10004614"/>
    <x v="2"/>
    <x v="7"/>
    <s v="AT&amp;T 841000 Phone"/>
    <n v="124.2"/>
    <n v="3"/>
    <n v="0.4"/>
    <x v="912"/>
    <x v="1"/>
    <x v="2"/>
    <x v="3"/>
    <x v="9"/>
  </r>
  <r>
    <n v="973"/>
    <s v="CA-2014-115791"/>
    <d v="2014-01-16T00:00:00"/>
    <d v="2014-01-18T00:00:00"/>
    <s v="Second Class"/>
    <s v="DL-13315"/>
    <x v="111"/>
    <x v="0"/>
    <s v="United States"/>
    <s v="Philadelphia"/>
    <x v="9"/>
    <n v="19134"/>
    <x v="3"/>
    <s v="OFF-BI-10001575"/>
    <x v="1"/>
    <x v="8"/>
    <s v="GBC Linen Binding Covers"/>
    <n v="18.588000000000001"/>
    <n v="2"/>
    <n v="0.7"/>
    <x v="673"/>
    <x v="1"/>
    <x v="2"/>
    <x v="3"/>
    <x v="9"/>
  </r>
  <r>
    <n v="974"/>
    <s v="CA-2014-115791"/>
    <d v="2014-01-16T00:00:00"/>
    <d v="2014-01-18T00:00:00"/>
    <s v="Second Class"/>
    <s v="DL-13315"/>
    <x v="111"/>
    <x v="0"/>
    <s v="United States"/>
    <s v="Philadelphia"/>
    <x v="9"/>
    <n v="19134"/>
    <x v="3"/>
    <s v="OFF-LA-10001074"/>
    <x v="1"/>
    <x v="2"/>
    <s v="Round Specialty Laser Printer Labels"/>
    <n v="30.071999999999999"/>
    <n v="3"/>
    <n v="0.2"/>
    <x v="913"/>
    <x v="2"/>
    <x v="2"/>
    <x v="3"/>
    <x v="9"/>
  </r>
  <r>
    <n v="975"/>
    <s v="US-2017-103247"/>
    <d v="2017-10-05T00:00:00"/>
    <d v="2017-10-08T00:00:00"/>
    <s v="Second Class"/>
    <s v="PO-19195"/>
    <x v="285"/>
    <x v="2"/>
    <s v="United States"/>
    <s v="New York City"/>
    <x v="15"/>
    <n v="10011"/>
    <x v="3"/>
    <s v="TEC-PH-10003555"/>
    <x v="2"/>
    <x v="7"/>
    <s v="Motorola HK250 Universal Bluetooth Headset"/>
    <n v="160.93"/>
    <n v="7"/>
    <n v="0"/>
    <x v="914"/>
    <x v="0"/>
    <x v="3"/>
    <x v="0"/>
    <x v="2"/>
  </r>
  <r>
    <n v="976"/>
    <s v="US-2017-103247"/>
    <d v="2017-10-05T00:00:00"/>
    <d v="2017-10-08T00:00:00"/>
    <s v="Second Class"/>
    <s v="PO-19195"/>
    <x v="285"/>
    <x v="2"/>
    <s v="United States"/>
    <s v="New York City"/>
    <x v="15"/>
    <n v="10011"/>
    <x v="3"/>
    <s v="OFF-BI-10004492"/>
    <x v="1"/>
    <x v="8"/>
    <s v="Tuf-Vin Binders"/>
    <n v="75.792000000000002"/>
    <n v="3"/>
    <n v="0.2"/>
    <x v="385"/>
    <x v="2"/>
    <x v="3"/>
    <x v="0"/>
    <x v="2"/>
  </r>
  <r>
    <n v="977"/>
    <s v="US-2017-100209"/>
    <d v="2017-07-09T00:00:00"/>
    <d v="2017-07-15T00:00:00"/>
    <s v="Standard Class"/>
    <s v="TD-20995"/>
    <x v="143"/>
    <x v="0"/>
    <s v="United States"/>
    <s v="Portland"/>
    <x v="21"/>
    <n v="97206"/>
    <x v="1"/>
    <s v="OFF-BI-10002012"/>
    <x v="1"/>
    <x v="8"/>
    <s v="Wilson Jones Easy Flow II Sheet Lifters"/>
    <n v="1.08"/>
    <n v="2"/>
    <n v="0.7"/>
    <x v="915"/>
    <x v="1"/>
    <x v="3"/>
    <x v="2"/>
    <x v="7"/>
  </r>
  <r>
    <n v="978"/>
    <s v="CA-2017-159366"/>
    <d v="2017-01-07T00:00:00"/>
    <d v="2017-01-10T00:00:00"/>
    <s v="First Class"/>
    <s v="BW-11110"/>
    <x v="308"/>
    <x v="1"/>
    <s v="United States"/>
    <s v="Detroit"/>
    <x v="12"/>
    <n v="48205"/>
    <x v="2"/>
    <s v="TEC-MA-10000822"/>
    <x v="2"/>
    <x v="15"/>
    <s v="Lexmark MX611dhe Monochrome Laser Printer"/>
    <n v="3059.982"/>
    <n v="2"/>
    <n v="0.1"/>
    <x v="916"/>
    <x v="3"/>
    <x v="3"/>
    <x v="3"/>
    <x v="9"/>
  </r>
  <r>
    <n v="979"/>
    <s v="CA-2016-145499"/>
    <d v="2016-05-30T00:00:00"/>
    <d v="2016-05-31T00:00:00"/>
    <s v="First Class"/>
    <s v="RW-19690"/>
    <x v="355"/>
    <x v="0"/>
    <s v="United States"/>
    <s v="Wilmington"/>
    <x v="3"/>
    <n v="28403"/>
    <x v="0"/>
    <s v="OFF-BI-10000848"/>
    <x v="1"/>
    <x v="8"/>
    <s v="Angle-D Ring Binders"/>
    <n v="3.282"/>
    <n v="2"/>
    <n v="0.7"/>
    <x v="586"/>
    <x v="1"/>
    <x v="0"/>
    <x v="1"/>
    <x v="5"/>
  </r>
  <r>
    <n v="980"/>
    <s v="CA-2015-157035"/>
    <d v="2015-12-09T00:00:00"/>
    <d v="2015-12-12T00:00:00"/>
    <s v="First Class"/>
    <s v="KB-16600"/>
    <x v="33"/>
    <x v="1"/>
    <s v="United States"/>
    <s v="Columbus"/>
    <x v="14"/>
    <n v="47201"/>
    <x v="2"/>
    <s v="OFF-PA-10004156"/>
    <x v="1"/>
    <x v="10"/>
    <s v="Xerox 188"/>
    <n v="34.020000000000003"/>
    <n v="3"/>
    <n v="0"/>
    <x v="917"/>
    <x v="0"/>
    <x v="1"/>
    <x v="0"/>
    <x v="4"/>
  </r>
  <r>
    <n v="981"/>
    <s v="CA-2016-144939"/>
    <d v="2016-10-03T00:00:00"/>
    <d v="2016-10-08T00:00:00"/>
    <s v="Standard Class"/>
    <s v="EB-13870"/>
    <x v="12"/>
    <x v="0"/>
    <s v="United States"/>
    <s v="New York City"/>
    <x v="15"/>
    <n v="10035"/>
    <x v="3"/>
    <s v="FUR-CH-10003199"/>
    <x v="0"/>
    <x v="1"/>
    <s v="Office Star - Contemporary Task Swivel Chair"/>
    <n v="599.29200000000003"/>
    <n v="6"/>
    <n v="0.1"/>
    <x v="918"/>
    <x v="3"/>
    <x v="0"/>
    <x v="0"/>
    <x v="2"/>
  </r>
  <r>
    <n v="982"/>
    <s v="CA-2014-163419"/>
    <d v="2014-11-11T00:00:00"/>
    <d v="2014-11-14T00:00:00"/>
    <s v="Second Class"/>
    <s v="TZ-21580"/>
    <x v="356"/>
    <x v="0"/>
    <s v="United States"/>
    <s v="Louisville"/>
    <x v="22"/>
    <n v="80027"/>
    <x v="1"/>
    <s v="OFF-AR-10000034"/>
    <x v="1"/>
    <x v="6"/>
    <s v="BIC Brite Liner Grip Highlighters, Assorted, 5/Pack"/>
    <n v="3.3919999999999999"/>
    <n v="1"/>
    <n v="0.2"/>
    <x v="919"/>
    <x v="2"/>
    <x v="2"/>
    <x v="0"/>
    <x v="0"/>
  </r>
  <r>
    <n v="983"/>
    <s v="CA-2014-163419"/>
    <d v="2014-11-11T00:00:00"/>
    <d v="2014-11-14T00:00:00"/>
    <s v="Second Class"/>
    <s v="TZ-21580"/>
    <x v="356"/>
    <x v="0"/>
    <s v="United States"/>
    <s v="Louisville"/>
    <x v="22"/>
    <n v="80027"/>
    <x v="1"/>
    <s v="TEC-PH-10000560"/>
    <x v="2"/>
    <x v="7"/>
    <s v="Samsung Galaxy S III - 16GB - pebble blue (T-Mobile)"/>
    <n v="559.98400000000004"/>
    <n v="2"/>
    <n v="0.2"/>
    <x v="920"/>
    <x v="2"/>
    <x v="2"/>
    <x v="0"/>
    <x v="0"/>
  </r>
  <r>
    <n v="984"/>
    <s v="CA-2014-163419"/>
    <d v="2014-11-11T00:00:00"/>
    <d v="2014-11-14T00:00:00"/>
    <s v="Second Class"/>
    <s v="TZ-21580"/>
    <x v="356"/>
    <x v="0"/>
    <s v="United States"/>
    <s v="Louisville"/>
    <x v="22"/>
    <n v="80027"/>
    <x v="1"/>
    <s v="FUR-CH-10000665"/>
    <x v="0"/>
    <x v="1"/>
    <s v="Global Airflow Leather Mesh Back Chair, Black"/>
    <n v="603.91999999999996"/>
    <n v="5"/>
    <n v="0.2"/>
    <x v="921"/>
    <x v="2"/>
    <x v="2"/>
    <x v="0"/>
    <x v="0"/>
  </r>
  <r>
    <n v="985"/>
    <s v="CA-2017-100314"/>
    <d v="2017-09-29T00:00:00"/>
    <d v="2017-10-05T00:00:00"/>
    <s v="Standard Class"/>
    <s v="AS-10630"/>
    <x v="357"/>
    <x v="2"/>
    <s v="United States"/>
    <s v="Pasadena"/>
    <x v="5"/>
    <n v="77506"/>
    <x v="2"/>
    <s v="OFF-LA-10001569"/>
    <x v="1"/>
    <x v="2"/>
    <s v="Avery 499"/>
    <n v="7.968"/>
    <n v="2"/>
    <n v="0.2"/>
    <x v="922"/>
    <x v="2"/>
    <x v="3"/>
    <x v="2"/>
    <x v="8"/>
  </r>
  <r>
    <n v="986"/>
    <s v="CA-2017-100314"/>
    <d v="2017-09-29T00:00:00"/>
    <d v="2017-10-05T00:00:00"/>
    <s v="Standard Class"/>
    <s v="AS-10630"/>
    <x v="357"/>
    <x v="2"/>
    <s v="United States"/>
    <s v="Pasadena"/>
    <x v="5"/>
    <n v="77506"/>
    <x v="2"/>
    <s v="OFF-EN-10000461"/>
    <x v="1"/>
    <x v="12"/>
    <s v="#10- 4 1/8&quot; x 9 1/2&quot; Recycled Envelopes"/>
    <n v="27.968"/>
    <n v="4"/>
    <n v="0.2"/>
    <x v="923"/>
    <x v="2"/>
    <x v="3"/>
    <x v="2"/>
    <x v="8"/>
  </r>
  <r>
    <n v="987"/>
    <s v="CA-2017-100314"/>
    <d v="2017-09-29T00:00:00"/>
    <d v="2017-10-05T00:00:00"/>
    <s v="Standard Class"/>
    <s v="AS-10630"/>
    <x v="357"/>
    <x v="2"/>
    <s v="United States"/>
    <s v="Pasadena"/>
    <x v="5"/>
    <n v="77506"/>
    <x v="2"/>
    <s v="TEC-MA-10003066"/>
    <x v="2"/>
    <x v="15"/>
    <s v="Wasp CCD Handheld Bar Code Reader"/>
    <n v="336.51"/>
    <n v="3"/>
    <n v="0.4"/>
    <x v="924"/>
    <x v="1"/>
    <x v="3"/>
    <x v="2"/>
    <x v="8"/>
  </r>
  <r>
    <n v="988"/>
    <s v="CA-2015-146829"/>
    <d v="2015-03-10T00:00:00"/>
    <d v="2015-03-10T00:00:00"/>
    <s v="Same Day"/>
    <s v="TS-21340"/>
    <x v="358"/>
    <x v="0"/>
    <s v="United States"/>
    <s v="Houston"/>
    <x v="5"/>
    <n v="77041"/>
    <x v="2"/>
    <s v="OFF-BI-10004022"/>
    <x v="1"/>
    <x v="8"/>
    <s v="Acco Suede Grain Vinyl Round Ring Binder"/>
    <n v="1.1120000000000001"/>
    <n v="2"/>
    <n v="0.8"/>
    <x v="925"/>
    <x v="1"/>
    <x v="1"/>
    <x v="3"/>
    <x v="10"/>
  </r>
  <r>
    <n v="989"/>
    <s v="CA-2017-167899"/>
    <d v="2017-05-21T00:00:00"/>
    <d v="2017-05-26T00:00:00"/>
    <s v="Standard Class"/>
    <s v="JG-15805"/>
    <x v="189"/>
    <x v="1"/>
    <s v="United States"/>
    <s v="Auburn"/>
    <x v="15"/>
    <n v="13021"/>
    <x v="3"/>
    <s v="FUR-FU-10004071"/>
    <x v="0"/>
    <x v="5"/>
    <s v="Luxo Professional Magnifying Clamp-On Fluorescent Lamps"/>
    <n v="520.04999999999995"/>
    <n v="5"/>
    <n v="0"/>
    <x v="926"/>
    <x v="0"/>
    <x v="3"/>
    <x v="1"/>
    <x v="5"/>
  </r>
  <r>
    <n v="990"/>
    <s v="CA-2017-167899"/>
    <d v="2017-05-21T00:00:00"/>
    <d v="2017-05-26T00:00:00"/>
    <s v="Standard Class"/>
    <s v="JG-15805"/>
    <x v="189"/>
    <x v="1"/>
    <s v="United States"/>
    <s v="Auburn"/>
    <x v="15"/>
    <n v="13021"/>
    <x v="3"/>
    <s v="OFF-AR-10001988"/>
    <x v="1"/>
    <x v="6"/>
    <s v="Bulldog Table or Wall-Mount Pencil Sharpener"/>
    <n v="17.97"/>
    <n v="3"/>
    <n v="0"/>
    <x v="927"/>
    <x v="0"/>
    <x v="3"/>
    <x v="1"/>
    <x v="5"/>
  </r>
  <r>
    <n v="991"/>
    <s v="CA-2015-153549"/>
    <d v="2015-03-29T00:00:00"/>
    <d v="2015-03-31T00:00:00"/>
    <s v="Second Class"/>
    <s v="SL-20155"/>
    <x v="359"/>
    <x v="2"/>
    <s v="United States"/>
    <s v="Jacksonville"/>
    <x v="2"/>
    <n v="32216"/>
    <x v="0"/>
    <s v="FUR-CH-10004086"/>
    <x v="0"/>
    <x v="1"/>
    <s v="Hon 4070 Series Pagoda Armless Upholstered Stacking Chairs"/>
    <n v="1166.92"/>
    <n v="5"/>
    <n v="0.2"/>
    <x v="928"/>
    <x v="2"/>
    <x v="1"/>
    <x v="3"/>
    <x v="10"/>
  </r>
  <r>
    <n v="992"/>
    <s v="CA-2016-110023"/>
    <d v="2016-09-09T00:00:00"/>
    <d v="2016-09-11T00:00:00"/>
    <s v="First Class"/>
    <s v="TS-21610"/>
    <x v="59"/>
    <x v="0"/>
    <s v="United States"/>
    <s v="New York City"/>
    <x v="15"/>
    <n v="10024"/>
    <x v="3"/>
    <s v="OFF-BI-10001036"/>
    <x v="1"/>
    <x v="8"/>
    <s v="Cardinal EasyOpen D-Ring Binders"/>
    <n v="14.624000000000001"/>
    <n v="2"/>
    <n v="0.2"/>
    <x v="929"/>
    <x v="2"/>
    <x v="0"/>
    <x v="2"/>
    <x v="8"/>
  </r>
  <r>
    <n v="993"/>
    <s v="CA-2016-105585"/>
    <d v="2016-08-26T00:00:00"/>
    <d v="2016-08-27T00:00:00"/>
    <s v="First Class"/>
    <s v="RF-19735"/>
    <x v="288"/>
    <x v="0"/>
    <s v="United States"/>
    <s v="San Jose"/>
    <x v="1"/>
    <n v="95123"/>
    <x v="1"/>
    <s v="OFF-FA-10002983"/>
    <x v="1"/>
    <x v="13"/>
    <s v="Advantus SlideClip Paper Clips"/>
    <n v="10.23"/>
    <n v="3"/>
    <n v="0"/>
    <x v="930"/>
    <x v="0"/>
    <x v="0"/>
    <x v="2"/>
    <x v="6"/>
  </r>
  <r>
    <n v="994"/>
    <s v="CA-2016-105585"/>
    <d v="2016-08-26T00:00:00"/>
    <d v="2016-08-27T00:00:00"/>
    <s v="First Class"/>
    <s v="RF-19735"/>
    <x v="288"/>
    <x v="0"/>
    <s v="United States"/>
    <s v="San Jose"/>
    <x v="1"/>
    <n v="95123"/>
    <x v="1"/>
    <s v="OFF-PA-10003625"/>
    <x v="1"/>
    <x v="10"/>
    <s v="Xerox 1979"/>
    <n v="154.9"/>
    <n v="5"/>
    <n v="0"/>
    <x v="931"/>
    <x v="0"/>
    <x v="0"/>
    <x v="2"/>
    <x v="6"/>
  </r>
  <r>
    <n v="995"/>
    <s v="CA-2014-117639"/>
    <d v="2014-05-21T00:00:00"/>
    <d v="2014-05-25T00:00:00"/>
    <s v="Standard Class"/>
    <s v="MW-18235"/>
    <x v="360"/>
    <x v="1"/>
    <s v="United States"/>
    <s v="Virginia Beach"/>
    <x v="17"/>
    <n v="23464"/>
    <x v="0"/>
    <s v="OFF-BI-10003925"/>
    <x v="1"/>
    <x v="8"/>
    <s v="Fellowes PB300 Plastic Comb Binding Machine"/>
    <n v="2715.93"/>
    <n v="7"/>
    <n v="0"/>
    <x v="932"/>
    <x v="0"/>
    <x v="2"/>
    <x v="1"/>
    <x v="5"/>
  </r>
  <r>
    <n v="996"/>
    <s v="CA-2014-117639"/>
    <d v="2014-05-21T00:00:00"/>
    <d v="2014-05-25T00:00:00"/>
    <s v="Standard Class"/>
    <s v="MW-18235"/>
    <x v="360"/>
    <x v="1"/>
    <s v="United States"/>
    <s v="Virginia Beach"/>
    <x v="17"/>
    <n v="23464"/>
    <x v="0"/>
    <s v="TEC-PH-10001530"/>
    <x v="2"/>
    <x v="7"/>
    <s v="Plantronics Voyager Pro Legend"/>
    <n v="617.97"/>
    <n v="3"/>
    <n v="0"/>
    <x v="933"/>
    <x v="0"/>
    <x v="2"/>
    <x v="1"/>
    <x v="5"/>
  </r>
  <r>
    <n v="997"/>
    <s v="CA-2015-162537"/>
    <d v="2015-10-28T00:00:00"/>
    <d v="2015-11-03T00:00:00"/>
    <s v="Standard Class"/>
    <s v="RD-19585"/>
    <x v="361"/>
    <x v="0"/>
    <s v="United States"/>
    <s v="Henderson"/>
    <x v="0"/>
    <n v="42420"/>
    <x v="0"/>
    <s v="OFF-EN-10003862"/>
    <x v="1"/>
    <x v="12"/>
    <s v="Laser &amp; Ink Jet Business Envelopes"/>
    <n v="10.67"/>
    <n v="1"/>
    <n v="0"/>
    <x v="934"/>
    <x v="0"/>
    <x v="1"/>
    <x v="0"/>
    <x v="2"/>
  </r>
  <r>
    <n v="998"/>
    <s v="CA-2015-162537"/>
    <d v="2015-10-28T00:00:00"/>
    <d v="2015-11-03T00:00:00"/>
    <s v="Standard Class"/>
    <s v="RD-19585"/>
    <x v="361"/>
    <x v="0"/>
    <s v="United States"/>
    <s v="Henderson"/>
    <x v="0"/>
    <n v="42420"/>
    <x v="0"/>
    <s v="OFF-ST-10004258"/>
    <x v="1"/>
    <x v="4"/>
    <s v="Portable Personal File Box"/>
    <n v="36.630000000000003"/>
    <n v="3"/>
    <n v="0"/>
    <x v="935"/>
    <x v="0"/>
    <x v="1"/>
    <x v="0"/>
    <x v="2"/>
  </r>
  <r>
    <n v="999"/>
    <s v="CA-2015-162537"/>
    <d v="2015-10-28T00:00:00"/>
    <d v="2015-11-03T00:00:00"/>
    <s v="Standard Class"/>
    <s v="RD-19585"/>
    <x v="361"/>
    <x v="0"/>
    <s v="United States"/>
    <s v="Henderson"/>
    <x v="0"/>
    <n v="42420"/>
    <x v="0"/>
    <s v="FUR-FU-10002885"/>
    <x v="0"/>
    <x v="5"/>
    <s v="Magna Visual Magnetic Picture Hangers"/>
    <n v="24.1"/>
    <n v="5"/>
    <n v="0"/>
    <x v="936"/>
    <x v="0"/>
    <x v="1"/>
    <x v="0"/>
    <x v="2"/>
  </r>
  <r>
    <n v="1000"/>
    <s v="CA-2015-162537"/>
    <d v="2015-10-28T00:00:00"/>
    <d v="2015-11-03T00:00:00"/>
    <s v="Standard Class"/>
    <s v="RD-19585"/>
    <x v="361"/>
    <x v="0"/>
    <s v="United States"/>
    <s v="Henderson"/>
    <x v="0"/>
    <n v="42420"/>
    <x v="0"/>
    <s v="FUR-FU-10001918"/>
    <x v="0"/>
    <x v="5"/>
    <s v="C-Line Cubicle Keepers Polyproplyene Holder With Velcro Backings"/>
    <n v="33.11"/>
    <n v="7"/>
    <n v="0"/>
    <x v="937"/>
    <x v="0"/>
    <x v="1"/>
    <x v="0"/>
    <x v="2"/>
  </r>
  <r>
    <n v="1001"/>
    <s v="CA-2016-155488"/>
    <d v="2016-11-13T00:00:00"/>
    <d v="2016-11-17T00:00:00"/>
    <s v="Standard Class"/>
    <s v="FM-14290"/>
    <x v="86"/>
    <x v="2"/>
    <s v="United States"/>
    <s v="Vancouver"/>
    <x v="4"/>
    <n v="98661"/>
    <x v="1"/>
    <s v="OFF-AR-10002956"/>
    <x v="1"/>
    <x v="6"/>
    <s v="Boston 16801 Nautilus Battery Pencil Sharpener"/>
    <n v="44.02"/>
    <n v="2"/>
    <n v="0"/>
    <x v="938"/>
    <x v="0"/>
    <x v="0"/>
    <x v="0"/>
    <x v="0"/>
  </r>
  <r>
    <n v="1002"/>
    <s v="CA-2015-124891"/>
    <d v="2015-07-31T00:00:00"/>
    <d v="2015-07-31T00:00:00"/>
    <s v="Same Day"/>
    <s v="RH-19495"/>
    <x v="302"/>
    <x v="0"/>
    <s v="United States"/>
    <s v="New York City"/>
    <x v="15"/>
    <n v="10024"/>
    <x v="3"/>
    <s v="TEC-AC-10003033"/>
    <x v="2"/>
    <x v="11"/>
    <s v="Plantronics CS510 - Over-the-Head monaural Wireless Headset System"/>
    <n v="2309.65"/>
    <n v="7"/>
    <n v="0"/>
    <x v="939"/>
    <x v="0"/>
    <x v="1"/>
    <x v="2"/>
    <x v="7"/>
  </r>
  <r>
    <n v="1003"/>
    <s v="CA-2015-124891"/>
    <d v="2015-07-31T00:00:00"/>
    <d v="2015-07-31T00:00:00"/>
    <s v="Same Day"/>
    <s v="RH-19495"/>
    <x v="302"/>
    <x v="0"/>
    <s v="United States"/>
    <s v="New York City"/>
    <x v="15"/>
    <n v="10024"/>
    <x v="3"/>
    <s v="FUR-TA-10002903"/>
    <x v="0"/>
    <x v="3"/>
    <s v="Bevis Round Bullnose 29&quot; High Table Top"/>
    <n v="1090.7819999999999"/>
    <n v="7"/>
    <n v="0.4"/>
    <x v="940"/>
    <x v="1"/>
    <x v="1"/>
    <x v="2"/>
    <x v="7"/>
  </r>
  <r>
    <n v="1004"/>
    <s v="CA-2015-124891"/>
    <d v="2015-07-31T00:00:00"/>
    <d v="2015-07-31T00:00:00"/>
    <s v="Same Day"/>
    <s v="RH-19495"/>
    <x v="302"/>
    <x v="0"/>
    <s v="United States"/>
    <s v="New York City"/>
    <x v="15"/>
    <n v="10024"/>
    <x v="3"/>
    <s v="OFF-PA-10004621"/>
    <x v="1"/>
    <x v="10"/>
    <s v="Xerox 212"/>
    <n v="19.440000000000001"/>
    <n v="3"/>
    <n v="0"/>
    <x v="551"/>
    <x v="0"/>
    <x v="1"/>
    <x v="2"/>
    <x v="7"/>
  </r>
  <r>
    <n v="1005"/>
    <s v="CA-2015-126445"/>
    <d v="2015-08-27T00:00:00"/>
    <d v="2015-08-31T00:00:00"/>
    <s v="Standard Class"/>
    <s v="RA-19945"/>
    <x v="362"/>
    <x v="0"/>
    <s v="United States"/>
    <s v="Murrieta"/>
    <x v="1"/>
    <n v="92563"/>
    <x v="1"/>
    <s v="OFF-ST-10000046"/>
    <x v="1"/>
    <x v="4"/>
    <s v="Fellowes Super Stor/Drawer Files"/>
    <n v="484.65"/>
    <n v="3"/>
    <n v="0"/>
    <x v="941"/>
    <x v="0"/>
    <x v="1"/>
    <x v="2"/>
    <x v="6"/>
  </r>
  <r>
    <n v="1006"/>
    <s v="CA-2015-111199"/>
    <d v="2015-11-13T00:00:00"/>
    <d v="2015-11-17T00:00:00"/>
    <s v="Standard Class"/>
    <s v="JK-15730"/>
    <x v="300"/>
    <x v="0"/>
    <s v="United States"/>
    <s v="Jacksonville"/>
    <x v="3"/>
    <n v="28540"/>
    <x v="0"/>
    <s v="OFF-PA-10001790"/>
    <x v="1"/>
    <x v="10"/>
    <s v="Xerox 1910"/>
    <n v="115.29600000000001"/>
    <n v="3"/>
    <n v="0.2"/>
    <x v="942"/>
    <x v="2"/>
    <x v="1"/>
    <x v="0"/>
    <x v="0"/>
  </r>
  <r>
    <n v="1007"/>
    <s v="CA-2015-105312"/>
    <d v="2015-11-06T00:00:00"/>
    <d v="2015-11-09T00:00:00"/>
    <s v="First Class"/>
    <s v="MT-17815"/>
    <x v="363"/>
    <x v="0"/>
    <s v="United States"/>
    <s v="Scottsdale"/>
    <x v="16"/>
    <n v="85254"/>
    <x v="1"/>
    <s v="OFF-EN-10002600"/>
    <x v="1"/>
    <x v="12"/>
    <s v="Redi-Strip #10 Envelopes, 4 1/8 x 9 1/2"/>
    <n v="7.08"/>
    <n v="3"/>
    <n v="0.2"/>
    <x v="943"/>
    <x v="2"/>
    <x v="1"/>
    <x v="0"/>
    <x v="0"/>
  </r>
  <r>
    <n v="1008"/>
    <s v="CA-2015-105312"/>
    <d v="2015-11-06T00:00:00"/>
    <d v="2015-11-09T00:00:00"/>
    <s v="First Class"/>
    <s v="MT-17815"/>
    <x v="363"/>
    <x v="0"/>
    <s v="United States"/>
    <s v="Scottsdale"/>
    <x v="16"/>
    <n v="85254"/>
    <x v="1"/>
    <s v="OFF-BI-10002049"/>
    <x v="1"/>
    <x v="8"/>
    <s v="UniKeep View Case Binders"/>
    <n v="4.4009999999999998"/>
    <n v="3"/>
    <n v="0.7"/>
    <x v="944"/>
    <x v="1"/>
    <x v="1"/>
    <x v="0"/>
    <x v="0"/>
  </r>
  <r>
    <n v="1009"/>
    <s v="US-2017-106705"/>
    <d v="2017-12-26T00:00:00"/>
    <d v="2018-01-01T00:00:00"/>
    <s v="Standard Class"/>
    <s v="PO-18850"/>
    <x v="138"/>
    <x v="0"/>
    <s v="United States"/>
    <s v="Burlington"/>
    <x v="23"/>
    <n v="52601"/>
    <x v="2"/>
    <s v="OFF-PA-10001509"/>
    <x v="1"/>
    <x v="10"/>
    <s v="Recycled Desk Saver Line &quot;While You Were Out&quot; Book, 5 1/2&quot; X 4&quot;"/>
    <n v="44.75"/>
    <n v="5"/>
    <n v="0"/>
    <x v="945"/>
    <x v="0"/>
    <x v="3"/>
    <x v="0"/>
    <x v="4"/>
  </r>
  <r>
    <n v="1010"/>
    <s v="CA-2017-135034"/>
    <d v="2017-08-01T00:00:00"/>
    <d v="2017-08-03T00:00:00"/>
    <s v="First Class"/>
    <s v="AT-10735"/>
    <x v="247"/>
    <x v="0"/>
    <s v="United States"/>
    <s v="Chicago"/>
    <x v="10"/>
    <n v="60653"/>
    <x v="2"/>
    <s v="TEC-PH-10003931"/>
    <x v="2"/>
    <x v="7"/>
    <s v="JBL Micro Wireless Portable Bluetooth Speaker"/>
    <n v="95.983999999999995"/>
    <n v="2"/>
    <n v="0.2"/>
    <x v="946"/>
    <x v="2"/>
    <x v="3"/>
    <x v="2"/>
    <x v="6"/>
  </r>
  <r>
    <n v="1011"/>
    <s v="CA-2014-158540"/>
    <d v="2014-11-24T00:00:00"/>
    <d v="2014-11-26T00:00:00"/>
    <s v="First Class"/>
    <s v="VG-21790"/>
    <x v="364"/>
    <x v="0"/>
    <s v="United States"/>
    <s v="San Diego"/>
    <x v="1"/>
    <n v="92037"/>
    <x v="1"/>
    <s v="FUR-FU-10001602"/>
    <x v="0"/>
    <x v="5"/>
    <s v="Eldon Delta Triangular Chair Mat, 52&quot; x 58&quot;, Clear"/>
    <n v="151.72"/>
    <n v="4"/>
    <n v="0"/>
    <x v="947"/>
    <x v="0"/>
    <x v="2"/>
    <x v="0"/>
    <x v="0"/>
  </r>
  <r>
    <n v="1012"/>
    <s v="CA-2017-118437"/>
    <d v="2017-06-17T00:00:00"/>
    <d v="2017-06-21T00:00:00"/>
    <s v="Second Class"/>
    <s v="PF-19165"/>
    <x v="58"/>
    <x v="0"/>
    <s v="United States"/>
    <s v="Olympia"/>
    <x v="4"/>
    <n v="98502"/>
    <x v="1"/>
    <s v="FUR-FU-10004848"/>
    <x v="0"/>
    <x v="5"/>
    <s v="Howard Miller 13-3/4&quot; Diameter Brushed Chrome Round Wall Clock"/>
    <n v="155.25"/>
    <n v="3"/>
    <n v="0"/>
    <x v="948"/>
    <x v="0"/>
    <x v="3"/>
    <x v="1"/>
    <x v="1"/>
  </r>
  <r>
    <n v="1013"/>
    <s v="CA-2017-118437"/>
    <d v="2017-06-17T00:00:00"/>
    <d v="2017-06-21T00:00:00"/>
    <s v="Second Class"/>
    <s v="PF-19165"/>
    <x v="58"/>
    <x v="0"/>
    <s v="United States"/>
    <s v="Olympia"/>
    <x v="4"/>
    <n v="98502"/>
    <x v="1"/>
    <s v="OFF-ST-10003722"/>
    <x v="1"/>
    <x v="4"/>
    <s v="Project Tote Personal File"/>
    <n v="14.03"/>
    <n v="1"/>
    <n v="0"/>
    <x v="949"/>
    <x v="0"/>
    <x v="3"/>
    <x v="1"/>
    <x v="1"/>
  </r>
  <r>
    <n v="1014"/>
    <s v="US-2015-126214"/>
    <d v="2015-12-21T00:00:00"/>
    <d v="2015-12-24T00:00:00"/>
    <s v="Second Class"/>
    <s v="JS-15880"/>
    <x v="365"/>
    <x v="0"/>
    <s v="United States"/>
    <s v="Seattle"/>
    <x v="4"/>
    <n v="98103"/>
    <x v="1"/>
    <s v="FUR-TA-10003748"/>
    <x v="0"/>
    <x v="3"/>
    <s v="Bevis 36 x 72 Conference Tables"/>
    <n v="1618.37"/>
    <n v="13"/>
    <n v="0"/>
    <x v="950"/>
    <x v="0"/>
    <x v="1"/>
    <x v="0"/>
    <x v="4"/>
  </r>
  <r>
    <n v="1015"/>
    <s v="US-2015-126214"/>
    <d v="2015-12-21T00:00:00"/>
    <d v="2015-12-24T00:00:00"/>
    <s v="Second Class"/>
    <s v="JS-15880"/>
    <x v="365"/>
    <x v="0"/>
    <s v="United States"/>
    <s v="Seattle"/>
    <x v="4"/>
    <n v="98103"/>
    <x v="1"/>
    <s v="TEC-AC-10003198"/>
    <x v="2"/>
    <x v="11"/>
    <s v="Enermax Acrylux Wireless Keyboard"/>
    <n v="99.6"/>
    <n v="1"/>
    <n v="0"/>
    <x v="951"/>
    <x v="0"/>
    <x v="1"/>
    <x v="0"/>
    <x v="4"/>
  </r>
  <r>
    <n v="1016"/>
    <s v="CA-2015-133025"/>
    <d v="2015-09-17T00:00:00"/>
    <d v="2015-09-19T00:00:00"/>
    <s v="Second Class"/>
    <s v="MO-17800"/>
    <x v="246"/>
    <x v="2"/>
    <s v="United States"/>
    <s v="Los Angeles"/>
    <x v="1"/>
    <n v="90036"/>
    <x v="1"/>
    <s v="OFF-PA-10004100"/>
    <x v="1"/>
    <x v="10"/>
    <s v="Xerox 216"/>
    <n v="32.4"/>
    <n v="5"/>
    <n v="0"/>
    <x v="56"/>
    <x v="0"/>
    <x v="1"/>
    <x v="2"/>
    <x v="8"/>
  </r>
  <r>
    <n v="1017"/>
    <s v="CA-2015-108665"/>
    <d v="2015-07-06T00:00:00"/>
    <d v="2015-07-10T00:00:00"/>
    <s v="Standard Class"/>
    <s v="KM-16225"/>
    <x v="366"/>
    <x v="1"/>
    <s v="United States"/>
    <s v="New York City"/>
    <x v="15"/>
    <n v="10011"/>
    <x v="3"/>
    <s v="FUR-FU-10002191"/>
    <x v="0"/>
    <x v="5"/>
    <s v="G.E. Halogen Desk Lamp Bulbs"/>
    <n v="13.96"/>
    <n v="2"/>
    <n v="0"/>
    <x v="952"/>
    <x v="0"/>
    <x v="1"/>
    <x v="2"/>
    <x v="7"/>
  </r>
  <r>
    <n v="1018"/>
    <s v="CA-2015-108665"/>
    <d v="2015-07-06T00:00:00"/>
    <d v="2015-07-10T00:00:00"/>
    <s v="Standard Class"/>
    <s v="KM-16225"/>
    <x v="366"/>
    <x v="1"/>
    <s v="United States"/>
    <s v="New York City"/>
    <x v="15"/>
    <n v="10011"/>
    <x v="3"/>
    <s v="FUR-FU-10000965"/>
    <x v="0"/>
    <x v="5"/>
    <s v="Howard Miller 11-1/2&quot; Diameter Ridgewood Wall Clock"/>
    <n v="155.82"/>
    <n v="3"/>
    <n v="0"/>
    <x v="953"/>
    <x v="0"/>
    <x v="1"/>
    <x v="2"/>
    <x v="7"/>
  </r>
  <r>
    <n v="1019"/>
    <s v="CA-2015-108665"/>
    <d v="2015-07-06T00:00:00"/>
    <d v="2015-07-10T00:00:00"/>
    <s v="Standard Class"/>
    <s v="KM-16225"/>
    <x v="366"/>
    <x v="1"/>
    <s v="United States"/>
    <s v="New York City"/>
    <x v="15"/>
    <n v="10011"/>
    <x v="3"/>
    <s v="TEC-PH-10004188"/>
    <x v="2"/>
    <x v="7"/>
    <s v="OtterBox Commuter Series Case - Samsung Galaxy S4"/>
    <n v="124.95"/>
    <n v="5"/>
    <n v="0"/>
    <x v="954"/>
    <x v="0"/>
    <x v="1"/>
    <x v="2"/>
    <x v="7"/>
  </r>
  <r>
    <n v="1020"/>
    <s v="CA-2015-108665"/>
    <d v="2015-07-06T00:00:00"/>
    <d v="2015-07-10T00:00:00"/>
    <s v="Standard Class"/>
    <s v="KM-16225"/>
    <x v="366"/>
    <x v="1"/>
    <s v="United States"/>
    <s v="New York City"/>
    <x v="15"/>
    <n v="10011"/>
    <x v="3"/>
    <s v="OFF-ST-10001526"/>
    <x v="1"/>
    <x v="4"/>
    <s v="Iceberg Mobile Mega Data/Printer Cart "/>
    <n v="601.65"/>
    <n v="5"/>
    <n v="0"/>
    <x v="955"/>
    <x v="0"/>
    <x v="1"/>
    <x v="2"/>
    <x v="7"/>
  </r>
  <r>
    <n v="1021"/>
    <s v="CA-2015-124450"/>
    <d v="2015-04-27T00:00:00"/>
    <d v="2015-05-03T00:00:00"/>
    <s v="Standard Class"/>
    <s v="GT-14710"/>
    <x v="218"/>
    <x v="0"/>
    <s v="United States"/>
    <s v="Washington"/>
    <x v="40"/>
    <n v="20016"/>
    <x v="3"/>
    <s v="OFF-AR-10001166"/>
    <x v="1"/>
    <x v="6"/>
    <s v="Staples in misc. colors"/>
    <n v="22.74"/>
    <n v="3"/>
    <n v="0"/>
    <x v="956"/>
    <x v="0"/>
    <x v="1"/>
    <x v="1"/>
    <x v="3"/>
  </r>
  <r>
    <n v="1022"/>
    <s v="CA-2015-124450"/>
    <d v="2015-04-27T00:00:00"/>
    <d v="2015-05-03T00:00:00"/>
    <s v="Standard Class"/>
    <s v="GT-14710"/>
    <x v="218"/>
    <x v="0"/>
    <s v="United States"/>
    <s v="Washington"/>
    <x v="40"/>
    <n v="20016"/>
    <x v="3"/>
    <s v="FUR-CH-10000309"/>
    <x v="0"/>
    <x v="1"/>
    <s v="Global Comet Stacking Arm Chair"/>
    <n v="1267.53"/>
    <n v="3"/>
    <n v="0"/>
    <x v="957"/>
    <x v="0"/>
    <x v="1"/>
    <x v="1"/>
    <x v="3"/>
  </r>
  <r>
    <n v="1023"/>
    <s v="CA-2015-124450"/>
    <d v="2015-04-27T00:00:00"/>
    <d v="2015-05-03T00:00:00"/>
    <s v="Standard Class"/>
    <s v="GT-14710"/>
    <x v="218"/>
    <x v="0"/>
    <s v="United States"/>
    <s v="Washington"/>
    <x v="40"/>
    <n v="20016"/>
    <x v="3"/>
    <s v="TEC-MA-10004212"/>
    <x v="2"/>
    <x v="15"/>
    <s v="Cisco SPA525G2 5-Line IP Phone"/>
    <n v="1379.92"/>
    <n v="8"/>
    <n v="0"/>
    <x v="958"/>
    <x v="0"/>
    <x v="1"/>
    <x v="1"/>
    <x v="3"/>
  </r>
  <r>
    <n v="1024"/>
    <s v="CA-2015-167269"/>
    <d v="2015-06-16T00:00:00"/>
    <d v="2015-06-20T00:00:00"/>
    <s v="Standard Class"/>
    <s v="PB-19150"/>
    <x v="171"/>
    <x v="0"/>
    <s v="United States"/>
    <s v="Philadelphia"/>
    <x v="9"/>
    <n v="19134"/>
    <x v="3"/>
    <s v="OFF-EN-10003072"/>
    <x v="1"/>
    <x v="12"/>
    <s v="Peel &amp; Seel Envelopes"/>
    <n v="6.2080000000000002"/>
    <n v="2"/>
    <n v="0.2"/>
    <x v="959"/>
    <x v="2"/>
    <x v="1"/>
    <x v="1"/>
    <x v="1"/>
  </r>
  <r>
    <n v="1025"/>
    <s v="CA-2017-106964"/>
    <d v="2017-12-17T00:00:00"/>
    <d v="2017-12-20T00:00:00"/>
    <s v="First Class"/>
    <s v="HR-14770"/>
    <x v="367"/>
    <x v="2"/>
    <s v="United States"/>
    <s v="Los Angeles"/>
    <x v="1"/>
    <n v="90045"/>
    <x v="1"/>
    <s v="OFF-BI-10000320"/>
    <x v="1"/>
    <x v="8"/>
    <s v="GBC Plastic Binding Combs"/>
    <n v="11.808"/>
    <n v="2"/>
    <n v="0.2"/>
    <x v="960"/>
    <x v="2"/>
    <x v="3"/>
    <x v="0"/>
    <x v="4"/>
  </r>
  <r>
    <n v="1026"/>
    <s v="CA-2016-126529"/>
    <d v="2016-01-11T00:00:00"/>
    <d v="2016-01-13T00:00:00"/>
    <s v="Second Class"/>
    <s v="DE-13255"/>
    <x v="368"/>
    <x v="2"/>
    <s v="United States"/>
    <s v="Springfield"/>
    <x v="24"/>
    <n v="45503"/>
    <x v="3"/>
    <s v="OFF-PA-10001166"/>
    <x v="1"/>
    <x v="10"/>
    <s v="Xerox 2"/>
    <n v="15.552"/>
    <n v="3"/>
    <n v="0.2"/>
    <x v="12"/>
    <x v="2"/>
    <x v="0"/>
    <x v="3"/>
    <x v="9"/>
  </r>
  <r>
    <n v="1027"/>
    <s v="CA-2016-126529"/>
    <d v="2016-01-11T00:00:00"/>
    <d v="2016-01-13T00:00:00"/>
    <s v="Second Class"/>
    <s v="DE-13255"/>
    <x v="368"/>
    <x v="2"/>
    <s v="United States"/>
    <s v="Springfield"/>
    <x v="24"/>
    <n v="45503"/>
    <x v="3"/>
    <s v="OFF-PA-10003656"/>
    <x v="1"/>
    <x v="10"/>
    <s v="Xerox 1935"/>
    <n v="63.311999999999998"/>
    <n v="3"/>
    <n v="0.2"/>
    <x v="961"/>
    <x v="2"/>
    <x v="0"/>
    <x v="3"/>
    <x v="9"/>
  </r>
  <r>
    <n v="1028"/>
    <s v="CA-2016-126529"/>
    <d v="2016-01-11T00:00:00"/>
    <d v="2016-01-13T00:00:00"/>
    <s v="Second Class"/>
    <s v="DE-13255"/>
    <x v="368"/>
    <x v="2"/>
    <s v="United States"/>
    <s v="Springfield"/>
    <x v="24"/>
    <n v="45503"/>
    <x v="3"/>
    <s v="TEC-PH-10000148"/>
    <x v="2"/>
    <x v="7"/>
    <s v="Cyber Acoustics AC-202b Speech Recognition Stereo Headset"/>
    <n v="15.587999999999999"/>
    <n v="2"/>
    <n v="0.4"/>
    <x v="962"/>
    <x v="1"/>
    <x v="0"/>
    <x v="3"/>
    <x v="9"/>
  </r>
  <r>
    <n v="1029"/>
    <s v="CA-2014-163552"/>
    <d v="2014-07-11T00:00:00"/>
    <d v="2014-07-15T00:00:00"/>
    <s v="Standard Class"/>
    <s v="LA-16780"/>
    <x v="156"/>
    <x v="1"/>
    <s v="United States"/>
    <s v="Hackensack"/>
    <x v="30"/>
    <n v="7601"/>
    <x v="3"/>
    <s v="OFF-PA-10000474"/>
    <x v="1"/>
    <x v="10"/>
    <s v="Easy-staple paper"/>
    <n v="177.2"/>
    <n v="5"/>
    <n v="0"/>
    <x v="963"/>
    <x v="0"/>
    <x v="2"/>
    <x v="2"/>
    <x v="7"/>
  </r>
  <r>
    <n v="1030"/>
    <s v="CA-2014-163552"/>
    <d v="2014-07-11T00:00:00"/>
    <d v="2014-07-15T00:00:00"/>
    <s v="Standard Class"/>
    <s v="LA-16780"/>
    <x v="156"/>
    <x v="1"/>
    <s v="United States"/>
    <s v="Hackensack"/>
    <x v="30"/>
    <n v="7601"/>
    <x v="3"/>
    <s v="TEC-PH-10003885"/>
    <x v="2"/>
    <x v="7"/>
    <s v="Cisco SPA508G"/>
    <n v="197.97"/>
    <n v="3"/>
    <n v="0"/>
    <x v="964"/>
    <x v="0"/>
    <x v="2"/>
    <x v="2"/>
    <x v="7"/>
  </r>
  <r>
    <n v="1031"/>
    <s v="CA-2014-163552"/>
    <d v="2014-07-11T00:00:00"/>
    <d v="2014-07-15T00:00:00"/>
    <s v="Standard Class"/>
    <s v="LA-16780"/>
    <x v="156"/>
    <x v="1"/>
    <s v="United States"/>
    <s v="Hackensack"/>
    <x v="30"/>
    <n v="7601"/>
    <x v="3"/>
    <s v="FUR-CH-10003379"/>
    <x v="0"/>
    <x v="1"/>
    <s v="Global Commerce Series High-Back Swivel/Tilt Chairs"/>
    <n v="854.94"/>
    <n v="3"/>
    <n v="0"/>
    <x v="965"/>
    <x v="0"/>
    <x v="2"/>
    <x v="2"/>
    <x v="7"/>
  </r>
  <r>
    <n v="1032"/>
    <s v="CA-2014-163552"/>
    <d v="2014-07-11T00:00:00"/>
    <d v="2014-07-15T00:00:00"/>
    <s v="Standard Class"/>
    <s v="LA-16780"/>
    <x v="156"/>
    <x v="1"/>
    <s v="United States"/>
    <s v="Hackensack"/>
    <x v="30"/>
    <n v="7601"/>
    <x v="3"/>
    <s v="FUR-FU-10000629"/>
    <x v="0"/>
    <x v="5"/>
    <s v="9-3/4 Diameter Round Wall Clock"/>
    <n v="124.11"/>
    <n v="9"/>
    <n v="0"/>
    <x v="966"/>
    <x v="0"/>
    <x v="2"/>
    <x v="2"/>
    <x v="7"/>
  </r>
  <r>
    <n v="1033"/>
    <s v="CA-2014-163552"/>
    <d v="2014-07-11T00:00:00"/>
    <d v="2014-07-15T00:00:00"/>
    <s v="Standard Class"/>
    <s v="LA-16780"/>
    <x v="156"/>
    <x v="1"/>
    <s v="United States"/>
    <s v="Hackensack"/>
    <x v="30"/>
    <n v="7601"/>
    <x v="3"/>
    <s v="OFF-LA-10001175"/>
    <x v="1"/>
    <x v="2"/>
    <s v="Avery 514"/>
    <n v="14.4"/>
    <n v="5"/>
    <n v="0"/>
    <x v="967"/>
    <x v="0"/>
    <x v="2"/>
    <x v="2"/>
    <x v="7"/>
  </r>
  <r>
    <n v="1034"/>
    <s v="CA-2016-109820"/>
    <d v="2016-11-20T00:00:00"/>
    <d v="2016-11-22T00:00:00"/>
    <s v="First Class"/>
    <s v="AG-10390"/>
    <x v="369"/>
    <x v="0"/>
    <s v="United States"/>
    <s v="Cincinnati"/>
    <x v="24"/>
    <n v="45231"/>
    <x v="3"/>
    <s v="OFF-PA-10000955"/>
    <x v="1"/>
    <x v="10"/>
    <s v="Southworth 25% Cotton Granite Paper &amp; Envelopes"/>
    <n v="15.696"/>
    <n v="3"/>
    <n v="0.2"/>
    <x v="968"/>
    <x v="2"/>
    <x v="0"/>
    <x v="0"/>
    <x v="0"/>
  </r>
  <r>
    <n v="1035"/>
    <s v="CA-2016-109820"/>
    <d v="2016-11-20T00:00:00"/>
    <d v="2016-11-22T00:00:00"/>
    <s v="First Class"/>
    <s v="AG-10390"/>
    <x v="369"/>
    <x v="0"/>
    <s v="United States"/>
    <s v="Cincinnati"/>
    <x v="24"/>
    <n v="45231"/>
    <x v="3"/>
    <s v="OFF-BI-10003460"/>
    <x v="1"/>
    <x v="8"/>
    <s v="Acco 3-Hole Punch"/>
    <n v="2.6280000000000001"/>
    <n v="2"/>
    <n v="0.7"/>
    <x v="969"/>
    <x v="1"/>
    <x v="0"/>
    <x v="0"/>
    <x v="0"/>
  </r>
  <r>
    <n v="1036"/>
    <s v="CA-2016-109820"/>
    <d v="2016-11-20T00:00:00"/>
    <d v="2016-11-22T00:00:00"/>
    <s v="First Class"/>
    <s v="AG-10390"/>
    <x v="369"/>
    <x v="0"/>
    <s v="United States"/>
    <s v="Cincinnati"/>
    <x v="24"/>
    <n v="45231"/>
    <x v="3"/>
    <s v="OFF-BI-10000474"/>
    <x v="1"/>
    <x v="8"/>
    <s v="Avery Recycled Flexi-View Covers for Binding Systems"/>
    <n v="14.427"/>
    <n v="3"/>
    <n v="0.7"/>
    <x v="970"/>
    <x v="1"/>
    <x v="0"/>
    <x v="0"/>
    <x v="0"/>
  </r>
  <r>
    <n v="1037"/>
    <s v="CA-2016-113061"/>
    <d v="2016-04-22T00:00:00"/>
    <d v="2016-04-26T00:00:00"/>
    <s v="Standard Class"/>
    <s v="EL-13735"/>
    <x v="330"/>
    <x v="2"/>
    <s v="United States"/>
    <s v="Jefferson City"/>
    <x v="25"/>
    <n v="65109"/>
    <x v="2"/>
    <s v="FUR-FU-10003975"/>
    <x v="0"/>
    <x v="5"/>
    <s v="Eldon Advantage Chair Mats for Low to Medium Pile Carpets"/>
    <n v="86.62"/>
    <n v="2"/>
    <n v="0"/>
    <x v="971"/>
    <x v="0"/>
    <x v="0"/>
    <x v="1"/>
    <x v="3"/>
  </r>
  <r>
    <n v="1038"/>
    <s v="CA-2015-127418"/>
    <d v="2015-06-13T00:00:00"/>
    <d v="2015-06-14T00:00:00"/>
    <s v="First Class"/>
    <s v="JJ-15445"/>
    <x v="370"/>
    <x v="0"/>
    <s v="United States"/>
    <s v="Los Angeles"/>
    <x v="1"/>
    <n v="90004"/>
    <x v="1"/>
    <s v="OFF-BI-10003707"/>
    <x v="1"/>
    <x v="8"/>
    <s v="Aluminum Screw Posts"/>
    <n v="36.624000000000002"/>
    <n v="3"/>
    <n v="0.2"/>
    <x v="972"/>
    <x v="2"/>
    <x v="1"/>
    <x v="1"/>
    <x v="1"/>
  </r>
  <r>
    <n v="1039"/>
    <s v="CA-2017-121818"/>
    <d v="2017-11-20T00:00:00"/>
    <d v="2017-11-21T00:00:00"/>
    <s v="First Class"/>
    <s v="JH-15430"/>
    <x v="371"/>
    <x v="0"/>
    <s v="United States"/>
    <s v="Burlington"/>
    <x v="3"/>
    <n v="27217"/>
    <x v="0"/>
    <s v="OFF-AR-10000203"/>
    <x v="1"/>
    <x v="6"/>
    <s v="Newell 336"/>
    <n v="23.968"/>
    <n v="7"/>
    <n v="0.2"/>
    <x v="973"/>
    <x v="2"/>
    <x v="3"/>
    <x v="0"/>
    <x v="0"/>
  </r>
  <r>
    <n v="1040"/>
    <s v="CA-2017-121818"/>
    <d v="2017-11-20T00:00:00"/>
    <d v="2017-11-21T00:00:00"/>
    <s v="First Class"/>
    <s v="JH-15430"/>
    <x v="371"/>
    <x v="0"/>
    <s v="United States"/>
    <s v="Burlington"/>
    <x v="3"/>
    <n v="27217"/>
    <x v="0"/>
    <s v="OFF-AR-10004790"/>
    <x v="1"/>
    <x v="6"/>
    <s v="Staples in misc. colors"/>
    <n v="28.728000000000002"/>
    <n v="3"/>
    <n v="0.2"/>
    <x v="974"/>
    <x v="2"/>
    <x v="3"/>
    <x v="0"/>
    <x v="0"/>
  </r>
  <r>
    <n v="1041"/>
    <s v="CA-2016-127670"/>
    <d v="2016-03-20T00:00:00"/>
    <d v="2016-03-24T00:00:00"/>
    <s v="Standard Class"/>
    <s v="RD-19660"/>
    <x v="372"/>
    <x v="2"/>
    <s v="United States"/>
    <s v="Saint Peters"/>
    <x v="25"/>
    <n v="63376"/>
    <x v="2"/>
    <s v="FUR-TA-10001095"/>
    <x v="0"/>
    <x v="3"/>
    <s v="Chromcraft Round Conference Tables"/>
    <n v="697.16"/>
    <n v="4"/>
    <n v="0"/>
    <x v="975"/>
    <x v="0"/>
    <x v="0"/>
    <x v="3"/>
    <x v="10"/>
  </r>
  <r>
    <n v="1042"/>
    <s v="CA-2016-102981"/>
    <d v="2016-09-06T00:00:00"/>
    <d v="2016-09-09T00:00:00"/>
    <s v="Second Class"/>
    <s v="MO-17500"/>
    <x v="373"/>
    <x v="0"/>
    <s v="United States"/>
    <s v="New York City"/>
    <x v="15"/>
    <n v="10035"/>
    <x v="3"/>
    <s v="TEC-AC-10004761"/>
    <x v="2"/>
    <x v="11"/>
    <s v="Maxell 4.7GB DVD+RW 3/Pack"/>
    <n v="31.86"/>
    <n v="2"/>
    <n v="0"/>
    <x v="976"/>
    <x v="0"/>
    <x v="0"/>
    <x v="2"/>
    <x v="8"/>
  </r>
  <r>
    <n v="1043"/>
    <s v="CA-2016-102981"/>
    <d v="2016-09-06T00:00:00"/>
    <d v="2016-09-09T00:00:00"/>
    <s v="Second Class"/>
    <s v="MO-17500"/>
    <x v="373"/>
    <x v="0"/>
    <s v="United States"/>
    <s v="New York City"/>
    <x v="15"/>
    <n v="10035"/>
    <x v="3"/>
    <s v="FUR-BO-10001811"/>
    <x v="0"/>
    <x v="0"/>
    <s v="Atlantic Metals Mobile 5-Shelf Bookcases, Custom Colors"/>
    <n v="722.35199999999998"/>
    <n v="3"/>
    <n v="0.2"/>
    <x v="977"/>
    <x v="2"/>
    <x v="0"/>
    <x v="2"/>
    <x v="8"/>
  </r>
  <r>
    <n v="1044"/>
    <s v="CA-2017-115651"/>
    <d v="2017-07-09T00:00:00"/>
    <d v="2017-07-12T00:00:00"/>
    <s v="First Class"/>
    <s v="NS-18640"/>
    <x v="374"/>
    <x v="1"/>
    <s v="United States"/>
    <s v="Chicago"/>
    <x v="10"/>
    <n v="60610"/>
    <x v="2"/>
    <s v="OFF-AR-10001130"/>
    <x v="1"/>
    <x v="6"/>
    <s v="Quartet Alpha White Chalk, 12/Pack"/>
    <n v="8.84"/>
    <n v="5"/>
    <n v="0.2"/>
    <x v="978"/>
    <x v="2"/>
    <x v="3"/>
    <x v="2"/>
    <x v="7"/>
  </r>
  <r>
    <n v="1045"/>
    <s v="CA-2017-115651"/>
    <d v="2017-07-09T00:00:00"/>
    <d v="2017-07-12T00:00:00"/>
    <s v="First Class"/>
    <s v="NS-18640"/>
    <x v="374"/>
    <x v="1"/>
    <s v="United States"/>
    <s v="Chicago"/>
    <x v="10"/>
    <n v="60610"/>
    <x v="2"/>
    <s v="OFF-AP-10000055"/>
    <x v="1"/>
    <x v="9"/>
    <s v="Belkin F9S820V06 8 Outlet Surge"/>
    <n v="58.463999999999999"/>
    <n v="9"/>
    <n v="0.8"/>
    <x v="979"/>
    <x v="1"/>
    <x v="3"/>
    <x v="2"/>
    <x v="7"/>
  </r>
  <r>
    <n v="1046"/>
    <s v="CA-2017-152702"/>
    <d v="2017-10-12T00:00:00"/>
    <d v="2017-10-16T00:00:00"/>
    <s v="Standard Class"/>
    <s v="SN-20710"/>
    <x v="17"/>
    <x v="2"/>
    <s v="United States"/>
    <s v="Rockford"/>
    <x v="10"/>
    <n v="61107"/>
    <x v="2"/>
    <s v="FUR-CH-10002304"/>
    <x v="0"/>
    <x v="1"/>
    <s v="Global Stack Chair without Arms, Black"/>
    <n v="254.60400000000001"/>
    <n v="14"/>
    <n v="0.3"/>
    <x v="980"/>
    <x v="1"/>
    <x v="3"/>
    <x v="0"/>
    <x v="2"/>
  </r>
  <r>
    <n v="1047"/>
    <s v="CA-2016-169103"/>
    <d v="2016-03-08T00:00:00"/>
    <d v="2016-03-13T00:00:00"/>
    <s v="Standard Class"/>
    <s v="ZC-21910"/>
    <x v="233"/>
    <x v="0"/>
    <s v="United States"/>
    <s v="Miami"/>
    <x v="2"/>
    <n v="33142"/>
    <x v="0"/>
    <s v="TEC-PH-10001530"/>
    <x v="2"/>
    <x v="7"/>
    <s v="Cisco Unified IP Phone 7945G VoIP phone"/>
    <n v="1363.96"/>
    <n v="5"/>
    <n v="0.2"/>
    <x v="760"/>
    <x v="2"/>
    <x v="0"/>
    <x v="3"/>
    <x v="10"/>
  </r>
  <r>
    <n v="1048"/>
    <s v="CA-2016-169103"/>
    <d v="2016-03-08T00:00:00"/>
    <d v="2016-03-13T00:00:00"/>
    <s v="Standard Class"/>
    <s v="ZC-21910"/>
    <x v="233"/>
    <x v="0"/>
    <s v="United States"/>
    <s v="Miami"/>
    <x v="2"/>
    <n v="33142"/>
    <x v="0"/>
    <s v="FUR-FU-10004006"/>
    <x v="0"/>
    <x v="5"/>
    <s v="Deflect-o DuraMat Lighweight, Studded, Beveled Mat for Low Pile Carpeting"/>
    <n v="102.36"/>
    <n v="3"/>
    <n v="0.2"/>
    <x v="103"/>
    <x v="2"/>
    <x v="0"/>
    <x v="3"/>
    <x v="10"/>
  </r>
  <r>
    <n v="1049"/>
    <s v="CA-2014-139192"/>
    <d v="2014-05-27T00:00:00"/>
    <d v="2014-06-01T00:00:00"/>
    <s v="Second Class"/>
    <s v="LC-16885"/>
    <x v="62"/>
    <x v="0"/>
    <s v="United States"/>
    <s v="San Francisco"/>
    <x v="1"/>
    <n v="94109"/>
    <x v="1"/>
    <s v="TEC-PH-10000486"/>
    <x v="2"/>
    <x v="7"/>
    <s v="Plantronics HL10 Handset Lifter"/>
    <n v="1113.5039999999999"/>
    <n v="12"/>
    <n v="0.2"/>
    <x v="981"/>
    <x v="2"/>
    <x v="2"/>
    <x v="1"/>
    <x v="5"/>
  </r>
  <r>
    <n v="1050"/>
    <s v="CA-2014-139192"/>
    <d v="2014-05-27T00:00:00"/>
    <d v="2014-06-01T00:00:00"/>
    <s v="Second Class"/>
    <s v="LC-16885"/>
    <x v="62"/>
    <x v="0"/>
    <s v="United States"/>
    <s v="San Francisco"/>
    <x v="1"/>
    <n v="94109"/>
    <x v="1"/>
    <s v="TEC-AC-10001606"/>
    <x v="2"/>
    <x v="11"/>
    <s v="Logitech Wireless Performance Mouse MX for PC and Mac"/>
    <n v="99.99"/>
    <n v="1"/>
    <n v="0"/>
    <x v="982"/>
    <x v="0"/>
    <x v="2"/>
    <x v="1"/>
    <x v="5"/>
  </r>
  <r>
    <n v="1051"/>
    <s v="US-2015-153500"/>
    <d v="2015-07-03T00:00:00"/>
    <d v="2015-07-05T00:00:00"/>
    <s v="First Class"/>
    <s v="DG-13300"/>
    <x v="375"/>
    <x v="1"/>
    <s v="United States"/>
    <s v="Philadelphia"/>
    <x v="9"/>
    <n v="19134"/>
    <x v="3"/>
    <s v="FUR-FU-10000293"/>
    <x v="0"/>
    <x v="5"/>
    <s v="Eldon Antistatic Chair Mats for Low to Medium Pile Carpets"/>
    <n v="168.464"/>
    <n v="2"/>
    <n v="0.2"/>
    <x v="983"/>
    <x v="2"/>
    <x v="1"/>
    <x v="2"/>
    <x v="7"/>
  </r>
  <r>
    <n v="1052"/>
    <s v="US-2015-153500"/>
    <d v="2015-07-03T00:00:00"/>
    <d v="2015-07-05T00:00:00"/>
    <s v="First Class"/>
    <s v="DG-13300"/>
    <x v="375"/>
    <x v="1"/>
    <s v="United States"/>
    <s v="Philadelphia"/>
    <x v="9"/>
    <n v="19134"/>
    <x v="3"/>
    <s v="OFF-PA-10001307"/>
    <x v="1"/>
    <x v="10"/>
    <s v="Important Message Pads, 50 4-1/4 x 5-1/2 Forms per Pad"/>
    <n v="6.72"/>
    <n v="2"/>
    <n v="0.2"/>
    <x v="984"/>
    <x v="2"/>
    <x v="1"/>
    <x v="2"/>
    <x v="7"/>
  </r>
  <r>
    <n v="1053"/>
    <s v="US-2015-153500"/>
    <d v="2015-07-03T00:00:00"/>
    <d v="2015-07-05T00:00:00"/>
    <s v="First Class"/>
    <s v="DG-13300"/>
    <x v="375"/>
    <x v="1"/>
    <s v="United States"/>
    <s v="Philadelphia"/>
    <x v="9"/>
    <n v="19134"/>
    <x v="3"/>
    <s v="FUR-FU-10004460"/>
    <x v="0"/>
    <x v="5"/>
    <s v="Howard Miller 12&quot; Round Wall Clock"/>
    <n v="282.88799999999998"/>
    <n v="9"/>
    <n v="0.2"/>
    <x v="985"/>
    <x v="2"/>
    <x v="1"/>
    <x v="2"/>
    <x v="7"/>
  </r>
  <r>
    <n v="1054"/>
    <s v="CA-2015-110667"/>
    <d v="2015-04-04T00:00:00"/>
    <d v="2015-04-08T00:00:00"/>
    <s v="Standard Class"/>
    <s v="NF-18595"/>
    <x v="376"/>
    <x v="2"/>
    <s v="United States"/>
    <s v="New York City"/>
    <x v="15"/>
    <n v="10009"/>
    <x v="3"/>
    <s v="OFF-AR-10000716"/>
    <x v="1"/>
    <x v="6"/>
    <s v="DIXON Ticonderoga Erasable Checking Pencils"/>
    <n v="11.16"/>
    <n v="2"/>
    <n v="0"/>
    <x v="986"/>
    <x v="0"/>
    <x v="1"/>
    <x v="1"/>
    <x v="3"/>
  </r>
  <r>
    <n v="1055"/>
    <s v="CA-2015-110667"/>
    <d v="2015-04-04T00:00:00"/>
    <d v="2015-04-08T00:00:00"/>
    <s v="Standard Class"/>
    <s v="NF-18595"/>
    <x v="376"/>
    <x v="2"/>
    <s v="United States"/>
    <s v="New York City"/>
    <x v="15"/>
    <n v="10009"/>
    <x v="3"/>
    <s v="FUR-FU-10004622"/>
    <x v="0"/>
    <x v="5"/>
    <s v="Eldon Advantage Foldable Chair Mats for Low Pile Carpets"/>
    <n v="108.4"/>
    <n v="2"/>
    <n v="0"/>
    <x v="987"/>
    <x v="0"/>
    <x v="1"/>
    <x v="1"/>
    <x v="3"/>
  </r>
  <r>
    <n v="1056"/>
    <s v="CA-2015-110667"/>
    <d v="2015-04-04T00:00:00"/>
    <d v="2015-04-08T00:00:00"/>
    <s v="Standard Class"/>
    <s v="NF-18595"/>
    <x v="376"/>
    <x v="2"/>
    <s v="United States"/>
    <s v="New York City"/>
    <x v="15"/>
    <n v="10009"/>
    <x v="3"/>
    <s v="OFF-BI-10002735"/>
    <x v="1"/>
    <x v="8"/>
    <s v="GBC Prestige Therm-A-Bind Covers"/>
    <n v="82.343999999999994"/>
    <n v="3"/>
    <n v="0.2"/>
    <x v="988"/>
    <x v="2"/>
    <x v="1"/>
    <x v="1"/>
    <x v="3"/>
  </r>
  <r>
    <n v="1057"/>
    <s v="CA-2015-110667"/>
    <d v="2015-04-04T00:00:00"/>
    <d v="2015-04-08T00:00:00"/>
    <s v="Standard Class"/>
    <s v="NF-18595"/>
    <x v="376"/>
    <x v="2"/>
    <s v="United States"/>
    <s v="New York City"/>
    <x v="15"/>
    <n v="10009"/>
    <x v="3"/>
    <s v="OFF-BI-10003529"/>
    <x v="1"/>
    <x v="8"/>
    <s v="Avery Round Ring Poly Binders"/>
    <n v="9.0879999999999992"/>
    <n v="4"/>
    <n v="0.2"/>
    <x v="806"/>
    <x v="2"/>
    <x v="1"/>
    <x v="1"/>
    <x v="3"/>
  </r>
  <r>
    <n v="1058"/>
    <s v="CA-2017-167150"/>
    <d v="2017-12-10T00:00:00"/>
    <d v="2017-12-17T00:00:00"/>
    <s v="Standard Class"/>
    <s v="BP-11185"/>
    <x v="130"/>
    <x v="1"/>
    <s v="United States"/>
    <s v="San Diego"/>
    <x v="1"/>
    <n v="92037"/>
    <x v="1"/>
    <s v="OFF-BI-10001097"/>
    <x v="1"/>
    <x v="8"/>
    <s v="Avery Hole Reinforcements"/>
    <n v="19.936"/>
    <n v="4"/>
    <n v="0.2"/>
    <x v="989"/>
    <x v="2"/>
    <x v="3"/>
    <x v="0"/>
    <x v="4"/>
  </r>
  <r>
    <n v="1059"/>
    <s v="CA-2017-167150"/>
    <d v="2017-12-10T00:00:00"/>
    <d v="2017-12-17T00:00:00"/>
    <s v="Standard Class"/>
    <s v="BP-11185"/>
    <x v="130"/>
    <x v="1"/>
    <s v="United States"/>
    <s v="San Diego"/>
    <x v="1"/>
    <n v="92037"/>
    <x v="1"/>
    <s v="OFF-BI-10001597"/>
    <x v="1"/>
    <x v="8"/>
    <s v="Wilson Jones Ledger-Size, Piano-Hinge Binder, 2&quot;, Blue"/>
    <n v="65.567999999999998"/>
    <n v="2"/>
    <n v="0.2"/>
    <x v="990"/>
    <x v="2"/>
    <x v="3"/>
    <x v="0"/>
    <x v="4"/>
  </r>
  <r>
    <n v="1060"/>
    <s v="CA-2016-105284"/>
    <d v="2016-11-24T00:00:00"/>
    <d v="2016-12-01T00:00:00"/>
    <s v="Standard Class"/>
    <s v="MG-17650"/>
    <x v="377"/>
    <x v="2"/>
    <s v="United States"/>
    <s v="Philadelphia"/>
    <x v="9"/>
    <n v="19143"/>
    <x v="3"/>
    <s v="OFF-FA-10001754"/>
    <x v="1"/>
    <x v="13"/>
    <s v="Stockwell Gold Paper Clips"/>
    <n v="4.4160000000000004"/>
    <n v="3"/>
    <n v="0.2"/>
    <x v="991"/>
    <x v="2"/>
    <x v="0"/>
    <x v="0"/>
    <x v="0"/>
  </r>
  <r>
    <n v="1061"/>
    <s v="US-2015-125374"/>
    <d v="2015-03-23T00:00:00"/>
    <d v="2015-03-29T00:00:00"/>
    <s v="Standard Class"/>
    <s v="JD-16060"/>
    <x v="148"/>
    <x v="0"/>
    <s v="United States"/>
    <s v="Houston"/>
    <x v="5"/>
    <n v="77095"/>
    <x v="2"/>
    <s v="FUR-CH-10003396"/>
    <x v="0"/>
    <x v="1"/>
    <s v="Global Deluxe Steno Chair"/>
    <n v="107.77200000000001"/>
    <n v="2"/>
    <n v="0.3"/>
    <x v="992"/>
    <x v="1"/>
    <x v="1"/>
    <x v="3"/>
    <x v="10"/>
  </r>
  <r>
    <n v="1062"/>
    <s v="CA-2015-161263"/>
    <d v="2015-04-16T00:00:00"/>
    <d v="2015-04-21T00:00:00"/>
    <s v="Standard Class"/>
    <s v="TS-21160"/>
    <x v="378"/>
    <x v="1"/>
    <s v="United States"/>
    <s v="Toledo"/>
    <x v="24"/>
    <n v="43615"/>
    <x v="3"/>
    <s v="OFF-AP-10002350"/>
    <x v="1"/>
    <x v="9"/>
    <s v="Belkin F9H710-06 7 Outlet SurgeMaster Surge Protector"/>
    <n v="45.216000000000001"/>
    <n v="3"/>
    <n v="0.2"/>
    <x v="993"/>
    <x v="2"/>
    <x v="1"/>
    <x v="1"/>
    <x v="3"/>
  </r>
  <r>
    <n v="1063"/>
    <s v="CA-2015-161263"/>
    <d v="2015-04-16T00:00:00"/>
    <d v="2015-04-21T00:00:00"/>
    <s v="Standard Class"/>
    <s v="TS-21160"/>
    <x v="378"/>
    <x v="1"/>
    <s v="United States"/>
    <s v="Toledo"/>
    <x v="24"/>
    <n v="43615"/>
    <x v="3"/>
    <s v="OFF-FA-10004838"/>
    <x v="1"/>
    <x v="13"/>
    <s v="Super Bands, 12/Pack"/>
    <n v="10.416"/>
    <n v="7"/>
    <n v="0.2"/>
    <x v="994"/>
    <x v="2"/>
    <x v="1"/>
    <x v="1"/>
    <x v="3"/>
  </r>
  <r>
    <n v="1064"/>
    <s v="CA-2015-161263"/>
    <d v="2015-04-16T00:00:00"/>
    <d v="2015-04-21T00:00:00"/>
    <s v="Standard Class"/>
    <s v="TS-21160"/>
    <x v="378"/>
    <x v="1"/>
    <s v="United States"/>
    <s v="Toledo"/>
    <x v="24"/>
    <n v="43615"/>
    <x v="3"/>
    <s v="OFF-AR-10004757"/>
    <x v="1"/>
    <x v="6"/>
    <s v="Crayola Colored Pencils"/>
    <n v="7.8719999999999999"/>
    <n v="3"/>
    <n v="0.2"/>
    <x v="995"/>
    <x v="2"/>
    <x v="1"/>
    <x v="1"/>
    <x v="3"/>
  </r>
  <r>
    <n v="1065"/>
    <s v="CA-2015-161263"/>
    <d v="2015-04-16T00:00:00"/>
    <d v="2015-04-21T00:00:00"/>
    <s v="Standard Class"/>
    <s v="TS-21160"/>
    <x v="378"/>
    <x v="1"/>
    <s v="United States"/>
    <s v="Toledo"/>
    <x v="24"/>
    <n v="43615"/>
    <x v="3"/>
    <s v="TEC-PH-10002115"/>
    <x v="2"/>
    <x v="7"/>
    <s v="Plantronics 81402"/>
    <n v="118.782"/>
    <n v="3"/>
    <n v="0.4"/>
    <x v="996"/>
    <x v="1"/>
    <x v="1"/>
    <x v="1"/>
    <x v="3"/>
  </r>
  <r>
    <n v="1066"/>
    <s v="CA-2015-161263"/>
    <d v="2015-04-16T00:00:00"/>
    <d v="2015-04-21T00:00:00"/>
    <s v="Standard Class"/>
    <s v="TS-21160"/>
    <x v="378"/>
    <x v="1"/>
    <s v="United States"/>
    <s v="Toledo"/>
    <x v="24"/>
    <n v="43615"/>
    <x v="3"/>
    <s v="OFF-FA-10003059"/>
    <x v="1"/>
    <x v="13"/>
    <s v="Assorted Color Push Pins"/>
    <n v="1.448"/>
    <n v="1"/>
    <n v="0.2"/>
    <x v="997"/>
    <x v="2"/>
    <x v="1"/>
    <x v="1"/>
    <x v="3"/>
  </r>
  <r>
    <n v="1067"/>
    <s v="CA-2015-161263"/>
    <d v="2015-04-16T00:00:00"/>
    <d v="2015-04-21T00:00:00"/>
    <s v="Standard Class"/>
    <s v="TS-21160"/>
    <x v="378"/>
    <x v="1"/>
    <s v="United States"/>
    <s v="Toledo"/>
    <x v="24"/>
    <n v="43615"/>
    <x v="3"/>
    <s v="OFF-BI-10004330"/>
    <x v="1"/>
    <x v="8"/>
    <s v="GBC Velobind Prepunched Cover Sets, Regency Series"/>
    <n v="55.47"/>
    <n v="5"/>
    <n v="0.7"/>
    <x v="998"/>
    <x v="1"/>
    <x v="1"/>
    <x v="1"/>
    <x v="3"/>
  </r>
  <r>
    <n v="1068"/>
    <s v="CA-2016-157686"/>
    <d v="2016-10-01T00:00:00"/>
    <d v="2016-10-02T00:00:00"/>
    <s v="First Class"/>
    <s v="BD-11620"/>
    <x v="379"/>
    <x v="0"/>
    <s v="United States"/>
    <s v="San Francisco"/>
    <x v="1"/>
    <n v="94122"/>
    <x v="1"/>
    <s v="FUR-CH-10001146"/>
    <x v="0"/>
    <x v="1"/>
    <s v="Global Value Mid-Back Manager's Chair, Gray"/>
    <n v="194.84800000000001"/>
    <n v="4"/>
    <n v="0.2"/>
    <x v="999"/>
    <x v="2"/>
    <x v="0"/>
    <x v="0"/>
    <x v="2"/>
  </r>
  <r>
    <n v="1069"/>
    <s v="US-2017-139955"/>
    <d v="2017-09-28T00:00:00"/>
    <d v="2017-09-30T00:00:00"/>
    <s v="Second Class"/>
    <s v="CM-12160"/>
    <x v="380"/>
    <x v="0"/>
    <s v="United States"/>
    <s v="Brownsville"/>
    <x v="5"/>
    <n v="78521"/>
    <x v="2"/>
    <s v="OFF-SU-10001935"/>
    <x v="1"/>
    <x v="14"/>
    <s v="Staple remover"/>
    <n v="1.744"/>
    <n v="1"/>
    <n v="0.2"/>
    <x v="1000"/>
    <x v="2"/>
    <x v="3"/>
    <x v="2"/>
    <x v="8"/>
  </r>
  <r>
    <n v="1070"/>
    <s v="US-2015-150161"/>
    <d v="2015-07-25T00:00:00"/>
    <d v="2015-07-29T00:00:00"/>
    <s v="Standard Class"/>
    <s v="RB-19795"/>
    <x v="176"/>
    <x v="2"/>
    <s v="United States"/>
    <s v="Philadelphia"/>
    <x v="9"/>
    <n v="19143"/>
    <x v="3"/>
    <s v="OFF-BI-10001524"/>
    <x v="1"/>
    <x v="8"/>
    <s v="GBC Premium Transparent Covers with Diagonal Lined Pattern"/>
    <n v="25.175999999999998"/>
    <n v="4"/>
    <n v="0.7"/>
    <x v="1001"/>
    <x v="1"/>
    <x v="1"/>
    <x v="2"/>
    <x v="7"/>
  </r>
  <r>
    <n v="1071"/>
    <s v="CA-2015-144652"/>
    <d v="2015-11-20T00:00:00"/>
    <d v="2015-11-26T00:00:00"/>
    <s v="Standard Class"/>
    <s v="SN-20560"/>
    <x v="381"/>
    <x v="2"/>
    <s v="United States"/>
    <s v="Los Angeles"/>
    <x v="1"/>
    <n v="90008"/>
    <x v="1"/>
    <s v="OFF-AR-10003732"/>
    <x v="1"/>
    <x v="6"/>
    <s v="Newell 333"/>
    <n v="19.46"/>
    <n v="7"/>
    <n v="0"/>
    <x v="21"/>
    <x v="0"/>
    <x v="1"/>
    <x v="0"/>
    <x v="0"/>
  </r>
  <r>
    <n v="1072"/>
    <s v="CA-2016-152814"/>
    <d v="2016-04-28T00:00:00"/>
    <d v="2016-05-02T00:00:00"/>
    <s v="Standard Class"/>
    <s v="EH-14005"/>
    <x v="382"/>
    <x v="2"/>
    <s v="United States"/>
    <s v="Denver"/>
    <x v="22"/>
    <n v="80219"/>
    <x v="1"/>
    <s v="OFF-PA-10001970"/>
    <x v="1"/>
    <x v="10"/>
    <s v="Xerox 1881"/>
    <n v="29.472000000000001"/>
    <n v="3"/>
    <n v="0.2"/>
    <x v="34"/>
    <x v="2"/>
    <x v="0"/>
    <x v="1"/>
    <x v="3"/>
  </r>
  <r>
    <n v="1073"/>
    <s v="CA-2017-106943"/>
    <d v="2017-11-14T00:00:00"/>
    <d v="2017-11-19T00:00:00"/>
    <s v="Standard Class"/>
    <s v="FO-14305"/>
    <x v="383"/>
    <x v="0"/>
    <s v="United States"/>
    <s v="New York City"/>
    <x v="15"/>
    <n v="10035"/>
    <x v="3"/>
    <s v="OFF-BI-10003669"/>
    <x v="1"/>
    <x v="8"/>
    <s v="3M Organizer Strips"/>
    <n v="8.64"/>
    <n v="2"/>
    <n v="0.2"/>
    <x v="701"/>
    <x v="2"/>
    <x v="3"/>
    <x v="0"/>
    <x v="0"/>
  </r>
  <r>
    <n v="1074"/>
    <s v="CA-2016-134348"/>
    <d v="2016-11-12T00:00:00"/>
    <d v="2016-11-19T00:00:00"/>
    <s v="Standard Class"/>
    <s v="MS-17710"/>
    <x v="384"/>
    <x v="0"/>
    <s v="United States"/>
    <s v="Mesa"/>
    <x v="16"/>
    <n v="85204"/>
    <x v="1"/>
    <s v="OFF-BI-10003727"/>
    <x v="1"/>
    <x v="8"/>
    <s v="Avery Durable Slant Ring Binders With Label Holder"/>
    <n v="6.27"/>
    <n v="5"/>
    <n v="0.7"/>
    <x v="1002"/>
    <x v="1"/>
    <x v="0"/>
    <x v="0"/>
    <x v="0"/>
  </r>
  <r>
    <n v="1075"/>
    <s v="CA-2016-134348"/>
    <d v="2016-11-12T00:00:00"/>
    <d v="2016-11-19T00:00:00"/>
    <s v="Standard Class"/>
    <s v="MS-17710"/>
    <x v="384"/>
    <x v="0"/>
    <s v="United States"/>
    <s v="Mesa"/>
    <x v="16"/>
    <n v="85204"/>
    <x v="1"/>
    <s v="OFF-BI-10004967"/>
    <x v="1"/>
    <x v="8"/>
    <s v="Round Ring Binders"/>
    <n v="4.3680000000000003"/>
    <n v="7"/>
    <n v="0.7"/>
    <x v="1003"/>
    <x v="1"/>
    <x v="0"/>
    <x v="0"/>
    <x v="0"/>
  </r>
  <r>
    <n v="1076"/>
    <s v="CA-2016-134348"/>
    <d v="2016-11-12T00:00:00"/>
    <d v="2016-11-19T00:00:00"/>
    <s v="Standard Class"/>
    <s v="MS-17710"/>
    <x v="384"/>
    <x v="0"/>
    <s v="United States"/>
    <s v="Mesa"/>
    <x v="16"/>
    <n v="85204"/>
    <x v="1"/>
    <s v="TEC-AC-10003447"/>
    <x v="2"/>
    <x v="11"/>
    <s v="Micropad Numeric Keypads"/>
    <n v="31.984000000000002"/>
    <n v="2"/>
    <n v="0.2"/>
    <x v="1004"/>
    <x v="2"/>
    <x v="0"/>
    <x v="0"/>
    <x v="0"/>
  </r>
  <r>
    <n v="1077"/>
    <s v="CA-2016-161781"/>
    <d v="2016-09-29T00:00:00"/>
    <d v="2016-09-30T00:00:00"/>
    <s v="First Class"/>
    <s v="CC-12100"/>
    <x v="385"/>
    <x v="2"/>
    <s v="United States"/>
    <s v="Columbus"/>
    <x v="14"/>
    <n v="47201"/>
    <x v="2"/>
    <s v="OFF-AR-10000255"/>
    <x v="1"/>
    <x v="6"/>
    <s v="Newell 328"/>
    <n v="40.880000000000003"/>
    <n v="7"/>
    <n v="0"/>
    <x v="1005"/>
    <x v="0"/>
    <x v="0"/>
    <x v="2"/>
    <x v="8"/>
  </r>
  <r>
    <n v="1078"/>
    <s v="CA-2017-132521"/>
    <d v="2017-09-23T00:00:00"/>
    <d v="2017-09-25T00:00:00"/>
    <s v="Second Class"/>
    <s v="DW-13540"/>
    <x v="386"/>
    <x v="0"/>
    <s v="United States"/>
    <s v="Seattle"/>
    <x v="4"/>
    <n v="98105"/>
    <x v="1"/>
    <s v="OFF-AP-10002191"/>
    <x v="1"/>
    <x v="9"/>
    <s v="Belkin 8 Outlet SurgeMaster II Gold Surge Protector"/>
    <n v="119.96"/>
    <n v="2"/>
    <n v="0"/>
    <x v="1006"/>
    <x v="0"/>
    <x v="3"/>
    <x v="2"/>
    <x v="8"/>
  </r>
  <r>
    <n v="1079"/>
    <s v="CA-2017-132521"/>
    <d v="2017-09-23T00:00:00"/>
    <d v="2017-09-25T00:00:00"/>
    <s v="Second Class"/>
    <s v="DW-13540"/>
    <x v="386"/>
    <x v="0"/>
    <s v="United States"/>
    <s v="Seattle"/>
    <x v="4"/>
    <n v="98105"/>
    <x v="1"/>
    <s v="OFF-ST-10001325"/>
    <x v="1"/>
    <x v="4"/>
    <s v="Sterilite Officeware Hinged File Box"/>
    <n v="31.44"/>
    <n v="3"/>
    <n v="0"/>
    <x v="1007"/>
    <x v="0"/>
    <x v="3"/>
    <x v="2"/>
    <x v="8"/>
  </r>
  <r>
    <n v="1080"/>
    <s v="CA-2017-132521"/>
    <d v="2017-09-23T00:00:00"/>
    <d v="2017-09-25T00:00:00"/>
    <s v="Second Class"/>
    <s v="DW-13540"/>
    <x v="386"/>
    <x v="0"/>
    <s v="United States"/>
    <s v="Seattle"/>
    <x v="4"/>
    <n v="98105"/>
    <x v="1"/>
    <s v="OFF-BI-10000404"/>
    <x v="1"/>
    <x v="8"/>
    <s v="Avery Printable Repositionable Plastic Tabs"/>
    <n v="6.88"/>
    <n v="1"/>
    <n v="0.2"/>
    <x v="1008"/>
    <x v="2"/>
    <x v="3"/>
    <x v="2"/>
    <x v="8"/>
  </r>
  <r>
    <n v="1081"/>
    <s v="CA-2015-110016"/>
    <d v="2015-11-29T00:00:00"/>
    <d v="2015-12-04T00:00:00"/>
    <s v="Standard Class"/>
    <s v="BT-11395"/>
    <x v="387"/>
    <x v="1"/>
    <s v="United States"/>
    <s v="Detroit"/>
    <x v="12"/>
    <n v="48227"/>
    <x v="2"/>
    <s v="OFF-PA-10000349"/>
    <x v="1"/>
    <x v="10"/>
    <s v="Easy-staple paper"/>
    <n v="19.920000000000002"/>
    <n v="4"/>
    <n v="0"/>
    <x v="1009"/>
    <x v="0"/>
    <x v="1"/>
    <x v="0"/>
    <x v="0"/>
  </r>
  <r>
    <n v="1082"/>
    <s v="CA-2015-110016"/>
    <d v="2015-11-29T00:00:00"/>
    <d v="2015-12-04T00:00:00"/>
    <s v="Standard Class"/>
    <s v="BT-11395"/>
    <x v="387"/>
    <x v="1"/>
    <s v="United States"/>
    <s v="Detroit"/>
    <x v="12"/>
    <n v="48227"/>
    <x v="2"/>
    <s v="FUR-CH-10002880"/>
    <x v="0"/>
    <x v="1"/>
    <s v="Global High-Back Leather Tilter, Burgundy"/>
    <n v="1106.9100000000001"/>
    <n v="9"/>
    <n v="0"/>
    <x v="1010"/>
    <x v="0"/>
    <x v="1"/>
    <x v="0"/>
    <x v="0"/>
  </r>
  <r>
    <n v="1083"/>
    <s v="US-2016-143819"/>
    <d v="2016-03-01T00:00:00"/>
    <d v="2016-03-05T00:00:00"/>
    <s v="Standard Class"/>
    <s v="KD-16270"/>
    <x v="30"/>
    <x v="0"/>
    <s v="United States"/>
    <s v="Yonkers"/>
    <x v="15"/>
    <n v="10701"/>
    <x v="3"/>
    <s v="FUR-TA-10001095"/>
    <x v="0"/>
    <x v="3"/>
    <s v="Chromcraft Round Conference Tables"/>
    <n v="836.59199999999998"/>
    <n v="8"/>
    <n v="0.4"/>
    <x v="1011"/>
    <x v="1"/>
    <x v="0"/>
    <x v="3"/>
    <x v="10"/>
  </r>
  <r>
    <n v="1084"/>
    <s v="US-2016-143819"/>
    <d v="2016-03-01T00:00:00"/>
    <d v="2016-03-05T00:00:00"/>
    <s v="Standard Class"/>
    <s v="KD-16270"/>
    <x v="30"/>
    <x v="0"/>
    <s v="United States"/>
    <s v="Yonkers"/>
    <x v="15"/>
    <n v="10701"/>
    <x v="3"/>
    <s v="OFF-PA-10003127"/>
    <x v="1"/>
    <x v="10"/>
    <s v="Easy-staple paper"/>
    <n v="26.38"/>
    <n v="1"/>
    <n v="0"/>
    <x v="1012"/>
    <x v="0"/>
    <x v="0"/>
    <x v="3"/>
    <x v="10"/>
  </r>
  <r>
    <n v="1085"/>
    <s v="US-2016-143819"/>
    <d v="2016-03-01T00:00:00"/>
    <d v="2016-03-05T00:00:00"/>
    <s v="Standard Class"/>
    <s v="KD-16270"/>
    <x v="30"/>
    <x v="0"/>
    <s v="United States"/>
    <s v="Yonkers"/>
    <x v="15"/>
    <n v="10701"/>
    <x v="3"/>
    <s v="OFF-ST-10003208"/>
    <x v="1"/>
    <x v="4"/>
    <s v="Adjustable Depth Letter/Legal Cart"/>
    <n v="362.92"/>
    <n v="2"/>
    <n v="0"/>
    <x v="1013"/>
    <x v="0"/>
    <x v="0"/>
    <x v="3"/>
    <x v="10"/>
  </r>
  <r>
    <n v="1086"/>
    <s v="US-2016-143819"/>
    <d v="2016-03-01T00:00:00"/>
    <d v="2016-03-05T00:00:00"/>
    <s v="Standard Class"/>
    <s v="KD-16270"/>
    <x v="30"/>
    <x v="0"/>
    <s v="United States"/>
    <s v="Yonkers"/>
    <x v="15"/>
    <n v="10701"/>
    <x v="3"/>
    <s v="TEC-MA-10003979"/>
    <x v="2"/>
    <x v="15"/>
    <s v="Ativa V4110MDD Micro-Cut Shredder"/>
    <n v="4899.93"/>
    <n v="7"/>
    <n v="0"/>
    <x v="1014"/>
    <x v="0"/>
    <x v="0"/>
    <x v="3"/>
    <x v="10"/>
  </r>
  <r>
    <n v="1087"/>
    <s v="CA-2016-167584"/>
    <d v="2016-08-12T00:00:00"/>
    <d v="2016-08-12T00:00:00"/>
    <s v="Same Day"/>
    <s v="LC-16870"/>
    <x v="48"/>
    <x v="0"/>
    <s v="United States"/>
    <s v="Des Moines"/>
    <x v="23"/>
    <n v="50315"/>
    <x v="2"/>
    <s v="OFF-PA-10000029"/>
    <x v="1"/>
    <x v="10"/>
    <s v="Xerox 224"/>
    <n v="6.48"/>
    <n v="1"/>
    <n v="0"/>
    <x v="90"/>
    <x v="0"/>
    <x v="0"/>
    <x v="2"/>
    <x v="6"/>
  </r>
  <r>
    <n v="1088"/>
    <s v="CA-2016-166163"/>
    <d v="2016-08-15T00:00:00"/>
    <d v="2016-08-20T00:00:00"/>
    <s v="Second Class"/>
    <s v="CY-12745"/>
    <x v="388"/>
    <x v="1"/>
    <s v="United States"/>
    <s v="Oakland"/>
    <x v="1"/>
    <n v="94601"/>
    <x v="1"/>
    <s v="TEC-PH-10004896"/>
    <x v="2"/>
    <x v="7"/>
    <s v="Nokia Lumia 521 (T-Mobile)"/>
    <n v="71.975999999999999"/>
    <n v="3"/>
    <n v="0.2"/>
    <x v="1015"/>
    <x v="2"/>
    <x v="0"/>
    <x v="2"/>
    <x v="6"/>
  </r>
  <r>
    <n v="1089"/>
    <s v="CA-2016-166163"/>
    <d v="2016-08-15T00:00:00"/>
    <d v="2016-08-20T00:00:00"/>
    <s v="Second Class"/>
    <s v="CY-12745"/>
    <x v="388"/>
    <x v="1"/>
    <s v="United States"/>
    <s v="Oakland"/>
    <x v="1"/>
    <n v="94601"/>
    <x v="1"/>
    <s v="OFF-LA-10000452"/>
    <x v="1"/>
    <x v="2"/>
    <s v="Avery 488"/>
    <n v="3.15"/>
    <n v="1"/>
    <n v="0"/>
    <x v="1016"/>
    <x v="0"/>
    <x v="0"/>
    <x v="2"/>
    <x v="6"/>
  </r>
  <r>
    <n v="1090"/>
    <s v="CA-2017-158407"/>
    <d v="2017-06-04T00:00:00"/>
    <d v="2017-06-10T00:00:00"/>
    <s v="Standard Class"/>
    <s v="LW-16990"/>
    <x v="352"/>
    <x v="1"/>
    <s v="United States"/>
    <s v="Monroe"/>
    <x v="3"/>
    <n v="28110"/>
    <x v="0"/>
    <s v="FUR-FU-10001967"/>
    <x v="0"/>
    <x v="5"/>
    <s v="Telescoping Adjustable Floor Lamp"/>
    <n v="31.984000000000002"/>
    <n v="2"/>
    <n v="0.2"/>
    <x v="1004"/>
    <x v="2"/>
    <x v="3"/>
    <x v="1"/>
    <x v="1"/>
  </r>
  <r>
    <n v="1091"/>
    <s v="CA-2017-158407"/>
    <d v="2017-06-04T00:00:00"/>
    <d v="2017-06-10T00:00:00"/>
    <s v="Standard Class"/>
    <s v="LW-16990"/>
    <x v="352"/>
    <x v="1"/>
    <s v="United States"/>
    <s v="Monroe"/>
    <x v="3"/>
    <n v="28110"/>
    <x v="0"/>
    <s v="TEC-PH-10001819"/>
    <x v="2"/>
    <x v="7"/>
    <s v="Innergie mMini Combo Duo USB Travel Charging Kit"/>
    <n v="71.983999999999995"/>
    <n v="2"/>
    <n v="0.2"/>
    <x v="1017"/>
    <x v="2"/>
    <x v="3"/>
    <x v="1"/>
    <x v="1"/>
  </r>
  <r>
    <n v="1092"/>
    <s v="CA-2015-143490"/>
    <d v="2015-12-06T00:00:00"/>
    <d v="2015-12-13T00:00:00"/>
    <s v="Standard Class"/>
    <s v="NP-18325"/>
    <x v="268"/>
    <x v="0"/>
    <s v="United States"/>
    <s v="San Diego"/>
    <x v="1"/>
    <n v="92105"/>
    <x v="1"/>
    <s v="OFF-AR-10002952"/>
    <x v="1"/>
    <x v="6"/>
    <s v="Stanley Contemporary Battery Pencil Sharpeners"/>
    <n v="120.15"/>
    <n v="9"/>
    <n v="0"/>
    <x v="1018"/>
    <x v="0"/>
    <x v="1"/>
    <x v="0"/>
    <x v="4"/>
  </r>
  <r>
    <n v="1093"/>
    <s v="CA-2015-143490"/>
    <d v="2015-12-06T00:00:00"/>
    <d v="2015-12-13T00:00:00"/>
    <s v="Standard Class"/>
    <s v="NP-18325"/>
    <x v="268"/>
    <x v="0"/>
    <s v="United States"/>
    <s v="San Diego"/>
    <x v="1"/>
    <n v="92105"/>
    <x v="1"/>
    <s v="TEC-PH-10000576"/>
    <x v="2"/>
    <x v="7"/>
    <s v="AT&amp;T 1080 Corded phone"/>
    <n v="219.184"/>
    <n v="2"/>
    <n v="0.2"/>
    <x v="1019"/>
    <x v="2"/>
    <x v="1"/>
    <x v="0"/>
    <x v="4"/>
  </r>
  <r>
    <n v="1094"/>
    <s v="CA-2015-165085"/>
    <d v="2015-12-27T00:00:00"/>
    <d v="2015-12-31T00:00:00"/>
    <s v="Standard Class"/>
    <s v="BT-11485"/>
    <x v="389"/>
    <x v="2"/>
    <s v="United States"/>
    <s v="Clinton"/>
    <x v="39"/>
    <n v="20735"/>
    <x v="3"/>
    <s v="OFF-PA-10000605"/>
    <x v="1"/>
    <x v="10"/>
    <s v="Xerox 1950"/>
    <n v="28.9"/>
    <n v="5"/>
    <n v="0"/>
    <x v="1020"/>
    <x v="0"/>
    <x v="1"/>
    <x v="0"/>
    <x v="4"/>
  </r>
  <r>
    <n v="1095"/>
    <s v="CA-2015-165085"/>
    <d v="2015-12-27T00:00:00"/>
    <d v="2015-12-31T00:00:00"/>
    <s v="Standard Class"/>
    <s v="BT-11485"/>
    <x v="389"/>
    <x v="2"/>
    <s v="United States"/>
    <s v="Clinton"/>
    <x v="39"/>
    <n v="20735"/>
    <x v="3"/>
    <s v="OFF-AP-10002518"/>
    <x v="1"/>
    <x v="9"/>
    <s v="Kensington 7 Outlet MasterPiece Power Center"/>
    <n v="355.96"/>
    <n v="2"/>
    <n v="0"/>
    <x v="1021"/>
    <x v="0"/>
    <x v="1"/>
    <x v="0"/>
    <x v="4"/>
  </r>
  <r>
    <n v="1096"/>
    <s v="CA-2017-160423"/>
    <d v="2017-01-21T00:00:00"/>
    <d v="2017-01-26T00:00:00"/>
    <s v="Standard Class"/>
    <s v="PS-19045"/>
    <x v="390"/>
    <x v="2"/>
    <s v="United States"/>
    <s v="Charlotte"/>
    <x v="3"/>
    <n v="28205"/>
    <x v="0"/>
    <s v="OFF-ST-10004340"/>
    <x v="1"/>
    <x v="4"/>
    <s v="Fellowes Mobile File Cart, Black"/>
    <n v="348.20800000000003"/>
    <n v="7"/>
    <n v="0.2"/>
    <x v="1022"/>
    <x v="2"/>
    <x v="3"/>
    <x v="3"/>
    <x v="9"/>
  </r>
  <r>
    <n v="1097"/>
    <s v="CA-2017-160423"/>
    <d v="2017-01-21T00:00:00"/>
    <d v="2017-01-26T00:00:00"/>
    <s v="Standard Class"/>
    <s v="PS-19045"/>
    <x v="390"/>
    <x v="2"/>
    <s v="United States"/>
    <s v="Charlotte"/>
    <x v="3"/>
    <n v="28205"/>
    <x v="0"/>
    <s v="OFF-BI-10004001"/>
    <x v="1"/>
    <x v="8"/>
    <s v="GBC Recycled VeloBinder Covers"/>
    <n v="35.783999999999999"/>
    <n v="7"/>
    <n v="0.7"/>
    <x v="1023"/>
    <x v="1"/>
    <x v="3"/>
    <x v="3"/>
    <x v="9"/>
  </r>
  <r>
    <n v="1098"/>
    <s v="CA-2014-159338"/>
    <d v="2014-06-25T00:00:00"/>
    <d v="2014-06-28T00:00:00"/>
    <s v="First Class"/>
    <s v="NS-18640"/>
    <x v="374"/>
    <x v="1"/>
    <s v="United States"/>
    <s v="Los Angeles"/>
    <x v="1"/>
    <n v="90049"/>
    <x v="1"/>
    <s v="FUR-TA-10004147"/>
    <x v="0"/>
    <x v="3"/>
    <s v="Hon 4060 Series Tables"/>
    <n v="447.84"/>
    <n v="5"/>
    <n v="0.2"/>
    <x v="1024"/>
    <x v="2"/>
    <x v="2"/>
    <x v="1"/>
    <x v="1"/>
  </r>
  <r>
    <n v="1099"/>
    <s v="CA-2016-107216"/>
    <d v="2016-06-14T00:00:00"/>
    <d v="2016-06-17T00:00:00"/>
    <s v="First Class"/>
    <s v="PV-18985"/>
    <x v="391"/>
    <x v="2"/>
    <s v="United States"/>
    <s v="San Francisco"/>
    <x v="1"/>
    <n v="94122"/>
    <x v="1"/>
    <s v="OFF-AR-10001545"/>
    <x v="1"/>
    <x v="6"/>
    <s v="Newell 326"/>
    <n v="7.04"/>
    <n v="4"/>
    <n v="0"/>
    <x v="1025"/>
    <x v="0"/>
    <x v="0"/>
    <x v="1"/>
    <x v="1"/>
  </r>
  <r>
    <n v="1100"/>
    <s v="CA-2016-107216"/>
    <d v="2016-06-14T00:00:00"/>
    <d v="2016-06-17T00:00:00"/>
    <s v="First Class"/>
    <s v="PV-18985"/>
    <x v="391"/>
    <x v="2"/>
    <s v="United States"/>
    <s v="San Francisco"/>
    <x v="1"/>
    <n v="94122"/>
    <x v="1"/>
    <s v="FUR-FU-10000206"/>
    <x v="0"/>
    <x v="5"/>
    <s v="GE General Purpose, Extra Long Life, Showcase &amp; Floodlight Incandescent Bulbs"/>
    <n v="8.73"/>
    <n v="3"/>
    <n v="0"/>
    <x v="1026"/>
    <x v="0"/>
    <x v="0"/>
    <x v="1"/>
    <x v="1"/>
  </r>
  <r>
    <n v="1101"/>
    <s v="CA-2016-107216"/>
    <d v="2016-06-14T00:00:00"/>
    <d v="2016-06-17T00:00:00"/>
    <s v="First Class"/>
    <s v="PV-18985"/>
    <x v="391"/>
    <x v="2"/>
    <s v="United States"/>
    <s v="San Francisco"/>
    <x v="1"/>
    <n v="94122"/>
    <x v="1"/>
    <s v="TEC-AC-10001013"/>
    <x v="2"/>
    <x v="11"/>
    <s v="Logitech ClearChat Comfort/USB Headset H390"/>
    <n v="29.29"/>
    <n v="1"/>
    <n v="0"/>
    <x v="1027"/>
    <x v="0"/>
    <x v="0"/>
    <x v="1"/>
    <x v="1"/>
  </r>
  <r>
    <n v="1102"/>
    <s v="CA-2016-107216"/>
    <d v="2016-06-14T00:00:00"/>
    <d v="2016-06-17T00:00:00"/>
    <s v="First Class"/>
    <s v="PV-18985"/>
    <x v="391"/>
    <x v="2"/>
    <s v="United States"/>
    <s v="San Francisco"/>
    <x v="1"/>
    <n v="94122"/>
    <x v="1"/>
    <s v="OFF-AR-10002255"/>
    <x v="1"/>
    <x v="6"/>
    <s v="Newell 346"/>
    <n v="8.64"/>
    <n v="3"/>
    <n v="0"/>
    <x v="1028"/>
    <x v="0"/>
    <x v="0"/>
    <x v="1"/>
    <x v="1"/>
  </r>
  <r>
    <n v="1103"/>
    <s v="US-2017-145863"/>
    <d v="2017-04-21T00:00:00"/>
    <d v="2017-04-27T00:00:00"/>
    <s v="Standard Class"/>
    <s v="RP-19390"/>
    <x v="261"/>
    <x v="0"/>
    <s v="United States"/>
    <s v="Houston"/>
    <x v="5"/>
    <n v="77041"/>
    <x v="2"/>
    <s v="OFF-BI-10004140"/>
    <x v="1"/>
    <x v="8"/>
    <s v="Avery Non-Stick Binders"/>
    <n v="2.694"/>
    <n v="3"/>
    <n v="0.8"/>
    <x v="1029"/>
    <x v="1"/>
    <x v="3"/>
    <x v="1"/>
    <x v="3"/>
  </r>
  <r>
    <n v="1104"/>
    <s v="US-2017-145863"/>
    <d v="2017-04-21T00:00:00"/>
    <d v="2017-04-27T00:00:00"/>
    <s v="Standard Class"/>
    <s v="RP-19390"/>
    <x v="261"/>
    <x v="0"/>
    <s v="United States"/>
    <s v="Houston"/>
    <x v="5"/>
    <n v="77041"/>
    <x v="2"/>
    <s v="OFF-BI-10002049"/>
    <x v="1"/>
    <x v="8"/>
    <s v="UniKeep View Case Binders"/>
    <n v="2.9340000000000002"/>
    <n v="3"/>
    <n v="0.8"/>
    <x v="1030"/>
    <x v="1"/>
    <x v="3"/>
    <x v="1"/>
    <x v="3"/>
  </r>
  <r>
    <n v="1105"/>
    <s v="CA-2016-112340"/>
    <d v="2016-10-21T00:00:00"/>
    <d v="2016-10-27T00:00:00"/>
    <s v="Standard Class"/>
    <s v="NM-18520"/>
    <x v="392"/>
    <x v="0"/>
    <s v="United States"/>
    <s v="Riverside"/>
    <x v="1"/>
    <n v="92503"/>
    <x v="1"/>
    <s v="OFF-PA-10001892"/>
    <x v="1"/>
    <x v="10"/>
    <s v="Rediform Wirebound &quot;Phone Memo&quot; Message Book, 11 x 5-3/4"/>
    <n v="22.92"/>
    <n v="3"/>
    <n v="0"/>
    <x v="1031"/>
    <x v="0"/>
    <x v="0"/>
    <x v="0"/>
    <x v="2"/>
  </r>
  <r>
    <n v="1106"/>
    <s v="US-2016-110156"/>
    <d v="2016-11-19T00:00:00"/>
    <d v="2016-11-24T00:00:00"/>
    <s v="Standard Class"/>
    <s v="EH-13945"/>
    <x v="13"/>
    <x v="0"/>
    <s v="United States"/>
    <s v="Houston"/>
    <x v="5"/>
    <n v="77041"/>
    <x v="2"/>
    <s v="OFF-ST-10000642"/>
    <x v="1"/>
    <x v="4"/>
    <s v="Tennsco Lockers, Gray"/>
    <n v="100.70399999999999"/>
    <n v="6"/>
    <n v="0.2"/>
    <x v="1032"/>
    <x v="2"/>
    <x v="0"/>
    <x v="0"/>
    <x v="0"/>
  </r>
  <r>
    <n v="1107"/>
    <s v="US-2016-110156"/>
    <d v="2016-11-19T00:00:00"/>
    <d v="2016-11-24T00:00:00"/>
    <s v="Standard Class"/>
    <s v="EH-13945"/>
    <x v="13"/>
    <x v="0"/>
    <s v="United States"/>
    <s v="Houston"/>
    <x v="5"/>
    <n v="77041"/>
    <x v="2"/>
    <s v="FUR-FU-10000206"/>
    <x v="0"/>
    <x v="5"/>
    <s v="GE General Purpose, Extra Long Life, Showcase &amp; Floodlight Incandescent Bulbs"/>
    <n v="2.3279999999999998"/>
    <n v="2"/>
    <n v="0.6"/>
    <x v="1033"/>
    <x v="1"/>
    <x v="0"/>
    <x v="0"/>
    <x v="0"/>
  </r>
  <r>
    <n v="1108"/>
    <s v="US-2016-110156"/>
    <d v="2016-11-19T00:00:00"/>
    <d v="2016-11-24T00:00:00"/>
    <s v="Standard Class"/>
    <s v="EH-13945"/>
    <x v="13"/>
    <x v="0"/>
    <s v="United States"/>
    <s v="Houston"/>
    <x v="5"/>
    <n v="77041"/>
    <x v="2"/>
    <s v="OFF-BI-10003676"/>
    <x v="1"/>
    <x v="8"/>
    <s v="GBC Standard Recycled Report Covers, Clear Plastic Sheets"/>
    <n v="10.78"/>
    <n v="5"/>
    <n v="0.8"/>
    <x v="1034"/>
    <x v="1"/>
    <x v="0"/>
    <x v="0"/>
    <x v="0"/>
  </r>
  <r>
    <n v="1109"/>
    <s v="US-2016-110156"/>
    <d v="2016-11-19T00:00:00"/>
    <d v="2016-11-24T00:00:00"/>
    <s v="Standard Class"/>
    <s v="EH-13945"/>
    <x v="13"/>
    <x v="0"/>
    <s v="United States"/>
    <s v="Houston"/>
    <x v="5"/>
    <n v="77041"/>
    <x v="2"/>
    <s v="OFF-FA-10003495"/>
    <x v="1"/>
    <x v="13"/>
    <s v="Staples"/>
    <n v="58.368000000000002"/>
    <n v="12"/>
    <n v="0.2"/>
    <x v="1035"/>
    <x v="2"/>
    <x v="0"/>
    <x v="0"/>
    <x v="0"/>
  </r>
  <r>
    <n v="1110"/>
    <s v="US-2016-110156"/>
    <d v="2016-11-19T00:00:00"/>
    <d v="2016-11-24T00:00:00"/>
    <s v="Standard Class"/>
    <s v="EH-13945"/>
    <x v="13"/>
    <x v="0"/>
    <s v="United States"/>
    <s v="Houston"/>
    <x v="5"/>
    <n v="77041"/>
    <x v="2"/>
    <s v="OFF-EN-10003798"/>
    <x v="1"/>
    <x v="12"/>
    <s v="Recycled Interoffice Envelopes with Re-Use-A-Seal Closure, 10 x 13"/>
    <n v="40.968000000000004"/>
    <n v="3"/>
    <n v="0.2"/>
    <x v="1036"/>
    <x v="2"/>
    <x v="0"/>
    <x v="0"/>
    <x v="0"/>
  </r>
  <r>
    <n v="1111"/>
    <s v="US-2016-110156"/>
    <d v="2016-11-19T00:00:00"/>
    <d v="2016-11-24T00:00:00"/>
    <s v="Standard Class"/>
    <s v="EH-13945"/>
    <x v="13"/>
    <x v="0"/>
    <s v="United States"/>
    <s v="Houston"/>
    <x v="5"/>
    <n v="77041"/>
    <x v="2"/>
    <s v="TEC-PH-10003589"/>
    <x v="2"/>
    <x v="7"/>
    <s v="invisibleSHIELD by ZAGG Smudge-Free Screen Protector"/>
    <n v="71.959999999999994"/>
    <n v="5"/>
    <n v="0.2"/>
    <x v="1037"/>
    <x v="2"/>
    <x v="0"/>
    <x v="0"/>
    <x v="0"/>
  </r>
  <r>
    <n v="1112"/>
    <s v="US-2016-110156"/>
    <d v="2016-11-19T00:00:00"/>
    <d v="2016-11-24T00:00:00"/>
    <s v="Standard Class"/>
    <s v="EH-13945"/>
    <x v="13"/>
    <x v="0"/>
    <s v="United States"/>
    <s v="Houston"/>
    <x v="5"/>
    <n v="77041"/>
    <x v="2"/>
    <s v="OFF-PA-10004735"/>
    <x v="1"/>
    <x v="10"/>
    <s v="Xerox 1905"/>
    <n v="10.368"/>
    <n v="2"/>
    <n v="0.2"/>
    <x v="572"/>
    <x v="2"/>
    <x v="0"/>
    <x v="0"/>
    <x v="0"/>
  </r>
  <r>
    <n v="1113"/>
    <s v="US-2016-110156"/>
    <d v="2016-11-19T00:00:00"/>
    <d v="2016-11-24T00:00:00"/>
    <s v="Standard Class"/>
    <s v="EH-13945"/>
    <x v="13"/>
    <x v="0"/>
    <s v="United States"/>
    <s v="Houston"/>
    <x v="5"/>
    <n v="77041"/>
    <x v="2"/>
    <s v="OFF-BI-10002609"/>
    <x v="1"/>
    <x v="8"/>
    <s v="Avery Hidden Tab Dividers for Binding Systems"/>
    <n v="1.1919999999999999"/>
    <n v="2"/>
    <n v="0.8"/>
    <x v="1038"/>
    <x v="1"/>
    <x v="0"/>
    <x v="0"/>
    <x v="0"/>
  </r>
  <r>
    <n v="1114"/>
    <s v="CA-2017-140585"/>
    <d v="2017-12-18T00:00:00"/>
    <d v="2017-12-23T00:00:00"/>
    <s v="Second Class"/>
    <s v="RA-19915"/>
    <x v="154"/>
    <x v="0"/>
    <s v="United States"/>
    <s v="Encinitas"/>
    <x v="1"/>
    <n v="92024"/>
    <x v="1"/>
    <s v="OFF-BI-10003364"/>
    <x v="1"/>
    <x v="8"/>
    <s v="Binding Machine Supplies"/>
    <n v="46.671999999999997"/>
    <n v="2"/>
    <n v="0.2"/>
    <x v="1039"/>
    <x v="2"/>
    <x v="3"/>
    <x v="0"/>
    <x v="4"/>
  </r>
  <r>
    <n v="1115"/>
    <s v="CA-2017-140585"/>
    <d v="2017-12-18T00:00:00"/>
    <d v="2017-12-23T00:00:00"/>
    <s v="Second Class"/>
    <s v="RA-19915"/>
    <x v="154"/>
    <x v="0"/>
    <s v="United States"/>
    <s v="Encinitas"/>
    <x v="1"/>
    <n v="92024"/>
    <x v="1"/>
    <s v="FUR-BO-10002206"/>
    <x v="0"/>
    <x v="0"/>
    <s v="Bush Saratoga Collection 5-Shelf Bookcase, Hanover Cherry, *Special Order"/>
    <n v="119.833"/>
    <n v="1"/>
    <n v="0.15"/>
    <x v="1040"/>
    <x v="2"/>
    <x v="3"/>
    <x v="0"/>
    <x v="4"/>
  </r>
  <r>
    <n v="1116"/>
    <s v="CA-2017-140585"/>
    <d v="2017-12-18T00:00:00"/>
    <d v="2017-12-23T00:00:00"/>
    <s v="Second Class"/>
    <s v="RA-19915"/>
    <x v="154"/>
    <x v="0"/>
    <s v="United States"/>
    <s v="Encinitas"/>
    <x v="1"/>
    <n v="92024"/>
    <x v="1"/>
    <s v="TEC-AC-10003610"/>
    <x v="2"/>
    <x v="11"/>
    <s v="Logitech Illuminated - Keyboard"/>
    <n v="119.98"/>
    <n v="2"/>
    <n v="0"/>
    <x v="1041"/>
    <x v="0"/>
    <x v="3"/>
    <x v="0"/>
    <x v="4"/>
  </r>
  <r>
    <n v="1117"/>
    <s v="CA-2016-144855"/>
    <d v="2016-07-22T00:00:00"/>
    <d v="2016-07-24T00:00:00"/>
    <s v="Second Class"/>
    <s v="DL-13495"/>
    <x v="393"/>
    <x v="1"/>
    <s v="United States"/>
    <s v="San Francisco"/>
    <x v="1"/>
    <n v="94110"/>
    <x v="1"/>
    <s v="OFF-LA-10003766"/>
    <x v="1"/>
    <x v="2"/>
    <s v="Self-Adhesive Removable Labels"/>
    <n v="6.3"/>
    <n v="2"/>
    <n v="0"/>
    <x v="701"/>
    <x v="0"/>
    <x v="0"/>
    <x v="2"/>
    <x v="7"/>
  </r>
  <r>
    <n v="1118"/>
    <s v="CA-2015-142755"/>
    <d v="2015-09-04T00:00:00"/>
    <d v="2015-09-08T00:00:00"/>
    <s v="Standard Class"/>
    <s v="CS-12355"/>
    <x v="394"/>
    <x v="0"/>
    <s v="United States"/>
    <s v="Roswell"/>
    <x v="32"/>
    <n v="30076"/>
    <x v="0"/>
    <s v="OFF-PA-10001970"/>
    <x v="1"/>
    <x v="10"/>
    <s v="Xerox 1908"/>
    <n v="279.89999999999998"/>
    <n v="5"/>
    <n v="0"/>
    <x v="1042"/>
    <x v="0"/>
    <x v="1"/>
    <x v="2"/>
    <x v="8"/>
  </r>
  <r>
    <n v="1119"/>
    <s v="CA-2015-142755"/>
    <d v="2015-09-04T00:00:00"/>
    <d v="2015-09-08T00:00:00"/>
    <s v="Standard Class"/>
    <s v="CS-12355"/>
    <x v="394"/>
    <x v="0"/>
    <s v="United States"/>
    <s v="Roswell"/>
    <x v="32"/>
    <n v="30076"/>
    <x v="0"/>
    <s v="TEC-AC-10002049"/>
    <x v="2"/>
    <x v="11"/>
    <s v="Logitech G19 Programmable Gaming Keyboard"/>
    <n v="619.95000000000005"/>
    <n v="5"/>
    <n v="0"/>
    <x v="1043"/>
    <x v="0"/>
    <x v="1"/>
    <x v="2"/>
    <x v="8"/>
  </r>
  <r>
    <n v="1120"/>
    <s v="CA-2015-142755"/>
    <d v="2015-09-04T00:00:00"/>
    <d v="2015-09-08T00:00:00"/>
    <s v="Standard Class"/>
    <s v="CS-12355"/>
    <x v="394"/>
    <x v="0"/>
    <s v="United States"/>
    <s v="Roswell"/>
    <x v="32"/>
    <n v="30076"/>
    <x v="0"/>
    <s v="OFF-PA-10000141"/>
    <x v="1"/>
    <x v="10"/>
    <s v="Ampad Evidence Wirebond Steno Books, 6&quot; x 9&quot;"/>
    <n v="4.3600000000000003"/>
    <n v="2"/>
    <n v="0"/>
    <x v="1044"/>
    <x v="0"/>
    <x v="1"/>
    <x v="2"/>
    <x v="8"/>
  </r>
  <r>
    <n v="1121"/>
    <s v="CA-2015-142755"/>
    <d v="2015-09-04T00:00:00"/>
    <d v="2015-09-08T00:00:00"/>
    <s v="Standard Class"/>
    <s v="CS-12355"/>
    <x v="394"/>
    <x v="0"/>
    <s v="United States"/>
    <s v="Roswell"/>
    <x v="32"/>
    <n v="30076"/>
    <x v="0"/>
    <s v="OFF-EN-10004459"/>
    <x v="1"/>
    <x v="12"/>
    <s v="Security-Tint Envelopes"/>
    <n v="15.28"/>
    <n v="2"/>
    <n v="0"/>
    <x v="790"/>
    <x v="0"/>
    <x v="1"/>
    <x v="2"/>
    <x v="8"/>
  </r>
  <r>
    <n v="1122"/>
    <s v="US-2014-147627"/>
    <d v="2014-01-20T00:00:00"/>
    <d v="2014-01-26T00:00:00"/>
    <s v="Standard Class"/>
    <s v="HL-15040"/>
    <x v="332"/>
    <x v="0"/>
    <s v="United States"/>
    <s v="Jonesboro"/>
    <x v="36"/>
    <n v="72401"/>
    <x v="0"/>
    <s v="TEC-PH-10001061"/>
    <x v="2"/>
    <x v="7"/>
    <s v="Apple iPhone 5C"/>
    <n v="699.93"/>
    <n v="7"/>
    <n v="0"/>
    <x v="1045"/>
    <x v="0"/>
    <x v="2"/>
    <x v="3"/>
    <x v="9"/>
  </r>
  <r>
    <n v="1123"/>
    <s v="US-2014-147627"/>
    <d v="2014-01-20T00:00:00"/>
    <d v="2014-01-26T00:00:00"/>
    <s v="Standard Class"/>
    <s v="HL-15040"/>
    <x v="332"/>
    <x v="0"/>
    <s v="United States"/>
    <s v="Jonesboro"/>
    <x v="36"/>
    <n v="72401"/>
    <x v="0"/>
    <s v="OFF-AR-10002375"/>
    <x v="1"/>
    <x v="6"/>
    <s v="Newell 351"/>
    <n v="22.96"/>
    <n v="7"/>
    <n v="0"/>
    <x v="1046"/>
    <x v="0"/>
    <x v="2"/>
    <x v="3"/>
    <x v="9"/>
  </r>
  <r>
    <n v="1124"/>
    <s v="US-2014-147627"/>
    <d v="2014-01-20T00:00:00"/>
    <d v="2014-01-26T00:00:00"/>
    <s v="Standard Class"/>
    <s v="HL-15040"/>
    <x v="332"/>
    <x v="0"/>
    <s v="United States"/>
    <s v="Jonesboro"/>
    <x v="36"/>
    <n v="72401"/>
    <x v="0"/>
    <s v="FUR-FU-10003194"/>
    <x v="0"/>
    <x v="5"/>
    <s v="Eldon Expressions Desk Accessory, Wood Pencil Holder, Oak"/>
    <n v="38.6"/>
    <n v="4"/>
    <n v="0"/>
    <x v="1047"/>
    <x v="0"/>
    <x v="2"/>
    <x v="3"/>
    <x v="9"/>
  </r>
  <r>
    <n v="1125"/>
    <s v="US-2014-147627"/>
    <d v="2014-01-20T00:00:00"/>
    <d v="2014-01-26T00:00:00"/>
    <s v="Standard Class"/>
    <s v="HL-15040"/>
    <x v="332"/>
    <x v="0"/>
    <s v="United States"/>
    <s v="Jonesboro"/>
    <x v="36"/>
    <n v="72401"/>
    <x v="0"/>
    <s v="OFF-AR-10003811"/>
    <x v="1"/>
    <x v="6"/>
    <s v="Newell 327"/>
    <n v="6.63"/>
    <n v="3"/>
    <n v="0"/>
    <x v="155"/>
    <x v="0"/>
    <x v="2"/>
    <x v="3"/>
    <x v="9"/>
  </r>
  <r>
    <n v="1126"/>
    <s v="US-2014-147627"/>
    <d v="2014-01-20T00:00:00"/>
    <d v="2014-01-26T00:00:00"/>
    <s v="Standard Class"/>
    <s v="HL-15040"/>
    <x v="332"/>
    <x v="0"/>
    <s v="United States"/>
    <s v="Jonesboro"/>
    <x v="36"/>
    <n v="72401"/>
    <x v="0"/>
    <s v="OFF-EN-10001539"/>
    <x v="1"/>
    <x v="12"/>
    <s v="Staple envelope"/>
    <n v="23.34"/>
    <n v="3"/>
    <n v="0"/>
    <x v="1048"/>
    <x v="0"/>
    <x v="2"/>
    <x v="3"/>
    <x v="9"/>
  </r>
  <r>
    <n v="1127"/>
    <s v="US-2014-147627"/>
    <d v="2014-01-20T00:00:00"/>
    <d v="2014-01-26T00:00:00"/>
    <s v="Standard Class"/>
    <s v="HL-15040"/>
    <x v="332"/>
    <x v="0"/>
    <s v="United States"/>
    <s v="Jonesboro"/>
    <x v="36"/>
    <n v="72401"/>
    <x v="0"/>
    <s v="FUR-CH-10002331"/>
    <x v="0"/>
    <x v="1"/>
    <s v="Hon 4700 Series Mobuis Mid-Back Task Chairs with Adjustable Arms"/>
    <n v="1067.94"/>
    <n v="3"/>
    <n v="0"/>
    <x v="1049"/>
    <x v="0"/>
    <x v="2"/>
    <x v="3"/>
    <x v="9"/>
  </r>
  <r>
    <n v="1128"/>
    <s v="CA-2015-105970"/>
    <d v="2015-03-02T00:00:00"/>
    <d v="2015-03-07T00:00:00"/>
    <s v="Standard Class"/>
    <s v="PA-19060"/>
    <x v="50"/>
    <x v="2"/>
    <s v="United States"/>
    <s v="Richmond"/>
    <x v="14"/>
    <n v="47374"/>
    <x v="2"/>
    <s v="OFF-AR-10003156"/>
    <x v="1"/>
    <x v="6"/>
    <s v="50 Colored Long Pencils"/>
    <n v="10.16"/>
    <n v="1"/>
    <n v="0"/>
    <x v="1050"/>
    <x v="0"/>
    <x v="1"/>
    <x v="3"/>
    <x v="10"/>
  </r>
  <r>
    <n v="1129"/>
    <s v="CA-2015-105970"/>
    <d v="2015-03-02T00:00:00"/>
    <d v="2015-03-07T00:00:00"/>
    <s v="Standard Class"/>
    <s v="PA-19060"/>
    <x v="50"/>
    <x v="2"/>
    <s v="United States"/>
    <s v="Richmond"/>
    <x v="14"/>
    <n v="47374"/>
    <x v="2"/>
    <s v="OFF-EN-10001532"/>
    <x v="1"/>
    <x v="12"/>
    <s v="Brown Kraft Recycled Envelopes"/>
    <n v="101.88"/>
    <n v="6"/>
    <n v="0"/>
    <x v="1051"/>
    <x v="0"/>
    <x v="1"/>
    <x v="3"/>
    <x v="10"/>
  </r>
  <r>
    <n v="1130"/>
    <s v="CA-2016-112102"/>
    <d v="2016-04-12T00:00:00"/>
    <d v="2016-04-16T00:00:00"/>
    <s v="Standard Class"/>
    <s v="BD-11605"/>
    <x v="205"/>
    <x v="0"/>
    <s v="United States"/>
    <s v="Springfield"/>
    <x v="17"/>
    <n v="22153"/>
    <x v="0"/>
    <s v="FUR-TA-10004086"/>
    <x v="0"/>
    <x v="3"/>
    <s v="KI Adjustable-Height Table"/>
    <n v="343.92"/>
    <n v="4"/>
    <n v="0"/>
    <x v="1052"/>
    <x v="0"/>
    <x v="0"/>
    <x v="1"/>
    <x v="3"/>
  </r>
  <r>
    <n v="1131"/>
    <s v="CA-2016-112102"/>
    <d v="2016-04-12T00:00:00"/>
    <d v="2016-04-16T00:00:00"/>
    <s v="Standard Class"/>
    <s v="BD-11605"/>
    <x v="205"/>
    <x v="0"/>
    <s v="United States"/>
    <s v="Springfield"/>
    <x v="17"/>
    <n v="22153"/>
    <x v="0"/>
    <s v="OFF-PA-10000100"/>
    <x v="1"/>
    <x v="10"/>
    <s v="Xerox 1945"/>
    <n v="40.99"/>
    <n v="1"/>
    <n v="0"/>
    <x v="1053"/>
    <x v="0"/>
    <x v="0"/>
    <x v="1"/>
    <x v="3"/>
  </r>
  <r>
    <n v="1132"/>
    <s v="CA-2016-112102"/>
    <d v="2016-04-12T00:00:00"/>
    <d v="2016-04-16T00:00:00"/>
    <s v="Standard Class"/>
    <s v="BD-11605"/>
    <x v="205"/>
    <x v="0"/>
    <s v="United States"/>
    <s v="Springfield"/>
    <x v="17"/>
    <n v="22153"/>
    <x v="0"/>
    <s v="OFF-EN-10002500"/>
    <x v="1"/>
    <x v="12"/>
    <s v="Globe Weis Peel &amp; Seel First Class Envelopes"/>
    <n v="63.9"/>
    <n v="5"/>
    <n v="0"/>
    <x v="1054"/>
    <x v="0"/>
    <x v="0"/>
    <x v="1"/>
    <x v="3"/>
  </r>
  <r>
    <n v="1133"/>
    <s v="US-2016-114776"/>
    <d v="2016-12-06T00:00:00"/>
    <d v="2016-12-07T00:00:00"/>
    <s v="First Class"/>
    <s v="GG-14650"/>
    <x v="55"/>
    <x v="1"/>
    <s v="United States"/>
    <s v="Antioch"/>
    <x v="1"/>
    <n v="94509"/>
    <x v="1"/>
    <s v="OFF-PA-10004100"/>
    <x v="1"/>
    <x v="10"/>
    <s v="Xerox 216"/>
    <n v="19.440000000000001"/>
    <n v="3"/>
    <n v="0"/>
    <x v="551"/>
    <x v="0"/>
    <x v="0"/>
    <x v="0"/>
    <x v="4"/>
  </r>
  <r>
    <n v="1134"/>
    <s v="US-2016-134908"/>
    <d v="2016-06-05T00:00:00"/>
    <d v="2016-06-09T00:00:00"/>
    <s v="Standard Class"/>
    <s v="JS-15940"/>
    <x v="185"/>
    <x v="2"/>
    <s v="United States"/>
    <s v="Philadelphia"/>
    <x v="9"/>
    <n v="19134"/>
    <x v="3"/>
    <s v="OFF-ST-10003479"/>
    <x v="1"/>
    <x v="4"/>
    <s v="Eldon Base for stackable storage shelf, platinum"/>
    <n v="124.608"/>
    <n v="4"/>
    <n v="0.2"/>
    <x v="1055"/>
    <x v="2"/>
    <x v="0"/>
    <x v="1"/>
    <x v="1"/>
  </r>
  <r>
    <n v="1135"/>
    <s v="US-2016-134908"/>
    <d v="2016-06-05T00:00:00"/>
    <d v="2016-06-09T00:00:00"/>
    <s v="Standard Class"/>
    <s v="JS-15940"/>
    <x v="185"/>
    <x v="2"/>
    <s v="United States"/>
    <s v="Philadelphia"/>
    <x v="9"/>
    <n v="19134"/>
    <x v="3"/>
    <s v="OFF-LA-10000973"/>
    <x v="1"/>
    <x v="2"/>
    <s v="Avery 502"/>
    <n v="7.56"/>
    <n v="3"/>
    <n v="0.2"/>
    <x v="1056"/>
    <x v="2"/>
    <x v="0"/>
    <x v="1"/>
    <x v="1"/>
  </r>
  <r>
    <n v="1136"/>
    <s v="US-2016-148803"/>
    <d v="2016-12-11T00:00:00"/>
    <d v="2016-12-11T00:00:00"/>
    <s v="Same Day"/>
    <s v="LR-16915"/>
    <x v="235"/>
    <x v="0"/>
    <s v="United States"/>
    <s v="Homestead"/>
    <x v="2"/>
    <n v="33030"/>
    <x v="0"/>
    <s v="OFF-ST-10001476"/>
    <x v="1"/>
    <x v="4"/>
    <s v="Steel Personal Filing/Posting Tote"/>
    <n v="85.224000000000004"/>
    <n v="3"/>
    <n v="0.2"/>
    <x v="1057"/>
    <x v="2"/>
    <x v="0"/>
    <x v="0"/>
    <x v="4"/>
  </r>
  <r>
    <n v="1137"/>
    <s v="CA-2016-152170"/>
    <d v="2016-11-12T00:00:00"/>
    <d v="2016-11-15T00:00:00"/>
    <s v="Second Class"/>
    <s v="FH-14275"/>
    <x v="395"/>
    <x v="1"/>
    <s v="United States"/>
    <s v="La Porte"/>
    <x v="14"/>
    <n v="46350"/>
    <x v="2"/>
    <s v="OFF-EN-10002831"/>
    <x v="1"/>
    <x v="12"/>
    <s v="Tyvek  Top-Opening Peel &amp; Seel  Envelopes, Gray"/>
    <n v="287.52"/>
    <n v="8"/>
    <n v="0"/>
    <x v="1058"/>
    <x v="0"/>
    <x v="0"/>
    <x v="0"/>
    <x v="0"/>
  </r>
  <r>
    <n v="1138"/>
    <s v="CA-2016-152170"/>
    <d v="2016-11-12T00:00:00"/>
    <d v="2016-11-15T00:00:00"/>
    <s v="Second Class"/>
    <s v="FH-14275"/>
    <x v="395"/>
    <x v="1"/>
    <s v="United States"/>
    <s v="La Porte"/>
    <x v="14"/>
    <n v="46350"/>
    <x v="2"/>
    <s v="OFF-AP-10002350"/>
    <x v="1"/>
    <x v="9"/>
    <s v="Belkin F9H710-06 7 Outlet SurgeMaster Surge Protector"/>
    <n v="37.68"/>
    <n v="2"/>
    <n v="0"/>
    <x v="1059"/>
    <x v="0"/>
    <x v="0"/>
    <x v="0"/>
    <x v="0"/>
  </r>
  <r>
    <n v="1139"/>
    <s v="CA-2016-152170"/>
    <d v="2016-11-12T00:00:00"/>
    <d v="2016-11-15T00:00:00"/>
    <s v="Second Class"/>
    <s v="FH-14275"/>
    <x v="395"/>
    <x v="1"/>
    <s v="United States"/>
    <s v="La Porte"/>
    <x v="14"/>
    <n v="46350"/>
    <x v="2"/>
    <s v="OFF-PA-10001763"/>
    <x v="1"/>
    <x v="10"/>
    <s v="Xerox 1896"/>
    <n v="19.98"/>
    <n v="2"/>
    <n v="0"/>
    <x v="1060"/>
    <x v="0"/>
    <x v="0"/>
    <x v="0"/>
    <x v="0"/>
  </r>
  <r>
    <n v="1140"/>
    <s v="CA-2016-152170"/>
    <d v="2016-11-12T00:00:00"/>
    <d v="2016-11-15T00:00:00"/>
    <s v="Second Class"/>
    <s v="FH-14275"/>
    <x v="395"/>
    <x v="1"/>
    <s v="United States"/>
    <s v="La Porte"/>
    <x v="14"/>
    <n v="46350"/>
    <x v="2"/>
    <s v="OFF-AR-10003394"/>
    <x v="1"/>
    <x v="6"/>
    <s v="Newell 332"/>
    <n v="20.58"/>
    <n v="7"/>
    <n v="0"/>
    <x v="1061"/>
    <x v="0"/>
    <x v="0"/>
    <x v="0"/>
    <x v="0"/>
  </r>
  <r>
    <n v="1141"/>
    <s v="CA-2016-152170"/>
    <d v="2016-11-12T00:00:00"/>
    <d v="2016-11-15T00:00:00"/>
    <s v="Second Class"/>
    <s v="FH-14275"/>
    <x v="395"/>
    <x v="1"/>
    <s v="United States"/>
    <s v="La Porte"/>
    <x v="14"/>
    <n v="46350"/>
    <x v="2"/>
    <s v="OFF-BI-10002072"/>
    <x v="1"/>
    <x v="8"/>
    <s v="Cardinal Slant-D Ring Binders"/>
    <n v="17.38"/>
    <n v="2"/>
    <n v="0"/>
    <x v="1062"/>
    <x v="0"/>
    <x v="0"/>
    <x v="0"/>
    <x v="0"/>
  </r>
  <r>
    <n v="1142"/>
    <s v="CA-2014-146969"/>
    <d v="2014-09-29T00:00:00"/>
    <d v="2014-10-03T00:00:00"/>
    <s v="Standard Class"/>
    <s v="AP-10915"/>
    <x v="275"/>
    <x v="0"/>
    <s v="United States"/>
    <s v="Los Angeles"/>
    <x v="1"/>
    <n v="90045"/>
    <x v="1"/>
    <s v="FUR-FU-10004188"/>
    <x v="0"/>
    <x v="5"/>
    <s v="Luxo Professional Combination Clamp-On Lamps"/>
    <n v="204.6"/>
    <n v="2"/>
    <n v="0"/>
    <x v="904"/>
    <x v="0"/>
    <x v="2"/>
    <x v="2"/>
    <x v="8"/>
  </r>
  <r>
    <n v="1143"/>
    <s v="CA-2014-146969"/>
    <d v="2014-09-29T00:00:00"/>
    <d v="2014-10-03T00:00:00"/>
    <s v="Standard Class"/>
    <s v="AP-10915"/>
    <x v="275"/>
    <x v="0"/>
    <s v="United States"/>
    <s v="Los Angeles"/>
    <x v="1"/>
    <n v="90045"/>
    <x v="1"/>
    <s v="OFF-FA-10001561"/>
    <x v="1"/>
    <x v="13"/>
    <s v="Stockwell Push Pins"/>
    <n v="8.7200000000000006"/>
    <n v="4"/>
    <n v="0"/>
    <x v="1063"/>
    <x v="0"/>
    <x v="2"/>
    <x v="2"/>
    <x v="8"/>
  </r>
  <r>
    <n v="1144"/>
    <s v="CA-2014-146969"/>
    <d v="2014-09-29T00:00:00"/>
    <d v="2014-10-03T00:00:00"/>
    <s v="Standard Class"/>
    <s v="AP-10915"/>
    <x v="275"/>
    <x v="0"/>
    <s v="United States"/>
    <s v="Los Angeles"/>
    <x v="1"/>
    <n v="90045"/>
    <x v="1"/>
    <s v="OFF-PA-10002105"/>
    <x v="1"/>
    <x v="10"/>
    <s v="Xerox 223"/>
    <n v="6.48"/>
    <n v="1"/>
    <n v="0"/>
    <x v="90"/>
    <x v="0"/>
    <x v="2"/>
    <x v="2"/>
    <x v="8"/>
  </r>
  <r>
    <n v="1145"/>
    <s v="CA-2014-146969"/>
    <d v="2014-09-29T00:00:00"/>
    <d v="2014-10-03T00:00:00"/>
    <s v="Standard Class"/>
    <s v="AP-10915"/>
    <x v="275"/>
    <x v="0"/>
    <s v="United States"/>
    <s v="Los Angeles"/>
    <x v="1"/>
    <n v="90045"/>
    <x v="1"/>
    <s v="TEC-MA-10004241"/>
    <x v="2"/>
    <x v="15"/>
    <s v="Star Micronics TSP800 TSP847IIU Receipt Printer"/>
    <n v="686.32"/>
    <n v="2"/>
    <n v="0.2"/>
    <x v="1064"/>
    <x v="2"/>
    <x v="2"/>
    <x v="2"/>
    <x v="8"/>
  </r>
  <r>
    <n v="1146"/>
    <s v="CA-2014-146969"/>
    <d v="2014-09-29T00:00:00"/>
    <d v="2014-10-03T00:00:00"/>
    <s v="Standard Class"/>
    <s v="AP-10915"/>
    <x v="275"/>
    <x v="0"/>
    <s v="United States"/>
    <s v="Los Angeles"/>
    <x v="1"/>
    <n v="90045"/>
    <x v="1"/>
    <s v="OFF-ST-10004340"/>
    <x v="1"/>
    <x v="4"/>
    <s v="Fellowes Mobile File Cart, Black"/>
    <n v="62.18"/>
    <n v="1"/>
    <n v="0"/>
    <x v="1065"/>
    <x v="0"/>
    <x v="2"/>
    <x v="2"/>
    <x v="8"/>
  </r>
  <r>
    <n v="1147"/>
    <s v="CA-2015-112452"/>
    <d v="2015-04-04T00:00:00"/>
    <d v="2015-04-04T00:00:00"/>
    <s v="Same Day"/>
    <s v="NC-18340"/>
    <x v="396"/>
    <x v="0"/>
    <s v="United States"/>
    <s v="Lansing"/>
    <x v="12"/>
    <n v="48911"/>
    <x v="2"/>
    <s v="OFF-AP-10003849"/>
    <x v="1"/>
    <x v="9"/>
    <s v="Hoover Shoulder Vac Commercial Portable Vacuum"/>
    <n v="644.07600000000002"/>
    <n v="2"/>
    <n v="0.1"/>
    <x v="1066"/>
    <x v="3"/>
    <x v="1"/>
    <x v="1"/>
    <x v="3"/>
  </r>
  <r>
    <n v="1148"/>
    <s v="CA-2015-112452"/>
    <d v="2015-04-04T00:00:00"/>
    <d v="2015-04-04T00:00:00"/>
    <s v="Same Day"/>
    <s v="NC-18340"/>
    <x v="396"/>
    <x v="0"/>
    <s v="United States"/>
    <s v="Lansing"/>
    <x v="12"/>
    <n v="48911"/>
    <x v="2"/>
    <s v="OFF-FA-10000735"/>
    <x v="1"/>
    <x v="13"/>
    <s v="Staples"/>
    <n v="5.84"/>
    <n v="2"/>
    <n v="0"/>
    <x v="1067"/>
    <x v="0"/>
    <x v="1"/>
    <x v="1"/>
    <x v="3"/>
  </r>
  <r>
    <n v="1149"/>
    <s v="CA-2015-112452"/>
    <d v="2015-04-04T00:00:00"/>
    <d v="2015-04-04T00:00:00"/>
    <s v="Same Day"/>
    <s v="NC-18340"/>
    <x v="396"/>
    <x v="0"/>
    <s v="United States"/>
    <s v="Lansing"/>
    <x v="12"/>
    <n v="48911"/>
    <x v="2"/>
    <s v="OFF-BI-10003350"/>
    <x v="1"/>
    <x v="8"/>
    <s v="Acco Expandable Hanging Binders"/>
    <n v="12.76"/>
    <n v="2"/>
    <n v="0"/>
    <x v="1068"/>
    <x v="0"/>
    <x v="1"/>
    <x v="1"/>
    <x v="3"/>
  </r>
  <r>
    <n v="1150"/>
    <s v="CA-2015-112452"/>
    <d v="2015-04-04T00:00:00"/>
    <d v="2015-04-04T00:00:00"/>
    <s v="Same Day"/>
    <s v="NC-18340"/>
    <x v="396"/>
    <x v="0"/>
    <s v="United States"/>
    <s v="Lansing"/>
    <x v="12"/>
    <n v="48911"/>
    <x v="2"/>
    <s v="TEC-PH-10000307"/>
    <x v="2"/>
    <x v="7"/>
    <s v="Shocksock Galaxy S4 Armband"/>
    <n v="10.95"/>
    <n v="1"/>
    <n v="0"/>
    <x v="1069"/>
    <x v="0"/>
    <x v="1"/>
    <x v="1"/>
    <x v="3"/>
  </r>
  <r>
    <n v="1151"/>
    <s v="CA-2015-112452"/>
    <d v="2015-04-04T00:00:00"/>
    <d v="2015-04-04T00:00:00"/>
    <s v="Same Day"/>
    <s v="NC-18340"/>
    <x v="396"/>
    <x v="0"/>
    <s v="United States"/>
    <s v="Lansing"/>
    <x v="12"/>
    <n v="48911"/>
    <x v="2"/>
    <s v="TEC-CO-10004202"/>
    <x v="2"/>
    <x v="16"/>
    <s v="Brother DCP1000 Digital 3 in 1 Multifunction Machine"/>
    <n v="599.98"/>
    <n v="2"/>
    <n v="0"/>
    <x v="1070"/>
    <x v="0"/>
    <x v="1"/>
    <x v="1"/>
    <x v="3"/>
  </r>
  <r>
    <n v="1152"/>
    <s v="CA-2015-113971"/>
    <d v="2015-05-08T00:00:00"/>
    <d v="2015-05-14T00:00:00"/>
    <s v="Standard Class"/>
    <s v="CB-12535"/>
    <x v="118"/>
    <x v="1"/>
    <s v="United States"/>
    <s v="Cuyahoga Falls"/>
    <x v="24"/>
    <n v="44221"/>
    <x v="3"/>
    <s v="FUR-FU-10001852"/>
    <x v="0"/>
    <x v="5"/>
    <s v="Eldon Regeneration Recycled Desk Accessories, Smoke"/>
    <n v="8.3520000000000003"/>
    <n v="6"/>
    <n v="0.2"/>
    <x v="1071"/>
    <x v="2"/>
    <x v="1"/>
    <x v="1"/>
    <x v="5"/>
  </r>
  <r>
    <n v="1153"/>
    <s v="CA-2017-160395"/>
    <d v="2016-12-31T00:00:00"/>
    <d v="2017-01-06T00:00:00"/>
    <s v="Standard Class"/>
    <s v="KL-16555"/>
    <x v="126"/>
    <x v="1"/>
    <s v="United States"/>
    <s v="Reno"/>
    <x v="33"/>
    <n v="89502"/>
    <x v="1"/>
    <s v="OFF-AR-10003759"/>
    <x v="1"/>
    <x v="6"/>
    <s v="Crayola Anti Dust Chalk, 12/Pack"/>
    <n v="3.64"/>
    <n v="2"/>
    <n v="0"/>
    <x v="1072"/>
    <x v="0"/>
    <x v="0"/>
    <x v="0"/>
    <x v="4"/>
  </r>
  <r>
    <n v="1154"/>
    <s v="CA-2017-160395"/>
    <d v="2016-12-31T00:00:00"/>
    <d v="2017-01-06T00:00:00"/>
    <s v="Standard Class"/>
    <s v="KL-16555"/>
    <x v="126"/>
    <x v="1"/>
    <s v="United States"/>
    <s v="Reno"/>
    <x v="33"/>
    <n v="89502"/>
    <x v="1"/>
    <s v="OFF-BI-10003984"/>
    <x v="1"/>
    <x v="8"/>
    <s v="Lock-Up Easel 'Spel-Binder'"/>
    <n v="159.768"/>
    <n v="7"/>
    <n v="0.2"/>
    <x v="1073"/>
    <x v="2"/>
    <x v="0"/>
    <x v="0"/>
    <x v="4"/>
  </r>
  <r>
    <n v="1155"/>
    <s v="CA-2014-136567"/>
    <d v="2014-12-20T00:00:00"/>
    <d v="2014-12-21T00:00:00"/>
    <s v="First Class"/>
    <s v="PS-19045"/>
    <x v="390"/>
    <x v="2"/>
    <s v="United States"/>
    <s v="Harrisonburg"/>
    <x v="17"/>
    <n v="22801"/>
    <x v="0"/>
    <s v="OFF-ST-10004337"/>
    <x v="1"/>
    <x v="4"/>
    <s v="SAFCO Commercial Wire Shelving, 72h"/>
    <n v="122.48"/>
    <n v="2"/>
    <n v="0"/>
    <x v="232"/>
    <x v="0"/>
    <x v="2"/>
    <x v="0"/>
    <x v="4"/>
  </r>
  <r>
    <n v="1156"/>
    <s v="CA-2014-136567"/>
    <d v="2014-12-20T00:00:00"/>
    <d v="2014-12-21T00:00:00"/>
    <s v="First Class"/>
    <s v="PS-19045"/>
    <x v="390"/>
    <x v="2"/>
    <s v="United States"/>
    <s v="Harrisonburg"/>
    <x v="17"/>
    <n v="22801"/>
    <x v="0"/>
    <s v="FUR-TA-10001932"/>
    <x v="0"/>
    <x v="3"/>
    <s v="Chromcraft 48&quot; x 96&quot; Racetrack Double Pedestal Table"/>
    <n v="2244.48"/>
    <n v="7"/>
    <n v="0"/>
    <x v="1074"/>
    <x v="0"/>
    <x v="2"/>
    <x v="0"/>
    <x v="4"/>
  </r>
  <r>
    <n v="1157"/>
    <s v="CA-2014-136567"/>
    <d v="2014-12-20T00:00:00"/>
    <d v="2014-12-21T00:00:00"/>
    <s v="First Class"/>
    <s v="PS-19045"/>
    <x v="390"/>
    <x v="2"/>
    <s v="United States"/>
    <s v="Harrisonburg"/>
    <x v="17"/>
    <n v="22801"/>
    <x v="0"/>
    <s v="OFF-BI-10003982"/>
    <x v="1"/>
    <x v="8"/>
    <s v="Wilson Jones Century Plastic Molded Ring Binders"/>
    <n v="62.31"/>
    <n v="3"/>
    <n v="0"/>
    <x v="1075"/>
    <x v="0"/>
    <x v="2"/>
    <x v="0"/>
    <x v="4"/>
  </r>
  <r>
    <n v="1158"/>
    <s v="CA-2014-136567"/>
    <d v="2014-12-20T00:00:00"/>
    <d v="2014-12-21T00:00:00"/>
    <s v="First Class"/>
    <s v="PS-19045"/>
    <x v="390"/>
    <x v="2"/>
    <s v="United States"/>
    <s v="Harrisonburg"/>
    <x v="17"/>
    <n v="22801"/>
    <x v="0"/>
    <s v="FUR-TA-10000617"/>
    <x v="0"/>
    <x v="3"/>
    <s v="Hon Practical Foundations 30 x 60 Training Table, Light Gray/Charcoal"/>
    <n v="455.1"/>
    <n v="2"/>
    <n v="0"/>
    <x v="1076"/>
    <x v="0"/>
    <x v="2"/>
    <x v="0"/>
    <x v="4"/>
  </r>
  <r>
    <n v="1159"/>
    <s v="CA-2016-149314"/>
    <d v="2016-07-02T00:00:00"/>
    <d v="2016-07-07T00:00:00"/>
    <s v="Second Class"/>
    <s v="GB-14530"/>
    <x v="334"/>
    <x v="1"/>
    <s v="United States"/>
    <s v="Los Angeles"/>
    <x v="1"/>
    <n v="90004"/>
    <x v="1"/>
    <s v="FUR-CH-10002126"/>
    <x v="0"/>
    <x v="1"/>
    <s v="Hon Deluxe Fabric Upholstered Stacking Chairs"/>
    <n v="195.184"/>
    <n v="1"/>
    <n v="0.2"/>
    <x v="1077"/>
    <x v="2"/>
    <x v="0"/>
    <x v="2"/>
    <x v="7"/>
  </r>
  <r>
    <n v="1160"/>
    <s v="CA-2017-147039"/>
    <d v="2017-06-29T00:00:00"/>
    <d v="2017-07-04T00:00:00"/>
    <s v="Standard Class"/>
    <s v="AA-10315"/>
    <x v="397"/>
    <x v="0"/>
    <s v="United States"/>
    <s v="Minneapolis"/>
    <x v="11"/>
    <n v="55407"/>
    <x v="2"/>
    <s v="OFF-AP-10000576"/>
    <x v="1"/>
    <x v="9"/>
    <s v="Belkin 325VA UPS Surge Protector, 6'"/>
    <n v="362.94"/>
    <n v="3"/>
    <n v="0"/>
    <x v="1078"/>
    <x v="0"/>
    <x v="3"/>
    <x v="1"/>
    <x v="1"/>
  </r>
  <r>
    <n v="1161"/>
    <s v="CA-2017-147039"/>
    <d v="2017-06-29T00:00:00"/>
    <d v="2017-07-04T00:00:00"/>
    <s v="Standard Class"/>
    <s v="AA-10315"/>
    <x v="397"/>
    <x v="0"/>
    <s v="United States"/>
    <s v="Minneapolis"/>
    <x v="11"/>
    <n v="55407"/>
    <x v="2"/>
    <s v="OFF-BI-10004654"/>
    <x v="1"/>
    <x v="8"/>
    <s v="Avery Binding System Hidden Tab Executive Style Index Sets"/>
    <n v="11.54"/>
    <n v="2"/>
    <n v="0"/>
    <x v="1079"/>
    <x v="0"/>
    <x v="3"/>
    <x v="1"/>
    <x v="1"/>
  </r>
  <r>
    <n v="1162"/>
    <s v="CA-2014-126522"/>
    <d v="2014-09-01T00:00:00"/>
    <d v="2014-09-05T00:00:00"/>
    <s v="Second Class"/>
    <s v="LT-16765"/>
    <x v="398"/>
    <x v="0"/>
    <s v="United States"/>
    <s v="Escondido"/>
    <x v="1"/>
    <n v="92025"/>
    <x v="1"/>
    <s v="OFF-AR-10004042"/>
    <x v="1"/>
    <x v="6"/>
    <s v="BOSTON Model 1800 Electric Pencil Sharpeners, Putty/Woodgrain"/>
    <n v="53.94"/>
    <n v="3"/>
    <n v="0"/>
    <x v="1080"/>
    <x v="0"/>
    <x v="2"/>
    <x v="2"/>
    <x v="8"/>
  </r>
  <r>
    <n v="1163"/>
    <s v="CA-2014-127964"/>
    <d v="2014-03-03T00:00:00"/>
    <d v="2014-03-08T00:00:00"/>
    <s v="Standard Class"/>
    <s v="AP-10720"/>
    <x v="399"/>
    <x v="2"/>
    <s v="United States"/>
    <s v="New York City"/>
    <x v="15"/>
    <n v="10035"/>
    <x v="3"/>
    <s v="TEC-PH-10004700"/>
    <x v="2"/>
    <x v="7"/>
    <s v="PowerGen Dual USB Car Charger"/>
    <n v="9.99"/>
    <n v="1"/>
    <n v="0"/>
    <x v="1081"/>
    <x v="0"/>
    <x v="2"/>
    <x v="3"/>
    <x v="10"/>
  </r>
  <r>
    <n v="1164"/>
    <s v="CA-2014-127964"/>
    <d v="2014-03-03T00:00:00"/>
    <d v="2014-03-08T00:00:00"/>
    <s v="Standard Class"/>
    <s v="AP-10720"/>
    <x v="399"/>
    <x v="2"/>
    <s v="United States"/>
    <s v="New York City"/>
    <x v="15"/>
    <n v="10035"/>
    <x v="3"/>
    <s v="OFF-BI-10004593"/>
    <x v="1"/>
    <x v="8"/>
    <s v="Ibico Laser Imprintable Binding System Covers"/>
    <n v="125.76"/>
    <n v="3"/>
    <n v="0.2"/>
    <x v="1082"/>
    <x v="2"/>
    <x v="2"/>
    <x v="3"/>
    <x v="10"/>
  </r>
  <r>
    <n v="1165"/>
    <s v="CA-2014-127964"/>
    <d v="2014-03-03T00:00:00"/>
    <d v="2014-03-08T00:00:00"/>
    <s v="Standard Class"/>
    <s v="AP-10720"/>
    <x v="399"/>
    <x v="2"/>
    <s v="United States"/>
    <s v="New York City"/>
    <x v="15"/>
    <n v="10035"/>
    <x v="3"/>
    <s v="OFF-BI-10003429"/>
    <x v="1"/>
    <x v="8"/>
    <s v="Cardinal HOLDit! Binder Insert Strips,Extra Strips"/>
    <n v="25.32"/>
    <n v="5"/>
    <n v="0.2"/>
    <x v="1083"/>
    <x v="2"/>
    <x v="2"/>
    <x v="3"/>
    <x v="10"/>
  </r>
  <r>
    <n v="1166"/>
    <s v="CA-2014-117709"/>
    <d v="2014-05-04T00:00:00"/>
    <d v="2014-05-08T00:00:00"/>
    <s v="Standard Class"/>
    <s v="PM-18940"/>
    <x v="400"/>
    <x v="0"/>
    <s v="United States"/>
    <s v="Jackson"/>
    <x v="12"/>
    <n v="49201"/>
    <x v="2"/>
    <s v="OFF-BI-10001294"/>
    <x v="1"/>
    <x v="8"/>
    <s v="Fellowes Binding Cases"/>
    <n v="46.8"/>
    <n v="4"/>
    <n v="0"/>
    <x v="1084"/>
    <x v="0"/>
    <x v="2"/>
    <x v="1"/>
    <x v="5"/>
  </r>
  <r>
    <n v="1167"/>
    <s v="CA-2015-125416"/>
    <d v="2015-11-02T00:00:00"/>
    <d v="2015-11-02T00:00:00"/>
    <s v="Same Day"/>
    <s v="KC-16540"/>
    <x v="110"/>
    <x v="0"/>
    <s v="United States"/>
    <s v="Seattle"/>
    <x v="4"/>
    <n v="98115"/>
    <x v="1"/>
    <s v="TEC-AC-10001552"/>
    <x v="2"/>
    <x v="11"/>
    <s v="Logitech K350 2.4Ghz Wireless Keyboard"/>
    <n v="447.93"/>
    <n v="9"/>
    <n v="0"/>
    <x v="1085"/>
    <x v="0"/>
    <x v="1"/>
    <x v="0"/>
    <x v="0"/>
  </r>
  <r>
    <n v="1168"/>
    <s v="CA-2017-145226"/>
    <d v="2017-12-08T00:00:00"/>
    <d v="2017-12-10T00:00:00"/>
    <s v="Second Class"/>
    <s v="DL-13315"/>
    <x v="111"/>
    <x v="0"/>
    <s v="United States"/>
    <s v="New York City"/>
    <x v="15"/>
    <n v="10035"/>
    <x v="3"/>
    <s v="FUR-FU-10004952"/>
    <x v="0"/>
    <x v="5"/>
    <s v="C-Line Cubicle Keepers Polyproplyene Holder w/Velcro Back, 8-1/2x11, 25/Bx"/>
    <n v="109.48"/>
    <n v="2"/>
    <n v="0"/>
    <x v="1086"/>
    <x v="0"/>
    <x v="3"/>
    <x v="0"/>
    <x v="4"/>
  </r>
  <r>
    <n v="1169"/>
    <s v="CA-2017-145226"/>
    <d v="2017-12-08T00:00:00"/>
    <d v="2017-12-10T00:00:00"/>
    <s v="Second Class"/>
    <s v="DL-13315"/>
    <x v="111"/>
    <x v="0"/>
    <s v="United States"/>
    <s v="New York City"/>
    <x v="15"/>
    <n v="10035"/>
    <x v="3"/>
    <s v="OFF-ST-10004123"/>
    <x v="1"/>
    <x v="4"/>
    <s v="Safco Industrial Wire Shelving System"/>
    <n v="272.94"/>
    <n v="3"/>
    <n v="0"/>
    <x v="232"/>
    <x v="0"/>
    <x v="3"/>
    <x v="0"/>
    <x v="4"/>
  </r>
  <r>
    <n v="1170"/>
    <s v="CA-2017-145226"/>
    <d v="2017-12-08T00:00:00"/>
    <d v="2017-12-10T00:00:00"/>
    <s v="Second Class"/>
    <s v="DL-13315"/>
    <x v="111"/>
    <x v="0"/>
    <s v="United States"/>
    <s v="New York City"/>
    <x v="15"/>
    <n v="10035"/>
    <x v="3"/>
    <s v="OFF-PA-10003172"/>
    <x v="1"/>
    <x v="10"/>
    <s v="Xerox 1996"/>
    <n v="19.440000000000001"/>
    <n v="3"/>
    <n v="0"/>
    <x v="551"/>
    <x v="0"/>
    <x v="3"/>
    <x v="0"/>
    <x v="4"/>
  </r>
  <r>
    <n v="1171"/>
    <s v="CA-2017-145226"/>
    <d v="2017-12-08T00:00:00"/>
    <d v="2017-12-10T00:00:00"/>
    <s v="Second Class"/>
    <s v="DL-13315"/>
    <x v="111"/>
    <x v="0"/>
    <s v="United States"/>
    <s v="New York City"/>
    <x v="15"/>
    <n v="10035"/>
    <x v="3"/>
    <s v="OFF-ST-10002352"/>
    <x v="1"/>
    <x v="4"/>
    <s v="Iris Project Case"/>
    <n v="31.92"/>
    <n v="4"/>
    <n v="0"/>
    <x v="1087"/>
    <x v="0"/>
    <x v="3"/>
    <x v="0"/>
    <x v="4"/>
  </r>
  <r>
    <n v="1172"/>
    <s v="US-2014-100279"/>
    <d v="2014-03-10T00:00:00"/>
    <d v="2014-03-14T00:00:00"/>
    <s v="Standard Class"/>
    <s v="SW-20275"/>
    <x v="349"/>
    <x v="0"/>
    <s v="United States"/>
    <s v="Royal Oak"/>
    <x v="12"/>
    <n v="48073"/>
    <x v="2"/>
    <s v="OFF-PA-10002259"/>
    <x v="1"/>
    <x v="10"/>
    <s v="Geographics Note Cards, Blank, White, 8 1/2&quot; x 11&quot;"/>
    <n v="22.38"/>
    <n v="2"/>
    <n v="0"/>
    <x v="1088"/>
    <x v="0"/>
    <x v="2"/>
    <x v="3"/>
    <x v="10"/>
  </r>
  <r>
    <n v="1173"/>
    <s v="CA-2014-158064"/>
    <d v="2014-04-21T00:00:00"/>
    <d v="2014-04-25T00:00:00"/>
    <s v="Standard Class"/>
    <s v="AA-10375"/>
    <x v="211"/>
    <x v="0"/>
    <s v="United States"/>
    <s v="Los Angeles"/>
    <x v="1"/>
    <n v="90008"/>
    <x v="1"/>
    <s v="OFF-BI-10002976"/>
    <x v="1"/>
    <x v="8"/>
    <s v="ACCOHIDE Binder by Acco"/>
    <n v="16.52"/>
    <n v="5"/>
    <n v="0.2"/>
    <x v="1089"/>
    <x v="2"/>
    <x v="2"/>
    <x v="1"/>
    <x v="3"/>
  </r>
  <r>
    <n v="1174"/>
    <s v="US-2015-104430"/>
    <d v="2015-10-22T00:00:00"/>
    <d v="2015-10-26T00:00:00"/>
    <s v="Standard Class"/>
    <s v="LT-17110"/>
    <x v="299"/>
    <x v="0"/>
    <s v="United States"/>
    <s v="Bloomington"/>
    <x v="10"/>
    <n v="61701"/>
    <x v="2"/>
    <s v="OFF-BI-10000301"/>
    <x v="1"/>
    <x v="8"/>
    <s v="GBC Instant Report Kit"/>
    <n v="5.1760000000000002"/>
    <n v="4"/>
    <n v="0.8"/>
    <x v="1090"/>
    <x v="1"/>
    <x v="1"/>
    <x v="0"/>
    <x v="2"/>
  </r>
  <r>
    <n v="1175"/>
    <s v="CA-2015-132080"/>
    <d v="2015-08-22T00:00:00"/>
    <d v="2015-08-25T00:00:00"/>
    <s v="First Class"/>
    <s v="DP-13105"/>
    <x v="317"/>
    <x v="1"/>
    <s v="United States"/>
    <s v="New York City"/>
    <x v="15"/>
    <n v="10035"/>
    <x v="3"/>
    <s v="OFF-BI-10003694"/>
    <x v="1"/>
    <x v="8"/>
    <s v="Avery 3 1/2&quot; Diskette Storage Pages, 10/Pack"/>
    <n v="50.112000000000002"/>
    <n v="6"/>
    <n v="0.2"/>
    <x v="1091"/>
    <x v="2"/>
    <x v="1"/>
    <x v="2"/>
    <x v="6"/>
  </r>
  <r>
    <n v="1176"/>
    <s v="CA-2016-161207"/>
    <d v="2016-08-29T00:00:00"/>
    <d v="2016-09-03T00:00:00"/>
    <s v="Standard Class"/>
    <s v="AB-10060"/>
    <x v="144"/>
    <x v="2"/>
    <s v="United States"/>
    <s v="Concord"/>
    <x v="38"/>
    <n v="3301"/>
    <x v="3"/>
    <s v="OFF-SU-10000381"/>
    <x v="1"/>
    <x v="14"/>
    <s v="Acme Forged Steel Scissors with Black Enamel Handles"/>
    <n v="27.93"/>
    <n v="3"/>
    <n v="0"/>
    <x v="1092"/>
    <x v="0"/>
    <x v="0"/>
    <x v="2"/>
    <x v="6"/>
  </r>
  <r>
    <n v="1177"/>
    <s v="CA-2014-120243"/>
    <d v="2014-12-27T00:00:00"/>
    <d v="2014-12-30T00:00:00"/>
    <s v="Second Class"/>
    <s v="AT-10435"/>
    <x v="401"/>
    <x v="2"/>
    <s v="United States"/>
    <s v="Los Angeles"/>
    <x v="1"/>
    <n v="90004"/>
    <x v="1"/>
    <s v="OFF-LA-10004425"/>
    <x v="1"/>
    <x v="2"/>
    <s v="Staple-on labels"/>
    <n v="11.56"/>
    <n v="4"/>
    <n v="0"/>
    <x v="1093"/>
    <x v="0"/>
    <x v="2"/>
    <x v="0"/>
    <x v="4"/>
  </r>
  <r>
    <n v="1178"/>
    <s v="CA-2016-113621"/>
    <d v="2016-12-01T00:00:00"/>
    <d v="2016-12-05T00:00:00"/>
    <s v="Standard Class"/>
    <s v="JE-15745"/>
    <x v="32"/>
    <x v="0"/>
    <s v="United States"/>
    <s v="Rockville"/>
    <x v="39"/>
    <n v="20852"/>
    <x v="3"/>
    <s v="FUR-CH-10001270"/>
    <x v="0"/>
    <x v="1"/>
    <s v="Harbour Creations Steel Folding Chair"/>
    <n v="172.5"/>
    <n v="2"/>
    <n v="0"/>
    <x v="740"/>
    <x v="0"/>
    <x v="0"/>
    <x v="0"/>
    <x v="4"/>
  </r>
  <r>
    <n v="1179"/>
    <s v="CA-2016-113621"/>
    <d v="2016-12-01T00:00:00"/>
    <d v="2016-12-05T00:00:00"/>
    <s v="Standard Class"/>
    <s v="JE-15745"/>
    <x v="32"/>
    <x v="0"/>
    <s v="United States"/>
    <s v="Rockville"/>
    <x v="39"/>
    <n v="20852"/>
    <x v="3"/>
    <s v="TEC-PH-10003931"/>
    <x v="2"/>
    <x v="7"/>
    <s v="JBL Micro Wireless Portable Bluetooth Speaker"/>
    <n v="179.97"/>
    <n v="3"/>
    <n v="0"/>
    <x v="1094"/>
    <x v="0"/>
    <x v="0"/>
    <x v="0"/>
    <x v="4"/>
  </r>
  <r>
    <n v="1180"/>
    <s v="CA-2016-168081"/>
    <d v="2016-04-24T00:00:00"/>
    <d v="2016-04-27T00:00:00"/>
    <s v="Second Class"/>
    <s v="CA-12055"/>
    <x v="402"/>
    <x v="2"/>
    <s v="United States"/>
    <s v="Houston"/>
    <x v="5"/>
    <n v="77070"/>
    <x v="2"/>
    <s v="TEC-AC-10003174"/>
    <x v="2"/>
    <x v="11"/>
    <s v="Plantronics S12 Corded Telephone Headset System"/>
    <n v="258.69600000000003"/>
    <n v="3"/>
    <n v="0.2"/>
    <x v="1095"/>
    <x v="2"/>
    <x v="0"/>
    <x v="1"/>
    <x v="3"/>
  </r>
  <r>
    <n v="1181"/>
    <s v="CA-2014-128146"/>
    <d v="2014-06-21T00:00:00"/>
    <d v="2014-06-25T00:00:00"/>
    <s v="Standard Class"/>
    <s v="DB-13060"/>
    <x v="72"/>
    <x v="0"/>
    <s v="United States"/>
    <s v="Lakewood"/>
    <x v="30"/>
    <n v="8701"/>
    <x v="3"/>
    <s v="TEC-PH-10004539"/>
    <x v="2"/>
    <x v="7"/>
    <s v="Wireless Extenders zBoost YX545 SOHO Signal Booster"/>
    <n v="1322.93"/>
    <n v="7"/>
    <n v="0"/>
    <x v="1096"/>
    <x v="0"/>
    <x v="2"/>
    <x v="1"/>
    <x v="1"/>
  </r>
  <r>
    <n v="1182"/>
    <s v="CA-2014-128146"/>
    <d v="2014-06-21T00:00:00"/>
    <d v="2014-06-25T00:00:00"/>
    <s v="Standard Class"/>
    <s v="DB-13060"/>
    <x v="72"/>
    <x v="0"/>
    <s v="United States"/>
    <s v="Lakewood"/>
    <x v="30"/>
    <n v="8701"/>
    <x v="3"/>
    <s v="OFF-AR-10001919"/>
    <x v="1"/>
    <x v="6"/>
    <s v="OIC #2 Pencils, Medium Soft"/>
    <n v="3.76"/>
    <n v="2"/>
    <n v="0"/>
    <x v="1097"/>
    <x v="0"/>
    <x v="2"/>
    <x v="1"/>
    <x v="1"/>
  </r>
  <r>
    <n v="1183"/>
    <s v="CA-2017-138779"/>
    <d v="2017-01-14T00:00:00"/>
    <d v="2017-01-15T00:00:00"/>
    <s v="First Class"/>
    <s v="RB-19570"/>
    <x v="262"/>
    <x v="0"/>
    <s v="United States"/>
    <s v="Jacksonville"/>
    <x v="3"/>
    <n v="28540"/>
    <x v="0"/>
    <s v="OFF-EN-10002504"/>
    <x v="1"/>
    <x v="12"/>
    <s v="Tyvek  Top-Opening Peel &amp; Seel Envelopes, Plain White"/>
    <n v="21.744"/>
    <n v="1"/>
    <n v="0.2"/>
    <x v="1098"/>
    <x v="2"/>
    <x v="3"/>
    <x v="3"/>
    <x v="9"/>
  </r>
  <r>
    <n v="1184"/>
    <s v="CA-2017-138779"/>
    <d v="2017-01-14T00:00:00"/>
    <d v="2017-01-15T00:00:00"/>
    <s v="First Class"/>
    <s v="RB-19570"/>
    <x v="262"/>
    <x v="0"/>
    <s v="United States"/>
    <s v="Jacksonville"/>
    <x v="3"/>
    <n v="28540"/>
    <x v="0"/>
    <s v="TEC-PH-10003655"/>
    <x v="2"/>
    <x v="7"/>
    <s v="Sannysis Cute Owl Design Soft Skin Case Cover for Samsung Galaxy S4"/>
    <n v="7.92"/>
    <n v="5"/>
    <n v="0.2"/>
    <x v="1099"/>
    <x v="2"/>
    <x v="3"/>
    <x v="3"/>
    <x v="9"/>
  </r>
  <r>
    <n v="1185"/>
    <s v="CA-2014-127131"/>
    <d v="2014-11-24T00:00:00"/>
    <d v="2014-11-30T00:00:00"/>
    <s v="Standard Class"/>
    <s v="HR-14830"/>
    <x v="403"/>
    <x v="1"/>
    <s v="United States"/>
    <s v="Seattle"/>
    <x v="4"/>
    <n v="98103"/>
    <x v="1"/>
    <s v="OFF-BI-10004656"/>
    <x v="1"/>
    <x v="8"/>
    <s v="Peel &amp; Stick Add-On Corner Pockets"/>
    <n v="12.096"/>
    <n v="7"/>
    <n v="0.2"/>
    <x v="910"/>
    <x v="2"/>
    <x v="2"/>
    <x v="0"/>
    <x v="0"/>
  </r>
  <r>
    <n v="1186"/>
    <s v="CA-2014-127131"/>
    <d v="2014-11-24T00:00:00"/>
    <d v="2014-11-30T00:00:00"/>
    <s v="Standard Class"/>
    <s v="HR-14830"/>
    <x v="403"/>
    <x v="1"/>
    <s v="United States"/>
    <s v="Seattle"/>
    <x v="4"/>
    <n v="98103"/>
    <x v="1"/>
    <s v="OFF-ST-10002344"/>
    <x v="1"/>
    <x v="4"/>
    <s v="Carina 42&quot;Hx23 3/4&quot;W Media Storage Unit"/>
    <n v="485.88"/>
    <n v="6"/>
    <n v="0"/>
    <x v="702"/>
    <x v="0"/>
    <x v="2"/>
    <x v="0"/>
    <x v="0"/>
  </r>
  <r>
    <n v="1187"/>
    <s v="CA-2014-127131"/>
    <d v="2014-11-24T00:00:00"/>
    <d v="2014-11-30T00:00:00"/>
    <s v="Standard Class"/>
    <s v="HR-14830"/>
    <x v="403"/>
    <x v="1"/>
    <s v="United States"/>
    <s v="Seattle"/>
    <x v="4"/>
    <n v="98103"/>
    <x v="1"/>
    <s v="OFF-PA-10001800"/>
    <x v="1"/>
    <x v="10"/>
    <s v="Xerox 220"/>
    <n v="25.92"/>
    <n v="4"/>
    <n v="0"/>
    <x v="245"/>
    <x v="0"/>
    <x v="2"/>
    <x v="0"/>
    <x v="0"/>
  </r>
  <r>
    <n v="1188"/>
    <s v="CA-2014-127131"/>
    <d v="2014-11-24T00:00:00"/>
    <d v="2014-11-30T00:00:00"/>
    <s v="Standard Class"/>
    <s v="HR-14830"/>
    <x v="403"/>
    <x v="1"/>
    <s v="United States"/>
    <s v="Seattle"/>
    <x v="4"/>
    <n v="98103"/>
    <x v="1"/>
    <s v="OFF-ST-10000036"/>
    <x v="1"/>
    <x v="4"/>
    <s v="Recycled Data-Pak for Archival Bound Computer Printouts, 12-1/2 x 12-1/2 x 16"/>
    <n v="197.58"/>
    <n v="2"/>
    <n v="0"/>
    <x v="1100"/>
    <x v="0"/>
    <x v="2"/>
    <x v="0"/>
    <x v="0"/>
  </r>
  <r>
    <n v="1189"/>
    <s v="CA-2017-117212"/>
    <d v="2017-02-26T00:00:00"/>
    <d v="2017-02-28T00:00:00"/>
    <s v="Second Class"/>
    <s v="BT-11530"/>
    <x v="404"/>
    <x v="2"/>
    <s v="United States"/>
    <s v="Los Angeles"/>
    <x v="1"/>
    <n v="90036"/>
    <x v="1"/>
    <s v="OFF-AP-10004532"/>
    <x v="1"/>
    <x v="9"/>
    <s v="Kensington 6 Outlet Guardian Standard Surge Protector"/>
    <n v="81.92"/>
    <n v="4"/>
    <n v="0"/>
    <x v="1101"/>
    <x v="0"/>
    <x v="3"/>
    <x v="3"/>
    <x v="11"/>
  </r>
  <r>
    <n v="1190"/>
    <s v="CA-2017-117212"/>
    <d v="2017-02-26T00:00:00"/>
    <d v="2017-02-28T00:00:00"/>
    <s v="Second Class"/>
    <s v="BT-11530"/>
    <x v="404"/>
    <x v="2"/>
    <s v="United States"/>
    <s v="Los Angeles"/>
    <x v="1"/>
    <n v="90036"/>
    <x v="1"/>
    <s v="TEC-PH-10004447"/>
    <x v="2"/>
    <x v="7"/>
    <s v="Toshiba IPT2010-SD IP Telephone"/>
    <n v="889.53599999999994"/>
    <n v="8"/>
    <n v="0.2"/>
    <x v="1102"/>
    <x v="2"/>
    <x v="3"/>
    <x v="3"/>
    <x v="11"/>
  </r>
  <r>
    <n v="1191"/>
    <s v="CA-2017-117212"/>
    <d v="2017-02-26T00:00:00"/>
    <d v="2017-02-28T00:00:00"/>
    <s v="Second Class"/>
    <s v="BT-11530"/>
    <x v="404"/>
    <x v="2"/>
    <s v="United States"/>
    <s v="Los Angeles"/>
    <x v="1"/>
    <n v="90036"/>
    <x v="1"/>
    <s v="FUR-CH-10003973"/>
    <x v="0"/>
    <x v="1"/>
    <s v="GuestStacker Chair with Chrome Finish Legs"/>
    <n v="892.22400000000005"/>
    <n v="3"/>
    <n v="0.2"/>
    <x v="1103"/>
    <x v="2"/>
    <x v="3"/>
    <x v="3"/>
    <x v="11"/>
  </r>
  <r>
    <n v="1192"/>
    <s v="CA-2017-117212"/>
    <d v="2017-02-26T00:00:00"/>
    <d v="2017-02-28T00:00:00"/>
    <s v="Second Class"/>
    <s v="BT-11530"/>
    <x v="404"/>
    <x v="2"/>
    <s v="United States"/>
    <s v="Los Angeles"/>
    <x v="1"/>
    <n v="90036"/>
    <x v="1"/>
    <s v="OFF-PA-10001970"/>
    <x v="1"/>
    <x v="10"/>
    <s v="Xerox 1908"/>
    <n v="223.92"/>
    <n v="4"/>
    <n v="0"/>
    <x v="1104"/>
    <x v="0"/>
    <x v="3"/>
    <x v="3"/>
    <x v="11"/>
  </r>
  <r>
    <n v="1193"/>
    <s v="CA-2017-117212"/>
    <d v="2017-02-26T00:00:00"/>
    <d v="2017-02-28T00:00:00"/>
    <s v="Second Class"/>
    <s v="BT-11530"/>
    <x v="404"/>
    <x v="2"/>
    <s v="United States"/>
    <s v="Los Angeles"/>
    <x v="1"/>
    <n v="90036"/>
    <x v="1"/>
    <s v="OFF-PA-10000682"/>
    <x v="1"/>
    <x v="10"/>
    <s v="Xerox 1924"/>
    <n v="23.12"/>
    <n v="4"/>
    <n v="0"/>
    <x v="1105"/>
    <x v="0"/>
    <x v="3"/>
    <x v="3"/>
    <x v="11"/>
  </r>
  <r>
    <n v="1194"/>
    <s v="US-2015-130519"/>
    <d v="2015-09-15T00:00:00"/>
    <d v="2015-09-15T00:00:00"/>
    <s v="Same Day"/>
    <s v="NG-18355"/>
    <x v="243"/>
    <x v="1"/>
    <s v="United States"/>
    <s v="Coral Springs"/>
    <x v="2"/>
    <n v="33065"/>
    <x v="0"/>
    <s v="OFF-PA-10001937"/>
    <x v="1"/>
    <x v="10"/>
    <s v="Xerox 21"/>
    <n v="15.552"/>
    <n v="3"/>
    <n v="0.2"/>
    <x v="12"/>
    <x v="2"/>
    <x v="1"/>
    <x v="2"/>
    <x v="8"/>
  </r>
  <r>
    <n v="1195"/>
    <s v="US-2015-130519"/>
    <d v="2015-09-15T00:00:00"/>
    <d v="2015-09-15T00:00:00"/>
    <s v="Same Day"/>
    <s v="NG-18355"/>
    <x v="243"/>
    <x v="1"/>
    <s v="United States"/>
    <s v="Coral Springs"/>
    <x v="2"/>
    <n v="33065"/>
    <x v="0"/>
    <s v="FUR-FU-10002268"/>
    <x v="0"/>
    <x v="5"/>
    <s v="Ultra Door Push Plate"/>
    <n v="15.712"/>
    <n v="4"/>
    <n v="0.2"/>
    <x v="1106"/>
    <x v="2"/>
    <x v="1"/>
    <x v="2"/>
    <x v="8"/>
  </r>
  <r>
    <n v="1196"/>
    <s v="US-2015-130519"/>
    <d v="2015-09-15T00:00:00"/>
    <d v="2015-09-15T00:00:00"/>
    <s v="Same Day"/>
    <s v="NG-18355"/>
    <x v="243"/>
    <x v="1"/>
    <s v="United States"/>
    <s v="Coral Springs"/>
    <x v="2"/>
    <n v="33065"/>
    <x v="0"/>
    <s v="OFF-ST-10001321"/>
    <x v="1"/>
    <x v="4"/>
    <s v="Decoflex Hanging Personal Folder File, Blue"/>
    <n v="24.672000000000001"/>
    <n v="2"/>
    <n v="0.2"/>
    <x v="1107"/>
    <x v="2"/>
    <x v="1"/>
    <x v="2"/>
    <x v="8"/>
  </r>
  <r>
    <n v="1197"/>
    <s v="US-2015-130519"/>
    <d v="2015-09-15T00:00:00"/>
    <d v="2015-09-15T00:00:00"/>
    <s v="Same Day"/>
    <s v="NG-18355"/>
    <x v="243"/>
    <x v="1"/>
    <s v="United States"/>
    <s v="Coral Springs"/>
    <x v="2"/>
    <n v="33065"/>
    <x v="0"/>
    <s v="FUR-FU-10003394"/>
    <x v="0"/>
    <x v="5"/>
    <s v="Tenex &quot;The Solids&quot; Textured Chair Mats"/>
    <n v="55.968000000000004"/>
    <n v="1"/>
    <n v="0.2"/>
    <x v="1108"/>
    <x v="2"/>
    <x v="1"/>
    <x v="2"/>
    <x v="8"/>
  </r>
  <r>
    <n v="1198"/>
    <s v="CA-2016-130946"/>
    <d v="2016-04-08T00:00:00"/>
    <d v="2016-04-12T00:00:00"/>
    <s v="Standard Class"/>
    <s v="ZC-21910"/>
    <x v="233"/>
    <x v="0"/>
    <s v="United States"/>
    <s v="Houston"/>
    <x v="5"/>
    <n v="77041"/>
    <x v="2"/>
    <s v="TEC-AC-10001990"/>
    <x v="2"/>
    <x v="11"/>
    <s v="Kensington Orbit Wireless Mobile Trackball for PC and Mac"/>
    <n v="431.928"/>
    <n v="9"/>
    <n v="0.2"/>
    <x v="1109"/>
    <x v="2"/>
    <x v="0"/>
    <x v="1"/>
    <x v="3"/>
  </r>
  <r>
    <n v="1199"/>
    <s v="CA-2016-130946"/>
    <d v="2016-04-08T00:00:00"/>
    <d v="2016-04-12T00:00:00"/>
    <s v="Standard Class"/>
    <s v="ZC-21910"/>
    <x v="233"/>
    <x v="0"/>
    <s v="United States"/>
    <s v="Houston"/>
    <x v="5"/>
    <n v="77041"/>
    <x v="2"/>
    <s v="FUR-CH-10004540"/>
    <x v="0"/>
    <x v="1"/>
    <s v="Global Chrome Stack Chair"/>
    <n v="95.983999999999995"/>
    <n v="4"/>
    <n v="0.3"/>
    <x v="1110"/>
    <x v="1"/>
    <x v="0"/>
    <x v="1"/>
    <x v="3"/>
  </r>
  <r>
    <n v="1200"/>
    <s v="CA-2016-130946"/>
    <d v="2016-04-08T00:00:00"/>
    <d v="2016-04-12T00:00:00"/>
    <s v="Standard Class"/>
    <s v="ZC-21910"/>
    <x v="233"/>
    <x v="0"/>
    <s v="United States"/>
    <s v="Houston"/>
    <x v="5"/>
    <n v="77041"/>
    <x v="2"/>
    <s v="OFF-BI-10004995"/>
    <x v="1"/>
    <x v="8"/>
    <s v="GBC DocuBind P400 Electric Binding System"/>
    <n v="1088.7919999999999"/>
    <n v="4"/>
    <n v="0.8"/>
    <x v="1111"/>
    <x v="1"/>
    <x v="0"/>
    <x v="1"/>
    <x v="3"/>
  </r>
  <r>
    <n v="1201"/>
    <s v="CA-2016-114727"/>
    <d v="2016-07-18T00:00:00"/>
    <d v="2016-07-24T00:00:00"/>
    <s v="Standard Class"/>
    <s v="LS-16945"/>
    <x v="322"/>
    <x v="1"/>
    <s v="United States"/>
    <s v="Denver"/>
    <x v="22"/>
    <n v="80219"/>
    <x v="1"/>
    <s v="FUR-CH-10002335"/>
    <x v="0"/>
    <x v="1"/>
    <s v="Hon GuestStacker Chair"/>
    <n v="544.00800000000004"/>
    <n v="3"/>
    <n v="0.2"/>
    <x v="746"/>
    <x v="2"/>
    <x v="0"/>
    <x v="2"/>
    <x v="7"/>
  </r>
  <r>
    <n v="1202"/>
    <s v="CA-2016-114727"/>
    <d v="2016-07-18T00:00:00"/>
    <d v="2016-07-24T00:00:00"/>
    <s v="Standard Class"/>
    <s v="LS-16945"/>
    <x v="322"/>
    <x v="1"/>
    <s v="United States"/>
    <s v="Denver"/>
    <x v="22"/>
    <n v="80219"/>
    <x v="1"/>
    <s v="OFF-BI-10004967"/>
    <x v="1"/>
    <x v="8"/>
    <s v="Round Ring Binders"/>
    <n v="1.8720000000000001"/>
    <n v="3"/>
    <n v="0.7"/>
    <x v="1112"/>
    <x v="1"/>
    <x v="0"/>
    <x v="2"/>
    <x v="7"/>
  </r>
  <r>
    <n v="1203"/>
    <s v="CA-2016-114727"/>
    <d v="2016-07-18T00:00:00"/>
    <d v="2016-07-24T00:00:00"/>
    <s v="Standard Class"/>
    <s v="LS-16945"/>
    <x v="322"/>
    <x v="1"/>
    <s v="United States"/>
    <s v="Denver"/>
    <x v="22"/>
    <n v="80219"/>
    <x v="1"/>
    <s v="FUR-CH-10002331"/>
    <x v="0"/>
    <x v="1"/>
    <s v="Hon 4700 Series Mobuis Mid-Back Task Chairs with Adjustable Arms"/>
    <n v="854.35199999999998"/>
    <n v="3"/>
    <n v="0.2"/>
    <x v="1113"/>
    <x v="2"/>
    <x v="0"/>
    <x v="2"/>
    <x v="7"/>
  </r>
  <r>
    <n v="1204"/>
    <s v="CA-2016-114727"/>
    <d v="2016-07-18T00:00:00"/>
    <d v="2016-07-24T00:00:00"/>
    <s v="Standard Class"/>
    <s v="LS-16945"/>
    <x v="322"/>
    <x v="1"/>
    <s v="United States"/>
    <s v="Denver"/>
    <x v="22"/>
    <n v="80219"/>
    <x v="1"/>
    <s v="OFF-ST-10002292"/>
    <x v="1"/>
    <x v="4"/>
    <s v="Sauder Facets Collection Locker/File Cabinet, Sky Alder Finish"/>
    <n v="593.56799999999998"/>
    <n v="2"/>
    <n v="0.2"/>
    <x v="232"/>
    <x v="2"/>
    <x v="0"/>
    <x v="2"/>
    <x v="7"/>
  </r>
  <r>
    <n v="1205"/>
    <s v="CA-2016-114727"/>
    <d v="2016-07-18T00:00:00"/>
    <d v="2016-07-24T00:00:00"/>
    <s v="Standard Class"/>
    <s v="LS-16945"/>
    <x v="322"/>
    <x v="1"/>
    <s v="United States"/>
    <s v="Denver"/>
    <x v="22"/>
    <n v="80219"/>
    <x v="1"/>
    <s v="OFF-ST-10000689"/>
    <x v="1"/>
    <x v="4"/>
    <s v="Fellowes Strictly Business Drawer File, Letter/Legal Size"/>
    <n v="338.04"/>
    <n v="3"/>
    <n v="0.2"/>
    <x v="1114"/>
    <x v="2"/>
    <x v="0"/>
    <x v="2"/>
    <x v="7"/>
  </r>
  <r>
    <n v="1206"/>
    <s v="CA-2017-133235"/>
    <d v="2017-08-01T00:00:00"/>
    <d v="2017-08-04T00:00:00"/>
    <s v="First Class"/>
    <s v="LH-16750"/>
    <x v="405"/>
    <x v="0"/>
    <s v="United States"/>
    <s v="Charlotte"/>
    <x v="3"/>
    <n v="28205"/>
    <x v="0"/>
    <s v="TEC-PH-10002660"/>
    <x v="2"/>
    <x v="7"/>
    <s v="Nortel Networks T7316 E Nt8 B27"/>
    <n v="271.95999999999998"/>
    <n v="5"/>
    <n v="0.2"/>
    <x v="1115"/>
    <x v="2"/>
    <x v="3"/>
    <x v="2"/>
    <x v="6"/>
  </r>
  <r>
    <n v="1207"/>
    <s v="CA-2016-137050"/>
    <d v="2016-07-14T00:00:00"/>
    <d v="2016-07-18T00:00:00"/>
    <s v="Second Class"/>
    <s v="SW-20755"/>
    <x v="406"/>
    <x v="1"/>
    <s v="United States"/>
    <s v="New York City"/>
    <x v="15"/>
    <n v="10009"/>
    <x v="3"/>
    <s v="OFF-ST-10004634"/>
    <x v="1"/>
    <x v="4"/>
    <s v="Personal Folder Holder, Ebony"/>
    <n v="11.21"/>
    <n v="1"/>
    <n v="0"/>
    <x v="1116"/>
    <x v="0"/>
    <x v="0"/>
    <x v="2"/>
    <x v="7"/>
  </r>
  <r>
    <n v="1208"/>
    <s v="CA-2016-137050"/>
    <d v="2016-07-14T00:00:00"/>
    <d v="2016-07-18T00:00:00"/>
    <s v="Second Class"/>
    <s v="SW-20755"/>
    <x v="406"/>
    <x v="1"/>
    <s v="United States"/>
    <s v="New York City"/>
    <x v="15"/>
    <n v="10009"/>
    <x v="3"/>
    <s v="OFF-BI-10002160"/>
    <x v="1"/>
    <x v="8"/>
    <s v="Acco Hanging Data Binders"/>
    <n v="9.1440000000000001"/>
    <n v="3"/>
    <n v="0.2"/>
    <x v="1117"/>
    <x v="2"/>
    <x v="0"/>
    <x v="2"/>
    <x v="7"/>
  </r>
  <r>
    <n v="1209"/>
    <s v="CA-2016-137050"/>
    <d v="2016-07-14T00:00:00"/>
    <d v="2016-07-18T00:00:00"/>
    <s v="Second Class"/>
    <s v="SW-20755"/>
    <x v="406"/>
    <x v="1"/>
    <s v="United States"/>
    <s v="New York City"/>
    <x v="15"/>
    <n v="10009"/>
    <x v="3"/>
    <s v="OFF-FA-10002988"/>
    <x v="1"/>
    <x v="13"/>
    <s v="Ideal Clamps"/>
    <n v="14.07"/>
    <n v="7"/>
    <n v="0"/>
    <x v="1118"/>
    <x v="0"/>
    <x v="0"/>
    <x v="2"/>
    <x v="7"/>
  </r>
  <r>
    <n v="1210"/>
    <s v="CA-2016-137050"/>
    <d v="2016-07-14T00:00:00"/>
    <d v="2016-07-18T00:00:00"/>
    <s v="Second Class"/>
    <s v="SW-20755"/>
    <x v="406"/>
    <x v="1"/>
    <s v="United States"/>
    <s v="New York City"/>
    <x v="15"/>
    <n v="10009"/>
    <x v="3"/>
    <s v="OFF-AR-10004999"/>
    <x v="1"/>
    <x v="6"/>
    <s v="Newell 315"/>
    <n v="41.86"/>
    <n v="7"/>
    <n v="0"/>
    <x v="1119"/>
    <x v="0"/>
    <x v="0"/>
    <x v="2"/>
    <x v="7"/>
  </r>
  <r>
    <n v="1211"/>
    <s v="CA-2016-137050"/>
    <d v="2016-07-14T00:00:00"/>
    <d v="2016-07-18T00:00:00"/>
    <s v="Second Class"/>
    <s v="SW-20755"/>
    <x v="406"/>
    <x v="1"/>
    <s v="United States"/>
    <s v="New York City"/>
    <x v="15"/>
    <n v="10009"/>
    <x v="3"/>
    <s v="OFF-BI-10001031"/>
    <x v="1"/>
    <x v="8"/>
    <s v="Pressboard Data Binders by Wilson Jones"/>
    <n v="8.5440000000000005"/>
    <n v="2"/>
    <n v="0.2"/>
    <x v="1120"/>
    <x v="2"/>
    <x v="0"/>
    <x v="2"/>
    <x v="7"/>
  </r>
  <r>
    <n v="1212"/>
    <s v="CA-2016-137050"/>
    <d v="2016-07-14T00:00:00"/>
    <d v="2016-07-18T00:00:00"/>
    <s v="Second Class"/>
    <s v="SW-20755"/>
    <x v="406"/>
    <x v="1"/>
    <s v="United States"/>
    <s v="New York City"/>
    <x v="15"/>
    <n v="10009"/>
    <x v="3"/>
    <s v="FUR-BO-10004695"/>
    <x v="0"/>
    <x v="0"/>
    <s v="O'Sullivan 2-Door Barrister Bookcase in Odessa Pine"/>
    <n v="579.13599999999997"/>
    <n v="4"/>
    <n v="0.2"/>
    <x v="1121"/>
    <x v="2"/>
    <x v="0"/>
    <x v="2"/>
    <x v="7"/>
  </r>
  <r>
    <n v="1213"/>
    <s v="US-2017-118087"/>
    <d v="2017-09-09T00:00:00"/>
    <d v="2017-09-13T00:00:00"/>
    <s v="Standard Class"/>
    <s v="SP-20620"/>
    <x v="407"/>
    <x v="1"/>
    <s v="United States"/>
    <s v="Philadelphia"/>
    <x v="9"/>
    <n v="19134"/>
    <x v="3"/>
    <s v="FUR-CH-10004860"/>
    <x v="0"/>
    <x v="1"/>
    <s v="Global Low Back Tilter Chair"/>
    <n v="141.37200000000001"/>
    <n v="2"/>
    <n v="0.3"/>
    <x v="1122"/>
    <x v="1"/>
    <x v="3"/>
    <x v="2"/>
    <x v="8"/>
  </r>
  <r>
    <n v="1214"/>
    <s v="US-2017-118087"/>
    <d v="2017-09-09T00:00:00"/>
    <d v="2017-09-13T00:00:00"/>
    <s v="Standard Class"/>
    <s v="SP-20620"/>
    <x v="407"/>
    <x v="1"/>
    <s v="United States"/>
    <s v="Philadelphia"/>
    <x v="9"/>
    <n v="19134"/>
    <x v="3"/>
    <s v="OFF-BI-10002432"/>
    <x v="1"/>
    <x v="8"/>
    <s v="Wilson Jones Standard D-Ring Binders"/>
    <n v="3.036"/>
    <n v="2"/>
    <n v="0.7"/>
    <x v="1123"/>
    <x v="1"/>
    <x v="3"/>
    <x v="2"/>
    <x v="8"/>
  </r>
  <r>
    <n v="1215"/>
    <s v="US-2017-118087"/>
    <d v="2017-09-09T00:00:00"/>
    <d v="2017-09-13T00:00:00"/>
    <s v="Standard Class"/>
    <s v="SP-20620"/>
    <x v="407"/>
    <x v="1"/>
    <s v="United States"/>
    <s v="Philadelphia"/>
    <x v="9"/>
    <n v="19134"/>
    <x v="3"/>
    <s v="OFF-BI-10000069"/>
    <x v="1"/>
    <x v="8"/>
    <s v="GBC Prepunched Paper, 19-Hole, for Binding Systems, 24-lb"/>
    <n v="4.5030000000000001"/>
    <n v="1"/>
    <n v="0.7"/>
    <x v="1124"/>
    <x v="1"/>
    <x v="3"/>
    <x v="2"/>
    <x v="8"/>
  </r>
  <r>
    <n v="1216"/>
    <s v="US-2017-118087"/>
    <d v="2017-09-09T00:00:00"/>
    <d v="2017-09-13T00:00:00"/>
    <s v="Standard Class"/>
    <s v="SP-20620"/>
    <x v="407"/>
    <x v="1"/>
    <s v="United States"/>
    <s v="Philadelphia"/>
    <x v="9"/>
    <n v="19134"/>
    <x v="3"/>
    <s v="OFF-AR-10003602"/>
    <x v="1"/>
    <x v="6"/>
    <s v="Quartet Omega Colored Chalk, 12/Pack"/>
    <n v="4.6719999999999997"/>
    <n v="1"/>
    <n v="0.2"/>
    <x v="1125"/>
    <x v="2"/>
    <x v="3"/>
    <x v="2"/>
    <x v="8"/>
  </r>
  <r>
    <n v="1217"/>
    <s v="US-2017-118087"/>
    <d v="2017-09-09T00:00:00"/>
    <d v="2017-09-13T00:00:00"/>
    <s v="Standard Class"/>
    <s v="SP-20620"/>
    <x v="407"/>
    <x v="1"/>
    <s v="United States"/>
    <s v="Philadelphia"/>
    <x v="9"/>
    <n v="19134"/>
    <x v="3"/>
    <s v="TEC-AC-10004469"/>
    <x v="2"/>
    <x v="11"/>
    <s v="Microsoft Sculpt Comfort Mouse"/>
    <n v="95.88"/>
    <n v="3"/>
    <n v="0.2"/>
    <x v="1126"/>
    <x v="2"/>
    <x v="3"/>
    <x v="2"/>
    <x v="8"/>
  </r>
  <r>
    <n v="1218"/>
    <s v="US-2017-118087"/>
    <d v="2017-09-09T00:00:00"/>
    <d v="2017-09-13T00:00:00"/>
    <s v="Standard Class"/>
    <s v="SP-20620"/>
    <x v="407"/>
    <x v="1"/>
    <s v="United States"/>
    <s v="Philadelphia"/>
    <x v="9"/>
    <n v="19134"/>
    <x v="3"/>
    <s v="FUR-FU-10001867"/>
    <x v="0"/>
    <x v="5"/>
    <s v="Eldon Expressions Punched Metal &amp; Wood Desk Accessories, Pewter &amp; Cherry"/>
    <n v="17.024000000000001"/>
    <n v="2"/>
    <n v="0.2"/>
    <x v="1127"/>
    <x v="2"/>
    <x v="3"/>
    <x v="2"/>
    <x v="8"/>
  </r>
  <r>
    <n v="1219"/>
    <s v="US-2017-118087"/>
    <d v="2017-09-09T00:00:00"/>
    <d v="2017-09-13T00:00:00"/>
    <s v="Standard Class"/>
    <s v="SP-20620"/>
    <x v="407"/>
    <x v="1"/>
    <s v="United States"/>
    <s v="Philadelphia"/>
    <x v="9"/>
    <n v="19134"/>
    <x v="3"/>
    <s v="TEC-AC-10003174"/>
    <x v="2"/>
    <x v="11"/>
    <s v="Plantronics S12 Corded Telephone Headset System"/>
    <n v="258.69600000000003"/>
    <n v="3"/>
    <n v="0.2"/>
    <x v="1095"/>
    <x v="2"/>
    <x v="3"/>
    <x v="2"/>
    <x v="8"/>
  </r>
  <r>
    <n v="1220"/>
    <s v="US-2017-118087"/>
    <d v="2017-09-09T00:00:00"/>
    <d v="2017-09-13T00:00:00"/>
    <s v="Standard Class"/>
    <s v="SP-20620"/>
    <x v="407"/>
    <x v="1"/>
    <s v="United States"/>
    <s v="Philadelphia"/>
    <x v="9"/>
    <n v="19134"/>
    <x v="3"/>
    <s v="TEC-PH-10002200"/>
    <x v="2"/>
    <x v="7"/>
    <s v="Samsung Galaxy Note 2"/>
    <n v="1931.9580000000001"/>
    <n v="7"/>
    <n v="0.4"/>
    <x v="1128"/>
    <x v="1"/>
    <x v="3"/>
    <x v="2"/>
    <x v="8"/>
  </r>
  <r>
    <n v="1221"/>
    <s v="CA-2014-110184"/>
    <d v="2014-07-12T00:00:00"/>
    <d v="2014-07-16T00:00:00"/>
    <s v="Standard Class"/>
    <s v="BF-11170"/>
    <x v="408"/>
    <x v="2"/>
    <s v="United States"/>
    <s v="Los Angeles"/>
    <x v="1"/>
    <n v="90036"/>
    <x v="1"/>
    <s v="OFF-ST-10000107"/>
    <x v="1"/>
    <x v="4"/>
    <s v="Fellowes Super Stor/Drawer"/>
    <n v="249.75"/>
    <n v="9"/>
    <n v="0"/>
    <x v="1129"/>
    <x v="0"/>
    <x v="2"/>
    <x v="2"/>
    <x v="7"/>
  </r>
  <r>
    <n v="1222"/>
    <s v="CA-2014-110184"/>
    <d v="2014-07-12T00:00:00"/>
    <d v="2014-07-16T00:00:00"/>
    <s v="Standard Class"/>
    <s v="BF-11170"/>
    <x v="408"/>
    <x v="2"/>
    <s v="United States"/>
    <s v="Los Angeles"/>
    <x v="1"/>
    <n v="90036"/>
    <x v="1"/>
    <s v="TEC-PH-10000439"/>
    <x v="2"/>
    <x v="7"/>
    <s v="GE DSL Phone Line Filter"/>
    <n v="255.93600000000001"/>
    <n v="8"/>
    <n v="0.2"/>
    <x v="1130"/>
    <x v="2"/>
    <x v="2"/>
    <x v="2"/>
    <x v="7"/>
  </r>
  <r>
    <n v="1223"/>
    <s v="CA-2016-126004"/>
    <d v="2016-12-04T00:00:00"/>
    <d v="2016-12-05T00:00:00"/>
    <s v="First Class"/>
    <s v="BM-11140"/>
    <x v="78"/>
    <x v="0"/>
    <s v="United States"/>
    <s v="New York City"/>
    <x v="15"/>
    <n v="10024"/>
    <x v="3"/>
    <s v="FUR-FU-10001602"/>
    <x v="0"/>
    <x v="5"/>
    <s v="Eldon Delta Triangular Chair Mat, 52&quot; x 58&quot;, Clear"/>
    <n v="113.79"/>
    <n v="3"/>
    <n v="0"/>
    <x v="1131"/>
    <x v="0"/>
    <x v="0"/>
    <x v="0"/>
    <x v="4"/>
  </r>
  <r>
    <n v="1224"/>
    <s v="CA-2016-126004"/>
    <d v="2016-12-04T00:00:00"/>
    <d v="2016-12-05T00:00:00"/>
    <s v="First Class"/>
    <s v="BM-11140"/>
    <x v="78"/>
    <x v="0"/>
    <s v="United States"/>
    <s v="New York City"/>
    <x v="15"/>
    <n v="10024"/>
    <x v="3"/>
    <s v="TEC-AC-10001432"/>
    <x v="2"/>
    <x v="11"/>
    <s v="Enermax Aurora Lite Keyboard"/>
    <n v="78.150000000000006"/>
    <n v="1"/>
    <n v="0"/>
    <x v="1132"/>
    <x v="0"/>
    <x v="0"/>
    <x v="0"/>
    <x v="4"/>
  </r>
  <r>
    <n v="1225"/>
    <s v="CA-2016-126004"/>
    <d v="2016-12-04T00:00:00"/>
    <d v="2016-12-05T00:00:00"/>
    <s v="First Class"/>
    <s v="BM-11140"/>
    <x v="78"/>
    <x v="0"/>
    <s v="United States"/>
    <s v="New York City"/>
    <x v="15"/>
    <n v="10024"/>
    <x v="3"/>
    <s v="OFF-BI-10004656"/>
    <x v="1"/>
    <x v="8"/>
    <s v="Peel &amp; Stick Add-On Corner Pockets"/>
    <n v="1.728"/>
    <n v="1"/>
    <n v="0.2"/>
    <x v="1133"/>
    <x v="2"/>
    <x v="0"/>
    <x v="0"/>
    <x v="4"/>
  </r>
  <r>
    <n v="1226"/>
    <s v="CA-2016-126004"/>
    <d v="2016-12-04T00:00:00"/>
    <d v="2016-12-05T00:00:00"/>
    <s v="First Class"/>
    <s v="BM-11140"/>
    <x v="78"/>
    <x v="0"/>
    <s v="United States"/>
    <s v="New York City"/>
    <x v="15"/>
    <n v="10024"/>
    <x v="3"/>
    <s v="OFF-PA-10001685"/>
    <x v="1"/>
    <x v="10"/>
    <s v="Easy-staple paper"/>
    <n v="40.56"/>
    <n v="4"/>
    <n v="0"/>
    <x v="1134"/>
    <x v="0"/>
    <x v="0"/>
    <x v="0"/>
    <x v="4"/>
  </r>
  <r>
    <n v="1227"/>
    <s v="CA-2016-126004"/>
    <d v="2016-12-04T00:00:00"/>
    <d v="2016-12-05T00:00:00"/>
    <s v="First Class"/>
    <s v="BM-11140"/>
    <x v="78"/>
    <x v="0"/>
    <s v="United States"/>
    <s v="New York City"/>
    <x v="15"/>
    <n v="10024"/>
    <x v="3"/>
    <s v="OFF-ST-10001418"/>
    <x v="1"/>
    <x v="4"/>
    <s v="Carina Media Storage Towers in Natural &amp; Black"/>
    <n v="182.94"/>
    <n v="3"/>
    <n v="0"/>
    <x v="1135"/>
    <x v="0"/>
    <x v="0"/>
    <x v="0"/>
    <x v="4"/>
  </r>
  <r>
    <n v="1228"/>
    <s v="CA-2016-126004"/>
    <d v="2016-12-04T00:00:00"/>
    <d v="2016-12-05T00:00:00"/>
    <s v="First Class"/>
    <s v="BM-11140"/>
    <x v="78"/>
    <x v="0"/>
    <s v="United States"/>
    <s v="New York City"/>
    <x v="15"/>
    <n v="10024"/>
    <x v="3"/>
    <s v="OFF-ST-10000676"/>
    <x v="1"/>
    <x v="4"/>
    <s v="Fellowes Econo/Stor Drawers"/>
    <n v="193.86"/>
    <n v="2"/>
    <n v="0"/>
    <x v="1136"/>
    <x v="0"/>
    <x v="0"/>
    <x v="0"/>
    <x v="4"/>
  </r>
  <r>
    <n v="1229"/>
    <s v="CA-2017-100013"/>
    <d v="2017-11-06T00:00:00"/>
    <d v="2017-11-11T00:00:00"/>
    <s v="Standard Class"/>
    <s v="ZC-21910"/>
    <x v="233"/>
    <x v="0"/>
    <s v="United States"/>
    <s v="Los Angeles"/>
    <x v="1"/>
    <n v="90045"/>
    <x v="1"/>
    <s v="OFF-EN-10001219"/>
    <x v="1"/>
    <x v="12"/>
    <s v="#10- 4 1/8&quot; x 9 1/2&quot; Security-Tint Envelopes"/>
    <n v="15.28"/>
    <n v="2"/>
    <n v="0"/>
    <x v="790"/>
    <x v="0"/>
    <x v="3"/>
    <x v="0"/>
    <x v="0"/>
  </r>
  <r>
    <n v="1230"/>
    <s v="CA-2017-100013"/>
    <d v="2017-11-06T00:00:00"/>
    <d v="2017-11-11T00:00:00"/>
    <s v="Standard Class"/>
    <s v="ZC-21910"/>
    <x v="233"/>
    <x v="0"/>
    <s v="United States"/>
    <s v="Los Angeles"/>
    <x v="1"/>
    <n v="90045"/>
    <x v="1"/>
    <s v="FUR-FU-10001424"/>
    <x v="0"/>
    <x v="5"/>
    <s v="Dax Clear Box Frame"/>
    <n v="8.73"/>
    <n v="1"/>
    <n v="0"/>
    <x v="1137"/>
    <x v="0"/>
    <x v="3"/>
    <x v="0"/>
    <x v="0"/>
  </r>
  <r>
    <n v="1231"/>
    <s v="CA-2017-100013"/>
    <d v="2017-11-06T00:00:00"/>
    <d v="2017-11-11T00:00:00"/>
    <s v="Standard Class"/>
    <s v="ZC-21910"/>
    <x v="233"/>
    <x v="0"/>
    <s v="United States"/>
    <s v="Los Angeles"/>
    <x v="1"/>
    <n v="90045"/>
    <x v="1"/>
    <s v="OFF-AR-10001022"/>
    <x v="1"/>
    <x v="6"/>
    <s v="SANFORD Liquid Accent Tank-Style Highlighters"/>
    <n v="5.68"/>
    <n v="2"/>
    <n v="0"/>
    <x v="1138"/>
    <x v="0"/>
    <x v="3"/>
    <x v="0"/>
    <x v="0"/>
  </r>
  <r>
    <n v="1232"/>
    <s v="CA-2015-132570"/>
    <d v="2015-10-31T00:00:00"/>
    <d v="2015-11-02T00:00:00"/>
    <s v="Second Class"/>
    <s v="KT-16480"/>
    <x v="409"/>
    <x v="0"/>
    <s v="United States"/>
    <s v="Buffalo"/>
    <x v="15"/>
    <n v="14215"/>
    <x v="3"/>
    <s v="OFF-AR-10000369"/>
    <x v="1"/>
    <x v="6"/>
    <s v="Design Ebony Sketching Pencil"/>
    <n v="2.78"/>
    <n v="2"/>
    <n v="0"/>
    <x v="1139"/>
    <x v="0"/>
    <x v="1"/>
    <x v="0"/>
    <x v="2"/>
  </r>
  <r>
    <n v="1233"/>
    <s v="CA-2015-132570"/>
    <d v="2015-10-31T00:00:00"/>
    <d v="2015-11-02T00:00:00"/>
    <s v="Second Class"/>
    <s v="KT-16480"/>
    <x v="409"/>
    <x v="0"/>
    <s v="United States"/>
    <s v="Buffalo"/>
    <x v="15"/>
    <n v="14215"/>
    <x v="3"/>
    <s v="OFF-EN-10003055"/>
    <x v="1"/>
    <x v="12"/>
    <s v="Blue String-Tie &amp; Button Interoffice Envelopes, 10 x 13"/>
    <n v="79.959999999999994"/>
    <n v="2"/>
    <n v="0"/>
    <x v="1140"/>
    <x v="0"/>
    <x v="1"/>
    <x v="0"/>
    <x v="2"/>
  </r>
  <r>
    <n v="1234"/>
    <s v="CA-2016-153682"/>
    <d v="2016-05-30T00:00:00"/>
    <d v="2016-06-01T00:00:00"/>
    <s v="First Class"/>
    <s v="BG-11695"/>
    <x v="410"/>
    <x v="1"/>
    <s v="United States"/>
    <s v="Cincinnati"/>
    <x v="24"/>
    <n v="45231"/>
    <x v="3"/>
    <s v="TEC-CO-10001046"/>
    <x v="2"/>
    <x v="16"/>
    <s v="Canon Imageclass D680 Copier / Fax"/>
    <n v="839.98800000000006"/>
    <n v="2"/>
    <n v="0.4"/>
    <x v="1141"/>
    <x v="1"/>
    <x v="0"/>
    <x v="1"/>
    <x v="5"/>
  </r>
  <r>
    <n v="1235"/>
    <s v="CA-2016-144344"/>
    <d v="2016-10-28T00:00:00"/>
    <d v="2016-10-28T00:00:00"/>
    <s v="Same Day"/>
    <s v="PG-18820"/>
    <x v="310"/>
    <x v="0"/>
    <s v="United States"/>
    <s v="Boynton Beach"/>
    <x v="2"/>
    <n v="33437"/>
    <x v="0"/>
    <s v="FUR-FU-10000076"/>
    <x v="0"/>
    <x v="5"/>
    <s v="24-Hour Round Wall Clock"/>
    <n v="47.951999999999998"/>
    <n v="3"/>
    <n v="0.2"/>
    <x v="1142"/>
    <x v="2"/>
    <x v="0"/>
    <x v="0"/>
    <x v="2"/>
  </r>
  <r>
    <n v="1236"/>
    <s v="CA-2016-144344"/>
    <d v="2016-10-28T00:00:00"/>
    <d v="2016-10-28T00:00:00"/>
    <s v="Same Day"/>
    <s v="PG-18820"/>
    <x v="310"/>
    <x v="0"/>
    <s v="United States"/>
    <s v="Boynton Beach"/>
    <x v="2"/>
    <n v="33437"/>
    <x v="0"/>
    <s v="OFF-BI-10003719"/>
    <x v="1"/>
    <x v="8"/>
    <s v="Large Capacity Hanging Post Binders"/>
    <n v="37.424999999999997"/>
    <n v="5"/>
    <n v="0.7"/>
    <x v="366"/>
    <x v="1"/>
    <x v="0"/>
    <x v="0"/>
    <x v="2"/>
  </r>
  <r>
    <n v="1237"/>
    <s v="CA-2016-144344"/>
    <d v="2016-10-28T00:00:00"/>
    <d v="2016-10-28T00:00:00"/>
    <s v="Same Day"/>
    <s v="PG-18820"/>
    <x v="310"/>
    <x v="0"/>
    <s v="United States"/>
    <s v="Boynton Beach"/>
    <x v="2"/>
    <n v="33437"/>
    <x v="0"/>
    <s v="FUR-FU-10003268"/>
    <x v="0"/>
    <x v="5"/>
    <s v="Eldon Radial Chair Mat for Low to Medium Pile Carpets"/>
    <n v="63.968000000000004"/>
    <n v="2"/>
    <n v="0.2"/>
    <x v="232"/>
    <x v="2"/>
    <x v="0"/>
    <x v="0"/>
    <x v="2"/>
  </r>
  <r>
    <n v="1238"/>
    <s v="CA-2016-144344"/>
    <d v="2016-10-28T00:00:00"/>
    <d v="2016-10-28T00:00:00"/>
    <s v="Same Day"/>
    <s v="PG-18820"/>
    <x v="310"/>
    <x v="0"/>
    <s v="United States"/>
    <s v="Boynton Beach"/>
    <x v="2"/>
    <n v="33437"/>
    <x v="0"/>
    <s v="FUR-FU-10003553"/>
    <x v="0"/>
    <x v="5"/>
    <s v="Howard Miller 13-1/2&quot; Diameter Rosebrook Wall Clock"/>
    <n v="165.048"/>
    <n v="3"/>
    <n v="0.2"/>
    <x v="1143"/>
    <x v="2"/>
    <x v="0"/>
    <x v="0"/>
    <x v="2"/>
  </r>
  <r>
    <n v="1239"/>
    <s v="CA-2014-127012"/>
    <d v="2014-08-11T00:00:00"/>
    <d v="2014-08-15T00:00:00"/>
    <s v="Standard Class"/>
    <s v="GM-14680"/>
    <x v="411"/>
    <x v="0"/>
    <s v="United States"/>
    <s v="Seattle"/>
    <x v="4"/>
    <n v="98105"/>
    <x v="1"/>
    <s v="FUR-FU-10003691"/>
    <x v="0"/>
    <x v="5"/>
    <s v="Eldon Image Series Desk Accessories, Ebony"/>
    <n v="12.35"/>
    <n v="1"/>
    <n v="0"/>
    <x v="1144"/>
    <x v="0"/>
    <x v="2"/>
    <x v="2"/>
    <x v="6"/>
  </r>
  <r>
    <n v="1240"/>
    <s v="CA-2014-127012"/>
    <d v="2014-08-11T00:00:00"/>
    <d v="2014-08-15T00:00:00"/>
    <s v="Standard Class"/>
    <s v="GM-14680"/>
    <x v="411"/>
    <x v="0"/>
    <s v="United States"/>
    <s v="Seattle"/>
    <x v="4"/>
    <n v="98105"/>
    <x v="1"/>
    <s v="OFF-AR-10003903"/>
    <x v="1"/>
    <x v="6"/>
    <s v="Sanford 52201 APSCO Electric Pencil Sharpener"/>
    <n v="40.97"/>
    <n v="1"/>
    <n v="0"/>
    <x v="1145"/>
    <x v="0"/>
    <x v="2"/>
    <x v="2"/>
    <x v="6"/>
  </r>
  <r>
    <n v="1241"/>
    <s v="CA-2014-127012"/>
    <d v="2014-08-11T00:00:00"/>
    <d v="2014-08-15T00:00:00"/>
    <s v="Standard Class"/>
    <s v="GM-14680"/>
    <x v="411"/>
    <x v="0"/>
    <s v="United States"/>
    <s v="Seattle"/>
    <x v="4"/>
    <n v="98105"/>
    <x v="1"/>
    <s v="OFF-FA-10004854"/>
    <x v="1"/>
    <x v="13"/>
    <s v="Vinyl Coated Wire Paper Clips in Organizer Box, 800/Box"/>
    <n v="22.96"/>
    <n v="2"/>
    <n v="0"/>
    <x v="1146"/>
    <x v="0"/>
    <x v="2"/>
    <x v="2"/>
    <x v="6"/>
  </r>
  <r>
    <n v="1242"/>
    <s v="CA-2016-128727"/>
    <d v="2016-08-29T00:00:00"/>
    <d v="2016-09-04T00:00:00"/>
    <s v="Standard Class"/>
    <s v="MO-17800"/>
    <x v="246"/>
    <x v="2"/>
    <s v="United States"/>
    <s v="New York City"/>
    <x v="15"/>
    <n v="10024"/>
    <x v="3"/>
    <s v="TEC-PH-10003442"/>
    <x v="2"/>
    <x v="7"/>
    <s v="Samsung Replacement EH64AVFWE Premium Headset"/>
    <n v="22"/>
    <n v="4"/>
    <n v="0"/>
    <x v="1147"/>
    <x v="0"/>
    <x v="0"/>
    <x v="2"/>
    <x v="6"/>
  </r>
  <r>
    <n v="1243"/>
    <s v="US-2016-162859"/>
    <d v="2016-02-15T00:00:00"/>
    <d v="2016-02-22T00:00:00"/>
    <s v="Standard Class"/>
    <s v="PG-18820"/>
    <x v="310"/>
    <x v="0"/>
    <s v="United States"/>
    <s v="New York City"/>
    <x v="15"/>
    <n v="10009"/>
    <x v="3"/>
    <s v="OFF-BI-10004519"/>
    <x v="1"/>
    <x v="8"/>
    <s v="GBC DocuBind P100 Manual Binding Machine"/>
    <n v="398.35199999999998"/>
    <n v="3"/>
    <n v="0.2"/>
    <x v="1148"/>
    <x v="2"/>
    <x v="0"/>
    <x v="3"/>
    <x v="11"/>
  </r>
  <r>
    <n v="1244"/>
    <s v="US-2016-162859"/>
    <d v="2016-02-15T00:00:00"/>
    <d v="2016-02-22T00:00:00"/>
    <s v="Standard Class"/>
    <s v="PG-18820"/>
    <x v="310"/>
    <x v="0"/>
    <s v="United States"/>
    <s v="New York City"/>
    <x v="15"/>
    <n v="10009"/>
    <x v="3"/>
    <s v="OFF-FA-10000304"/>
    <x v="1"/>
    <x v="13"/>
    <s v="Advantus Push Pins"/>
    <n v="8.7200000000000006"/>
    <n v="4"/>
    <n v="0"/>
    <x v="1149"/>
    <x v="0"/>
    <x v="0"/>
    <x v="3"/>
    <x v="11"/>
  </r>
  <r>
    <n v="1245"/>
    <s v="CA-2017-133641"/>
    <d v="2017-05-14T00:00:00"/>
    <d v="2017-05-21T00:00:00"/>
    <s v="Standard Class"/>
    <s v="EJ-14155"/>
    <x v="412"/>
    <x v="0"/>
    <s v="United States"/>
    <s v="Gulfport"/>
    <x v="35"/>
    <n v="39503"/>
    <x v="0"/>
    <s v="OFF-EN-10004955"/>
    <x v="1"/>
    <x v="12"/>
    <s v="Fashion Color Clasp Envelopes"/>
    <n v="48.69"/>
    <n v="9"/>
    <n v="0"/>
    <x v="1150"/>
    <x v="0"/>
    <x v="3"/>
    <x v="1"/>
    <x v="5"/>
  </r>
  <r>
    <n v="1246"/>
    <s v="CA-2014-168494"/>
    <d v="2014-12-12T00:00:00"/>
    <d v="2014-12-14T00:00:00"/>
    <s v="Second Class"/>
    <s v="NP-18700"/>
    <x v="413"/>
    <x v="0"/>
    <s v="United States"/>
    <s v="Fresno"/>
    <x v="1"/>
    <n v="93727"/>
    <x v="1"/>
    <s v="FUR-TA-10004619"/>
    <x v="0"/>
    <x v="3"/>
    <s v="Hon Non-Folding Utility Tables"/>
    <n v="764.68799999999999"/>
    <n v="6"/>
    <n v="0.2"/>
    <x v="1151"/>
    <x v="2"/>
    <x v="2"/>
    <x v="0"/>
    <x v="4"/>
  </r>
  <r>
    <n v="1247"/>
    <s v="CA-2014-168494"/>
    <d v="2014-12-12T00:00:00"/>
    <d v="2014-12-14T00:00:00"/>
    <s v="Second Class"/>
    <s v="NP-18700"/>
    <x v="413"/>
    <x v="0"/>
    <s v="United States"/>
    <s v="Fresno"/>
    <x v="1"/>
    <n v="93727"/>
    <x v="1"/>
    <s v="FUR-TA-10003473"/>
    <x v="0"/>
    <x v="3"/>
    <s v="Bretford Rectangular Conference Table Tops"/>
    <n v="3610.848"/>
    <n v="12"/>
    <n v="0.2"/>
    <x v="1152"/>
    <x v="2"/>
    <x v="2"/>
    <x v="0"/>
    <x v="4"/>
  </r>
  <r>
    <n v="1248"/>
    <s v="CA-2014-168494"/>
    <d v="2014-12-12T00:00:00"/>
    <d v="2014-12-14T00:00:00"/>
    <s v="Second Class"/>
    <s v="NP-18700"/>
    <x v="413"/>
    <x v="0"/>
    <s v="United States"/>
    <s v="Fresno"/>
    <x v="1"/>
    <n v="93727"/>
    <x v="1"/>
    <s v="FUR-BO-10004467"/>
    <x v="0"/>
    <x v="0"/>
    <s v="Bestar Classic Bookcase"/>
    <n v="254.97450000000001"/>
    <n v="3"/>
    <n v="0.15"/>
    <x v="1153"/>
    <x v="2"/>
    <x v="2"/>
    <x v="0"/>
    <x v="4"/>
  </r>
  <r>
    <n v="1249"/>
    <s v="CA-2017-115602"/>
    <d v="2017-12-18T00:00:00"/>
    <d v="2017-12-24T00:00:00"/>
    <s v="Standard Class"/>
    <s v="DJ-13630"/>
    <x v="264"/>
    <x v="0"/>
    <s v="United States"/>
    <s v="New York City"/>
    <x v="15"/>
    <n v="10009"/>
    <x v="3"/>
    <s v="OFF-AR-10002280"/>
    <x v="1"/>
    <x v="6"/>
    <s v="Staples in misc. colors"/>
    <n v="38.82"/>
    <n v="6"/>
    <n v="0"/>
    <x v="1154"/>
    <x v="0"/>
    <x v="3"/>
    <x v="0"/>
    <x v="4"/>
  </r>
  <r>
    <n v="1250"/>
    <s v="CA-2017-115602"/>
    <d v="2017-12-18T00:00:00"/>
    <d v="2017-12-24T00:00:00"/>
    <s v="Standard Class"/>
    <s v="DJ-13630"/>
    <x v="264"/>
    <x v="0"/>
    <s v="United States"/>
    <s v="New York City"/>
    <x v="15"/>
    <n v="10009"/>
    <x v="3"/>
    <s v="FUR-CH-10001708"/>
    <x v="0"/>
    <x v="1"/>
    <s v="Office Star - Contemporary Swivel Chair with Padded Adjustable Arms and Flex Back"/>
    <n v="1141.9380000000001"/>
    <n v="9"/>
    <n v="0.1"/>
    <x v="1155"/>
    <x v="3"/>
    <x v="3"/>
    <x v="0"/>
    <x v="4"/>
  </r>
  <r>
    <n v="1251"/>
    <s v="CA-2017-115602"/>
    <d v="2017-12-18T00:00:00"/>
    <d v="2017-12-24T00:00:00"/>
    <s v="Standard Class"/>
    <s v="DJ-13630"/>
    <x v="264"/>
    <x v="0"/>
    <s v="United States"/>
    <s v="New York City"/>
    <x v="15"/>
    <n v="10009"/>
    <x v="3"/>
    <s v="OFF-AP-10000891"/>
    <x v="1"/>
    <x v="9"/>
    <s v="Kensington 7 Outlet MasterPiece HOMEOFFICE Power Control Center"/>
    <n v="1704.56"/>
    <n v="13"/>
    <n v="0"/>
    <x v="1156"/>
    <x v="0"/>
    <x v="3"/>
    <x v="0"/>
    <x v="4"/>
  </r>
  <r>
    <n v="1252"/>
    <s v="CA-2017-115602"/>
    <d v="2017-12-18T00:00:00"/>
    <d v="2017-12-24T00:00:00"/>
    <s v="Standard Class"/>
    <s v="DJ-13630"/>
    <x v="264"/>
    <x v="0"/>
    <s v="United States"/>
    <s v="New York City"/>
    <x v="15"/>
    <n v="10009"/>
    <x v="3"/>
    <s v="OFF-AR-10000462"/>
    <x v="1"/>
    <x v="6"/>
    <s v="Sanford Pocket Accent Highlighters"/>
    <n v="3.2"/>
    <n v="2"/>
    <n v="0"/>
    <x v="1157"/>
    <x v="0"/>
    <x v="3"/>
    <x v="0"/>
    <x v="4"/>
  </r>
  <r>
    <n v="1253"/>
    <s v="CA-2015-154956"/>
    <d v="2015-07-04T00:00:00"/>
    <d v="2015-07-09T00:00:00"/>
    <s v="Standard Class"/>
    <s v="IM-15070"/>
    <x v="5"/>
    <x v="0"/>
    <s v="United States"/>
    <s v="Milwaukee"/>
    <x v="6"/>
    <n v="53209"/>
    <x v="2"/>
    <s v="TEC-PH-10004165"/>
    <x v="2"/>
    <x v="7"/>
    <s v="Mitel MiVoice 5330e IP Phone"/>
    <n v="1099.96"/>
    <n v="4"/>
    <n v="0"/>
    <x v="1158"/>
    <x v="0"/>
    <x v="1"/>
    <x v="2"/>
    <x v="7"/>
  </r>
  <r>
    <n v="1254"/>
    <s v="CA-2017-144638"/>
    <d v="2017-03-10T00:00:00"/>
    <d v="2017-03-14T00:00:00"/>
    <s v="Standard Class"/>
    <s v="MH-18115"/>
    <x v="414"/>
    <x v="2"/>
    <s v="United States"/>
    <s v="Chester"/>
    <x v="9"/>
    <n v="19013"/>
    <x v="3"/>
    <s v="OFF-AR-10003958"/>
    <x v="1"/>
    <x v="6"/>
    <s v="Newell 337"/>
    <n v="5.2480000000000002"/>
    <n v="2"/>
    <n v="0.2"/>
    <x v="820"/>
    <x v="2"/>
    <x v="3"/>
    <x v="3"/>
    <x v="10"/>
  </r>
  <r>
    <n v="1255"/>
    <s v="CA-2017-144638"/>
    <d v="2017-03-10T00:00:00"/>
    <d v="2017-03-14T00:00:00"/>
    <s v="Standard Class"/>
    <s v="MH-18115"/>
    <x v="414"/>
    <x v="2"/>
    <s v="United States"/>
    <s v="Chester"/>
    <x v="9"/>
    <n v="19013"/>
    <x v="3"/>
    <s v="TEC-PH-10000149"/>
    <x v="2"/>
    <x v="7"/>
    <s v="Cisco SPA525G2 IP Phone - Wireless"/>
    <n v="35.909999999999997"/>
    <n v="3"/>
    <n v="0.4"/>
    <x v="1159"/>
    <x v="1"/>
    <x v="3"/>
    <x v="3"/>
    <x v="10"/>
  </r>
  <r>
    <n v="1256"/>
    <s v="CA-2017-144638"/>
    <d v="2017-03-10T00:00:00"/>
    <d v="2017-03-14T00:00:00"/>
    <s v="Standard Class"/>
    <s v="MH-18115"/>
    <x v="414"/>
    <x v="2"/>
    <s v="United States"/>
    <s v="Chester"/>
    <x v="9"/>
    <n v="19013"/>
    <x v="3"/>
    <s v="FUR-FU-10003724"/>
    <x v="0"/>
    <x v="5"/>
    <s v="Westinghouse Clip-On Gooseneck Lamps"/>
    <n v="6.6959999999999997"/>
    <n v="1"/>
    <n v="0.2"/>
    <x v="1160"/>
    <x v="2"/>
    <x v="3"/>
    <x v="3"/>
    <x v="10"/>
  </r>
  <r>
    <n v="1257"/>
    <s v="CA-2017-144638"/>
    <d v="2017-03-10T00:00:00"/>
    <d v="2017-03-14T00:00:00"/>
    <s v="Standard Class"/>
    <s v="MH-18115"/>
    <x v="414"/>
    <x v="2"/>
    <s v="United States"/>
    <s v="Chester"/>
    <x v="9"/>
    <n v="19013"/>
    <x v="3"/>
    <s v="FUR-FU-10003535"/>
    <x v="0"/>
    <x v="5"/>
    <s v="Howard Miller Distant Time Traveler Alarm Clock"/>
    <n v="43.872"/>
    <n v="2"/>
    <n v="0.2"/>
    <x v="1161"/>
    <x v="2"/>
    <x v="3"/>
    <x v="3"/>
    <x v="10"/>
  </r>
  <r>
    <n v="1258"/>
    <s v="US-2016-168620"/>
    <d v="2016-12-24T00:00:00"/>
    <d v="2016-12-28T00:00:00"/>
    <s v="Second Class"/>
    <s v="RB-19795"/>
    <x v="176"/>
    <x v="2"/>
    <s v="United States"/>
    <s v="Charlotte"/>
    <x v="3"/>
    <n v="28205"/>
    <x v="0"/>
    <s v="OFF-BI-10001575"/>
    <x v="1"/>
    <x v="8"/>
    <s v="GBC Linen Binding Covers"/>
    <n v="27.882000000000001"/>
    <n v="3"/>
    <n v="0.7"/>
    <x v="1162"/>
    <x v="1"/>
    <x v="0"/>
    <x v="0"/>
    <x v="4"/>
  </r>
  <r>
    <n v="1259"/>
    <s v="US-2016-168620"/>
    <d v="2016-12-24T00:00:00"/>
    <d v="2016-12-28T00:00:00"/>
    <s v="Second Class"/>
    <s v="RB-19795"/>
    <x v="176"/>
    <x v="2"/>
    <s v="United States"/>
    <s v="Charlotte"/>
    <x v="3"/>
    <n v="28205"/>
    <x v="0"/>
    <s v="OFF-ST-10003716"/>
    <x v="1"/>
    <x v="4"/>
    <s v="Tennsco Double-Tier Lockers"/>
    <n v="540.048"/>
    <n v="3"/>
    <n v="0.2"/>
    <x v="1163"/>
    <x v="2"/>
    <x v="0"/>
    <x v="0"/>
    <x v="4"/>
  </r>
  <r>
    <n v="1260"/>
    <s v="US-2016-168620"/>
    <d v="2016-12-24T00:00:00"/>
    <d v="2016-12-28T00:00:00"/>
    <s v="Second Class"/>
    <s v="RB-19795"/>
    <x v="176"/>
    <x v="2"/>
    <s v="United States"/>
    <s v="Charlotte"/>
    <x v="3"/>
    <n v="28205"/>
    <x v="0"/>
    <s v="TEC-AC-10004469"/>
    <x v="2"/>
    <x v="11"/>
    <s v="Microsoft Sculpt Comfort Mouse"/>
    <n v="255.68"/>
    <n v="8"/>
    <n v="0.2"/>
    <x v="1164"/>
    <x v="2"/>
    <x v="0"/>
    <x v="0"/>
    <x v="4"/>
  </r>
  <r>
    <n v="1261"/>
    <s v="CA-2017-117079"/>
    <d v="2017-10-23T00:00:00"/>
    <d v="2017-10-27T00:00:00"/>
    <s v="Standard Class"/>
    <s v="JR-15700"/>
    <x v="415"/>
    <x v="0"/>
    <s v="United States"/>
    <s v="Jacksonville"/>
    <x v="2"/>
    <n v="32216"/>
    <x v="0"/>
    <s v="TEC-PH-10004586"/>
    <x v="2"/>
    <x v="7"/>
    <s v="Wilson SignalBoost 841262 DB PRO Amplifier Kit"/>
    <n v="863.88"/>
    <n v="3"/>
    <n v="0.2"/>
    <x v="1165"/>
    <x v="2"/>
    <x v="3"/>
    <x v="0"/>
    <x v="2"/>
  </r>
  <r>
    <n v="1262"/>
    <s v="US-2016-144393"/>
    <d v="2016-10-28T00:00:00"/>
    <d v="2016-11-04T00:00:00"/>
    <s v="Standard Class"/>
    <s v="SM-20950"/>
    <x v="416"/>
    <x v="1"/>
    <s v="United States"/>
    <s v="Greenville"/>
    <x v="3"/>
    <n v="27834"/>
    <x v="0"/>
    <s v="OFF-BI-10004236"/>
    <x v="1"/>
    <x v="8"/>
    <s v="XtraLife ClearVue Slant-D Ring Binder, White, 3&quot;"/>
    <n v="17.616"/>
    <n v="4"/>
    <n v="0.7"/>
    <x v="1166"/>
    <x v="1"/>
    <x v="0"/>
    <x v="0"/>
    <x v="2"/>
  </r>
  <r>
    <n v="1263"/>
    <s v="CA-2017-105053"/>
    <d v="2017-07-07T00:00:00"/>
    <d v="2017-07-09T00:00:00"/>
    <s v="Second Class"/>
    <s v="CS-12355"/>
    <x v="394"/>
    <x v="0"/>
    <s v="United States"/>
    <s v="Long Beach"/>
    <x v="15"/>
    <n v="11561"/>
    <x v="3"/>
    <s v="OFF-BI-10001634"/>
    <x v="1"/>
    <x v="8"/>
    <s v="Wilson Jones Active Use Binders"/>
    <n v="17.472000000000001"/>
    <n v="3"/>
    <n v="0.2"/>
    <x v="1167"/>
    <x v="2"/>
    <x v="3"/>
    <x v="2"/>
    <x v="7"/>
  </r>
  <r>
    <n v="1264"/>
    <s v="CA-2016-155992"/>
    <d v="2016-10-01T00:00:00"/>
    <d v="2016-10-02T00:00:00"/>
    <s v="First Class"/>
    <s v="CC-12220"/>
    <x v="417"/>
    <x v="0"/>
    <s v="United States"/>
    <s v="La Porte"/>
    <x v="14"/>
    <n v="46350"/>
    <x v="2"/>
    <s v="TEC-PH-10000215"/>
    <x v="2"/>
    <x v="7"/>
    <s v="Plantronics Cordless Phone Headset with In-line Volume - M214C"/>
    <n v="69.900000000000006"/>
    <n v="2"/>
    <n v="0"/>
    <x v="1168"/>
    <x v="0"/>
    <x v="0"/>
    <x v="0"/>
    <x v="2"/>
  </r>
  <r>
    <n v="1265"/>
    <s v="CA-2016-155992"/>
    <d v="2016-10-01T00:00:00"/>
    <d v="2016-10-02T00:00:00"/>
    <s v="First Class"/>
    <s v="CC-12220"/>
    <x v="417"/>
    <x v="0"/>
    <s v="United States"/>
    <s v="La Porte"/>
    <x v="14"/>
    <n v="46350"/>
    <x v="2"/>
    <s v="FUR-FU-10003724"/>
    <x v="0"/>
    <x v="5"/>
    <s v="Westinghouse Clip-On Gooseneck Lamps"/>
    <n v="41.85"/>
    <n v="5"/>
    <n v="0"/>
    <x v="743"/>
    <x v="0"/>
    <x v="0"/>
    <x v="0"/>
    <x v="2"/>
  </r>
  <r>
    <n v="1266"/>
    <s v="CA-2017-110380"/>
    <d v="2017-09-02T00:00:00"/>
    <d v="2017-09-07T00:00:00"/>
    <s v="Standard Class"/>
    <s v="PF-19225"/>
    <x v="418"/>
    <x v="0"/>
    <s v="United States"/>
    <s v="San Francisco"/>
    <x v="1"/>
    <n v="94122"/>
    <x v="1"/>
    <s v="OFF-AR-10000422"/>
    <x v="1"/>
    <x v="6"/>
    <s v="Pencil and Crayon Sharpener"/>
    <n v="6.57"/>
    <n v="3"/>
    <n v="0"/>
    <x v="1169"/>
    <x v="0"/>
    <x v="3"/>
    <x v="2"/>
    <x v="8"/>
  </r>
  <r>
    <n v="1267"/>
    <s v="US-2014-167738"/>
    <d v="2014-12-24T00:00:00"/>
    <d v="2014-12-29T00:00:00"/>
    <s v="Standard Class"/>
    <s v="JC-16105"/>
    <x v="36"/>
    <x v="1"/>
    <s v="United States"/>
    <s v="Los Angeles"/>
    <x v="1"/>
    <n v="90045"/>
    <x v="1"/>
    <s v="OFF-ST-10003306"/>
    <x v="1"/>
    <x v="4"/>
    <s v="Letter Size Cart"/>
    <n v="142.86000000000001"/>
    <n v="1"/>
    <n v="0"/>
    <x v="1170"/>
    <x v="0"/>
    <x v="2"/>
    <x v="0"/>
    <x v="4"/>
  </r>
  <r>
    <n v="1268"/>
    <s v="US-2014-167738"/>
    <d v="2014-12-24T00:00:00"/>
    <d v="2014-12-29T00:00:00"/>
    <s v="Standard Class"/>
    <s v="JC-16105"/>
    <x v="36"/>
    <x v="1"/>
    <s v="United States"/>
    <s v="Los Angeles"/>
    <x v="1"/>
    <n v="90045"/>
    <x v="1"/>
    <s v="FUR-CH-10001146"/>
    <x v="0"/>
    <x v="1"/>
    <s v="Global Value Mid-Back Manager's Chair, Gray"/>
    <n v="292.27199999999999"/>
    <n v="6"/>
    <n v="0.2"/>
    <x v="1171"/>
    <x v="2"/>
    <x v="2"/>
    <x v="0"/>
    <x v="4"/>
  </r>
  <r>
    <n v="1269"/>
    <s v="CA-2017-121412"/>
    <d v="2017-09-23T00:00:00"/>
    <d v="2017-09-27T00:00:00"/>
    <s v="Standard Class"/>
    <s v="BG-11695"/>
    <x v="410"/>
    <x v="1"/>
    <s v="United States"/>
    <s v="Louisville"/>
    <x v="22"/>
    <n v="80027"/>
    <x v="1"/>
    <s v="FUR-FU-10000246"/>
    <x v="0"/>
    <x v="5"/>
    <s v="Aluminum Document Frame"/>
    <n v="29.327999999999999"/>
    <n v="3"/>
    <n v="0.2"/>
    <x v="429"/>
    <x v="2"/>
    <x v="3"/>
    <x v="2"/>
    <x v="8"/>
  </r>
  <r>
    <n v="1270"/>
    <s v="CA-2017-100426"/>
    <d v="2017-06-04T00:00:00"/>
    <d v="2017-06-08T00:00:00"/>
    <s v="Standard Class"/>
    <s v="DC-12850"/>
    <x v="419"/>
    <x v="0"/>
    <s v="United States"/>
    <s v="Florence"/>
    <x v="19"/>
    <n v="35630"/>
    <x v="0"/>
    <s v="OFF-PA-10002870"/>
    <x v="1"/>
    <x v="10"/>
    <s v="Ampad Phone Message Book, Recycled, 400 Message Capacity, 5 ¾” x 11”"/>
    <n v="12.48"/>
    <n v="2"/>
    <n v="0"/>
    <x v="1172"/>
    <x v="0"/>
    <x v="3"/>
    <x v="1"/>
    <x v="1"/>
  </r>
  <r>
    <n v="1271"/>
    <s v="US-2016-103646"/>
    <d v="2016-04-21T00:00:00"/>
    <d v="2016-04-26T00:00:00"/>
    <s v="Standard Class"/>
    <s v="SP-20545"/>
    <x v="259"/>
    <x v="1"/>
    <s v="United States"/>
    <s v="Chicago"/>
    <x v="10"/>
    <n v="60623"/>
    <x v="2"/>
    <s v="OFF-ST-10000563"/>
    <x v="1"/>
    <x v="4"/>
    <s v="Fellowes Bankers Box Stor/Drawer Steel Plus"/>
    <n v="102.336"/>
    <n v="4"/>
    <n v="0.2"/>
    <x v="1173"/>
    <x v="2"/>
    <x v="0"/>
    <x v="1"/>
    <x v="3"/>
  </r>
  <r>
    <n v="1272"/>
    <s v="US-2016-103646"/>
    <d v="2016-04-21T00:00:00"/>
    <d v="2016-04-26T00:00:00"/>
    <s v="Standard Class"/>
    <s v="SP-20545"/>
    <x v="259"/>
    <x v="1"/>
    <s v="United States"/>
    <s v="Chicago"/>
    <x v="10"/>
    <n v="60623"/>
    <x v="2"/>
    <s v="OFF-AP-10004487"/>
    <x v="1"/>
    <x v="9"/>
    <s v="Kensington 4 Outlet MasterPiece Compact Power Control Center"/>
    <n v="48.792000000000002"/>
    <n v="3"/>
    <n v="0.8"/>
    <x v="1174"/>
    <x v="1"/>
    <x v="0"/>
    <x v="1"/>
    <x v="3"/>
  </r>
  <r>
    <n v="1273"/>
    <s v="US-2016-103646"/>
    <d v="2016-04-21T00:00:00"/>
    <d v="2016-04-26T00:00:00"/>
    <s v="Standard Class"/>
    <s v="SP-20545"/>
    <x v="259"/>
    <x v="1"/>
    <s v="United States"/>
    <s v="Chicago"/>
    <x v="10"/>
    <n v="60623"/>
    <x v="2"/>
    <s v="OFF-BI-10002854"/>
    <x v="1"/>
    <x v="8"/>
    <s v="Performers Binder/Pad Holder, Black"/>
    <n v="44.847999999999999"/>
    <n v="8"/>
    <n v="0.8"/>
    <x v="1175"/>
    <x v="1"/>
    <x v="0"/>
    <x v="1"/>
    <x v="3"/>
  </r>
  <r>
    <n v="1274"/>
    <s v="CA-2016-119186"/>
    <d v="2016-05-26T00:00:00"/>
    <d v="2016-05-26T00:00:00"/>
    <s v="Same Day"/>
    <s v="MS-17710"/>
    <x v="384"/>
    <x v="0"/>
    <s v="United States"/>
    <s v="Fort Worth"/>
    <x v="5"/>
    <n v="76106"/>
    <x v="2"/>
    <s v="OFF-PA-10004621"/>
    <x v="1"/>
    <x v="10"/>
    <s v="Xerox 212"/>
    <n v="10.368"/>
    <n v="2"/>
    <n v="0.2"/>
    <x v="572"/>
    <x v="2"/>
    <x v="0"/>
    <x v="1"/>
    <x v="5"/>
  </r>
  <r>
    <n v="1275"/>
    <s v="CA-2016-119186"/>
    <d v="2016-05-26T00:00:00"/>
    <d v="2016-05-26T00:00:00"/>
    <s v="Same Day"/>
    <s v="MS-17710"/>
    <x v="384"/>
    <x v="0"/>
    <s v="United States"/>
    <s v="Fort Worth"/>
    <x v="5"/>
    <n v="76106"/>
    <x v="2"/>
    <s v="FUR-CH-10001973"/>
    <x v="0"/>
    <x v="1"/>
    <s v="Office Star Flex Back Scooter Chair with White Frame"/>
    <n v="388.43"/>
    <n v="5"/>
    <n v="0.3"/>
    <x v="1176"/>
    <x v="1"/>
    <x v="0"/>
    <x v="1"/>
    <x v="5"/>
  </r>
  <r>
    <n v="1276"/>
    <s v="CA-2016-119186"/>
    <d v="2016-05-26T00:00:00"/>
    <d v="2016-05-26T00:00:00"/>
    <s v="Same Day"/>
    <s v="MS-17710"/>
    <x v="384"/>
    <x v="0"/>
    <s v="United States"/>
    <s v="Fort Worth"/>
    <x v="5"/>
    <n v="76106"/>
    <x v="2"/>
    <s v="OFF-PA-10004040"/>
    <x v="1"/>
    <x v="10"/>
    <s v="Universal Premium White Copier/Laser Paper (20Lb. and 87 Bright)"/>
    <n v="14.352"/>
    <n v="3"/>
    <n v="0.2"/>
    <x v="1177"/>
    <x v="2"/>
    <x v="0"/>
    <x v="1"/>
    <x v="5"/>
  </r>
  <r>
    <n v="1277"/>
    <s v="CA-2016-119186"/>
    <d v="2016-05-26T00:00:00"/>
    <d v="2016-05-26T00:00:00"/>
    <s v="Same Day"/>
    <s v="MS-17710"/>
    <x v="384"/>
    <x v="0"/>
    <s v="United States"/>
    <s v="Fort Worth"/>
    <x v="5"/>
    <n v="76106"/>
    <x v="2"/>
    <s v="TEC-AC-10000580"/>
    <x v="2"/>
    <x v="11"/>
    <s v="Logitech G13 Programmable Gameboard with LCD Display"/>
    <n v="63.991999999999997"/>
    <n v="1"/>
    <n v="0.2"/>
    <x v="1178"/>
    <x v="2"/>
    <x v="0"/>
    <x v="1"/>
    <x v="5"/>
  </r>
  <r>
    <n v="1278"/>
    <s v="CA-2016-148698"/>
    <d v="2016-05-02T00:00:00"/>
    <d v="2016-05-07T00:00:00"/>
    <s v="Standard Class"/>
    <s v="BD-11770"/>
    <x v="420"/>
    <x v="0"/>
    <s v="United States"/>
    <s v="Houston"/>
    <x v="5"/>
    <n v="77070"/>
    <x v="2"/>
    <s v="OFF-AR-10004022"/>
    <x v="1"/>
    <x v="6"/>
    <s v="Panasonic KP-380BK Classic Electric Pencil Sharpener"/>
    <n v="86.352000000000004"/>
    <n v="3"/>
    <n v="0.2"/>
    <x v="1179"/>
    <x v="2"/>
    <x v="0"/>
    <x v="1"/>
    <x v="5"/>
  </r>
  <r>
    <n v="1279"/>
    <s v="CA-2014-163293"/>
    <d v="2014-09-08T00:00:00"/>
    <d v="2014-09-11T00:00:00"/>
    <s v="First Class"/>
    <s v="KC-16255"/>
    <x v="346"/>
    <x v="1"/>
    <s v="United States"/>
    <s v="Macon"/>
    <x v="32"/>
    <n v="31204"/>
    <x v="0"/>
    <s v="TEC-AC-10004209"/>
    <x v="2"/>
    <x v="11"/>
    <s v="Memorex Froggy Flash Drive 4 GB"/>
    <n v="32.97"/>
    <n v="3"/>
    <n v="0"/>
    <x v="1180"/>
    <x v="0"/>
    <x v="2"/>
    <x v="2"/>
    <x v="8"/>
  </r>
  <r>
    <n v="1280"/>
    <s v="CA-2014-163293"/>
    <d v="2014-09-08T00:00:00"/>
    <d v="2014-09-11T00:00:00"/>
    <s v="First Class"/>
    <s v="KC-16255"/>
    <x v="346"/>
    <x v="1"/>
    <s v="United States"/>
    <s v="Macon"/>
    <x v="32"/>
    <n v="31204"/>
    <x v="0"/>
    <s v="TEC-AC-10000023"/>
    <x v="2"/>
    <x v="11"/>
    <s v="Maxell 74 Minute CD-R Spindle, 50/Pack"/>
    <n v="83.88"/>
    <n v="4"/>
    <n v="0"/>
    <x v="1181"/>
    <x v="0"/>
    <x v="2"/>
    <x v="2"/>
    <x v="8"/>
  </r>
  <r>
    <n v="1281"/>
    <s v="CA-2016-160815"/>
    <d v="2016-09-05T00:00:00"/>
    <d v="2016-09-06T00:00:00"/>
    <s v="First Class"/>
    <s v="TR-21325"/>
    <x v="309"/>
    <x v="0"/>
    <s v="United States"/>
    <s v="Cedar Rapids"/>
    <x v="23"/>
    <n v="52402"/>
    <x v="2"/>
    <s v="TEC-PH-10003505"/>
    <x v="2"/>
    <x v="7"/>
    <s v="Geemarc AmpliPOWER60"/>
    <n v="278.39999999999998"/>
    <n v="3"/>
    <n v="0"/>
    <x v="1182"/>
    <x v="0"/>
    <x v="0"/>
    <x v="2"/>
    <x v="8"/>
  </r>
  <r>
    <n v="1282"/>
    <s v="CA-2017-122154"/>
    <d v="2017-04-09T00:00:00"/>
    <d v="2017-04-11T00:00:00"/>
    <s v="First Class"/>
    <s v="SA-20830"/>
    <x v="193"/>
    <x v="0"/>
    <s v="United States"/>
    <s v="Jacksonville"/>
    <x v="2"/>
    <n v="32216"/>
    <x v="0"/>
    <s v="OFF-LA-10000121"/>
    <x v="1"/>
    <x v="2"/>
    <s v="Avery 48"/>
    <n v="15.12"/>
    <n v="3"/>
    <n v="0.2"/>
    <x v="1183"/>
    <x v="2"/>
    <x v="3"/>
    <x v="1"/>
    <x v="3"/>
  </r>
  <r>
    <n v="1283"/>
    <s v="CA-2017-122154"/>
    <d v="2017-04-09T00:00:00"/>
    <d v="2017-04-11T00:00:00"/>
    <s v="First Class"/>
    <s v="SA-20830"/>
    <x v="193"/>
    <x v="0"/>
    <s v="United States"/>
    <s v="Jacksonville"/>
    <x v="2"/>
    <n v="32216"/>
    <x v="0"/>
    <s v="OFF-BI-10002026"/>
    <x v="1"/>
    <x v="8"/>
    <s v="Avery Arch Ring Binders"/>
    <n v="17.43"/>
    <n v="1"/>
    <n v="0.7"/>
    <x v="1184"/>
    <x v="1"/>
    <x v="3"/>
    <x v="1"/>
    <x v="3"/>
  </r>
  <r>
    <n v="1284"/>
    <s v="CA-2017-122154"/>
    <d v="2017-04-09T00:00:00"/>
    <d v="2017-04-11T00:00:00"/>
    <s v="First Class"/>
    <s v="SA-20830"/>
    <x v="193"/>
    <x v="0"/>
    <s v="United States"/>
    <s v="Jacksonville"/>
    <x v="2"/>
    <n v="32216"/>
    <x v="0"/>
    <s v="OFF-PA-10000994"/>
    <x v="1"/>
    <x v="10"/>
    <s v="Xerox 1915"/>
    <n v="251.64"/>
    <n v="3"/>
    <n v="0.2"/>
    <x v="1185"/>
    <x v="2"/>
    <x v="3"/>
    <x v="1"/>
    <x v="3"/>
  </r>
  <r>
    <n v="1285"/>
    <s v="US-2015-149692"/>
    <d v="2015-12-06T00:00:00"/>
    <d v="2015-12-12T00:00:00"/>
    <s v="Standard Class"/>
    <s v="KW-16435"/>
    <x v="147"/>
    <x v="0"/>
    <s v="United States"/>
    <s v="Austin"/>
    <x v="5"/>
    <n v="78745"/>
    <x v="2"/>
    <s v="OFF-BI-10002813"/>
    <x v="1"/>
    <x v="8"/>
    <s v="Avery Reinforcements for Hole-Punch Pages"/>
    <n v="2.7719999999999998"/>
    <n v="7"/>
    <n v="0.8"/>
    <x v="1186"/>
    <x v="1"/>
    <x v="1"/>
    <x v="0"/>
    <x v="4"/>
  </r>
  <r>
    <n v="1286"/>
    <s v="CA-2016-119445"/>
    <d v="2016-06-26T00:00:00"/>
    <d v="2016-07-03T00:00:00"/>
    <s v="Standard Class"/>
    <s v="GM-14500"/>
    <x v="421"/>
    <x v="0"/>
    <s v="United States"/>
    <s v="Providence"/>
    <x v="34"/>
    <n v="2908"/>
    <x v="3"/>
    <s v="OFF-ST-10000617"/>
    <x v="1"/>
    <x v="4"/>
    <s v="Woodgrain Magazine Files by Perma"/>
    <n v="14.9"/>
    <n v="5"/>
    <n v="0"/>
    <x v="1187"/>
    <x v="0"/>
    <x v="0"/>
    <x v="1"/>
    <x v="1"/>
  </r>
  <r>
    <n v="1287"/>
    <s v="CA-2015-124268"/>
    <d v="2015-07-04T00:00:00"/>
    <d v="2015-07-08T00:00:00"/>
    <s v="Standard Class"/>
    <s v="AD-10180"/>
    <x v="57"/>
    <x v="2"/>
    <s v="United States"/>
    <s v="New York City"/>
    <x v="15"/>
    <n v="10035"/>
    <x v="3"/>
    <s v="OFF-AR-10004817"/>
    <x v="1"/>
    <x v="6"/>
    <s v="Colorific Watercolor Pencils"/>
    <n v="15.48"/>
    <n v="3"/>
    <n v="0"/>
    <x v="1188"/>
    <x v="0"/>
    <x v="1"/>
    <x v="2"/>
    <x v="7"/>
  </r>
  <r>
    <n v="1288"/>
    <s v="CA-2016-154711"/>
    <d v="2016-11-22T00:00:00"/>
    <d v="2016-11-26T00:00:00"/>
    <s v="Standard Class"/>
    <s v="TB-21355"/>
    <x v="422"/>
    <x v="1"/>
    <s v="United States"/>
    <s v="New York City"/>
    <x v="15"/>
    <n v="10009"/>
    <x v="3"/>
    <s v="FUR-FU-10000397"/>
    <x v="0"/>
    <x v="5"/>
    <s v="Luxo Economy Swing Arm Lamp"/>
    <n v="39.880000000000003"/>
    <n v="2"/>
    <n v="0"/>
    <x v="1189"/>
    <x v="0"/>
    <x v="0"/>
    <x v="0"/>
    <x v="0"/>
  </r>
  <r>
    <n v="1289"/>
    <s v="CA-2016-154711"/>
    <d v="2016-11-22T00:00:00"/>
    <d v="2016-11-26T00:00:00"/>
    <s v="Standard Class"/>
    <s v="TB-21355"/>
    <x v="422"/>
    <x v="1"/>
    <s v="United States"/>
    <s v="New York City"/>
    <x v="15"/>
    <n v="10009"/>
    <x v="3"/>
    <s v="OFF-BI-10000605"/>
    <x v="1"/>
    <x v="8"/>
    <s v="Acco Pressboard Covers with Storage Hooks, 9 1/2&quot; x 11&quot;, Executive Red"/>
    <n v="12.192"/>
    <n v="4"/>
    <n v="0.2"/>
    <x v="883"/>
    <x v="2"/>
    <x v="0"/>
    <x v="0"/>
    <x v="0"/>
  </r>
  <r>
    <n v="1290"/>
    <s v="CA-2016-154711"/>
    <d v="2016-11-22T00:00:00"/>
    <d v="2016-11-26T00:00:00"/>
    <s v="Standard Class"/>
    <s v="TB-21355"/>
    <x v="422"/>
    <x v="1"/>
    <s v="United States"/>
    <s v="New York City"/>
    <x v="15"/>
    <n v="10009"/>
    <x v="3"/>
    <s v="OFF-AR-10001860"/>
    <x v="1"/>
    <x v="6"/>
    <s v="BIC Liqua Brite Liner"/>
    <n v="20.82"/>
    <n v="3"/>
    <n v="0"/>
    <x v="1190"/>
    <x v="0"/>
    <x v="0"/>
    <x v="0"/>
    <x v="0"/>
  </r>
  <r>
    <n v="1291"/>
    <s v="CA-2016-163384"/>
    <d v="2016-11-10T00:00:00"/>
    <d v="2016-11-12T00:00:00"/>
    <s v="First Class"/>
    <s v="CC-12430"/>
    <x v="254"/>
    <x v="2"/>
    <s v="United States"/>
    <s v="San Francisco"/>
    <x v="1"/>
    <n v="94122"/>
    <x v="1"/>
    <s v="OFF-BI-10004970"/>
    <x v="1"/>
    <x v="8"/>
    <s v="ACCOHIDE 3-Ring Binder, Blue, 1&quot;"/>
    <n v="13.215999999999999"/>
    <n v="4"/>
    <n v="0.2"/>
    <x v="1191"/>
    <x v="2"/>
    <x v="0"/>
    <x v="0"/>
    <x v="0"/>
  </r>
  <r>
    <n v="1292"/>
    <s v="CA-2016-163384"/>
    <d v="2016-11-10T00:00:00"/>
    <d v="2016-11-12T00:00:00"/>
    <s v="First Class"/>
    <s v="CC-12430"/>
    <x v="254"/>
    <x v="2"/>
    <s v="United States"/>
    <s v="San Francisco"/>
    <x v="1"/>
    <n v="94122"/>
    <x v="1"/>
    <s v="OFF-PA-10003172"/>
    <x v="1"/>
    <x v="10"/>
    <s v="Xerox 1996"/>
    <n v="32.4"/>
    <n v="5"/>
    <n v="0"/>
    <x v="56"/>
    <x v="0"/>
    <x v="0"/>
    <x v="0"/>
    <x v="0"/>
  </r>
  <r>
    <n v="1293"/>
    <s v="CA-2015-101707"/>
    <d v="2015-08-27T00:00:00"/>
    <d v="2015-09-01T00:00:00"/>
    <s v="Standard Class"/>
    <s v="PF-19165"/>
    <x v="58"/>
    <x v="0"/>
    <s v="United States"/>
    <s v="San Diego"/>
    <x v="1"/>
    <n v="92105"/>
    <x v="1"/>
    <s v="OFF-SU-10001218"/>
    <x v="1"/>
    <x v="14"/>
    <s v="Fiskars Softgrip Scissors"/>
    <n v="32.94"/>
    <n v="3"/>
    <n v="0"/>
    <x v="1192"/>
    <x v="0"/>
    <x v="1"/>
    <x v="2"/>
    <x v="6"/>
  </r>
  <r>
    <n v="1294"/>
    <s v="CA-2015-101707"/>
    <d v="2015-08-27T00:00:00"/>
    <d v="2015-09-01T00:00:00"/>
    <s v="Standard Class"/>
    <s v="PF-19165"/>
    <x v="58"/>
    <x v="0"/>
    <s v="United States"/>
    <s v="San Diego"/>
    <x v="1"/>
    <n v="92105"/>
    <x v="1"/>
    <s v="OFF-PA-10002968"/>
    <x v="1"/>
    <x v="10"/>
    <s v="Xerox 1973"/>
    <n v="114.2"/>
    <n v="5"/>
    <n v="0"/>
    <x v="1193"/>
    <x v="0"/>
    <x v="1"/>
    <x v="2"/>
    <x v="6"/>
  </r>
  <r>
    <n v="1295"/>
    <s v="CA-2015-101707"/>
    <d v="2015-08-27T00:00:00"/>
    <d v="2015-09-01T00:00:00"/>
    <s v="Standard Class"/>
    <s v="PF-19165"/>
    <x v="58"/>
    <x v="0"/>
    <s v="United States"/>
    <s v="San Diego"/>
    <x v="1"/>
    <n v="92105"/>
    <x v="1"/>
    <s v="OFF-LA-10000134"/>
    <x v="1"/>
    <x v="2"/>
    <s v="Avery 511"/>
    <n v="3.08"/>
    <n v="1"/>
    <n v="0"/>
    <x v="1194"/>
    <x v="0"/>
    <x v="1"/>
    <x v="2"/>
    <x v="6"/>
  </r>
  <r>
    <n v="1296"/>
    <s v="CA-2015-138898"/>
    <d v="2015-05-25T00:00:00"/>
    <d v="2015-05-29T00:00:00"/>
    <s v="Standard Class"/>
    <s v="JH-16180"/>
    <x v="423"/>
    <x v="0"/>
    <s v="United States"/>
    <s v="Pueblo"/>
    <x v="22"/>
    <n v="81001"/>
    <x v="1"/>
    <s v="OFF-AP-10004487"/>
    <x v="1"/>
    <x v="9"/>
    <s v="Kensington 4 Outlet MasterPiece Compact Power Control Center"/>
    <n v="845.72799999999995"/>
    <n v="13"/>
    <n v="0.2"/>
    <x v="1195"/>
    <x v="2"/>
    <x v="1"/>
    <x v="1"/>
    <x v="5"/>
  </r>
  <r>
    <n v="1297"/>
    <s v="CA-2017-115427"/>
    <d v="2017-12-30T00:00:00"/>
    <d v="2018-01-03T00:00:00"/>
    <s v="Standard Class"/>
    <s v="EB-13975"/>
    <x v="424"/>
    <x v="1"/>
    <s v="United States"/>
    <s v="Fairfield"/>
    <x v="1"/>
    <n v="94533"/>
    <x v="1"/>
    <s v="OFF-BI-10002103"/>
    <x v="1"/>
    <x v="8"/>
    <s v="Cardinal Slant-D Ring Binder, Heavy Gauge Vinyl"/>
    <n v="13.904"/>
    <n v="2"/>
    <n v="0.2"/>
    <x v="1196"/>
    <x v="2"/>
    <x v="3"/>
    <x v="0"/>
    <x v="4"/>
  </r>
  <r>
    <n v="1298"/>
    <s v="CA-2017-115427"/>
    <d v="2017-12-30T00:00:00"/>
    <d v="2018-01-03T00:00:00"/>
    <s v="Standard Class"/>
    <s v="EB-13975"/>
    <x v="424"/>
    <x v="1"/>
    <s v="United States"/>
    <s v="Fairfield"/>
    <x v="1"/>
    <n v="94533"/>
    <x v="1"/>
    <s v="OFF-BI-10004632"/>
    <x v="1"/>
    <x v="8"/>
    <s v="GBC Binding covers"/>
    <n v="20.72"/>
    <n v="2"/>
    <n v="0.2"/>
    <x v="1197"/>
    <x v="2"/>
    <x v="3"/>
    <x v="0"/>
    <x v="4"/>
  </r>
  <r>
    <n v="1299"/>
    <s v="CA-2016-134425"/>
    <d v="2016-12-08T00:00:00"/>
    <d v="2016-12-12T00:00:00"/>
    <s v="Second Class"/>
    <s v="QJ-19255"/>
    <x v="425"/>
    <x v="1"/>
    <s v="United States"/>
    <s v="Saint Paul"/>
    <x v="11"/>
    <n v="55106"/>
    <x v="2"/>
    <s v="TEC-PH-10003555"/>
    <x v="2"/>
    <x v="7"/>
    <s v="Motorola HK250 Universal Bluetooth Headset"/>
    <n v="114.95"/>
    <n v="5"/>
    <n v="0"/>
    <x v="1198"/>
    <x v="0"/>
    <x v="0"/>
    <x v="0"/>
    <x v="4"/>
  </r>
  <r>
    <n v="1300"/>
    <s v="CA-2015-121391"/>
    <d v="2015-10-04T00:00:00"/>
    <d v="2015-10-07T00:00:00"/>
    <s v="First Class"/>
    <s v="AA-10315"/>
    <x v="397"/>
    <x v="0"/>
    <s v="United States"/>
    <s v="San Francisco"/>
    <x v="1"/>
    <n v="94109"/>
    <x v="1"/>
    <s v="OFF-ST-10001590"/>
    <x v="1"/>
    <x v="4"/>
    <s v="Tenex Personal Project File with Scoop Front Design, Black"/>
    <n v="26.96"/>
    <n v="2"/>
    <n v="0"/>
    <x v="1199"/>
    <x v="0"/>
    <x v="1"/>
    <x v="0"/>
    <x v="2"/>
  </r>
  <r>
    <n v="1301"/>
    <s v="CA-2016-137043"/>
    <d v="2016-12-23T00:00:00"/>
    <d v="2016-12-25T00:00:00"/>
    <s v="Second Class"/>
    <s v="LC-17140"/>
    <x v="95"/>
    <x v="0"/>
    <s v="United States"/>
    <s v="Springfield"/>
    <x v="17"/>
    <n v="22153"/>
    <x v="0"/>
    <s v="FUR-FU-10003664"/>
    <x v="0"/>
    <x v="5"/>
    <s v="Electrix Architect's Clamp-On Swing Arm Lamp, Black"/>
    <n v="572.76"/>
    <n v="6"/>
    <n v="0"/>
    <x v="1200"/>
    <x v="0"/>
    <x v="0"/>
    <x v="0"/>
    <x v="4"/>
  </r>
  <r>
    <n v="1302"/>
    <s v="CA-2016-137043"/>
    <d v="2016-12-23T00:00:00"/>
    <d v="2016-12-25T00:00:00"/>
    <s v="Second Class"/>
    <s v="LC-17140"/>
    <x v="95"/>
    <x v="0"/>
    <s v="United States"/>
    <s v="Springfield"/>
    <x v="17"/>
    <n v="22153"/>
    <x v="0"/>
    <s v="FUR-FU-10003664"/>
    <x v="0"/>
    <x v="5"/>
    <s v="Electrix Architect's Clamp-On Swing Arm Lamp, Black"/>
    <n v="286.38"/>
    <n v="3"/>
    <n v="0"/>
    <x v="1201"/>
    <x v="0"/>
    <x v="0"/>
    <x v="0"/>
    <x v="4"/>
  </r>
  <r>
    <n v="1303"/>
    <s v="CA-2015-115847"/>
    <d v="2015-09-19T00:00:00"/>
    <d v="2015-09-24T00:00:00"/>
    <s v="Second Class"/>
    <s v="TC-21535"/>
    <x v="426"/>
    <x v="2"/>
    <s v="United States"/>
    <s v="Arlington"/>
    <x v="17"/>
    <n v="22204"/>
    <x v="0"/>
    <s v="FUR-BO-10003433"/>
    <x v="0"/>
    <x v="0"/>
    <s v="Sauder Cornerstone Collection Library"/>
    <n v="61.96"/>
    <n v="2"/>
    <n v="0"/>
    <x v="1202"/>
    <x v="0"/>
    <x v="1"/>
    <x v="2"/>
    <x v="8"/>
  </r>
  <r>
    <n v="1304"/>
    <s v="US-2017-126179"/>
    <d v="2017-07-03T00:00:00"/>
    <d v="2017-07-07T00:00:00"/>
    <s v="Standard Class"/>
    <s v="CS-12460"/>
    <x v="427"/>
    <x v="0"/>
    <s v="United States"/>
    <s v="Columbus"/>
    <x v="32"/>
    <n v="31907"/>
    <x v="0"/>
    <s v="FUR-FU-10002554"/>
    <x v="0"/>
    <x v="5"/>
    <s v="Westinghouse Floor Lamp with Metal Mesh Shade, Black"/>
    <n v="23.99"/>
    <n v="1"/>
    <n v="0"/>
    <x v="1203"/>
    <x v="0"/>
    <x v="3"/>
    <x v="2"/>
    <x v="7"/>
  </r>
  <r>
    <n v="1305"/>
    <s v="US-2017-126179"/>
    <d v="2017-07-03T00:00:00"/>
    <d v="2017-07-07T00:00:00"/>
    <s v="Standard Class"/>
    <s v="CS-12460"/>
    <x v="427"/>
    <x v="0"/>
    <s v="United States"/>
    <s v="Columbus"/>
    <x v="32"/>
    <n v="31907"/>
    <x v="0"/>
    <s v="TEC-PH-10001557"/>
    <x v="2"/>
    <x v="7"/>
    <s v="Pyle PMP37LED"/>
    <n v="287.97000000000003"/>
    <n v="3"/>
    <n v="0"/>
    <x v="1204"/>
    <x v="0"/>
    <x v="3"/>
    <x v="2"/>
    <x v="7"/>
  </r>
  <r>
    <n v="1306"/>
    <s v="CA-2016-101966"/>
    <d v="2016-07-14T00:00:00"/>
    <d v="2016-07-16T00:00:00"/>
    <s v="Second Class"/>
    <s v="BM-11785"/>
    <x v="298"/>
    <x v="0"/>
    <s v="United States"/>
    <s v="Houston"/>
    <x v="5"/>
    <n v="77036"/>
    <x v="2"/>
    <s v="TEC-PH-10003437"/>
    <x v="2"/>
    <x v="7"/>
    <s v="Blue Parrot B250XT Professional Grade Wireless Bluetooth Headset with"/>
    <n v="419.94400000000002"/>
    <n v="7"/>
    <n v="0.2"/>
    <x v="1205"/>
    <x v="2"/>
    <x v="0"/>
    <x v="2"/>
    <x v="7"/>
  </r>
  <r>
    <n v="1307"/>
    <s v="CA-2016-141397"/>
    <d v="2016-06-20T00:00:00"/>
    <d v="2016-06-21T00:00:00"/>
    <s v="First Class"/>
    <s v="RC-19825"/>
    <x v="116"/>
    <x v="0"/>
    <s v="United States"/>
    <s v="Pasadena"/>
    <x v="1"/>
    <n v="91104"/>
    <x v="1"/>
    <s v="OFF-PA-10002986"/>
    <x v="1"/>
    <x v="10"/>
    <s v="Xerox 1898"/>
    <n v="46.76"/>
    <n v="7"/>
    <n v="0"/>
    <x v="1206"/>
    <x v="0"/>
    <x v="0"/>
    <x v="1"/>
    <x v="1"/>
  </r>
  <r>
    <n v="1308"/>
    <s v="CA-2016-141397"/>
    <d v="2016-06-20T00:00:00"/>
    <d v="2016-06-21T00:00:00"/>
    <s v="First Class"/>
    <s v="RC-19825"/>
    <x v="116"/>
    <x v="0"/>
    <s v="United States"/>
    <s v="Pasadena"/>
    <x v="1"/>
    <n v="91104"/>
    <x v="1"/>
    <s v="OFF-BI-10000320"/>
    <x v="1"/>
    <x v="8"/>
    <s v="GBC Plastic Binding Combs"/>
    <n v="17.712"/>
    <n v="3"/>
    <n v="0.2"/>
    <x v="1207"/>
    <x v="2"/>
    <x v="0"/>
    <x v="1"/>
    <x v="1"/>
  </r>
  <r>
    <n v="1309"/>
    <s v="CA-2016-141397"/>
    <d v="2016-06-20T00:00:00"/>
    <d v="2016-06-21T00:00:00"/>
    <s v="First Class"/>
    <s v="RC-19825"/>
    <x v="116"/>
    <x v="0"/>
    <s v="United States"/>
    <s v="Pasadena"/>
    <x v="1"/>
    <n v="91104"/>
    <x v="1"/>
    <s v="OFF-AP-10003971"/>
    <x v="1"/>
    <x v="9"/>
    <s v="Belkin 6 Outlet Metallic Surge Strip"/>
    <n v="21.78"/>
    <n v="2"/>
    <n v="0"/>
    <x v="1208"/>
    <x v="0"/>
    <x v="0"/>
    <x v="1"/>
    <x v="1"/>
  </r>
  <r>
    <n v="1310"/>
    <s v="CA-2016-141397"/>
    <d v="2016-06-20T00:00:00"/>
    <d v="2016-06-21T00:00:00"/>
    <s v="First Class"/>
    <s v="RC-19825"/>
    <x v="116"/>
    <x v="0"/>
    <s v="United States"/>
    <s v="Pasadena"/>
    <x v="1"/>
    <n v="91104"/>
    <x v="1"/>
    <s v="OFF-ST-10001469"/>
    <x v="1"/>
    <x v="4"/>
    <s v="Fellowes Bankers Box Recycled Super Stor/Drawer"/>
    <n v="161.94"/>
    <n v="3"/>
    <n v="0"/>
    <x v="437"/>
    <x v="0"/>
    <x v="0"/>
    <x v="1"/>
    <x v="1"/>
  </r>
  <r>
    <n v="1311"/>
    <s v="CA-2016-141397"/>
    <d v="2016-06-20T00:00:00"/>
    <d v="2016-06-21T00:00:00"/>
    <s v="First Class"/>
    <s v="RC-19825"/>
    <x v="116"/>
    <x v="0"/>
    <s v="United States"/>
    <s v="Pasadena"/>
    <x v="1"/>
    <n v="91104"/>
    <x v="1"/>
    <s v="FUR-CH-10003846"/>
    <x v="0"/>
    <x v="1"/>
    <s v="Hon Valutask Swivel Chairs"/>
    <n v="161.56800000000001"/>
    <n v="2"/>
    <n v="0.2"/>
    <x v="1209"/>
    <x v="2"/>
    <x v="0"/>
    <x v="1"/>
    <x v="1"/>
  </r>
  <r>
    <n v="1312"/>
    <s v="CA-2016-141082"/>
    <d v="2016-12-09T00:00:00"/>
    <d v="2016-12-13T00:00:00"/>
    <s v="Standard Class"/>
    <s v="FM-14380"/>
    <x v="248"/>
    <x v="0"/>
    <s v="United States"/>
    <s v="Lawrence"/>
    <x v="31"/>
    <n v="1841"/>
    <x v="3"/>
    <s v="OFF-LA-10001404"/>
    <x v="1"/>
    <x v="2"/>
    <s v="Avery 517"/>
    <n v="3.69"/>
    <n v="1"/>
    <n v="0"/>
    <x v="1210"/>
    <x v="0"/>
    <x v="0"/>
    <x v="0"/>
    <x v="4"/>
  </r>
  <r>
    <n v="1313"/>
    <s v="CA-2016-141082"/>
    <d v="2016-12-09T00:00:00"/>
    <d v="2016-12-13T00:00:00"/>
    <s v="Standard Class"/>
    <s v="FM-14380"/>
    <x v="248"/>
    <x v="0"/>
    <s v="United States"/>
    <s v="Lawrence"/>
    <x v="31"/>
    <n v="1841"/>
    <x v="3"/>
    <s v="OFF-LA-10001474"/>
    <x v="1"/>
    <x v="2"/>
    <s v="Avery 477"/>
    <n v="122.12"/>
    <n v="4"/>
    <n v="0"/>
    <x v="1211"/>
    <x v="0"/>
    <x v="0"/>
    <x v="0"/>
    <x v="4"/>
  </r>
  <r>
    <n v="1314"/>
    <s v="US-2016-134488"/>
    <d v="2016-09-24T00:00:00"/>
    <d v="2016-10-01T00:00:00"/>
    <s v="Standard Class"/>
    <s v="PK-19075"/>
    <x v="7"/>
    <x v="0"/>
    <s v="United States"/>
    <s v="Columbus"/>
    <x v="24"/>
    <n v="43229"/>
    <x v="3"/>
    <s v="FUR-CH-10003199"/>
    <x v="0"/>
    <x v="1"/>
    <s v="Office Star - Contemporary Task Swivel Chair"/>
    <n v="155.37200000000001"/>
    <n v="2"/>
    <n v="0.3"/>
    <x v="1212"/>
    <x v="1"/>
    <x v="0"/>
    <x v="2"/>
    <x v="8"/>
  </r>
  <r>
    <n v="1315"/>
    <s v="CA-2016-145919"/>
    <d v="2016-12-18T00:00:00"/>
    <d v="2016-12-23T00:00:00"/>
    <s v="Standard Class"/>
    <s v="HG-14965"/>
    <x v="428"/>
    <x v="1"/>
    <s v="United States"/>
    <s v="Los Angeles"/>
    <x v="1"/>
    <n v="90032"/>
    <x v="1"/>
    <s v="OFF-PA-10003072"/>
    <x v="1"/>
    <x v="10"/>
    <s v="Eureka Recycled Copy Paper 8 1/2&quot; x 11&quot;, Ream"/>
    <n v="38.880000000000003"/>
    <n v="6"/>
    <n v="0"/>
    <x v="812"/>
    <x v="0"/>
    <x v="0"/>
    <x v="0"/>
    <x v="4"/>
  </r>
  <r>
    <n v="1316"/>
    <s v="CA-2016-145919"/>
    <d v="2016-12-18T00:00:00"/>
    <d v="2016-12-23T00:00:00"/>
    <s v="Standard Class"/>
    <s v="HG-14965"/>
    <x v="428"/>
    <x v="1"/>
    <s v="United States"/>
    <s v="Los Angeles"/>
    <x v="1"/>
    <n v="90032"/>
    <x v="1"/>
    <s v="FUR-FU-10004960"/>
    <x v="0"/>
    <x v="5"/>
    <s v="Seth Thomas 12&quot; Clock w/ Goldtone Case"/>
    <n v="183.84"/>
    <n v="8"/>
    <n v="0"/>
    <x v="1213"/>
    <x v="0"/>
    <x v="0"/>
    <x v="0"/>
    <x v="4"/>
  </r>
  <r>
    <n v="1317"/>
    <s v="CA-2016-145919"/>
    <d v="2016-12-18T00:00:00"/>
    <d v="2016-12-23T00:00:00"/>
    <s v="Standard Class"/>
    <s v="HG-14965"/>
    <x v="428"/>
    <x v="1"/>
    <s v="United States"/>
    <s v="Los Angeles"/>
    <x v="1"/>
    <n v="90032"/>
    <x v="1"/>
    <s v="OFF-SU-10003505"/>
    <x v="1"/>
    <x v="14"/>
    <s v="Premier Electric Letter Opener"/>
    <n v="579.29999999999995"/>
    <n v="5"/>
    <n v="0"/>
    <x v="1214"/>
    <x v="0"/>
    <x v="0"/>
    <x v="0"/>
    <x v="4"/>
  </r>
  <r>
    <n v="1318"/>
    <s v="CA-2017-157651"/>
    <d v="2017-12-10T00:00:00"/>
    <d v="2017-12-14T00:00:00"/>
    <s v="Standard Class"/>
    <s v="HA-14920"/>
    <x v="66"/>
    <x v="0"/>
    <s v="United States"/>
    <s v="Philadelphia"/>
    <x v="9"/>
    <n v="19120"/>
    <x v="3"/>
    <s v="TEC-AC-10003116"/>
    <x v="2"/>
    <x v="11"/>
    <s v="Memorex Froggy Flash Drive 8 GB"/>
    <n v="14.2"/>
    <n v="1"/>
    <n v="0.2"/>
    <x v="1215"/>
    <x v="2"/>
    <x v="3"/>
    <x v="0"/>
    <x v="4"/>
  </r>
  <r>
    <n v="1319"/>
    <s v="CA-2014-160773"/>
    <d v="2014-07-01T00:00:00"/>
    <d v="2014-07-05T00:00:00"/>
    <s v="Standard Class"/>
    <s v="LW-16825"/>
    <x v="429"/>
    <x v="1"/>
    <s v="United States"/>
    <s v="Deltona"/>
    <x v="2"/>
    <n v="32725"/>
    <x v="0"/>
    <s v="TEC-PH-10004586"/>
    <x v="2"/>
    <x v="7"/>
    <s v="Wilson SignalBoost 841262 DB PRO Amplifier Kit"/>
    <n v="575.91999999999996"/>
    <n v="2"/>
    <n v="0.2"/>
    <x v="1216"/>
    <x v="2"/>
    <x v="2"/>
    <x v="2"/>
    <x v="7"/>
  </r>
  <r>
    <n v="1320"/>
    <s v="CA-2014-160773"/>
    <d v="2014-07-01T00:00:00"/>
    <d v="2014-07-05T00:00:00"/>
    <s v="Standard Class"/>
    <s v="LW-16825"/>
    <x v="429"/>
    <x v="1"/>
    <s v="United States"/>
    <s v="Deltona"/>
    <x v="2"/>
    <n v="32725"/>
    <x v="0"/>
    <s v="OFF-BI-10000546"/>
    <x v="1"/>
    <x v="8"/>
    <s v="Avery Durable Binders"/>
    <n v="5.1840000000000002"/>
    <n v="6"/>
    <n v="0.7"/>
    <x v="1217"/>
    <x v="1"/>
    <x v="2"/>
    <x v="2"/>
    <x v="7"/>
  </r>
  <r>
    <n v="1321"/>
    <s v="CA-2017-167703"/>
    <d v="2017-02-03T00:00:00"/>
    <d v="2017-02-08T00:00:00"/>
    <s v="Standard Class"/>
    <s v="MC-17575"/>
    <x v="430"/>
    <x v="0"/>
    <s v="United States"/>
    <s v="Cincinnati"/>
    <x v="24"/>
    <n v="45231"/>
    <x v="3"/>
    <s v="OFF-BI-10002071"/>
    <x v="1"/>
    <x v="8"/>
    <s v="Fellowes Black Plastic Comb Bindings"/>
    <n v="5.2290000000000001"/>
    <n v="3"/>
    <n v="0.7"/>
    <x v="1218"/>
    <x v="1"/>
    <x v="3"/>
    <x v="3"/>
    <x v="11"/>
  </r>
  <r>
    <n v="1322"/>
    <s v="CA-2017-167703"/>
    <d v="2017-02-03T00:00:00"/>
    <d v="2017-02-08T00:00:00"/>
    <s v="Standard Class"/>
    <s v="MC-17575"/>
    <x v="430"/>
    <x v="0"/>
    <s v="United States"/>
    <s v="Cincinnati"/>
    <x v="24"/>
    <n v="45231"/>
    <x v="3"/>
    <s v="OFF-ST-10001490"/>
    <x v="1"/>
    <x v="4"/>
    <s v="Hot File 7-Pocket, Floor Stand"/>
    <n v="285.55200000000002"/>
    <n v="2"/>
    <n v="0.2"/>
    <x v="1219"/>
    <x v="2"/>
    <x v="3"/>
    <x v="3"/>
    <x v="11"/>
  </r>
  <r>
    <n v="1323"/>
    <s v="CA-2017-121804"/>
    <d v="2017-03-03T00:00:00"/>
    <d v="2017-03-08T00:00:00"/>
    <s v="Standard Class"/>
    <s v="LP-17095"/>
    <x v="431"/>
    <x v="0"/>
    <s v="United States"/>
    <s v="Murray"/>
    <x v="0"/>
    <n v="42071"/>
    <x v="0"/>
    <s v="OFF-AP-10004859"/>
    <x v="1"/>
    <x v="9"/>
    <s v="Acco 6 Outlet Guardian Premium Surge Suppressor"/>
    <n v="72.8"/>
    <n v="5"/>
    <n v="0"/>
    <x v="1220"/>
    <x v="0"/>
    <x v="3"/>
    <x v="3"/>
    <x v="10"/>
  </r>
  <r>
    <n v="1324"/>
    <s v="CA-2017-162635"/>
    <d v="2017-10-09T00:00:00"/>
    <d v="2017-10-10T00:00:00"/>
    <s v="First Class"/>
    <s v="EB-14170"/>
    <x v="432"/>
    <x v="0"/>
    <s v="United States"/>
    <s v="Wilmington"/>
    <x v="3"/>
    <n v="28403"/>
    <x v="0"/>
    <s v="OFF-PA-10002659"/>
    <x v="1"/>
    <x v="10"/>
    <s v="Avoid Verbal Orders Carbonless Minifold Book"/>
    <n v="10.816000000000001"/>
    <n v="4"/>
    <n v="0.2"/>
    <x v="1221"/>
    <x v="2"/>
    <x v="3"/>
    <x v="0"/>
    <x v="2"/>
  </r>
  <r>
    <n v="1325"/>
    <s v="CA-2014-107153"/>
    <d v="2014-09-28T00:00:00"/>
    <d v="2014-10-03T00:00:00"/>
    <s v="Standard Class"/>
    <s v="GZ-14545"/>
    <x v="433"/>
    <x v="1"/>
    <s v="United States"/>
    <s v="Lawrence"/>
    <x v="31"/>
    <n v="1841"/>
    <x v="3"/>
    <s v="OFF-ST-10001321"/>
    <x v="1"/>
    <x v="4"/>
    <s v="Decoflex Hanging Personal Folder File, Blue"/>
    <n v="46.26"/>
    <n v="3"/>
    <n v="0"/>
    <x v="1222"/>
    <x v="0"/>
    <x v="2"/>
    <x v="2"/>
    <x v="8"/>
  </r>
  <r>
    <n v="1326"/>
    <s v="US-2014-117058"/>
    <d v="2014-05-27T00:00:00"/>
    <d v="2014-05-30T00:00:00"/>
    <s v="First Class"/>
    <s v="LE-16810"/>
    <x v="97"/>
    <x v="0"/>
    <s v="United States"/>
    <s v="Chicago"/>
    <x v="10"/>
    <n v="60653"/>
    <x v="2"/>
    <s v="OFF-BI-10004139"/>
    <x v="1"/>
    <x v="8"/>
    <s v="Fellowes Presentation Covers for Comb Binding Machines"/>
    <n v="17.46"/>
    <n v="6"/>
    <n v="0.8"/>
    <x v="1223"/>
    <x v="1"/>
    <x v="2"/>
    <x v="1"/>
    <x v="5"/>
  </r>
  <r>
    <n v="1327"/>
    <s v="CA-2015-120439"/>
    <d v="2015-06-14T00:00:00"/>
    <d v="2015-06-18T00:00:00"/>
    <s v="Standard Class"/>
    <s v="AD-10180"/>
    <x v="57"/>
    <x v="2"/>
    <s v="United States"/>
    <s v="Philadelphia"/>
    <x v="9"/>
    <n v="19120"/>
    <x v="3"/>
    <s v="FUR-FU-10001867"/>
    <x v="0"/>
    <x v="5"/>
    <s v="Eldon Expressions Punched Metal &amp; Wood Desk Accessories, Pewter &amp; Cherry"/>
    <n v="51.072000000000003"/>
    <n v="6"/>
    <n v="0.2"/>
    <x v="1224"/>
    <x v="2"/>
    <x v="1"/>
    <x v="1"/>
    <x v="1"/>
  </r>
  <r>
    <n v="1328"/>
    <s v="CA-2016-128258"/>
    <d v="2016-03-30T00:00:00"/>
    <d v="2016-04-01T00:00:00"/>
    <s v="First Class"/>
    <s v="CP-12085"/>
    <x v="434"/>
    <x v="1"/>
    <s v="United States"/>
    <s v="Norwich"/>
    <x v="29"/>
    <n v="6360"/>
    <x v="3"/>
    <s v="OFF-PA-10004156"/>
    <x v="1"/>
    <x v="10"/>
    <s v="Xerox 188"/>
    <n v="11.34"/>
    <n v="1"/>
    <n v="0"/>
    <x v="1061"/>
    <x v="0"/>
    <x v="0"/>
    <x v="3"/>
    <x v="10"/>
  </r>
  <r>
    <n v="1329"/>
    <s v="CA-2017-106033"/>
    <d v="2017-10-15T00:00:00"/>
    <d v="2017-10-18T00:00:00"/>
    <s v="Second Class"/>
    <s v="FG-14260"/>
    <x v="435"/>
    <x v="2"/>
    <s v="United States"/>
    <s v="San Francisco"/>
    <x v="1"/>
    <n v="94110"/>
    <x v="1"/>
    <s v="OFF-AR-10002818"/>
    <x v="1"/>
    <x v="6"/>
    <s v="Panasonic KP-310 Heavy-Duty Electric Pencil Sharpener"/>
    <n v="87.92"/>
    <n v="4"/>
    <n v="0"/>
    <x v="1225"/>
    <x v="0"/>
    <x v="3"/>
    <x v="0"/>
    <x v="2"/>
  </r>
  <r>
    <n v="1330"/>
    <s v="CA-2016-142762"/>
    <d v="2016-05-23T00:00:00"/>
    <d v="2016-05-27T00:00:00"/>
    <s v="Standard Class"/>
    <s v="LD-17005"/>
    <x v="436"/>
    <x v="0"/>
    <s v="United States"/>
    <s v="San Francisco"/>
    <x v="1"/>
    <n v="94109"/>
    <x v="1"/>
    <s v="FUR-FU-10003691"/>
    <x v="0"/>
    <x v="5"/>
    <s v="Eldon Image Series Desk Accessories, Ebony"/>
    <n v="37.049999999999997"/>
    <n v="3"/>
    <n v="0"/>
    <x v="1226"/>
    <x v="0"/>
    <x v="0"/>
    <x v="1"/>
    <x v="5"/>
  </r>
  <r>
    <n v="1331"/>
    <s v="CA-2017-127705"/>
    <d v="2017-06-02T00:00:00"/>
    <d v="2017-06-06T00:00:00"/>
    <s v="Standard Class"/>
    <s v="AB-10255"/>
    <x v="437"/>
    <x v="2"/>
    <s v="United States"/>
    <s v="Lorain"/>
    <x v="24"/>
    <n v="44052"/>
    <x v="3"/>
    <s v="TEC-PH-10000347"/>
    <x v="2"/>
    <x v="7"/>
    <s v="Cush Cases Heavy Duty Rugged Cover Case for Samsung Galaxy S5 - Purple"/>
    <n v="2.97"/>
    <n v="1"/>
    <n v="0.4"/>
    <x v="1227"/>
    <x v="1"/>
    <x v="3"/>
    <x v="1"/>
    <x v="1"/>
  </r>
  <r>
    <n v="1332"/>
    <s v="CA-2017-127705"/>
    <d v="2017-06-02T00:00:00"/>
    <d v="2017-06-06T00:00:00"/>
    <s v="Standard Class"/>
    <s v="AB-10255"/>
    <x v="437"/>
    <x v="2"/>
    <s v="United States"/>
    <s v="Lorain"/>
    <x v="24"/>
    <n v="44052"/>
    <x v="3"/>
    <s v="OFF-ST-10004507"/>
    <x v="1"/>
    <x v="4"/>
    <s v="Advantus Rolling Storage Box"/>
    <n v="27.44"/>
    <n v="2"/>
    <n v="0.2"/>
    <x v="1228"/>
    <x v="2"/>
    <x v="3"/>
    <x v="1"/>
    <x v="1"/>
  </r>
  <r>
    <n v="1333"/>
    <s v="CA-2014-122567"/>
    <d v="2014-02-16T00:00:00"/>
    <d v="2014-02-21T00:00:00"/>
    <s v="Standard Class"/>
    <s v="MN-17935"/>
    <x v="438"/>
    <x v="0"/>
    <s v="United States"/>
    <s v="Dallas"/>
    <x v="5"/>
    <n v="75220"/>
    <x v="2"/>
    <s v="OFF-BI-10002012"/>
    <x v="1"/>
    <x v="8"/>
    <s v="Wilson Jones Easy Flow II Sheet Lifters"/>
    <n v="1.08"/>
    <n v="3"/>
    <n v="0.8"/>
    <x v="1229"/>
    <x v="1"/>
    <x v="2"/>
    <x v="3"/>
    <x v="11"/>
  </r>
  <r>
    <n v="1334"/>
    <s v="CA-2014-122567"/>
    <d v="2014-02-16T00:00:00"/>
    <d v="2014-02-21T00:00:00"/>
    <s v="Standard Class"/>
    <s v="MN-17935"/>
    <x v="438"/>
    <x v="0"/>
    <s v="United States"/>
    <s v="Dallas"/>
    <x v="5"/>
    <n v="75220"/>
    <x v="2"/>
    <s v="OFF-AP-10001303"/>
    <x v="1"/>
    <x v="9"/>
    <s v="Holmes Cool Mist Humidifier for the Whole House with 8-Gallon Output per Day, Extended Life Filter"/>
    <n v="7.96"/>
    <n v="2"/>
    <n v="0.8"/>
    <x v="1230"/>
    <x v="1"/>
    <x v="2"/>
    <x v="3"/>
    <x v="11"/>
  </r>
  <r>
    <n v="1335"/>
    <s v="CA-2014-121664"/>
    <d v="2014-05-06T00:00:00"/>
    <d v="2014-05-10T00:00:00"/>
    <s v="Standard Class"/>
    <s v="HP-14815"/>
    <x v="6"/>
    <x v="2"/>
    <s v="United States"/>
    <s v="Los Angeles"/>
    <x v="1"/>
    <n v="90049"/>
    <x v="1"/>
    <s v="OFF-BI-10003684"/>
    <x v="1"/>
    <x v="8"/>
    <s v="Wilson Jones Legal Size Ring Binders"/>
    <n v="140.73599999999999"/>
    <n v="8"/>
    <n v="0.2"/>
    <x v="1231"/>
    <x v="2"/>
    <x v="2"/>
    <x v="1"/>
    <x v="5"/>
  </r>
  <r>
    <n v="1336"/>
    <s v="CA-2016-122133"/>
    <d v="2016-05-16T00:00:00"/>
    <d v="2016-05-23T00:00:00"/>
    <s v="Standard Class"/>
    <s v="JR-15670"/>
    <x v="439"/>
    <x v="0"/>
    <s v="United States"/>
    <s v="Middletown"/>
    <x v="29"/>
    <n v="6457"/>
    <x v="3"/>
    <s v="OFF-ST-10002574"/>
    <x v="1"/>
    <x v="4"/>
    <s v="SAFCO Commercial Wire Shelving, Black"/>
    <n v="552.55999999999995"/>
    <n v="4"/>
    <n v="0"/>
    <x v="232"/>
    <x v="0"/>
    <x v="0"/>
    <x v="1"/>
    <x v="5"/>
  </r>
  <r>
    <n v="1337"/>
    <s v="US-2017-123281"/>
    <d v="2017-04-02T00:00:00"/>
    <d v="2017-04-07T00:00:00"/>
    <s v="Standard Class"/>
    <s v="JF-15190"/>
    <x v="440"/>
    <x v="0"/>
    <s v="United States"/>
    <s v="Los Angeles"/>
    <x v="1"/>
    <n v="90008"/>
    <x v="1"/>
    <s v="FUR-FU-10003724"/>
    <x v="0"/>
    <x v="5"/>
    <s v="Westinghouse Clip-On Gooseneck Lamps"/>
    <n v="25.11"/>
    <n v="3"/>
    <n v="0"/>
    <x v="1232"/>
    <x v="0"/>
    <x v="3"/>
    <x v="1"/>
    <x v="3"/>
  </r>
  <r>
    <n v="1338"/>
    <s v="CA-2017-100524"/>
    <d v="2017-03-31T00:00:00"/>
    <d v="2017-04-02T00:00:00"/>
    <s v="Second Class"/>
    <s v="CM-12115"/>
    <x v="441"/>
    <x v="0"/>
    <s v="United States"/>
    <s v="New York City"/>
    <x v="15"/>
    <n v="10011"/>
    <x v="3"/>
    <s v="FUR-FU-10004018"/>
    <x v="0"/>
    <x v="5"/>
    <s v="Tensor Computer Mounted Lamp"/>
    <n v="29.78"/>
    <n v="2"/>
    <n v="0"/>
    <x v="1233"/>
    <x v="0"/>
    <x v="3"/>
    <x v="3"/>
    <x v="10"/>
  </r>
  <r>
    <n v="1339"/>
    <s v="CA-2017-100524"/>
    <d v="2017-03-31T00:00:00"/>
    <d v="2017-04-02T00:00:00"/>
    <s v="Second Class"/>
    <s v="CM-12115"/>
    <x v="441"/>
    <x v="0"/>
    <s v="United States"/>
    <s v="New York City"/>
    <x v="15"/>
    <n v="10011"/>
    <x v="3"/>
    <s v="TEC-PH-10002549"/>
    <x v="2"/>
    <x v="7"/>
    <s v="Polycom SoundPoint IP 450 VoIP phone"/>
    <n v="677.58"/>
    <n v="3"/>
    <n v="0"/>
    <x v="1234"/>
    <x v="0"/>
    <x v="3"/>
    <x v="3"/>
    <x v="10"/>
  </r>
  <r>
    <n v="1340"/>
    <s v="CA-2017-100524"/>
    <d v="2017-03-31T00:00:00"/>
    <d v="2017-04-02T00:00:00"/>
    <s v="Second Class"/>
    <s v="CM-12115"/>
    <x v="441"/>
    <x v="0"/>
    <s v="United States"/>
    <s v="New York City"/>
    <x v="15"/>
    <n v="10011"/>
    <x v="3"/>
    <s v="OFF-PA-10004911"/>
    <x v="1"/>
    <x v="10"/>
    <s v="Rediform S.O.S. 1-Up Phone Message Bk, 4-1/4x3-1/16 Bk, 1 Form/Pg, 40 Messages/Bk, 3/Pk"/>
    <n v="75.040000000000006"/>
    <n v="8"/>
    <n v="0"/>
    <x v="1235"/>
    <x v="0"/>
    <x v="3"/>
    <x v="3"/>
    <x v="10"/>
  </r>
  <r>
    <n v="1341"/>
    <s v="CA-2017-113481"/>
    <d v="2017-01-02T00:00:00"/>
    <d v="2017-01-04T00:00:00"/>
    <s v="First Class"/>
    <s v="AS-10045"/>
    <x v="442"/>
    <x v="1"/>
    <s v="United States"/>
    <s v="Jacksonville"/>
    <x v="3"/>
    <n v="28540"/>
    <x v="0"/>
    <s v="TEC-MA-10002178"/>
    <x v="2"/>
    <x v="15"/>
    <s v="Cisco CP-7937G Unified IP Conference Station Phone"/>
    <n v="695.7"/>
    <n v="2"/>
    <n v="0.5"/>
    <x v="1236"/>
    <x v="1"/>
    <x v="3"/>
    <x v="3"/>
    <x v="9"/>
  </r>
  <r>
    <n v="1342"/>
    <s v="CA-2017-113481"/>
    <d v="2017-01-02T00:00:00"/>
    <d v="2017-01-04T00:00:00"/>
    <s v="First Class"/>
    <s v="AS-10045"/>
    <x v="442"/>
    <x v="1"/>
    <s v="United States"/>
    <s v="Jacksonville"/>
    <x v="3"/>
    <n v="28540"/>
    <x v="0"/>
    <s v="OFF-BI-10003694"/>
    <x v="1"/>
    <x v="8"/>
    <s v="Avery 3 1/2&quot; Diskette Storage Pages, 10/Pack"/>
    <n v="15.66"/>
    <n v="5"/>
    <n v="0.7"/>
    <x v="1237"/>
    <x v="1"/>
    <x v="3"/>
    <x v="3"/>
    <x v="9"/>
  </r>
  <r>
    <n v="1343"/>
    <s v="CA-2017-113481"/>
    <d v="2017-01-02T00:00:00"/>
    <d v="2017-01-04T00:00:00"/>
    <s v="First Class"/>
    <s v="AS-10045"/>
    <x v="442"/>
    <x v="1"/>
    <s v="United States"/>
    <s v="Jacksonville"/>
    <x v="3"/>
    <n v="28540"/>
    <x v="0"/>
    <s v="OFF-BI-10000474"/>
    <x v="1"/>
    <x v="8"/>
    <s v="Avery Recycled Flexi-View Covers for Binding Systems"/>
    <n v="28.853999999999999"/>
    <n v="6"/>
    <n v="0.7"/>
    <x v="1238"/>
    <x v="1"/>
    <x v="3"/>
    <x v="3"/>
    <x v="9"/>
  </r>
  <r>
    <n v="1344"/>
    <s v="CA-2015-131758"/>
    <d v="2015-05-28T00:00:00"/>
    <d v="2015-06-01T00:00:00"/>
    <s v="Standard Class"/>
    <s v="KB-16315"/>
    <x v="41"/>
    <x v="0"/>
    <s v="United States"/>
    <s v="Freeport"/>
    <x v="15"/>
    <n v="11520"/>
    <x v="3"/>
    <s v="OFF-AR-10000411"/>
    <x v="1"/>
    <x v="6"/>
    <s v="Boston 16701 Slimline Battery Pencil Sharpener"/>
    <n v="47.82"/>
    <n v="3"/>
    <n v="0"/>
    <x v="1239"/>
    <x v="0"/>
    <x v="1"/>
    <x v="1"/>
    <x v="5"/>
  </r>
  <r>
    <n v="1345"/>
    <s v="CA-2015-131758"/>
    <d v="2015-05-28T00:00:00"/>
    <d v="2015-06-01T00:00:00"/>
    <s v="Standard Class"/>
    <s v="KB-16315"/>
    <x v="41"/>
    <x v="0"/>
    <s v="United States"/>
    <s v="Freeport"/>
    <x v="15"/>
    <n v="11520"/>
    <x v="3"/>
    <s v="OFF-LA-10000262"/>
    <x v="1"/>
    <x v="2"/>
    <s v="Avery 494"/>
    <n v="13.05"/>
    <n v="5"/>
    <n v="0"/>
    <x v="1240"/>
    <x v="0"/>
    <x v="1"/>
    <x v="1"/>
    <x v="5"/>
  </r>
  <r>
    <n v="1346"/>
    <s v="CA-2014-118339"/>
    <d v="2014-03-17T00:00:00"/>
    <d v="2014-03-24T00:00:00"/>
    <s v="Standard Class"/>
    <s v="BN-11515"/>
    <x v="202"/>
    <x v="0"/>
    <s v="United States"/>
    <s v="Lakeville"/>
    <x v="11"/>
    <n v="55044"/>
    <x v="2"/>
    <s v="OFF-AP-10001154"/>
    <x v="1"/>
    <x v="9"/>
    <s v="Bionaire Personal Warm Mist Humidifier/Vaporizer"/>
    <n v="93.78"/>
    <n v="2"/>
    <n v="0"/>
    <x v="1241"/>
    <x v="0"/>
    <x v="2"/>
    <x v="3"/>
    <x v="10"/>
  </r>
  <r>
    <n v="1347"/>
    <s v="CA-2014-118339"/>
    <d v="2014-03-17T00:00:00"/>
    <d v="2014-03-24T00:00:00"/>
    <s v="Standard Class"/>
    <s v="BN-11515"/>
    <x v="202"/>
    <x v="0"/>
    <s v="United States"/>
    <s v="Lakeville"/>
    <x v="11"/>
    <n v="55044"/>
    <x v="2"/>
    <s v="OFF-PA-10000466"/>
    <x v="1"/>
    <x v="10"/>
    <s v="Memo Book, 100 Message Capacity, 5 3/8” x 11”"/>
    <n v="47.18"/>
    <n v="7"/>
    <n v="0"/>
    <x v="1242"/>
    <x v="0"/>
    <x v="2"/>
    <x v="3"/>
    <x v="10"/>
  </r>
  <r>
    <n v="1348"/>
    <s v="CA-2014-118339"/>
    <d v="2014-03-17T00:00:00"/>
    <d v="2014-03-24T00:00:00"/>
    <s v="Standard Class"/>
    <s v="BN-11515"/>
    <x v="202"/>
    <x v="0"/>
    <s v="United States"/>
    <s v="Lakeville"/>
    <x v="11"/>
    <n v="55044"/>
    <x v="2"/>
    <s v="OFF-AR-10003829"/>
    <x v="1"/>
    <x v="6"/>
    <s v="Newell 35"/>
    <n v="19.68"/>
    <n v="6"/>
    <n v="0"/>
    <x v="1243"/>
    <x v="0"/>
    <x v="2"/>
    <x v="3"/>
    <x v="10"/>
  </r>
  <r>
    <n v="1349"/>
    <s v="CA-2014-118339"/>
    <d v="2014-03-17T00:00:00"/>
    <d v="2014-03-24T00:00:00"/>
    <s v="Standard Class"/>
    <s v="BN-11515"/>
    <x v="202"/>
    <x v="0"/>
    <s v="United States"/>
    <s v="Lakeville"/>
    <x v="11"/>
    <n v="55044"/>
    <x v="2"/>
    <s v="OFF-BI-10001758"/>
    <x v="1"/>
    <x v="8"/>
    <s v="Wilson Jones 14 Line Acrylic Coated Pressboard Data Binders"/>
    <n v="53.4"/>
    <n v="10"/>
    <n v="0"/>
    <x v="1244"/>
    <x v="0"/>
    <x v="2"/>
    <x v="3"/>
    <x v="10"/>
  </r>
  <r>
    <n v="1350"/>
    <s v="CA-2014-118339"/>
    <d v="2014-03-17T00:00:00"/>
    <d v="2014-03-24T00:00:00"/>
    <s v="Standard Class"/>
    <s v="BN-11515"/>
    <x v="202"/>
    <x v="0"/>
    <s v="United States"/>
    <s v="Lakeville"/>
    <x v="11"/>
    <n v="55044"/>
    <x v="2"/>
    <s v="OFF-BI-10000136"/>
    <x v="1"/>
    <x v="8"/>
    <s v="Avery Non-Stick Heavy Duty View Round Locking Ring Binders"/>
    <n v="35.880000000000003"/>
    <n v="6"/>
    <n v="0"/>
    <x v="1245"/>
    <x v="0"/>
    <x v="2"/>
    <x v="3"/>
    <x v="10"/>
  </r>
  <r>
    <n v="1351"/>
    <s v="CA-2014-153976"/>
    <d v="2014-10-03T00:00:00"/>
    <d v="2014-10-08T00:00:00"/>
    <s v="Second Class"/>
    <s v="BP-11290"/>
    <x v="443"/>
    <x v="0"/>
    <s v="United States"/>
    <s v="Evanston"/>
    <x v="10"/>
    <n v="60201"/>
    <x v="2"/>
    <s v="FUR-CH-10002880"/>
    <x v="0"/>
    <x v="1"/>
    <s v="Global High-Back Leather Tilter, Burgundy"/>
    <n v="258.279"/>
    <n v="3"/>
    <n v="0.3"/>
    <x v="1246"/>
    <x v="1"/>
    <x v="2"/>
    <x v="0"/>
    <x v="2"/>
  </r>
  <r>
    <n v="1352"/>
    <s v="CA-2016-162901"/>
    <d v="2016-03-28T00:00:00"/>
    <d v="2016-03-31T00:00:00"/>
    <s v="First Class"/>
    <s v="AS-10045"/>
    <x v="442"/>
    <x v="1"/>
    <s v="United States"/>
    <s v="Arlington"/>
    <x v="17"/>
    <n v="22204"/>
    <x v="0"/>
    <s v="OFF-ST-10000649"/>
    <x v="1"/>
    <x v="4"/>
    <s v="Hanging Personal Folder File"/>
    <n v="31.4"/>
    <n v="2"/>
    <n v="0"/>
    <x v="1247"/>
    <x v="0"/>
    <x v="0"/>
    <x v="3"/>
    <x v="10"/>
  </r>
  <r>
    <n v="1353"/>
    <s v="CA-2017-162978"/>
    <d v="2017-05-04T00:00:00"/>
    <d v="2017-05-09T00:00:00"/>
    <s v="Standard Class"/>
    <s v="LW-16990"/>
    <x v="352"/>
    <x v="1"/>
    <s v="United States"/>
    <s v="San Francisco"/>
    <x v="1"/>
    <n v="94109"/>
    <x v="1"/>
    <s v="TEC-PH-10003092"/>
    <x v="2"/>
    <x v="7"/>
    <s v="Motorola L804"/>
    <n v="183.96"/>
    <n v="5"/>
    <n v="0.2"/>
    <x v="1248"/>
    <x v="2"/>
    <x v="3"/>
    <x v="1"/>
    <x v="5"/>
  </r>
  <r>
    <n v="1354"/>
    <s v="CA-2017-162978"/>
    <d v="2017-05-04T00:00:00"/>
    <d v="2017-05-09T00:00:00"/>
    <s v="Standard Class"/>
    <s v="LW-16990"/>
    <x v="352"/>
    <x v="1"/>
    <s v="United States"/>
    <s v="San Francisco"/>
    <x v="1"/>
    <n v="94109"/>
    <x v="1"/>
    <s v="OFF-PA-10002250"/>
    <x v="1"/>
    <x v="10"/>
    <s v="Things To Do Today Pad"/>
    <n v="17.61"/>
    <n v="3"/>
    <n v="0"/>
    <x v="1249"/>
    <x v="0"/>
    <x v="3"/>
    <x v="1"/>
    <x v="5"/>
  </r>
  <r>
    <n v="1355"/>
    <s v="CA-2017-162978"/>
    <d v="2017-05-04T00:00:00"/>
    <d v="2017-05-09T00:00:00"/>
    <s v="Standard Class"/>
    <s v="LW-16990"/>
    <x v="352"/>
    <x v="1"/>
    <s v="United States"/>
    <s v="San Francisco"/>
    <x v="1"/>
    <n v="94109"/>
    <x v="1"/>
    <s v="FUR-TA-10003473"/>
    <x v="0"/>
    <x v="3"/>
    <s v="Bretford Rectangular Conference Table Tops"/>
    <n v="300.904"/>
    <n v="1"/>
    <n v="0.2"/>
    <x v="1250"/>
    <x v="2"/>
    <x v="3"/>
    <x v="1"/>
    <x v="5"/>
  </r>
  <r>
    <n v="1356"/>
    <s v="US-2014-160444"/>
    <d v="2014-07-05T00:00:00"/>
    <d v="2014-07-05T00:00:00"/>
    <s v="Same Day"/>
    <s v="DC-12850"/>
    <x v="419"/>
    <x v="0"/>
    <s v="United States"/>
    <s v="Houston"/>
    <x v="5"/>
    <n v="77036"/>
    <x v="2"/>
    <s v="OFF-ST-10001522"/>
    <x v="1"/>
    <x v="4"/>
    <s v="Gould Plastics 18-Pocket Panel Bin, 34w x 5-1/4d x 20-1/2h"/>
    <n v="220.77600000000001"/>
    <n v="3"/>
    <n v="0.2"/>
    <x v="1251"/>
    <x v="2"/>
    <x v="2"/>
    <x v="2"/>
    <x v="7"/>
  </r>
  <r>
    <n v="1357"/>
    <s v="US-2014-160444"/>
    <d v="2014-07-05T00:00:00"/>
    <d v="2014-07-05T00:00:00"/>
    <s v="Same Day"/>
    <s v="DC-12850"/>
    <x v="419"/>
    <x v="0"/>
    <s v="United States"/>
    <s v="Houston"/>
    <x v="5"/>
    <n v="77036"/>
    <x v="2"/>
    <s v="OFF-ST-10000563"/>
    <x v="1"/>
    <x v="4"/>
    <s v="Fellowes Bankers Box Stor/Drawer Steel Plus"/>
    <n v="281.42399999999998"/>
    <n v="11"/>
    <n v="0.2"/>
    <x v="1252"/>
    <x v="2"/>
    <x v="2"/>
    <x v="2"/>
    <x v="7"/>
  </r>
  <r>
    <n v="1358"/>
    <s v="CA-2016-145247"/>
    <d v="2016-05-05T00:00:00"/>
    <d v="2016-05-07T00:00:00"/>
    <s v="First Class"/>
    <s v="ND-18370"/>
    <x v="444"/>
    <x v="0"/>
    <s v="United States"/>
    <s v="Louisville"/>
    <x v="0"/>
    <n v="40214"/>
    <x v="0"/>
    <s v="OFF-PA-10003641"/>
    <x v="1"/>
    <x v="10"/>
    <s v="Xerox 1909"/>
    <n v="79.14"/>
    <n v="3"/>
    <n v="0"/>
    <x v="1253"/>
    <x v="0"/>
    <x v="0"/>
    <x v="1"/>
    <x v="5"/>
  </r>
  <r>
    <n v="1359"/>
    <s v="CA-2017-160045"/>
    <d v="2017-04-26T00:00:00"/>
    <d v="2017-04-27T00:00:00"/>
    <s v="First Class"/>
    <s v="LB-16735"/>
    <x v="445"/>
    <x v="0"/>
    <s v="United States"/>
    <s v="Fort Worth"/>
    <x v="5"/>
    <n v="76106"/>
    <x v="2"/>
    <s v="FUR-FU-10000010"/>
    <x v="0"/>
    <x v="5"/>
    <s v="DAX Value U-Channel Document Frames, Easel Back"/>
    <n v="1.988"/>
    <n v="1"/>
    <n v="0.6"/>
    <x v="1254"/>
    <x v="1"/>
    <x v="3"/>
    <x v="1"/>
    <x v="3"/>
  </r>
  <r>
    <n v="1360"/>
    <s v="US-2014-151925"/>
    <d v="2014-09-26T00:00:00"/>
    <d v="2014-10-01T00:00:00"/>
    <s v="Second Class"/>
    <s v="KT-16465"/>
    <x v="446"/>
    <x v="0"/>
    <s v="United States"/>
    <s v="Los Angeles"/>
    <x v="1"/>
    <n v="90049"/>
    <x v="1"/>
    <s v="FUR-CH-10002961"/>
    <x v="0"/>
    <x v="1"/>
    <s v="Leather Task Chair, Black"/>
    <n v="145.56800000000001"/>
    <n v="2"/>
    <n v="0.2"/>
    <x v="232"/>
    <x v="2"/>
    <x v="2"/>
    <x v="2"/>
    <x v="8"/>
  </r>
  <r>
    <n v="1361"/>
    <s v="CA-2017-125199"/>
    <d v="2017-10-19T00:00:00"/>
    <d v="2017-10-25T00:00:00"/>
    <s v="Standard Class"/>
    <s v="HM-14860"/>
    <x v="447"/>
    <x v="1"/>
    <s v="United States"/>
    <s v="Philadelphia"/>
    <x v="9"/>
    <n v="19120"/>
    <x v="3"/>
    <s v="OFF-AR-10002956"/>
    <x v="1"/>
    <x v="6"/>
    <s v="Boston 16801 Nautilus Battery Pencil Sharpener"/>
    <n v="123.256"/>
    <n v="7"/>
    <n v="0.2"/>
    <x v="1255"/>
    <x v="2"/>
    <x v="3"/>
    <x v="0"/>
    <x v="2"/>
  </r>
  <r>
    <n v="1362"/>
    <s v="CA-2017-125199"/>
    <d v="2017-10-19T00:00:00"/>
    <d v="2017-10-25T00:00:00"/>
    <s v="Standard Class"/>
    <s v="HM-14860"/>
    <x v="447"/>
    <x v="1"/>
    <s v="United States"/>
    <s v="Philadelphia"/>
    <x v="9"/>
    <n v="19120"/>
    <x v="3"/>
    <s v="OFF-PA-10004041"/>
    <x v="1"/>
    <x v="10"/>
    <s v="It's Hot Message Books with Stickers, 2 3/4&quot; x 5&quot;"/>
    <n v="23.68"/>
    <n v="4"/>
    <n v="0.2"/>
    <x v="1256"/>
    <x v="2"/>
    <x v="3"/>
    <x v="0"/>
    <x v="2"/>
  </r>
  <r>
    <n v="1363"/>
    <s v="CA-2017-125199"/>
    <d v="2017-10-19T00:00:00"/>
    <d v="2017-10-25T00:00:00"/>
    <s v="Standard Class"/>
    <s v="HM-14860"/>
    <x v="447"/>
    <x v="1"/>
    <s v="United States"/>
    <s v="Philadelphia"/>
    <x v="9"/>
    <n v="19120"/>
    <x v="3"/>
    <s v="TEC-PH-10001336"/>
    <x v="2"/>
    <x v="7"/>
    <s v="Digium D40 VoIP phone"/>
    <n v="309.57600000000002"/>
    <n v="4"/>
    <n v="0.4"/>
    <x v="1257"/>
    <x v="1"/>
    <x v="3"/>
    <x v="0"/>
    <x v="2"/>
  </r>
  <r>
    <n v="1364"/>
    <s v="US-2017-155425"/>
    <d v="2017-11-10T00:00:00"/>
    <d v="2017-11-11T00:00:00"/>
    <s v="First Class"/>
    <s v="AB-10600"/>
    <x v="448"/>
    <x v="1"/>
    <s v="United States"/>
    <s v="Tucson"/>
    <x v="16"/>
    <n v="85705"/>
    <x v="1"/>
    <s v="OFF-BI-10001036"/>
    <x v="1"/>
    <x v="8"/>
    <s v="Cardinal EasyOpen D-Ring Binders"/>
    <n v="38.387999999999998"/>
    <n v="14"/>
    <n v="0.7"/>
    <x v="1258"/>
    <x v="1"/>
    <x v="3"/>
    <x v="0"/>
    <x v="0"/>
  </r>
  <r>
    <n v="1365"/>
    <s v="US-2017-155425"/>
    <d v="2017-11-10T00:00:00"/>
    <d v="2017-11-11T00:00:00"/>
    <s v="First Class"/>
    <s v="AB-10600"/>
    <x v="448"/>
    <x v="1"/>
    <s v="United States"/>
    <s v="Tucson"/>
    <x v="16"/>
    <n v="85705"/>
    <x v="1"/>
    <s v="TEC-MA-10003183"/>
    <x v="2"/>
    <x v="15"/>
    <s v="DYMO CardScan Personal V9 Business Card Scanner"/>
    <n v="95.994"/>
    <n v="2"/>
    <n v="0.7"/>
    <x v="1259"/>
    <x v="1"/>
    <x v="3"/>
    <x v="0"/>
    <x v="0"/>
  </r>
  <r>
    <n v="1366"/>
    <s v="US-2017-155425"/>
    <d v="2017-11-10T00:00:00"/>
    <d v="2017-11-11T00:00:00"/>
    <s v="First Class"/>
    <s v="AB-10600"/>
    <x v="448"/>
    <x v="1"/>
    <s v="United States"/>
    <s v="Tucson"/>
    <x v="16"/>
    <n v="85705"/>
    <x v="1"/>
    <s v="TEC-AC-10001314"/>
    <x v="2"/>
    <x v="11"/>
    <s v="Case Logic 2.4GHz Wireless Keyboard"/>
    <n v="239.952"/>
    <n v="6"/>
    <n v="0.2"/>
    <x v="1260"/>
    <x v="2"/>
    <x v="3"/>
    <x v="0"/>
    <x v="0"/>
  </r>
  <r>
    <n v="1367"/>
    <s v="US-2017-155425"/>
    <d v="2017-11-10T00:00:00"/>
    <d v="2017-11-11T00:00:00"/>
    <s v="First Class"/>
    <s v="AB-10600"/>
    <x v="448"/>
    <x v="1"/>
    <s v="United States"/>
    <s v="Tucson"/>
    <x v="16"/>
    <n v="85705"/>
    <x v="1"/>
    <s v="TEC-PH-10002563"/>
    <x v="2"/>
    <x v="7"/>
    <s v="Adtran 1202752G1"/>
    <n v="201.584"/>
    <n v="2"/>
    <n v="0.2"/>
    <x v="1261"/>
    <x v="2"/>
    <x v="3"/>
    <x v="0"/>
    <x v="0"/>
  </r>
  <r>
    <n v="1368"/>
    <s v="US-2017-155425"/>
    <d v="2017-11-10T00:00:00"/>
    <d v="2017-11-11T00:00:00"/>
    <s v="First Class"/>
    <s v="AB-10600"/>
    <x v="448"/>
    <x v="1"/>
    <s v="United States"/>
    <s v="Tucson"/>
    <x v="16"/>
    <n v="85705"/>
    <x v="1"/>
    <s v="FUR-CH-10003312"/>
    <x v="0"/>
    <x v="1"/>
    <s v="Hon 2090 “Pillow Soft” Series Mid Back Swivel/Tilt Chairs"/>
    <n v="899.13599999999997"/>
    <n v="4"/>
    <n v="0.2"/>
    <x v="1262"/>
    <x v="2"/>
    <x v="3"/>
    <x v="0"/>
    <x v="0"/>
  </r>
  <r>
    <n v="1369"/>
    <s v="CA-2017-133249"/>
    <d v="2017-07-08T00:00:00"/>
    <d v="2017-07-11T00:00:00"/>
    <s v="First Class"/>
    <s v="SZ-20035"/>
    <x v="449"/>
    <x v="2"/>
    <s v="United States"/>
    <s v="Pico Rivera"/>
    <x v="1"/>
    <n v="90660"/>
    <x v="1"/>
    <s v="FUR-FU-10001588"/>
    <x v="0"/>
    <x v="5"/>
    <s v="Deflect-o SuperTray Unbreakable Stackable Tray, Letter, Black"/>
    <n v="145.9"/>
    <n v="5"/>
    <n v="0"/>
    <x v="1263"/>
    <x v="0"/>
    <x v="3"/>
    <x v="2"/>
    <x v="7"/>
  </r>
  <r>
    <n v="1370"/>
    <s v="US-2015-103471"/>
    <d v="2015-12-24T00:00:00"/>
    <d v="2015-12-28T00:00:00"/>
    <s v="Standard Class"/>
    <s v="JR-15670"/>
    <x v="439"/>
    <x v="0"/>
    <s v="United States"/>
    <s v="Colorado Springs"/>
    <x v="22"/>
    <n v="80906"/>
    <x v="1"/>
    <s v="FUR-BO-10002613"/>
    <x v="0"/>
    <x v="0"/>
    <s v="Atlantic Metals Mobile 4-Shelf Bookcases, Custom Colors"/>
    <n v="590.05799999999999"/>
    <n v="7"/>
    <n v="0.7"/>
    <x v="1264"/>
    <x v="1"/>
    <x v="1"/>
    <x v="0"/>
    <x v="4"/>
  </r>
  <r>
    <n v="1371"/>
    <s v="US-2015-103471"/>
    <d v="2015-12-24T00:00:00"/>
    <d v="2015-12-28T00:00:00"/>
    <s v="Standard Class"/>
    <s v="JR-15670"/>
    <x v="439"/>
    <x v="0"/>
    <s v="United States"/>
    <s v="Colorado Springs"/>
    <x v="22"/>
    <n v="80906"/>
    <x v="1"/>
    <s v="OFF-AR-10003405"/>
    <x v="1"/>
    <x v="6"/>
    <s v="Dixon My First Ticonderoga Pencil, #2"/>
    <n v="14.04"/>
    <n v="3"/>
    <n v="0.2"/>
    <x v="1265"/>
    <x v="2"/>
    <x v="1"/>
    <x v="0"/>
    <x v="4"/>
  </r>
  <r>
    <n v="1372"/>
    <s v="CA-2017-136672"/>
    <d v="2017-03-07T00:00:00"/>
    <d v="2017-03-12T00:00:00"/>
    <s v="Standard Class"/>
    <s v="MG-17890"/>
    <x v="450"/>
    <x v="2"/>
    <s v="United States"/>
    <s v="Clinton"/>
    <x v="39"/>
    <n v="20735"/>
    <x v="3"/>
    <s v="TEC-AC-10004510"/>
    <x v="2"/>
    <x v="11"/>
    <s v="Logitech Desktop MK120 Mouse and keyboard Combo"/>
    <n v="49.08"/>
    <n v="3"/>
    <n v="0"/>
    <x v="1266"/>
    <x v="0"/>
    <x v="3"/>
    <x v="3"/>
    <x v="10"/>
  </r>
  <r>
    <n v="1373"/>
    <s v="US-2014-157021"/>
    <d v="2014-04-01T00:00:00"/>
    <d v="2014-04-06T00:00:00"/>
    <s v="Second Class"/>
    <s v="KM-16720"/>
    <x v="27"/>
    <x v="0"/>
    <s v="United States"/>
    <s v="Vallejo"/>
    <x v="1"/>
    <n v="94591"/>
    <x v="1"/>
    <s v="OFF-LA-10002312"/>
    <x v="1"/>
    <x v="2"/>
    <s v="Avery 490"/>
    <n v="29.6"/>
    <n v="2"/>
    <n v="0"/>
    <x v="472"/>
    <x v="0"/>
    <x v="2"/>
    <x v="1"/>
    <x v="3"/>
  </r>
  <r>
    <n v="1374"/>
    <s v="US-2014-157021"/>
    <d v="2014-04-01T00:00:00"/>
    <d v="2014-04-06T00:00:00"/>
    <s v="Second Class"/>
    <s v="KM-16720"/>
    <x v="27"/>
    <x v="0"/>
    <s v="United States"/>
    <s v="Vallejo"/>
    <x v="1"/>
    <n v="94591"/>
    <x v="1"/>
    <s v="OFF-BI-10000042"/>
    <x v="1"/>
    <x v="8"/>
    <s v="Pressboard Data Binder, Crimson, 12&quot; X 8 1/2&quot;"/>
    <n v="17.088000000000001"/>
    <n v="4"/>
    <n v="0.2"/>
    <x v="1267"/>
    <x v="2"/>
    <x v="2"/>
    <x v="1"/>
    <x v="3"/>
  </r>
  <r>
    <n v="1375"/>
    <s v="CA-2015-120362"/>
    <d v="2015-09-14T00:00:00"/>
    <d v="2015-09-19T00:00:00"/>
    <s v="Standard Class"/>
    <s v="CA-12265"/>
    <x v="244"/>
    <x v="0"/>
    <s v="United States"/>
    <s v="Provo"/>
    <x v="7"/>
    <n v="84604"/>
    <x v="1"/>
    <s v="FUR-TA-10003008"/>
    <x v="0"/>
    <x v="3"/>
    <s v="Lesro Round Back Collection Coffee Table, End Table"/>
    <n v="912.75"/>
    <n v="5"/>
    <n v="0"/>
    <x v="1268"/>
    <x v="0"/>
    <x v="1"/>
    <x v="2"/>
    <x v="8"/>
  </r>
  <r>
    <n v="1376"/>
    <s v="CA-2014-126361"/>
    <d v="2014-08-04T00:00:00"/>
    <d v="2014-08-09T00:00:00"/>
    <s v="Second Class"/>
    <s v="VD-21670"/>
    <x v="104"/>
    <x v="0"/>
    <s v="United States"/>
    <s v="Pleasant Grove"/>
    <x v="7"/>
    <n v="84062"/>
    <x v="1"/>
    <s v="OFF-AP-10003590"/>
    <x v="1"/>
    <x v="9"/>
    <s v="Hoover WindTunnel Plus Canister Vacuum"/>
    <n v="1089.75"/>
    <n v="3"/>
    <n v="0"/>
    <x v="1269"/>
    <x v="0"/>
    <x v="2"/>
    <x v="2"/>
    <x v="6"/>
  </r>
  <r>
    <n v="1377"/>
    <s v="CA-2014-126361"/>
    <d v="2014-08-04T00:00:00"/>
    <d v="2014-08-09T00:00:00"/>
    <s v="Second Class"/>
    <s v="VD-21670"/>
    <x v="104"/>
    <x v="0"/>
    <s v="United States"/>
    <s v="Pleasant Grove"/>
    <x v="7"/>
    <n v="84062"/>
    <x v="1"/>
    <s v="OFF-PA-10000806"/>
    <x v="1"/>
    <x v="10"/>
    <s v="Xerox 1934"/>
    <n v="447.84"/>
    <n v="8"/>
    <n v="0"/>
    <x v="1270"/>
    <x v="0"/>
    <x v="2"/>
    <x v="2"/>
    <x v="6"/>
  </r>
  <r>
    <n v="1378"/>
    <s v="CA-2014-126361"/>
    <d v="2014-08-04T00:00:00"/>
    <d v="2014-08-09T00:00:00"/>
    <s v="Second Class"/>
    <s v="VD-21670"/>
    <x v="104"/>
    <x v="0"/>
    <s v="United States"/>
    <s v="Pleasant Grove"/>
    <x v="7"/>
    <n v="84062"/>
    <x v="1"/>
    <s v="OFF-AR-10000896"/>
    <x v="1"/>
    <x v="6"/>
    <s v="Newell 329"/>
    <n v="16.399999999999999"/>
    <n v="5"/>
    <n v="0"/>
    <x v="1271"/>
    <x v="0"/>
    <x v="2"/>
    <x v="2"/>
    <x v="6"/>
  </r>
  <r>
    <n v="1379"/>
    <s v="CA-2014-126361"/>
    <d v="2014-08-04T00:00:00"/>
    <d v="2014-08-09T00:00:00"/>
    <s v="Second Class"/>
    <s v="VD-21670"/>
    <x v="104"/>
    <x v="0"/>
    <s v="United States"/>
    <s v="Pleasant Grove"/>
    <x v="7"/>
    <n v="84062"/>
    <x v="1"/>
    <s v="TEC-PH-10002310"/>
    <x v="2"/>
    <x v="7"/>
    <s v="Panasonic KX T7731-B Digital phone"/>
    <n v="399.96"/>
    <n v="5"/>
    <n v="0.2"/>
    <x v="319"/>
    <x v="2"/>
    <x v="2"/>
    <x v="2"/>
    <x v="6"/>
  </r>
  <r>
    <n v="1380"/>
    <s v="CA-2014-126361"/>
    <d v="2014-08-04T00:00:00"/>
    <d v="2014-08-09T00:00:00"/>
    <s v="Second Class"/>
    <s v="VD-21670"/>
    <x v="104"/>
    <x v="0"/>
    <s v="United States"/>
    <s v="Pleasant Grove"/>
    <x v="7"/>
    <n v="84062"/>
    <x v="1"/>
    <s v="OFF-ST-10002289"/>
    <x v="1"/>
    <x v="4"/>
    <s v="Safco Wire Cube Shelving System, For Use as 4 or 5 14&quot; Cubes, Black"/>
    <n v="158.9"/>
    <n v="5"/>
    <n v="0"/>
    <x v="1272"/>
    <x v="0"/>
    <x v="2"/>
    <x v="2"/>
    <x v="6"/>
  </r>
  <r>
    <n v="1381"/>
    <s v="CA-2014-126361"/>
    <d v="2014-08-04T00:00:00"/>
    <d v="2014-08-09T00:00:00"/>
    <s v="Second Class"/>
    <s v="VD-21670"/>
    <x v="104"/>
    <x v="0"/>
    <s v="United States"/>
    <s v="Pleasant Grove"/>
    <x v="7"/>
    <n v="84062"/>
    <x v="1"/>
    <s v="OFF-BI-10002852"/>
    <x v="1"/>
    <x v="8"/>
    <s v="Ibico Standard Transparent Covers"/>
    <n v="13.183999999999999"/>
    <n v="1"/>
    <n v="0.2"/>
    <x v="1273"/>
    <x v="2"/>
    <x v="2"/>
    <x v="2"/>
    <x v="6"/>
  </r>
  <r>
    <n v="1382"/>
    <s v="US-2016-100566"/>
    <d v="2016-09-03T00:00:00"/>
    <d v="2016-09-09T00:00:00"/>
    <s v="Standard Class"/>
    <s v="JK-16120"/>
    <x v="451"/>
    <x v="2"/>
    <s v="United States"/>
    <s v="Aurora"/>
    <x v="10"/>
    <n v="60505"/>
    <x v="2"/>
    <s v="FUR-FU-10003394"/>
    <x v="0"/>
    <x v="5"/>
    <s v="Tenex &quot;The Solids&quot; Textured Chair Mats"/>
    <n v="83.951999999999998"/>
    <n v="3"/>
    <n v="0.6"/>
    <x v="1274"/>
    <x v="1"/>
    <x v="0"/>
    <x v="2"/>
    <x v="8"/>
  </r>
  <r>
    <n v="1383"/>
    <s v="US-2016-108504"/>
    <d v="2016-02-05T00:00:00"/>
    <d v="2016-02-05T00:00:00"/>
    <s v="Same Day"/>
    <s v="PP-18955"/>
    <x v="452"/>
    <x v="2"/>
    <s v="United States"/>
    <s v="Smyrna"/>
    <x v="32"/>
    <n v="30080"/>
    <x v="0"/>
    <s v="OFF-ST-10002344"/>
    <x v="1"/>
    <x v="4"/>
    <s v="Carina 42&quot;Hx23 3/4&quot;W Media Storage Unit"/>
    <n v="80.98"/>
    <n v="1"/>
    <n v="0"/>
    <x v="1275"/>
    <x v="0"/>
    <x v="0"/>
    <x v="3"/>
    <x v="11"/>
  </r>
  <r>
    <n v="1384"/>
    <s v="US-2016-108504"/>
    <d v="2016-02-05T00:00:00"/>
    <d v="2016-02-05T00:00:00"/>
    <s v="Same Day"/>
    <s v="PP-18955"/>
    <x v="452"/>
    <x v="2"/>
    <s v="United States"/>
    <s v="Smyrna"/>
    <x v="32"/>
    <n v="30080"/>
    <x v="0"/>
    <s v="OFF-PA-10001289"/>
    <x v="1"/>
    <x v="10"/>
    <s v="White Computer Printout Paper by Universal"/>
    <n v="348.84"/>
    <n v="9"/>
    <n v="0"/>
    <x v="1276"/>
    <x v="0"/>
    <x v="0"/>
    <x v="3"/>
    <x v="11"/>
  </r>
  <r>
    <n v="1385"/>
    <s v="US-2016-108504"/>
    <d v="2016-02-05T00:00:00"/>
    <d v="2016-02-05T00:00:00"/>
    <s v="Same Day"/>
    <s v="PP-18955"/>
    <x v="452"/>
    <x v="2"/>
    <s v="United States"/>
    <s v="Smyrna"/>
    <x v="32"/>
    <n v="30080"/>
    <x v="0"/>
    <s v="OFF-FA-10000053"/>
    <x v="1"/>
    <x v="13"/>
    <s v="Revere Boxed Rubber Bands by Revere"/>
    <n v="9.4499999999999993"/>
    <n v="5"/>
    <n v="0"/>
    <x v="1277"/>
    <x v="0"/>
    <x v="0"/>
    <x v="3"/>
    <x v="11"/>
  </r>
  <r>
    <n v="1386"/>
    <s v="US-2016-108504"/>
    <d v="2016-02-05T00:00:00"/>
    <d v="2016-02-05T00:00:00"/>
    <s v="Same Day"/>
    <s v="PP-18955"/>
    <x v="452"/>
    <x v="2"/>
    <s v="United States"/>
    <s v="Smyrna"/>
    <x v="32"/>
    <n v="30080"/>
    <x v="0"/>
    <s v="FUR-FU-10004091"/>
    <x v="0"/>
    <x v="5"/>
    <s v="Eldon 200 Class Desk Accessories, Black"/>
    <n v="18.84"/>
    <n v="3"/>
    <n v="0"/>
    <x v="1278"/>
    <x v="0"/>
    <x v="0"/>
    <x v="3"/>
    <x v="11"/>
  </r>
  <r>
    <n v="1387"/>
    <s v="US-2016-108504"/>
    <d v="2016-02-05T00:00:00"/>
    <d v="2016-02-05T00:00:00"/>
    <s v="Same Day"/>
    <s v="PP-18955"/>
    <x v="452"/>
    <x v="2"/>
    <s v="United States"/>
    <s v="Smyrna"/>
    <x v="32"/>
    <n v="30080"/>
    <x v="0"/>
    <s v="FUR-BO-10004015"/>
    <x v="0"/>
    <x v="0"/>
    <s v="Bush Andora Bookcase, Maple/Graphite Gray Finish"/>
    <n v="239.98"/>
    <n v="2"/>
    <n v="0"/>
    <x v="1279"/>
    <x v="0"/>
    <x v="0"/>
    <x v="3"/>
    <x v="11"/>
  </r>
  <r>
    <n v="1388"/>
    <s v="US-2016-108504"/>
    <d v="2016-02-05T00:00:00"/>
    <d v="2016-02-05T00:00:00"/>
    <s v="Same Day"/>
    <s v="PP-18955"/>
    <x v="452"/>
    <x v="2"/>
    <s v="United States"/>
    <s v="Smyrna"/>
    <x v="32"/>
    <n v="30080"/>
    <x v="0"/>
    <s v="OFF-EN-10003001"/>
    <x v="1"/>
    <x v="12"/>
    <s v="Ames Color-File Green Diamond Border X-ray Mailers"/>
    <n v="167.96"/>
    <n v="2"/>
    <n v="0"/>
    <x v="1280"/>
    <x v="0"/>
    <x v="0"/>
    <x v="3"/>
    <x v="11"/>
  </r>
  <r>
    <n v="1389"/>
    <s v="US-2016-108504"/>
    <d v="2016-02-05T00:00:00"/>
    <d v="2016-02-05T00:00:00"/>
    <s v="Same Day"/>
    <s v="PP-18955"/>
    <x v="452"/>
    <x v="2"/>
    <s v="United States"/>
    <s v="Smyrna"/>
    <x v="32"/>
    <n v="30080"/>
    <x v="0"/>
    <s v="TEC-PH-10000215"/>
    <x v="2"/>
    <x v="7"/>
    <s v="Plantronics Cordless Phone Headset with In-line Volume - M214C"/>
    <n v="104.85"/>
    <n v="3"/>
    <n v="0"/>
    <x v="1281"/>
    <x v="0"/>
    <x v="0"/>
    <x v="3"/>
    <x v="11"/>
  </r>
  <r>
    <n v="1390"/>
    <s v="US-2016-108504"/>
    <d v="2016-02-05T00:00:00"/>
    <d v="2016-02-05T00:00:00"/>
    <s v="Same Day"/>
    <s v="PP-18955"/>
    <x v="452"/>
    <x v="2"/>
    <s v="United States"/>
    <s v="Smyrna"/>
    <x v="32"/>
    <n v="30080"/>
    <x v="0"/>
    <s v="TEC-PH-10003645"/>
    <x v="2"/>
    <x v="7"/>
    <s v="Aastra 57i VoIP phone"/>
    <n v="484.83"/>
    <n v="3"/>
    <n v="0"/>
    <x v="1282"/>
    <x v="0"/>
    <x v="0"/>
    <x v="3"/>
    <x v="11"/>
  </r>
  <r>
    <n v="1391"/>
    <s v="US-2016-108504"/>
    <d v="2016-02-05T00:00:00"/>
    <d v="2016-02-05T00:00:00"/>
    <s v="Same Day"/>
    <s v="PP-18955"/>
    <x v="452"/>
    <x v="2"/>
    <s v="United States"/>
    <s v="Smyrna"/>
    <x v="32"/>
    <n v="30080"/>
    <x v="0"/>
    <s v="OFF-PA-10000357"/>
    <x v="1"/>
    <x v="10"/>
    <s v="White Dual Perf Computer Printout Paper, 2700 Sheets, 1 Part, Heavyweight, 20 lbs., 14 7/8 x 11"/>
    <n v="122.97"/>
    <n v="3"/>
    <n v="0"/>
    <x v="1283"/>
    <x v="0"/>
    <x v="0"/>
    <x v="3"/>
    <x v="11"/>
  </r>
  <r>
    <n v="1392"/>
    <s v="US-2016-108504"/>
    <d v="2016-02-05T00:00:00"/>
    <d v="2016-02-05T00:00:00"/>
    <s v="Same Day"/>
    <s v="PP-18955"/>
    <x v="452"/>
    <x v="2"/>
    <s v="United States"/>
    <s v="Smyrna"/>
    <x v="32"/>
    <n v="30080"/>
    <x v="0"/>
    <s v="OFF-ST-10004804"/>
    <x v="1"/>
    <x v="4"/>
    <s v="Belkin 19&quot; Vented Equipment Shelf, Black"/>
    <n v="154.44"/>
    <n v="3"/>
    <n v="0"/>
    <x v="1284"/>
    <x v="0"/>
    <x v="0"/>
    <x v="3"/>
    <x v="11"/>
  </r>
  <r>
    <n v="1393"/>
    <s v="US-2016-108504"/>
    <d v="2016-02-05T00:00:00"/>
    <d v="2016-02-05T00:00:00"/>
    <s v="Same Day"/>
    <s v="PP-18955"/>
    <x v="452"/>
    <x v="2"/>
    <s v="United States"/>
    <s v="Smyrna"/>
    <x v="32"/>
    <n v="30080"/>
    <x v="0"/>
    <s v="OFF-PA-10003892"/>
    <x v="1"/>
    <x v="10"/>
    <s v="Xerox 1943"/>
    <n v="342.37"/>
    <n v="7"/>
    <n v="0"/>
    <x v="1285"/>
    <x v="0"/>
    <x v="0"/>
    <x v="3"/>
    <x v="11"/>
  </r>
  <r>
    <n v="1394"/>
    <s v="CA-2017-124828"/>
    <d v="2017-07-03T00:00:00"/>
    <d v="2017-07-04T00:00:00"/>
    <s v="First Class"/>
    <s v="YS-21880"/>
    <x v="453"/>
    <x v="1"/>
    <s v="United States"/>
    <s v="Burlington"/>
    <x v="3"/>
    <n v="27217"/>
    <x v="0"/>
    <s v="OFF-AR-10003514"/>
    <x v="1"/>
    <x v="6"/>
    <s v="4009 Highlighters by Sanford"/>
    <n v="9.5519999999999996"/>
    <n v="3"/>
    <n v="0.2"/>
    <x v="1286"/>
    <x v="2"/>
    <x v="3"/>
    <x v="2"/>
    <x v="7"/>
  </r>
  <r>
    <n v="1395"/>
    <s v="US-2017-117247"/>
    <d v="2017-10-09T00:00:00"/>
    <d v="2017-10-14T00:00:00"/>
    <s v="Standard Class"/>
    <s v="CK-12760"/>
    <x v="316"/>
    <x v="1"/>
    <s v="United States"/>
    <s v="Aurora"/>
    <x v="10"/>
    <n v="60505"/>
    <x v="2"/>
    <s v="FUR-TA-10002958"/>
    <x v="0"/>
    <x v="3"/>
    <s v="Bevis Oval Conference Table, Walnut"/>
    <n v="652.45000000000005"/>
    <n v="5"/>
    <n v="0.5"/>
    <x v="1287"/>
    <x v="1"/>
    <x v="3"/>
    <x v="0"/>
    <x v="2"/>
  </r>
  <r>
    <n v="1396"/>
    <s v="US-2017-117247"/>
    <d v="2017-10-09T00:00:00"/>
    <d v="2017-10-14T00:00:00"/>
    <s v="Standard Class"/>
    <s v="CK-12760"/>
    <x v="316"/>
    <x v="1"/>
    <s v="United States"/>
    <s v="Aurora"/>
    <x v="10"/>
    <n v="60505"/>
    <x v="2"/>
    <s v="FUR-TA-10001676"/>
    <x v="0"/>
    <x v="3"/>
    <s v="Hon 61000 Series Interactive Training Tables"/>
    <n v="66.644999999999996"/>
    <n v="3"/>
    <n v="0.5"/>
    <x v="1288"/>
    <x v="1"/>
    <x v="3"/>
    <x v="0"/>
    <x v="2"/>
  </r>
  <r>
    <n v="1397"/>
    <s v="CA-2016-124485"/>
    <d v="2016-11-24T00:00:00"/>
    <d v="2016-11-26T00:00:00"/>
    <s v="First Class"/>
    <s v="NC-18340"/>
    <x v="396"/>
    <x v="0"/>
    <s v="United States"/>
    <s v="New York City"/>
    <x v="15"/>
    <n v="10035"/>
    <x v="3"/>
    <s v="OFF-BI-10000822"/>
    <x v="1"/>
    <x v="8"/>
    <s v="Acco PRESSTEX Data Binder with Storage Hooks, Light Blue, 9 1/2&quot; X 11&quot;"/>
    <n v="17.216000000000001"/>
    <n v="4"/>
    <n v="0.2"/>
    <x v="1289"/>
    <x v="2"/>
    <x v="0"/>
    <x v="0"/>
    <x v="0"/>
  </r>
  <r>
    <n v="1398"/>
    <s v="CA-2016-124485"/>
    <d v="2016-11-24T00:00:00"/>
    <d v="2016-11-26T00:00:00"/>
    <s v="First Class"/>
    <s v="NC-18340"/>
    <x v="396"/>
    <x v="0"/>
    <s v="United States"/>
    <s v="New York City"/>
    <x v="15"/>
    <n v="10035"/>
    <x v="3"/>
    <s v="OFF-PA-10004971"/>
    <x v="1"/>
    <x v="10"/>
    <s v="Xerox 196"/>
    <n v="11.56"/>
    <n v="2"/>
    <n v="0"/>
    <x v="1290"/>
    <x v="0"/>
    <x v="0"/>
    <x v="0"/>
    <x v="0"/>
  </r>
  <r>
    <n v="1399"/>
    <s v="CA-2016-124485"/>
    <d v="2016-11-24T00:00:00"/>
    <d v="2016-11-26T00:00:00"/>
    <s v="First Class"/>
    <s v="NC-18340"/>
    <x v="396"/>
    <x v="0"/>
    <s v="United States"/>
    <s v="New York City"/>
    <x v="15"/>
    <n v="10035"/>
    <x v="3"/>
    <s v="TEC-AC-10002323"/>
    <x v="2"/>
    <x v="11"/>
    <s v="SanDisk Ultra 32 GB MicroSDHC Class 10 Memory Card"/>
    <n v="88.4"/>
    <n v="4"/>
    <n v="0"/>
    <x v="1291"/>
    <x v="0"/>
    <x v="0"/>
    <x v="0"/>
    <x v="0"/>
  </r>
  <r>
    <n v="1400"/>
    <s v="CA-2016-124485"/>
    <d v="2016-11-24T00:00:00"/>
    <d v="2016-11-26T00:00:00"/>
    <s v="First Class"/>
    <s v="NC-18340"/>
    <x v="396"/>
    <x v="0"/>
    <s v="United States"/>
    <s v="New York City"/>
    <x v="15"/>
    <n v="10035"/>
    <x v="3"/>
    <s v="OFF-PA-10004888"/>
    <x v="1"/>
    <x v="10"/>
    <s v="Xerox 217"/>
    <n v="6.48"/>
    <n v="1"/>
    <n v="0"/>
    <x v="90"/>
    <x v="0"/>
    <x v="0"/>
    <x v="0"/>
    <x v="0"/>
  </r>
  <r>
    <n v="1401"/>
    <s v="CA-2016-159212"/>
    <d v="2016-11-01T00:00:00"/>
    <d v="2016-11-05T00:00:00"/>
    <s v="Standard Class"/>
    <s v="KM-16375"/>
    <x v="454"/>
    <x v="2"/>
    <s v="United States"/>
    <s v="Salem"/>
    <x v="17"/>
    <n v="24153"/>
    <x v="0"/>
    <s v="TEC-PH-10003988"/>
    <x v="2"/>
    <x v="7"/>
    <s v="LF Elite 3D Dazzle Designer Hard Case Cover, Lf Stylus Pen and Wiper For Apple Iphone 5c Mini Lite"/>
    <n v="21.8"/>
    <n v="2"/>
    <n v="0"/>
    <x v="48"/>
    <x v="0"/>
    <x v="0"/>
    <x v="0"/>
    <x v="0"/>
  </r>
  <r>
    <n v="1402"/>
    <s v="CA-2016-159212"/>
    <d v="2016-11-01T00:00:00"/>
    <d v="2016-11-05T00:00:00"/>
    <s v="Standard Class"/>
    <s v="KM-16375"/>
    <x v="454"/>
    <x v="2"/>
    <s v="United States"/>
    <s v="Salem"/>
    <x v="17"/>
    <n v="24153"/>
    <x v="0"/>
    <s v="OFF-EN-10002230"/>
    <x v="1"/>
    <x v="12"/>
    <s v="Airmail Envelopes"/>
    <n v="251.79"/>
    <n v="3"/>
    <n v="0"/>
    <x v="1292"/>
    <x v="0"/>
    <x v="0"/>
    <x v="0"/>
    <x v="0"/>
  </r>
  <r>
    <n v="1403"/>
    <s v="US-2016-161396"/>
    <d v="2016-04-19T00:00:00"/>
    <d v="2016-04-25T00:00:00"/>
    <s v="Standard Class"/>
    <s v="GM-14455"/>
    <x v="39"/>
    <x v="2"/>
    <s v="United States"/>
    <s v="Columbus"/>
    <x v="24"/>
    <n v="43229"/>
    <x v="3"/>
    <s v="FUR-TA-10002622"/>
    <x v="0"/>
    <x v="3"/>
    <s v="Bush Andora Conference Table, Maple/Graphite Gray Finish"/>
    <n v="205.17599999999999"/>
    <n v="2"/>
    <n v="0.4"/>
    <x v="1293"/>
    <x v="1"/>
    <x v="0"/>
    <x v="1"/>
    <x v="3"/>
  </r>
  <r>
    <n v="1404"/>
    <s v="US-2016-161396"/>
    <d v="2016-04-19T00:00:00"/>
    <d v="2016-04-25T00:00:00"/>
    <s v="Standard Class"/>
    <s v="GM-14455"/>
    <x v="39"/>
    <x v="2"/>
    <s v="United States"/>
    <s v="Columbus"/>
    <x v="24"/>
    <n v="43229"/>
    <x v="3"/>
    <s v="OFF-PA-10000418"/>
    <x v="1"/>
    <x v="10"/>
    <s v="Xerox 189"/>
    <n v="419.4"/>
    <n v="5"/>
    <n v="0.2"/>
    <x v="1294"/>
    <x v="2"/>
    <x v="0"/>
    <x v="1"/>
    <x v="3"/>
  </r>
  <r>
    <n v="1405"/>
    <s v="US-2014-118486"/>
    <d v="2014-04-06T00:00:00"/>
    <d v="2014-04-08T00:00:00"/>
    <s v="First Class"/>
    <s v="SD-20485"/>
    <x v="174"/>
    <x v="2"/>
    <s v="United States"/>
    <s v="Philadelphia"/>
    <x v="9"/>
    <n v="19143"/>
    <x v="3"/>
    <s v="OFF-SU-10004498"/>
    <x v="1"/>
    <x v="14"/>
    <s v="Martin-Yale Premier Letter Opener"/>
    <n v="10.304"/>
    <n v="1"/>
    <n v="0.2"/>
    <x v="1295"/>
    <x v="2"/>
    <x v="2"/>
    <x v="1"/>
    <x v="3"/>
  </r>
  <r>
    <n v="1406"/>
    <s v="US-2014-118486"/>
    <d v="2014-04-06T00:00:00"/>
    <d v="2014-04-08T00:00:00"/>
    <s v="First Class"/>
    <s v="SD-20485"/>
    <x v="174"/>
    <x v="2"/>
    <s v="United States"/>
    <s v="Philadelphia"/>
    <x v="9"/>
    <n v="19143"/>
    <x v="3"/>
    <s v="FUR-TA-10001039"/>
    <x v="0"/>
    <x v="3"/>
    <s v="KI Adjustable-Height Table"/>
    <n v="154.76400000000001"/>
    <n v="3"/>
    <n v="0.4"/>
    <x v="1296"/>
    <x v="1"/>
    <x v="2"/>
    <x v="1"/>
    <x v="3"/>
  </r>
  <r>
    <n v="1407"/>
    <s v="US-2014-118486"/>
    <d v="2014-04-06T00:00:00"/>
    <d v="2014-04-08T00:00:00"/>
    <s v="First Class"/>
    <s v="SD-20485"/>
    <x v="174"/>
    <x v="2"/>
    <s v="United States"/>
    <s v="Philadelphia"/>
    <x v="9"/>
    <n v="19143"/>
    <x v="3"/>
    <s v="TEC-AC-10004659"/>
    <x v="2"/>
    <x v="11"/>
    <s v="Imation Secure+ Hardware Encrypted USB 2.0 Flash Drive; 16GB"/>
    <n v="116.78400000000001"/>
    <n v="2"/>
    <n v="0.2"/>
    <x v="1297"/>
    <x v="2"/>
    <x v="2"/>
    <x v="1"/>
    <x v="3"/>
  </r>
  <r>
    <n v="1408"/>
    <s v="CA-2016-130407"/>
    <d v="2016-09-02T00:00:00"/>
    <d v="2016-09-06T00:00:00"/>
    <s v="Standard Class"/>
    <s v="KD-16270"/>
    <x v="30"/>
    <x v="0"/>
    <s v="United States"/>
    <s v="New York City"/>
    <x v="15"/>
    <n v="10024"/>
    <x v="3"/>
    <s v="OFF-AR-10002240"/>
    <x v="1"/>
    <x v="6"/>
    <s v="Panasonic KP-150 Electric Pencil Sharpener"/>
    <n v="75.48"/>
    <n v="2"/>
    <n v="0"/>
    <x v="1298"/>
    <x v="0"/>
    <x v="0"/>
    <x v="2"/>
    <x v="8"/>
  </r>
  <r>
    <n v="1409"/>
    <s v="CA-2016-130407"/>
    <d v="2016-09-02T00:00:00"/>
    <d v="2016-09-06T00:00:00"/>
    <s v="Standard Class"/>
    <s v="KD-16270"/>
    <x v="30"/>
    <x v="0"/>
    <s v="United States"/>
    <s v="New York City"/>
    <x v="15"/>
    <n v="10024"/>
    <x v="3"/>
    <s v="FUR-FU-10001967"/>
    <x v="0"/>
    <x v="5"/>
    <s v="Telescoping Adjustable Floor Lamp"/>
    <n v="39.979999999999997"/>
    <n v="2"/>
    <n v="0"/>
    <x v="1299"/>
    <x v="0"/>
    <x v="0"/>
    <x v="2"/>
    <x v="8"/>
  </r>
  <r>
    <n v="1410"/>
    <s v="US-2016-122245"/>
    <d v="2016-09-25T00:00:00"/>
    <d v="2016-09-30T00:00:00"/>
    <s v="Standard Class"/>
    <s v="AB-10105"/>
    <x v="455"/>
    <x v="0"/>
    <s v="United States"/>
    <s v="Phoenix"/>
    <x v="16"/>
    <n v="85023"/>
    <x v="1"/>
    <s v="FUR-TA-10002356"/>
    <x v="0"/>
    <x v="3"/>
    <s v="Bevis Boat-Shaped Conference Table"/>
    <n v="393.16500000000002"/>
    <n v="3"/>
    <n v="0.5"/>
    <x v="893"/>
    <x v="1"/>
    <x v="0"/>
    <x v="2"/>
    <x v="8"/>
  </r>
  <r>
    <n v="1411"/>
    <s v="CA-2017-105144"/>
    <d v="2017-11-04T00:00:00"/>
    <d v="2017-11-11T00:00:00"/>
    <s v="Standard Class"/>
    <s v="SZ-20035"/>
    <x v="449"/>
    <x v="2"/>
    <s v="United States"/>
    <s v="Grand Prairie"/>
    <x v="5"/>
    <n v="75051"/>
    <x v="2"/>
    <s v="OFF-LA-10003923"/>
    <x v="1"/>
    <x v="2"/>
    <s v="Alphabetical Labels for Top Tab Filing"/>
    <n v="23.68"/>
    <n v="2"/>
    <n v="0.2"/>
    <x v="210"/>
    <x v="2"/>
    <x v="3"/>
    <x v="0"/>
    <x v="0"/>
  </r>
  <r>
    <n v="1412"/>
    <s v="CA-2016-136329"/>
    <d v="2016-07-09T00:00:00"/>
    <d v="2016-07-13T00:00:00"/>
    <s v="Standard Class"/>
    <s v="JD-15895"/>
    <x v="63"/>
    <x v="1"/>
    <s v="United States"/>
    <s v="New York City"/>
    <x v="15"/>
    <n v="10035"/>
    <x v="3"/>
    <s v="FUR-CH-10002335"/>
    <x v="0"/>
    <x v="1"/>
    <s v="Hon GuestStacker Chair"/>
    <n v="408.00599999999997"/>
    <n v="2"/>
    <n v="0.1"/>
    <x v="1300"/>
    <x v="3"/>
    <x v="0"/>
    <x v="2"/>
    <x v="7"/>
  </r>
  <r>
    <n v="1413"/>
    <s v="CA-2016-136329"/>
    <d v="2016-07-09T00:00:00"/>
    <d v="2016-07-13T00:00:00"/>
    <s v="Standard Class"/>
    <s v="JD-15895"/>
    <x v="63"/>
    <x v="1"/>
    <s v="United States"/>
    <s v="New York City"/>
    <x v="15"/>
    <n v="10035"/>
    <x v="3"/>
    <s v="FUR-FU-10000723"/>
    <x v="0"/>
    <x v="5"/>
    <s v="Deflect-o EconoMat Studded, No Bevel Mat for Low Pile Carpeting"/>
    <n v="165.28"/>
    <n v="4"/>
    <n v="0"/>
    <x v="1301"/>
    <x v="0"/>
    <x v="0"/>
    <x v="2"/>
    <x v="7"/>
  </r>
  <r>
    <n v="1414"/>
    <s v="CA-2014-146640"/>
    <d v="2014-06-30T00:00:00"/>
    <d v="2014-07-05T00:00:00"/>
    <s v="Standard Class"/>
    <s v="HA-14905"/>
    <x v="456"/>
    <x v="0"/>
    <s v="United States"/>
    <s v="New York City"/>
    <x v="15"/>
    <n v="10024"/>
    <x v="3"/>
    <s v="OFF-BI-10002867"/>
    <x v="1"/>
    <x v="8"/>
    <s v="GBC Recycled Regency Composition Covers"/>
    <n v="334.76799999999997"/>
    <n v="7"/>
    <n v="0.2"/>
    <x v="1302"/>
    <x v="2"/>
    <x v="2"/>
    <x v="1"/>
    <x v="1"/>
  </r>
  <r>
    <n v="1415"/>
    <s v="CA-2017-115994"/>
    <d v="2017-01-28T00:00:00"/>
    <d v="2017-01-31T00:00:00"/>
    <s v="Second Class"/>
    <s v="BT-11305"/>
    <x v="457"/>
    <x v="2"/>
    <s v="United States"/>
    <s v="Costa Mesa"/>
    <x v="1"/>
    <n v="92627"/>
    <x v="1"/>
    <s v="TEC-AC-10000580"/>
    <x v="2"/>
    <x v="11"/>
    <s v="Logitech G13 Programmable Gameboard with LCD Display"/>
    <n v="239.97"/>
    <n v="3"/>
    <n v="0"/>
    <x v="1303"/>
    <x v="0"/>
    <x v="3"/>
    <x v="3"/>
    <x v="9"/>
  </r>
  <r>
    <n v="1416"/>
    <s v="CA-2017-115994"/>
    <d v="2017-01-28T00:00:00"/>
    <d v="2017-01-31T00:00:00"/>
    <s v="Second Class"/>
    <s v="BT-11305"/>
    <x v="457"/>
    <x v="2"/>
    <s v="United States"/>
    <s v="Costa Mesa"/>
    <x v="1"/>
    <n v="92627"/>
    <x v="1"/>
    <s v="FUR-FU-10003976"/>
    <x v="0"/>
    <x v="5"/>
    <s v="DAX Executive Solid Wood Document Frame, Desktop or Hang, Mahogany, 5 x 7"/>
    <n v="37.74"/>
    <n v="3"/>
    <n v="0"/>
    <x v="1304"/>
    <x v="0"/>
    <x v="3"/>
    <x v="3"/>
    <x v="9"/>
  </r>
  <r>
    <n v="1417"/>
    <s v="CA-2015-126697"/>
    <d v="2015-09-21T00:00:00"/>
    <d v="2015-09-24T00:00:00"/>
    <s v="First Class"/>
    <s v="SV-20815"/>
    <x v="458"/>
    <x v="1"/>
    <s v="United States"/>
    <s v="Houston"/>
    <x v="5"/>
    <n v="77041"/>
    <x v="2"/>
    <s v="TEC-PH-10002922"/>
    <x v="2"/>
    <x v="7"/>
    <s v="ShoreTel ShorePhone IP 230 VoIP phone"/>
    <n v="946.34400000000005"/>
    <n v="7"/>
    <n v="0.2"/>
    <x v="1305"/>
    <x v="2"/>
    <x v="1"/>
    <x v="2"/>
    <x v="8"/>
  </r>
  <r>
    <n v="1418"/>
    <s v="CA-2015-126697"/>
    <d v="2015-09-21T00:00:00"/>
    <d v="2015-09-24T00:00:00"/>
    <s v="First Class"/>
    <s v="SV-20815"/>
    <x v="458"/>
    <x v="1"/>
    <s v="United States"/>
    <s v="Houston"/>
    <x v="5"/>
    <n v="77041"/>
    <x v="2"/>
    <s v="TEC-AC-10004353"/>
    <x v="2"/>
    <x v="11"/>
    <s v="Hypercom P1300 Pinpad"/>
    <n v="151.19999999999999"/>
    <n v="3"/>
    <n v="0.2"/>
    <x v="1306"/>
    <x v="2"/>
    <x v="1"/>
    <x v="2"/>
    <x v="8"/>
  </r>
  <r>
    <n v="1419"/>
    <s v="CA-2015-126697"/>
    <d v="2015-09-21T00:00:00"/>
    <d v="2015-09-24T00:00:00"/>
    <s v="First Class"/>
    <s v="SV-20815"/>
    <x v="458"/>
    <x v="1"/>
    <s v="United States"/>
    <s v="Houston"/>
    <x v="5"/>
    <n v="77041"/>
    <x v="2"/>
    <s v="FUR-FU-10001706"/>
    <x v="0"/>
    <x v="5"/>
    <s v="Longer-Life Soft White Bulbs"/>
    <n v="4.9279999999999999"/>
    <n v="4"/>
    <n v="0.6"/>
    <x v="1307"/>
    <x v="1"/>
    <x v="1"/>
    <x v="2"/>
    <x v="8"/>
  </r>
  <r>
    <n v="1420"/>
    <s v="CA-2015-124800"/>
    <d v="2015-09-26T00:00:00"/>
    <d v="2015-09-30T00:00:00"/>
    <s v="Standard Class"/>
    <s v="RW-19540"/>
    <x v="459"/>
    <x v="1"/>
    <s v="United States"/>
    <s v="Mesa"/>
    <x v="16"/>
    <n v="85204"/>
    <x v="1"/>
    <s v="OFF-PA-10000501"/>
    <x v="1"/>
    <x v="10"/>
    <s v="Petty Cash Envelope"/>
    <n v="86.272000000000006"/>
    <n v="4"/>
    <n v="0.2"/>
    <x v="1308"/>
    <x v="2"/>
    <x v="1"/>
    <x v="2"/>
    <x v="8"/>
  </r>
  <r>
    <n v="1421"/>
    <s v="CA-2015-124800"/>
    <d v="2015-09-26T00:00:00"/>
    <d v="2015-09-30T00:00:00"/>
    <s v="Standard Class"/>
    <s v="RW-19540"/>
    <x v="459"/>
    <x v="1"/>
    <s v="United States"/>
    <s v="Mesa"/>
    <x v="16"/>
    <n v="85204"/>
    <x v="1"/>
    <s v="OFF-BI-10000778"/>
    <x v="1"/>
    <x v="8"/>
    <s v="GBC VeloBinder Electric Binding Machine"/>
    <n v="72.587999999999994"/>
    <n v="2"/>
    <n v="0.7"/>
    <x v="1309"/>
    <x v="1"/>
    <x v="1"/>
    <x v="2"/>
    <x v="8"/>
  </r>
  <r>
    <n v="1422"/>
    <s v="CA-2015-124800"/>
    <d v="2015-09-26T00:00:00"/>
    <d v="2015-09-30T00:00:00"/>
    <s v="Standard Class"/>
    <s v="RW-19540"/>
    <x v="459"/>
    <x v="1"/>
    <s v="United States"/>
    <s v="Mesa"/>
    <x v="16"/>
    <n v="85204"/>
    <x v="1"/>
    <s v="OFF-AP-10004980"/>
    <x v="1"/>
    <x v="9"/>
    <s v="3M Replacement Filter for Office Air Cleaner for 20' x 33' Room"/>
    <n v="60.671999999999997"/>
    <n v="2"/>
    <n v="0.2"/>
    <x v="1310"/>
    <x v="2"/>
    <x v="1"/>
    <x v="2"/>
    <x v="8"/>
  </r>
  <r>
    <n v="1423"/>
    <s v="CA-2015-124800"/>
    <d v="2015-09-26T00:00:00"/>
    <d v="2015-09-30T00:00:00"/>
    <s v="Standard Class"/>
    <s v="RW-19540"/>
    <x v="459"/>
    <x v="1"/>
    <s v="United States"/>
    <s v="Mesa"/>
    <x v="16"/>
    <n v="85204"/>
    <x v="1"/>
    <s v="OFF-BI-10003984"/>
    <x v="1"/>
    <x v="8"/>
    <s v="Lock-Up Easel 'Spel-Binder'"/>
    <n v="77.031000000000006"/>
    <n v="9"/>
    <n v="0.7"/>
    <x v="1311"/>
    <x v="1"/>
    <x v="1"/>
    <x v="2"/>
    <x v="8"/>
  </r>
  <r>
    <n v="1424"/>
    <s v="CA-2015-124800"/>
    <d v="2015-09-26T00:00:00"/>
    <d v="2015-09-30T00:00:00"/>
    <s v="Standard Class"/>
    <s v="RW-19540"/>
    <x v="459"/>
    <x v="1"/>
    <s v="United States"/>
    <s v="Mesa"/>
    <x v="16"/>
    <n v="85204"/>
    <x v="1"/>
    <s v="OFF-ST-10000798"/>
    <x v="1"/>
    <x v="4"/>
    <s v="2300 Heavy-Duty Transfer File Systems by Perma"/>
    <n v="119.904"/>
    <n v="6"/>
    <n v="0.2"/>
    <x v="1312"/>
    <x v="2"/>
    <x v="1"/>
    <x v="2"/>
    <x v="8"/>
  </r>
  <r>
    <n v="1425"/>
    <s v="CA-2015-124800"/>
    <d v="2015-09-26T00:00:00"/>
    <d v="2015-09-30T00:00:00"/>
    <s v="Standard Class"/>
    <s v="RW-19540"/>
    <x v="459"/>
    <x v="1"/>
    <s v="United States"/>
    <s v="Mesa"/>
    <x v="16"/>
    <n v="85204"/>
    <x v="1"/>
    <s v="TEC-PH-10001750"/>
    <x v="2"/>
    <x v="7"/>
    <s v="Samsung Rugby III"/>
    <n v="263.95999999999998"/>
    <n v="5"/>
    <n v="0.2"/>
    <x v="1313"/>
    <x v="2"/>
    <x v="1"/>
    <x v="2"/>
    <x v="8"/>
  </r>
  <r>
    <n v="1426"/>
    <s v="CA-2015-124800"/>
    <d v="2015-09-26T00:00:00"/>
    <d v="2015-09-30T00:00:00"/>
    <s v="Standard Class"/>
    <s v="RW-19540"/>
    <x v="459"/>
    <x v="1"/>
    <s v="United States"/>
    <s v="Mesa"/>
    <x v="16"/>
    <n v="85204"/>
    <x v="1"/>
    <s v="OFF-ST-10002743"/>
    <x v="1"/>
    <x v="4"/>
    <s v="SAFCO Boltless Steel Shelving"/>
    <n v="363.64800000000002"/>
    <n v="4"/>
    <n v="0.2"/>
    <x v="1314"/>
    <x v="2"/>
    <x v="1"/>
    <x v="2"/>
    <x v="8"/>
  </r>
  <r>
    <n v="1427"/>
    <s v="US-2015-164448"/>
    <d v="2015-10-31T00:00:00"/>
    <d v="2015-11-04T00:00:00"/>
    <s v="Second Class"/>
    <s v="DK-12835"/>
    <x v="460"/>
    <x v="1"/>
    <s v="United States"/>
    <s v="Salinas"/>
    <x v="1"/>
    <n v="93905"/>
    <x v="1"/>
    <s v="OFF-BI-10002949"/>
    <x v="1"/>
    <x v="8"/>
    <s v="Prestige Round Ring Binders"/>
    <n v="9.7279999999999998"/>
    <n v="2"/>
    <n v="0.2"/>
    <x v="1315"/>
    <x v="2"/>
    <x v="1"/>
    <x v="0"/>
    <x v="2"/>
  </r>
  <r>
    <n v="1428"/>
    <s v="US-2015-164448"/>
    <d v="2015-10-31T00:00:00"/>
    <d v="2015-11-04T00:00:00"/>
    <s v="Second Class"/>
    <s v="DK-12835"/>
    <x v="460"/>
    <x v="1"/>
    <s v="United States"/>
    <s v="Salinas"/>
    <x v="1"/>
    <n v="93905"/>
    <x v="1"/>
    <s v="OFF-EN-10002600"/>
    <x v="1"/>
    <x v="12"/>
    <s v="Redi-Strip #10 Envelopes, 4 1/8 x 9 1/2"/>
    <n v="14.75"/>
    <n v="5"/>
    <n v="0"/>
    <x v="1316"/>
    <x v="0"/>
    <x v="1"/>
    <x v="0"/>
    <x v="2"/>
  </r>
  <r>
    <n v="1429"/>
    <s v="US-2015-164448"/>
    <d v="2015-10-31T00:00:00"/>
    <d v="2015-11-04T00:00:00"/>
    <s v="Second Class"/>
    <s v="DK-12835"/>
    <x v="460"/>
    <x v="1"/>
    <s v="United States"/>
    <s v="Salinas"/>
    <x v="1"/>
    <n v="93905"/>
    <x v="1"/>
    <s v="OFF-BI-10003708"/>
    <x v="1"/>
    <x v="8"/>
    <s v="Acco Four Pocket Poly Ring Binder with Label Holder, Smoke, 1&quot;"/>
    <n v="29.8"/>
    <n v="5"/>
    <n v="0.2"/>
    <x v="1317"/>
    <x v="2"/>
    <x v="1"/>
    <x v="0"/>
    <x v="2"/>
  </r>
  <r>
    <n v="1430"/>
    <s v="US-2015-164448"/>
    <d v="2015-10-31T00:00:00"/>
    <d v="2015-11-04T00:00:00"/>
    <s v="Second Class"/>
    <s v="DK-12835"/>
    <x v="460"/>
    <x v="1"/>
    <s v="United States"/>
    <s v="Salinas"/>
    <x v="1"/>
    <n v="93905"/>
    <x v="1"/>
    <s v="OFF-LA-10003510"/>
    <x v="1"/>
    <x v="2"/>
    <s v="Avery 4027 File Folder Labels for Dot Matrix Printers, 5000 Labels per Box, White"/>
    <n v="427.42"/>
    <n v="14"/>
    <n v="0"/>
    <x v="1318"/>
    <x v="0"/>
    <x v="1"/>
    <x v="0"/>
    <x v="2"/>
  </r>
  <r>
    <n v="1431"/>
    <s v="CA-2017-122700"/>
    <d v="2017-11-26T00:00:00"/>
    <d v="2017-11-30T00:00:00"/>
    <s v="Standard Class"/>
    <s v="LT-17110"/>
    <x v="299"/>
    <x v="0"/>
    <s v="United States"/>
    <s v="Columbus"/>
    <x v="24"/>
    <n v="43229"/>
    <x v="3"/>
    <s v="TEC-PH-10003092"/>
    <x v="2"/>
    <x v="7"/>
    <s v="Motorola L804"/>
    <n v="220.75200000000001"/>
    <n v="8"/>
    <n v="0.4"/>
    <x v="1319"/>
    <x v="1"/>
    <x v="3"/>
    <x v="0"/>
    <x v="0"/>
  </r>
  <r>
    <n v="1432"/>
    <s v="CA-2014-120768"/>
    <d v="2014-12-19T00:00:00"/>
    <d v="2014-12-21T00:00:00"/>
    <s v="Second Class"/>
    <s v="IM-15070"/>
    <x v="5"/>
    <x v="0"/>
    <s v="United States"/>
    <s v="Florence"/>
    <x v="19"/>
    <n v="35630"/>
    <x v="0"/>
    <s v="OFF-BI-10001191"/>
    <x v="1"/>
    <x v="8"/>
    <s v="Canvas Sectional Post Binders"/>
    <n v="152.76"/>
    <n v="6"/>
    <n v="0"/>
    <x v="1320"/>
    <x v="0"/>
    <x v="2"/>
    <x v="0"/>
    <x v="4"/>
  </r>
  <r>
    <n v="1433"/>
    <s v="CA-2014-120768"/>
    <d v="2014-12-19T00:00:00"/>
    <d v="2014-12-21T00:00:00"/>
    <s v="Second Class"/>
    <s v="IM-15070"/>
    <x v="5"/>
    <x v="0"/>
    <s v="United States"/>
    <s v="Florence"/>
    <x v="19"/>
    <n v="35630"/>
    <x v="0"/>
    <s v="OFF-SU-10004115"/>
    <x v="1"/>
    <x v="14"/>
    <s v="Acme Stainless Steel Office Snips"/>
    <n v="7.27"/>
    <n v="1"/>
    <n v="0"/>
    <x v="1321"/>
    <x v="0"/>
    <x v="2"/>
    <x v="0"/>
    <x v="4"/>
  </r>
  <r>
    <n v="1434"/>
    <s v="CA-2014-120768"/>
    <d v="2014-12-19T00:00:00"/>
    <d v="2014-12-21T00:00:00"/>
    <s v="Second Class"/>
    <s v="IM-15070"/>
    <x v="5"/>
    <x v="0"/>
    <s v="United States"/>
    <s v="Florence"/>
    <x v="19"/>
    <n v="35630"/>
    <x v="0"/>
    <s v="FUR-CH-10000513"/>
    <x v="0"/>
    <x v="1"/>
    <s v="High-Back Leather Manager's Chair"/>
    <n v="1819.86"/>
    <n v="14"/>
    <n v="0"/>
    <x v="1322"/>
    <x v="0"/>
    <x v="2"/>
    <x v="0"/>
    <x v="4"/>
  </r>
  <r>
    <n v="1435"/>
    <s v="US-2016-153129"/>
    <d v="2016-12-26T00:00:00"/>
    <d v="2016-12-30T00:00:00"/>
    <s v="Standard Class"/>
    <s v="FP-14320"/>
    <x v="224"/>
    <x v="0"/>
    <s v="United States"/>
    <s v="Seattle"/>
    <x v="4"/>
    <n v="98105"/>
    <x v="1"/>
    <s v="OFF-PA-10003673"/>
    <x v="1"/>
    <x v="10"/>
    <s v="Strathmore Photo Mount Cards"/>
    <n v="33.9"/>
    <n v="5"/>
    <n v="0"/>
    <x v="1323"/>
    <x v="0"/>
    <x v="0"/>
    <x v="0"/>
    <x v="4"/>
  </r>
  <r>
    <n v="1436"/>
    <s v="CA-2017-106852"/>
    <d v="2017-06-20T00:00:00"/>
    <d v="2017-06-27T00:00:00"/>
    <s v="Standard Class"/>
    <s v="ST-20530"/>
    <x v="461"/>
    <x v="0"/>
    <s v="United States"/>
    <s v="Parma"/>
    <x v="24"/>
    <n v="44134"/>
    <x v="3"/>
    <s v="OFF-PA-10001639"/>
    <x v="1"/>
    <x v="10"/>
    <s v="Xerox 203"/>
    <n v="31.103999999999999"/>
    <n v="6"/>
    <n v="0.2"/>
    <x v="282"/>
    <x v="2"/>
    <x v="3"/>
    <x v="1"/>
    <x v="1"/>
  </r>
  <r>
    <n v="1437"/>
    <s v="CA-2017-106852"/>
    <d v="2017-06-20T00:00:00"/>
    <d v="2017-06-27T00:00:00"/>
    <s v="Standard Class"/>
    <s v="ST-20530"/>
    <x v="461"/>
    <x v="0"/>
    <s v="United States"/>
    <s v="Parma"/>
    <x v="24"/>
    <n v="44134"/>
    <x v="3"/>
    <s v="OFF-AR-10003829"/>
    <x v="1"/>
    <x v="6"/>
    <s v="Newell 35"/>
    <n v="5.2480000000000002"/>
    <n v="2"/>
    <n v="0.2"/>
    <x v="820"/>
    <x v="2"/>
    <x v="3"/>
    <x v="1"/>
    <x v="1"/>
  </r>
  <r>
    <n v="1438"/>
    <s v="CA-2015-139731"/>
    <d v="2015-10-15T00:00:00"/>
    <d v="2015-10-15T00:00:00"/>
    <s v="Same Day"/>
    <s v="JE-15745"/>
    <x v="32"/>
    <x v="0"/>
    <s v="United States"/>
    <s v="Amarillo"/>
    <x v="5"/>
    <n v="79109"/>
    <x v="2"/>
    <s v="TEC-AC-10004975"/>
    <x v="2"/>
    <x v="11"/>
    <s v="Plantronics Audio 995 Wireless Stereo Headset"/>
    <n v="263.88"/>
    <n v="3"/>
    <n v="0.2"/>
    <x v="1324"/>
    <x v="2"/>
    <x v="1"/>
    <x v="0"/>
    <x v="2"/>
  </r>
  <r>
    <n v="1439"/>
    <s v="CA-2015-139731"/>
    <d v="2015-10-15T00:00:00"/>
    <d v="2015-10-15T00:00:00"/>
    <s v="Same Day"/>
    <s v="JE-15745"/>
    <x v="32"/>
    <x v="0"/>
    <s v="United States"/>
    <s v="Amarillo"/>
    <x v="5"/>
    <n v="79109"/>
    <x v="2"/>
    <s v="FUR-CH-10002024"/>
    <x v="0"/>
    <x v="1"/>
    <s v="HON 5400 Series Task Chairs for Big and Tall"/>
    <n v="2453.4299999999998"/>
    <n v="5"/>
    <n v="0.3"/>
    <x v="1325"/>
    <x v="1"/>
    <x v="1"/>
    <x v="0"/>
    <x v="2"/>
  </r>
  <r>
    <n v="1440"/>
    <s v="CA-2017-122735"/>
    <d v="2017-04-12T00:00:00"/>
    <d v="2017-04-15T00:00:00"/>
    <s v="Second Class"/>
    <s v="BD-11320"/>
    <x v="217"/>
    <x v="0"/>
    <s v="United States"/>
    <s v="Providence"/>
    <x v="34"/>
    <n v="2908"/>
    <x v="3"/>
    <s v="OFF-BI-10004364"/>
    <x v="1"/>
    <x v="8"/>
    <s v="Storex Dura Pro Binders"/>
    <n v="29.7"/>
    <n v="5"/>
    <n v="0"/>
    <x v="1326"/>
    <x v="0"/>
    <x v="3"/>
    <x v="1"/>
    <x v="3"/>
  </r>
  <r>
    <n v="1441"/>
    <s v="CA-2017-122735"/>
    <d v="2017-04-12T00:00:00"/>
    <d v="2017-04-15T00:00:00"/>
    <s v="Second Class"/>
    <s v="BD-11320"/>
    <x v="217"/>
    <x v="0"/>
    <s v="United States"/>
    <s v="Providence"/>
    <x v="34"/>
    <n v="2908"/>
    <x v="3"/>
    <s v="OFF-PA-10001712"/>
    <x v="1"/>
    <x v="10"/>
    <s v="Xerox 1948"/>
    <n v="39.96"/>
    <n v="4"/>
    <n v="0"/>
    <x v="1327"/>
    <x v="0"/>
    <x v="3"/>
    <x v="1"/>
    <x v="3"/>
  </r>
  <r>
    <n v="1442"/>
    <s v="CA-2017-128160"/>
    <d v="2017-12-19T00:00:00"/>
    <d v="2017-12-24T00:00:00"/>
    <s v="Second Class"/>
    <s v="MM-17920"/>
    <x v="462"/>
    <x v="0"/>
    <s v="United States"/>
    <s v="San Francisco"/>
    <x v="1"/>
    <n v="94110"/>
    <x v="1"/>
    <s v="OFF-BI-10001510"/>
    <x v="1"/>
    <x v="8"/>
    <s v="Deluxe Heavy-Duty Vinyl Round Ring Binder"/>
    <n v="36.671999999999997"/>
    <n v="2"/>
    <n v="0.2"/>
    <x v="1328"/>
    <x v="2"/>
    <x v="3"/>
    <x v="0"/>
    <x v="4"/>
  </r>
  <r>
    <n v="1443"/>
    <s v="CA-2017-117695"/>
    <d v="2017-08-05T00:00:00"/>
    <d v="2017-08-08T00:00:00"/>
    <s v="First Class"/>
    <s v="PW-19030"/>
    <x v="463"/>
    <x v="1"/>
    <s v="United States"/>
    <s v="Richmond"/>
    <x v="0"/>
    <n v="40475"/>
    <x v="0"/>
    <s v="OFF-PA-10002713"/>
    <x v="1"/>
    <x v="10"/>
    <s v="Adams Phone Message Book, 200 Message Capacity, 8 1/16” x 11”"/>
    <n v="13.76"/>
    <n v="2"/>
    <n v="0"/>
    <x v="1329"/>
    <x v="0"/>
    <x v="3"/>
    <x v="2"/>
    <x v="6"/>
  </r>
  <r>
    <n v="1444"/>
    <s v="CA-2015-166135"/>
    <d v="2015-10-01T00:00:00"/>
    <d v="2015-10-06T00:00:00"/>
    <s v="Standard Class"/>
    <s v="SC-20440"/>
    <x v="464"/>
    <x v="1"/>
    <s v="United States"/>
    <s v="Aurora"/>
    <x v="22"/>
    <n v="80013"/>
    <x v="1"/>
    <s v="OFF-ST-10002974"/>
    <x v="1"/>
    <x v="4"/>
    <s v="Trav-L-File Heavy-Duty Shuttle II, Black"/>
    <n v="139.42400000000001"/>
    <n v="4"/>
    <n v="0.2"/>
    <x v="1330"/>
    <x v="2"/>
    <x v="1"/>
    <x v="0"/>
    <x v="2"/>
  </r>
  <r>
    <n v="1445"/>
    <s v="CA-2016-133725"/>
    <d v="2016-05-23T00:00:00"/>
    <d v="2016-05-28T00:00:00"/>
    <s v="Standard Class"/>
    <s v="KL-16645"/>
    <x v="107"/>
    <x v="0"/>
    <s v="United States"/>
    <s v="Chicago"/>
    <x v="10"/>
    <n v="60623"/>
    <x v="2"/>
    <s v="TEC-PH-10004165"/>
    <x v="2"/>
    <x v="7"/>
    <s v="Mitel MiVoice 5330e IP Phone"/>
    <n v="1979.9280000000001"/>
    <n v="9"/>
    <n v="0.2"/>
    <x v="1331"/>
    <x v="2"/>
    <x v="0"/>
    <x v="1"/>
    <x v="5"/>
  </r>
  <r>
    <n v="1446"/>
    <s v="CA-2017-102337"/>
    <d v="2017-06-13T00:00:00"/>
    <d v="2017-06-16T00:00:00"/>
    <s v="First Class"/>
    <s v="SD-20485"/>
    <x v="174"/>
    <x v="2"/>
    <s v="United States"/>
    <s v="Chicago"/>
    <x v="10"/>
    <n v="60653"/>
    <x v="2"/>
    <s v="OFF-ST-10004804"/>
    <x v="1"/>
    <x v="4"/>
    <s v="Belkin 19&quot; Vented Equipment Shelf, Black"/>
    <n v="164.73599999999999"/>
    <n v="4"/>
    <n v="0.2"/>
    <x v="1332"/>
    <x v="2"/>
    <x v="3"/>
    <x v="1"/>
    <x v="1"/>
  </r>
  <r>
    <n v="1447"/>
    <s v="CA-2017-102337"/>
    <d v="2017-06-13T00:00:00"/>
    <d v="2017-06-16T00:00:00"/>
    <s v="First Class"/>
    <s v="SD-20485"/>
    <x v="174"/>
    <x v="2"/>
    <s v="United States"/>
    <s v="Chicago"/>
    <x v="10"/>
    <n v="60653"/>
    <x v="2"/>
    <s v="FUR-CH-10004289"/>
    <x v="0"/>
    <x v="1"/>
    <s v="Global Super Steno Chair"/>
    <n v="470.30200000000002"/>
    <n v="7"/>
    <n v="0.3"/>
    <x v="1333"/>
    <x v="1"/>
    <x v="3"/>
    <x v="1"/>
    <x v="1"/>
  </r>
  <r>
    <n v="1448"/>
    <s v="CA-2017-102337"/>
    <d v="2017-06-13T00:00:00"/>
    <d v="2017-06-16T00:00:00"/>
    <s v="First Class"/>
    <s v="SD-20485"/>
    <x v="174"/>
    <x v="2"/>
    <s v="United States"/>
    <s v="Chicago"/>
    <x v="10"/>
    <n v="60653"/>
    <x v="2"/>
    <s v="TEC-PH-10002564"/>
    <x v="2"/>
    <x v="7"/>
    <s v="OtterBox Defender Series Case - Samsung Galaxy S4"/>
    <n v="47.984000000000002"/>
    <n v="2"/>
    <n v="0.2"/>
    <x v="1334"/>
    <x v="2"/>
    <x v="3"/>
    <x v="1"/>
    <x v="1"/>
  </r>
  <r>
    <n v="1449"/>
    <s v="US-2014-112564"/>
    <d v="2014-04-23T00:00:00"/>
    <d v="2014-04-24T00:00:00"/>
    <s v="First Class"/>
    <s v="TS-21160"/>
    <x v="378"/>
    <x v="1"/>
    <s v="United States"/>
    <s v="Philadelphia"/>
    <x v="9"/>
    <n v="19134"/>
    <x v="3"/>
    <s v="OFF-BI-10004876"/>
    <x v="1"/>
    <x v="8"/>
    <s v="Wilson Jones Suede Grain Vinyl Binders"/>
    <n v="2.5019999999999998"/>
    <n v="3"/>
    <n v="0.7"/>
    <x v="1335"/>
    <x v="1"/>
    <x v="2"/>
    <x v="1"/>
    <x v="3"/>
  </r>
  <r>
    <n v="1450"/>
    <s v="CA-2015-145821"/>
    <d v="2015-05-01T00:00:00"/>
    <d v="2015-05-07T00:00:00"/>
    <s v="Standard Class"/>
    <s v="JB-15400"/>
    <x v="80"/>
    <x v="1"/>
    <s v="United States"/>
    <s v="Los Angeles"/>
    <x v="1"/>
    <n v="90008"/>
    <x v="1"/>
    <s v="TEC-PH-10004348"/>
    <x v="2"/>
    <x v="7"/>
    <s v="OtterBox Defender Series Case - iPhone 5c"/>
    <n v="88.751999999999995"/>
    <n v="3"/>
    <n v="0.2"/>
    <x v="1336"/>
    <x v="2"/>
    <x v="1"/>
    <x v="1"/>
    <x v="5"/>
  </r>
  <r>
    <n v="1451"/>
    <s v="US-2015-160150"/>
    <d v="2015-07-19T00:00:00"/>
    <d v="2015-07-20T00:00:00"/>
    <s v="First Class"/>
    <s v="TS-21085"/>
    <x v="465"/>
    <x v="0"/>
    <s v="United States"/>
    <s v="Phoenix"/>
    <x v="16"/>
    <n v="85023"/>
    <x v="1"/>
    <s v="OFF-BI-10004352"/>
    <x v="1"/>
    <x v="8"/>
    <s v="Wilson Jones DublLock D-Ring Binders"/>
    <n v="2.0249999999999999"/>
    <n v="1"/>
    <n v="0.7"/>
    <x v="1337"/>
    <x v="1"/>
    <x v="1"/>
    <x v="2"/>
    <x v="7"/>
  </r>
  <r>
    <n v="1452"/>
    <s v="CA-2016-133711"/>
    <d v="2016-11-26T00:00:00"/>
    <d v="2016-11-29T00:00:00"/>
    <s v="First Class"/>
    <s v="MC-17425"/>
    <x v="466"/>
    <x v="1"/>
    <s v="United States"/>
    <s v="Mobile"/>
    <x v="19"/>
    <n v="36608"/>
    <x v="0"/>
    <s v="OFF-PA-10001685"/>
    <x v="1"/>
    <x v="10"/>
    <s v="Easy-staple paper"/>
    <n v="70.98"/>
    <n v="7"/>
    <n v="0"/>
    <x v="1338"/>
    <x v="0"/>
    <x v="0"/>
    <x v="0"/>
    <x v="0"/>
  </r>
  <r>
    <n v="1453"/>
    <s v="CA-2016-133711"/>
    <d v="2016-11-26T00:00:00"/>
    <d v="2016-11-29T00:00:00"/>
    <s v="First Class"/>
    <s v="MC-17425"/>
    <x v="466"/>
    <x v="1"/>
    <s v="United States"/>
    <s v="Mobile"/>
    <x v="19"/>
    <n v="36608"/>
    <x v="0"/>
    <s v="OFF-BI-10000666"/>
    <x v="1"/>
    <x v="8"/>
    <s v="Surelock Post Binders"/>
    <n v="91.68"/>
    <n v="3"/>
    <n v="0"/>
    <x v="1339"/>
    <x v="0"/>
    <x v="0"/>
    <x v="0"/>
    <x v="0"/>
  </r>
  <r>
    <n v="1454"/>
    <s v="CA-2016-133711"/>
    <d v="2016-11-26T00:00:00"/>
    <d v="2016-11-29T00:00:00"/>
    <s v="First Class"/>
    <s v="MC-17425"/>
    <x v="466"/>
    <x v="1"/>
    <s v="United States"/>
    <s v="Mobile"/>
    <x v="19"/>
    <n v="36608"/>
    <x v="0"/>
    <s v="OFF-BI-10004352"/>
    <x v="1"/>
    <x v="8"/>
    <s v="Wilson Jones DublLock D-Ring Binders"/>
    <n v="33.75"/>
    <n v="5"/>
    <n v="0"/>
    <x v="1340"/>
    <x v="0"/>
    <x v="0"/>
    <x v="0"/>
    <x v="0"/>
  </r>
  <r>
    <n v="1455"/>
    <s v="CA-2016-133711"/>
    <d v="2016-11-26T00:00:00"/>
    <d v="2016-11-29T00:00:00"/>
    <s v="First Class"/>
    <s v="MC-17425"/>
    <x v="466"/>
    <x v="1"/>
    <s v="United States"/>
    <s v="Mobile"/>
    <x v="19"/>
    <n v="36608"/>
    <x v="0"/>
    <s v="TEC-MA-10000010"/>
    <x v="2"/>
    <x v="15"/>
    <s v="Hewlett-Packard Deskjet 3050a All-in-One Color Inkjet Printer"/>
    <n v="3040"/>
    <n v="8"/>
    <n v="0"/>
    <x v="1341"/>
    <x v="0"/>
    <x v="0"/>
    <x v="0"/>
    <x v="0"/>
  </r>
  <r>
    <n v="1456"/>
    <s v="CA-2017-148474"/>
    <d v="2017-06-12T00:00:00"/>
    <d v="2017-06-19T00:00:00"/>
    <s v="Standard Class"/>
    <s v="ME-17320"/>
    <x v="467"/>
    <x v="2"/>
    <s v="United States"/>
    <s v="Columbus"/>
    <x v="32"/>
    <n v="31907"/>
    <x v="0"/>
    <s v="OFF-BI-10000977"/>
    <x v="1"/>
    <x v="8"/>
    <s v="Ibico Plastic Spiral Binding Combs"/>
    <n v="91.2"/>
    <n v="3"/>
    <n v="0"/>
    <x v="1342"/>
    <x v="0"/>
    <x v="3"/>
    <x v="1"/>
    <x v="1"/>
  </r>
  <r>
    <n v="1457"/>
    <s v="CA-2017-148474"/>
    <d v="2017-06-12T00:00:00"/>
    <d v="2017-06-19T00:00:00"/>
    <s v="Standard Class"/>
    <s v="ME-17320"/>
    <x v="467"/>
    <x v="2"/>
    <s v="United States"/>
    <s v="Columbus"/>
    <x v="32"/>
    <n v="31907"/>
    <x v="0"/>
    <s v="FUR-TA-10002530"/>
    <x v="0"/>
    <x v="3"/>
    <s v="Iceberg OfficeWorks 42&quot; Round Tables"/>
    <n v="452.94"/>
    <n v="3"/>
    <n v="0"/>
    <x v="1343"/>
    <x v="0"/>
    <x v="3"/>
    <x v="1"/>
    <x v="1"/>
  </r>
  <r>
    <n v="1458"/>
    <s v="CA-2015-111297"/>
    <d v="2015-08-17T00:00:00"/>
    <d v="2015-08-21T00:00:00"/>
    <s v="Standard Class"/>
    <s v="SC-20440"/>
    <x v="464"/>
    <x v="1"/>
    <s v="United States"/>
    <s v="New Bedford"/>
    <x v="31"/>
    <n v="2740"/>
    <x v="3"/>
    <s v="OFF-BI-10002412"/>
    <x v="1"/>
    <x v="8"/>
    <s v="Wilson Jones “Snap” Scratch Pad Binder Tool for Ring Binders"/>
    <n v="52.2"/>
    <n v="9"/>
    <n v="0"/>
    <x v="1344"/>
    <x v="0"/>
    <x v="1"/>
    <x v="2"/>
    <x v="6"/>
  </r>
  <r>
    <n v="1459"/>
    <s v="CA-2016-123722"/>
    <d v="2016-09-25T00:00:00"/>
    <d v="2016-10-01T00:00:00"/>
    <s v="Standard Class"/>
    <s v="NH-18610"/>
    <x v="468"/>
    <x v="1"/>
    <s v="United States"/>
    <s v="Irving"/>
    <x v="5"/>
    <n v="75061"/>
    <x v="2"/>
    <s v="OFF-LA-10001569"/>
    <x v="1"/>
    <x v="2"/>
    <s v="Avery 499"/>
    <n v="15.936"/>
    <n v="4"/>
    <n v="0.2"/>
    <x v="824"/>
    <x v="2"/>
    <x v="0"/>
    <x v="2"/>
    <x v="8"/>
  </r>
  <r>
    <n v="1460"/>
    <s v="CA-2014-155271"/>
    <d v="2014-05-04T00:00:00"/>
    <d v="2014-05-04T00:00:00"/>
    <s v="Same Day"/>
    <s v="AA-10480"/>
    <x v="4"/>
    <x v="0"/>
    <s v="United States"/>
    <s v="Middletown"/>
    <x v="29"/>
    <n v="6457"/>
    <x v="3"/>
    <s v="FUR-FU-10001473"/>
    <x v="0"/>
    <x v="5"/>
    <s v="DAX Wood Document Frame"/>
    <n v="27.46"/>
    <n v="2"/>
    <n v="0"/>
    <x v="1345"/>
    <x v="0"/>
    <x v="2"/>
    <x v="1"/>
    <x v="5"/>
  </r>
  <r>
    <n v="1461"/>
    <s v="CA-2015-119907"/>
    <d v="2015-12-01T00:00:00"/>
    <d v="2015-12-08T00:00:00"/>
    <s v="Standard Class"/>
    <s v="LC-17140"/>
    <x v="95"/>
    <x v="0"/>
    <s v="United States"/>
    <s v="Seattle"/>
    <x v="4"/>
    <n v="98103"/>
    <x v="1"/>
    <s v="OFF-BI-10001765"/>
    <x v="1"/>
    <x v="8"/>
    <s v="Wilson Jones Heavy-Duty Casebound Ring Binders with Metal Hinges"/>
    <n v="55.423999999999999"/>
    <n v="2"/>
    <n v="0.2"/>
    <x v="1346"/>
    <x v="2"/>
    <x v="1"/>
    <x v="0"/>
    <x v="4"/>
  </r>
  <r>
    <n v="1462"/>
    <s v="US-2016-128902"/>
    <d v="2016-03-11T00:00:00"/>
    <d v="2016-03-15T00:00:00"/>
    <s v="Standard Class"/>
    <s v="MB-18085"/>
    <x v="469"/>
    <x v="0"/>
    <s v="United States"/>
    <s v="Vineland"/>
    <x v="30"/>
    <n v="8360"/>
    <x v="3"/>
    <s v="FUR-TA-10001095"/>
    <x v="0"/>
    <x v="3"/>
    <s v="Chromcraft Round Conference Tables"/>
    <n v="244.006"/>
    <n v="2"/>
    <n v="0.3"/>
    <x v="1347"/>
    <x v="1"/>
    <x v="0"/>
    <x v="3"/>
    <x v="10"/>
  </r>
  <r>
    <n v="1463"/>
    <s v="CA-2016-152289"/>
    <d v="2016-08-26T00:00:00"/>
    <d v="2016-08-28T00:00:00"/>
    <s v="First Class"/>
    <s v="LC-16930"/>
    <x v="18"/>
    <x v="1"/>
    <s v="United States"/>
    <s v="Pasadena"/>
    <x v="5"/>
    <n v="77506"/>
    <x v="2"/>
    <s v="TEC-AC-10004571"/>
    <x v="2"/>
    <x v="11"/>
    <s v="Logitech G700s Rechargeable Gaming Mouse"/>
    <n v="159.98400000000001"/>
    <n v="2"/>
    <n v="0.2"/>
    <x v="1348"/>
    <x v="2"/>
    <x v="0"/>
    <x v="2"/>
    <x v="6"/>
  </r>
  <r>
    <n v="1464"/>
    <s v="CA-2016-152289"/>
    <d v="2016-08-26T00:00:00"/>
    <d v="2016-08-28T00:00:00"/>
    <s v="First Class"/>
    <s v="LC-16930"/>
    <x v="18"/>
    <x v="1"/>
    <s v="United States"/>
    <s v="Pasadena"/>
    <x v="5"/>
    <n v="77506"/>
    <x v="2"/>
    <s v="FUR-CH-10002126"/>
    <x v="0"/>
    <x v="1"/>
    <s v="Hon Deluxe Fabric Upholstered Stacking Chairs"/>
    <n v="1024.7159999999999"/>
    <n v="6"/>
    <n v="0.3"/>
    <x v="1349"/>
    <x v="1"/>
    <x v="0"/>
    <x v="2"/>
    <x v="6"/>
  </r>
  <r>
    <n v="1465"/>
    <s v="US-2016-104794"/>
    <d v="2016-12-16T00:00:00"/>
    <d v="2016-12-19T00:00:00"/>
    <s v="First Class"/>
    <s v="KD-16495"/>
    <x v="470"/>
    <x v="1"/>
    <s v="United States"/>
    <s v="New York City"/>
    <x v="15"/>
    <n v="10009"/>
    <x v="3"/>
    <s v="OFF-FA-10001754"/>
    <x v="1"/>
    <x v="13"/>
    <s v="Stockwell Gold Paper Clips"/>
    <n v="3.68"/>
    <n v="2"/>
    <n v="0"/>
    <x v="1350"/>
    <x v="0"/>
    <x v="0"/>
    <x v="0"/>
    <x v="4"/>
  </r>
  <r>
    <n v="1466"/>
    <s v="CA-2014-151708"/>
    <d v="2014-08-08T00:00:00"/>
    <d v="2014-08-14T00:00:00"/>
    <s v="Standard Class"/>
    <s v="MB-17305"/>
    <x v="93"/>
    <x v="0"/>
    <s v="United States"/>
    <s v="Glendale"/>
    <x v="16"/>
    <n v="85301"/>
    <x v="1"/>
    <s v="FUR-FU-10001602"/>
    <x v="0"/>
    <x v="5"/>
    <s v="Eldon Delta Triangular Chair Mat, 52&quot; x 58&quot;, Clear"/>
    <n v="121.376"/>
    <n v="4"/>
    <n v="0.2"/>
    <x v="1351"/>
    <x v="2"/>
    <x v="2"/>
    <x v="2"/>
    <x v="6"/>
  </r>
  <r>
    <n v="1467"/>
    <s v="CA-2014-151708"/>
    <d v="2014-08-08T00:00:00"/>
    <d v="2014-08-14T00:00:00"/>
    <s v="Standard Class"/>
    <s v="MB-17305"/>
    <x v="93"/>
    <x v="0"/>
    <s v="United States"/>
    <s v="Glendale"/>
    <x v="16"/>
    <n v="85301"/>
    <x v="1"/>
    <s v="TEC-AC-10001767"/>
    <x v="2"/>
    <x v="11"/>
    <s v="SanDisk Ultra 64 GB MicroSDHC Class 10 Memory Card"/>
    <n v="95.975999999999999"/>
    <n v="3"/>
    <n v="0.2"/>
    <x v="99"/>
    <x v="2"/>
    <x v="2"/>
    <x v="2"/>
    <x v="6"/>
  </r>
  <r>
    <n v="1468"/>
    <s v="CA-2015-100769"/>
    <d v="2015-05-16T00:00:00"/>
    <d v="2015-05-16T00:00:00"/>
    <s v="Same Day"/>
    <s v="TH-21550"/>
    <x v="274"/>
    <x v="2"/>
    <s v="United States"/>
    <s v="Jacksonville"/>
    <x v="2"/>
    <n v="32216"/>
    <x v="0"/>
    <s v="TEC-AC-10002402"/>
    <x v="2"/>
    <x v="11"/>
    <s v="Razer Kraken PRO Over Ear PC and Music Headset"/>
    <n v="255.96799999999999"/>
    <n v="4"/>
    <n v="0.2"/>
    <x v="1352"/>
    <x v="2"/>
    <x v="1"/>
    <x v="1"/>
    <x v="5"/>
  </r>
  <r>
    <n v="1469"/>
    <s v="CA-2017-139199"/>
    <d v="2017-12-09T00:00:00"/>
    <d v="2017-12-13T00:00:00"/>
    <s v="Standard Class"/>
    <s v="DK-12835"/>
    <x v="460"/>
    <x v="1"/>
    <s v="United States"/>
    <s v="Detroit"/>
    <x v="12"/>
    <n v="48234"/>
    <x v="2"/>
    <s v="FUR-CH-10000847"/>
    <x v="0"/>
    <x v="1"/>
    <s v="Global Executive Mid-Back Manager's Chair"/>
    <n v="872.94"/>
    <n v="3"/>
    <n v="0"/>
    <x v="1353"/>
    <x v="0"/>
    <x v="3"/>
    <x v="0"/>
    <x v="4"/>
  </r>
  <r>
    <n v="1470"/>
    <s v="CA-2017-139199"/>
    <d v="2017-12-09T00:00:00"/>
    <d v="2017-12-13T00:00:00"/>
    <s v="Standard Class"/>
    <s v="DK-12835"/>
    <x v="460"/>
    <x v="1"/>
    <s v="United States"/>
    <s v="Detroit"/>
    <x v="12"/>
    <n v="48234"/>
    <x v="2"/>
    <s v="OFF-BI-10003982"/>
    <x v="1"/>
    <x v="8"/>
    <s v="Wilson Jones Century Plastic Molded Ring Binders"/>
    <n v="41.54"/>
    <n v="2"/>
    <n v="0"/>
    <x v="1354"/>
    <x v="0"/>
    <x v="3"/>
    <x v="0"/>
    <x v="4"/>
  </r>
  <r>
    <n v="1471"/>
    <s v="CA-2017-139199"/>
    <d v="2017-12-09T00:00:00"/>
    <d v="2017-12-13T00:00:00"/>
    <s v="Standard Class"/>
    <s v="DK-12835"/>
    <x v="460"/>
    <x v="1"/>
    <s v="United States"/>
    <s v="Detroit"/>
    <x v="12"/>
    <n v="48234"/>
    <x v="2"/>
    <s v="OFF-PA-10001293"/>
    <x v="1"/>
    <x v="10"/>
    <s v="Xerox 1946"/>
    <n v="12.96"/>
    <n v="2"/>
    <n v="0"/>
    <x v="91"/>
    <x v="0"/>
    <x v="3"/>
    <x v="0"/>
    <x v="4"/>
  </r>
  <r>
    <n v="1472"/>
    <s v="US-2015-161466"/>
    <d v="2015-09-24T00:00:00"/>
    <d v="2015-09-27T00:00:00"/>
    <s v="Second Class"/>
    <s v="ON-18715"/>
    <x v="21"/>
    <x v="1"/>
    <s v="United States"/>
    <s v="Philadelphia"/>
    <x v="9"/>
    <n v="19120"/>
    <x v="3"/>
    <s v="OFF-AR-10000634"/>
    <x v="1"/>
    <x v="6"/>
    <s v="Newell 320"/>
    <n v="6.8479999999999999"/>
    <n v="2"/>
    <n v="0.2"/>
    <x v="1355"/>
    <x v="2"/>
    <x v="1"/>
    <x v="2"/>
    <x v="8"/>
  </r>
  <r>
    <n v="1473"/>
    <s v="CA-2017-164959"/>
    <d v="2017-07-11T00:00:00"/>
    <d v="2017-07-15T00:00:00"/>
    <s v="Standard Class"/>
    <s v="KN-16390"/>
    <x v="471"/>
    <x v="1"/>
    <s v="United States"/>
    <s v="Los Angeles"/>
    <x v="1"/>
    <n v="90004"/>
    <x v="1"/>
    <s v="OFF-LA-10004272"/>
    <x v="1"/>
    <x v="2"/>
    <s v="Avery 482"/>
    <n v="8.67"/>
    <n v="3"/>
    <n v="0"/>
    <x v="1356"/>
    <x v="0"/>
    <x v="3"/>
    <x v="2"/>
    <x v="7"/>
  </r>
  <r>
    <n v="1474"/>
    <s v="US-2015-105676"/>
    <d v="2015-12-01T00:00:00"/>
    <d v="2015-12-02T00:00:00"/>
    <s v="Same Day"/>
    <s v="NM-18520"/>
    <x v="392"/>
    <x v="0"/>
    <s v="United States"/>
    <s v="Houston"/>
    <x v="5"/>
    <n v="77036"/>
    <x v="2"/>
    <s v="FUR-FU-10004270"/>
    <x v="0"/>
    <x v="5"/>
    <s v="Eldon Image Series Desk Accessories, Burgundy"/>
    <n v="6.6879999999999997"/>
    <n v="4"/>
    <n v="0.6"/>
    <x v="1357"/>
    <x v="1"/>
    <x v="1"/>
    <x v="0"/>
    <x v="4"/>
  </r>
  <r>
    <n v="1475"/>
    <s v="CA-2016-113138"/>
    <d v="2016-11-19T00:00:00"/>
    <d v="2016-11-25T00:00:00"/>
    <s v="Standard Class"/>
    <s v="NP-18685"/>
    <x v="472"/>
    <x v="2"/>
    <s v="United States"/>
    <s v="Niagara Falls"/>
    <x v="15"/>
    <n v="14304"/>
    <x v="3"/>
    <s v="OFF-AR-10003770"/>
    <x v="1"/>
    <x v="6"/>
    <s v="Newell 340"/>
    <n v="17.28"/>
    <n v="6"/>
    <n v="0"/>
    <x v="1358"/>
    <x v="0"/>
    <x v="0"/>
    <x v="0"/>
    <x v="0"/>
  </r>
  <r>
    <n v="1476"/>
    <s v="CA-2016-113138"/>
    <d v="2016-11-19T00:00:00"/>
    <d v="2016-11-25T00:00:00"/>
    <s v="Standard Class"/>
    <s v="NP-18685"/>
    <x v="472"/>
    <x v="2"/>
    <s v="United States"/>
    <s v="Niagara Falls"/>
    <x v="15"/>
    <n v="14304"/>
    <x v="3"/>
    <s v="OFF-BI-10000320"/>
    <x v="1"/>
    <x v="8"/>
    <s v="GBC Plastic Binding Combs"/>
    <n v="17.712"/>
    <n v="3"/>
    <n v="0.2"/>
    <x v="1207"/>
    <x v="2"/>
    <x v="0"/>
    <x v="0"/>
    <x v="0"/>
  </r>
  <r>
    <n v="1477"/>
    <s v="US-2017-104955"/>
    <d v="2017-03-19T00:00:00"/>
    <d v="2017-03-24T00:00:00"/>
    <s v="Standard Class"/>
    <s v="CG-12040"/>
    <x v="344"/>
    <x v="2"/>
    <s v="United States"/>
    <s v="New York City"/>
    <x v="15"/>
    <n v="10024"/>
    <x v="3"/>
    <s v="OFF-LA-10003121"/>
    <x v="1"/>
    <x v="2"/>
    <s v="Avery 506"/>
    <n v="28.91"/>
    <n v="7"/>
    <n v="0"/>
    <x v="1359"/>
    <x v="0"/>
    <x v="3"/>
    <x v="3"/>
    <x v="10"/>
  </r>
  <r>
    <n v="1478"/>
    <s v="CA-2016-121958"/>
    <d v="2016-11-13T00:00:00"/>
    <d v="2016-11-17T00:00:00"/>
    <s v="Standard Class"/>
    <s v="CS-12505"/>
    <x v="473"/>
    <x v="0"/>
    <s v="United States"/>
    <s v="Thomasville"/>
    <x v="3"/>
    <n v="27360"/>
    <x v="0"/>
    <s v="OFF-SU-10000381"/>
    <x v="1"/>
    <x v="14"/>
    <s v="Acme Forged Steel Scissors with Black Enamel Handles"/>
    <n v="52.136000000000003"/>
    <n v="7"/>
    <n v="0.2"/>
    <x v="1360"/>
    <x v="2"/>
    <x v="0"/>
    <x v="0"/>
    <x v="0"/>
  </r>
  <r>
    <n v="1479"/>
    <s v="CA-2017-121468"/>
    <d v="2017-11-19T00:00:00"/>
    <d v="2017-11-20T00:00:00"/>
    <s v="First Class"/>
    <s v="KD-16345"/>
    <x v="44"/>
    <x v="0"/>
    <s v="United States"/>
    <s v="Westminster"/>
    <x v="1"/>
    <n v="92683"/>
    <x v="1"/>
    <s v="TEC-PH-10000376"/>
    <x v="2"/>
    <x v="7"/>
    <s v="Square Credit Card Reader"/>
    <n v="31.968"/>
    <n v="4"/>
    <n v="0.2"/>
    <x v="1361"/>
    <x v="2"/>
    <x v="3"/>
    <x v="0"/>
    <x v="0"/>
  </r>
  <r>
    <n v="1480"/>
    <s v="US-2016-108455"/>
    <d v="2016-12-02T00:00:00"/>
    <d v="2016-12-08T00:00:00"/>
    <s v="Standard Class"/>
    <s v="MK-18160"/>
    <x v="177"/>
    <x v="0"/>
    <s v="United States"/>
    <s v="San Francisco"/>
    <x v="1"/>
    <n v="94122"/>
    <x v="1"/>
    <s v="OFF-PA-10002262"/>
    <x v="1"/>
    <x v="10"/>
    <s v="Xerox 192"/>
    <n v="25.92"/>
    <n v="4"/>
    <n v="0"/>
    <x v="245"/>
    <x v="0"/>
    <x v="0"/>
    <x v="0"/>
    <x v="4"/>
  </r>
  <r>
    <n v="1481"/>
    <s v="US-2016-108455"/>
    <d v="2016-12-02T00:00:00"/>
    <d v="2016-12-08T00:00:00"/>
    <s v="Standard Class"/>
    <s v="MK-18160"/>
    <x v="177"/>
    <x v="0"/>
    <s v="United States"/>
    <s v="San Francisco"/>
    <x v="1"/>
    <n v="94122"/>
    <x v="1"/>
    <s v="OFF-PA-10002464"/>
    <x v="1"/>
    <x v="10"/>
    <s v="HP Office Recycled Paper (20Lb. and 87 Bright)"/>
    <n v="40.46"/>
    <n v="7"/>
    <n v="0"/>
    <x v="1362"/>
    <x v="0"/>
    <x v="0"/>
    <x v="0"/>
    <x v="4"/>
  </r>
  <r>
    <n v="1482"/>
    <s v="US-2016-108455"/>
    <d v="2016-12-02T00:00:00"/>
    <d v="2016-12-08T00:00:00"/>
    <s v="Standard Class"/>
    <s v="MK-18160"/>
    <x v="177"/>
    <x v="0"/>
    <s v="United States"/>
    <s v="San Francisco"/>
    <x v="1"/>
    <n v="94122"/>
    <x v="1"/>
    <s v="OFF-ST-10002214"/>
    <x v="1"/>
    <x v="4"/>
    <s v="X-Rack File for Hanging Folders"/>
    <n v="33.869999999999997"/>
    <n v="3"/>
    <n v="0"/>
    <x v="1363"/>
    <x v="0"/>
    <x v="0"/>
    <x v="0"/>
    <x v="4"/>
  </r>
  <r>
    <n v="1483"/>
    <s v="CA-2017-101210"/>
    <d v="2017-08-25T00:00:00"/>
    <d v="2017-08-28T00:00:00"/>
    <s v="Second Class"/>
    <s v="DW-13540"/>
    <x v="386"/>
    <x v="0"/>
    <s v="United States"/>
    <s v="Jackson"/>
    <x v="18"/>
    <n v="38301"/>
    <x v="0"/>
    <s v="OFF-AR-10003560"/>
    <x v="1"/>
    <x v="6"/>
    <s v="Zebra Zazzle Fluorescent Highlighters"/>
    <n v="9.7279999999999998"/>
    <n v="2"/>
    <n v="0.2"/>
    <x v="1127"/>
    <x v="2"/>
    <x v="3"/>
    <x v="2"/>
    <x v="6"/>
  </r>
  <r>
    <n v="1484"/>
    <s v="CA-2017-101210"/>
    <d v="2017-08-25T00:00:00"/>
    <d v="2017-08-28T00:00:00"/>
    <s v="Second Class"/>
    <s v="DW-13540"/>
    <x v="386"/>
    <x v="0"/>
    <s v="United States"/>
    <s v="Jackson"/>
    <x v="18"/>
    <n v="38301"/>
    <x v="0"/>
    <s v="OFF-PA-10000130"/>
    <x v="1"/>
    <x v="10"/>
    <s v="Xerox 199"/>
    <n v="3.4239999999999999"/>
    <n v="1"/>
    <n v="0.2"/>
    <x v="1364"/>
    <x v="2"/>
    <x v="3"/>
    <x v="2"/>
    <x v="6"/>
  </r>
  <r>
    <n v="1485"/>
    <s v="US-2016-108098"/>
    <d v="2016-10-14T00:00:00"/>
    <d v="2016-10-18T00:00:00"/>
    <s v="Standard Class"/>
    <s v="CP-12340"/>
    <x v="291"/>
    <x v="1"/>
    <s v="United States"/>
    <s v="Seattle"/>
    <x v="4"/>
    <n v="98115"/>
    <x v="1"/>
    <s v="TEC-AC-10000865"/>
    <x v="2"/>
    <x v="11"/>
    <s v="WD My Passport Ultra 500GB Portable External Hard Drive"/>
    <n v="177"/>
    <n v="3"/>
    <n v="0"/>
    <x v="1365"/>
    <x v="0"/>
    <x v="0"/>
    <x v="0"/>
    <x v="2"/>
  </r>
  <r>
    <n v="1486"/>
    <s v="CA-2014-119032"/>
    <d v="2014-11-27T00:00:00"/>
    <d v="2014-12-03T00:00:00"/>
    <s v="Standard Class"/>
    <s v="MS-17770"/>
    <x v="474"/>
    <x v="0"/>
    <s v="United States"/>
    <s v="New York City"/>
    <x v="15"/>
    <n v="10035"/>
    <x v="3"/>
    <s v="OFF-FA-10003021"/>
    <x v="1"/>
    <x v="13"/>
    <s v="Staples"/>
    <n v="3.76"/>
    <n v="2"/>
    <n v="0"/>
    <x v="1366"/>
    <x v="0"/>
    <x v="2"/>
    <x v="0"/>
    <x v="0"/>
  </r>
  <r>
    <n v="1487"/>
    <s v="CA-2015-140410"/>
    <d v="2015-11-03T00:00:00"/>
    <d v="2015-11-07T00:00:00"/>
    <s v="Standard Class"/>
    <s v="CM-12655"/>
    <x v="475"/>
    <x v="2"/>
    <s v="United States"/>
    <s v="Los Angeles"/>
    <x v="1"/>
    <n v="90008"/>
    <x v="1"/>
    <s v="TEC-PH-10003580"/>
    <x v="2"/>
    <x v="7"/>
    <s v="Cisco IP Phone 7961G-GE VoIP phone"/>
    <n v="1212.848"/>
    <n v="7"/>
    <n v="0.2"/>
    <x v="1367"/>
    <x v="2"/>
    <x v="1"/>
    <x v="0"/>
    <x v="0"/>
  </r>
  <r>
    <n v="1488"/>
    <s v="CA-2015-140410"/>
    <d v="2015-11-03T00:00:00"/>
    <d v="2015-11-07T00:00:00"/>
    <s v="Standard Class"/>
    <s v="CM-12655"/>
    <x v="475"/>
    <x v="2"/>
    <s v="United States"/>
    <s v="Los Angeles"/>
    <x v="1"/>
    <n v="90008"/>
    <x v="1"/>
    <s v="TEC-AC-10001109"/>
    <x v="2"/>
    <x v="11"/>
    <s v="Logitech Trackman Marble Mouse"/>
    <n v="89.97"/>
    <n v="3"/>
    <n v="0"/>
    <x v="1368"/>
    <x v="0"/>
    <x v="1"/>
    <x v="0"/>
    <x v="0"/>
  </r>
  <r>
    <n v="1489"/>
    <s v="CA-2015-140410"/>
    <d v="2015-11-03T00:00:00"/>
    <d v="2015-11-07T00:00:00"/>
    <s v="Standard Class"/>
    <s v="CM-12655"/>
    <x v="475"/>
    <x v="2"/>
    <s v="United States"/>
    <s v="Los Angeles"/>
    <x v="1"/>
    <n v="90008"/>
    <x v="1"/>
    <s v="FUR-FU-10003347"/>
    <x v="0"/>
    <x v="5"/>
    <s v="Coloredge Poster Frame"/>
    <n v="42.6"/>
    <n v="3"/>
    <n v="0"/>
    <x v="543"/>
    <x v="0"/>
    <x v="1"/>
    <x v="0"/>
    <x v="0"/>
  </r>
  <r>
    <n v="1490"/>
    <s v="CA-2014-136280"/>
    <d v="2014-11-29T00:00:00"/>
    <d v="2014-12-06T00:00:00"/>
    <s v="Standard Class"/>
    <s v="Co-12640"/>
    <x v="476"/>
    <x v="0"/>
    <s v="United States"/>
    <s v="Philadelphia"/>
    <x v="9"/>
    <n v="19143"/>
    <x v="3"/>
    <s v="OFF-LA-10000452"/>
    <x v="1"/>
    <x v="2"/>
    <s v="Avery 488"/>
    <n v="5.04"/>
    <n v="2"/>
    <n v="0.2"/>
    <x v="1369"/>
    <x v="2"/>
    <x v="2"/>
    <x v="0"/>
    <x v="0"/>
  </r>
  <r>
    <n v="1491"/>
    <s v="CA-2017-151911"/>
    <d v="2017-04-30T00:00:00"/>
    <d v="2017-05-05T00:00:00"/>
    <s v="Second Class"/>
    <s v="DL-13495"/>
    <x v="393"/>
    <x v="1"/>
    <s v="United States"/>
    <s v="New York City"/>
    <x v="15"/>
    <n v="10024"/>
    <x v="3"/>
    <s v="OFF-EN-10002986"/>
    <x v="1"/>
    <x v="12"/>
    <s v="#10-4 1/8&quot; x 9 1/2&quot; Premium Diagonal Seam Envelopes"/>
    <n v="62.96"/>
    <n v="4"/>
    <n v="0"/>
    <x v="1370"/>
    <x v="0"/>
    <x v="3"/>
    <x v="1"/>
    <x v="3"/>
  </r>
  <r>
    <n v="1492"/>
    <s v="CA-2017-166436"/>
    <d v="2017-11-24T00:00:00"/>
    <d v="2017-11-28T00:00:00"/>
    <s v="Standard Class"/>
    <s v="TS-21370"/>
    <x v="477"/>
    <x v="1"/>
    <s v="United States"/>
    <s v="New York City"/>
    <x v="15"/>
    <n v="10035"/>
    <x v="3"/>
    <s v="OFF-PA-10001838"/>
    <x v="1"/>
    <x v="10"/>
    <s v="Adams Telephone Message Book W/Dividers/Space For Phone Numbers, 5 1/4&quot;X8 1/2&quot;, 300/Messages"/>
    <n v="5.88"/>
    <n v="1"/>
    <n v="0"/>
    <x v="1371"/>
    <x v="0"/>
    <x v="3"/>
    <x v="0"/>
    <x v="0"/>
  </r>
  <r>
    <n v="1493"/>
    <s v="CA-2017-166436"/>
    <d v="2017-11-24T00:00:00"/>
    <d v="2017-11-28T00:00:00"/>
    <s v="Standard Class"/>
    <s v="TS-21370"/>
    <x v="477"/>
    <x v="1"/>
    <s v="United States"/>
    <s v="New York City"/>
    <x v="15"/>
    <n v="10035"/>
    <x v="3"/>
    <s v="FUR-CH-10000785"/>
    <x v="0"/>
    <x v="1"/>
    <s v="Global Ergonomic Managers Chair"/>
    <n v="977.29200000000003"/>
    <n v="6"/>
    <n v="0.1"/>
    <x v="1372"/>
    <x v="3"/>
    <x v="3"/>
    <x v="0"/>
    <x v="0"/>
  </r>
  <r>
    <n v="1494"/>
    <s v="CA-2017-139661"/>
    <d v="2017-10-30T00:00:00"/>
    <d v="2017-11-03T00:00:00"/>
    <s v="Standard Class"/>
    <s v="JW-15220"/>
    <x v="478"/>
    <x v="1"/>
    <s v="United States"/>
    <s v="Vancouver"/>
    <x v="4"/>
    <n v="98661"/>
    <x v="1"/>
    <s v="FUR-FU-10002885"/>
    <x v="0"/>
    <x v="5"/>
    <s v="Magna Visual Magnetic Picture Hangers"/>
    <n v="9.64"/>
    <n v="2"/>
    <n v="0"/>
    <x v="1373"/>
    <x v="0"/>
    <x v="3"/>
    <x v="0"/>
    <x v="2"/>
  </r>
  <r>
    <n v="1495"/>
    <s v="CA-2014-123925"/>
    <d v="2014-12-17T00:00:00"/>
    <d v="2014-12-19T00:00:00"/>
    <s v="Second Class"/>
    <s v="RF-19840"/>
    <x v="167"/>
    <x v="0"/>
    <s v="United States"/>
    <s v="Columbus"/>
    <x v="32"/>
    <n v="31907"/>
    <x v="0"/>
    <s v="OFF-AR-10002952"/>
    <x v="1"/>
    <x v="6"/>
    <s v="Stanley Contemporary Battery Pencil Sharpeners"/>
    <n v="40.049999999999997"/>
    <n v="3"/>
    <n v="0"/>
    <x v="1374"/>
    <x v="0"/>
    <x v="2"/>
    <x v="0"/>
    <x v="4"/>
  </r>
  <r>
    <n v="1496"/>
    <s v="CA-2017-152485"/>
    <d v="2017-09-04T00:00:00"/>
    <d v="2017-09-08T00:00:00"/>
    <s v="Standard Class"/>
    <s v="JD-15790"/>
    <x v="479"/>
    <x v="0"/>
    <s v="United States"/>
    <s v="Coppell"/>
    <x v="5"/>
    <n v="75019"/>
    <x v="2"/>
    <s v="OFF-AR-10003759"/>
    <x v="1"/>
    <x v="6"/>
    <s v="Crayola Anti Dust Chalk, 12/Pack"/>
    <n v="10.192"/>
    <n v="7"/>
    <n v="0.2"/>
    <x v="1375"/>
    <x v="2"/>
    <x v="3"/>
    <x v="2"/>
    <x v="8"/>
  </r>
  <r>
    <n v="1497"/>
    <s v="CA-2017-152485"/>
    <d v="2017-09-04T00:00:00"/>
    <d v="2017-09-08T00:00:00"/>
    <s v="Standard Class"/>
    <s v="JD-15790"/>
    <x v="479"/>
    <x v="0"/>
    <s v="United States"/>
    <s v="Coppell"/>
    <x v="5"/>
    <n v="75019"/>
    <x v="2"/>
    <s v="OFF-ST-10004950"/>
    <x v="1"/>
    <x v="4"/>
    <s v="Acco Perma 3000 Stacking Storage Drawers"/>
    <n v="16.783999999999999"/>
    <n v="1"/>
    <n v="0.2"/>
    <x v="1376"/>
    <x v="2"/>
    <x v="3"/>
    <x v="2"/>
    <x v="8"/>
  </r>
  <r>
    <n v="1498"/>
    <s v="CA-2017-152485"/>
    <d v="2017-09-04T00:00:00"/>
    <d v="2017-09-08T00:00:00"/>
    <s v="Standard Class"/>
    <s v="JD-15790"/>
    <x v="479"/>
    <x v="0"/>
    <s v="United States"/>
    <s v="Coppell"/>
    <x v="5"/>
    <n v="75019"/>
    <x v="2"/>
    <s v="OFF-AR-10001940"/>
    <x v="1"/>
    <x v="6"/>
    <s v="Sanford Colorific Eraseable Coloring Pencils, 12 Count"/>
    <n v="13.12"/>
    <n v="5"/>
    <n v="0.2"/>
    <x v="1377"/>
    <x v="2"/>
    <x v="3"/>
    <x v="2"/>
    <x v="8"/>
  </r>
  <r>
    <n v="1499"/>
    <s v="CA-2016-141586"/>
    <d v="2016-10-17T00:00:00"/>
    <d v="2016-10-20T00:00:00"/>
    <s v="First Class"/>
    <s v="NK-18490"/>
    <x v="71"/>
    <x v="2"/>
    <s v="United States"/>
    <s v="San Francisco"/>
    <x v="1"/>
    <n v="94122"/>
    <x v="1"/>
    <s v="OFF-BI-10003981"/>
    <x v="1"/>
    <x v="8"/>
    <s v="Avery Durable Plastic 1&quot; Binders"/>
    <n v="18.16"/>
    <n v="5"/>
    <n v="0.2"/>
    <x v="1378"/>
    <x v="2"/>
    <x v="0"/>
    <x v="0"/>
    <x v="2"/>
  </r>
  <r>
    <n v="1500"/>
    <s v="CA-2017-130386"/>
    <d v="2017-11-12T00:00:00"/>
    <d v="2017-11-18T00:00:00"/>
    <s v="Standard Class"/>
    <s v="NG-18430"/>
    <x v="159"/>
    <x v="0"/>
    <s v="United States"/>
    <s v="Austin"/>
    <x v="5"/>
    <n v="78745"/>
    <x v="2"/>
    <s v="OFF-PA-10002749"/>
    <x v="1"/>
    <x v="10"/>
    <s v="Wirebound Message Books, 5-1/2 x 4 Forms, 2 or 4 Forms per Page"/>
    <n v="16.056000000000001"/>
    <n v="3"/>
    <n v="0.2"/>
    <x v="197"/>
    <x v="2"/>
    <x v="3"/>
    <x v="0"/>
    <x v="0"/>
  </r>
  <r>
    <n v="1501"/>
    <s v="CA-2017-130386"/>
    <d v="2017-11-12T00:00:00"/>
    <d v="2017-11-18T00:00:00"/>
    <s v="Standard Class"/>
    <s v="NG-18430"/>
    <x v="159"/>
    <x v="0"/>
    <s v="United States"/>
    <s v="Austin"/>
    <x v="5"/>
    <n v="78745"/>
    <x v="2"/>
    <s v="OFF-PA-10003823"/>
    <x v="1"/>
    <x v="10"/>
    <s v="Xerox 197"/>
    <n v="223.05600000000001"/>
    <n v="9"/>
    <n v="0.2"/>
    <x v="931"/>
    <x v="2"/>
    <x v="3"/>
    <x v="0"/>
    <x v="0"/>
  </r>
  <r>
    <n v="1502"/>
    <s v="CA-2017-130386"/>
    <d v="2017-11-12T00:00:00"/>
    <d v="2017-11-18T00:00:00"/>
    <s v="Standard Class"/>
    <s v="NG-18430"/>
    <x v="159"/>
    <x v="0"/>
    <s v="United States"/>
    <s v="Austin"/>
    <x v="5"/>
    <n v="78745"/>
    <x v="2"/>
    <s v="OFF-ST-10003716"/>
    <x v="1"/>
    <x v="4"/>
    <s v="Tennsco Double-Tier Lockers"/>
    <n v="540.048"/>
    <n v="3"/>
    <n v="0.2"/>
    <x v="1163"/>
    <x v="2"/>
    <x v="3"/>
    <x v="0"/>
    <x v="0"/>
  </r>
  <r>
    <n v="1503"/>
    <s v="CA-2016-100468"/>
    <d v="2016-11-24T00:00:00"/>
    <d v="2016-12-01T00:00:00"/>
    <s v="Standard Class"/>
    <s v="AT-10435"/>
    <x v="401"/>
    <x v="2"/>
    <s v="United States"/>
    <s v="Los Angeles"/>
    <x v="1"/>
    <n v="90045"/>
    <x v="1"/>
    <s v="TEC-PH-10001300"/>
    <x v="2"/>
    <x v="7"/>
    <s v="iKross Bluetooth Portable Keyboard + Cell Phone Stand Holder + Brush for Apple iPhone 5S 5C 5, 4S 4"/>
    <n v="33.520000000000003"/>
    <n v="2"/>
    <n v="0.2"/>
    <x v="1379"/>
    <x v="2"/>
    <x v="0"/>
    <x v="0"/>
    <x v="0"/>
  </r>
  <r>
    <n v="1504"/>
    <s v="CA-2016-100468"/>
    <d v="2016-11-24T00:00:00"/>
    <d v="2016-12-01T00:00:00"/>
    <s v="Standard Class"/>
    <s v="AT-10435"/>
    <x v="401"/>
    <x v="2"/>
    <s v="United States"/>
    <s v="Los Angeles"/>
    <x v="1"/>
    <n v="90045"/>
    <x v="1"/>
    <s v="FUR-FU-10000010"/>
    <x v="0"/>
    <x v="5"/>
    <s v="DAX Value U-Channel Document Frames, Easel Back"/>
    <n v="9.94"/>
    <n v="2"/>
    <n v="0"/>
    <x v="595"/>
    <x v="0"/>
    <x v="0"/>
    <x v="0"/>
    <x v="0"/>
  </r>
  <r>
    <n v="1505"/>
    <s v="CA-2015-153388"/>
    <d v="2015-08-01T00:00:00"/>
    <d v="2015-08-07T00:00:00"/>
    <s v="Standard Class"/>
    <s v="PC-19000"/>
    <x v="480"/>
    <x v="2"/>
    <s v="United States"/>
    <s v="Los Angeles"/>
    <x v="1"/>
    <n v="90004"/>
    <x v="1"/>
    <s v="OFF-AR-10001868"/>
    <x v="1"/>
    <x v="6"/>
    <s v="Prang Dustless Chalk Sticks"/>
    <n v="6.72"/>
    <n v="4"/>
    <n v="0"/>
    <x v="524"/>
    <x v="0"/>
    <x v="1"/>
    <x v="2"/>
    <x v="6"/>
  </r>
  <r>
    <n v="1506"/>
    <s v="CA-2015-153388"/>
    <d v="2015-08-01T00:00:00"/>
    <d v="2015-08-07T00:00:00"/>
    <s v="Standard Class"/>
    <s v="PC-19000"/>
    <x v="480"/>
    <x v="2"/>
    <s v="United States"/>
    <s v="Los Angeles"/>
    <x v="1"/>
    <n v="90004"/>
    <x v="1"/>
    <s v="FUR-TA-10003715"/>
    <x v="0"/>
    <x v="3"/>
    <s v="Hon 2111 Invitation Series Corner Table"/>
    <n v="1004.976"/>
    <n v="6"/>
    <n v="0.2"/>
    <x v="1380"/>
    <x v="2"/>
    <x v="1"/>
    <x v="2"/>
    <x v="6"/>
  </r>
  <r>
    <n v="1507"/>
    <s v="CA-2017-154935"/>
    <d v="2017-12-24T00:00:00"/>
    <d v="2017-12-29T00:00:00"/>
    <s v="Standard Class"/>
    <s v="AR-10540"/>
    <x v="481"/>
    <x v="0"/>
    <s v="United States"/>
    <s v="New York City"/>
    <x v="15"/>
    <n v="10024"/>
    <x v="3"/>
    <s v="OFF-BI-10003708"/>
    <x v="1"/>
    <x v="8"/>
    <s v="Acco Four Pocket Poly Ring Binder with Label Holder, Smoke, 1&quot;"/>
    <n v="17.88"/>
    <n v="3"/>
    <n v="0.2"/>
    <x v="1381"/>
    <x v="2"/>
    <x v="3"/>
    <x v="0"/>
    <x v="4"/>
  </r>
  <r>
    <n v="1508"/>
    <s v="CA-2016-134208"/>
    <d v="2016-09-17T00:00:00"/>
    <d v="2016-09-23T00:00:00"/>
    <s v="Standard Class"/>
    <s v="CS-12505"/>
    <x v="473"/>
    <x v="0"/>
    <s v="United States"/>
    <s v="Columbus"/>
    <x v="32"/>
    <n v="31907"/>
    <x v="0"/>
    <s v="TEC-MA-10004458"/>
    <x v="2"/>
    <x v="15"/>
    <s v="Lexmark X 9575 Professional All-in-One Color Printer"/>
    <n v="396"/>
    <n v="4"/>
    <n v="0"/>
    <x v="1382"/>
    <x v="0"/>
    <x v="0"/>
    <x v="2"/>
    <x v="8"/>
  </r>
  <r>
    <n v="1509"/>
    <s v="CA-2017-108294"/>
    <d v="2017-12-10T00:00:00"/>
    <d v="2017-12-10T00:00:00"/>
    <s v="Same Day"/>
    <s v="LS-16975"/>
    <x v="60"/>
    <x v="2"/>
    <s v="United States"/>
    <s v="Omaha"/>
    <x v="8"/>
    <n v="68104"/>
    <x v="2"/>
    <s v="OFF-BI-10004965"/>
    <x v="1"/>
    <x v="8"/>
    <s v="Ibico Covers for Plastic or Wire Binding Elements"/>
    <n v="34.5"/>
    <n v="3"/>
    <n v="0"/>
    <x v="29"/>
    <x v="0"/>
    <x v="3"/>
    <x v="0"/>
    <x v="4"/>
  </r>
  <r>
    <n v="1510"/>
    <s v="CA-2017-103611"/>
    <d v="2017-09-12T00:00:00"/>
    <d v="2017-09-15T00:00:00"/>
    <s v="First Class"/>
    <s v="JM-15535"/>
    <x v="341"/>
    <x v="0"/>
    <s v="United States"/>
    <s v="Los Angeles"/>
    <x v="1"/>
    <n v="90036"/>
    <x v="1"/>
    <s v="FUR-FU-10004270"/>
    <x v="0"/>
    <x v="5"/>
    <s v="Eldon Image Series Desk Accessories, Burgundy"/>
    <n v="8.36"/>
    <n v="2"/>
    <n v="0"/>
    <x v="1383"/>
    <x v="0"/>
    <x v="3"/>
    <x v="2"/>
    <x v="8"/>
  </r>
  <r>
    <n v="1511"/>
    <s v="CA-2017-100384"/>
    <d v="2017-06-24T00:00:00"/>
    <d v="2017-07-01T00:00:00"/>
    <s v="Standard Class"/>
    <s v="NH-18610"/>
    <x v="468"/>
    <x v="1"/>
    <s v="United States"/>
    <s v="Pomona"/>
    <x v="1"/>
    <n v="91767"/>
    <x v="1"/>
    <s v="OFF-AR-10002135"/>
    <x v="1"/>
    <x v="6"/>
    <s v="Boston Heavy-Duty Trimline Electric Pencil Sharpeners"/>
    <n v="385.6"/>
    <n v="8"/>
    <n v="0"/>
    <x v="1384"/>
    <x v="0"/>
    <x v="3"/>
    <x v="1"/>
    <x v="1"/>
  </r>
  <r>
    <n v="1512"/>
    <s v="CA-2017-100384"/>
    <d v="2017-06-24T00:00:00"/>
    <d v="2017-07-01T00:00:00"/>
    <s v="Standard Class"/>
    <s v="NH-18610"/>
    <x v="468"/>
    <x v="1"/>
    <s v="United States"/>
    <s v="Pomona"/>
    <x v="1"/>
    <n v="91767"/>
    <x v="1"/>
    <s v="OFF-AR-10003514"/>
    <x v="1"/>
    <x v="6"/>
    <s v="4009 Highlighters by Sanford"/>
    <n v="35.82"/>
    <n v="9"/>
    <n v="0"/>
    <x v="1385"/>
    <x v="0"/>
    <x v="3"/>
    <x v="1"/>
    <x v="1"/>
  </r>
  <r>
    <n v="1513"/>
    <s v="CA-2017-112809"/>
    <d v="2017-08-18T00:00:00"/>
    <d v="2017-08-22T00:00:00"/>
    <s v="Standard Class"/>
    <s v="RA-19915"/>
    <x v="154"/>
    <x v="0"/>
    <s v="United States"/>
    <s v="Dallas"/>
    <x v="5"/>
    <n v="75220"/>
    <x v="2"/>
    <s v="OFF-ST-10002276"/>
    <x v="1"/>
    <x v="4"/>
    <s v="Safco Steel Mobile File Cart"/>
    <n v="200.06399999999999"/>
    <n v="3"/>
    <n v="0.2"/>
    <x v="1386"/>
    <x v="2"/>
    <x v="3"/>
    <x v="2"/>
    <x v="6"/>
  </r>
  <r>
    <n v="1514"/>
    <s v="CA-2017-112809"/>
    <d v="2017-08-18T00:00:00"/>
    <d v="2017-08-22T00:00:00"/>
    <s v="Standard Class"/>
    <s v="RA-19915"/>
    <x v="154"/>
    <x v="0"/>
    <s v="United States"/>
    <s v="Dallas"/>
    <x v="5"/>
    <n v="75220"/>
    <x v="2"/>
    <s v="OFF-BI-10001098"/>
    <x v="1"/>
    <x v="8"/>
    <s v="Acco D-Ring Binder w/DublLock"/>
    <n v="21.38"/>
    <n v="5"/>
    <n v="0.8"/>
    <x v="1387"/>
    <x v="1"/>
    <x v="3"/>
    <x v="2"/>
    <x v="6"/>
  </r>
  <r>
    <n v="1515"/>
    <s v="CA-2017-112809"/>
    <d v="2017-08-18T00:00:00"/>
    <d v="2017-08-22T00:00:00"/>
    <s v="Standard Class"/>
    <s v="RA-19915"/>
    <x v="154"/>
    <x v="0"/>
    <s v="United States"/>
    <s v="Dallas"/>
    <x v="5"/>
    <n v="75220"/>
    <x v="2"/>
    <s v="OFF-BI-10001636"/>
    <x v="1"/>
    <x v="8"/>
    <s v="Ibico Plastic and Wire Spiral Binding Combs"/>
    <n v="6.7439999999999998"/>
    <n v="4"/>
    <n v="0.8"/>
    <x v="1388"/>
    <x v="1"/>
    <x v="3"/>
    <x v="2"/>
    <x v="6"/>
  </r>
  <r>
    <n v="1516"/>
    <s v="US-2017-160759"/>
    <d v="2017-12-11T00:00:00"/>
    <d v="2017-12-17T00:00:00"/>
    <s v="Standard Class"/>
    <s v="AI-10855"/>
    <x v="482"/>
    <x v="0"/>
    <s v="United States"/>
    <s v="Philadelphia"/>
    <x v="9"/>
    <n v="19120"/>
    <x v="3"/>
    <s v="FUR-CH-10002961"/>
    <x v="0"/>
    <x v="1"/>
    <s v="Leather Task Chair, Black"/>
    <n v="63.686"/>
    <n v="1"/>
    <n v="0.3"/>
    <x v="1389"/>
    <x v="1"/>
    <x v="3"/>
    <x v="0"/>
    <x v="4"/>
  </r>
  <r>
    <n v="1517"/>
    <s v="CA-2017-148446"/>
    <d v="2017-12-10T00:00:00"/>
    <d v="2017-12-14T00:00:00"/>
    <s v="Second Class"/>
    <s v="MC-17845"/>
    <x v="266"/>
    <x v="0"/>
    <s v="United States"/>
    <s v="North Las Vegas"/>
    <x v="33"/>
    <n v="89031"/>
    <x v="1"/>
    <s v="FUR-TA-10004256"/>
    <x v="0"/>
    <x v="3"/>
    <s v="Bretford “Just In Time” Height-Adjustable Multi-Task Work Tables"/>
    <n v="1669.6"/>
    <n v="4"/>
    <n v="0"/>
    <x v="1390"/>
    <x v="0"/>
    <x v="3"/>
    <x v="0"/>
    <x v="4"/>
  </r>
  <r>
    <n v="1518"/>
    <s v="CA-2014-111059"/>
    <d v="2014-02-03T00:00:00"/>
    <d v="2014-02-06T00:00:00"/>
    <s v="Second Class"/>
    <s v="TB-21400"/>
    <x v="483"/>
    <x v="0"/>
    <s v="United States"/>
    <s v="Seattle"/>
    <x v="4"/>
    <n v="98105"/>
    <x v="1"/>
    <s v="OFF-BI-10004593"/>
    <x v="1"/>
    <x v="8"/>
    <s v="Ibico Laser Imprintable Binding System Covers"/>
    <n v="83.84"/>
    <n v="2"/>
    <n v="0.2"/>
    <x v="1391"/>
    <x v="2"/>
    <x v="2"/>
    <x v="3"/>
    <x v="11"/>
  </r>
  <r>
    <n v="1519"/>
    <s v="CA-2014-111059"/>
    <d v="2014-02-03T00:00:00"/>
    <d v="2014-02-06T00:00:00"/>
    <s v="Second Class"/>
    <s v="TB-21400"/>
    <x v="483"/>
    <x v="0"/>
    <s v="United States"/>
    <s v="Seattle"/>
    <x v="4"/>
    <n v="98105"/>
    <x v="1"/>
    <s v="OFF-BI-10002827"/>
    <x v="1"/>
    <x v="8"/>
    <s v="Avery Durable Poly Binders"/>
    <n v="13.272"/>
    <n v="3"/>
    <n v="0.2"/>
    <x v="1392"/>
    <x v="2"/>
    <x v="2"/>
    <x v="3"/>
    <x v="11"/>
  </r>
  <r>
    <n v="1520"/>
    <s v="CA-2017-116204"/>
    <d v="2017-02-11T00:00:00"/>
    <d v="2017-02-14T00:00:00"/>
    <s v="Second Class"/>
    <s v="VW-21775"/>
    <x v="100"/>
    <x v="1"/>
    <s v="United States"/>
    <s v="San Francisco"/>
    <x v="1"/>
    <n v="94110"/>
    <x v="1"/>
    <s v="OFF-BI-10001759"/>
    <x v="1"/>
    <x v="8"/>
    <s v="Acco Pressboard Covers with Storage Hooks, 14 7/8&quot; x 11&quot;, Dark Blue"/>
    <n v="21.335999999999999"/>
    <n v="7"/>
    <n v="0.2"/>
    <x v="1393"/>
    <x v="2"/>
    <x v="3"/>
    <x v="3"/>
    <x v="11"/>
  </r>
  <r>
    <n v="1521"/>
    <s v="CA-2017-109946"/>
    <d v="2017-04-16T00:00:00"/>
    <d v="2017-04-21T00:00:00"/>
    <s v="Standard Class"/>
    <s v="PL-18925"/>
    <x v="484"/>
    <x v="2"/>
    <s v="United States"/>
    <s v="Chicago"/>
    <x v="10"/>
    <n v="60610"/>
    <x v="2"/>
    <s v="OFF-AR-10001419"/>
    <x v="1"/>
    <x v="6"/>
    <s v="Newell 325"/>
    <n v="16.52"/>
    <n v="5"/>
    <n v="0.2"/>
    <x v="1394"/>
    <x v="2"/>
    <x v="3"/>
    <x v="1"/>
    <x v="3"/>
  </r>
  <r>
    <n v="1522"/>
    <s v="CA-2015-144806"/>
    <d v="2015-12-06T00:00:00"/>
    <d v="2015-12-11T00:00:00"/>
    <s v="Standard Class"/>
    <s v="GH-14425"/>
    <x v="485"/>
    <x v="0"/>
    <s v="United States"/>
    <s v="Tucson"/>
    <x v="16"/>
    <n v="85705"/>
    <x v="1"/>
    <s v="FUR-FU-10002253"/>
    <x v="0"/>
    <x v="5"/>
    <s v="Howard Miller 13&quot; Diameter Pewter Finish Round Wall Clock"/>
    <n v="206.11199999999999"/>
    <n v="6"/>
    <n v="0.2"/>
    <x v="1395"/>
    <x v="2"/>
    <x v="1"/>
    <x v="0"/>
    <x v="4"/>
  </r>
  <r>
    <n v="1523"/>
    <s v="CA-2015-144806"/>
    <d v="2015-12-06T00:00:00"/>
    <d v="2015-12-11T00:00:00"/>
    <s v="Standard Class"/>
    <s v="GH-14425"/>
    <x v="485"/>
    <x v="0"/>
    <s v="United States"/>
    <s v="Tucson"/>
    <x v="16"/>
    <n v="85705"/>
    <x v="1"/>
    <s v="OFF-PA-10002586"/>
    <x v="1"/>
    <x v="10"/>
    <s v="Xerox 1970"/>
    <n v="19.920000000000002"/>
    <n v="5"/>
    <n v="0.2"/>
    <x v="1396"/>
    <x v="2"/>
    <x v="1"/>
    <x v="0"/>
    <x v="4"/>
  </r>
  <r>
    <n v="1524"/>
    <s v="CA-2015-144806"/>
    <d v="2015-12-06T00:00:00"/>
    <d v="2015-12-11T00:00:00"/>
    <s v="Standard Class"/>
    <s v="GH-14425"/>
    <x v="485"/>
    <x v="0"/>
    <s v="United States"/>
    <s v="Tucson"/>
    <x v="16"/>
    <n v="85705"/>
    <x v="1"/>
    <s v="OFF-PA-10003039"/>
    <x v="1"/>
    <x v="10"/>
    <s v="Xerox 1960"/>
    <n v="198.27199999999999"/>
    <n v="8"/>
    <n v="0.2"/>
    <x v="1397"/>
    <x v="2"/>
    <x v="1"/>
    <x v="0"/>
    <x v="4"/>
  </r>
  <r>
    <n v="1525"/>
    <s v="CA-2015-144806"/>
    <d v="2015-12-06T00:00:00"/>
    <d v="2015-12-11T00:00:00"/>
    <s v="Standard Class"/>
    <s v="GH-14425"/>
    <x v="485"/>
    <x v="0"/>
    <s v="United States"/>
    <s v="Tucson"/>
    <x v="16"/>
    <n v="85705"/>
    <x v="1"/>
    <s v="OFF-ST-10004804"/>
    <x v="1"/>
    <x v="4"/>
    <s v="Belkin 19&quot; Vented Equipment Shelf, Black"/>
    <n v="247.10400000000001"/>
    <n v="6"/>
    <n v="0.2"/>
    <x v="1398"/>
    <x v="2"/>
    <x v="1"/>
    <x v="0"/>
    <x v="4"/>
  </r>
  <r>
    <n v="1526"/>
    <s v="CA-2015-144806"/>
    <d v="2015-12-06T00:00:00"/>
    <d v="2015-12-11T00:00:00"/>
    <s v="Standard Class"/>
    <s v="GH-14425"/>
    <x v="485"/>
    <x v="0"/>
    <s v="United States"/>
    <s v="Tucson"/>
    <x v="16"/>
    <n v="85705"/>
    <x v="1"/>
    <s v="OFF-AR-10004042"/>
    <x v="1"/>
    <x v="6"/>
    <s v="BOSTON Model 1800 Electric Pencil Sharpeners, Putty/Woodgrain"/>
    <n v="86.304000000000002"/>
    <n v="6"/>
    <n v="0.2"/>
    <x v="31"/>
    <x v="2"/>
    <x v="1"/>
    <x v="0"/>
    <x v="4"/>
  </r>
  <r>
    <n v="1527"/>
    <s v="CA-2016-122392"/>
    <d v="2016-07-22T00:00:00"/>
    <d v="2016-07-27T00:00:00"/>
    <s v="Standard Class"/>
    <s v="CJ-12010"/>
    <x v="170"/>
    <x v="0"/>
    <s v="United States"/>
    <s v="Allentown"/>
    <x v="9"/>
    <n v="18103"/>
    <x v="3"/>
    <s v="OFF-AR-10002221"/>
    <x v="1"/>
    <x v="6"/>
    <s v="12 Colored Short Pencils"/>
    <n v="4.16"/>
    <n v="2"/>
    <n v="0.2"/>
    <x v="1399"/>
    <x v="2"/>
    <x v="0"/>
    <x v="2"/>
    <x v="7"/>
  </r>
  <r>
    <n v="1528"/>
    <s v="CA-2016-122392"/>
    <d v="2016-07-22T00:00:00"/>
    <d v="2016-07-27T00:00:00"/>
    <s v="Standard Class"/>
    <s v="CJ-12010"/>
    <x v="170"/>
    <x v="0"/>
    <s v="United States"/>
    <s v="Allentown"/>
    <x v="9"/>
    <n v="18103"/>
    <x v="3"/>
    <s v="FUR-FU-10002456"/>
    <x v="0"/>
    <x v="5"/>
    <s v="Master Caster Door Stop, Large Neon Orange"/>
    <n v="11.648"/>
    <n v="2"/>
    <n v="0.2"/>
    <x v="1400"/>
    <x v="2"/>
    <x v="0"/>
    <x v="2"/>
    <x v="7"/>
  </r>
  <r>
    <n v="1529"/>
    <s v="CA-2015-148432"/>
    <d v="2015-11-07T00:00:00"/>
    <d v="2015-11-10T00:00:00"/>
    <s v="Second Class"/>
    <s v="MC-18130"/>
    <x v="305"/>
    <x v="1"/>
    <s v="United States"/>
    <s v="Newark"/>
    <x v="13"/>
    <n v="19711"/>
    <x v="3"/>
    <s v="OFF-FA-10004968"/>
    <x v="1"/>
    <x v="13"/>
    <s v="Rubber Band Ball"/>
    <n v="26.18"/>
    <n v="7"/>
    <n v="0"/>
    <x v="1401"/>
    <x v="0"/>
    <x v="1"/>
    <x v="0"/>
    <x v="0"/>
  </r>
  <r>
    <n v="1530"/>
    <s v="CA-2015-148432"/>
    <d v="2015-11-07T00:00:00"/>
    <d v="2015-11-10T00:00:00"/>
    <s v="Second Class"/>
    <s v="MC-18130"/>
    <x v="305"/>
    <x v="1"/>
    <s v="United States"/>
    <s v="Newark"/>
    <x v="13"/>
    <n v="19711"/>
    <x v="3"/>
    <s v="OFF-PA-10001274"/>
    <x v="1"/>
    <x v="10"/>
    <s v="Loose Memo Sheets"/>
    <n v="7.3"/>
    <n v="2"/>
    <n v="0"/>
    <x v="1402"/>
    <x v="0"/>
    <x v="1"/>
    <x v="0"/>
    <x v="0"/>
  </r>
  <r>
    <n v="1531"/>
    <s v="CA-2015-103793"/>
    <d v="2015-03-26T00:00:00"/>
    <d v="2015-03-31T00:00:00"/>
    <s v="Standard Class"/>
    <s v="BV-11245"/>
    <x v="296"/>
    <x v="1"/>
    <s v="United States"/>
    <s v="Miami"/>
    <x v="2"/>
    <n v="33142"/>
    <x v="0"/>
    <s v="OFF-PA-10001125"/>
    <x v="1"/>
    <x v="10"/>
    <s v="Xerox 1988"/>
    <n v="74.352000000000004"/>
    <n v="3"/>
    <n v="0.2"/>
    <x v="1403"/>
    <x v="2"/>
    <x v="1"/>
    <x v="3"/>
    <x v="10"/>
  </r>
  <r>
    <n v="1532"/>
    <s v="CA-2017-159884"/>
    <d v="2017-08-31T00:00:00"/>
    <d v="2017-09-05T00:00:00"/>
    <s v="Standard Class"/>
    <s v="JF-15490"/>
    <x v="223"/>
    <x v="0"/>
    <s v="United States"/>
    <s v="Tempe"/>
    <x v="16"/>
    <n v="85281"/>
    <x v="1"/>
    <s v="OFF-ST-10000344"/>
    <x v="1"/>
    <x v="4"/>
    <s v="Neat Ideas Personal Hanging Folder Files, Black"/>
    <n v="10.744"/>
    <n v="1"/>
    <n v="0.2"/>
    <x v="1404"/>
    <x v="2"/>
    <x v="3"/>
    <x v="2"/>
    <x v="6"/>
  </r>
  <r>
    <n v="1533"/>
    <s v="CA-2017-159884"/>
    <d v="2017-08-31T00:00:00"/>
    <d v="2017-09-05T00:00:00"/>
    <s v="Standard Class"/>
    <s v="JF-15490"/>
    <x v="223"/>
    <x v="0"/>
    <s v="United States"/>
    <s v="Tempe"/>
    <x v="16"/>
    <n v="85281"/>
    <x v="1"/>
    <s v="OFF-FA-10000585"/>
    <x v="1"/>
    <x v="13"/>
    <s v="OIC Bulk Pack Metal Binder Clips"/>
    <n v="8.3759999999999994"/>
    <n v="3"/>
    <n v="0.2"/>
    <x v="1405"/>
    <x v="2"/>
    <x v="3"/>
    <x v="2"/>
    <x v="6"/>
  </r>
  <r>
    <n v="1534"/>
    <s v="CA-2016-139885"/>
    <d v="2016-12-04T00:00:00"/>
    <d v="2016-12-08T00:00:00"/>
    <s v="Standard Class"/>
    <s v="EB-13840"/>
    <x v="225"/>
    <x v="1"/>
    <s v="United States"/>
    <s v="New York City"/>
    <x v="15"/>
    <n v="10035"/>
    <x v="3"/>
    <s v="OFF-ST-10003324"/>
    <x v="1"/>
    <x v="4"/>
    <s v="Belkin OmniView SE Rackmount Kit"/>
    <n v="212.88"/>
    <n v="6"/>
    <n v="0"/>
    <x v="232"/>
    <x v="0"/>
    <x v="0"/>
    <x v="0"/>
    <x v="4"/>
  </r>
  <r>
    <n v="1535"/>
    <s v="CA-2017-124086"/>
    <d v="2017-02-10T00:00:00"/>
    <d v="2017-02-14T00:00:00"/>
    <s v="Standard Class"/>
    <s v="MP-18175"/>
    <x v="486"/>
    <x v="2"/>
    <s v="United States"/>
    <s v="Laguna Niguel"/>
    <x v="1"/>
    <n v="92677"/>
    <x v="1"/>
    <s v="FUR-BO-10004015"/>
    <x v="0"/>
    <x v="0"/>
    <s v="Bush Andora Bookcase, Maple/Graphite Gray Finish"/>
    <n v="203.983"/>
    <n v="2"/>
    <n v="0.15"/>
    <x v="1406"/>
    <x v="2"/>
    <x v="3"/>
    <x v="3"/>
    <x v="11"/>
  </r>
  <r>
    <n v="1536"/>
    <s v="CA-2016-112389"/>
    <d v="2016-10-29T00:00:00"/>
    <d v="2016-11-02T00:00:00"/>
    <s v="Standard Class"/>
    <s v="JM-15655"/>
    <x v="487"/>
    <x v="1"/>
    <s v="United States"/>
    <s v="Bridgeton"/>
    <x v="30"/>
    <n v="8302"/>
    <x v="3"/>
    <s v="OFF-ST-10000419"/>
    <x v="1"/>
    <x v="4"/>
    <s v="Rogers Jumbo File, Granite"/>
    <n v="40.74"/>
    <n v="3"/>
    <n v="0"/>
    <x v="1407"/>
    <x v="0"/>
    <x v="0"/>
    <x v="0"/>
    <x v="2"/>
  </r>
  <r>
    <n v="1537"/>
    <s v="CA-2016-112389"/>
    <d v="2016-10-29T00:00:00"/>
    <d v="2016-11-02T00:00:00"/>
    <s v="Standard Class"/>
    <s v="JM-15655"/>
    <x v="487"/>
    <x v="1"/>
    <s v="United States"/>
    <s v="Bridgeton"/>
    <x v="30"/>
    <n v="8302"/>
    <x v="3"/>
    <s v="OFF-AP-10001626"/>
    <x v="1"/>
    <x v="9"/>
    <s v="Commercial WindTunnel Clean Air Upright Vacuum, Replacement Belts, Filtration Bags"/>
    <n v="11.67"/>
    <n v="3"/>
    <n v="0"/>
    <x v="1408"/>
    <x v="0"/>
    <x v="0"/>
    <x v="0"/>
    <x v="2"/>
  </r>
  <r>
    <n v="1538"/>
    <s v="CA-2017-121888"/>
    <d v="2017-09-15T00:00:00"/>
    <d v="2017-09-17T00:00:00"/>
    <s v="Second Class"/>
    <s v="CL-11890"/>
    <x v="488"/>
    <x v="0"/>
    <s v="United States"/>
    <s v="Everett"/>
    <x v="31"/>
    <n v="2149"/>
    <x v="3"/>
    <s v="TEC-PH-10000439"/>
    <x v="2"/>
    <x v="7"/>
    <s v="GE DSL Phone Line Filter"/>
    <n v="39.99"/>
    <n v="1"/>
    <n v="0"/>
    <x v="1409"/>
    <x v="0"/>
    <x v="3"/>
    <x v="2"/>
    <x v="8"/>
  </r>
  <r>
    <n v="1539"/>
    <s v="CA-2017-121888"/>
    <d v="2017-09-15T00:00:00"/>
    <d v="2017-09-17T00:00:00"/>
    <s v="Second Class"/>
    <s v="CL-11890"/>
    <x v="488"/>
    <x v="0"/>
    <s v="United States"/>
    <s v="Everett"/>
    <x v="31"/>
    <n v="2149"/>
    <x v="3"/>
    <s v="OFF-AR-10003478"/>
    <x v="1"/>
    <x v="6"/>
    <s v="Avery Hi-Liter EverBold Pen Style Fluorescent Highlighters, 4/Pack"/>
    <n v="16.28"/>
    <n v="2"/>
    <n v="0"/>
    <x v="1410"/>
    <x v="0"/>
    <x v="3"/>
    <x v="2"/>
    <x v="8"/>
  </r>
  <r>
    <n v="1540"/>
    <s v="CA-2017-121888"/>
    <d v="2017-09-15T00:00:00"/>
    <d v="2017-09-17T00:00:00"/>
    <s v="Second Class"/>
    <s v="CL-11890"/>
    <x v="488"/>
    <x v="0"/>
    <s v="United States"/>
    <s v="Everett"/>
    <x v="31"/>
    <n v="2149"/>
    <x v="3"/>
    <s v="FUR-BO-10002545"/>
    <x v="0"/>
    <x v="0"/>
    <s v="Atlantic Metals Mobile 3-Shelf Bookcases, Custom Colors"/>
    <n v="782.94"/>
    <n v="3"/>
    <n v="0"/>
    <x v="1411"/>
    <x v="0"/>
    <x v="3"/>
    <x v="2"/>
    <x v="8"/>
  </r>
  <r>
    <n v="1541"/>
    <s v="CA-2017-121888"/>
    <d v="2017-09-15T00:00:00"/>
    <d v="2017-09-17T00:00:00"/>
    <s v="Second Class"/>
    <s v="CL-11890"/>
    <x v="488"/>
    <x v="0"/>
    <s v="United States"/>
    <s v="Everett"/>
    <x v="31"/>
    <n v="2149"/>
    <x v="3"/>
    <s v="OFF-BI-10001765"/>
    <x v="1"/>
    <x v="8"/>
    <s v="Wilson Jones Heavy-Duty Casebound Ring Binders with Metal Hinges"/>
    <n v="242.48"/>
    <n v="7"/>
    <n v="0"/>
    <x v="1412"/>
    <x v="0"/>
    <x v="3"/>
    <x v="2"/>
    <x v="8"/>
  </r>
  <r>
    <n v="1542"/>
    <s v="CA-2014-166884"/>
    <d v="2014-03-11T00:00:00"/>
    <d v="2014-03-16T00:00:00"/>
    <s v="Second Class"/>
    <s v="CK-12205"/>
    <x v="237"/>
    <x v="0"/>
    <s v="United States"/>
    <s v="Columbus"/>
    <x v="24"/>
    <n v="43229"/>
    <x v="3"/>
    <s v="FUR-FU-10003981"/>
    <x v="0"/>
    <x v="5"/>
    <s v="Eldon Wave Desk Accessories"/>
    <n v="8.32"/>
    <n v="5"/>
    <n v="0.2"/>
    <x v="1413"/>
    <x v="2"/>
    <x v="2"/>
    <x v="3"/>
    <x v="10"/>
  </r>
  <r>
    <n v="1543"/>
    <s v="CA-2014-166884"/>
    <d v="2014-03-11T00:00:00"/>
    <d v="2014-03-16T00:00:00"/>
    <s v="Second Class"/>
    <s v="CK-12205"/>
    <x v="237"/>
    <x v="0"/>
    <s v="United States"/>
    <s v="Columbus"/>
    <x v="24"/>
    <n v="43229"/>
    <x v="3"/>
    <s v="OFF-FA-10001561"/>
    <x v="1"/>
    <x v="13"/>
    <s v="Stockwell Push Pins"/>
    <n v="10.464"/>
    <n v="6"/>
    <n v="0.2"/>
    <x v="1414"/>
    <x v="2"/>
    <x v="2"/>
    <x v="3"/>
    <x v="10"/>
  </r>
  <r>
    <n v="1544"/>
    <s v="CA-2014-107181"/>
    <d v="2014-02-04T00:00:00"/>
    <d v="2014-02-08T00:00:00"/>
    <s v="Standard Class"/>
    <s v="DB-13270"/>
    <x v="489"/>
    <x v="2"/>
    <s v="United States"/>
    <s v="San Diego"/>
    <x v="1"/>
    <n v="92024"/>
    <x v="1"/>
    <s v="OFF-BI-10004230"/>
    <x v="1"/>
    <x v="8"/>
    <s v="GBC Recycled Grain Textured Covers"/>
    <n v="82.896000000000001"/>
    <n v="3"/>
    <n v="0.2"/>
    <x v="1415"/>
    <x v="2"/>
    <x v="2"/>
    <x v="3"/>
    <x v="11"/>
  </r>
  <r>
    <n v="1545"/>
    <s v="CA-2014-107181"/>
    <d v="2014-02-04T00:00:00"/>
    <d v="2014-02-08T00:00:00"/>
    <s v="Standard Class"/>
    <s v="DB-13270"/>
    <x v="489"/>
    <x v="2"/>
    <s v="United States"/>
    <s v="San Diego"/>
    <x v="1"/>
    <n v="92024"/>
    <x v="1"/>
    <s v="OFF-PA-10000350"/>
    <x v="1"/>
    <x v="10"/>
    <s v="Message Book, Standard Line &quot;While You Were Out&quot;, 5 1/2&quot; X 4&quot;, 200 Sets/Book"/>
    <n v="34.24"/>
    <n v="4"/>
    <n v="0"/>
    <x v="1416"/>
    <x v="0"/>
    <x v="2"/>
    <x v="3"/>
    <x v="11"/>
  </r>
  <r>
    <n v="1546"/>
    <s v="CA-2014-150245"/>
    <d v="2014-12-31T00:00:00"/>
    <d v="2015-01-04T00:00:00"/>
    <s v="Second Class"/>
    <s v="PC-18745"/>
    <x v="331"/>
    <x v="1"/>
    <s v="United States"/>
    <s v="Watertown"/>
    <x v="15"/>
    <n v="13601"/>
    <x v="3"/>
    <s v="FUR-BO-10002613"/>
    <x v="0"/>
    <x v="0"/>
    <s v="Atlantic Metals Mobile 4-Shelf Bookcases, Custom Colors"/>
    <n v="1573.4880000000001"/>
    <n v="7"/>
    <n v="0.2"/>
    <x v="1417"/>
    <x v="2"/>
    <x v="2"/>
    <x v="0"/>
    <x v="4"/>
  </r>
  <r>
    <n v="1547"/>
    <s v="CA-2015-111395"/>
    <d v="2015-11-23T00:00:00"/>
    <d v="2015-11-27T00:00:00"/>
    <s v="Standard Class"/>
    <s v="VB-21745"/>
    <x v="146"/>
    <x v="1"/>
    <s v="United States"/>
    <s v="San Antonio"/>
    <x v="5"/>
    <n v="78207"/>
    <x v="2"/>
    <s v="OFF-PA-10000994"/>
    <x v="1"/>
    <x v="10"/>
    <s v="Xerox 1915"/>
    <n v="335.52"/>
    <n v="4"/>
    <n v="0.2"/>
    <x v="783"/>
    <x v="2"/>
    <x v="1"/>
    <x v="0"/>
    <x v="0"/>
  </r>
  <r>
    <n v="1548"/>
    <s v="CA-2015-111395"/>
    <d v="2015-11-23T00:00:00"/>
    <d v="2015-11-27T00:00:00"/>
    <s v="Standard Class"/>
    <s v="VB-21745"/>
    <x v="146"/>
    <x v="1"/>
    <s v="United States"/>
    <s v="San Antonio"/>
    <x v="5"/>
    <n v="78207"/>
    <x v="2"/>
    <s v="OFF-BI-10002867"/>
    <x v="1"/>
    <x v="8"/>
    <s v="GBC Recycled Regency Composition Covers"/>
    <n v="23.911999999999999"/>
    <n v="2"/>
    <n v="0.8"/>
    <x v="1418"/>
    <x v="1"/>
    <x v="1"/>
    <x v="0"/>
    <x v="0"/>
  </r>
  <r>
    <n v="1549"/>
    <s v="CA-2015-111395"/>
    <d v="2015-11-23T00:00:00"/>
    <d v="2015-11-27T00:00:00"/>
    <s v="Standard Class"/>
    <s v="VB-21745"/>
    <x v="146"/>
    <x v="1"/>
    <s v="United States"/>
    <s v="San Antonio"/>
    <x v="5"/>
    <n v="78207"/>
    <x v="2"/>
    <s v="OFF-ST-10001291"/>
    <x v="1"/>
    <x v="4"/>
    <s v="Tenex Personal Self-Stacking Standard File Box, Black/Gray"/>
    <n v="27.056000000000001"/>
    <n v="2"/>
    <n v="0.2"/>
    <x v="1419"/>
    <x v="2"/>
    <x v="1"/>
    <x v="0"/>
    <x v="0"/>
  </r>
  <r>
    <n v="1550"/>
    <s v="CA-2014-134278"/>
    <d v="2014-07-06T00:00:00"/>
    <d v="2014-07-08T00:00:00"/>
    <s v="First Class"/>
    <s v="EP-13915"/>
    <x v="212"/>
    <x v="0"/>
    <s v="United States"/>
    <s v="New York City"/>
    <x v="15"/>
    <n v="10011"/>
    <x v="3"/>
    <s v="TEC-CO-10001046"/>
    <x v="2"/>
    <x v="16"/>
    <s v="Canon Imageclass D680 Copier / Fax"/>
    <n v="559.99199999999996"/>
    <n v="1"/>
    <n v="0.2"/>
    <x v="1420"/>
    <x v="2"/>
    <x v="2"/>
    <x v="2"/>
    <x v="7"/>
  </r>
  <r>
    <n v="1551"/>
    <s v="US-2017-124926"/>
    <d v="2017-11-13T00:00:00"/>
    <d v="2017-11-18T00:00:00"/>
    <s v="Second Class"/>
    <s v="ME-17320"/>
    <x v="467"/>
    <x v="2"/>
    <s v="United States"/>
    <s v="Houston"/>
    <x v="5"/>
    <n v="77095"/>
    <x v="2"/>
    <s v="OFF-AP-10004868"/>
    <x v="1"/>
    <x v="9"/>
    <s v="Hoover Commercial Soft Guard Upright Vacuum And Disposable Filtration Bags"/>
    <n v="9.3239999999999998"/>
    <n v="6"/>
    <n v="0.8"/>
    <x v="1421"/>
    <x v="1"/>
    <x v="3"/>
    <x v="0"/>
    <x v="0"/>
  </r>
  <r>
    <n v="1552"/>
    <s v="CA-2016-159345"/>
    <d v="2016-06-17T00:00:00"/>
    <d v="2016-06-22T00:00:00"/>
    <s v="Standard Class"/>
    <s v="IG-15085"/>
    <x v="490"/>
    <x v="0"/>
    <s v="United States"/>
    <s v="San Diego"/>
    <x v="1"/>
    <n v="92024"/>
    <x v="1"/>
    <s v="OFF-PA-10000806"/>
    <x v="1"/>
    <x v="10"/>
    <s v="Xerox 1934"/>
    <n v="111.96"/>
    <n v="2"/>
    <n v="0"/>
    <x v="1422"/>
    <x v="0"/>
    <x v="0"/>
    <x v="1"/>
    <x v="1"/>
  </r>
  <r>
    <n v="1553"/>
    <s v="CA-2014-130274"/>
    <d v="2014-05-03T00:00:00"/>
    <d v="2014-05-05T00:00:00"/>
    <s v="First Class"/>
    <s v="JS-15940"/>
    <x v="185"/>
    <x v="2"/>
    <s v="United States"/>
    <s v="Appleton"/>
    <x v="6"/>
    <n v="54915"/>
    <x v="2"/>
    <s v="OFF-LA-10002195"/>
    <x v="1"/>
    <x v="2"/>
    <s v="Avery 481"/>
    <n v="21.56"/>
    <n v="7"/>
    <n v="0"/>
    <x v="765"/>
    <x v="0"/>
    <x v="2"/>
    <x v="1"/>
    <x v="5"/>
  </r>
  <r>
    <n v="1554"/>
    <s v="CA-2017-158386"/>
    <d v="2017-10-16T00:00:00"/>
    <d v="2017-10-21T00:00:00"/>
    <s v="Standard Class"/>
    <s v="BO-11425"/>
    <x v="491"/>
    <x v="0"/>
    <s v="United States"/>
    <s v="Richmond"/>
    <x v="0"/>
    <n v="40475"/>
    <x v="0"/>
    <s v="OFF-BI-10003719"/>
    <x v="1"/>
    <x v="8"/>
    <s v="Large Capacity Hanging Post Binders"/>
    <n v="124.75"/>
    <n v="5"/>
    <n v="0"/>
    <x v="1423"/>
    <x v="0"/>
    <x v="3"/>
    <x v="0"/>
    <x v="2"/>
  </r>
  <r>
    <n v="1555"/>
    <s v="CA-2015-111507"/>
    <d v="2015-02-06T00:00:00"/>
    <d v="2015-02-13T00:00:00"/>
    <s v="Standard Class"/>
    <s v="VW-21775"/>
    <x v="100"/>
    <x v="1"/>
    <s v="United States"/>
    <s v="Bellevue"/>
    <x v="4"/>
    <n v="98006"/>
    <x v="1"/>
    <s v="OFF-AR-10001315"/>
    <x v="1"/>
    <x v="6"/>
    <s v="Newell 310"/>
    <n v="5.28"/>
    <n v="3"/>
    <n v="0"/>
    <x v="1424"/>
    <x v="0"/>
    <x v="1"/>
    <x v="3"/>
    <x v="11"/>
  </r>
  <r>
    <n v="1556"/>
    <s v="CA-2017-120761"/>
    <d v="2017-09-04T00:00:00"/>
    <d v="2017-09-08T00:00:00"/>
    <s v="Standard Class"/>
    <s v="AB-10150"/>
    <x v="492"/>
    <x v="0"/>
    <s v="United States"/>
    <s v="Long Beach"/>
    <x v="15"/>
    <n v="11561"/>
    <x v="3"/>
    <s v="TEC-AC-10000171"/>
    <x v="2"/>
    <x v="11"/>
    <s v="Verbatim 25 GB 6x Blu-ray Single Layer Recordable Disc, 25/Pack"/>
    <n v="91.96"/>
    <n v="4"/>
    <n v="0"/>
    <x v="1425"/>
    <x v="0"/>
    <x v="3"/>
    <x v="2"/>
    <x v="8"/>
  </r>
  <r>
    <n v="1557"/>
    <s v="CA-2016-109176"/>
    <d v="2016-05-09T00:00:00"/>
    <d v="2016-05-15T00:00:00"/>
    <s v="Standard Class"/>
    <s v="JW-16075"/>
    <x v="493"/>
    <x v="0"/>
    <s v="United States"/>
    <s v="Philadelphia"/>
    <x v="9"/>
    <n v="19140"/>
    <x v="3"/>
    <s v="OFF-EN-10003134"/>
    <x v="1"/>
    <x v="12"/>
    <s v="Staple envelope"/>
    <n v="9.3439999999999994"/>
    <n v="1"/>
    <n v="0.2"/>
    <x v="1426"/>
    <x v="2"/>
    <x v="0"/>
    <x v="1"/>
    <x v="5"/>
  </r>
  <r>
    <n v="1558"/>
    <s v="CA-2016-109176"/>
    <d v="2016-05-09T00:00:00"/>
    <d v="2016-05-15T00:00:00"/>
    <s v="Standard Class"/>
    <s v="JW-16075"/>
    <x v="493"/>
    <x v="0"/>
    <s v="United States"/>
    <s v="Philadelphia"/>
    <x v="9"/>
    <n v="19140"/>
    <x v="3"/>
    <s v="OFF-AR-10001955"/>
    <x v="1"/>
    <x v="6"/>
    <s v="Newell 319"/>
    <n v="79.36"/>
    <n v="5"/>
    <n v="0.2"/>
    <x v="1427"/>
    <x v="2"/>
    <x v="0"/>
    <x v="1"/>
    <x v="5"/>
  </r>
  <r>
    <n v="1559"/>
    <s v="CA-2015-112116"/>
    <d v="2015-03-16T00:00:00"/>
    <d v="2015-03-18T00:00:00"/>
    <s v="Second Class"/>
    <s v="JE-15475"/>
    <x v="188"/>
    <x v="0"/>
    <s v="United States"/>
    <s v="Seattle"/>
    <x v="4"/>
    <n v="98103"/>
    <x v="1"/>
    <s v="FUR-TA-10001039"/>
    <x v="0"/>
    <x v="3"/>
    <s v="KI Adjustable-Height Table"/>
    <n v="171.96"/>
    <n v="2"/>
    <n v="0"/>
    <x v="1428"/>
    <x v="0"/>
    <x v="1"/>
    <x v="3"/>
    <x v="10"/>
  </r>
  <r>
    <n v="1560"/>
    <s v="CA-2016-126809"/>
    <d v="2016-04-09T00:00:00"/>
    <d v="2016-04-13T00:00:00"/>
    <s v="Standard Class"/>
    <s v="EB-13750"/>
    <x v="494"/>
    <x v="1"/>
    <s v="United States"/>
    <s v="Seattle"/>
    <x v="4"/>
    <n v="98103"/>
    <x v="1"/>
    <s v="OFF-BI-10003712"/>
    <x v="1"/>
    <x v="8"/>
    <s v="Acco Pressboard Covers with Storage Hooks, 14 7/8&quot; x 11&quot;, Light Blue"/>
    <n v="35.351999999999997"/>
    <n v="9"/>
    <n v="0.2"/>
    <x v="1429"/>
    <x v="2"/>
    <x v="0"/>
    <x v="1"/>
    <x v="3"/>
  </r>
  <r>
    <n v="1561"/>
    <s v="CA-2014-105172"/>
    <d v="2014-04-04T00:00:00"/>
    <d v="2014-04-09T00:00:00"/>
    <s v="Standard Class"/>
    <s v="PK-18910"/>
    <x v="324"/>
    <x v="2"/>
    <s v="United States"/>
    <s v="San Francisco"/>
    <x v="1"/>
    <n v="94109"/>
    <x v="1"/>
    <s v="OFF-LA-10001641"/>
    <x v="1"/>
    <x v="2"/>
    <s v="Avery 518"/>
    <n v="18.899999999999999"/>
    <n v="6"/>
    <n v="0"/>
    <x v="1430"/>
    <x v="0"/>
    <x v="2"/>
    <x v="1"/>
    <x v="3"/>
  </r>
  <r>
    <n v="1562"/>
    <s v="CA-2017-107293"/>
    <d v="2017-09-05T00:00:00"/>
    <d v="2017-09-06T00:00:00"/>
    <s v="First Class"/>
    <s v="CS-12400"/>
    <x v="37"/>
    <x v="2"/>
    <s v="United States"/>
    <s v="Seattle"/>
    <x v="4"/>
    <n v="98115"/>
    <x v="1"/>
    <s v="OFF-AR-10003732"/>
    <x v="1"/>
    <x v="6"/>
    <s v="Newell 333"/>
    <n v="2.78"/>
    <n v="1"/>
    <n v="0"/>
    <x v="1139"/>
    <x v="0"/>
    <x v="3"/>
    <x v="2"/>
    <x v="8"/>
  </r>
  <r>
    <n v="1563"/>
    <s v="US-2017-102890"/>
    <d v="2017-06-30T00:00:00"/>
    <d v="2017-06-30T00:00:00"/>
    <s v="Same Day"/>
    <s v="SG-20470"/>
    <x v="495"/>
    <x v="0"/>
    <s v="United States"/>
    <s v="New York City"/>
    <x v="15"/>
    <n v="10011"/>
    <x v="3"/>
    <s v="FUR-TA-10000577"/>
    <x v="0"/>
    <x v="3"/>
    <s v="Bretford CR4500 Series Slim Rectangular Table"/>
    <n v="1044.6300000000001"/>
    <n v="5"/>
    <n v="0.4"/>
    <x v="1431"/>
    <x v="1"/>
    <x v="3"/>
    <x v="1"/>
    <x v="1"/>
  </r>
  <r>
    <n v="1564"/>
    <s v="CA-2015-158554"/>
    <d v="2015-11-09T00:00:00"/>
    <d v="2015-11-09T00:00:00"/>
    <s v="Same Day"/>
    <s v="CM-12190"/>
    <x v="496"/>
    <x v="0"/>
    <s v="United States"/>
    <s v="Philadelphia"/>
    <x v="9"/>
    <n v="19134"/>
    <x v="3"/>
    <s v="OFF-PA-10004000"/>
    <x v="1"/>
    <x v="10"/>
    <s v="While You Were Out Pads, 50 per Pad, 4 x 5 1/4, Green Cycle"/>
    <n v="11.352"/>
    <n v="3"/>
    <n v="0.2"/>
    <x v="1432"/>
    <x v="2"/>
    <x v="1"/>
    <x v="0"/>
    <x v="0"/>
  </r>
  <r>
    <n v="1565"/>
    <s v="CA-2014-116239"/>
    <d v="2014-03-04T00:00:00"/>
    <d v="2014-03-04T00:00:00"/>
    <s v="Same Day"/>
    <s v="CL-12565"/>
    <x v="52"/>
    <x v="0"/>
    <s v="United States"/>
    <s v="Columbia"/>
    <x v="20"/>
    <n v="29203"/>
    <x v="0"/>
    <s v="OFF-ST-10001370"/>
    <x v="1"/>
    <x v="4"/>
    <s v="Sensible Storage WireTech Storage Systems"/>
    <n v="354.9"/>
    <n v="5"/>
    <n v="0"/>
    <x v="766"/>
    <x v="0"/>
    <x v="2"/>
    <x v="3"/>
    <x v="10"/>
  </r>
  <r>
    <n v="1566"/>
    <s v="CA-2015-132101"/>
    <d v="2015-03-19T00:00:00"/>
    <d v="2015-03-25T00:00:00"/>
    <s v="Standard Class"/>
    <s v="JO-15550"/>
    <x v="270"/>
    <x v="2"/>
    <s v="United States"/>
    <s v="Seattle"/>
    <x v="4"/>
    <n v="98105"/>
    <x v="1"/>
    <s v="TEC-PH-10004539"/>
    <x v="2"/>
    <x v="7"/>
    <s v="Wireless Extenders zBoost YX545 SOHO Signal Booster"/>
    <n v="453.57600000000002"/>
    <n v="3"/>
    <n v="0.2"/>
    <x v="1433"/>
    <x v="2"/>
    <x v="1"/>
    <x v="3"/>
    <x v="10"/>
  </r>
  <r>
    <n v="1567"/>
    <s v="CA-2015-129112"/>
    <d v="2015-11-29T00:00:00"/>
    <d v="2015-11-30T00:00:00"/>
    <s v="First Class"/>
    <s v="AW-10840"/>
    <x v="497"/>
    <x v="0"/>
    <s v="United States"/>
    <s v="Allen"/>
    <x v="5"/>
    <n v="75002"/>
    <x v="2"/>
    <s v="TEC-AC-10003038"/>
    <x v="2"/>
    <x v="11"/>
    <s v="Kingston Digital DataTraveler 16GB USB 2.0"/>
    <n v="21.48"/>
    <n v="3"/>
    <n v="0.2"/>
    <x v="1434"/>
    <x v="2"/>
    <x v="1"/>
    <x v="0"/>
    <x v="0"/>
  </r>
  <r>
    <n v="1568"/>
    <s v="CA-2015-129112"/>
    <d v="2015-11-29T00:00:00"/>
    <d v="2015-11-30T00:00:00"/>
    <s v="First Class"/>
    <s v="AW-10840"/>
    <x v="497"/>
    <x v="0"/>
    <s v="United States"/>
    <s v="Allen"/>
    <x v="5"/>
    <n v="75002"/>
    <x v="2"/>
    <s v="OFF-BI-10000088"/>
    <x v="1"/>
    <x v="8"/>
    <s v="GBC Imprintable Covers"/>
    <n v="8.7840000000000007"/>
    <n v="4"/>
    <n v="0.8"/>
    <x v="1435"/>
    <x v="1"/>
    <x v="1"/>
    <x v="0"/>
    <x v="0"/>
  </r>
  <r>
    <n v="1569"/>
    <s v="US-2017-152002"/>
    <d v="2017-06-11T00:00:00"/>
    <d v="2017-06-11T00:00:00"/>
    <s v="Same Day"/>
    <s v="DV-13465"/>
    <x v="231"/>
    <x v="0"/>
    <s v="United States"/>
    <s v="Los Angeles"/>
    <x v="1"/>
    <n v="90004"/>
    <x v="1"/>
    <s v="OFF-PA-10000357"/>
    <x v="1"/>
    <x v="10"/>
    <s v="White Dual Perf Computer Printout Paper, 2700 Sheets, 1 Part, Heavyweight, 20 lbs., 14 7/8 x 11"/>
    <n v="122.97"/>
    <n v="3"/>
    <n v="0"/>
    <x v="1283"/>
    <x v="0"/>
    <x v="3"/>
    <x v="1"/>
    <x v="1"/>
  </r>
  <r>
    <n v="1570"/>
    <s v="CA-2017-165029"/>
    <d v="2017-11-26T00:00:00"/>
    <d v="2017-11-30T00:00:00"/>
    <s v="Standard Class"/>
    <s v="AH-10075"/>
    <x v="340"/>
    <x v="1"/>
    <s v="United States"/>
    <s v="Atlanta"/>
    <x v="32"/>
    <n v="30318"/>
    <x v="0"/>
    <s v="OFF-AR-10003504"/>
    <x v="1"/>
    <x v="6"/>
    <s v="Newell 347"/>
    <n v="12.84"/>
    <n v="3"/>
    <n v="0"/>
    <x v="1436"/>
    <x v="0"/>
    <x v="3"/>
    <x v="0"/>
    <x v="0"/>
  </r>
  <r>
    <n v="1571"/>
    <s v="US-2014-157385"/>
    <d v="2014-11-23T00:00:00"/>
    <d v="2014-11-25T00:00:00"/>
    <s v="First Class"/>
    <s v="SC-20095"/>
    <x v="183"/>
    <x v="0"/>
    <s v="United States"/>
    <s v="Los Angeles"/>
    <x v="1"/>
    <n v="90004"/>
    <x v="1"/>
    <s v="FUR-CH-10000863"/>
    <x v="0"/>
    <x v="1"/>
    <s v="Novimex Swivel Fabric Task Chair"/>
    <n v="603.91999999999996"/>
    <n v="5"/>
    <n v="0.2"/>
    <x v="1437"/>
    <x v="2"/>
    <x v="2"/>
    <x v="0"/>
    <x v="0"/>
  </r>
  <r>
    <n v="1572"/>
    <s v="US-2014-157385"/>
    <d v="2014-11-23T00:00:00"/>
    <d v="2014-11-25T00:00:00"/>
    <s v="First Class"/>
    <s v="SC-20095"/>
    <x v="183"/>
    <x v="0"/>
    <s v="United States"/>
    <s v="Los Angeles"/>
    <x v="1"/>
    <n v="90004"/>
    <x v="1"/>
    <s v="OFF-EN-10003160"/>
    <x v="1"/>
    <x v="12"/>
    <s v="Pastel Pink Envelopes"/>
    <n v="21.84"/>
    <n v="3"/>
    <n v="0"/>
    <x v="1438"/>
    <x v="0"/>
    <x v="2"/>
    <x v="0"/>
    <x v="0"/>
  </r>
  <r>
    <n v="1573"/>
    <s v="US-2014-157385"/>
    <d v="2014-11-23T00:00:00"/>
    <d v="2014-11-25T00:00:00"/>
    <s v="First Class"/>
    <s v="SC-20095"/>
    <x v="183"/>
    <x v="0"/>
    <s v="United States"/>
    <s v="Los Angeles"/>
    <x v="1"/>
    <n v="90004"/>
    <x v="1"/>
    <s v="TEC-AC-10003280"/>
    <x v="2"/>
    <x v="11"/>
    <s v="Belkin F8E887 USB Wired Ergonomic Keyboard"/>
    <n v="29.99"/>
    <n v="1"/>
    <n v="0"/>
    <x v="1439"/>
    <x v="0"/>
    <x v="2"/>
    <x v="0"/>
    <x v="0"/>
  </r>
  <r>
    <n v="1574"/>
    <s v="US-2014-157385"/>
    <d v="2014-11-23T00:00:00"/>
    <d v="2014-11-25T00:00:00"/>
    <s v="First Class"/>
    <s v="SC-20095"/>
    <x v="183"/>
    <x v="0"/>
    <s v="United States"/>
    <s v="Los Angeles"/>
    <x v="1"/>
    <n v="90004"/>
    <x v="1"/>
    <s v="FUR-CH-10000595"/>
    <x v="0"/>
    <x v="1"/>
    <s v="Safco Contoured Stacking Chairs"/>
    <n v="381.44"/>
    <n v="2"/>
    <n v="0.2"/>
    <x v="1440"/>
    <x v="2"/>
    <x v="2"/>
    <x v="0"/>
    <x v="0"/>
  </r>
  <r>
    <n v="1575"/>
    <s v="CA-2014-101602"/>
    <d v="2014-12-15T00:00:00"/>
    <d v="2014-12-18T00:00:00"/>
    <s v="First Class"/>
    <s v="MC-18100"/>
    <x v="498"/>
    <x v="0"/>
    <s v="United States"/>
    <s v="El Paso"/>
    <x v="5"/>
    <n v="79907"/>
    <x v="2"/>
    <s v="TEC-PH-10000169"/>
    <x v="2"/>
    <x v="7"/>
    <s v="ARKON Windshield Dashboard Air Vent Car Mount Holder"/>
    <n v="40.68"/>
    <n v="3"/>
    <n v="0.2"/>
    <x v="1441"/>
    <x v="2"/>
    <x v="2"/>
    <x v="0"/>
    <x v="4"/>
  </r>
  <r>
    <n v="1576"/>
    <s v="CA-2014-101602"/>
    <d v="2014-12-15T00:00:00"/>
    <d v="2014-12-18T00:00:00"/>
    <s v="First Class"/>
    <s v="MC-18100"/>
    <x v="498"/>
    <x v="0"/>
    <s v="United States"/>
    <s v="El Paso"/>
    <x v="5"/>
    <n v="79907"/>
    <x v="2"/>
    <s v="FUR-CH-10004675"/>
    <x v="0"/>
    <x v="1"/>
    <s v="Lifetime Advantage Folding Chairs, 4/Carton"/>
    <n v="763.28"/>
    <n v="5"/>
    <n v="0.3"/>
    <x v="1442"/>
    <x v="1"/>
    <x v="2"/>
    <x v="0"/>
    <x v="4"/>
  </r>
  <r>
    <n v="1577"/>
    <s v="CA-2016-109057"/>
    <d v="2016-04-22T00:00:00"/>
    <d v="2016-04-27T00:00:00"/>
    <s v="Standard Class"/>
    <s v="TT-21460"/>
    <x v="499"/>
    <x v="2"/>
    <s v="United States"/>
    <s v="Aurora"/>
    <x v="10"/>
    <n v="60505"/>
    <x v="2"/>
    <s v="OFF-ST-10002406"/>
    <x v="1"/>
    <x v="4"/>
    <s v="Pizazz Global Quick File"/>
    <n v="23.952000000000002"/>
    <n v="2"/>
    <n v="0.2"/>
    <x v="1443"/>
    <x v="2"/>
    <x v="0"/>
    <x v="1"/>
    <x v="3"/>
  </r>
  <r>
    <n v="1578"/>
    <s v="CA-2016-154403"/>
    <d v="2016-05-23T00:00:00"/>
    <d v="2016-05-27T00:00:00"/>
    <s v="Standard Class"/>
    <s v="AP-10720"/>
    <x v="399"/>
    <x v="2"/>
    <s v="United States"/>
    <s v="Florence"/>
    <x v="19"/>
    <n v="35630"/>
    <x v="0"/>
    <s v="OFF-PA-10001526"/>
    <x v="1"/>
    <x v="10"/>
    <s v="Xerox 1949"/>
    <n v="4.9800000000000004"/>
    <n v="1"/>
    <n v="0"/>
    <x v="1444"/>
    <x v="0"/>
    <x v="0"/>
    <x v="1"/>
    <x v="5"/>
  </r>
  <r>
    <n v="1579"/>
    <s v="CA-2016-102456"/>
    <d v="2016-02-27T00:00:00"/>
    <d v="2016-03-01T00:00:00"/>
    <s v="First Class"/>
    <s v="DL-12865"/>
    <x v="297"/>
    <x v="0"/>
    <s v="United States"/>
    <s v="New York City"/>
    <x v="15"/>
    <n v="10011"/>
    <x v="3"/>
    <s v="OFF-AP-10004336"/>
    <x v="1"/>
    <x v="9"/>
    <s v="Conquest 14 Commercial Heavy-Duty Upright Vacuum, Collection System, Accessory Kit"/>
    <n v="170.88"/>
    <n v="3"/>
    <n v="0"/>
    <x v="1445"/>
    <x v="0"/>
    <x v="0"/>
    <x v="3"/>
    <x v="11"/>
  </r>
  <r>
    <n v="1580"/>
    <s v="CA-2015-131338"/>
    <d v="2015-08-09T00:00:00"/>
    <d v="2015-08-12T00:00:00"/>
    <s v="First Class"/>
    <s v="NP-18325"/>
    <x v="268"/>
    <x v="0"/>
    <s v="United States"/>
    <s v="New York City"/>
    <x v="15"/>
    <n v="10024"/>
    <x v="3"/>
    <s v="TEC-PH-10003012"/>
    <x v="2"/>
    <x v="7"/>
    <s v="Nortel Meridian M3904 Professional Digital phone"/>
    <n v="307.98"/>
    <n v="2"/>
    <n v="0"/>
    <x v="684"/>
    <x v="0"/>
    <x v="1"/>
    <x v="2"/>
    <x v="6"/>
  </r>
  <r>
    <n v="1581"/>
    <s v="CA-2015-131338"/>
    <d v="2015-08-09T00:00:00"/>
    <d v="2015-08-12T00:00:00"/>
    <s v="First Class"/>
    <s v="NP-18325"/>
    <x v="268"/>
    <x v="0"/>
    <s v="United States"/>
    <s v="New York City"/>
    <x v="15"/>
    <n v="10024"/>
    <x v="3"/>
    <s v="FUR-TA-10002607"/>
    <x v="0"/>
    <x v="3"/>
    <s v="KI Conference Tables"/>
    <n v="382.80599999999998"/>
    <n v="9"/>
    <n v="0.4"/>
    <x v="1446"/>
    <x v="1"/>
    <x v="1"/>
    <x v="2"/>
    <x v="6"/>
  </r>
  <r>
    <n v="1582"/>
    <s v="CA-2015-131338"/>
    <d v="2015-08-09T00:00:00"/>
    <d v="2015-08-12T00:00:00"/>
    <s v="First Class"/>
    <s v="NP-18325"/>
    <x v="268"/>
    <x v="0"/>
    <s v="United States"/>
    <s v="New York City"/>
    <x v="15"/>
    <n v="10024"/>
    <x v="3"/>
    <s v="OFF-ST-10000642"/>
    <x v="1"/>
    <x v="4"/>
    <s v="Tennsco Lockers, Gray"/>
    <n v="41.96"/>
    <n v="2"/>
    <n v="0"/>
    <x v="1447"/>
    <x v="0"/>
    <x v="1"/>
    <x v="2"/>
    <x v="6"/>
  </r>
  <r>
    <n v="1583"/>
    <s v="CA-2015-131338"/>
    <d v="2015-08-09T00:00:00"/>
    <d v="2015-08-12T00:00:00"/>
    <s v="First Class"/>
    <s v="NP-18325"/>
    <x v="268"/>
    <x v="0"/>
    <s v="United States"/>
    <s v="New York City"/>
    <x v="15"/>
    <n v="10024"/>
    <x v="3"/>
    <s v="OFF-BI-10000545"/>
    <x v="1"/>
    <x v="8"/>
    <s v="GBC Ibimaster 500 Manual ProClick Binding System"/>
    <n v="1217.568"/>
    <n v="2"/>
    <n v="0.2"/>
    <x v="1448"/>
    <x v="2"/>
    <x v="1"/>
    <x v="2"/>
    <x v="6"/>
  </r>
  <r>
    <n v="1584"/>
    <s v="CA-2015-131338"/>
    <d v="2015-08-09T00:00:00"/>
    <d v="2015-08-12T00:00:00"/>
    <s v="First Class"/>
    <s v="NP-18325"/>
    <x v="268"/>
    <x v="0"/>
    <s v="United States"/>
    <s v="New York City"/>
    <x v="15"/>
    <n v="10024"/>
    <x v="3"/>
    <s v="FUR-FU-10002157"/>
    <x v="0"/>
    <x v="5"/>
    <s v="Artistic Insta-Plaque"/>
    <n v="47.04"/>
    <n v="3"/>
    <n v="0"/>
    <x v="118"/>
    <x v="0"/>
    <x v="1"/>
    <x v="2"/>
    <x v="6"/>
  </r>
  <r>
    <n v="1585"/>
    <s v="CA-2015-131338"/>
    <d v="2015-08-09T00:00:00"/>
    <d v="2015-08-12T00:00:00"/>
    <s v="First Class"/>
    <s v="NP-18325"/>
    <x v="268"/>
    <x v="0"/>
    <s v="United States"/>
    <s v="New York City"/>
    <x v="15"/>
    <n v="10024"/>
    <x v="3"/>
    <s v="FUR-FU-10001706"/>
    <x v="0"/>
    <x v="5"/>
    <s v="Longer-Life Soft White Bulbs"/>
    <n v="6.16"/>
    <n v="2"/>
    <n v="0"/>
    <x v="51"/>
    <x v="0"/>
    <x v="1"/>
    <x v="2"/>
    <x v="6"/>
  </r>
  <r>
    <n v="1586"/>
    <s v="CA-2015-131338"/>
    <d v="2015-08-09T00:00:00"/>
    <d v="2015-08-12T00:00:00"/>
    <s v="First Class"/>
    <s v="NP-18325"/>
    <x v="268"/>
    <x v="0"/>
    <s v="United States"/>
    <s v="New York City"/>
    <x v="15"/>
    <n v="10024"/>
    <x v="3"/>
    <s v="TEC-PH-10000984"/>
    <x v="2"/>
    <x v="7"/>
    <s v="Panasonic KX-TG9471B"/>
    <n v="979.95"/>
    <n v="5"/>
    <n v="0"/>
    <x v="520"/>
    <x v="0"/>
    <x v="1"/>
    <x v="2"/>
    <x v="6"/>
  </r>
  <r>
    <n v="1587"/>
    <s v="CA-2015-131338"/>
    <d v="2015-08-09T00:00:00"/>
    <d v="2015-08-12T00:00:00"/>
    <s v="First Class"/>
    <s v="NP-18325"/>
    <x v="268"/>
    <x v="0"/>
    <s v="United States"/>
    <s v="New York City"/>
    <x v="15"/>
    <n v="10024"/>
    <x v="3"/>
    <s v="OFF-PA-10001357"/>
    <x v="1"/>
    <x v="10"/>
    <s v="Xerox 1886"/>
    <n v="143.69999999999999"/>
    <n v="3"/>
    <n v="0"/>
    <x v="142"/>
    <x v="0"/>
    <x v="1"/>
    <x v="2"/>
    <x v="6"/>
  </r>
  <r>
    <n v="1588"/>
    <s v="CA-2015-131338"/>
    <d v="2015-08-09T00:00:00"/>
    <d v="2015-08-12T00:00:00"/>
    <s v="First Class"/>
    <s v="NP-18325"/>
    <x v="268"/>
    <x v="0"/>
    <s v="United States"/>
    <s v="New York City"/>
    <x v="15"/>
    <n v="10024"/>
    <x v="3"/>
    <s v="OFF-FA-10000992"/>
    <x v="1"/>
    <x v="13"/>
    <s v="Acco Clips to Go Binder Clips, 24 Clips in Two Sizes"/>
    <n v="10.65"/>
    <n v="3"/>
    <n v="0"/>
    <x v="1449"/>
    <x v="0"/>
    <x v="1"/>
    <x v="2"/>
    <x v="6"/>
  </r>
  <r>
    <n v="1589"/>
    <s v="CA-2015-131338"/>
    <d v="2015-08-09T00:00:00"/>
    <d v="2015-08-12T00:00:00"/>
    <s v="First Class"/>
    <s v="NP-18325"/>
    <x v="268"/>
    <x v="0"/>
    <s v="United States"/>
    <s v="New York City"/>
    <x v="15"/>
    <n v="10024"/>
    <x v="3"/>
    <s v="TEC-AC-10002600"/>
    <x v="2"/>
    <x v="11"/>
    <s v="Belkin QODE FastFit Bluetooth Keyboard"/>
    <n v="247.8"/>
    <n v="4"/>
    <n v="0"/>
    <x v="1450"/>
    <x v="0"/>
    <x v="1"/>
    <x v="2"/>
    <x v="6"/>
  </r>
  <r>
    <n v="1590"/>
    <s v="CA-2016-109911"/>
    <d v="2016-05-12T00:00:00"/>
    <d v="2016-05-16T00:00:00"/>
    <s v="Standard Class"/>
    <s v="VG-21805"/>
    <x v="500"/>
    <x v="1"/>
    <s v="United States"/>
    <s v="Virginia Beach"/>
    <x v="17"/>
    <n v="23464"/>
    <x v="0"/>
    <s v="OFF-AR-10001662"/>
    <x v="1"/>
    <x v="6"/>
    <s v="Rogers Handheld Barrel Pencil Sharpener"/>
    <n v="10.96"/>
    <n v="4"/>
    <n v="0"/>
    <x v="1451"/>
    <x v="0"/>
    <x v="0"/>
    <x v="1"/>
    <x v="5"/>
  </r>
  <r>
    <n v="1591"/>
    <s v="US-2016-132423"/>
    <d v="2016-04-15T00:00:00"/>
    <d v="2016-04-19T00:00:00"/>
    <s v="Standard Class"/>
    <s v="MY-18295"/>
    <x v="501"/>
    <x v="1"/>
    <s v="United States"/>
    <s v="Grapevine"/>
    <x v="5"/>
    <n v="76051"/>
    <x v="2"/>
    <s v="OFF-AR-10001221"/>
    <x v="1"/>
    <x v="6"/>
    <s v="Dixon Ticonderoga Erasable Colored Pencil Set, 12-Color"/>
    <n v="33.488"/>
    <n v="7"/>
    <n v="0.2"/>
    <x v="1452"/>
    <x v="2"/>
    <x v="0"/>
    <x v="1"/>
    <x v="3"/>
  </r>
  <r>
    <n v="1592"/>
    <s v="US-2016-132423"/>
    <d v="2016-04-15T00:00:00"/>
    <d v="2016-04-19T00:00:00"/>
    <s v="Standard Class"/>
    <s v="MY-18295"/>
    <x v="501"/>
    <x v="1"/>
    <s v="United States"/>
    <s v="Grapevine"/>
    <x v="5"/>
    <n v="76051"/>
    <x v="2"/>
    <s v="OFF-FA-10002988"/>
    <x v="1"/>
    <x v="13"/>
    <s v="Ideal Clamps"/>
    <n v="8.0399999999999991"/>
    <n v="5"/>
    <n v="0.2"/>
    <x v="1453"/>
    <x v="2"/>
    <x v="0"/>
    <x v="1"/>
    <x v="3"/>
  </r>
  <r>
    <n v="1593"/>
    <s v="CA-2015-122826"/>
    <d v="2015-06-23T00:00:00"/>
    <d v="2015-06-25T00:00:00"/>
    <s v="Second Class"/>
    <s v="RD-19480"/>
    <x v="502"/>
    <x v="0"/>
    <s v="United States"/>
    <s v="Olympia"/>
    <x v="4"/>
    <n v="98502"/>
    <x v="1"/>
    <s v="TEC-PH-10004830"/>
    <x v="2"/>
    <x v="7"/>
    <s v="Pyle PRT45 Retro Home Telephone"/>
    <n v="201.56800000000001"/>
    <n v="4"/>
    <n v="0.2"/>
    <x v="1454"/>
    <x v="2"/>
    <x v="1"/>
    <x v="1"/>
    <x v="1"/>
  </r>
  <r>
    <n v="1594"/>
    <s v="CA-2014-117317"/>
    <d v="2014-10-19T00:00:00"/>
    <d v="2014-10-19T00:00:00"/>
    <s v="Same Day"/>
    <s v="JF-15490"/>
    <x v="223"/>
    <x v="0"/>
    <s v="United States"/>
    <s v="Los Angeles"/>
    <x v="1"/>
    <n v="90032"/>
    <x v="1"/>
    <s v="OFF-PA-10004519"/>
    <x v="1"/>
    <x v="10"/>
    <s v="Spiral Phone Message Books with Labels by Adams"/>
    <n v="13.44"/>
    <n v="3"/>
    <n v="0"/>
    <x v="1455"/>
    <x v="0"/>
    <x v="2"/>
    <x v="0"/>
    <x v="2"/>
  </r>
  <r>
    <n v="1595"/>
    <s v="CA-2015-118423"/>
    <d v="2015-03-24T00:00:00"/>
    <d v="2015-03-27T00:00:00"/>
    <s v="First Class"/>
    <s v="DP-13390"/>
    <x v="503"/>
    <x v="2"/>
    <s v="United States"/>
    <s v="Peoria"/>
    <x v="10"/>
    <n v="61604"/>
    <x v="2"/>
    <s v="FUR-BO-10000362"/>
    <x v="0"/>
    <x v="0"/>
    <s v="Sauder Inglewood Library Bookcases"/>
    <n v="359.05799999999999"/>
    <n v="3"/>
    <n v="0.3"/>
    <x v="1456"/>
    <x v="1"/>
    <x v="1"/>
    <x v="3"/>
    <x v="10"/>
  </r>
  <r>
    <n v="1596"/>
    <s v="CA-2017-149181"/>
    <d v="2017-05-08T00:00:00"/>
    <d v="2017-05-12T00:00:00"/>
    <s v="Standard Class"/>
    <s v="MD-17350"/>
    <x v="198"/>
    <x v="0"/>
    <s v="United States"/>
    <s v="Columbus"/>
    <x v="24"/>
    <n v="43229"/>
    <x v="3"/>
    <s v="FUR-CH-10004540"/>
    <x v="0"/>
    <x v="1"/>
    <s v="Global Chrome Stack Chair"/>
    <n v="47.991999999999997"/>
    <n v="2"/>
    <n v="0.3"/>
    <x v="1457"/>
    <x v="1"/>
    <x v="3"/>
    <x v="1"/>
    <x v="5"/>
  </r>
  <r>
    <n v="1597"/>
    <s v="CA-2017-132234"/>
    <d v="2017-10-16T00:00:00"/>
    <d v="2017-10-18T00:00:00"/>
    <s v="First Class"/>
    <s v="MY-17380"/>
    <x v="199"/>
    <x v="1"/>
    <s v="United States"/>
    <s v="New York City"/>
    <x v="15"/>
    <n v="10011"/>
    <x v="3"/>
    <s v="FUR-FU-10001290"/>
    <x v="0"/>
    <x v="5"/>
    <s v="Executive Impressions Supervisor Wall Clock"/>
    <n v="547.29999999999995"/>
    <n v="13"/>
    <n v="0"/>
    <x v="1458"/>
    <x v="0"/>
    <x v="3"/>
    <x v="0"/>
    <x v="2"/>
  </r>
  <r>
    <n v="1598"/>
    <s v="CA-2017-158876"/>
    <d v="2017-11-19T00:00:00"/>
    <d v="2017-11-21T00:00:00"/>
    <s v="Second Class"/>
    <s v="AB-10150"/>
    <x v="492"/>
    <x v="0"/>
    <s v="United States"/>
    <s v="Carrollton"/>
    <x v="5"/>
    <n v="75007"/>
    <x v="2"/>
    <s v="OFF-PA-10000308"/>
    <x v="1"/>
    <x v="10"/>
    <s v="Xerox 1901"/>
    <n v="16.896000000000001"/>
    <n v="4"/>
    <n v="0.2"/>
    <x v="1459"/>
    <x v="2"/>
    <x v="3"/>
    <x v="0"/>
    <x v="0"/>
  </r>
  <r>
    <n v="1599"/>
    <s v="CA-2017-158876"/>
    <d v="2017-11-19T00:00:00"/>
    <d v="2017-11-21T00:00:00"/>
    <s v="Second Class"/>
    <s v="AB-10150"/>
    <x v="492"/>
    <x v="0"/>
    <s v="United States"/>
    <s v="Carrollton"/>
    <x v="5"/>
    <n v="75007"/>
    <x v="2"/>
    <s v="OFF-SU-10001165"/>
    <x v="1"/>
    <x v="14"/>
    <s v="Acme Elite Stainless Steel Scissors"/>
    <n v="6.6719999999999997"/>
    <n v="1"/>
    <n v="0.2"/>
    <x v="418"/>
    <x v="2"/>
    <x v="3"/>
    <x v="0"/>
    <x v="0"/>
  </r>
  <r>
    <n v="1600"/>
    <s v="CA-2017-158876"/>
    <d v="2017-11-19T00:00:00"/>
    <d v="2017-11-21T00:00:00"/>
    <s v="Second Class"/>
    <s v="AB-10150"/>
    <x v="492"/>
    <x v="0"/>
    <s v="United States"/>
    <s v="Carrollton"/>
    <x v="5"/>
    <n v="75007"/>
    <x v="2"/>
    <s v="OFF-AR-10003373"/>
    <x v="1"/>
    <x v="6"/>
    <s v="Boston School Pro Electric Pencil Sharpener, 1670"/>
    <n v="99.135999999999996"/>
    <n v="4"/>
    <n v="0.2"/>
    <x v="311"/>
    <x v="2"/>
    <x v="3"/>
    <x v="0"/>
    <x v="0"/>
  </r>
  <r>
    <n v="1601"/>
    <s v="CA-2017-158876"/>
    <d v="2017-11-19T00:00:00"/>
    <d v="2017-11-21T00:00:00"/>
    <s v="Second Class"/>
    <s v="AB-10150"/>
    <x v="492"/>
    <x v="0"/>
    <s v="United States"/>
    <s v="Carrollton"/>
    <x v="5"/>
    <n v="75007"/>
    <x v="2"/>
    <s v="FUR-FU-10001967"/>
    <x v="0"/>
    <x v="5"/>
    <s v="Telescoping Adjustable Floor Lamp"/>
    <n v="15.992000000000001"/>
    <n v="2"/>
    <n v="0.6"/>
    <x v="1460"/>
    <x v="1"/>
    <x v="3"/>
    <x v="0"/>
    <x v="0"/>
  </r>
  <r>
    <n v="1602"/>
    <s v="CA-2016-164672"/>
    <d v="2016-05-08T00:00:00"/>
    <d v="2016-05-13T00:00:00"/>
    <s v="Second Class"/>
    <s v="GB-14530"/>
    <x v="334"/>
    <x v="1"/>
    <s v="United States"/>
    <s v="Dover"/>
    <x v="13"/>
    <n v="19901"/>
    <x v="3"/>
    <s v="FUR-FU-10001488"/>
    <x v="0"/>
    <x v="5"/>
    <s v="Tenex 46&quot; x 60&quot; Computer Anti-Static Chairmat, Rectangular Shaped"/>
    <n v="211.96"/>
    <n v="2"/>
    <n v="0"/>
    <x v="1461"/>
    <x v="0"/>
    <x v="0"/>
    <x v="1"/>
    <x v="5"/>
  </r>
  <r>
    <n v="1603"/>
    <s v="US-2016-132857"/>
    <d v="2016-12-11T00:00:00"/>
    <d v="2016-12-17T00:00:00"/>
    <s v="Standard Class"/>
    <s v="CA-12775"/>
    <x v="222"/>
    <x v="0"/>
    <s v="United States"/>
    <s v="Smyrna"/>
    <x v="18"/>
    <n v="37167"/>
    <x v="0"/>
    <s v="OFF-AR-10003251"/>
    <x v="1"/>
    <x v="6"/>
    <s v="Prang Drawing Pencil Set"/>
    <n v="6.6719999999999997"/>
    <n v="3"/>
    <n v="0.2"/>
    <x v="1462"/>
    <x v="2"/>
    <x v="0"/>
    <x v="0"/>
    <x v="4"/>
  </r>
  <r>
    <n v="1604"/>
    <s v="CA-2017-116645"/>
    <d v="2017-11-30T00:00:00"/>
    <d v="2017-12-04T00:00:00"/>
    <s v="Standard Class"/>
    <s v="ME-17725"/>
    <x v="250"/>
    <x v="0"/>
    <s v="United States"/>
    <s v="Newark"/>
    <x v="13"/>
    <n v="19711"/>
    <x v="3"/>
    <s v="OFF-AR-10001044"/>
    <x v="1"/>
    <x v="6"/>
    <s v="BOSTON Ranger #55 Pencil Sharpener, Black"/>
    <n v="155.94"/>
    <n v="6"/>
    <n v="0"/>
    <x v="1463"/>
    <x v="0"/>
    <x v="3"/>
    <x v="0"/>
    <x v="0"/>
  </r>
  <r>
    <n v="1605"/>
    <s v="US-2016-115819"/>
    <d v="2016-04-19T00:00:00"/>
    <d v="2016-04-24T00:00:00"/>
    <s v="Second Class"/>
    <s v="JO-15280"/>
    <x v="123"/>
    <x v="0"/>
    <s v="United States"/>
    <s v="Los Angeles"/>
    <x v="1"/>
    <n v="90049"/>
    <x v="1"/>
    <s v="TEC-PH-10004700"/>
    <x v="2"/>
    <x v="7"/>
    <s v="PowerGen Dual USB Car Charger"/>
    <n v="39.96"/>
    <n v="5"/>
    <n v="0.2"/>
    <x v="1464"/>
    <x v="2"/>
    <x v="0"/>
    <x v="1"/>
    <x v="3"/>
  </r>
  <r>
    <n v="1606"/>
    <s v="US-2016-115819"/>
    <d v="2016-04-19T00:00:00"/>
    <d v="2016-04-24T00:00:00"/>
    <s v="Second Class"/>
    <s v="JO-15280"/>
    <x v="123"/>
    <x v="0"/>
    <s v="United States"/>
    <s v="Los Angeles"/>
    <x v="1"/>
    <n v="90049"/>
    <x v="1"/>
    <s v="OFF-AR-10000823"/>
    <x v="1"/>
    <x v="6"/>
    <s v="Newell 307"/>
    <n v="5.46"/>
    <n v="3"/>
    <n v="0"/>
    <x v="1465"/>
    <x v="0"/>
    <x v="0"/>
    <x v="1"/>
    <x v="3"/>
  </r>
  <r>
    <n v="1607"/>
    <s v="US-2016-115819"/>
    <d v="2016-04-19T00:00:00"/>
    <d v="2016-04-24T00:00:00"/>
    <s v="Second Class"/>
    <s v="JO-15280"/>
    <x v="123"/>
    <x v="0"/>
    <s v="United States"/>
    <s v="Los Angeles"/>
    <x v="1"/>
    <n v="90049"/>
    <x v="1"/>
    <s v="OFF-AR-10004456"/>
    <x v="1"/>
    <x v="6"/>
    <s v="Panasonic KP-4ABK Battery-Operated Pencil Sharpener"/>
    <n v="73.2"/>
    <n v="5"/>
    <n v="0"/>
    <x v="1466"/>
    <x v="0"/>
    <x v="0"/>
    <x v="1"/>
    <x v="3"/>
  </r>
  <r>
    <n v="1608"/>
    <s v="US-2016-115819"/>
    <d v="2016-04-19T00:00:00"/>
    <d v="2016-04-24T00:00:00"/>
    <s v="Second Class"/>
    <s v="JO-15280"/>
    <x v="123"/>
    <x v="0"/>
    <s v="United States"/>
    <s v="Los Angeles"/>
    <x v="1"/>
    <n v="90049"/>
    <x v="1"/>
    <s v="OFF-BI-10000050"/>
    <x v="1"/>
    <x v="8"/>
    <s v="Angle-D Binders with Locking Rings, Label Holders"/>
    <n v="5.84"/>
    <n v="1"/>
    <n v="0.2"/>
    <x v="1467"/>
    <x v="2"/>
    <x v="0"/>
    <x v="1"/>
    <x v="3"/>
  </r>
  <r>
    <n v="1609"/>
    <s v="US-2016-115819"/>
    <d v="2016-04-19T00:00:00"/>
    <d v="2016-04-24T00:00:00"/>
    <s v="Second Class"/>
    <s v="JO-15280"/>
    <x v="123"/>
    <x v="0"/>
    <s v="United States"/>
    <s v="Los Angeles"/>
    <x v="1"/>
    <n v="90049"/>
    <x v="1"/>
    <s v="OFF-PA-10002377"/>
    <x v="1"/>
    <x v="10"/>
    <s v="Adams Telephone Message Book W/Dividers/Space For Phone Numbers, 5 1/4&quot;X8 1/2&quot;, 200/Messages"/>
    <n v="22.72"/>
    <n v="4"/>
    <n v="0"/>
    <x v="728"/>
    <x v="0"/>
    <x v="0"/>
    <x v="1"/>
    <x v="3"/>
  </r>
  <r>
    <n v="1610"/>
    <s v="US-2016-115819"/>
    <d v="2016-04-19T00:00:00"/>
    <d v="2016-04-24T00:00:00"/>
    <s v="Second Class"/>
    <s v="JO-15280"/>
    <x v="123"/>
    <x v="0"/>
    <s v="United States"/>
    <s v="Los Angeles"/>
    <x v="1"/>
    <n v="90049"/>
    <x v="1"/>
    <s v="OFF-BI-10000591"/>
    <x v="1"/>
    <x v="8"/>
    <s v="Avery Binder Labels"/>
    <n v="9.3360000000000003"/>
    <n v="3"/>
    <n v="0.2"/>
    <x v="1468"/>
    <x v="2"/>
    <x v="0"/>
    <x v="1"/>
    <x v="3"/>
  </r>
  <r>
    <n v="1611"/>
    <s v="CA-2014-156349"/>
    <d v="2014-05-26T00:00:00"/>
    <d v="2014-05-30T00:00:00"/>
    <s v="Standard Class"/>
    <s v="ML-17395"/>
    <x v="504"/>
    <x v="1"/>
    <s v="United States"/>
    <s v="Los Angeles"/>
    <x v="1"/>
    <n v="90008"/>
    <x v="1"/>
    <s v="FUR-BO-10000362"/>
    <x v="0"/>
    <x v="0"/>
    <s v="Sauder Inglewood Library Bookcases"/>
    <n v="290.666"/>
    <n v="2"/>
    <n v="0.15"/>
    <x v="1469"/>
    <x v="2"/>
    <x v="2"/>
    <x v="1"/>
    <x v="5"/>
  </r>
  <r>
    <n v="1612"/>
    <s v="CA-2014-156349"/>
    <d v="2014-05-26T00:00:00"/>
    <d v="2014-05-30T00:00:00"/>
    <s v="Standard Class"/>
    <s v="ML-17395"/>
    <x v="504"/>
    <x v="1"/>
    <s v="United States"/>
    <s v="Los Angeles"/>
    <x v="1"/>
    <n v="90008"/>
    <x v="1"/>
    <s v="TEC-PH-10000441"/>
    <x v="2"/>
    <x v="7"/>
    <s v="VTech DS6151"/>
    <n v="201.584"/>
    <n v="2"/>
    <n v="0.2"/>
    <x v="1470"/>
    <x v="2"/>
    <x v="2"/>
    <x v="1"/>
    <x v="5"/>
  </r>
  <r>
    <n v="1613"/>
    <s v="CA-2014-156349"/>
    <d v="2014-05-26T00:00:00"/>
    <d v="2014-05-30T00:00:00"/>
    <s v="Standard Class"/>
    <s v="ML-17395"/>
    <x v="504"/>
    <x v="1"/>
    <s v="United States"/>
    <s v="Los Angeles"/>
    <x v="1"/>
    <n v="90008"/>
    <x v="1"/>
    <s v="TEC-PH-10002726"/>
    <x v="2"/>
    <x v="7"/>
    <s v="netTALK DUO VoIP Telephone Service"/>
    <n v="83.983999999999995"/>
    <n v="2"/>
    <n v="0.2"/>
    <x v="1471"/>
    <x v="2"/>
    <x v="2"/>
    <x v="1"/>
    <x v="5"/>
  </r>
  <r>
    <n v="1614"/>
    <s v="CA-2017-138380"/>
    <d v="2017-12-21T00:00:00"/>
    <d v="2017-12-25T00:00:00"/>
    <s v="Standard Class"/>
    <s v="YS-21880"/>
    <x v="453"/>
    <x v="1"/>
    <s v="United States"/>
    <s v="Oakland"/>
    <x v="1"/>
    <n v="94601"/>
    <x v="1"/>
    <s v="OFF-ST-10003306"/>
    <x v="1"/>
    <x v="4"/>
    <s v="Letter Size Cart"/>
    <n v="1000.02"/>
    <n v="7"/>
    <n v="0"/>
    <x v="1472"/>
    <x v="0"/>
    <x v="3"/>
    <x v="0"/>
    <x v="4"/>
  </r>
  <r>
    <n v="1615"/>
    <s v="US-2016-113509"/>
    <d v="2016-03-15T00:00:00"/>
    <d v="2016-03-19T00:00:00"/>
    <s v="Standard Class"/>
    <s v="PL-18925"/>
    <x v="484"/>
    <x v="2"/>
    <s v="United States"/>
    <s v="Philadelphia"/>
    <x v="9"/>
    <n v="19143"/>
    <x v="3"/>
    <s v="TEC-AC-10004855"/>
    <x v="2"/>
    <x v="11"/>
    <s v="V7 USB Numeric Keypad"/>
    <n v="83.975999999999999"/>
    <n v="3"/>
    <n v="0.2"/>
    <x v="1473"/>
    <x v="2"/>
    <x v="0"/>
    <x v="3"/>
    <x v="10"/>
  </r>
  <r>
    <n v="1616"/>
    <s v="CA-2015-130022"/>
    <d v="2015-08-10T00:00:00"/>
    <d v="2015-08-16T00:00:00"/>
    <s v="Standard Class"/>
    <s v="JK-16120"/>
    <x v="451"/>
    <x v="2"/>
    <s v="United States"/>
    <s v="Eagan"/>
    <x v="11"/>
    <n v="55122"/>
    <x v="2"/>
    <s v="OFF-LA-10002787"/>
    <x v="1"/>
    <x v="2"/>
    <s v="Avery 480"/>
    <n v="3.75"/>
    <n v="1"/>
    <n v="0"/>
    <x v="1474"/>
    <x v="0"/>
    <x v="1"/>
    <x v="2"/>
    <x v="6"/>
  </r>
  <r>
    <n v="1617"/>
    <s v="CA-2015-130022"/>
    <d v="2015-08-10T00:00:00"/>
    <d v="2015-08-16T00:00:00"/>
    <s v="Standard Class"/>
    <s v="JK-16120"/>
    <x v="451"/>
    <x v="2"/>
    <s v="United States"/>
    <s v="Eagan"/>
    <x v="11"/>
    <n v="55122"/>
    <x v="2"/>
    <s v="OFF-LA-10002043"/>
    <x v="1"/>
    <x v="2"/>
    <s v="Avery 489"/>
    <n v="41.4"/>
    <n v="4"/>
    <n v="0"/>
    <x v="1475"/>
    <x v="0"/>
    <x v="1"/>
    <x v="2"/>
    <x v="6"/>
  </r>
  <r>
    <n v="1618"/>
    <s v="CA-2015-130022"/>
    <d v="2015-08-10T00:00:00"/>
    <d v="2015-08-16T00:00:00"/>
    <s v="Standard Class"/>
    <s v="JK-16120"/>
    <x v="451"/>
    <x v="2"/>
    <s v="United States"/>
    <s v="Eagan"/>
    <x v="11"/>
    <n v="55122"/>
    <x v="2"/>
    <s v="OFF-AR-10001915"/>
    <x v="1"/>
    <x v="6"/>
    <s v="Peel-Off China Markers"/>
    <n v="29.79"/>
    <n v="3"/>
    <n v="0"/>
    <x v="1476"/>
    <x v="0"/>
    <x v="1"/>
    <x v="2"/>
    <x v="6"/>
  </r>
  <r>
    <n v="1619"/>
    <s v="US-2016-118780"/>
    <d v="2016-09-10T00:00:00"/>
    <d v="2016-09-14T00:00:00"/>
    <s v="Second Class"/>
    <s v="PN-18775"/>
    <x v="43"/>
    <x v="2"/>
    <s v="United States"/>
    <s v="New York City"/>
    <x v="15"/>
    <n v="10011"/>
    <x v="3"/>
    <s v="OFF-ST-10000352"/>
    <x v="1"/>
    <x v="4"/>
    <s v="Acco Perma 2700 Stacking Storage Drawers"/>
    <n v="59.48"/>
    <n v="2"/>
    <n v="0"/>
    <x v="1477"/>
    <x v="0"/>
    <x v="0"/>
    <x v="2"/>
    <x v="8"/>
  </r>
  <r>
    <n v="1620"/>
    <s v="US-2016-118780"/>
    <d v="2016-09-10T00:00:00"/>
    <d v="2016-09-14T00:00:00"/>
    <s v="Second Class"/>
    <s v="PN-18775"/>
    <x v="43"/>
    <x v="2"/>
    <s v="United States"/>
    <s v="New York City"/>
    <x v="15"/>
    <n v="10011"/>
    <x v="3"/>
    <s v="OFF-PA-10000575"/>
    <x v="1"/>
    <x v="10"/>
    <s v="Wirebound Message Books, Four 2 3/4 x 5 White Forms per Page"/>
    <n v="6.69"/>
    <n v="1"/>
    <n v="0"/>
    <x v="1478"/>
    <x v="0"/>
    <x v="0"/>
    <x v="2"/>
    <x v="8"/>
  </r>
  <r>
    <n v="1621"/>
    <s v="CA-2017-108560"/>
    <d v="2017-07-08T00:00:00"/>
    <d v="2017-07-15T00:00:00"/>
    <s v="Standard Class"/>
    <s v="JC-15385"/>
    <x v="505"/>
    <x v="0"/>
    <s v="United States"/>
    <s v="Kent"/>
    <x v="4"/>
    <n v="98031"/>
    <x v="1"/>
    <s v="FUR-FU-10002937"/>
    <x v="0"/>
    <x v="5"/>
    <s v="GE 48&quot; Fluorescent Tube, Cool White Energy Saver, 34 Watts, 30/Box"/>
    <n v="198.46"/>
    <n v="2"/>
    <n v="0"/>
    <x v="1479"/>
    <x v="0"/>
    <x v="3"/>
    <x v="2"/>
    <x v="7"/>
  </r>
  <r>
    <n v="1622"/>
    <s v="CA-2017-108560"/>
    <d v="2017-07-08T00:00:00"/>
    <d v="2017-07-15T00:00:00"/>
    <s v="Standard Class"/>
    <s v="JC-15385"/>
    <x v="505"/>
    <x v="0"/>
    <s v="United States"/>
    <s v="Kent"/>
    <x v="4"/>
    <n v="98031"/>
    <x v="1"/>
    <s v="OFF-LA-10003930"/>
    <x v="1"/>
    <x v="2"/>
    <s v="Dot Matrix Printer Tape Reel Labels, White, 5000/Box"/>
    <n v="786.48"/>
    <n v="8"/>
    <n v="0"/>
    <x v="1480"/>
    <x v="0"/>
    <x v="3"/>
    <x v="2"/>
    <x v="7"/>
  </r>
  <r>
    <n v="1623"/>
    <s v="CA-2017-108560"/>
    <d v="2017-07-08T00:00:00"/>
    <d v="2017-07-15T00:00:00"/>
    <s v="Standard Class"/>
    <s v="JC-15385"/>
    <x v="505"/>
    <x v="0"/>
    <s v="United States"/>
    <s v="Kent"/>
    <x v="4"/>
    <n v="98031"/>
    <x v="1"/>
    <s v="OFF-BI-10001107"/>
    <x v="1"/>
    <x v="8"/>
    <s v="GBC White Gloss Covers, Plain Front"/>
    <n v="23.167999999999999"/>
    <n v="2"/>
    <n v="0.2"/>
    <x v="1481"/>
    <x v="2"/>
    <x v="3"/>
    <x v="2"/>
    <x v="7"/>
  </r>
  <r>
    <n v="1624"/>
    <s v="CA-2017-108560"/>
    <d v="2017-07-08T00:00:00"/>
    <d v="2017-07-15T00:00:00"/>
    <s v="Standard Class"/>
    <s v="JC-15385"/>
    <x v="505"/>
    <x v="0"/>
    <s v="United States"/>
    <s v="Kent"/>
    <x v="4"/>
    <n v="98031"/>
    <x v="1"/>
    <s v="TEC-AC-10003063"/>
    <x v="2"/>
    <x v="11"/>
    <s v="Micro Innovations USB RF Wireless Keyboard with Mouse"/>
    <n v="50"/>
    <n v="2"/>
    <n v="0"/>
    <x v="1482"/>
    <x v="0"/>
    <x v="3"/>
    <x v="2"/>
    <x v="7"/>
  </r>
  <r>
    <n v="1625"/>
    <s v="CA-2015-157084"/>
    <d v="2015-12-19T00:00:00"/>
    <d v="2015-12-24T00:00:00"/>
    <s v="Standard Class"/>
    <s v="JG-15160"/>
    <x v="506"/>
    <x v="0"/>
    <s v="United States"/>
    <s v="Los Angeles"/>
    <x v="1"/>
    <n v="90049"/>
    <x v="1"/>
    <s v="TEC-PH-10002922"/>
    <x v="2"/>
    <x v="7"/>
    <s v="ShoreTel ShorePhone IP 230 VoIP phone"/>
    <n v="675.96"/>
    <n v="5"/>
    <n v="0.2"/>
    <x v="1483"/>
    <x v="2"/>
    <x v="1"/>
    <x v="0"/>
    <x v="4"/>
  </r>
  <r>
    <n v="1626"/>
    <s v="CA-2015-157084"/>
    <d v="2015-12-19T00:00:00"/>
    <d v="2015-12-24T00:00:00"/>
    <s v="Standard Class"/>
    <s v="JG-15160"/>
    <x v="506"/>
    <x v="0"/>
    <s v="United States"/>
    <s v="Los Angeles"/>
    <x v="1"/>
    <n v="90049"/>
    <x v="1"/>
    <s v="TEC-AC-10002049"/>
    <x v="2"/>
    <x v="11"/>
    <s v="Plantronics Savi W720 Multi-Device Wireless Headset System"/>
    <n v="1265.8499999999999"/>
    <n v="3"/>
    <n v="0"/>
    <x v="1484"/>
    <x v="0"/>
    <x v="1"/>
    <x v="0"/>
    <x v="4"/>
  </r>
  <r>
    <n v="1627"/>
    <s v="CA-2015-164539"/>
    <d v="2015-11-16T00:00:00"/>
    <d v="2015-11-22T00:00:00"/>
    <s v="Standard Class"/>
    <s v="PO-19180"/>
    <x v="178"/>
    <x v="2"/>
    <s v="United States"/>
    <s v="New York City"/>
    <x v="15"/>
    <n v="10011"/>
    <x v="3"/>
    <s v="OFF-AP-10002457"/>
    <x v="1"/>
    <x v="9"/>
    <s v="Eureka The Boss Plus 12-Amp Hard Box Upright Vacuum, Red"/>
    <n v="523.25"/>
    <n v="5"/>
    <n v="0"/>
    <x v="1485"/>
    <x v="0"/>
    <x v="1"/>
    <x v="0"/>
    <x v="0"/>
  </r>
  <r>
    <n v="1628"/>
    <s v="CA-2015-143119"/>
    <d v="2015-09-24T00:00:00"/>
    <d v="2015-09-30T00:00:00"/>
    <s v="Standard Class"/>
    <s v="MC-17275"/>
    <x v="507"/>
    <x v="0"/>
    <s v="United States"/>
    <s v="Lafayette"/>
    <x v="28"/>
    <n v="70506"/>
    <x v="0"/>
    <s v="FUR-CH-10001270"/>
    <x v="0"/>
    <x v="1"/>
    <s v="Harbour Creations Steel Folding Chair"/>
    <n v="517.5"/>
    <n v="6"/>
    <n v="0"/>
    <x v="1486"/>
    <x v="0"/>
    <x v="1"/>
    <x v="2"/>
    <x v="8"/>
  </r>
  <r>
    <n v="1629"/>
    <s v="CA-2017-101049"/>
    <d v="2017-06-21T00:00:00"/>
    <d v="2017-06-25T00:00:00"/>
    <s v="Second Class"/>
    <s v="AS-10240"/>
    <x v="238"/>
    <x v="0"/>
    <s v="United States"/>
    <s v="Cleveland"/>
    <x v="24"/>
    <n v="44105"/>
    <x v="3"/>
    <s v="FUR-FU-10004415"/>
    <x v="0"/>
    <x v="5"/>
    <s v="Stacking Tray, Side-Loading, Legal, Smoke"/>
    <n v="17.920000000000002"/>
    <n v="5"/>
    <n v="0.2"/>
    <x v="1487"/>
    <x v="2"/>
    <x v="3"/>
    <x v="1"/>
    <x v="1"/>
  </r>
  <r>
    <n v="1630"/>
    <s v="CA-2017-101049"/>
    <d v="2017-06-21T00:00:00"/>
    <d v="2017-06-25T00:00:00"/>
    <s v="Second Class"/>
    <s v="AS-10240"/>
    <x v="238"/>
    <x v="0"/>
    <s v="United States"/>
    <s v="Cleveland"/>
    <x v="24"/>
    <n v="44105"/>
    <x v="3"/>
    <s v="OFF-BI-10001510"/>
    <x v="1"/>
    <x v="8"/>
    <s v="Deluxe Heavy-Duty Vinyl Round Ring Binder"/>
    <n v="41.256"/>
    <n v="6"/>
    <n v="0.7"/>
    <x v="1488"/>
    <x v="1"/>
    <x v="3"/>
    <x v="1"/>
    <x v="1"/>
  </r>
  <r>
    <n v="1631"/>
    <s v="CA-2016-106530"/>
    <d v="2016-05-08T00:00:00"/>
    <d v="2016-05-08T00:00:00"/>
    <s v="Same Day"/>
    <s v="CL-12565"/>
    <x v="52"/>
    <x v="0"/>
    <s v="United States"/>
    <s v="Cleveland"/>
    <x v="24"/>
    <n v="44105"/>
    <x v="3"/>
    <s v="OFF-ST-10002011"/>
    <x v="1"/>
    <x v="4"/>
    <s v="Smead Adjustable Mobile File Trolley with Lockable Top"/>
    <n v="1006.056"/>
    <n v="3"/>
    <n v="0.2"/>
    <x v="1489"/>
    <x v="2"/>
    <x v="0"/>
    <x v="1"/>
    <x v="5"/>
  </r>
  <r>
    <n v="1632"/>
    <s v="CA-2016-106530"/>
    <d v="2016-05-08T00:00:00"/>
    <d v="2016-05-08T00:00:00"/>
    <s v="Same Day"/>
    <s v="CL-12565"/>
    <x v="52"/>
    <x v="0"/>
    <s v="United States"/>
    <s v="Cleveland"/>
    <x v="24"/>
    <n v="44105"/>
    <x v="3"/>
    <s v="OFF-PA-10002986"/>
    <x v="1"/>
    <x v="10"/>
    <s v="Xerox 1898"/>
    <n v="10.688000000000001"/>
    <n v="2"/>
    <n v="0.2"/>
    <x v="1490"/>
    <x v="2"/>
    <x v="0"/>
    <x v="1"/>
    <x v="5"/>
  </r>
  <r>
    <n v="1633"/>
    <s v="CA-2016-106530"/>
    <d v="2016-05-08T00:00:00"/>
    <d v="2016-05-08T00:00:00"/>
    <s v="Same Day"/>
    <s v="CL-12565"/>
    <x v="52"/>
    <x v="0"/>
    <s v="United States"/>
    <s v="Cleveland"/>
    <x v="24"/>
    <n v="44105"/>
    <x v="3"/>
    <s v="OFF-PA-10004451"/>
    <x v="1"/>
    <x v="10"/>
    <s v="Xerox 222"/>
    <n v="10.368"/>
    <n v="2"/>
    <n v="0.2"/>
    <x v="572"/>
    <x v="2"/>
    <x v="0"/>
    <x v="1"/>
    <x v="5"/>
  </r>
  <r>
    <n v="1634"/>
    <s v="CA-2016-106530"/>
    <d v="2016-05-08T00:00:00"/>
    <d v="2016-05-08T00:00:00"/>
    <s v="Same Day"/>
    <s v="CL-12565"/>
    <x v="52"/>
    <x v="0"/>
    <s v="United States"/>
    <s v="Cleveland"/>
    <x v="24"/>
    <n v="44105"/>
    <x v="3"/>
    <s v="OFF-ST-10000649"/>
    <x v="1"/>
    <x v="4"/>
    <s v="Hanging Personal Folder File"/>
    <n v="25.12"/>
    <n v="2"/>
    <n v="0.2"/>
    <x v="1491"/>
    <x v="2"/>
    <x v="0"/>
    <x v="1"/>
    <x v="5"/>
  </r>
  <r>
    <n v="1635"/>
    <s v="CA-2016-106530"/>
    <d v="2016-05-08T00:00:00"/>
    <d v="2016-05-08T00:00:00"/>
    <s v="Same Day"/>
    <s v="CL-12565"/>
    <x v="52"/>
    <x v="0"/>
    <s v="United States"/>
    <s v="Cleveland"/>
    <x v="24"/>
    <n v="44105"/>
    <x v="3"/>
    <s v="TEC-AC-10001465"/>
    <x v="2"/>
    <x v="11"/>
    <s v="SanDisk Cruzer 64 GB USB Flash Drive"/>
    <n v="58.112000000000002"/>
    <n v="2"/>
    <n v="0.2"/>
    <x v="530"/>
    <x v="2"/>
    <x v="0"/>
    <x v="1"/>
    <x v="5"/>
  </r>
  <r>
    <n v="1636"/>
    <s v="CA-2014-168984"/>
    <d v="2014-11-26T00:00:00"/>
    <d v="2014-12-02T00:00:00"/>
    <s v="Standard Class"/>
    <s v="NW-18400"/>
    <x v="508"/>
    <x v="0"/>
    <s v="United States"/>
    <s v="Tigard"/>
    <x v="21"/>
    <n v="97224"/>
    <x v="1"/>
    <s v="OFF-PA-10001166"/>
    <x v="1"/>
    <x v="10"/>
    <s v="Xerox 2"/>
    <n v="15.552"/>
    <n v="3"/>
    <n v="0.2"/>
    <x v="12"/>
    <x v="2"/>
    <x v="2"/>
    <x v="0"/>
    <x v="0"/>
  </r>
  <r>
    <n v="1637"/>
    <s v="CA-2014-168984"/>
    <d v="2014-11-26T00:00:00"/>
    <d v="2014-12-02T00:00:00"/>
    <s v="Standard Class"/>
    <s v="NW-18400"/>
    <x v="508"/>
    <x v="0"/>
    <s v="United States"/>
    <s v="Tigard"/>
    <x v="21"/>
    <n v="97224"/>
    <x v="1"/>
    <s v="OFF-ST-10001097"/>
    <x v="1"/>
    <x v="4"/>
    <s v="Office Impressions Heavy Duty Welded Shelving &amp; Multimedia Storage Drawers"/>
    <n v="669.08"/>
    <n v="5"/>
    <n v="0.2"/>
    <x v="1492"/>
    <x v="2"/>
    <x v="2"/>
    <x v="0"/>
    <x v="0"/>
  </r>
  <r>
    <n v="1638"/>
    <s v="CA-2014-168984"/>
    <d v="2014-11-26T00:00:00"/>
    <d v="2014-12-02T00:00:00"/>
    <s v="Standard Class"/>
    <s v="NW-18400"/>
    <x v="508"/>
    <x v="0"/>
    <s v="United States"/>
    <s v="Tigard"/>
    <x v="21"/>
    <n v="97224"/>
    <x v="1"/>
    <s v="TEC-PH-10000038"/>
    <x v="2"/>
    <x v="7"/>
    <s v="Jawbone MINI JAMBOX Wireless Bluetooth Speaker"/>
    <n v="438.33600000000001"/>
    <n v="4"/>
    <n v="0.2"/>
    <x v="1493"/>
    <x v="2"/>
    <x v="2"/>
    <x v="0"/>
    <x v="0"/>
  </r>
  <r>
    <n v="1639"/>
    <s v="CA-2016-157266"/>
    <d v="2016-05-26T00:00:00"/>
    <d v="2016-06-01T00:00:00"/>
    <s v="Standard Class"/>
    <s v="TB-21280"/>
    <x v="509"/>
    <x v="0"/>
    <s v="United States"/>
    <s v="Washington"/>
    <x v="40"/>
    <n v="20016"/>
    <x v="3"/>
    <s v="OFF-PA-10002689"/>
    <x v="1"/>
    <x v="10"/>
    <s v="Weyerhaeuser First Choice Laser/Copy Paper (20Lb. and 88 Bright)"/>
    <n v="19.440000000000001"/>
    <n v="3"/>
    <n v="0"/>
    <x v="551"/>
    <x v="0"/>
    <x v="0"/>
    <x v="1"/>
    <x v="5"/>
  </r>
  <r>
    <n v="1640"/>
    <s v="CA-2016-157266"/>
    <d v="2016-05-26T00:00:00"/>
    <d v="2016-06-01T00:00:00"/>
    <s v="Standard Class"/>
    <s v="TB-21280"/>
    <x v="509"/>
    <x v="0"/>
    <s v="United States"/>
    <s v="Washington"/>
    <x v="40"/>
    <n v="20016"/>
    <x v="3"/>
    <s v="OFF-BI-10004728"/>
    <x v="1"/>
    <x v="8"/>
    <s v="Wilson Jones Turn Tabs Binder Tool for Ring Binders"/>
    <n v="9.64"/>
    <n v="2"/>
    <n v="0"/>
    <x v="1494"/>
    <x v="0"/>
    <x v="0"/>
    <x v="1"/>
    <x v="5"/>
  </r>
  <r>
    <n v="1641"/>
    <s v="CA-2016-157266"/>
    <d v="2016-05-26T00:00:00"/>
    <d v="2016-06-01T00:00:00"/>
    <s v="Standard Class"/>
    <s v="TB-21280"/>
    <x v="509"/>
    <x v="0"/>
    <s v="United States"/>
    <s v="Washington"/>
    <x v="40"/>
    <n v="20016"/>
    <x v="3"/>
    <s v="OFF-PA-10004675"/>
    <x v="1"/>
    <x v="10"/>
    <s v="Telephone Message Books with Fax/Mobile Section, 5 1/2&quot; x 3 3/16&quot;"/>
    <n v="12.7"/>
    <n v="2"/>
    <n v="0"/>
    <x v="1495"/>
    <x v="0"/>
    <x v="0"/>
    <x v="1"/>
    <x v="5"/>
  </r>
  <r>
    <n v="1642"/>
    <s v="CA-2016-157266"/>
    <d v="2016-05-26T00:00:00"/>
    <d v="2016-06-01T00:00:00"/>
    <s v="Standard Class"/>
    <s v="TB-21280"/>
    <x v="509"/>
    <x v="0"/>
    <s v="United States"/>
    <s v="Washington"/>
    <x v="40"/>
    <n v="20016"/>
    <x v="3"/>
    <s v="FUR-FU-10000629"/>
    <x v="0"/>
    <x v="5"/>
    <s v="9-3/4 Diameter Round Wall Clock"/>
    <n v="41.37"/>
    <n v="3"/>
    <n v="0"/>
    <x v="1496"/>
    <x v="0"/>
    <x v="0"/>
    <x v="1"/>
    <x v="5"/>
  </r>
  <r>
    <n v="1643"/>
    <s v="US-2014-134712"/>
    <d v="2014-11-29T00:00:00"/>
    <d v="2014-12-04T00:00:00"/>
    <s v="Standard Class"/>
    <s v="BS-11380"/>
    <x v="510"/>
    <x v="1"/>
    <s v="United States"/>
    <s v="Skokie"/>
    <x v="10"/>
    <n v="60076"/>
    <x v="2"/>
    <s v="OFF-FA-10003112"/>
    <x v="1"/>
    <x v="13"/>
    <s v="Staples"/>
    <n v="12.624000000000001"/>
    <n v="2"/>
    <n v="0.2"/>
    <x v="1497"/>
    <x v="2"/>
    <x v="2"/>
    <x v="0"/>
    <x v="0"/>
  </r>
  <r>
    <n v="1644"/>
    <s v="CA-2015-111829"/>
    <d v="2015-03-19T00:00:00"/>
    <d v="2015-03-20T00:00:00"/>
    <s v="First Class"/>
    <s v="FH-14365"/>
    <x v="92"/>
    <x v="1"/>
    <s v="United States"/>
    <s v="Seattle"/>
    <x v="4"/>
    <n v="98115"/>
    <x v="1"/>
    <s v="OFF-ST-10000142"/>
    <x v="1"/>
    <x v="4"/>
    <s v="Deluxe Rollaway Locking File with Drawer"/>
    <n v="1247.6400000000001"/>
    <n v="3"/>
    <n v="0"/>
    <x v="1498"/>
    <x v="0"/>
    <x v="1"/>
    <x v="3"/>
    <x v="10"/>
  </r>
  <r>
    <n v="1645"/>
    <s v="CA-2015-111829"/>
    <d v="2015-03-19T00:00:00"/>
    <d v="2015-03-20T00:00:00"/>
    <s v="First Class"/>
    <s v="FH-14365"/>
    <x v="92"/>
    <x v="1"/>
    <s v="United States"/>
    <s v="Seattle"/>
    <x v="4"/>
    <n v="98115"/>
    <x v="1"/>
    <s v="TEC-CO-10001766"/>
    <x v="2"/>
    <x v="16"/>
    <s v="Canon PC940 Copier"/>
    <n v="3149.93"/>
    <n v="7"/>
    <n v="0"/>
    <x v="1499"/>
    <x v="0"/>
    <x v="1"/>
    <x v="3"/>
    <x v="10"/>
  </r>
  <r>
    <n v="1646"/>
    <s v="CA-2015-111829"/>
    <d v="2015-03-19T00:00:00"/>
    <d v="2015-03-20T00:00:00"/>
    <s v="First Class"/>
    <s v="FH-14365"/>
    <x v="92"/>
    <x v="1"/>
    <s v="United States"/>
    <s v="Seattle"/>
    <x v="4"/>
    <n v="98115"/>
    <x v="1"/>
    <s v="OFF-PA-10004359"/>
    <x v="1"/>
    <x v="10"/>
    <s v="Multicolor Computer Printout Paper"/>
    <n v="209.7"/>
    <n v="2"/>
    <n v="0"/>
    <x v="1500"/>
    <x v="0"/>
    <x v="1"/>
    <x v="3"/>
    <x v="10"/>
  </r>
  <r>
    <n v="1647"/>
    <s v="CA-2015-105221"/>
    <d v="2015-11-01T00:00:00"/>
    <d v="2015-11-03T00:00:00"/>
    <s v="First Class"/>
    <s v="VM-21685"/>
    <x v="91"/>
    <x v="2"/>
    <s v="United States"/>
    <s v="Philadelphia"/>
    <x v="9"/>
    <n v="19140"/>
    <x v="3"/>
    <s v="TEC-AC-10002323"/>
    <x v="2"/>
    <x v="11"/>
    <s v="SanDisk Ultra 32 GB MicroSDHC Class 10 Memory Card"/>
    <n v="35.36"/>
    <n v="2"/>
    <n v="0.2"/>
    <x v="1501"/>
    <x v="2"/>
    <x v="1"/>
    <x v="0"/>
    <x v="0"/>
  </r>
  <r>
    <n v="1648"/>
    <s v="CA-2015-105221"/>
    <d v="2015-11-01T00:00:00"/>
    <d v="2015-11-03T00:00:00"/>
    <s v="First Class"/>
    <s v="VM-21685"/>
    <x v="91"/>
    <x v="2"/>
    <s v="United States"/>
    <s v="Philadelphia"/>
    <x v="9"/>
    <n v="19140"/>
    <x v="3"/>
    <s v="OFF-FA-10001135"/>
    <x v="1"/>
    <x v="13"/>
    <s v="Brites Rubber Bands, 1 1/2 oz. Box"/>
    <n v="3.1680000000000001"/>
    <n v="2"/>
    <n v="0.2"/>
    <x v="1502"/>
    <x v="2"/>
    <x v="1"/>
    <x v="0"/>
    <x v="0"/>
  </r>
  <r>
    <n v="1649"/>
    <s v="CA-2015-120341"/>
    <d v="2015-09-26T00:00:00"/>
    <d v="2015-09-29T00:00:00"/>
    <s v="Second Class"/>
    <s v="SF-20200"/>
    <x v="227"/>
    <x v="0"/>
    <s v="United States"/>
    <s v="Philadelphia"/>
    <x v="9"/>
    <n v="19143"/>
    <x v="3"/>
    <s v="OFF-BI-10004224"/>
    <x v="1"/>
    <x v="8"/>
    <s v="Catalog Binders with Expanding Posts"/>
    <n v="121.104"/>
    <n v="6"/>
    <n v="0.7"/>
    <x v="1503"/>
    <x v="1"/>
    <x v="1"/>
    <x v="2"/>
    <x v="8"/>
  </r>
  <r>
    <n v="1650"/>
    <s v="CA-2015-120341"/>
    <d v="2015-09-26T00:00:00"/>
    <d v="2015-09-29T00:00:00"/>
    <s v="Second Class"/>
    <s v="SF-20200"/>
    <x v="227"/>
    <x v="0"/>
    <s v="United States"/>
    <s v="Philadelphia"/>
    <x v="9"/>
    <n v="19143"/>
    <x v="3"/>
    <s v="TEC-PH-10003357"/>
    <x v="2"/>
    <x v="7"/>
    <s v="Grandstream GXP2100 Mainstream Business Phone"/>
    <n v="45.893999999999998"/>
    <n v="1"/>
    <n v="0.4"/>
    <x v="1504"/>
    <x v="1"/>
    <x v="1"/>
    <x v="2"/>
    <x v="8"/>
  </r>
  <r>
    <n v="1651"/>
    <s v="CA-2014-135699"/>
    <d v="2014-08-29T00:00:00"/>
    <d v="2014-08-29T00:00:00"/>
    <s v="Same Day"/>
    <s v="HH-15010"/>
    <x v="511"/>
    <x v="1"/>
    <s v="United States"/>
    <s v="San Francisco"/>
    <x v="1"/>
    <n v="94110"/>
    <x v="1"/>
    <s v="OFF-PA-10004475"/>
    <x v="1"/>
    <x v="10"/>
    <s v="Xerox 1940"/>
    <n v="109.92"/>
    <n v="2"/>
    <n v="0"/>
    <x v="1505"/>
    <x v="0"/>
    <x v="2"/>
    <x v="2"/>
    <x v="6"/>
  </r>
  <r>
    <n v="1652"/>
    <s v="CA-2014-135699"/>
    <d v="2014-08-29T00:00:00"/>
    <d v="2014-08-29T00:00:00"/>
    <s v="Same Day"/>
    <s v="HH-15010"/>
    <x v="511"/>
    <x v="1"/>
    <s v="United States"/>
    <s v="San Francisco"/>
    <x v="1"/>
    <n v="94110"/>
    <x v="1"/>
    <s v="OFF-PA-10003001"/>
    <x v="1"/>
    <x v="10"/>
    <s v="Xerox 1986"/>
    <n v="13.36"/>
    <n v="2"/>
    <n v="0"/>
    <x v="534"/>
    <x v="0"/>
    <x v="2"/>
    <x v="2"/>
    <x v="6"/>
  </r>
  <r>
    <n v="1653"/>
    <s v="US-2017-132444"/>
    <d v="2017-11-18T00:00:00"/>
    <d v="2017-11-21T00:00:00"/>
    <s v="First Class"/>
    <s v="CD-12280"/>
    <x v="512"/>
    <x v="0"/>
    <s v="United States"/>
    <s v="Seattle"/>
    <x v="4"/>
    <n v="98105"/>
    <x v="1"/>
    <s v="OFF-ST-10003442"/>
    <x v="1"/>
    <x v="4"/>
    <s v="Eldon Portable Mobile Manager"/>
    <n v="169.68"/>
    <n v="6"/>
    <n v="0"/>
    <x v="1506"/>
    <x v="0"/>
    <x v="3"/>
    <x v="0"/>
    <x v="0"/>
  </r>
  <r>
    <n v="1654"/>
    <s v="US-2017-132444"/>
    <d v="2017-11-18T00:00:00"/>
    <d v="2017-11-21T00:00:00"/>
    <s v="First Class"/>
    <s v="CD-12280"/>
    <x v="512"/>
    <x v="0"/>
    <s v="United States"/>
    <s v="Seattle"/>
    <x v="4"/>
    <n v="98105"/>
    <x v="1"/>
    <s v="TEC-AC-10003832"/>
    <x v="2"/>
    <x v="11"/>
    <s v="Imation 16GB Mini TravelDrive USB 2.0 Flash Drive"/>
    <n v="132.52000000000001"/>
    <n v="4"/>
    <n v="0"/>
    <x v="621"/>
    <x v="0"/>
    <x v="3"/>
    <x v="0"/>
    <x v="0"/>
  </r>
  <r>
    <n v="1655"/>
    <s v="US-2017-132444"/>
    <d v="2017-11-18T00:00:00"/>
    <d v="2017-11-21T00:00:00"/>
    <s v="First Class"/>
    <s v="CD-12280"/>
    <x v="512"/>
    <x v="0"/>
    <s v="United States"/>
    <s v="Seattle"/>
    <x v="4"/>
    <n v="98105"/>
    <x v="1"/>
    <s v="OFF-FA-10000611"/>
    <x v="1"/>
    <x v="13"/>
    <s v="Binder Clips by OIC"/>
    <n v="2.96"/>
    <n v="2"/>
    <n v="0"/>
    <x v="1507"/>
    <x v="0"/>
    <x v="3"/>
    <x v="0"/>
    <x v="0"/>
  </r>
  <r>
    <n v="1656"/>
    <s v="US-2017-132444"/>
    <d v="2017-11-18T00:00:00"/>
    <d v="2017-11-21T00:00:00"/>
    <s v="First Class"/>
    <s v="CD-12280"/>
    <x v="512"/>
    <x v="0"/>
    <s v="United States"/>
    <s v="Seattle"/>
    <x v="4"/>
    <n v="98105"/>
    <x v="1"/>
    <s v="OFF-BI-10001116"/>
    <x v="1"/>
    <x v="8"/>
    <s v="Wilson Jones 1&quot; Hanging DublLock Ring Binders"/>
    <n v="8.4480000000000004"/>
    <n v="2"/>
    <n v="0.2"/>
    <x v="51"/>
    <x v="2"/>
    <x v="3"/>
    <x v="0"/>
    <x v="0"/>
  </r>
  <r>
    <n v="1657"/>
    <s v="US-2017-132444"/>
    <d v="2017-11-18T00:00:00"/>
    <d v="2017-11-21T00:00:00"/>
    <s v="First Class"/>
    <s v="CD-12280"/>
    <x v="512"/>
    <x v="0"/>
    <s v="United States"/>
    <s v="Seattle"/>
    <x v="4"/>
    <n v="98105"/>
    <x v="1"/>
    <s v="OFF-ST-10000563"/>
    <x v="1"/>
    <x v="4"/>
    <s v="Fellowes Bankers Box Stor/Drawer Steel Plus"/>
    <n v="95.94"/>
    <n v="3"/>
    <n v="0"/>
    <x v="1508"/>
    <x v="0"/>
    <x v="3"/>
    <x v="0"/>
    <x v="0"/>
  </r>
  <r>
    <n v="1658"/>
    <s v="CA-2014-127159"/>
    <d v="2014-05-12T00:00:00"/>
    <d v="2014-05-15T00:00:00"/>
    <s v="First Class"/>
    <s v="HL-15040"/>
    <x v="332"/>
    <x v="0"/>
    <s v="United States"/>
    <s v="Milwaukee"/>
    <x v="6"/>
    <n v="53209"/>
    <x v="2"/>
    <s v="FUR-FU-10000010"/>
    <x v="0"/>
    <x v="5"/>
    <s v="DAX Value U-Channel Document Frames, Easel Back"/>
    <n v="34.79"/>
    <n v="7"/>
    <n v="0"/>
    <x v="1509"/>
    <x v="0"/>
    <x v="2"/>
    <x v="1"/>
    <x v="5"/>
  </r>
  <r>
    <n v="1659"/>
    <s v="CA-2017-161809"/>
    <d v="2017-01-20T00:00:00"/>
    <d v="2017-01-26T00:00:00"/>
    <s v="Standard Class"/>
    <s v="TH-21100"/>
    <x v="513"/>
    <x v="0"/>
    <s v="United States"/>
    <s v="Los Angeles"/>
    <x v="1"/>
    <n v="90045"/>
    <x v="1"/>
    <s v="TEC-PH-10004922"/>
    <x v="2"/>
    <x v="7"/>
    <s v="RCA Visys Integrated PBX 8-Line Router"/>
    <n v="160.77600000000001"/>
    <n v="3"/>
    <n v="0.2"/>
    <x v="1510"/>
    <x v="2"/>
    <x v="3"/>
    <x v="3"/>
    <x v="9"/>
  </r>
  <r>
    <n v="1660"/>
    <s v="CA-2017-127285"/>
    <d v="2017-10-30T00:00:00"/>
    <d v="2017-11-06T00:00:00"/>
    <s v="Standard Class"/>
    <s v="MM-18055"/>
    <x v="514"/>
    <x v="0"/>
    <s v="United States"/>
    <s v="Seattle"/>
    <x v="4"/>
    <n v="98115"/>
    <x v="1"/>
    <s v="OFF-BI-10004330"/>
    <x v="1"/>
    <x v="8"/>
    <s v="GBC Velobind Prepunched Cover Sets, Regency Series"/>
    <n v="88.751999999999995"/>
    <n v="3"/>
    <n v="0.2"/>
    <x v="1511"/>
    <x v="2"/>
    <x v="3"/>
    <x v="0"/>
    <x v="2"/>
  </r>
  <r>
    <n v="1661"/>
    <s v="CA-2017-127285"/>
    <d v="2017-10-30T00:00:00"/>
    <d v="2017-11-06T00:00:00"/>
    <s v="Standard Class"/>
    <s v="MM-18055"/>
    <x v="514"/>
    <x v="0"/>
    <s v="United States"/>
    <s v="Seattle"/>
    <x v="4"/>
    <n v="98115"/>
    <x v="1"/>
    <s v="OFF-BI-10002072"/>
    <x v="1"/>
    <x v="8"/>
    <s v="Cardinal Slant-D Ring Binders"/>
    <n v="13.904"/>
    <n v="2"/>
    <n v="0.2"/>
    <x v="1512"/>
    <x v="2"/>
    <x v="3"/>
    <x v="0"/>
    <x v="2"/>
  </r>
  <r>
    <n v="1662"/>
    <s v="CA-2017-144526"/>
    <d v="2017-04-30T00:00:00"/>
    <d v="2017-05-06T00:00:00"/>
    <s v="Standard Class"/>
    <s v="QJ-19255"/>
    <x v="425"/>
    <x v="1"/>
    <s v="United States"/>
    <s v="Philadelphia"/>
    <x v="9"/>
    <n v="19143"/>
    <x v="3"/>
    <s v="TEC-PH-10002549"/>
    <x v="2"/>
    <x v="7"/>
    <s v="Polycom SoundPoint IP 450 VoIP phone"/>
    <n v="677.58"/>
    <n v="5"/>
    <n v="0.4"/>
    <x v="1513"/>
    <x v="1"/>
    <x v="3"/>
    <x v="1"/>
    <x v="3"/>
  </r>
  <r>
    <n v="1663"/>
    <s v="CA-2017-144526"/>
    <d v="2017-04-30T00:00:00"/>
    <d v="2017-05-06T00:00:00"/>
    <s v="Standard Class"/>
    <s v="QJ-19255"/>
    <x v="425"/>
    <x v="1"/>
    <s v="United States"/>
    <s v="Philadelphia"/>
    <x v="9"/>
    <n v="19143"/>
    <x v="3"/>
    <s v="OFF-BI-10002353"/>
    <x v="1"/>
    <x v="8"/>
    <s v="GBC VeloBind Cover Sets"/>
    <n v="13.896000000000001"/>
    <n v="3"/>
    <n v="0.7"/>
    <x v="1514"/>
    <x v="1"/>
    <x v="3"/>
    <x v="1"/>
    <x v="3"/>
  </r>
  <r>
    <n v="1664"/>
    <s v="CA-2016-128531"/>
    <d v="2016-11-24T00:00:00"/>
    <d v="2016-11-26T00:00:00"/>
    <s v="Second Class"/>
    <s v="NS-18505"/>
    <x v="515"/>
    <x v="0"/>
    <s v="United States"/>
    <s v="Dallas"/>
    <x v="5"/>
    <n v="75217"/>
    <x v="2"/>
    <s v="OFF-ST-10001325"/>
    <x v="1"/>
    <x v="4"/>
    <s v="Sterilite Officeware Hinged File Box"/>
    <n v="41.92"/>
    <n v="5"/>
    <n v="0.2"/>
    <x v="1515"/>
    <x v="2"/>
    <x v="0"/>
    <x v="0"/>
    <x v="0"/>
  </r>
  <r>
    <n v="1665"/>
    <s v="CA-2016-128531"/>
    <d v="2016-11-24T00:00:00"/>
    <d v="2016-11-26T00:00:00"/>
    <s v="Second Class"/>
    <s v="NS-18505"/>
    <x v="515"/>
    <x v="0"/>
    <s v="United States"/>
    <s v="Dallas"/>
    <x v="5"/>
    <n v="75217"/>
    <x v="2"/>
    <s v="TEC-AC-10002049"/>
    <x v="2"/>
    <x v="11"/>
    <s v="Logitech G19 Programmable Gaming Keyboard"/>
    <n v="297.57600000000002"/>
    <n v="3"/>
    <n v="0.2"/>
    <x v="1516"/>
    <x v="2"/>
    <x v="0"/>
    <x v="0"/>
    <x v="0"/>
  </r>
  <r>
    <n v="1666"/>
    <s v="CA-2016-128531"/>
    <d v="2016-11-24T00:00:00"/>
    <d v="2016-11-26T00:00:00"/>
    <s v="Second Class"/>
    <s v="NS-18505"/>
    <x v="515"/>
    <x v="0"/>
    <s v="United States"/>
    <s v="Dallas"/>
    <x v="5"/>
    <n v="75217"/>
    <x v="2"/>
    <s v="OFF-FA-10002676"/>
    <x v="1"/>
    <x v="13"/>
    <s v="Colored Push Pins"/>
    <n v="4.3440000000000003"/>
    <n v="3"/>
    <n v="0.2"/>
    <x v="1517"/>
    <x v="2"/>
    <x v="0"/>
    <x v="0"/>
    <x v="0"/>
  </r>
  <r>
    <n v="1667"/>
    <s v="CA-2016-128531"/>
    <d v="2016-11-24T00:00:00"/>
    <d v="2016-11-26T00:00:00"/>
    <s v="Second Class"/>
    <s v="NS-18505"/>
    <x v="515"/>
    <x v="0"/>
    <s v="United States"/>
    <s v="Dallas"/>
    <x v="5"/>
    <n v="75217"/>
    <x v="2"/>
    <s v="TEC-AC-10003023"/>
    <x v="2"/>
    <x v="11"/>
    <s v="Logitech G105 Gaming Keyboard"/>
    <n v="94.992000000000004"/>
    <n v="2"/>
    <n v="0.2"/>
    <x v="1518"/>
    <x v="2"/>
    <x v="0"/>
    <x v="0"/>
    <x v="0"/>
  </r>
  <r>
    <n v="1668"/>
    <s v="CA-2016-128531"/>
    <d v="2016-11-24T00:00:00"/>
    <d v="2016-11-26T00:00:00"/>
    <s v="Second Class"/>
    <s v="NS-18505"/>
    <x v="515"/>
    <x v="0"/>
    <s v="United States"/>
    <s v="Dallas"/>
    <x v="5"/>
    <n v="75217"/>
    <x v="2"/>
    <s v="OFF-PA-10000167"/>
    <x v="1"/>
    <x v="10"/>
    <s v="Xerox 1925"/>
    <n v="74.352000000000004"/>
    <n v="3"/>
    <n v="0.2"/>
    <x v="1403"/>
    <x v="2"/>
    <x v="0"/>
    <x v="0"/>
    <x v="0"/>
  </r>
  <r>
    <n v="1669"/>
    <s v="CA-2016-128531"/>
    <d v="2016-11-24T00:00:00"/>
    <d v="2016-11-26T00:00:00"/>
    <s v="Second Class"/>
    <s v="NS-18505"/>
    <x v="515"/>
    <x v="0"/>
    <s v="United States"/>
    <s v="Dallas"/>
    <x v="5"/>
    <n v="75217"/>
    <x v="2"/>
    <s v="OFF-AR-10003405"/>
    <x v="1"/>
    <x v="6"/>
    <s v="Dixon My First Ticonderoga Pencil, #2"/>
    <n v="14.04"/>
    <n v="3"/>
    <n v="0.2"/>
    <x v="1265"/>
    <x v="2"/>
    <x v="0"/>
    <x v="0"/>
    <x v="0"/>
  </r>
  <r>
    <n v="1670"/>
    <s v="US-2015-157154"/>
    <d v="2015-01-10T00:00:00"/>
    <d v="2015-01-15T00:00:00"/>
    <s v="Standard Class"/>
    <s v="MM-17920"/>
    <x v="462"/>
    <x v="0"/>
    <s v="United States"/>
    <s v="New York City"/>
    <x v="15"/>
    <n v="10011"/>
    <x v="3"/>
    <s v="FUR-TA-10001889"/>
    <x v="0"/>
    <x v="3"/>
    <s v="Bush Advantage Collection Racetrack Conference Table"/>
    <n v="1018.104"/>
    <n v="4"/>
    <n v="0.4"/>
    <x v="1519"/>
    <x v="1"/>
    <x v="1"/>
    <x v="3"/>
    <x v="9"/>
  </r>
  <r>
    <n v="1671"/>
    <s v="CA-2017-159457"/>
    <d v="2017-10-19T00:00:00"/>
    <d v="2017-10-26T00:00:00"/>
    <s v="Standard Class"/>
    <s v="RD-19480"/>
    <x v="502"/>
    <x v="0"/>
    <s v="United States"/>
    <s v="Houston"/>
    <x v="5"/>
    <n v="77095"/>
    <x v="2"/>
    <s v="TEC-PH-10002185"/>
    <x v="2"/>
    <x v="7"/>
    <s v="QVS USB Car Charger 2-Port 2.1Amp for iPod/iPhone/iPad/iPad 2/iPad 3"/>
    <n v="16.68"/>
    <n v="3"/>
    <n v="0.2"/>
    <x v="1520"/>
    <x v="2"/>
    <x v="3"/>
    <x v="0"/>
    <x v="2"/>
  </r>
  <r>
    <n v="1672"/>
    <s v="CA-2016-107615"/>
    <d v="2016-03-22T00:00:00"/>
    <d v="2016-03-25T00:00:00"/>
    <s v="First Class"/>
    <s v="RB-19645"/>
    <x v="516"/>
    <x v="1"/>
    <s v="United States"/>
    <s v="North Las Vegas"/>
    <x v="33"/>
    <n v="89031"/>
    <x v="1"/>
    <s v="TEC-AC-10001013"/>
    <x v="2"/>
    <x v="11"/>
    <s v="Logitech ClearChat Comfort/USB Headset H390"/>
    <n v="58.58"/>
    <n v="2"/>
    <n v="0"/>
    <x v="1521"/>
    <x v="0"/>
    <x v="0"/>
    <x v="3"/>
    <x v="10"/>
  </r>
  <r>
    <n v="1673"/>
    <s v="CA-2017-111647"/>
    <d v="2017-07-03T00:00:00"/>
    <d v="2017-07-07T00:00:00"/>
    <s v="Standard Class"/>
    <s v="RD-19585"/>
    <x v="361"/>
    <x v="0"/>
    <s v="United States"/>
    <s v="Plano"/>
    <x v="5"/>
    <n v="75023"/>
    <x v="2"/>
    <s v="TEC-PH-10002726"/>
    <x v="2"/>
    <x v="7"/>
    <s v="netTALK DUO VoIP Telephone Service"/>
    <n v="167.96799999999999"/>
    <n v="4"/>
    <n v="0.2"/>
    <x v="68"/>
    <x v="2"/>
    <x v="3"/>
    <x v="2"/>
    <x v="7"/>
  </r>
  <r>
    <n v="1674"/>
    <s v="CA-2015-150560"/>
    <d v="2015-12-11T00:00:00"/>
    <d v="2015-12-12T00:00:00"/>
    <s v="First Class"/>
    <s v="SW-20455"/>
    <x v="517"/>
    <x v="0"/>
    <s v="United States"/>
    <s v="Suffolk"/>
    <x v="17"/>
    <n v="23434"/>
    <x v="0"/>
    <s v="OFF-LA-10003930"/>
    <x v="1"/>
    <x v="2"/>
    <s v="Dot Matrix Printer Tape Reel Labels, White, 5000/Box"/>
    <n v="196.62"/>
    <n v="2"/>
    <n v="0"/>
    <x v="1522"/>
    <x v="0"/>
    <x v="1"/>
    <x v="0"/>
    <x v="4"/>
  </r>
  <r>
    <n v="1675"/>
    <s v="CA-2015-143077"/>
    <d v="2015-09-17T00:00:00"/>
    <d v="2015-09-21T00:00:00"/>
    <s v="Standard Class"/>
    <s v="SF-20965"/>
    <x v="245"/>
    <x v="1"/>
    <s v="United States"/>
    <s v="Houston"/>
    <x v="5"/>
    <n v="77041"/>
    <x v="2"/>
    <s v="FUR-FU-10003535"/>
    <x v="0"/>
    <x v="5"/>
    <s v="Howard Miller Distant Time Traveler Alarm Clock"/>
    <n v="21.936"/>
    <n v="2"/>
    <n v="0.6"/>
    <x v="1523"/>
    <x v="1"/>
    <x v="1"/>
    <x v="2"/>
    <x v="8"/>
  </r>
  <r>
    <n v="1676"/>
    <s v="CA-2015-143077"/>
    <d v="2015-09-17T00:00:00"/>
    <d v="2015-09-21T00:00:00"/>
    <s v="Standard Class"/>
    <s v="SF-20965"/>
    <x v="245"/>
    <x v="1"/>
    <s v="United States"/>
    <s v="Houston"/>
    <x v="5"/>
    <n v="77041"/>
    <x v="2"/>
    <s v="OFF-BI-10000088"/>
    <x v="1"/>
    <x v="8"/>
    <s v="GBC Imprintable Covers"/>
    <n v="6.5880000000000001"/>
    <n v="3"/>
    <n v="0.8"/>
    <x v="1524"/>
    <x v="1"/>
    <x v="1"/>
    <x v="2"/>
    <x v="8"/>
  </r>
  <r>
    <n v="1677"/>
    <s v="CA-2016-122728"/>
    <d v="2016-05-18T00:00:00"/>
    <d v="2016-05-24T00:00:00"/>
    <s v="Standard Class"/>
    <s v="EB-13930"/>
    <x v="518"/>
    <x v="0"/>
    <s v="United States"/>
    <s v="San Francisco"/>
    <x v="1"/>
    <n v="94110"/>
    <x v="1"/>
    <s v="OFF-ST-10000604"/>
    <x v="1"/>
    <x v="4"/>
    <s v="Home/Office Personal File Carts"/>
    <n v="104.28"/>
    <n v="3"/>
    <n v="0"/>
    <x v="1525"/>
    <x v="0"/>
    <x v="0"/>
    <x v="1"/>
    <x v="5"/>
  </r>
  <r>
    <n v="1678"/>
    <s v="CA-2016-122728"/>
    <d v="2016-05-18T00:00:00"/>
    <d v="2016-05-24T00:00:00"/>
    <s v="Standard Class"/>
    <s v="EB-13930"/>
    <x v="518"/>
    <x v="0"/>
    <s v="United States"/>
    <s v="San Francisco"/>
    <x v="1"/>
    <n v="94110"/>
    <x v="1"/>
    <s v="OFF-PA-10004040"/>
    <x v="1"/>
    <x v="10"/>
    <s v="Universal Premium White Copier/Laser Paper (20Lb. and 87 Bright)"/>
    <n v="17.940000000000001"/>
    <n v="3"/>
    <n v="0"/>
    <x v="1526"/>
    <x v="0"/>
    <x v="0"/>
    <x v="1"/>
    <x v="5"/>
  </r>
  <r>
    <n v="1679"/>
    <s v="CA-2014-122882"/>
    <d v="2014-09-07T00:00:00"/>
    <d v="2014-09-13T00:00:00"/>
    <s v="Standard Class"/>
    <s v="SB-20290"/>
    <x v="115"/>
    <x v="1"/>
    <s v="United States"/>
    <s v="Philadelphia"/>
    <x v="9"/>
    <n v="19134"/>
    <x v="3"/>
    <s v="OFF-ST-10002344"/>
    <x v="1"/>
    <x v="4"/>
    <s v="Carina 42&quot;Hx23 3/4&quot;W Media Storage Unit"/>
    <n v="64.784000000000006"/>
    <n v="1"/>
    <n v="0.2"/>
    <x v="1527"/>
    <x v="2"/>
    <x v="2"/>
    <x v="2"/>
    <x v="8"/>
  </r>
  <r>
    <n v="1680"/>
    <s v="CA-2014-122882"/>
    <d v="2014-09-07T00:00:00"/>
    <d v="2014-09-13T00:00:00"/>
    <s v="Standard Class"/>
    <s v="SB-20290"/>
    <x v="115"/>
    <x v="1"/>
    <s v="United States"/>
    <s v="Philadelphia"/>
    <x v="9"/>
    <n v="19134"/>
    <x v="3"/>
    <s v="TEC-PH-10003589"/>
    <x v="2"/>
    <x v="7"/>
    <s v="invisibleSHIELD by ZAGG Smudge-Free Screen Protector"/>
    <n v="32.381999999999998"/>
    <n v="3"/>
    <n v="0.4"/>
    <x v="771"/>
    <x v="1"/>
    <x v="2"/>
    <x v="2"/>
    <x v="8"/>
  </r>
  <r>
    <n v="1681"/>
    <s v="CA-2014-122882"/>
    <d v="2014-09-07T00:00:00"/>
    <d v="2014-09-13T00:00:00"/>
    <s v="Standard Class"/>
    <s v="SB-20290"/>
    <x v="115"/>
    <x v="1"/>
    <s v="United States"/>
    <s v="Philadelphia"/>
    <x v="9"/>
    <n v="19134"/>
    <x v="3"/>
    <s v="FUR-FU-10000758"/>
    <x v="0"/>
    <x v="5"/>
    <s v="DAX Natural Wood-Tone Poster Frame"/>
    <n v="42.368000000000002"/>
    <n v="2"/>
    <n v="0.2"/>
    <x v="1528"/>
    <x v="2"/>
    <x v="2"/>
    <x v="2"/>
    <x v="8"/>
  </r>
  <r>
    <n v="1682"/>
    <s v="CA-2014-122882"/>
    <d v="2014-09-07T00:00:00"/>
    <d v="2014-09-13T00:00:00"/>
    <s v="Standard Class"/>
    <s v="SB-20290"/>
    <x v="115"/>
    <x v="1"/>
    <s v="United States"/>
    <s v="Philadelphia"/>
    <x v="9"/>
    <n v="19134"/>
    <x v="3"/>
    <s v="TEC-MA-10004679"/>
    <x v="2"/>
    <x v="15"/>
    <s v="StarTech.com 10/100 VDSL2 Ethernet Extender Kit"/>
    <n v="399.54"/>
    <n v="4"/>
    <n v="0.7"/>
    <x v="1529"/>
    <x v="1"/>
    <x v="2"/>
    <x v="2"/>
    <x v="8"/>
  </r>
  <r>
    <n v="1683"/>
    <s v="US-2016-101497"/>
    <d v="2016-09-29T00:00:00"/>
    <d v="2016-10-01T00:00:00"/>
    <s v="Second Class"/>
    <s v="PS-18760"/>
    <x v="519"/>
    <x v="0"/>
    <s v="United States"/>
    <s v="Los Angeles"/>
    <x v="1"/>
    <n v="90008"/>
    <x v="1"/>
    <s v="OFF-PA-10000176"/>
    <x v="1"/>
    <x v="10"/>
    <s v="Xerox 1887"/>
    <n v="18.97"/>
    <n v="1"/>
    <n v="0"/>
    <x v="1530"/>
    <x v="0"/>
    <x v="0"/>
    <x v="2"/>
    <x v="8"/>
  </r>
  <r>
    <n v="1684"/>
    <s v="CA-2016-147585"/>
    <d v="2016-11-07T00:00:00"/>
    <d v="2016-11-12T00:00:00"/>
    <s v="Standard Class"/>
    <s v="CB-12535"/>
    <x v="118"/>
    <x v="1"/>
    <s v="United States"/>
    <s v="San Francisco"/>
    <x v="1"/>
    <n v="94110"/>
    <x v="1"/>
    <s v="FUR-FU-10002597"/>
    <x v="0"/>
    <x v="5"/>
    <s v="C-Line Magnetic Cubicle Keepers, Clear Polypropylene"/>
    <n v="14.82"/>
    <n v="3"/>
    <n v="0"/>
    <x v="1531"/>
    <x v="0"/>
    <x v="0"/>
    <x v="0"/>
    <x v="0"/>
  </r>
  <r>
    <n v="1685"/>
    <s v="CA-2017-149489"/>
    <d v="2017-04-24T00:00:00"/>
    <d v="2017-04-27T00:00:00"/>
    <s v="First Class"/>
    <s v="DK-12835"/>
    <x v="460"/>
    <x v="1"/>
    <s v="United States"/>
    <s v="Philadelphia"/>
    <x v="9"/>
    <n v="19143"/>
    <x v="3"/>
    <s v="OFF-AP-10002495"/>
    <x v="1"/>
    <x v="9"/>
    <s v="Acco Smartsocket Table Surge Protector, 6 Color-Coded Adapter Outlets"/>
    <n v="99.28"/>
    <n v="2"/>
    <n v="0.2"/>
    <x v="1532"/>
    <x v="2"/>
    <x v="3"/>
    <x v="1"/>
    <x v="3"/>
  </r>
  <r>
    <n v="1686"/>
    <s v="CA-2017-149489"/>
    <d v="2017-04-24T00:00:00"/>
    <d v="2017-04-27T00:00:00"/>
    <s v="First Class"/>
    <s v="DK-12835"/>
    <x v="460"/>
    <x v="1"/>
    <s v="United States"/>
    <s v="Philadelphia"/>
    <x v="9"/>
    <n v="19143"/>
    <x v="3"/>
    <s v="OFF-BI-10002813"/>
    <x v="1"/>
    <x v="8"/>
    <s v="Avery Reinforcements for Hole-Punch Pages"/>
    <n v="1.1879999999999999"/>
    <n v="2"/>
    <n v="0.7"/>
    <x v="1533"/>
    <x v="1"/>
    <x v="3"/>
    <x v="1"/>
    <x v="3"/>
  </r>
  <r>
    <n v="1687"/>
    <s v="CA-2017-149489"/>
    <d v="2017-04-24T00:00:00"/>
    <d v="2017-04-27T00:00:00"/>
    <s v="First Class"/>
    <s v="DK-12835"/>
    <x v="460"/>
    <x v="1"/>
    <s v="United States"/>
    <s v="Philadelphia"/>
    <x v="9"/>
    <n v="19143"/>
    <x v="3"/>
    <s v="OFF-BI-10002414"/>
    <x v="1"/>
    <x v="8"/>
    <s v="GBC ProClick Spines for 32-Hole Punch"/>
    <n v="7.5179999999999998"/>
    <n v="2"/>
    <n v="0.7"/>
    <x v="1534"/>
    <x v="1"/>
    <x v="3"/>
    <x v="1"/>
    <x v="3"/>
  </r>
  <r>
    <n v="1688"/>
    <s v="CA-2017-143798"/>
    <d v="2017-12-10T00:00:00"/>
    <d v="2017-12-12T00:00:00"/>
    <s v="First Class"/>
    <s v="AW-10840"/>
    <x v="497"/>
    <x v="0"/>
    <s v="United States"/>
    <s v="Philadelphia"/>
    <x v="9"/>
    <n v="19140"/>
    <x v="3"/>
    <s v="OFF-PA-10000788"/>
    <x v="1"/>
    <x v="10"/>
    <s v="Xerox 210"/>
    <n v="10.368"/>
    <n v="2"/>
    <n v="0.2"/>
    <x v="572"/>
    <x v="2"/>
    <x v="3"/>
    <x v="0"/>
    <x v="4"/>
  </r>
  <r>
    <n v="1689"/>
    <s v="CA-2017-143798"/>
    <d v="2017-12-10T00:00:00"/>
    <d v="2017-12-12T00:00:00"/>
    <s v="First Class"/>
    <s v="AW-10840"/>
    <x v="497"/>
    <x v="0"/>
    <s v="United States"/>
    <s v="Philadelphia"/>
    <x v="9"/>
    <n v="19140"/>
    <x v="3"/>
    <s v="FUR-FU-10004306"/>
    <x v="0"/>
    <x v="5"/>
    <s v="Electrix Halogen Magnifier Lamp"/>
    <n v="310.88"/>
    <n v="2"/>
    <n v="0.2"/>
    <x v="737"/>
    <x v="2"/>
    <x v="3"/>
    <x v="0"/>
    <x v="4"/>
  </r>
  <r>
    <n v="1690"/>
    <s v="CA-2014-142839"/>
    <d v="2014-08-16T00:00:00"/>
    <d v="2014-08-20T00:00:00"/>
    <s v="Standard Class"/>
    <s v="TS-21610"/>
    <x v="59"/>
    <x v="0"/>
    <s v="United States"/>
    <s v="Philadelphia"/>
    <x v="9"/>
    <n v="19143"/>
    <x v="3"/>
    <s v="FUR-TA-10001539"/>
    <x v="0"/>
    <x v="3"/>
    <s v="Chromcraft Rectangular Conference Tables"/>
    <n v="853.09199999999998"/>
    <n v="6"/>
    <n v="0.4"/>
    <x v="1535"/>
    <x v="1"/>
    <x v="2"/>
    <x v="2"/>
    <x v="6"/>
  </r>
  <r>
    <n v="1691"/>
    <s v="CA-2017-129833"/>
    <d v="2017-12-09T00:00:00"/>
    <d v="2017-12-15T00:00:00"/>
    <s v="Standard Class"/>
    <s v="HF-14995"/>
    <x v="520"/>
    <x v="0"/>
    <s v="United States"/>
    <s v="Indianapolis"/>
    <x v="14"/>
    <n v="46203"/>
    <x v="2"/>
    <s v="OFF-PA-10000575"/>
    <x v="1"/>
    <x v="10"/>
    <s v="Wirebound Message Books, Four 2 3/4 x 5 White Forms per Page"/>
    <n v="33.450000000000003"/>
    <n v="5"/>
    <n v="0"/>
    <x v="1536"/>
    <x v="0"/>
    <x v="3"/>
    <x v="0"/>
    <x v="4"/>
  </r>
  <r>
    <n v="1692"/>
    <s v="CA-2017-129833"/>
    <d v="2017-12-09T00:00:00"/>
    <d v="2017-12-15T00:00:00"/>
    <s v="Standard Class"/>
    <s v="HF-14995"/>
    <x v="520"/>
    <x v="0"/>
    <s v="United States"/>
    <s v="Indianapolis"/>
    <x v="14"/>
    <n v="46203"/>
    <x v="2"/>
    <s v="OFF-BI-10004182"/>
    <x v="1"/>
    <x v="8"/>
    <s v="Economy Binders"/>
    <n v="10.4"/>
    <n v="5"/>
    <n v="0"/>
    <x v="1537"/>
    <x v="0"/>
    <x v="3"/>
    <x v="0"/>
    <x v="4"/>
  </r>
  <r>
    <n v="1693"/>
    <s v="US-2016-154361"/>
    <d v="2016-03-14T00:00:00"/>
    <d v="2016-03-19T00:00:00"/>
    <s v="Standard Class"/>
    <s v="HZ-14950"/>
    <x v="521"/>
    <x v="0"/>
    <s v="United States"/>
    <s v="Columbus"/>
    <x v="24"/>
    <n v="43229"/>
    <x v="3"/>
    <s v="FUR-FU-10004020"/>
    <x v="0"/>
    <x v="5"/>
    <s v="Advantus Panel Wall Acrylic Frame"/>
    <n v="21.88"/>
    <n v="5"/>
    <n v="0.2"/>
    <x v="1538"/>
    <x v="2"/>
    <x v="0"/>
    <x v="3"/>
    <x v="10"/>
  </r>
  <r>
    <n v="1694"/>
    <s v="US-2016-158708"/>
    <d v="2016-06-26T00:00:00"/>
    <d v="2016-06-29T00:00:00"/>
    <s v="Second Class"/>
    <s v="AB-10255"/>
    <x v="437"/>
    <x v="2"/>
    <s v="United States"/>
    <s v="Plano"/>
    <x v="5"/>
    <n v="75023"/>
    <x v="2"/>
    <s v="TEC-AC-10003133"/>
    <x v="2"/>
    <x v="11"/>
    <s v="Memorex Mini Travel Drive 4 GB USB 2.0 Flash Drive"/>
    <n v="13.616"/>
    <n v="2"/>
    <n v="0.2"/>
    <x v="1539"/>
    <x v="2"/>
    <x v="0"/>
    <x v="1"/>
    <x v="1"/>
  </r>
  <r>
    <n v="1695"/>
    <s v="CA-2015-156335"/>
    <d v="2015-09-25T00:00:00"/>
    <d v="2015-09-28T00:00:00"/>
    <s v="Second Class"/>
    <s v="PO-19195"/>
    <x v="285"/>
    <x v="2"/>
    <s v="United States"/>
    <s v="Bayonne"/>
    <x v="30"/>
    <n v="7002"/>
    <x v="3"/>
    <s v="TEC-AC-10002006"/>
    <x v="2"/>
    <x v="11"/>
    <s v="Memorex Micro Travel Drive 16 GB"/>
    <n v="63.96"/>
    <n v="4"/>
    <n v="0"/>
    <x v="1540"/>
    <x v="0"/>
    <x v="1"/>
    <x v="2"/>
    <x v="8"/>
  </r>
  <r>
    <n v="1696"/>
    <s v="CA-2015-156335"/>
    <d v="2015-09-25T00:00:00"/>
    <d v="2015-09-28T00:00:00"/>
    <s v="Second Class"/>
    <s v="PO-19195"/>
    <x v="285"/>
    <x v="2"/>
    <s v="United States"/>
    <s v="Bayonne"/>
    <x v="30"/>
    <n v="7002"/>
    <x v="3"/>
    <s v="OFF-BI-10003314"/>
    <x v="1"/>
    <x v="8"/>
    <s v="Tuff Stuff Recycled Round Ring Binders"/>
    <n v="14.46"/>
    <n v="3"/>
    <n v="0"/>
    <x v="1541"/>
    <x v="0"/>
    <x v="1"/>
    <x v="2"/>
    <x v="8"/>
  </r>
  <r>
    <n v="1697"/>
    <s v="CA-2015-156335"/>
    <d v="2015-09-25T00:00:00"/>
    <d v="2015-09-28T00:00:00"/>
    <s v="Second Class"/>
    <s v="PO-19195"/>
    <x v="285"/>
    <x v="2"/>
    <s v="United States"/>
    <s v="Bayonne"/>
    <x v="30"/>
    <n v="7002"/>
    <x v="3"/>
    <s v="TEC-PH-10002726"/>
    <x v="2"/>
    <x v="7"/>
    <s v="netTALK DUO VoIP Telephone Service"/>
    <n v="104.98"/>
    <n v="2"/>
    <n v="0"/>
    <x v="1542"/>
    <x v="0"/>
    <x v="1"/>
    <x v="2"/>
    <x v="8"/>
  </r>
  <r>
    <n v="1698"/>
    <s v="CA-2015-148376"/>
    <d v="2015-12-27T00:00:00"/>
    <d v="2015-12-31T00:00:00"/>
    <s v="Standard Class"/>
    <s v="AG-10900"/>
    <x v="151"/>
    <x v="0"/>
    <s v="United States"/>
    <s v="Los Angeles"/>
    <x v="1"/>
    <n v="90008"/>
    <x v="1"/>
    <s v="OFF-AP-10000240"/>
    <x v="1"/>
    <x v="9"/>
    <s v="Belkin F9G930V10-GRY 9 Outlet Surge"/>
    <n v="106.96"/>
    <n v="2"/>
    <n v="0"/>
    <x v="1543"/>
    <x v="0"/>
    <x v="1"/>
    <x v="0"/>
    <x v="4"/>
  </r>
  <r>
    <n v="1699"/>
    <s v="CA-2015-148376"/>
    <d v="2015-12-27T00:00:00"/>
    <d v="2015-12-31T00:00:00"/>
    <s v="Standard Class"/>
    <s v="AG-10900"/>
    <x v="151"/>
    <x v="0"/>
    <s v="United States"/>
    <s v="Los Angeles"/>
    <x v="1"/>
    <n v="90008"/>
    <x v="1"/>
    <s v="OFF-LA-10002381"/>
    <x v="1"/>
    <x v="2"/>
    <s v="Avery 497"/>
    <n v="21.56"/>
    <n v="7"/>
    <n v="0"/>
    <x v="765"/>
    <x v="0"/>
    <x v="1"/>
    <x v="0"/>
    <x v="4"/>
  </r>
  <r>
    <n v="1700"/>
    <s v="CA-2014-135657"/>
    <d v="2014-06-03T00:00:00"/>
    <d v="2014-06-07T00:00:00"/>
    <s v="Second Class"/>
    <s v="SC-20725"/>
    <x v="56"/>
    <x v="0"/>
    <s v="United States"/>
    <s v="Seattle"/>
    <x v="4"/>
    <n v="98115"/>
    <x v="1"/>
    <s v="FUR-TA-10004086"/>
    <x v="0"/>
    <x v="3"/>
    <s v="KI Adjustable-Height Table"/>
    <n v="515.88"/>
    <n v="6"/>
    <n v="0"/>
    <x v="1544"/>
    <x v="0"/>
    <x v="2"/>
    <x v="1"/>
    <x v="1"/>
  </r>
  <r>
    <n v="1701"/>
    <s v="CA-2015-114069"/>
    <d v="2015-07-13T00:00:00"/>
    <d v="2015-07-15T00:00:00"/>
    <s v="Second Class"/>
    <s v="ND-18370"/>
    <x v="444"/>
    <x v="0"/>
    <s v="United States"/>
    <s v="New York City"/>
    <x v="15"/>
    <n v="10035"/>
    <x v="3"/>
    <s v="OFF-BI-10000320"/>
    <x v="1"/>
    <x v="8"/>
    <s v="GBC Plastic Binding Combs"/>
    <n v="11.808"/>
    <n v="2"/>
    <n v="0.2"/>
    <x v="960"/>
    <x v="2"/>
    <x v="1"/>
    <x v="2"/>
    <x v="7"/>
  </r>
  <r>
    <n v="1702"/>
    <s v="CA-2015-114069"/>
    <d v="2015-07-13T00:00:00"/>
    <d v="2015-07-15T00:00:00"/>
    <s v="Second Class"/>
    <s v="ND-18370"/>
    <x v="444"/>
    <x v="0"/>
    <s v="United States"/>
    <s v="New York City"/>
    <x v="15"/>
    <n v="10035"/>
    <x v="3"/>
    <s v="FUR-CH-10000595"/>
    <x v="0"/>
    <x v="1"/>
    <s v="Safco Contoured Stacking Chairs"/>
    <n v="1931.04"/>
    <n v="9"/>
    <n v="0.1"/>
    <x v="1545"/>
    <x v="3"/>
    <x v="1"/>
    <x v="2"/>
    <x v="7"/>
  </r>
  <r>
    <n v="1703"/>
    <s v="CA-2015-114069"/>
    <d v="2015-07-13T00:00:00"/>
    <d v="2015-07-15T00:00:00"/>
    <s v="Second Class"/>
    <s v="ND-18370"/>
    <x v="444"/>
    <x v="0"/>
    <s v="United States"/>
    <s v="New York City"/>
    <x v="15"/>
    <n v="10035"/>
    <x v="3"/>
    <s v="OFF-PA-10000349"/>
    <x v="1"/>
    <x v="10"/>
    <s v="Easy-staple paper"/>
    <n v="9.9600000000000009"/>
    <n v="2"/>
    <n v="0"/>
    <x v="1546"/>
    <x v="0"/>
    <x v="1"/>
    <x v="2"/>
    <x v="7"/>
  </r>
  <r>
    <n v="1704"/>
    <s v="CA-2014-139857"/>
    <d v="2014-02-02T00:00:00"/>
    <d v="2014-02-06T00:00:00"/>
    <s v="Standard Class"/>
    <s v="CD-12790"/>
    <x v="522"/>
    <x v="2"/>
    <s v="United States"/>
    <s v="San Diego"/>
    <x v="1"/>
    <n v="92037"/>
    <x v="1"/>
    <s v="OFF-FA-10001843"/>
    <x v="1"/>
    <x v="13"/>
    <s v="Staples"/>
    <n v="12.35"/>
    <n v="5"/>
    <n v="0"/>
    <x v="1547"/>
    <x v="0"/>
    <x v="2"/>
    <x v="3"/>
    <x v="11"/>
  </r>
  <r>
    <n v="1705"/>
    <s v="CA-2016-106306"/>
    <d v="2016-03-08T00:00:00"/>
    <d v="2016-03-08T00:00:00"/>
    <s v="Same Day"/>
    <s v="PG-18820"/>
    <x v="310"/>
    <x v="0"/>
    <s v="United States"/>
    <s v="Glendale"/>
    <x v="16"/>
    <n v="85301"/>
    <x v="1"/>
    <s v="OFF-BI-10003676"/>
    <x v="1"/>
    <x v="8"/>
    <s v="GBC Standard Recycled Report Covers, Clear Plastic Sheets"/>
    <n v="9.702"/>
    <n v="3"/>
    <n v="0.7"/>
    <x v="1548"/>
    <x v="1"/>
    <x v="0"/>
    <x v="3"/>
    <x v="10"/>
  </r>
  <r>
    <n v="1706"/>
    <s v="CA-2015-100545"/>
    <d v="2015-11-22T00:00:00"/>
    <d v="2015-11-26T00:00:00"/>
    <s v="Standard Class"/>
    <s v="IM-15070"/>
    <x v="5"/>
    <x v="0"/>
    <s v="United States"/>
    <s v="Philadelphia"/>
    <x v="9"/>
    <n v="19120"/>
    <x v="3"/>
    <s v="OFF-BI-10003638"/>
    <x v="1"/>
    <x v="8"/>
    <s v="GBC Durable Plastic Covers"/>
    <n v="11.61"/>
    <n v="2"/>
    <n v="0.7"/>
    <x v="1549"/>
    <x v="1"/>
    <x v="1"/>
    <x v="0"/>
    <x v="0"/>
  </r>
  <r>
    <n v="1707"/>
    <s v="CA-2017-123491"/>
    <d v="2017-10-30T00:00:00"/>
    <d v="2017-11-05T00:00:00"/>
    <s v="Standard Class"/>
    <s v="JK-15205"/>
    <x v="523"/>
    <x v="0"/>
    <s v="United States"/>
    <s v="San Francisco"/>
    <x v="1"/>
    <n v="94122"/>
    <x v="1"/>
    <s v="OFF-LA-10003077"/>
    <x v="1"/>
    <x v="2"/>
    <s v="Avery 500"/>
    <n v="43.86"/>
    <n v="6"/>
    <n v="0"/>
    <x v="1550"/>
    <x v="0"/>
    <x v="3"/>
    <x v="0"/>
    <x v="2"/>
  </r>
  <r>
    <n v="1708"/>
    <s v="CA-2017-123491"/>
    <d v="2017-10-30T00:00:00"/>
    <d v="2017-11-05T00:00:00"/>
    <s v="Standard Class"/>
    <s v="JK-15205"/>
    <x v="523"/>
    <x v="0"/>
    <s v="United States"/>
    <s v="San Francisco"/>
    <x v="1"/>
    <n v="94122"/>
    <x v="1"/>
    <s v="TEC-PH-10003505"/>
    <x v="2"/>
    <x v="7"/>
    <s v="Geemarc AmpliPOWER60"/>
    <n v="148.47999999999999"/>
    <n v="2"/>
    <n v="0.2"/>
    <x v="1551"/>
    <x v="2"/>
    <x v="3"/>
    <x v="0"/>
    <x v="2"/>
  </r>
  <r>
    <n v="1709"/>
    <s v="CA-2017-123491"/>
    <d v="2017-10-30T00:00:00"/>
    <d v="2017-11-05T00:00:00"/>
    <s v="Standard Class"/>
    <s v="JK-15205"/>
    <x v="523"/>
    <x v="0"/>
    <s v="United States"/>
    <s v="San Francisco"/>
    <x v="1"/>
    <n v="94122"/>
    <x v="1"/>
    <s v="OFF-PA-10003424"/>
    <x v="1"/>
    <x v="10"/>
    <s v="&quot;While you Were Out&quot; Message Book, One Form per Page"/>
    <n v="7.42"/>
    <n v="2"/>
    <n v="0"/>
    <x v="1552"/>
    <x v="0"/>
    <x v="3"/>
    <x v="0"/>
    <x v="2"/>
  </r>
  <r>
    <n v="1710"/>
    <s v="CA-2017-123491"/>
    <d v="2017-10-30T00:00:00"/>
    <d v="2017-11-05T00:00:00"/>
    <s v="Standard Class"/>
    <s v="JK-15205"/>
    <x v="523"/>
    <x v="0"/>
    <s v="United States"/>
    <s v="San Francisco"/>
    <x v="1"/>
    <n v="94122"/>
    <x v="1"/>
    <s v="FUR-CH-10003061"/>
    <x v="0"/>
    <x v="1"/>
    <s v="Global Leather Task Chair, Black"/>
    <n v="71.992000000000004"/>
    <n v="1"/>
    <n v="0.2"/>
    <x v="1553"/>
    <x v="2"/>
    <x v="3"/>
    <x v="0"/>
    <x v="2"/>
  </r>
  <r>
    <n v="1711"/>
    <s v="CA-2017-123491"/>
    <d v="2017-10-30T00:00:00"/>
    <d v="2017-11-05T00:00:00"/>
    <s v="Standard Class"/>
    <s v="JK-15205"/>
    <x v="523"/>
    <x v="0"/>
    <s v="United States"/>
    <s v="San Francisco"/>
    <x v="1"/>
    <n v="94122"/>
    <x v="1"/>
    <s v="OFF-AR-10003514"/>
    <x v="1"/>
    <x v="6"/>
    <s v="4009 Highlighters by Sanford"/>
    <n v="19.899999999999999"/>
    <n v="5"/>
    <n v="0"/>
    <x v="191"/>
    <x v="0"/>
    <x v="3"/>
    <x v="0"/>
    <x v="2"/>
  </r>
  <r>
    <n v="1712"/>
    <s v="CA-2017-123491"/>
    <d v="2017-10-30T00:00:00"/>
    <d v="2017-11-05T00:00:00"/>
    <s v="Standard Class"/>
    <s v="JK-15205"/>
    <x v="523"/>
    <x v="0"/>
    <s v="United States"/>
    <s v="San Francisco"/>
    <x v="1"/>
    <n v="94122"/>
    <x v="1"/>
    <s v="OFF-AP-10002684"/>
    <x v="1"/>
    <x v="9"/>
    <s v="Acco 7-Outlet Masterpiece Power Center, Wihtout Fax/Phone Line Protection"/>
    <n v="1702.12"/>
    <n v="14"/>
    <n v="0"/>
    <x v="1554"/>
    <x v="0"/>
    <x v="3"/>
    <x v="0"/>
    <x v="2"/>
  </r>
  <r>
    <n v="1713"/>
    <s v="CA-2015-145401"/>
    <d v="2015-01-30T00:00:00"/>
    <d v="2015-02-04T00:00:00"/>
    <s v="Standard Class"/>
    <s v="JP-15520"/>
    <x v="187"/>
    <x v="0"/>
    <s v="United States"/>
    <s v="Houston"/>
    <x v="5"/>
    <n v="77070"/>
    <x v="2"/>
    <s v="OFF-PA-10004405"/>
    <x v="1"/>
    <x v="10"/>
    <s v="Rediform Voice Mail Log Books"/>
    <n v="14.304"/>
    <n v="6"/>
    <n v="0.2"/>
    <x v="1555"/>
    <x v="2"/>
    <x v="1"/>
    <x v="3"/>
    <x v="9"/>
  </r>
  <r>
    <n v="1714"/>
    <s v="US-2017-124968"/>
    <d v="2017-09-08T00:00:00"/>
    <d v="2017-09-13T00:00:00"/>
    <s v="Second Class"/>
    <s v="MM-18055"/>
    <x v="514"/>
    <x v="0"/>
    <s v="United States"/>
    <s v="Chicago"/>
    <x v="10"/>
    <n v="60610"/>
    <x v="2"/>
    <s v="FUR-TA-10004289"/>
    <x v="0"/>
    <x v="3"/>
    <s v="BoxOffice By Design Rectangular and Half-Moon Meeting Room Tables"/>
    <n v="765.625"/>
    <n v="7"/>
    <n v="0.5"/>
    <x v="1556"/>
    <x v="1"/>
    <x v="3"/>
    <x v="2"/>
    <x v="8"/>
  </r>
  <r>
    <n v="1715"/>
    <s v="CA-2017-104003"/>
    <d v="2017-10-07T00:00:00"/>
    <d v="2017-10-13T00:00:00"/>
    <s v="Standard Class"/>
    <s v="DC-13285"/>
    <x v="290"/>
    <x v="0"/>
    <s v="United States"/>
    <s v="San Francisco"/>
    <x v="1"/>
    <n v="94110"/>
    <x v="1"/>
    <s v="FUR-BO-10003965"/>
    <x v="0"/>
    <x v="0"/>
    <s v="O'Sullivan Manor Hill 2-Door Library in Brianna Oak"/>
    <n v="307.666"/>
    <n v="2"/>
    <n v="0.15"/>
    <x v="1557"/>
    <x v="2"/>
    <x v="3"/>
    <x v="0"/>
    <x v="2"/>
  </r>
  <r>
    <n v="1716"/>
    <s v="CA-2016-154788"/>
    <d v="2016-04-30T00:00:00"/>
    <d v="2016-05-04T00:00:00"/>
    <s v="Standard Class"/>
    <s v="JL-15835"/>
    <x v="252"/>
    <x v="0"/>
    <s v="United States"/>
    <s v="New York City"/>
    <x v="15"/>
    <n v="10011"/>
    <x v="3"/>
    <s v="OFF-BI-10003314"/>
    <x v="1"/>
    <x v="8"/>
    <s v="Tuff Stuff Recycled Round Ring Binders"/>
    <n v="7.7119999999999997"/>
    <n v="2"/>
    <n v="0.2"/>
    <x v="332"/>
    <x v="2"/>
    <x v="0"/>
    <x v="1"/>
    <x v="3"/>
  </r>
  <r>
    <n v="1717"/>
    <s v="CA-2016-169943"/>
    <d v="2016-05-19T00:00:00"/>
    <d v="2016-05-24T00:00:00"/>
    <s v="Standard Class"/>
    <s v="BN-11515"/>
    <x v="202"/>
    <x v="0"/>
    <s v="United States"/>
    <s v="New York City"/>
    <x v="15"/>
    <n v="10011"/>
    <x v="3"/>
    <s v="OFF-AP-10001563"/>
    <x v="1"/>
    <x v="9"/>
    <s v="Belkin Premiere Surge Master II 8-outlet surge protector"/>
    <n v="242.9"/>
    <n v="5"/>
    <n v="0"/>
    <x v="1558"/>
    <x v="0"/>
    <x v="0"/>
    <x v="1"/>
    <x v="5"/>
  </r>
  <r>
    <n v="1718"/>
    <s v="CA-2016-169943"/>
    <d v="2016-05-19T00:00:00"/>
    <d v="2016-05-24T00:00:00"/>
    <s v="Standard Class"/>
    <s v="BN-11515"/>
    <x v="202"/>
    <x v="0"/>
    <s v="United States"/>
    <s v="New York City"/>
    <x v="15"/>
    <n v="10011"/>
    <x v="3"/>
    <s v="OFF-ST-10004123"/>
    <x v="1"/>
    <x v="4"/>
    <s v="Safco Industrial Wire Shelving System"/>
    <n v="454.9"/>
    <n v="5"/>
    <n v="0"/>
    <x v="232"/>
    <x v="0"/>
    <x v="0"/>
    <x v="1"/>
    <x v="5"/>
  </r>
  <r>
    <n v="1719"/>
    <s v="CA-2016-169943"/>
    <d v="2016-05-19T00:00:00"/>
    <d v="2016-05-24T00:00:00"/>
    <s v="Standard Class"/>
    <s v="BN-11515"/>
    <x v="202"/>
    <x v="0"/>
    <s v="United States"/>
    <s v="New York City"/>
    <x v="15"/>
    <n v="10011"/>
    <x v="3"/>
    <s v="FUR-FU-10002088"/>
    <x v="0"/>
    <x v="5"/>
    <s v="Nu-Dell Float Frame 11 x 14 1/2"/>
    <n v="35.92"/>
    <n v="4"/>
    <n v="0"/>
    <x v="1559"/>
    <x v="0"/>
    <x v="0"/>
    <x v="1"/>
    <x v="5"/>
  </r>
  <r>
    <n v="1720"/>
    <s v="CA-2016-169943"/>
    <d v="2016-05-19T00:00:00"/>
    <d v="2016-05-24T00:00:00"/>
    <s v="Standard Class"/>
    <s v="BN-11515"/>
    <x v="202"/>
    <x v="0"/>
    <s v="United States"/>
    <s v="New York City"/>
    <x v="15"/>
    <n v="10011"/>
    <x v="3"/>
    <s v="FUR-FU-10000010"/>
    <x v="0"/>
    <x v="5"/>
    <s v="DAX Value U-Channel Document Frames, Easel Back"/>
    <n v="39.76"/>
    <n v="8"/>
    <n v="0"/>
    <x v="1560"/>
    <x v="0"/>
    <x v="0"/>
    <x v="1"/>
    <x v="5"/>
  </r>
  <r>
    <n v="1721"/>
    <s v="CA-2016-169943"/>
    <d v="2016-05-19T00:00:00"/>
    <d v="2016-05-24T00:00:00"/>
    <s v="Standard Class"/>
    <s v="BN-11515"/>
    <x v="202"/>
    <x v="0"/>
    <s v="United States"/>
    <s v="New York City"/>
    <x v="15"/>
    <n v="10011"/>
    <x v="3"/>
    <s v="OFF-BI-10002824"/>
    <x v="1"/>
    <x v="8"/>
    <s v="Recycled Easel Ring Binders"/>
    <n v="47.744"/>
    <n v="4"/>
    <n v="0.2"/>
    <x v="1561"/>
    <x v="2"/>
    <x v="0"/>
    <x v="1"/>
    <x v="5"/>
  </r>
  <r>
    <n v="1722"/>
    <s v="US-2015-123218"/>
    <d v="2015-12-20T00:00:00"/>
    <d v="2015-12-25T00:00:00"/>
    <s v="Standard Class"/>
    <s v="KD-16345"/>
    <x v="44"/>
    <x v="0"/>
    <s v="United States"/>
    <s v="Chicago"/>
    <x v="10"/>
    <n v="60623"/>
    <x v="2"/>
    <s v="TEC-PH-10001061"/>
    <x v="2"/>
    <x v="7"/>
    <s v="Apple iPhone 5C"/>
    <n v="159.98400000000001"/>
    <n v="2"/>
    <n v="0.2"/>
    <x v="1153"/>
    <x v="2"/>
    <x v="1"/>
    <x v="0"/>
    <x v="4"/>
  </r>
  <r>
    <n v="1723"/>
    <s v="US-2015-123218"/>
    <d v="2015-12-20T00:00:00"/>
    <d v="2015-12-25T00:00:00"/>
    <s v="Standard Class"/>
    <s v="KD-16345"/>
    <x v="44"/>
    <x v="0"/>
    <s v="United States"/>
    <s v="Chicago"/>
    <x v="10"/>
    <n v="60623"/>
    <x v="2"/>
    <s v="TEC-AC-10000736"/>
    <x v="2"/>
    <x v="11"/>
    <s v="Logitech G600 MMO Gaming Mouse"/>
    <n v="255.96799999999999"/>
    <n v="4"/>
    <n v="0.2"/>
    <x v="1562"/>
    <x v="2"/>
    <x v="1"/>
    <x v="0"/>
    <x v="4"/>
  </r>
  <r>
    <n v="1724"/>
    <s v="US-2015-123218"/>
    <d v="2015-12-20T00:00:00"/>
    <d v="2015-12-25T00:00:00"/>
    <s v="Standard Class"/>
    <s v="KD-16345"/>
    <x v="44"/>
    <x v="0"/>
    <s v="United States"/>
    <s v="Chicago"/>
    <x v="10"/>
    <n v="60623"/>
    <x v="2"/>
    <s v="FUR-BO-10003966"/>
    <x v="0"/>
    <x v="0"/>
    <s v="Sauder Facets Collection Library, Sky Alder Finish"/>
    <n v="359.05799999999999"/>
    <n v="3"/>
    <n v="0.3"/>
    <x v="1563"/>
    <x v="1"/>
    <x v="1"/>
    <x v="0"/>
    <x v="4"/>
  </r>
  <r>
    <n v="1725"/>
    <s v="CA-2015-127453"/>
    <d v="2015-12-19T00:00:00"/>
    <d v="2015-12-20T00:00:00"/>
    <s v="First Class"/>
    <s v="JK-15370"/>
    <x v="271"/>
    <x v="0"/>
    <s v="United States"/>
    <s v="Philadelphia"/>
    <x v="9"/>
    <n v="19143"/>
    <x v="3"/>
    <s v="OFF-AP-10000828"/>
    <x v="1"/>
    <x v="9"/>
    <s v="Avanti 4.4 Cu. Ft. Refrigerator"/>
    <n v="434.35199999999998"/>
    <n v="3"/>
    <n v="0.2"/>
    <x v="1564"/>
    <x v="2"/>
    <x v="1"/>
    <x v="0"/>
    <x v="4"/>
  </r>
  <r>
    <n v="1726"/>
    <s v="CA-2015-127453"/>
    <d v="2015-12-19T00:00:00"/>
    <d v="2015-12-20T00:00:00"/>
    <s v="First Class"/>
    <s v="JK-15370"/>
    <x v="271"/>
    <x v="0"/>
    <s v="United States"/>
    <s v="Philadelphia"/>
    <x v="9"/>
    <n v="19143"/>
    <x v="3"/>
    <s v="OFF-AP-10002906"/>
    <x v="1"/>
    <x v="9"/>
    <s v="Hoover Replacement Belt for Commercial Guardsman Heavy-Duty Upright Vacuum"/>
    <n v="3.552"/>
    <n v="2"/>
    <n v="0.2"/>
    <x v="1565"/>
    <x v="2"/>
    <x v="1"/>
    <x v="0"/>
    <x v="4"/>
  </r>
  <r>
    <n v="1727"/>
    <s v="CA-2015-127453"/>
    <d v="2015-12-19T00:00:00"/>
    <d v="2015-12-20T00:00:00"/>
    <s v="First Class"/>
    <s v="JK-15370"/>
    <x v="271"/>
    <x v="0"/>
    <s v="United States"/>
    <s v="Philadelphia"/>
    <x v="9"/>
    <n v="19143"/>
    <x v="3"/>
    <s v="OFF-AP-10003860"/>
    <x v="1"/>
    <x v="9"/>
    <s v="Fellowes Advanced 8 Outlet Surge Suppressor with Phone/Fax Protection"/>
    <n v="88.831999999999994"/>
    <n v="4"/>
    <n v="0.2"/>
    <x v="1566"/>
    <x v="2"/>
    <x v="1"/>
    <x v="0"/>
    <x v="4"/>
  </r>
  <r>
    <n v="1728"/>
    <s v="US-2017-164056"/>
    <d v="2017-04-29T00:00:00"/>
    <d v="2017-05-04T00:00:00"/>
    <s v="Second Class"/>
    <s v="FM-14215"/>
    <x v="524"/>
    <x v="1"/>
    <s v="United States"/>
    <s v="Dublin"/>
    <x v="24"/>
    <n v="43017"/>
    <x v="3"/>
    <s v="FUR-TA-10001307"/>
    <x v="0"/>
    <x v="3"/>
    <s v="SAFCO PlanMaster Heigh-Adjustable Drafting Table Base, 43w x 30d x 30-37h, Black"/>
    <n v="1048.3499999999999"/>
    <n v="5"/>
    <n v="0.4"/>
    <x v="1567"/>
    <x v="1"/>
    <x v="3"/>
    <x v="1"/>
    <x v="3"/>
  </r>
  <r>
    <n v="1729"/>
    <s v="CA-2016-106894"/>
    <d v="2016-02-07T00:00:00"/>
    <d v="2016-02-07T00:00:00"/>
    <s v="Same Day"/>
    <s v="CA-12265"/>
    <x v="244"/>
    <x v="0"/>
    <s v="United States"/>
    <s v="Springfield"/>
    <x v="17"/>
    <n v="22153"/>
    <x v="0"/>
    <s v="TEC-AC-10003063"/>
    <x v="2"/>
    <x v="11"/>
    <s v="Micro Innovations USB RF Wireless Keyboard with Mouse"/>
    <n v="100"/>
    <n v="4"/>
    <n v="0"/>
    <x v="1568"/>
    <x v="0"/>
    <x v="0"/>
    <x v="3"/>
    <x v="11"/>
  </r>
  <r>
    <n v="1730"/>
    <s v="CA-2016-106894"/>
    <d v="2016-02-07T00:00:00"/>
    <d v="2016-02-07T00:00:00"/>
    <s v="Same Day"/>
    <s v="CA-12265"/>
    <x v="244"/>
    <x v="0"/>
    <s v="United States"/>
    <s v="Springfield"/>
    <x v="17"/>
    <n v="22153"/>
    <x v="0"/>
    <s v="OFF-LA-10001045"/>
    <x v="1"/>
    <x v="2"/>
    <s v="Permanent Self-Adhesive File Folder Labels for Typewriters by Universal"/>
    <n v="7.83"/>
    <n v="3"/>
    <n v="0"/>
    <x v="1569"/>
    <x v="0"/>
    <x v="0"/>
    <x v="3"/>
    <x v="11"/>
  </r>
  <r>
    <n v="1731"/>
    <s v="CA-2014-125136"/>
    <d v="2014-09-28T00:00:00"/>
    <d v="2014-10-03T00:00:00"/>
    <s v="Standard Class"/>
    <s v="KD-16495"/>
    <x v="470"/>
    <x v="1"/>
    <s v="United States"/>
    <s v="Fayetteville"/>
    <x v="3"/>
    <n v="28314"/>
    <x v="0"/>
    <s v="OFF-PA-10001457"/>
    <x v="1"/>
    <x v="10"/>
    <s v="White GlueTop Scratch Pads"/>
    <n v="96.256"/>
    <n v="8"/>
    <n v="0.2"/>
    <x v="1570"/>
    <x v="2"/>
    <x v="2"/>
    <x v="2"/>
    <x v="8"/>
  </r>
  <r>
    <n v="1732"/>
    <s v="CA-2014-125136"/>
    <d v="2014-09-28T00:00:00"/>
    <d v="2014-10-03T00:00:00"/>
    <s v="Standard Class"/>
    <s v="KD-16495"/>
    <x v="470"/>
    <x v="1"/>
    <s v="United States"/>
    <s v="Fayetteville"/>
    <x v="3"/>
    <n v="28314"/>
    <x v="0"/>
    <s v="OFF-PA-10001804"/>
    <x v="1"/>
    <x v="10"/>
    <s v="Xerox 195"/>
    <n v="10.688000000000001"/>
    <n v="2"/>
    <n v="0.2"/>
    <x v="1490"/>
    <x v="2"/>
    <x v="2"/>
    <x v="2"/>
    <x v="8"/>
  </r>
  <r>
    <n v="1733"/>
    <s v="US-2016-131149"/>
    <d v="2016-07-10T00:00:00"/>
    <d v="2016-07-14T00:00:00"/>
    <s v="Standard Class"/>
    <s v="LH-17155"/>
    <x v="109"/>
    <x v="0"/>
    <s v="United States"/>
    <s v="Dallas"/>
    <x v="5"/>
    <n v="75081"/>
    <x v="2"/>
    <s v="OFF-ST-10000689"/>
    <x v="1"/>
    <x v="4"/>
    <s v="Fellowes Strictly Business Drawer File, Letter/Legal Size"/>
    <n v="338.04"/>
    <n v="3"/>
    <n v="0.2"/>
    <x v="1114"/>
    <x v="2"/>
    <x v="0"/>
    <x v="2"/>
    <x v="7"/>
  </r>
  <r>
    <n v="1734"/>
    <s v="US-2016-131149"/>
    <d v="2016-07-10T00:00:00"/>
    <d v="2016-07-14T00:00:00"/>
    <s v="Standard Class"/>
    <s v="LH-17155"/>
    <x v="109"/>
    <x v="0"/>
    <s v="United States"/>
    <s v="Dallas"/>
    <x v="5"/>
    <n v="75081"/>
    <x v="2"/>
    <s v="OFF-AR-10002135"/>
    <x v="1"/>
    <x v="6"/>
    <s v="Boston Heavy-Duty Trimline Electric Pencil Sharpeners"/>
    <n v="154.24"/>
    <n v="4"/>
    <n v="0.2"/>
    <x v="1571"/>
    <x v="2"/>
    <x v="0"/>
    <x v="2"/>
    <x v="7"/>
  </r>
  <r>
    <n v="1735"/>
    <s v="CA-2017-101483"/>
    <d v="2017-07-29T00:00:00"/>
    <d v="2017-08-01T00:00:00"/>
    <s v="Second Class"/>
    <s v="AG-10675"/>
    <x v="165"/>
    <x v="0"/>
    <s v="United States"/>
    <s v="Jacksonville"/>
    <x v="3"/>
    <n v="28540"/>
    <x v="0"/>
    <s v="OFF-AP-10002082"/>
    <x v="1"/>
    <x v="9"/>
    <s v="Holmes HEPA Air Purifier"/>
    <n v="34.847999999999999"/>
    <n v="2"/>
    <n v="0.2"/>
    <x v="1572"/>
    <x v="2"/>
    <x v="3"/>
    <x v="2"/>
    <x v="7"/>
  </r>
  <r>
    <n v="1736"/>
    <s v="CA-2017-101483"/>
    <d v="2017-07-29T00:00:00"/>
    <d v="2017-08-01T00:00:00"/>
    <s v="Second Class"/>
    <s v="AG-10675"/>
    <x v="165"/>
    <x v="0"/>
    <s v="United States"/>
    <s v="Jacksonville"/>
    <x v="3"/>
    <n v="28540"/>
    <x v="0"/>
    <s v="TEC-PH-10003442"/>
    <x v="2"/>
    <x v="7"/>
    <s v="Samsung Replacement EH64AVFWE Premium Headset"/>
    <n v="22"/>
    <n v="5"/>
    <n v="0.2"/>
    <x v="1573"/>
    <x v="2"/>
    <x v="3"/>
    <x v="2"/>
    <x v="7"/>
  </r>
  <r>
    <n v="1737"/>
    <s v="CA-2017-101483"/>
    <d v="2017-07-29T00:00:00"/>
    <d v="2017-08-01T00:00:00"/>
    <s v="Second Class"/>
    <s v="AG-10675"/>
    <x v="165"/>
    <x v="0"/>
    <s v="United States"/>
    <s v="Jacksonville"/>
    <x v="3"/>
    <n v="28540"/>
    <x v="0"/>
    <s v="OFF-AR-10002833"/>
    <x v="1"/>
    <x v="6"/>
    <s v="Newell 322"/>
    <n v="4.3680000000000003"/>
    <n v="3"/>
    <n v="0.2"/>
    <x v="1574"/>
    <x v="2"/>
    <x v="3"/>
    <x v="2"/>
    <x v="7"/>
  </r>
  <r>
    <n v="1738"/>
    <s v="CA-2015-130204"/>
    <d v="2015-09-03T00:00:00"/>
    <d v="2015-09-09T00:00:00"/>
    <s v="Standard Class"/>
    <s v="DB-13120"/>
    <x v="106"/>
    <x v="1"/>
    <s v="United States"/>
    <s v="San Francisco"/>
    <x v="1"/>
    <n v="94122"/>
    <x v="1"/>
    <s v="OFF-ST-10001325"/>
    <x v="1"/>
    <x v="4"/>
    <s v="Sterilite Officeware Hinged File Box"/>
    <n v="31.44"/>
    <n v="3"/>
    <n v="0"/>
    <x v="1007"/>
    <x v="0"/>
    <x v="1"/>
    <x v="2"/>
    <x v="8"/>
  </r>
  <r>
    <n v="1739"/>
    <s v="CA-2015-130204"/>
    <d v="2015-09-03T00:00:00"/>
    <d v="2015-09-09T00:00:00"/>
    <s v="Standard Class"/>
    <s v="DB-13120"/>
    <x v="106"/>
    <x v="1"/>
    <s v="United States"/>
    <s v="San Francisco"/>
    <x v="1"/>
    <n v="94122"/>
    <x v="1"/>
    <s v="TEC-AC-10003038"/>
    <x v="2"/>
    <x v="11"/>
    <s v="Kingston Digital DataTraveler 16GB USB 2.0"/>
    <n v="17.899999999999999"/>
    <n v="2"/>
    <n v="0"/>
    <x v="1575"/>
    <x v="0"/>
    <x v="1"/>
    <x v="2"/>
    <x v="8"/>
  </r>
  <r>
    <n v="1740"/>
    <s v="CA-2015-130204"/>
    <d v="2015-09-03T00:00:00"/>
    <d v="2015-09-09T00:00:00"/>
    <s v="Standard Class"/>
    <s v="DB-13120"/>
    <x v="106"/>
    <x v="1"/>
    <s v="United States"/>
    <s v="San Francisco"/>
    <x v="1"/>
    <n v="94122"/>
    <x v="1"/>
    <s v="TEC-AC-10003590"/>
    <x v="2"/>
    <x v="11"/>
    <s v="TRENDnet 56K USB 2.0 Phone, Internet and Fax Modem"/>
    <n v="129.44999999999999"/>
    <n v="5"/>
    <n v="0"/>
    <x v="1576"/>
    <x v="0"/>
    <x v="1"/>
    <x v="2"/>
    <x v="8"/>
  </r>
  <r>
    <n v="1741"/>
    <s v="CA-2014-110527"/>
    <d v="2014-08-09T00:00:00"/>
    <d v="2014-08-16T00:00:00"/>
    <s v="Standard Class"/>
    <s v="ED-13885"/>
    <x v="525"/>
    <x v="2"/>
    <s v="United States"/>
    <s v="San Diego"/>
    <x v="1"/>
    <n v="92037"/>
    <x v="1"/>
    <s v="OFF-LA-10000262"/>
    <x v="1"/>
    <x v="2"/>
    <s v="Avery 494"/>
    <n v="20.88"/>
    <n v="8"/>
    <n v="0"/>
    <x v="1577"/>
    <x v="0"/>
    <x v="2"/>
    <x v="2"/>
    <x v="6"/>
  </r>
  <r>
    <n v="1742"/>
    <s v="CA-2017-152807"/>
    <d v="2017-10-30T00:00:00"/>
    <d v="2017-11-03T00:00:00"/>
    <s v="Standard Class"/>
    <s v="MC-18100"/>
    <x v="498"/>
    <x v="0"/>
    <s v="United States"/>
    <s v="Philadelphia"/>
    <x v="9"/>
    <n v="19140"/>
    <x v="3"/>
    <s v="OFF-PA-10004355"/>
    <x v="1"/>
    <x v="10"/>
    <s v="Xerox 231"/>
    <n v="20.736000000000001"/>
    <n v="4"/>
    <n v="0.2"/>
    <x v="570"/>
    <x v="2"/>
    <x v="3"/>
    <x v="0"/>
    <x v="2"/>
  </r>
  <r>
    <n v="1743"/>
    <s v="CA-2017-152807"/>
    <d v="2017-10-30T00:00:00"/>
    <d v="2017-11-03T00:00:00"/>
    <s v="Standard Class"/>
    <s v="MC-18100"/>
    <x v="498"/>
    <x v="0"/>
    <s v="United States"/>
    <s v="Philadelphia"/>
    <x v="9"/>
    <n v="19140"/>
    <x v="3"/>
    <s v="FUR-FU-10004415"/>
    <x v="0"/>
    <x v="5"/>
    <s v="Stacking Tray, Side-Loading, Legal, Smoke"/>
    <n v="7.1680000000000001"/>
    <n v="2"/>
    <n v="0.2"/>
    <x v="1578"/>
    <x v="2"/>
    <x v="3"/>
    <x v="0"/>
    <x v="2"/>
  </r>
  <r>
    <n v="1744"/>
    <s v="CA-2017-152807"/>
    <d v="2017-10-30T00:00:00"/>
    <d v="2017-11-03T00:00:00"/>
    <s v="Standard Class"/>
    <s v="MC-18100"/>
    <x v="498"/>
    <x v="0"/>
    <s v="United States"/>
    <s v="Philadelphia"/>
    <x v="9"/>
    <n v="19140"/>
    <x v="3"/>
    <s v="OFF-ST-10002486"/>
    <x v="1"/>
    <x v="4"/>
    <s v="Eldon Shelf Savers Cubes and Bins"/>
    <n v="11.167999999999999"/>
    <n v="2"/>
    <n v="0.2"/>
    <x v="1579"/>
    <x v="2"/>
    <x v="3"/>
    <x v="0"/>
    <x v="2"/>
  </r>
  <r>
    <n v="1745"/>
    <s v="CA-2017-152807"/>
    <d v="2017-10-30T00:00:00"/>
    <d v="2017-11-03T00:00:00"/>
    <s v="Standard Class"/>
    <s v="MC-18100"/>
    <x v="498"/>
    <x v="0"/>
    <s v="United States"/>
    <s v="Philadelphia"/>
    <x v="9"/>
    <n v="19140"/>
    <x v="3"/>
    <s v="TEC-AC-10001142"/>
    <x v="2"/>
    <x v="11"/>
    <s v="First Data FD10 PIN Pad"/>
    <n v="442.4"/>
    <n v="7"/>
    <n v="0.2"/>
    <x v="1580"/>
    <x v="2"/>
    <x v="3"/>
    <x v="0"/>
    <x v="2"/>
  </r>
  <r>
    <n v="1746"/>
    <s v="CA-2014-133270"/>
    <d v="2014-06-06T00:00:00"/>
    <d v="2014-06-09T00:00:00"/>
    <s v="First Class"/>
    <s v="BM-11785"/>
    <x v="298"/>
    <x v="0"/>
    <s v="United States"/>
    <s v="Rochester"/>
    <x v="15"/>
    <n v="14609"/>
    <x v="3"/>
    <s v="OFF-AR-10002656"/>
    <x v="1"/>
    <x v="6"/>
    <s v="Sanford Liquid Accent Highlighters"/>
    <n v="13.36"/>
    <n v="2"/>
    <n v="0"/>
    <x v="1581"/>
    <x v="0"/>
    <x v="2"/>
    <x v="1"/>
    <x v="1"/>
  </r>
  <r>
    <n v="1747"/>
    <s v="CA-2016-155670"/>
    <d v="2016-08-13T00:00:00"/>
    <d v="2016-08-17T00:00:00"/>
    <s v="Second Class"/>
    <s v="EM-14065"/>
    <x v="191"/>
    <x v="0"/>
    <s v="United States"/>
    <s v="Jacksonville"/>
    <x v="3"/>
    <n v="28540"/>
    <x v="0"/>
    <s v="OFF-BI-10000138"/>
    <x v="1"/>
    <x v="8"/>
    <s v="Acco Translucent Poly Ring Binders"/>
    <n v="11.231999999999999"/>
    <n v="8"/>
    <n v="0.7"/>
    <x v="1582"/>
    <x v="1"/>
    <x v="0"/>
    <x v="2"/>
    <x v="6"/>
  </r>
  <r>
    <n v="1748"/>
    <s v="CA-2016-155670"/>
    <d v="2016-08-13T00:00:00"/>
    <d v="2016-08-17T00:00:00"/>
    <s v="Second Class"/>
    <s v="EM-14065"/>
    <x v="191"/>
    <x v="0"/>
    <s v="United States"/>
    <s v="Jacksonville"/>
    <x v="3"/>
    <n v="28540"/>
    <x v="0"/>
    <s v="OFF-PA-10004947"/>
    <x v="1"/>
    <x v="10"/>
    <s v="Easy-staple paper"/>
    <n v="10.272"/>
    <n v="3"/>
    <n v="0.2"/>
    <x v="1583"/>
    <x v="2"/>
    <x v="0"/>
    <x v="2"/>
    <x v="6"/>
  </r>
  <r>
    <n v="1749"/>
    <s v="US-2014-157406"/>
    <d v="2014-04-25T00:00:00"/>
    <d v="2014-04-29T00:00:00"/>
    <s v="Standard Class"/>
    <s v="DA-13450"/>
    <x v="526"/>
    <x v="2"/>
    <s v="United States"/>
    <s v="Houston"/>
    <x v="5"/>
    <n v="77095"/>
    <x v="2"/>
    <s v="OFF-PA-10003543"/>
    <x v="1"/>
    <x v="10"/>
    <s v="Xerox 1985"/>
    <n v="10.368"/>
    <n v="2"/>
    <n v="0.2"/>
    <x v="572"/>
    <x v="2"/>
    <x v="2"/>
    <x v="1"/>
    <x v="3"/>
  </r>
  <r>
    <n v="1750"/>
    <s v="US-2014-157406"/>
    <d v="2014-04-25T00:00:00"/>
    <d v="2014-04-29T00:00:00"/>
    <s v="Standard Class"/>
    <s v="DA-13450"/>
    <x v="526"/>
    <x v="2"/>
    <s v="United States"/>
    <s v="Houston"/>
    <x v="5"/>
    <n v="77095"/>
    <x v="2"/>
    <s v="OFF-AR-10002221"/>
    <x v="1"/>
    <x v="6"/>
    <s v="12 Colored Short Pencils"/>
    <n v="6.24"/>
    <n v="3"/>
    <n v="0.2"/>
    <x v="1584"/>
    <x v="2"/>
    <x v="2"/>
    <x v="1"/>
    <x v="3"/>
  </r>
  <r>
    <n v="1751"/>
    <s v="CA-2015-139094"/>
    <d v="2015-11-22T00:00:00"/>
    <d v="2015-11-27T00:00:00"/>
    <s v="Standard Class"/>
    <s v="MO-17800"/>
    <x v="246"/>
    <x v="2"/>
    <s v="United States"/>
    <s v="San Antonio"/>
    <x v="5"/>
    <n v="78207"/>
    <x v="2"/>
    <s v="FUR-TA-10004607"/>
    <x v="0"/>
    <x v="3"/>
    <s v="Hon 2111 Invitation Series Straight Table"/>
    <n v="206.96199999999999"/>
    <n v="2"/>
    <n v="0.3"/>
    <x v="1585"/>
    <x v="1"/>
    <x v="1"/>
    <x v="0"/>
    <x v="0"/>
  </r>
  <r>
    <n v="1752"/>
    <s v="CA-2017-168837"/>
    <d v="2017-10-14T00:00:00"/>
    <d v="2017-10-17T00:00:00"/>
    <s v="First Class"/>
    <s v="JW-15955"/>
    <x v="527"/>
    <x v="0"/>
    <s v="United States"/>
    <s v="Oakland"/>
    <x v="1"/>
    <n v="94601"/>
    <x v="1"/>
    <s v="FUR-FU-10001918"/>
    <x v="0"/>
    <x v="5"/>
    <s v="C-Line Cubicle Keepers Polyproplyene Holder With Velcro Backings"/>
    <n v="9.4600000000000009"/>
    <n v="2"/>
    <n v="0"/>
    <x v="1586"/>
    <x v="0"/>
    <x v="3"/>
    <x v="0"/>
    <x v="2"/>
  </r>
  <r>
    <n v="1753"/>
    <s v="CA-2017-116715"/>
    <d v="2017-12-02T00:00:00"/>
    <d v="2017-12-05T00:00:00"/>
    <s v="First Class"/>
    <s v="VW-21775"/>
    <x v="100"/>
    <x v="1"/>
    <s v="United States"/>
    <s v="San Francisco"/>
    <x v="1"/>
    <n v="94122"/>
    <x v="1"/>
    <s v="OFF-ST-10004340"/>
    <x v="1"/>
    <x v="4"/>
    <s v="Fellowes Mobile File Cart, Black"/>
    <n v="559.62"/>
    <n v="9"/>
    <n v="0"/>
    <x v="1587"/>
    <x v="0"/>
    <x v="3"/>
    <x v="0"/>
    <x v="4"/>
  </r>
  <r>
    <n v="1754"/>
    <s v="CA-2017-116715"/>
    <d v="2017-12-02T00:00:00"/>
    <d v="2017-12-05T00:00:00"/>
    <s v="First Class"/>
    <s v="VW-21775"/>
    <x v="100"/>
    <x v="1"/>
    <s v="United States"/>
    <s v="San Francisco"/>
    <x v="1"/>
    <n v="94122"/>
    <x v="1"/>
    <s v="OFF-PA-10004475"/>
    <x v="1"/>
    <x v="10"/>
    <s v="Xerox 1940"/>
    <n v="109.92"/>
    <n v="2"/>
    <n v="0"/>
    <x v="1505"/>
    <x v="0"/>
    <x v="3"/>
    <x v="0"/>
    <x v="4"/>
  </r>
  <r>
    <n v="1755"/>
    <s v="CA-2017-116715"/>
    <d v="2017-12-02T00:00:00"/>
    <d v="2017-12-05T00:00:00"/>
    <s v="First Class"/>
    <s v="VW-21775"/>
    <x v="100"/>
    <x v="1"/>
    <s v="United States"/>
    <s v="San Francisco"/>
    <x v="1"/>
    <n v="94122"/>
    <x v="1"/>
    <s v="OFF-PA-10003893"/>
    <x v="1"/>
    <x v="10"/>
    <s v="Xerox 1962"/>
    <n v="8.56"/>
    <n v="2"/>
    <n v="0"/>
    <x v="1588"/>
    <x v="0"/>
    <x v="3"/>
    <x v="0"/>
    <x v="4"/>
  </r>
  <r>
    <n v="1756"/>
    <s v="CA-2015-135622"/>
    <d v="2015-12-08T00:00:00"/>
    <d v="2015-12-11T00:00:00"/>
    <s v="Second Class"/>
    <s v="TT-21460"/>
    <x v="499"/>
    <x v="2"/>
    <s v="United States"/>
    <s v="Fort Worth"/>
    <x v="5"/>
    <n v="76106"/>
    <x v="2"/>
    <s v="OFF-PA-10000100"/>
    <x v="1"/>
    <x v="10"/>
    <s v="Xerox 1945"/>
    <n v="360.71199999999999"/>
    <n v="11"/>
    <n v="0.2"/>
    <x v="1589"/>
    <x v="2"/>
    <x v="1"/>
    <x v="0"/>
    <x v="4"/>
  </r>
  <r>
    <n v="1757"/>
    <s v="CA-2015-135622"/>
    <d v="2015-12-08T00:00:00"/>
    <d v="2015-12-11T00:00:00"/>
    <s v="Second Class"/>
    <s v="TT-21460"/>
    <x v="499"/>
    <x v="2"/>
    <s v="United States"/>
    <s v="Fort Worth"/>
    <x v="5"/>
    <n v="76106"/>
    <x v="2"/>
    <s v="TEC-PH-10001817"/>
    <x v="2"/>
    <x v="7"/>
    <s v="Wilson Electronics DB Pro Signal Booster"/>
    <n v="1718.4"/>
    <n v="6"/>
    <n v="0.2"/>
    <x v="1590"/>
    <x v="2"/>
    <x v="1"/>
    <x v="0"/>
    <x v="4"/>
  </r>
  <r>
    <n v="1758"/>
    <s v="US-2015-107349"/>
    <d v="2015-07-13T00:00:00"/>
    <d v="2015-07-15T00:00:00"/>
    <s v="First Class"/>
    <s v="SL-20155"/>
    <x v="359"/>
    <x v="2"/>
    <s v="United States"/>
    <s v="Houston"/>
    <x v="5"/>
    <n v="77095"/>
    <x v="2"/>
    <s v="OFF-BI-10001765"/>
    <x v="1"/>
    <x v="8"/>
    <s v="Wilson Jones Heavy-Duty Casebound Ring Binders with Metal Hinges"/>
    <n v="41.567999999999998"/>
    <n v="6"/>
    <n v="0.8"/>
    <x v="1591"/>
    <x v="1"/>
    <x v="1"/>
    <x v="2"/>
    <x v="7"/>
  </r>
  <r>
    <n v="1759"/>
    <s v="CA-2014-139017"/>
    <d v="2014-05-11T00:00:00"/>
    <d v="2014-05-17T00:00:00"/>
    <s v="Standard Class"/>
    <s v="RM-19375"/>
    <x v="528"/>
    <x v="0"/>
    <s v="United States"/>
    <s v="Houston"/>
    <x v="5"/>
    <n v="77095"/>
    <x v="2"/>
    <s v="TEC-AC-10001013"/>
    <x v="2"/>
    <x v="11"/>
    <s v="Logitech ClearChat Comfort/USB Headset H390"/>
    <n v="46.863999999999997"/>
    <n v="2"/>
    <n v="0.2"/>
    <x v="1592"/>
    <x v="2"/>
    <x v="2"/>
    <x v="1"/>
    <x v="5"/>
  </r>
  <r>
    <n v="1760"/>
    <s v="CA-2014-141817"/>
    <d v="2014-01-05T00:00:00"/>
    <d v="2014-01-12T00:00:00"/>
    <s v="Standard Class"/>
    <s v="MB-18085"/>
    <x v="469"/>
    <x v="0"/>
    <s v="United States"/>
    <s v="Philadelphia"/>
    <x v="9"/>
    <n v="19143"/>
    <x v="3"/>
    <s v="OFF-AR-10003478"/>
    <x v="1"/>
    <x v="6"/>
    <s v="Avery Hi-Liter EverBold Pen Style Fluorescent Highlighters, 4/Pack"/>
    <n v="19.536000000000001"/>
    <n v="3"/>
    <n v="0.2"/>
    <x v="1593"/>
    <x v="2"/>
    <x v="2"/>
    <x v="3"/>
    <x v="9"/>
  </r>
  <r>
    <n v="1761"/>
    <s v="CA-2015-130785"/>
    <d v="2015-09-05T00:00:00"/>
    <d v="2015-09-09T00:00:00"/>
    <s v="Standard Class"/>
    <s v="AG-10900"/>
    <x v="151"/>
    <x v="0"/>
    <s v="United States"/>
    <s v="San Diego"/>
    <x v="1"/>
    <n v="92105"/>
    <x v="1"/>
    <s v="FUR-BO-10000330"/>
    <x v="0"/>
    <x v="0"/>
    <s v="Sauder Camden County Barrister Bookcase, Planked Cherry Finish"/>
    <n v="411.33199999999999"/>
    <n v="4"/>
    <n v="0.15"/>
    <x v="1594"/>
    <x v="2"/>
    <x v="1"/>
    <x v="2"/>
    <x v="8"/>
  </r>
  <r>
    <n v="1762"/>
    <s v="CA-2015-130785"/>
    <d v="2015-09-05T00:00:00"/>
    <d v="2015-09-09T00:00:00"/>
    <s v="Standard Class"/>
    <s v="AG-10900"/>
    <x v="151"/>
    <x v="0"/>
    <s v="United States"/>
    <s v="San Diego"/>
    <x v="1"/>
    <n v="92105"/>
    <x v="1"/>
    <s v="OFF-BI-10001900"/>
    <x v="1"/>
    <x v="8"/>
    <s v="DXL Angle-View Binders with Locking Rings, Black"/>
    <n v="28.751999999999999"/>
    <n v="6"/>
    <n v="0.2"/>
    <x v="1595"/>
    <x v="2"/>
    <x v="1"/>
    <x v="2"/>
    <x v="8"/>
  </r>
  <r>
    <n v="1763"/>
    <s v="CA-2015-130785"/>
    <d v="2015-09-05T00:00:00"/>
    <d v="2015-09-09T00:00:00"/>
    <s v="Standard Class"/>
    <s v="AG-10900"/>
    <x v="151"/>
    <x v="0"/>
    <s v="United States"/>
    <s v="San Diego"/>
    <x v="1"/>
    <n v="92105"/>
    <x v="1"/>
    <s v="FUR-BO-10003159"/>
    <x v="0"/>
    <x v="0"/>
    <s v="Sauder Camden County Collection Libraries, Planked Cherry Finish"/>
    <n v="293.19900000000001"/>
    <n v="3"/>
    <n v="0.15"/>
    <x v="1596"/>
    <x v="2"/>
    <x v="1"/>
    <x v="2"/>
    <x v="8"/>
  </r>
  <r>
    <n v="1764"/>
    <s v="CA-2016-110254"/>
    <d v="2016-08-04T00:00:00"/>
    <d v="2016-08-08T00:00:00"/>
    <s v="Standard Class"/>
    <s v="ML-17755"/>
    <x v="529"/>
    <x v="2"/>
    <s v="United States"/>
    <s v="Suffolk"/>
    <x v="17"/>
    <n v="23434"/>
    <x v="0"/>
    <s v="OFF-SU-10002573"/>
    <x v="1"/>
    <x v="14"/>
    <s v="Acme 10&quot; Easy Grip Assistive Scissors"/>
    <n v="35.06"/>
    <n v="2"/>
    <n v="0"/>
    <x v="1597"/>
    <x v="0"/>
    <x v="0"/>
    <x v="2"/>
    <x v="6"/>
  </r>
  <r>
    <n v="1765"/>
    <s v="CA-2016-110254"/>
    <d v="2016-08-04T00:00:00"/>
    <d v="2016-08-08T00:00:00"/>
    <s v="Standard Class"/>
    <s v="ML-17755"/>
    <x v="529"/>
    <x v="2"/>
    <s v="United States"/>
    <s v="Suffolk"/>
    <x v="17"/>
    <n v="23434"/>
    <x v="0"/>
    <s v="OFF-LA-10004484"/>
    <x v="1"/>
    <x v="2"/>
    <s v="Avery 476"/>
    <n v="4.13"/>
    <n v="1"/>
    <n v="0"/>
    <x v="1598"/>
    <x v="0"/>
    <x v="0"/>
    <x v="2"/>
    <x v="6"/>
  </r>
  <r>
    <n v="1766"/>
    <s v="CA-2016-110254"/>
    <d v="2016-08-04T00:00:00"/>
    <d v="2016-08-08T00:00:00"/>
    <s v="Standard Class"/>
    <s v="ML-17755"/>
    <x v="529"/>
    <x v="2"/>
    <s v="United States"/>
    <s v="Suffolk"/>
    <x v="17"/>
    <n v="23434"/>
    <x v="0"/>
    <s v="FUR-FU-10001591"/>
    <x v="0"/>
    <x v="5"/>
    <s v="Advantus Panel Wall Certificate Holder - 8.5x11"/>
    <n v="109.8"/>
    <n v="9"/>
    <n v="0"/>
    <x v="1599"/>
    <x v="0"/>
    <x v="0"/>
    <x v="2"/>
    <x v="6"/>
  </r>
  <r>
    <n v="1767"/>
    <s v="CA-2016-110254"/>
    <d v="2016-08-04T00:00:00"/>
    <d v="2016-08-08T00:00:00"/>
    <s v="Standard Class"/>
    <s v="ML-17755"/>
    <x v="529"/>
    <x v="2"/>
    <s v="United States"/>
    <s v="Suffolk"/>
    <x v="17"/>
    <n v="23434"/>
    <x v="0"/>
    <s v="OFF-LA-10002034"/>
    <x v="1"/>
    <x v="2"/>
    <s v="Avery 478"/>
    <n v="9.82"/>
    <n v="2"/>
    <n v="0"/>
    <x v="785"/>
    <x v="0"/>
    <x v="0"/>
    <x v="2"/>
    <x v="6"/>
  </r>
  <r>
    <n v="1768"/>
    <s v="US-2014-158057"/>
    <d v="2014-03-22T00:00:00"/>
    <d v="2014-03-26T00:00:00"/>
    <s v="Standard Class"/>
    <s v="CC-12685"/>
    <x v="530"/>
    <x v="0"/>
    <s v="United States"/>
    <s v="Greensboro"/>
    <x v="3"/>
    <n v="27405"/>
    <x v="0"/>
    <s v="OFF-BI-10004410"/>
    <x v="1"/>
    <x v="8"/>
    <s v="C-Line Peel &amp; Stick Add-On Filing Pockets, 8-3/4 x 5-1/8, 10/Pack"/>
    <n v="7.6440000000000001"/>
    <n v="4"/>
    <n v="0.7"/>
    <x v="1600"/>
    <x v="1"/>
    <x v="2"/>
    <x v="3"/>
    <x v="10"/>
  </r>
  <r>
    <n v="1769"/>
    <s v="US-2014-158057"/>
    <d v="2014-03-22T00:00:00"/>
    <d v="2014-03-26T00:00:00"/>
    <s v="Standard Class"/>
    <s v="CC-12685"/>
    <x v="530"/>
    <x v="0"/>
    <s v="United States"/>
    <s v="Greensboro"/>
    <x v="3"/>
    <n v="27405"/>
    <x v="0"/>
    <s v="OFF-BI-10002735"/>
    <x v="1"/>
    <x v="8"/>
    <s v="GBC Prestige Therm-A-Bind Covers"/>
    <n v="51.465000000000003"/>
    <n v="5"/>
    <n v="0.7"/>
    <x v="1601"/>
    <x v="1"/>
    <x v="2"/>
    <x v="3"/>
    <x v="10"/>
  </r>
  <r>
    <n v="1770"/>
    <s v="CA-2017-146024"/>
    <d v="2017-03-02T00:00:00"/>
    <d v="2017-03-08T00:00:00"/>
    <s v="Standard Class"/>
    <s v="SC-20770"/>
    <x v="34"/>
    <x v="1"/>
    <s v="United States"/>
    <s v="Dallas"/>
    <x v="5"/>
    <n v="75081"/>
    <x v="2"/>
    <s v="OFF-SU-10001935"/>
    <x v="1"/>
    <x v="14"/>
    <s v="Staple remover"/>
    <n v="6.976"/>
    <n v="4"/>
    <n v="0.2"/>
    <x v="1602"/>
    <x v="2"/>
    <x v="3"/>
    <x v="3"/>
    <x v="10"/>
  </r>
  <r>
    <n v="1771"/>
    <s v="CA-2017-146024"/>
    <d v="2017-03-02T00:00:00"/>
    <d v="2017-03-08T00:00:00"/>
    <s v="Standard Class"/>
    <s v="SC-20770"/>
    <x v="34"/>
    <x v="1"/>
    <s v="United States"/>
    <s v="Dallas"/>
    <x v="5"/>
    <n v="75081"/>
    <x v="2"/>
    <s v="OFF-BI-10003291"/>
    <x v="1"/>
    <x v="8"/>
    <s v="Wilson Jones Leather-Like Binders with DublLock Round Rings"/>
    <n v="12.222"/>
    <n v="7"/>
    <n v="0.8"/>
    <x v="1603"/>
    <x v="1"/>
    <x v="3"/>
    <x v="3"/>
    <x v="10"/>
  </r>
  <r>
    <n v="1772"/>
    <s v="CA-2016-129686"/>
    <d v="2016-11-27T00:00:00"/>
    <d v="2016-11-29T00:00:00"/>
    <s v="Second Class"/>
    <s v="GG-14650"/>
    <x v="55"/>
    <x v="1"/>
    <s v="United States"/>
    <s v="Chicago"/>
    <x v="10"/>
    <n v="60623"/>
    <x v="2"/>
    <s v="OFF-ST-10004337"/>
    <x v="1"/>
    <x v="4"/>
    <s v="SAFCO Commercial Wire Shelving, 72h"/>
    <n v="97.983999999999995"/>
    <n v="2"/>
    <n v="0.2"/>
    <x v="1604"/>
    <x v="2"/>
    <x v="0"/>
    <x v="0"/>
    <x v="0"/>
  </r>
  <r>
    <n v="1773"/>
    <s v="CA-2016-129686"/>
    <d v="2016-11-27T00:00:00"/>
    <d v="2016-11-29T00:00:00"/>
    <s v="Second Class"/>
    <s v="GG-14650"/>
    <x v="55"/>
    <x v="1"/>
    <s v="United States"/>
    <s v="Chicago"/>
    <x v="10"/>
    <n v="60623"/>
    <x v="2"/>
    <s v="TEC-AC-10001266"/>
    <x v="2"/>
    <x v="11"/>
    <s v="Memorex Micro Travel Drive 8 GB"/>
    <n v="62.4"/>
    <n v="6"/>
    <n v="0.2"/>
    <x v="1605"/>
    <x v="2"/>
    <x v="0"/>
    <x v="0"/>
    <x v="0"/>
  </r>
  <r>
    <n v="1774"/>
    <s v="CA-2014-118976"/>
    <d v="2014-04-28T00:00:00"/>
    <d v="2014-05-03T00:00:00"/>
    <s v="Standard Class"/>
    <s v="MY-18295"/>
    <x v="501"/>
    <x v="1"/>
    <s v="United States"/>
    <s v="Baltimore"/>
    <x v="39"/>
    <n v="21215"/>
    <x v="3"/>
    <s v="OFF-BI-10001628"/>
    <x v="1"/>
    <x v="8"/>
    <s v="Acco Data Flex Cable Posts For Top &amp; Bottom Load Binders, 6&quot; Capacity"/>
    <n v="20.86"/>
    <n v="2"/>
    <n v="0"/>
    <x v="1606"/>
    <x v="0"/>
    <x v="2"/>
    <x v="1"/>
    <x v="3"/>
  </r>
  <r>
    <n v="1775"/>
    <s v="CA-2014-118976"/>
    <d v="2014-04-28T00:00:00"/>
    <d v="2014-05-03T00:00:00"/>
    <s v="Standard Class"/>
    <s v="MY-18295"/>
    <x v="501"/>
    <x v="1"/>
    <s v="United States"/>
    <s v="Baltimore"/>
    <x v="39"/>
    <n v="21215"/>
    <x v="3"/>
    <s v="OFF-ST-10000877"/>
    <x v="1"/>
    <x v="4"/>
    <s v="Recycled Steel Personal File for Standard File Folders"/>
    <n v="497.61"/>
    <n v="9"/>
    <n v="0"/>
    <x v="1607"/>
    <x v="0"/>
    <x v="2"/>
    <x v="1"/>
    <x v="3"/>
  </r>
  <r>
    <n v="1776"/>
    <s v="CA-2014-118976"/>
    <d v="2014-04-28T00:00:00"/>
    <d v="2014-05-03T00:00:00"/>
    <s v="Standard Class"/>
    <s v="MY-18295"/>
    <x v="501"/>
    <x v="1"/>
    <s v="United States"/>
    <s v="Baltimore"/>
    <x v="39"/>
    <n v="21215"/>
    <x v="3"/>
    <s v="OFF-AR-10004752"/>
    <x v="1"/>
    <x v="6"/>
    <s v="Blackstonian Pencils"/>
    <n v="5.34"/>
    <n v="2"/>
    <n v="0"/>
    <x v="1608"/>
    <x v="0"/>
    <x v="2"/>
    <x v="1"/>
    <x v="3"/>
  </r>
  <r>
    <n v="1777"/>
    <s v="CA-2014-118976"/>
    <d v="2014-04-28T00:00:00"/>
    <d v="2014-05-03T00:00:00"/>
    <s v="Standard Class"/>
    <s v="MY-18295"/>
    <x v="501"/>
    <x v="1"/>
    <s v="United States"/>
    <s v="Baltimore"/>
    <x v="39"/>
    <n v="21215"/>
    <x v="3"/>
    <s v="OFF-LA-10000452"/>
    <x v="1"/>
    <x v="2"/>
    <s v="Avery 488"/>
    <n v="3.15"/>
    <n v="1"/>
    <n v="0"/>
    <x v="1016"/>
    <x v="0"/>
    <x v="2"/>
    <x v="1"/>
    <x v="3"/>
  </r>
  <r>
    <n v="1778"/>
    <s v="CA-2015-105347"/>
    <d v="2015-11-24T00:00:00"/>
    <d v="2015-11-28T00:00:00"/>
    <s v="Standard Class"/>
    <s v="DP-13000"/>
    <x v="24"/>
    <x v="0"/>
    <s v="United States"/>
    <s v="Los Angeles"/>
    <x v="1"/>
    <n v="90004"/>
    <x v="1"/>
    <s v="OFF-PA-10000675"/>
    <x v="1"/>
    <x v="10"/>
    <s v="Xerox 1919"/>
    <n v="368.91"/>
    <n v="9"/>
    <n v="0"/>
    <x v="1609"/>
    <x v="0"/>
    <x v="1"/>
    <x v="0"/>
    <x v="0"/>
  </r>
  <r>
    <n v="1779"/>
    <s v="CA-2015-105347"/>
    <d v="2015-11-24T00:00:00"/>
    <d v="2015-11-28T00:00:00"/>
    <s v="Standard Class"/>
    <s v="DP-13000"/>
    <x v="24"/>
    <x v="0"/>
    <s v="United States"/>
    <s v="Los Angeles"/>
    <x v="1"/>
    <n v="90004"/>
    <x v="1"/>
    <s v="OFF-AR-10003045"/>
    <x v="1"/>
    <x v="6"/>
    <s v="Prang Colored Pencils"/>
    <n v="14.7"/>
    <n v="5"/>
    <n v="0"/>
    <x v="467"/>
    <x v="0"/>
    <x v="1"/>
    <x v="0"/>
    <x v="0"/>
  </r>
  <r>
    <n v="1780"/>
    <s v="CA-2016-124667"/>
    <d v="2016-11-11T00:00:00"/>
    <d v="2016-11-16T00:00:00"/>
    <s v="Standard Class"/>
    <s v="BD-11770"/>
    <x v="420"/>
    <x v="0"/>
    <s v="United States"/>
    <s v="New York City"/>
    <x v="15"/>
    <n v="10011"/>
    <x v="3"/>
    <s v="TEC-AC-10003447"/>
    <x v="2"/>
    <x v="11"/>
    <s v="Micropad Numeric Keypads"/>
    <n v="59.97"/>
    <n v="3"/>
    <n v="0"/>
    <x v="1610"/>
    <x v="0"/>
    <x v="0"/>
    <x v="0"/>
    <x v="0"/>
  </r>
  <r>
    <n v="1781"/>
    <s v="CA-2016-124667"/>
    <d v="2016-11-11T00:00:00"/>
    <d v="2016-11-16T00:00:00"/>
    <s v="Standard Class"/>
    <s v="BD-11770"/>
    <x v="420"/>
    <x v="0"/>
    <s v="United States"/>
    <s v="New York City"/>
    <x v="15"/>
    <n v="10011"/>
    <x v="3"/>
    <s v="OFF-ST-10002276"/>
    <x v="1"/>
    <x v="4"/>
    <s v="Safco Steel Mobile File Cart"/>
    <n v="83.36"/>
    <n v="1"/>
    <n v="0"/>
    <x v="1611"/>
    <x v="0"/>
    <x v="0"/>
    <x v="0"/>
    <x v="0"/>
  </r>
  <r>
    <n v="1782"/>
    <s v="CA-2015-111094"/>
    <d v="2015-07-09T00:00:00"/>
    <d v="2015-07-13T00:00:00"/>
    <s v="Standard Class"/>
    <s v="CB-12535"/>
    <x v="118"/>
    <x v="1"/>
    <s v="United States"/>
    <s v="Franklin"/>
    <x v="31"/>
    <n v="2038"/>
    <x v="3"/>
    <s v="OFF-PA-10001609"/>
    <x v="1"/>
    <x v="10"/>
    <s v="Tops Wirebound Message Log Books"/>
    <n v="6.58"/>
    <n v="2"/>
    <n v="0"/>
    <x v="1612"/>
    <x v="0"/>
    <x v="1"/>
    <x v="2"/>
    <x v="7"/>
  </r>
  <r>
    <n v="1783"/>
    <s v="CA-2015-111094"/>
    <d v="2015-07-09T00:00:00"/>
    <d v="2015-07-13T00:00:00"/>
    <s v="Standard Class"/>
    <s v="CB-12535"/>
    <x v="118"/>
    <x v="1"/>
    <s v="United States"/>
    <s v="Franklin"/>
    <x v="31"/>
    <n v="2038"/>
    <x v="3"/>
    <s v="OFF-BI-10001597"/>
    <x v="1"/>
    <x v="8"/>
    <s v="Wilson Jones Ledger-Size, Piano-Hinge Binder, 2&quot;, Blue"/>
    <n v="122.94"/>
    <n v="3"/>
    <n v="0"/>
    <x v="1613"/>
    <x v="0"/>
    <x v="1"/>
    <x v="2"/>
    <x v="7"/>
  </r>
  <r>
    <n v="1784"/>
    <s v="CA-2017-166317"/>
    <d v="2017-09-22T00:00:00"/>
    <d v="2017-09-26T00:00:00"/>
    <s v="Standard Class"/>
    <s v="JE-15610"/>
    <x v="531"/>
    <x v="1"/>
    <s v="United States"/>
    <s v="Milwaukee"/>
    <x v="6"/>
    <n v="53209"/>
    <x v="2"/>
    <s v="OFF-PA-10004475"/>
    <x v="1"/>
    <x v="10"/>
    <s v="Xerox 1940"/>
    <n v="219.84"/>
    <n v="4"/>
    <n v="0"/>
    <x v="1614"/>
    <x v="0"/>
    <x v="3"/>
    <x v="2"/>
    <x v="8"/>
  </r>
  <r>
    <n v="1785"/>
    <s v="CA-2017-166317"/>
    <d v="2017-09-22T00:00:00"/>
    <d v="2017-09-26T00:00:00"/>
    <s v="Standard Class"/>
    <s v="JE-15610"/>
    <x v="531"/>
    <x v="1"/>
    <s v="United States"/>
    <s v="Milwaukee"/>
    <x v="6"/>
    <n v="53209"/>
    <x v="2"/>
    <s v="TEC-AC-10004510"/>
    <x v="2"/>
    <x v="11"/>
    <s v="Logitech Desktop MK120 Mouse and keyboard Combo"/>
    <n v="98.16"/>
    <n v="6"/>
    <n v="0"/>
    <x v="1615"/>
    <x v="0"/>
    <x v="3"/>
    <x v="2"/>
    <x v="8"/>
  </r>
  <r>
    <n v="1786"/>
    <s v="CA-2017-166317"/>
    <d v="2017-09-22T00:00:00"/>
    <d v="2017-09-26T00:00:00"/>
    <s v="Standard Class"/>
    <s v="JE-15610"/>
    <x v="531"/>
    <x v="1"/>
    <s v="United States"/>
    <s v="Milwaukee"/>
    <x v="6"/>
    <n v="53209"/>
    <x v="2"/>
    <s v="OFF-BI-10002976"/>
    <x v="1"/>
    <x v="8"/>
    <s v="ACCOHIDE Binder by Acco"/>
    <n v="33.04"/>
    <n v="8"/>
    <n v="0"/>
    <x v="1616"/>
    <x v="0"/>
    <x v="3"/>
    <x v="2"/>
    <x v="8"/>
  </r>
  <r>
    <n v="1787"/>
    <s v="CA-2017-166317"/>
    <d v="2017-09-22T00:00:00"/>
    <d v="2017-09-26T00:00:00"/>
    <s v="Standard Class"/>
    <s v="JE-15610"/>
    <x v="531"/>
    <x v="1"/>
    <s v="United States"/>
    <s v="Milwaukee"/>
    <x v="6"/>
    <n v="53209"/>
    <x v="2"/>
    <s v="TEC-PH-10001615"/>
    <x v="2"/>
    <x v="7"/>
    <s v="AT&amp;T CL82213"/>
    <n v="86.97"/>
    <n v="3"/>
    <n v="0"/>
    <x v="1617"/>
    <x v="0"/>
    <x v="3"/>
    <x v="2"/>
    <x v="8"/>
  </r>
  <r>
    <n v="1788"/>
    <s v="CA-2015-154326"/>
    <d v="2015-02-15T00:00:00"/>
    <d v="2015-02-19T00:00:00"/>
    <s v="Standard Class"/>
    <s v="RP-19855"/>
    <x v="532"/>
    <x v="1"/>
    <s v="United States"/>
    <s v="Kenosha"/>
    <x v="6"/>
    <n v="53142"/>
    <x v="2"/>
    <s v="TEC-PH-10001819"/>
    <x v="2"/>
    <x v="7"/>
    <s v="Innergie mMini Combo Duo USB Travel Charging Kit"/>
    <n v="134.97"/>
    <n v="3"/>
    <n v="0"/>
    <x v="1618"/>
    <x v="0"/>
    <x v="1"/>
    <x v="3"/>
    <x v="11"/>
  </r>
  <r>
    <n v="1789"/>
    <s v="CA-2015-154326"/>
    <d v="2015-02-15T00:00:00"/>
    <d v="2015-02-19T00:00:00"/>
    <s v="Standard Class"/>
    <s v="RP-19855"/>
    <x v="532"/>
    <x v="1"/>
    <s v="United States"/>
    <s v="Kenosha"/>
    <x v="6"/>
    <n v="53142"/>
    <x v="2"/>
    <s v="TEC-PH-10000560"/>
    <x v="2"/>
    <x v="7"/>
    <s v="Samsung Galaxy S III - 16GB - pebble blue (T-Mobile)"/>
    <n v="699.98"/>
    <n v="2"/>
    <n v="0"/>
    <x v="1619"/>
    <x v="0"/>
    <x v="1"/>
    <x v="3"/>
    <x v="11"/>
  </r>
  <r>
    <n v="1790"/>
    <s v="CA-2015-154326"/>
    <d v="2015-02-15T00:00:00"/>
    <d v="2015-02-19T00:00:00"/>
    <s v="Standard Class"/>
    <s v="RP-19855"/>
    <x v="532"/>
    <x v="1"/>
    <s v="United States"/>
    <s v="Kenosha"/>
    <x v="6"/>
    <n v="53142"/>
    <x v="2"/>
    <s v="TEC-AC-10004568"/>
    <x v="2"/>
    <x v="11"/>
    <s v="Maxell LTO Ultrium - 800 GB"/>
    <n v="139.94999999999999"/>
    <n v="5"/>
    <n v="0"/>
    <x v="1620"/>
    <x v="0"/>
    <x v="1"/>
    <x v="3"/>
    <x v="11"/>
  </r>
  <r>
    <n v="1791"/>
    <s v="CA-2014-102008"/>
    <d v="2014-09-30T00:00:00"/>
    <d v="2014-10-04T00:00:00"/>
    <s v="Standard Class"/>
    <s v="RA-19915"/>
    <x v="154"/>
    <x v="0"/>
    <s v="United States"/>
    <s v="New York City"/>
    <x v="15"/>
    <n v="10011"/>
    <x v="3"/>
    <s v="OFF-PA-10004092"/>
    <x v="1"/>
    <x v="10"/>
    <s v="Tops Green Bar Computer Printout Paper"/>
    <n v="48.94"/>
    <n v="1"/>
    <n v="0"/>
    <x v="1621"/>
    <x v="0"/>
    <x v="2"/>
    <x v="2"/>
    <x v="8"/>
  </r>
  <r>
    <n v="1792"/>
    <s v="CA-2014-120474"/>
    <d v="2014-12-01T00:00:00"/>
    <d v="2014-12-03T00:00:00"/>
    <s v="First Class"/>
    <s v="RP-19390"/>
    <x v="261"/>
    <x v="0"/>
    <s v="United States"/>
    <s v="Madison"/>
    <x v="6"/>
    <n v="53711"/>
    <x v="2"/>
    <s v="FUR-CH-10001854"/>
    <x v="0"/>
    <x v="1"/>
    <s v="Office Star - Professional Matrix Back Chair with 2-to-1 Synchro Tilt and Mesh Fabric Seat"/>
    <n v="2807.84"/>
    <n v="8"/>
    <n v="0"/>
    <x v="1622"/>
    <x v="0"/>
    <x v="2"/>
    <x v="0"/>
    <x v="4"/>
  </r>
  <r>
    <n v="1793"/>
    <s v="CA-2014-120474"/>
    <d v="2014-12-01T00:00:00"/>
    <d v="2014-12-03T00:00:00"/>
    <s v="First Class"/>
    <s v="RP-19390"/>
    <x v="261"/>
    <x v="0"/>
    <s v="United States"/>
    <s v="Madison"/>
    <x v="6"/>
    <n v="53711"/>
    <x v="2"/>
    <s v="OFF-AR-10000475"/>
    <x v="1"/>
    <x v="6"/>
    <s v="Hunt BOSTON Vista Battery-Operated Pencil Sharpener, Black"/>
    <n v="46.64"/>
    <n v="4"/>
    <n v="0"/>
    <x v="1623"/>
    <x v="0"/>
    <x v="2"/>
    <x v="0"/>
    <x v="4"/>
  </r>
  <r>
    <n v="1794"/>
    <s v="CA-2014-104773"/>
    <d v="2014-12-08T00:00:00"/>
    <d v="2014-12-13T00:00:00"/>
    <s v="Standard Class"/>
    <s v="TB-21175"/>
    <x v="533"/>
    <x v="1"/>
    <s v="United States"/>
    <s v="Houston"/>
    <x v="5"/>
    <n v="77041"/>
    <x v="2"/>
    <s v="OFF-ST-10000777"/>
    <x v="1"/>
    <x v="4"/>
    <s v="Companion Letter/Legal File, Black"/>
    <n v="60.415999999999997"/>
    <n v="2"/>
    <n v="0.2"/>
    <x v="1624"/>
    <x v="2"/>
    <x v="2"/>
    <x v="0"/>
    <x v="4"/>
  </r>
  <r>
    <n v="1795"/>
    <s v="CA-2016-140774"/>
    <d v="2016-09-05T00:00:00"/>
    <d v="2016-09-10T00:00:00"/>
    <s v="Standard Class"/>
    <s v="BE-11455"/>
    <x v="534"/>
    <x v="2"/>
    <s v="United States"/>
    <s v="Olathe"/>
    <x v="41"/>
    <n v="66062"/>
    <x v="2"/>
    <s v="OFF-AR-10004022"/>
    <x v="1"/>
    <x v="6"/>
    <s v="Panasonic KP-380BK Classic Electric Pencil Sharpener"/>
    <n v="107.94"/>
    <n v="3"/>
    <n v="0"/>
    <x v="1625"/>
    <x v="0"/>
    <x v="0"/>
    <x v="2"/>
    <x v="8"/>
  </r>
  <r>
    <n v="1796"/>
    <s v="US-2017-139465"/>
    <d v="2017-08-27T00:00:00"/>
    <d v="2017-08-30T00:00:00"/>
    <s v="First Class"/>
    <s v="MR-17545"/>
    <x v="280"/>
    <x v="2"/>
    <s v="United States"/>
    <s v="New York City"/>
    <x v="15"/>
    <n v="10024"/>
    <x v="3"/>
    <s v="OFF-ST-10002352"/>
    <x v="1"/>
    <x v="4"/>
    <s v="Iris Project Case"/>
    <n v="63.84"/>
    <n v="8"/>
    <n v="0"/>
    <x v="1626"/>
    <x v="0"/>
    <x v="3"/>
    <x v="2"/>
    <x v="6"/>
  </r>
  <r>
    <n v="1797"/>
    <s v="US-2017-139465"/>
    <d v="2017-08-27T00:00:00"/>
    <d v="2017-08-30T00:00:00"/>
    <s v="First Class"/>
    <s v="MR-17545"/>
    <x v="280"/>
    <x v="2"/>
    <s v="United States"/>
    <s v="New York City"/>
    <x v="15"/>
    <n v="10024"/>
    <x v="3"/>
    <s v="TEC-PH-10000455"/>
    <x v="2"/>
    <x v="7"/>
    <s v="GE 30522EE2"/>
    <n v="347.97"/>
    <n v="3"/>
    <n v="0"/>
    <x v="1627"/>
    <x v="0"/>
    <x v="3"/>
    <x v="2"/>
    <x v="6"/>
  </r>
  <r>
    <n v="1798"/>
    <s v="US-2017-139465"/>
    <d v="2017-08-27T00:00:00"/>
    <d v="2017-08-30T00:00:00"/>
    <s v="First Class"/>
    <s v="MR-17545"/>
    <x v="280"/>
    <x v="2"/>
    <s v="United States"/>
    <s v="New York City"/>
    <x v="15"/>
    <n v="10024"/>
    <x v="3"/>
    <s v="OFF-BI-10003910"/>
    <x v="1"/>
    <x v="8"/>
    <s v="DXL Angle-View Binders with Locking Rings by Samsill"/>
    <n v="37.008000000000003"/>
    <n v="6"/>
    <n v="0.2"/>
    <x v="1628"/>
    <x v="2"/>
    <x v="3"/>
    <x v="2"/>
    <x v="6"/>
  </r>
  <r>
    <n v="1799"/>
    <s v="CA-2016-100965"/>
    <d v="2016-07-07T00:00:00"/>
    <d v="2016-07-11T00:00:00"/>
    <s v="Standard Class"/>
    <s v="RM-19375"/>
    <x v="528"/>
    <x v="0"/>
    <s v="United States"/>
    <s v="San Jose"/>
    <x v="1"/>
    <n v="95123"/>
    <x v="1"/>
    <s v="FUR-FU-10003039"/>
    <x v="0"/>
    <x v="5"/>
    <s v="Howard Miller 11-1/2&quot; Diameter Grantwood Wall Clock"/>
    <n v="215.65"/>
    <n v="5"/>
    <n v="0"/>
    <x v="1629"/>
    <x v="0"/>
    <x v="0"/>
    <x v="2"/>
    <x v="7"/>
  </r>
  <r>
    <n v="1800"/>
    <s v="CA-2016-121034"/>
    <d v="2016-08-08T00:00:00"/>
    <d v="2016-08-10T00:00:00"/>
    <s v="Second Class"/>
    <s v="JF-15565"/>
    <x v="535"/>
    <x v="0"/>
    <s v="United States"/>
    <s v="Dallas"/>
    <x v="5"/>
    <n v="75081"/>
    <x v="2"/>
    <s v="OFF-FA-10000585"/>
    <x v="1"/>
    <x v="13"/>
    <s v="OIC Bulk Pack Metal Binder Clips"/>
    <n v="11.167999999999999"/>
    <n v="4"/>
    <n v="0.2"/>
    <x v="1630"/>
    <x v="2"/>
    <x v="0"/>
    <x v="2"/>
    <x v="6"/>
  </r>
  <r>
    <n v="1801"/>
    <s v="CA-2016-121034"/>
    <d v="2016-08-08T00:00:00"/>
    <d v="2016-08-10T00:00:00"/>
    <s v="Second Class"/>
    <s v="JF-15565"/>
    <x v="535"/>
    <x v="0"/>
    <s v="United States"/>
    <s v="Dallas"/>
    <x v="5"/>
    <n v="75081"/>
    <x v="2"/>
    <s v="OFF-PA-10001994"/>
    <x v="1"/>
    <x v="10"/>
    <s v="Ink Jet Note and Greeting Cards, 8-1/2&quot; x 5-1/2&quot; Card Size"/>
    <n v="53.951999999999998"/>
    <n v="3"/>
    <n v="0.2"/>
    <x v="1631"/>
    <x v="2"/>
    <x v="0"/>
    <x v="2"/>
    <x v="6"/>
  </r>
  <r>
    <n v="1802"/>
    <s v="CA-2016-149461"/>
    <d v="2016-11-13T00:00:00"/>
    <d v="2016-11-19T00:00:00"/>
    <s v="Standard Class"/>
    <s v="AS-10135"/>
    <x v="216"/>
    <x v="2"/>
    <s v="United States"/>
    <s v="Auburn"/>
    <x v="4"/>
    <n v="98002"/>
    <x v="1"/>
    <s v="FUR-FU-10004270"/>
    <x v="0"/>
    <x v="5"/>
    <s v="Eldon Image Series Desk Accessories, Burgundy"/>
    <n v="4.18"/>
    <n v="1"/>
    <n v="0"/>
    <x v="1632"/>
    <x v="0"/>
    <x v="0"/>
    <x v="0"/>
    <x v="0"/>
  </r>
  <r>
    <n v="1803"/>
    <s v="CA-2017-158379"/>
    <d v="2017-09-22T00:00:00"/>
    <d v="2017-09-26T00:00:00"/>
    <s v="Second Class"/>
    <s v="JA-15970"/>
    <x v="350"/>
    <x v="0"/>
    <s v="United States"/>
    <s v="Philadelphia"/>
    <x v="9"/>
    <n v="19134"/>
    <x v="3"/>
    <s v="OFF-BI-10002498"/>
    <x v="1"/>
    <x v="8"/>
    <s v="Clear Mylar Reinforcing Strips"/>
    <n v="5.6070000000000002"/>
    <n v="1"/>
    <n v="0.7"/>
    <x v="1633"/>
    <x v="1"/>
    <x v="3"/>
    <x v="2"/>
    <x v="8"/>
  </r>
  <r>
    <n v="1804"/>
    <s v="CA-2017-158379"/>
    <d v="2017-09-22T00:00:00"/>
    <d v="2017-09-26T00:00:00"/>
    <s v="Second Class"/>
    <s v="JA-15970"/>
    <x v="350"/>
    <x v="0"/>
    <s v="United States"/>
    <s v="Philadelphia"/>
    <x v="9"/>
    <n v="19134"/>
    <x v="3"/>
    <s v="OFF-SU-10002881"/>
    <x v="1"/>
    <x v="14"/>
    <s v="Martin Yale Chadless Opener Electric Letter Opener"/>
    <n v="4663.7359999999999"/>
    <n v="7"/>
    <n v="0.2"/>
    <x v="1634"/>
    <x v="2"/>
    <x v="3"/>
    <x v="2"/>
    <x v="8"/>
  </r>
  <r>
    <n v="1805"/>
    <s v="CA-2017-158379"/>
    <d v="2017-09-22T00:00:00"/>
    <d v="2017-09-26T00:00:00"/>
    <s v="Second Class"/>
    <s v="JA-15970"/>
    <x v="350"/>
    <x v="0"/>
    <s v="United States"/>
    <s v="Philadelphia"/>
    <x v="9"/>
    <n v="19134"/>
    <x v="3"/>
    <s v="TEC-AC-10002926"/>
    <x v="2"/>
    <x v="11"/>
    <s v="Logitech Wireless Marathon Mouse M705"/>
    <n v="79.983999999999995"/>
    <n v="2"/>
    <n v="0.2"/>
    <x v="1635"/>
    <x v="2"/>
    <x v="3"/>
    <x v="2"/>
    <x v="8"/>
  </r>
  <r>
    <n v="1806"/>
    <s v="US-2016-116729"/>
    <d v="2016-12-25T00:00:00"/>
    <d v="2016-12-28T00:00:00"/>
    <s v="First Class"/>
    <s v="GK-14620"/>
    <x v="136"/>
    <x v="1"/>
    <s v="United States"/>
    <s v="Los Angeles"/>
    <x v="1"/>
    <n v="90049"/>
    <x v="1"/>
    <s v="TEC-PH-10002200"/>
    <x v="2"/>
    <x v="7"/>
    <s v="Samsung Galaxy Note 2"/>
    <n v="2575.944"/>
    <n v="7"/>
    <n v="0.2"/>
    <x v="1636"/>
    <x v="2"/>
    <x v="0"/>
    <x v="0"/>
    <x v="4"/>
  </r>
  <r>
    <n v="1807"/>
    <s v="US-2016-116729"/>
    <d v="2016-12-25T00:00:00"/>
    <d v="2016-12-28T00:00:00"/>
    <s v="First Class"/>
    <s v="GK-14620"/>
    <x v="136"/>
    <x v="1"/>
    <s v="United States"/>
    <s v="Los Angeles"/>
    <x v="1"/>
    <n v="90049"/>
    <x v="1"/>
    <s v="OFF-PA-10002005"/>
    <x v="1"/>
    <x v="10"/>
    <s v="Xerox 225"/>
    <n v="45.36"/>
    <n v="7"/>
    <n v="0"/>
    <x v="1637"/>
    <x v="0"/>
    <x v="0"/>
    <x v="0"/>
    <x v="4"/>
  </r>
  <r>
    <n v="1808"/>
    <s v="US-2016-116729"/>
    <d v="2016-12-25T00:00:00"/>
    <d v="2016-12-28T00:00:00"/>
    <s v="First Class"/>
    <s v="GK-14620"/>
    <x v="136"/>
    <x v="1"/>
    <s v="United States"/>
    <s v="Los Angeles"/>
    <x v="1"/>
    <n v="90049"/>
    <x v="1"/>
    <s v="TEC-AC-10001465"/>
    <x v="2"/>
    <x v="11"/>
    <s v="SanDisk Cruzer 64 GB USB Flash Drive"/>
    <n v="254.24"/>
    <n v="7"/>
    <n v="0"/>
    <x v="1638"/>
    <x v="0"/>
    <x v="0"/>
    <x v="0"/>
    <x v="4"/>
  </r>
  <r>
    <n v="1809"/>
    <s v="CA-2016-164938"/>
    <d v="2016-02-11T00:00:00"/>
    <d v="2016-02-13T00:00:00"/>
    <s v="First Class"/>
    <s v="PB-19210"/>
    <x v="536"/>
    <x v="1"/>
    <s v="United States"/>
    <s v="Tulsa"/>
    <x v="26"/>
    <n v="74133"/>
    <x v="2"/>
    <s v="TEC-PH-10004897"/>
    <x v="2"/>
    <x v="7"/>
    <s v="Mediabridge Sport Armband iPhone 5s"/>
    <n v="69.930000000000007"/>
    <n v="7"/>
    <n v="0"/>
    <x v="1639"/>
    <x v="0"/>
    <x v="0"/>
    <x v="3"/>
    <x v="11"/>
  </r>
  <r>
    <n v="1810"/>
    <s v="CA-2016-165484"/>
    <d v="2016-10-23T00:00:00"/>
    <d v="2016-10-29T00:00:00"/>
    <s v="Standard Class"/>
    <s v="HK-14890"/>
    <x v="96"/>
    <x v="1"/>
    <s v="United States"/>
    <s v="Chicago"/>
    <x v="10"/>
    <n v="60610"/>
    <x v="2"/>
    <s v="FUR-FU-10001196"/>
    <x v="0"/>
    <x v="5"/>
    <s v="DAX Cubicle Frames - 8x10"/>
    <n v="16.155999999999999"/>
    <n v="7"/>
    <n v="0.6"/>
    <x v="1640"/>
    <x v="1"/>
    <x v="0"/>
    <x v="0"/>
    <x v="2"/>
  </r>
  <r>
    <n v="1811"/>
    <s v="CA-2016-165484"/>
    <d v="2016-10-23T00:00:00"/>
    <d v="2016-10-29T00:00:00"/>
    <s v="Standard Class"/>
    <s v="HK-14890"/>
    <x v="96"/>
    <x v="1"/>
    <s v="United States"/>
    <s v="Chicago"/>
    <x v="10"/>
    <n v="60610"/>
    <x v="2"/>
    <s v="OFF-PA-10000595"/>
    <x v="1"/>
    <x v="10"/>
    <s v="Xerox 1929"/>
    <n v="54.816000000000003"/>
    <n v="3"/>
    <n v="0.2"/>
    <x v="1641"/>
    <x v="2"/>
    <x v="0"/>
    <x v="0"/>
    <x v="2"/>
  </r>
  <r>
    <n v="1812"/>
    <s v="CA-2014-132612"/>
    <d v="2014-06-09T00:00:00"/>
    <d v="2014-06-11T00:00:00"/>
    <s v="Second Class"/>
    <s v="FO-14305"/>
    <x v="383"/>
    <x v="0"/>
    <s v="United States"/>
    <s v="Harrisonburg"/>
    <x v="17"/>
    <n v="22801"/>
    <x v="0"/>
    <s v="FUR-TA-10004534"/>
    <x v="0"/>
    <x v="3"/>
    <s v="Bevis 44 x 96 Conference Tables"/>
    <n v="1441.3"/>
    <n v="7"/>
    <n v="0"/>
    <x v="1642"/>
    <x v="0"/>
    <x v="2"/>
    <x v="1"/>
    <x v="1"/>
  </r>
  <r>
    <n v="1813"/>
    <s v="US-2017-161193"/>
    <d v="2017-11-20T00:00:00"/>
    <d v="2017-11-26T00:00:00"/>
    <s v="Standard Class"/>
    <s v="BT-11680"/>
    <x v="537"/>
    <x v="0"/>
    <s v="United States"/>
    <s v="Newark"/>
    <x v="24"/>
    <n v="43055"/>
    <x v="3"/>
    <s v="FUR-FU-10001861"/>
    <x v="0"/>
    <x v="5"/>
    <s v="Floodlight Indoor Halogen Bulbs, 1 Bulb per Pack, 60 Watts"/>
    <n v="77.599999999999994"/>
    <n v="5"/>
    <n v="0.2"/>
    <x v="1643"/>
    <x v="2"/>
    <x v="3"/>
    <x v="0"/>
    <x v="0"/>
  </r>
  <r>
    <n v="1814"/>
    <s v="US-2017-161193"/>
    <d v="2017-11-20T00:00:00"/>
    <d v="2017-11-26T00:00:00"/>
    <s v="Standard Class"/>
    <s v="BT-11680"/>
    <x v="537"/>
    <x v="0"/>
    <s v="United States"/>
    <s v="Newark"/>
    <x v="24"/>
    <n v="43055"/>
    <x v="3"/>
    <s v="FUR-FU-10000206"/>
    <x v="0"/>
    <x v="5"/>
    <s v="GE General Purpose, Extra Long Life, Showcase &amp; Floodlight Incandescent Bulbs"/>
    <n v="4.6559999999999997"/>
    <n v="2"/>
    <n v="0.2"/>
    <x v="1644"/>
    <x v="2"/>
    <x v="3"/>
    <x v="0"/>
    <x v="0"/>
  </r>
  <r>
    <n v="1815"/>
    <s v="CA-2015-131597"/>
    <d v="2015-09-14T00:00:00"/>
    <d v="2015-09-18T00:00:00"/>
    <s v="Standard Class"/>
    <s v="SP-20620"/>
    <x v="407"/>
    <x v="1"/>
    <s v="United States"/>
    <s v="Los Angeles"/>
    <x v="1"/>
    <n v="90045"/>
    <x v="1"/>
    <s v="FUR-TA-10002607"/>
    <x v="0"/>
    <x v="3"/>
    <s v="KI Conference Tables"/>
    <n v="170.136"/>
    <n v="3"/>
    <n v="0.2"/>
    <x v="1645"/>
    <x v="2"/>
    <x v="1"/>
    <x v="2"/>
    <x v="8"/>
  </r>
  <r>
    <n v="1816"/>
    <s v="CA-2015-164833"/>
    <d v="2015-06-04T00:00:00"/>
    <d v="2015-06-04T00:00:00"/>
    <s v="Same Day"/>
    <s v="LL-16840"/>
    <x v="328"/>
    <x v="0"/>
    <s v="United States"/>
    <s v="Seattle"/>
    <x v="4"/>
    <n v="98105"/>
    <x v="1"/>
    <s v="OFF-LA-10000443"/>
    <x v="1"/>
    <x v="2"/>
    <s v="Avery 501"/>
    <n v="7.38"/>
    <n v="2"/>
    <n v="0"/>
    <x v="1646"/>
    <x v="0"/>
    <x v="1"/>
    <x v="1"/>
    <x v="1"/>
  </r>
  <r>
    <n v="1817"/>
    <s v="CA-2015-164833"/>
    <d v="2015-06-04T00:00:00"/>
    <d v="2015-06-04T00:00:00"/>
    <s v="Same Day"/>
    <s v="LL-16840"/>
    <x v="328"/>
    <x v="0"/>
    <s v="United States"/>
    <s v="Seattle"/>
    <x v="4"/>
    <n v="98105"/>
    <x v="1"/>
    <s v="OFF-AR-10004685"/>
    <x v="1"/>
    <x v="6"/>
    <s v="Binney &amp; Smith Crayola Metallic Colored Pencils, 8-Color Set"/>
    <n v="9.26"/>
    <n v="2"/>
    <n v="0"/>
    <x v="1647"/>
    <x v="0"/>
    <x v="1"/>
    <x v="1"/>
    <x v="1"/>
  </r>
  <r>
    <n v="1818"/>
    <s v="CA-2015-125423"/>
    <d v="2015-12-13T00:00:00"/>
    <d v="2015-12-15T00:00:00"/>
    <s v="Second Class"/>
    <s v="MC-17575"/>
    <x v="430"/>
    <x v="0"/>
    <s v="United States"/>
    <s v="Los Angeles"/>
    <x v="1"/>
    <n v="90036"/>
    <x v="1"/>
    <s v="OFF-LA-10001771"/>
    <x v="1"/>
    <x v="2"/>
    <s v="Avery 513"/>
    <n v="9.9600000000000009"/>
    <n v="2"/>
    <n v="0"/>
    <x v="761"/>
    <x v="0"/>
    <x v="1"/>
    <x v="0"/>
    <x v="4"/>
  </r>
  <r>
    <n v="1819"/>
    <s v="US-2014-130379"/>
    <d v="2014-05-25T00:00:00"/>
    <d v="2014-05-29T00:00:00"/>
    <s v="Standard Class"/>
    <s v="JL-15235"/>
    <x v="538"/>
    <x v="0"/>
    <s v="United States"/>
    <s v="Chicago"/>
    <x v="10"/>
    <n v="60623"/>
    <x v="2"/>
    <s v="OFF-AP-10001394"/>
    <x v="1"/>
    <x v="9"/>
    <s v="Harmony Air Purifier"/>
    <n v="75.599999999999994"/>
    <n v="2"/>
    <n v="0.8"/>
    <x v="1648"/>
    <x v="1"/>
    <x v="2"/>
    <x v="1"/>
    <x v="5"/>
  </r>
  <r>
    <n v="1820"/>
    <s v="US-2014-130379"/>
    <d v="2014-05-25T00:00:00"/>
    <d v="2014-05-29T00:00:00"/>
    <s v="Standard Class"/>
    <s v="JL-15235"/>
    <x v="538"/>
    <x v="0"/>
    <s v="United States"/>
    <s v="Chicago"/>
    <x v="10"/>
    <n v="60623"/>
    <x v="2"/>
    <s v="FUR-FU-10002553"/>
    <x v="0"/>
    <x v="5"/>
    <s v="Electrix Incandescent Magnifying Lamp, Black"/>
    <n v="29.32"/>
    <n v="2"/>
    <n v="0.6"/>
    <x v="1649"/>
    <x v="1"/>
    <x v="2"/>
    <x v="1"/>
    <x v="5"/>
  </r>
  <r>
    <n v="1821"/>
    <s v="CA-2016-168956"/>
    <d v="2016-02-16T00:00:00"/>
    <d v="2016-02-20T00:00:00"/>
    <s v="Standard Class"/>
    <s v="EA-14035"/>
    <x v="105"/>
    <x v="1"/>
    <s v="United States"/>
    <s v="Chicago"/>
    <x v="10"/>
    <n v="60623"/>
    <x v="2"/>
    <s v="OFF-AP-10004233"/>
    <x v="1"/>
    <x v="9"/>
    <s v="Honeywell Enviracaire Portable Air Cleaner for up to 8 x 10 Room"/>
    <n v="92.063999999999993"/>
    <n v="6"/>
    <n v="0.8"/>
    <x v="1650"/>
    <x v="1"/>
    <x v="0"/>
    <x v="3"/>
    <x v="11"/>
  </r>
  <r>
    <n v="1822"/>
    <s v="CA-2016-168956"/>
    <d v="2016-02-16T00:00:00"/>
    <d v="2016-02-20T00:00:00"/>
    <s v="Standard Class"/>
    <s v="EA-14035"/>
    <x v="105"/>
    <x v="1"/>
    <s v="United States"/>
    <s v="Chicago"/>
    <x v="10"/>
    <n v="60623"/>
    <x v="2"/>
    <s v="OFF-FA-10000304"/>
    <x v="1"/>
    <x v="13"/>
    <s v="Advantus Push Pins"/>
    <n v="6.976"/>
    <n v="4"/>
    <n v="0.2"/>
    <x v="1651"/>
    <x v="2"/>
    <x v="0"/>
    <x v="3"/>
    <x v="11"/>
  </r>
  <r>
    <n v="1823"/>
    <s v="CA-2016-168956"/>
    <d v="2016-02-16T00:00:00"/>
    <d v="2016-02-20T00:00:00"/>
    <s v="Standard Class"/>
    <s v="EA-14035"/>
    <x v="105"/>
    <x v="1"/>
    <s v="United States"/>
    <s v="Chicago"/>
    <x v="10"/>
    <n v="60623"/>
    <x v="2"/>
    <s v="FUR-CH-10004754"/>
    <x v="0"/>
    <x v="1"/>
    <s v="Global Stack Chair with Arms, Black"/>
    <n v="62.957999999999998"/>
    <n v="3"/>
    <n v="0.3"/>
    <x v="1652"/>
    <x v="1"/>
    <x v="0"/>
    <x v="3"/>
    <x v="11"/>
  </r>
  <r>
    <n v="1824"/>
    <s v="CA-2016-168956"/>
    <d v="2016-02-16T00:00:00"/>
    <d v="2016-02-20T00:00:00"/>
    <s v="Standard Class"/>
    <s v="EA-14035"/>
    <x v="105"/>
    <x v="1"/>
    <s v="United States"/>
    <s v="Chicago"/>
    <x v="10"/>
    <n v="60623"/>
    <x v="2"/>
    <s v="OFF-PA-10000809"/>
    <x v="1"/>
    <x v="10"/>
    <s v="Xerox 206"/>
    <n v="5.1840000000000002"/>
    <n v="1"/>
    <n v="0.2"/>
    <x v="1653"/>
    <x v="2"/>
    <x v="0"/>
    <x v="3"/>
    <x v="11"/>
  </r>
  <r>
    <n v="1825"/>
    <s v="CA-2016-167507"/>
    <d v="2016-12-22T00:00:00"/>
    <d v="2016-12-28T00:00:00"/>
    <s v="Standard Class"/>
    <s v="SA-20830"/>
    <x v="193"/>
    <x v="0"/>
    <s v="United States"/>
    <s v="Redmond"/>
    <x v="21"/>
    <n v="97756"/>
    <x v="1"/>
    <s v="OFF-BI-10003694"/>
    <x v="1"/>
    <x v="8"/>
    <s v="Avery 3 1/2&quot; Diskette Storage Pages, 10/Pack"/>
    <n v="31.32"/>
    <n v="10"/>
    <n v="0.7"/>
    <x v="1654"/>
    <x v="1"/>
    <x v="0"/>
    <x v="0"/>
    <x v="4"/>
  </r>
  <r>
    <n v="1826"/>
    <s v="CA-2016-167507"/>
    <d v="2016-12-22T00:00:00"/>
    <d v="2016-12-28T00:00:00"/>
    <s v="Standard Class"/>
    <s v="SA-20830"/>
    <x v="193"/>
    <x v="0"/>
    <s v="United States"/>
    <s v="Redmond"/>
    <x v="21"/>
    <n v="97756"/>
    <x v="1"/>
    <s v="FUR-FU-10001935"/>
    <x v="0"/>
    <x v="5"/>
    <s v="3M Hangers With Command Adhesive"/>
    <n v="11.84"/>
    <n v="4"/>
    <n v="0.2"/>
    <x v="1655"/>
    <x v="2"/>
    <x v="0"/>
    <x v="0"/>
    <x v="4"/>
  </r>
  <r>
    <n v="1827"/>
    <s v="CA-2016-167507"/>
    <d v="2016-12-22T00:00:00"/>
    <d v="2016-12-28T00:00:00"/>
    <s v="Standard Class"/>
    <s v="SA-20830"/>
    <x v="193"/>
    <x v="0"/>
    <s v="United States"/>
    <s v="Redmond"/>
    <x v="21"/>
    <n v="97756"/>
    <x v="1"/>
    <s v="FUR-FU-10002878"/>
    <x v="0"/>
    <x v="5"/>
    <s v="Seth Thomas 14&quot; Day/Date Wall Clock"/>
    <n v="22.783999999999999"/>
    <n v="1"/>
    <n v="0.2"/>
    <x v="1656"/>
    <x v="2"/>
    <x v="0"/>
    <x v="0"/>
    <x v="4"/>
  </r>
  <r>
    <n v="1828"/>
    <s v="CA-2016-109344"/>
    <d v="2016-02-08T00:00:00"/>
    <d v="2016-02-11T00:00:00"/>
    <s v="Second Class"/>
    <s v="CH-12070"/>
    <x v="539"/>
    <x v="2"/>
    <s v="United States"/>
    <s v="Raleigh"/>
    <x v="3"/>
    <n v="27604"/>
    <x v="0"/>
    <s v="TEC-PH-10002624"/>
    <x v="2"/>
    <x v="7"/>
    <s v="Samsung Galaxy S4 Mini"/>
    <n v="1127.9760000000001"/>
    <n v="3"/>
    <n v="0.2"/>
    <x v="1657"/>
    <x v="2"/>
    <x v="0"/>
    <x v="3"/>
    <x v="11"/>
  </r>
  <r>
    <n v="1829"/>
    <s v="US-2015-140851"/>
    <d v="2015-07-13T00:00:00"/>
    <d v="2015-07-15T00:00:00"/>
    <s v="Second Class"/>
    <s v="ND-18460"/>
    <x v="540"/>
    <x v="1"/>
    <s v="United States"/>
    <s v="Macon"/>
    <x v="32"/>
    <n v="31204"/>
    <x v="0"/>
    <s v="OFF-PA-10000019"/>
    <x v="1"/>
    <x v="10"/>
    <s v="Xerox 1931"/>
    <n v="38.880000000000003"/>
    <n v="6"/>
    <n v="0"/>
    <x v="812"/>
    <x v="0"/>
    <x v="1"/>
    <x v="2"/>
    <x v="7"/>
  </r>
  <r>
    <n v="1830"/>
    <s v="CA-2014-103373"/>
    <d v="2014-05-18T00:00:00"/>
    <d v="2014-05-24T00:00:00"/>
    <s v="Standard Class"/>
    <s v="BS-11755"/>
    <x v="94"/>
    <x v="0"/>
    <s v="United States"/>
    <s v="Cleveland"/>
    <x v="24"/>
    <n v="44105"/>
    <x v="3"/>
    <s v="TEC-PH-10002885"/>
    <x v="2"/>
    <x v="7"/>
    <s v="Apple iPhone 5"/>
    <n v="779.79600000000005"/>
    <n v="2"/>
    <n v="0.4"/>
    <x v="1658"/>
    <x v="1"/>
    <x v="2"/>
    <x v="1"/>
    <x v="5"/>
  </r>
  <r>
    <n v="1831"/>
    <s v="CA-2017-145884"/>
    <d v="2017-10-21T00:00:00"/>
    <d v="2017-10-21T00:00:00"/>
    <s v="Same Day"/>
    <s v="SL-20155"/>
    <x v="359"/>
    <x v="2"/>
    <s v="United States"/>
    <s v="Muskogee"/>
    <x v="26"/>
    <n v="74403"/>
    <x v="2"/>
    <s v="TEC-PH-10000895"/>
    <x v="2"/>
    <x v="7"/>
    <s v="Polycom VVX 310 VoIP phone"/>
    <n v="1439.92"/>
    <n v="8"/>
    <n v="0"/>
    <x v="1659"/>
    <x v="0"/>
    <x v="3"/>
    <x v="0"/>
    <x v="2"/>
  </r>
  <r>
    <n v="1832"/>
    <s v="CA-2017-145884"/>
    <d v="2017-10-21T00:00:00"/>
    <d v="2017-10-21T00:00:00"/>
    <s v="Same Day"/>
    <s v="SL-20155"/>
    <x v="359"/>
    <x v="2"/>
    <s v="United States"/>
    <s v="Muskogee"/>
    <x v="26"/>
    <n v="74403"/>
    <x v="2"/>
    <s v="FUR-TA-10002356"/>
    <x v="0"/>
    <x v="3"/>
    <s v="Bevis Boat-Shaped Conference Table"/>
    <n v="262.11"/>
    <n v="1"/>
    <n v="0"/>
    <x v="1660"/>
    <x v="0"/>
    <x v="3"/>
    <x v="0"/>
    <x v="2"/>
  </r>
  <r>
    <n v="1833"/>
    <s v="CA-2015-131422"/>
    <d v="2015-11-05T00:00:00"/>
    <d v="2015-11-09T00:00:00"/>
    <s v="Standard Class"/>
    <s v="GB-14530"/>
    <x v="334"/>
    <x v="1"/>
    <s v="United States"/>
    <s v="Monroe"/>
    <x v="3"/>
    <n v="28110"/>
    <x v="0"/>
    <s v="FUR-CH-10001270"/>
    <x v="0"/>
    <x v="1"/>
    <s v="Harbour Creations Steel Folding Chair"/>
    <n v="207"/>
    <n v="3"/>
    <n v="0.2"/>
    <x v="1661"/>
    <x v="2"/>
    <x v="1"/>
    <x v="0"/>
    <x v="0"/>
  </r>
  <r>
    <n v="1834"/>
    <s v="CA-2017-162691"/>
    <d v="2017-08-01T00:00:00"/>
    <d v="2017-08-07T00:00:00"/>
    <s v="Standard Class"/>
    <s v="AS-10045"/>
    <x v="442"/>
    <x v="1"/>
    <s v="United States"/>
    <s v="Austin"/>
    <x v="5"/>
    <n v="78745"/>
    <x v="2"/>
    <s v="TEC-MA-10000488"/>
    <x v="2"/>
    <x v="15"/>
    <s v="Bady BDG101FRU Card Printer"/>
    <n v="1439.982"/>
    <n v="3"/>
    <n v="0.4"/>
    <x v="1662"/>
    <x v="1"/>
    <x v="3"/>
    <x v="2"/>
    <x v="6"/>
  </r>
  <r>
    <n v="1835"/>
    <s v="CA-2017-162691"/>
    <d v="2017-08-01T00:00:00"/>
    <d v="2017-08-07T00:00:00"/>
    <s v="Standard Class"/>
    <s v="AS-10045"/>
    <x v="442"/>
    <x v="1"/>
    <s v="United States"/>
    <s v="Austin"/>
    <x v="5"/>
    <n v="78745"/>
    <x v="2"/>
    <s v="OFF-PA-10003729"/>
    <x v="1"/>
    <x v="10"/>
    <s v="Xerox 1998"/>
    <n v="36.287999999999997"/>
    <n v="7"/>
    <n v="0.2"/>
    <x v="1663"/>
    <x v="2"/>
    <x v="3"/>
    <x v="2"/>
    <x v="6"/>
  </r>
  <r>
    <n v="1836"/>
    <s v="CA-2014-141278"/>
    <d v="2014-06-21T00:00:00"/>
    <d v="2014-06-24T00:00:00"/>
    <s v="First Class"/>
    <s v="RM-19375"/>
    <x v="528"/>
    <x v="0"/>
    <s v="United States"/>
    <s v="Meriden"/>
    <x v="29"/>
    <n v="6450"/>
    <x v="3"/>
    <s v="OFF-AR-10003056"/>
    <x v="1"/>
    <x v="6"/>
    <s v="Newell 341"/>
    <n v="21.4"/>
    <n v="5"/>
    <n v="0"/>
    <x v="1664"/>
    <x v="0"/>
    <x v="2"/>
    <x v="1"/>
    <x v="1"/>
  </r>
  <r>
    <n v="1837"/>
    <s v="CA-2017-122693"/>
    <d v="2017-02-19T00:00:00"/>
    <d v="2017-02-21T00:00:00"/>
    <s v="Second Class"/>
    <s v="NH-18610"/>
    <x v="468"/>
    <x v="1"/>
    <s v="United States"/>
    <s v="Roswell"/>
    <x v="32"/>
    <n v="30076"/>
    <x v="0"/>
    <s v="OFF-AP-10002518"/>
    <x v="1"/>
    <x v="9"/>
    <s v="Kensington 7 Outlet MasterPiece Power Center"/>
    <n v="1245.8599999999999"/>
    <n v="7"/>
    <n v="0"/>
    <x v="1665"/>
    <x v="0"/>
    <x v="3"/>
    <x v="3"/>
    <x v="11"/>
  </r>
  <r>
    <n v="1838"/>
    <s v="CA-2014-117345"/>
    <d v="2014-08-01T00:00:00"/>
    <d v="2014-08-05T00:00:00"/>
    <s v="Standard Class"/>
    <s v="BF-10975"/>
    <x v="541"/>
    <x v="1"/>
    <s v="United States"/>
    <s v="Charlotte"/>
    <x v="3"/>
    <n v="28205"/>
    <x v="0"/>
    <s v="OFF-LA-10000240"/>
    <x v="1"/>
    <x v="2"/>
    <s v="Self-Adhesive Address Labels for Typewriters by Universal"/>
    <n v="17.544"/>
    <n v="3"/>
    <n v="0.2"/>
    <x v="1666"/>
    <x v="2"/>
    <x v="2"/>
    <x v="2"/>
    <x v="6"/>
  </r>
  <r>
    <n v="1839"/>
    <s v="CA-2014-117345"/>
    <d v="2014-08-01T00:00:00"/>
    <d v="2014-08-05T00:00:00"/>
    <s v="Standard Class"/>
    <s v="BF-10975"/>
    <x v="541"/>
    <x v="1"/>
    <s v="United States"/>
    <s v="Charlotte"/>
    <x v="3"/>
    <n v="28205"/>
    <x v="0"/>
    <s v="FUR-FU-10000629"/>
    <x v="0"/>
    <x v="5"/>
    <s v="9-3/4 Diameter Round Wall Clock"/>
    <n v="44.128"/>
    <n v="4"/>
    <n v="0.2"/>
    <x v="1667"/>
    <x v="2"/>
    <x v="2"/>
    <x v="2"/>
    <x v="6"/>
  </r>
  <r>
    <n v="1840"/>
    <s v="CA-2014-117345"/>
    <d v="2014-08-01T00:00:00"/>
    <d v="2014-08-05T00:00:00"/>
    <s v="Standard Class"/>
    <s v="BF-10975"/>
    <x v="541"/>
    <x v="1"/>
    <s v="United States"/>
    <s v="Charlotte"/>
    <x v="3"/>
    <n v="28205"/>
    <x v="0"/>
    <s v="OFF-AP-10001005"/>
    <x v="1"/>
    <x v="9"/>
    <s v="Honeywell Quietcare HEPA Air Cleaner"/>
    <n v="62.92"/>
    <n v="1"/>
    <n v="0.2"/>
    <x v="1668"/>
    <x v="2"/>
    <x v="2"/>
    <x v="2"/>
    <x v="6"/>
  </r>
  <r>
    <n v="1841"/>
    <s v="CA-2014-117345"/>
    <d v="2014-08-01T00:00:00"/>
    <d v="2014-08-05T00:00:00"/>
    <s v="Standard Class"/>
    <s v="BF-10975"/>
    <x v="541"/>
    <x v="1"/>
    <s v="United States"/>
    <s v="Charlotte"/>
    <x v="3"/>
    <n v="28205"/>
    <x v="0"/>
    <s v="OFF-PA-10002377"/>
    <x v="1"/>
    <x v="10"/>
    <s v="Xerox 1916"/>
    <n v="78.304000000000002"/>
    <n v="2"/>
    <n v="0.2"/>
    <x v="130"/>
    <x v="2"/>
    <x v="2"/>
    <x v="2"/>
    <x v="6"/>
  </r>
  <r>
    <n v="1842"/>
    <s v="CA-2016-157763"/>
    <d v="2016-07-18T00:00:00"/>
    <d v="2016-07-23T00:00:00"/>
    <s v="Standard Class"/>
    <s v="KH-16330"/>
    <x v="542"/>
    <x v="1"/>
    <s v="United States"/>
    <s v="Bowling Green"/>
    <x v="0"/>
    <n v="42104"/>
    <x v="0"/>
    <s v="FUR-CH-10000988"/>
    <x v="0"/>
    <x v="1"/>
    <s v="Hon Olson Stacker Stools"/>
    <n v="140.81"/>
    <n v="1"/>
    <n v="0"/>
    <x v="1669"/>
    <x v="0"/>
    <x v="0"/>
    <x v="2"/>
    <x v="7"/>
  </r>
  <r>
    <n v="1843"/>
    <s v="CA-2015-135391"/>
    <d v="2015-02-09T00:00:00"/>
    <d v="2015-02-11T00:00:00"/>
    <s v="Second Class"/>
    <s v="FA-14230"/>
    <x v="135"/>
    <x v="1"/>
    <s v="United States"/>
    <s v="San Antonio"/>
    <x v="5"/>
    <n v="78207"/>
    <x v="2"/>
    <s v="OFF-LA-10001074"/>
    <x v="1"/>
    <x v="2"/>
    <s v="Round Specialty Laser Printer Labels"/>
    <n v="40.095999999999997"/>
    <n v="4"/>
    <n v="0.2"/>
    <x v="1670"/>
    <x v="2"/>
    <x v="1"/>
    <x v="3"/>
    <x v="11"/>
  </r>
  <r>
    <n v="1844"/>
    <s v="CA-2015-135391"/>
    <d v="2015-02-09T00:00:00"/>
    <d v="2015-02-11T00:00:00"/>
    <s v="Second Class"/>
    <s v="FA-14230"/>
    <x v="135"/>
    <x v="1"/>
    <s v="United States"/>
    <s v="San Antonio"/>
    <x v="5"/>
    <n v="78207"/>
    <x v="2"/>
    <s v="FUR-FU-10001986"/>
    <x v="0"/>
    <x v="5"/>
    <s v="Dana Fluorescent Magnifying Lamp, White, 36&quot;"/>
    <n v="40.783999999999999"/>
    <n v="2"/>
    <n v="0.6"/>
    <x v="1671"/>
    <x v="1"/>
    <x v="1"/>
    <x v="3"/>
    <x v="11"/>
  </r>
  <r>
    <n v="1845"/>
    <s v="US-2017-113852"/>
    <d v="2017-07-29T00:00:00"/>
    <d v="2017-08-02T00:00:00"/>
    <s v="Standard Class"/>
    <s v="GW-14605"/>
    <x v="543"/>
    <x v="0"/>
    <s v="United States"/>
    <s v="Seattle"/>
    <x v="4"/>
    <n v="98115"/>
    <x v="1"/>
    <s v="TEC-AC-10003027"/>
    <x v="2"/>
    <x v="11"/>
    <s v="Imation 8GB Mini TravelDrive USB 2.0 Flash Drive"/>
    <n v="90.57"/>
    <n v="3"/>
    <n v="0"/>
    <x v="26"/>
    <x v="0"/>
    <x v="3"/>
    <x v="2"/>
    <x v="7"/>
  </r>
  <r>
    <n v="1846"/>
    <s v="US-2017-158512"/>
    <d v="2017-01-12T00:00:00"/>
    <d v="2017-01-17T00:00:00"/>
    <s v="Second Class"/>
    <s v="DA-13450"/>
    <x v="526"/>
    <x v="2"/>
    <s v="United States"/>
    <s v="Washington"/>
    <x v="40"/>
    <n v="20016"/>
    <x v="3"/>
    <s v="OFF-PA-10001804"/>
    <x v="1"/>
    <x v="10"/>
    <s v="Xerox 195"/>
    <n v="40.08"/>
    <n v="6"/>
    <n v="0"/>
    <x v="1672"/>
    <x v="0"/>
    <x v="3"/>
    <x v="3"/>
    <x v="9"/>
  </r>
  <r>
    <n v="1847"/>
    <s v="US-2017-158512"/>
    <d v="2017-01-12T00:00:00"/>
    <d v="2017-01-17T00:00:00"/>
    <s v="Second Class"/>
    <s v="DA-13450"/>
    <x v="526"/>
    <x v="2"/>
    <s v="United States"/>
    <s v="Washington"/>
    <x v="40"/>
    <n v="20016"/>
    <x v="3"/>
    <s v="FUR-FU-10004973"/>
    <x v="0"/>
    <x v="5"/>
    <s v="Flat Face Poster Frame"/>
    <n v="37.68"/>
    <n v="2"/>
    <n v="0"/>
    <x v="1673"/>
    <x v="0"/>
    <x v="3"/>
    <x v="3"/>
    <x v="9"/>
  </r>
  <r>
    <n v="1848"/>
    <s v="CA-2017-128370"/>
    <d v="2017-09-10T00:00:00"/>
    <d v="2017-09-10T00:00:00"/>
    <s v="Same Day"/>
    <s v="FH-14275"/>
    <x v="395"/>
    <x v="1"/>
    <s v="United States"/>
    <s v="Los Angeles"/>
    <x v="1"/>
    <n v="90004"/>
    <x v="1"/>
    <s v="FUR-CH-10002602"/>
    <x v="0"/>
    <x v="1"/>
    <s v="DMI Arturo Collection Mission-style Design Wood Chair"/>
    <n v="362.35199999999998"/>
    <n v="3"/>
    <n v="0.2"/>
    <x v="1674"/>
    <x v="2"/>
    <x v="3"/>
    <x v="2"/>
    <x v="8"/>
  </r>
  <r>
    <n v="1849"/>
    <s v="CA-2017-128370"/>
    <d v="2017-09-10T00:00:00"/>
    <d v="2017-09-10T00:00:00"/>
    <s v="Same Day"/>
    <s v="FH-14275"/>
    <x v="395"/>
    <x v="1"/>
    <s v="United States"/>
    <s v="Los Angeles"/>
    <x v="1"/>
    <n v="90004"/>
    <x v="1"/>
    <s v="OFF-BI-10004140"/>
    <x v="1"/>
    <x v="8"/>
    <s v="Avery Non-Stick Binders"/>
    <n v="7.1840000000000002"/>
    <n v="2"/>
    <n v="0.2"/>
    <x v="1675"/>
    <x v="2"/>
    <x v="3"/>
    <x v="2"/>
    <x v="8"/>
  </r>
  <r>
    <n v="1850"/>
    <s v="CA-2015-160472"/>
    <d v="2015-07-20T00:00:00"/>
    <d v="2015-07-25T00:00:00"/>
    <s v="Second Class"/>
    <s v="RK-19300"/>
    <x v="343"/>
    <x v="0"/>
    <s v="United States"/>
    <s v="South Bend"/>
    <x v="14"/>
    <n v="46614"/>
    <x v="2"/>
    <s v="OFF-ST-10000464"/>
    <x v="1"/>
    <x v="4"/>
    <s v="Multi-Use Personal File Cart and Caster Set, Three Stacking Bins"/>
    <n v="34.76"/>
    <n v="1"/>
    <n v="0"/>
    <x v="1676"/>
    <x v="0"/>
    <x v="1"/>
    <x v="2"/>
    <x v="7"/>
  </r>
  <r>
    <n v="1851"/>
    <s v="CA-2015-160472"/>
    <d v="2015-07-20T00:00:00"/>
    <d v="2015-07-25T00:00:00"/>
    <s v="Second Class"/>
    <s v="RK-19300"/>
    <x v="343"/>
    <x v="0"/>
    <s v="United States"/>
    <s v="South Bend"/>
    <x v="14"/>
    <n v="46614"/>
    <x v="2"/>
    <s v="TEC-AC-10002253"/>
    <x v="2"/>
    <x v="11"/>
    <s v="Imation Bio 8GB USB Flash Drive Imation Corp"/>
    <n v="831.2"/>
    <n v="5"/>
    <n v="0"/>
    <x v="1677"/>
    <x v="0"/>
    <x v="1"/>
    <x v="2"/>
    <x v="7"/>
  </r>
  <r>
    <n v="1852"/>
    <s v="CA-2015-160472"/>
    <d v="2015-07-20T00:00:00"/>
    <d v="2015-07-25T00:00:00"/>
    <s v="Second Class"/>
    <s v="RK-19300"/>
    <x v="343"/>
    <x v="0"/>
    <s v="United States"/>
    <s v="South Bend"/>
    <x v="14"/>
    <n v="46614"/>
    <x v="2"/>
    <s v="OFF-PA-10000528"/>
    <x v="1"/>
    <x v="10"/>
    <s v="Xerox 1981"/>
    <n v="26.4"/>
    <n v="5"/>
    <n v="0"/>
    <x v="1678"/>
    <x v="0"/>
    <x v="1"/>
    <x v="2"/>
    <x v="7"/>
  </r>
  <r>
    <n v="1853"/>
    <s v="CA-2015-160472"/>
    <d v="2015-07-20T00:00:00"/>
    <d v="2015-07-25T00:00:00"/>
    <s v="Second Class"/>
    <s v="RK-19300"/>
    <x v="343"/>
    <x v="0"/>
    <s v="United States"/>
    <s v="South Bend"/>
    <x v="14"/>
    <n v="46614"/>
    <x v="2"/>
    <s v="OFF-EN-10000483"/>
    <x v="1"/>
    <x v="12"/>
    <s v="White Envelopes, White Envelopes with Clear Poly Window"/>
    <n v="106.75"/>
    <n v="7"/>
    <n v="0"/>
    <x v="1679"/>
    <x v="0"/>
    <x v="1"/>
    <x v="2"/>
    <x v="7"/>
  </r>
  <r>
    <n v="1854"/>
    <s v="CA-2015-160472"/>
    <d v="2015-07-20T00:00:00"/>
    <d v="2015-07-25T00:00:00"/>
    <s v="Second Class"/>
    <s v="RK-19300"/>
    <x v="343"/>
    <x v="0"/>
    <s v="United States"/>
    <s v="South Bend"/>
    <x v="14"/>
    <n v="46614"/>
    <x v="2"/>
    <s v="OFF-PA-10003129"/>
    <x v="1"/>
    <x v="10"/>
    <s v="Tops White Computer Printout Paper"/>
    <n v="97.82"/>
    <n v="2"/>
    <n v="0"/>
    <x v="629"/>
    <x v="0"/>
    <x v="1"/>
    <x v="2"/>
    <x v="7"/>
  </r>
  <r>
    <n v="1855"/>
    <s v="CA-2015-160472"/>
    <d v="2015-07-20T00:00:00"/>
    <d v="2015-07-25T00:00:00"/>
    <s v="Second Class"/>
    <s v="RK-19300"/>
    <x v="343"/>
    <x v="0"/>
    <s v="United States"/>
    <s v="South Bend"/>
    <x v="14"/>
    <n v="46614"/>
    <x v="2"/>
    <s v="OFF-ST-10003442"/>
    <x v="1"/>
    <x v="4"/>
    <s v="Eldon Portable Mobile Manager"/>
    <n v="141.4"/>
    <n v="5"/>
    <n v="0"/>
    <x v="1680"/>
    <x v="0"/>
    <x v="1"/>
    <x v="2"/>
    <x v="7"/>
  </r>
  <r>
    <n v="1856"/>
    <s v="CA-2014-114643"/>
    <d v="2014-06-13T00:00:00"/>
    <d v="2014-06-17T00:00:00"/>
    <s v="Standard Class"/>
    <s v="FM-14215"/>
    <x v="524"/>
    <x v="1"/>
    <s v="United States"/>
    <s v="Los Angeles"/>
    <x v="1"/>
    <n v="90032"/>
    <x v="1"/>
    <s v="OFF-AR-10003631"/>
    <x v="1"/>
    <x v="6"/>
    <s v="Staples in misc. colors"/>
    <n v="14.52"/>
    <n v="3"/>
    <n v="0"/>
    <x v="1681"/>
    <x v="0"/>
    <x v="2"/>
    <x v="1"/>
    <x v="1"/>
  </r>
  <r>
    <n v="1857"/>
    <s v="US-2017-158218"/>
    <d v="2017-05-12T00:00:00"/>
    <d v="2017-05-15T00:00:00"/>
    <s v="Second Class"/>
    <s v="AC-10420"/>
    <x v="141"/>
    <x v="1"/>
    <s v="United States"/>
    <s v="Houston"/>
    <x v="5"/>
    <n v="77041"/>
    <x v="2"/>
    <s v="OFF-ST-10000563"/>
    <x v="1"/>
    <x v="4"/>
    <s v="Fellowes Bankers Box Stor/Drawer Steel Plus"/>
    <n v="127.92"/>
    <n v="5"/>
    <n v="0.2"/>
    <x v="1682"/>
    <x v="2"/>
    <x v="3"/>
    <x v="1"/>
    <x v="5"/>
  </r>
  <r>
    <n v="1858"/>
    <s v="US-2017-158218"/>
    <d v="2017-05-12T00:00:00"/>
    <d v="2017-05-15T00:00:00"/>
    <s v="Second Class"/>
    <s v="AC-10420"/>
    <x v="141"/>
    <x v="1"/>
    <s v="United States"/>
    <s v="Houston"/>
    <x v="5"/>
    <n v="77041"/>
    <x v="2"/>
    <s v="OFF-BI-10002133"/>
    <x v="1"/>
    <x v="8"/>
    <s v="Wilson Jones Elliptical Ring 3 1/2&quot; Capacity Binders, 800 sheets"/>
    <n v="34.24"/>
    <n v="4"/>
    <n v="0.8"/>
    <x v="1683"/>
    <x v="1"/>
    <x v="3"/>
    <x v="1"/>
    <x v="5"/>
  </r>
  <r>
    <n v="1859"/>
    <s v="CA-2015-121608"/>
    <d v="2015-09-03T00:00:00"/>
    <d v="2015-09-05T00:00:00"/>
    <s v="First Class"/>
    <s v="JB-15400"/>
    <x v="80"/>
    <x v="1"/>
    <s v="United States"/>
    <s v="Bristol"/>
    <x v="29"/>
    <n v="6010"/>
    <x v="3"/>
    <s v="OFF-AP-10002311"/>
    <x v="1"/>
    <x v="9"/>
    <s v="Holmes Replacement Filter for HEPA Air Cleaner, Very Large Room, HEPA Filter"/>
    <n v="137.62"/>
    <n v="2"/>
    <n v="0"/>
    <x v="1684"/>
    <x v="0"/>
    <x v="1"/>
    <x v="2"/>
    <x v="8"/>
  </r>
  <r>
    <n v="1860"/>
    <s v="CA-2015-121608"/>
    <d v="2015-09-03T00:00:00"/>
    <d v="2015-09-05T00:00:00"/>
    <s v="First Class"/>
    <s v="JB-15400"/>
    <x v="80"/>
    <x v="1"/>
    <s v="United States"/>
    <s v="Bristol"/>
    <x v="29"/>
    <n v="6010"/>
    <x v="3"/>
    <s v="TEC-PH-10004959"/>
    <x v="2"/>
    <x v="7"/>
    <s v="Classic Ivory Antique Telephone ZL1810"/>
    <n v="100.49"/>
    <n v="1"/>
    <n v="0"/>
    <x v="1685"/>
    <x v="0"/>
    <x v="1"/>
    <x v="2"/>
    <x v="8"/>
  </r>
  <r>
    <n v="1861"/>
    <s v="US-2017-121251"/>
    <d v="2017-03-26T00:00:00"/>
    <d v="2017-03-27T00:00:00"/>
    <s v="First Class"/>
    <s v="GM-14440"/>
    <x v="306"/>
    <x v="0"/>
    <s v="United States"/>
    <s v="New York City"/>
    <x v="15"/>
    <n v="10009"/>
    <x v="3"/>
    <s v="FUR-BO-10001918"/>
    <x v="0"/>
    <x v="0"/>
    <s v="Sauder Forest Hills Library with Doors, Woodland Oak Finish"/>
    <n v="257.56799999999998"/>
    <n v="2"/>
    <n v="0.2"/>
    <x v="1686"/>
    <x v="2"/>
    <x v="3"/>
    <x v="3"/>
    <x v="10"/>
  </r>
  <r>
    <n v="1862"/>
    <s v="US-2017-121251"/>
    <d v="2017-03-26T00:00:00"/>
    <d v="2017-03-27T00:00:00"/>
    <s v="First Class"/>
    <s v="GM-14440"/>
    <x v="306"/>
    <x v="0"/>
    <s v="United States"/>
    <s v="New York City"/>
    <x v="15"/>
    <n v="10009"/>
    <x v="3"/>
    <s v="TEC-PH-10004896"/>
    <x v="2"/>
    <x v="7"/>
    <s v="Nokia Lumia 521 (T-Mobile)"/>
    <n v="119.96"/>
    <n v="4"/>
    <n v="0"/>
    <x v="1006"/>
    <x v="0"/>
    <x v="3"/>
    <x v="3"/>
    <x v="10"/>
  </r>
  <r>
    <n v="1863"/>
    <s v="CA-2014-151078"/>
    <d v="2014-11-12T00:00:00"/>
    <d v="2014-11-12T00:00:00"/>
    <s v="Same Day"/>
    <s v="RF-19840"/>
    <x v="167"/>
    <x v="0"/>
    <s v="United States"/>
    <s v="San Antonio"/>
    <x v="5"/>
    <n v="78207"/>
    <x v="2"/>
    <s v="OFF-ST-10001328"/>
    <x v="1"/>
    <x v="4"/>
    <s v="Personal Filing Tote with Lid, Black/Gray"/>
    <n v="49.631999999999998"/>
    <n v="4"/>
    <n v="0.2"/>
    <x v="1687"/>
    <x v="2"/>
    <x v="2"/>
    <x v="0"/>
    <x v="0"/>
  </r>
  <r>
    <n v="1864"/>
    <s v="US-2016-100839"/>
    <d v="2016-10-13T00:00:00"/>
    <d v="2016-10-17T00:00:00"/>
    <s v="Standard Class"/>
    <s v="NC-18625"/>
    <x v="544"/>
    <x v="1"/>
    <s v="United States"/>
    <s v="Aurora"/>
    <x v="22"/>
    <n v="80013"/>
    <x v="1"/>
    <s v="FUR-TA-10004575"/>
    <x v="0"/>
    <x v="3"/>
    <s v="Hon 5100 Series Wood Tables"/>
    <n v="727.45"/>
    <n v="5"/>
    <n v="0.5"/>
    <x v="1688"/>
    <x v="1"/>
    <x v="0"/>
    <x v="0"/>
    <x v="2"/>
  </r>
  <r>
    <n v="1865"/>
    <s v="US-2016-100839"/>
    <d v="2016-10-13T00:00:00"/>
    <d v="2016-10-17T00:00:00"/>
    <s v="Standard Class"/>
    <s v="NC-18625"/>
    <x v="544"/>
    <x v="1"/>
    <s v="United States"/>
    <s v="Aurora"/>
    <x v="22"/>
    <n v="80013"/>
    <x v="1"/>
    <s v="FUR-FU-10001617"/>
    <x v="0"/>
    <x v="5"/>
    <s v="Executive Impressions 8-1/2&quot; Career Panel/Partition Cubicle Clock"/>
    <n v="24.96"/>
    <n v="3"/>
    <n v="0.2"/>
    <x v="1689"/>
    <x v="2"/>
    <x v="0"/>
    <x v="0"/>
    <x v="2"/>
  </r>
  <r>
    <n v="1866"/>
    <s v="US-2017-116659"/>
    <d v="2017-11-12T00:00:00"/>
    <d v="2017-11-12T00:00:00"/>
    <s v="Same Day"/>
    <s v="NG-18355"/>
    <x v="243"/>
    <x v="1"/>
    <s v="United States"/>
    <s v="Newark"/>
    <x v="24"/>
    <n v="43055"/>
    <x v="3"/>
    <s v="TEC-PH-10002824"/>
    <x v="2"/>
    <x v="7"/>
    <s v="Jabra SPEAK 410 Multidevice Speakerphone"/>
    <n v="370.78199999999998"/>
    <n v="3"/>
    <n v="0.4"/>
    <x v="1690"/>
    <x v="1"/>
    <x v="3"/>
    <x v="0"/>
    <x v="0"/>
  </r>
  <r>
    <n v="1867"/>
    <s v="CA-2017-118857"/>
    <d v="2017-04-15T00:00:00"/>
    <d v="2017-04-18T00:00:00"/>
    <s v="First Class"/>
    <s v="AH-10075"/>
    <x v="340"/>
    <x v="1"/>
    <s v="United States"/>
    <s v="Henderson"/>
    <x v="33"/>
    <n v="89015"/>
    <x v="1"/>
    <s v="FUR-FU-10004460"/>
    <x v="0"/>
    <x v="5"/>
    <s v="Howard Miller 12&quot; Round Wall Clock"/>
    <n v="196.45"/>
    <n v="5"/>
    <n v="0"/>
    <x v="1691"/>
    <x v="0"/>
    <x v="3"/>
    <x v="1"/>
    <x v="3"/>
  </r>
  <r>
    <n v="1868"/>
    <s v="CA-2015-127110"/>
    <d v="2015-06-25T00:00:00"/>
    <d v="2015-07-01T00:00:00"/>
    <s v="Standard Class"/>
    <s v="CH-12070"/>
    <x v="539"/>
    <x v="2"/>
    <s v="United States"/>
    <s v="Philadelphia"/>
    <x v="9"/>
    <n v="19143"/>
    <x v="3"/>
    <s v="OFF-PA-10003309"/>
    <x v="1"/>
    <x v="10"/>
    <s v="Xerox 211"/>
    <n v="31.103999999999999"/>
    <n v="6"/>
    <n v="0.2"/>
    <x v="282"/>
    <x v="2"/>
    <x v="1"/>
    <x v="1"/>
    <x v="1"/>
  </r>
  <r>
    <n v="1869"/>
    <s v="CA-2015-127110"/>
    <d v="2015-06-25T00:00:00"/>
    <d v="2015-07-01T00:00:00"/>
    <s v="Standard Class"/>
    <s v="CH-12070"/>
    <x v="539"/>
    <x v="2"/>
    <s v="United States"/>
    <s v="Philadelphia"/>
    <x v="9"/>
    <n v="19143"/>
    <x v="3"/>
    <s v="OFF-ST-10002554"/>
    <x v="1"/>
    <x v="4"/>
    <s v="Tennsco Industrial Shelving"/>
    <n v="78.256"/>
    <n v="2"/>
    <n v="0.2"/>
    <x v="1692"/>
    <x v="2"/>
    <x v="1"/>
    <x v="1"/>
    <x v="1"/>
  </r>
  <r>
    <n v="1870"/>
    <s v="CA-2016-148201"/>
    <d v="2016-08-26T00:00:00"/>
    <d v="2016-08-29T00:00:00"/>
    <s v="Second Class"/>
    <s v="CC-12145"/>
    <x v="230"/>
    <x v="0"/>
    <s v="United States"/>
    <s v="Seattle"/>
    <x v="4"/>
    <n v="98103"/>
    <x v="1"/>
    <s v="OFF-PA-10000019"/>
    <x v="1"/>
    <x v="10"/>
    <s v="Xerox 1931"/>
    <n v="6.48"/>
    <n v="1"/>
    <n v="0"/>
    <x v="90"/>
    <x v="0"/>
    <x v="0"/>
    <x v="2"/>
    <x v="6"/>
  </r>
  <r>
    <n v="1871"/>
    <s v="CA-2014-116932"/>
    <d v="2014-07-21T00:00:00"/>
    <d v="2014-07-25T00:00:00"/>
    <s v="Standard Class"/>
    <s v="ME-18010"/>
    <x v="545"/>
    <x v="1"/>
    <s v="United States"/>
    <s v="San Francisco"/>
    <x v="1"/>
    <n v="94122"/>
    <x v="1"/>
    <s v="OFF-AR-10002067"/>
    <x v="1"/>
    <x v="6"/>
    <s v="Newell 334"/>
    <n v="99.2"/>
    <n v="5"/>
    <n v="0"/>
    <x v="1693"/>
    <x v="0"/>
    <x v="2"/>
    <x v="2"/>
    <x v="7"/>
  </r>
  <r>
    <n v="1872"/>
    <s v="CA-2014-116932"/>
    <d v="2014-07-21T00:00:00"/>
    <d v="2014-07-25T00:00:00"/>
    <s v="Standard Class"/>
    <s v="ME-18010"/>
    <x v="545"/>
    <x v="1"/>
    <s v="United States"/>
    <s v="San Francisco"/>
    <x v="1"/>
    <n v="94122"/>
    <x v="1"/>
    <s v="FUR-CH-10001215"/>
    <x v="0"/>
    <x v="1"/>
    <s v="Global Troy Executive Leather Low-Back Tilter"/>
    <n v="801.56799999999998"/>
    <n v="2"/>
    <n v="0.2"/>
    <x v="490"/>
    <x v="2"/>
    <x v="2"/>
    <x v="2"/>
    <x v="7"/>
  </r>
  <r>
    <n v="1873"/>
    <s v="CA-2014-116932"/>
    <d v="2014-07-21T00:00:00"/>
    <d v="2014-07-25T00:00:00"/>
    <s v="Standard Class"/>
    <s v="ME-18010"/>
    <x v="545"/>
    <x v="1"/>
    <s v="United States"/>
    <s v="San Francisco"/>
    <x v="1"/>
    <n v="94122"/>
    <x v="1"/>
    <s v="FUR-TA-10004175"/>
    <x v="0"/>
    <x v="3"/>
    <s v="Hon 30&quot; x 60&quot; Table with Locking Drawer"/>
    <n v="272.84800000000001"/>
    <n v="1"/>
    <n v="0.2"/>
    <x v="1694"/>
    <x v="2"/>
    <x v="2"/>
    <x v="2"/>
    <x v="7"/>
  </r>
  <r>
    <n v="1874"/>
    <s v="CA-2017-142888"/>
    <d v="2017-11-21T00:00:00"/>
    <d v="2017-11-25T00:00:00"/>
    <s v="Standard Class"/>
    <s v="BP-11230"/>
    <x v="546"/>
    <x v="0"/>
    <s v="United States"/>
    <s v="Spokane"/>
    <x v="4"/>
    <n v="99207"/>
    <x v="1"/>
    <s v="FUR-TA-10004767"/>
    <x v="0"/>
    <x v="3"/>
    <s v="Safco Drafting Table"/>
    <n v="70.98"/>
    <n v="1"/>
    <n v="0"/>
    <x v="1695"/>
    <x v="0"/>
    <x v="3"/>
    <x v="0"/>
    <x v="0"/>
  </r>
  <r>
    <n v="1875"/>
    <s v="CA-2014-147914"/>
    <d v="2014-06-04T00:00:00"/>
    <d v="2014-06-09T00:00:00"/>
    <s v="Standard Class"/>
    <s v="MP-17470"/>
    <x v="88"/>
    <x v="2"/>
    <s v="United States"/>
    <s v="Columbus"/>
    <x v="24"/>
    <n v="43229"/>
    <x v="3"/>
    <s v="OFF-PA-10001685"/>
    <x v="1"/>
    <x v="10"/>
    <s v="Easy-staple paper"/>
    <n v="16.224"/>
    <n v="2"/>
    <n v="0.2"/>
    <x v="1696"/>
    <x v="2"/>
    <x v="2"/>
    <x v="1"/>
    <x v="1"/>
  </r>
  <r>
    <n v="1876"/>
    <s v="US-2016-112977"/>
    <d v="2016-03-10T00:00:00"/>
    <d v="2016-03-16T00:00:00"/>
    <s v="Standard Class"/>
    <s v="CJ-12010"/>
    <x v="170"/>
    <x v="0"/>
    <s v="United States"/>
    <s v="Long Beach"/>
    <x v="15"/>
    <n v="11561"/>
    <x v="3"/>
    <s v="FUR-BO-10003272"/>
    <x v="0"/>
    <x v="0"/>
    <s v="O'Sullivan Living Dimensions 5-Shelf Bookcases"/>
    <n v="176.78399999999999"/>
    <n v="1"/>
    <n v="0.2"/>
    <x v="1697"/>
    <x v="2"/>
    <x v="0"/>
    <x v="3"/>
    <x v="10"/>
  </r>
  <r>
    <n v="1877"/>
    <s v="CA-2017-112039"/>
    <d v="2017-03-25T00:00:00"/>
    <d v="2017-03-29T00:00:00"/>
    <s v="Standard Class"/>
    <s v="JC-15775"/>
    <x v="547"/>
    <x v="0"/>
    <s v="United States"/>
    <s v="San Antonio"/>
    <x v="5"/>
    <n v="78207"/>
    <x v="2"/>
    <s v="TEC-PH-10000984"/>
    <x v="2"/>
    <x v="7"/>
    <s v="Panasonic KX-TG9471B"/>
    <n v="470.37599999999998"/>
    <n v="3"/>
    <n v="0.2"/>
    <x v="1698"/>
    <x v="2"/>
    <x v="3"/>
    <x v="3"/>
    <x v="10"/>
  </r>
  <r>
    <n v="1878"/>
    <s v="CA-2017-118885"/>
    <d v="2017-12-29T00:00:00"/>
    <d v="2018-01-02T00:00:00"/>
    <s v="Standard Class"/>
    <s v="JG-15160"/>
    <x v="506"/>
    <x v="0"/>
    <s v="United States"/>
    <s v="Los Angeles"/>
    <x v="1"/>
    <n v="90049"/>
    <x v="1"/>
    <s v="FUR-CH-10002880"/>
    <x v="0"/>
    <x v="1"/>
    <s v="Global High-Back Leather Tilter, Burgundy"/>
    <n v="393.56799999999998"/>
    <n v="4"/>
    <n v="0.2"/>
    <x v="1699"/>
    <x v="2"/>
    <x v="3"/>
    <x v="0"/>
    <x v="4"/>
  </r>
  <r>
    <n v="1879"/>
    <s v="CA-2017-118885"/>
    <d v="2017-12-29T00:00:00"/>
    <d v="2018-01-02T00:00:00"/>
    <s v="Standard Class"/>
    <s v="JG-15160"/>
    <x v="506"/>
    <x v="0"/>
    <s v="United States"/>
    <s v="Los Angeles"/>
    <x v="1"/>
    <n v="90049"/>
    <x v="1"/>
    <s v="TEC-PH-10002563"/>
    <x v="2"/>
    <x v="7"/>
    <s v="Adtran 1202752G1"/>
    <n v="302.37599999999998"/>
    <n v="3"/>
    <n v="0.2"/>
    <x v="216"/>
    <x v="2"/>
    <x v="3"/>
    <x v="0"/>
    <x v="4"/>
  </r>
  <r>
    <n v="1880"/>
    <s v="US-2017-166611"/>
    <d v="2017-03-28T00:00:00"/>
    <d v="2017-04-02T00:00:00"/>
    <s v="Standard Class"/>
    <s v="CK-12760"/>
    <x v="316"/>
    <x v="1"/>
    <s v="United States"/>
    <s v="Jacksonville"/>
    <x v="2"/>
    <n v="32216"/>
    <x v="0"/>
    <s v="OFF-BI-10001191"/>
    <x v="1"/>
    <x v="8"/>
    <s v="Canvas Sectional Post Binders"/>
    <n v="68.742000000000004"/>
    <n v="9"/>
    <n v="0.7"/>
    <x v="1700"/>
    <x v="1"/>
    <x v="3"/>
    <x v="3"/>
    <x v="10"/>
  </r>
  <r>
    <n v="1881"/>
    <s v="CA-2015-109512"/>
    <d v="2015-03-05T00:00:00"/>
    <d v="2015-03-05T00:00:00"/>
    <s v="Same Day"/>
    <s v="LF-17185"/>
    <x v="166"/>
    <x v="0"/>
    <s v="United States"/>
    <s v="New York City"/>
    <x v="15"/>
    <n v="10011"/>
    <x v="3"/>
    <s v="OFF-EN-10002621"/>
    <x v="1"/>
    <x v="12"/>
    <s v="Staple envelope"/>
    <n v="29.34"/>
    <n v="3"/>
    <n v="0"/>
    <x v="1701"/>
    <x v="0"/>
    <x v="1"/>
    <x v="3"/>
    <x v="10"/>
  </r>
  <r>
    <n v="1882"/>
    <s v="CA-2015-109512"/>
    <d v="2015-03-05T00:00:00"/>
    <d v="2015-03-05T00:00:00"/>
    <s v="Same Day"/>
    <s v="LF-17185"/>
    <x v="166"/>
    <x v="0"/>
    <s v="United States"/>
    <s v="New York City"/>
    <x v="15"/>
    <n v="10011"/>
    <x v="3"/>
    <s v="FUR-CH-10001146"/>
    <x v="0"/>
    <x v="1"/>
    <s v="Global Value Mid-Back Manager's Chair, Gray"/>
    <n v="383.60700000000003"/>
    <n v="7"/>
    <n v="0.1"/>
    <x v="1702"/>
    <x v="3"/>
    <x v="1"/>
    <x v="3"/>
    <x v="10"/>
  </r>
  <r>
    <n v="1883"/>
    <s v="CA-2015-109512"/>
    <d v="2015-03-05T00:00:00"/>
    <d v="2015-03-05T00:00:00"/>
    <s v="Same Day"/>
    <s v="LF-17185"/>
    <x v="166"/>
    <x v="0"/>
    <s v="United States"/>
    <s v="New York City"/>
    <x v="15"/>
    <n v="10011"/>
    <x v="3"/>
    <s v="OFF-ST-10000689"/>
    <x v="1"/>
    <x v="4"/>
    <s v="Fellowes Strictly Business Drawer File, Letter/Legal Size"/>
    <n v="563.4"/>
    <n v="4"/>
    <n v="0"/>
    <x v="1703"/>
    <x v="0"/>
    <x v="1"/>
    <x v="3"/>
    <x v="10"/>
  </r>
  <r>
    <n v="1884"/>
    <s v="CA-2016-118570"/>
    <d v="2016-11-13T00:00:00"/>
    <d v="2016-11-17T00:00:00"/>
    <s v="Standard Class"/>
    <s v="CC-12430"/>
    <x v="254"/>
    <x v="2"/>
    <s v="United States"/>
    <s v="Philadelphia"/>
    <x v="9"/>
    <n v="19143"/>
    <x v="3"/>
    <s v="OFF-PA-10001289"/>
    <x v="1"/>
    <x v="10"/>
    <s v="White Computer Printout Paper by Universal"/>
    <n v="217.05600000000001"/>
    <n v="7"/>
    <n v="0.2"/>
    <x v="1704"/>
    <x v="2"/>
    <x v="0"/>
    <x v="0"/>
    <x v="0"/>
  </r>
  <r>
    <n v="1885"/>
    <s v="CA-2017-154718"/>
    <d v="2017-01-19T00:00:00"/>
    <d v="2017-01-23T00:00:00"/>
    <s v="Second Class"/>
    <s v="DL-12865"/>
    <x v="297"/>
    <x v="0"/>
    <s v="United States"/>
    <s v="Keller"/>
    <x v="5"/>
    <n v="76248"/>
    <x v="2"/>
    <s v="OFF-LA-10003714"/>
    <x v="1"/>
    <x v="2"/>
    <s v="Avery 510"/>
    <n v="6"/>
    <n v="2"/>
    <n v="0.2"/>
    <x v="1705"/>
    <x v="2"/>
    <x v="3"/>
    <x v="3"/>
    <x v="9"/>
  </r>
  <r>
    <n v="1886"/>
    <s v="CA-2016-147578"/>
    <d v="2016-04-22T00:00:00"/>
    <d v="2016-04-26T00:00:00"/>
    <s v="Second Class"/>
    <s v="PG-18895"/>
    <x v="38"/>
    <x v="0"/>
    <s v="United States"/>
    <s v="San Francisco"/>
    <x v="1"/>
    <n v="94122"/>
    <x v="1"/>
    <s v="FUR-FU-10001889"/>
    <x v="0"/>
    <x v="5"/>
    <s v="Ultra Door Pull Handle"/>
    <n v="31.56"/>
    <n v="3"/>
    <n v="0"/>
    <x v="1706"/>
    <x v="0"/>
    <x v="0"/>
    <x v="1"/>
    <x v="3"/>
  </r>
  <r>
    <n v="1887"/>
    <s v="CA-2014-140165"/>
    <d v="2014-05-13T00:00:00"/>
    <d v="2014-05-15T00:00:00"/>
    <s v="First Class"/>
    <s v="EH-14005"/>
    <x v="382"/>
    <x v="2"/>
    <s v="United States"/>
    <s v="Hialeah"/>
    <x v="2"/>
    <n v="33012"/>
    <x v="0"/>
    <s v="OFF-FA-10002815"/>
    <x v="1"/>
    <x v="13"/>
    <s v="Staples"/>
    <n v="7.1040000000000001"/>
    <n v="2"/>
    <n v="0.2"/>
    <x v="1361"/>
    <x v="2"/>
    <x v="2"/>
    <x v="1"/>
    <x v="5"/>
  </r>
  <r>
    <n v="1888"/>
    <s v="CA-2014-140165"/>
    <d v="2014-05-13T00:00:00"/>
    <d v="2014-05-15T00:00:00"/>
    <s v="First Class"/>
    <s v="EH-14005"/>
    <x v="382"/>
    <x v="2"/>
    <s v="United States"/>
    <s v="Hialeah"/>
    <x v="2"/>
    <n v="33012"/>
    <x v="0"/>
    <s v="OFF-BI-10004519"/>
    <x v="1"/>
    <x v="8"/>
    <s v="GBC DocuBind P100 Manual Binding Machine"/>
    <n v="398.35199999999998"/>
    <n v="8"/>
    <n v="0.7"/>
    <x v="1707"/>
    <x v="1"/>
    <x v="2"/>
    <x v="1"/>
    <x v="5"/>
  </r>
  <r>
    <n v="1889"/>
    <s v="CA-2014-142587"/>
    <d v="2014-10-21T00:00:00"/>
    <d v="2014-10-22T00:00:00"/>
    <s v="First Class"/>
    <s v="TB-21520"/>
    <x v="14"/>
    <x v="0"/>
    <s v="United States"/>
    <s v="Fairfield"/>
    <x v="24"/>
    <n v="45014"/>
    <x v="3"/>
    <s v="OFF-AP-10004708"/>
    <x v="1"/>
    <x v="9"/>
    <s v="Fellowes Superior 10 Outlet Split Surge Protector"/>
    <n v="121.792"/>
    <n v="4"/>
    <n v="0.2"/>
    <x v="1708"/>
    <x v="2"/>
    <x v="2"/>
    <x v="0"/>
    <x v="2"/>
  </r>
  <r>
    <n v="1890"/>
    <s v="CA-2014-142587"/>
    <d v="2014-10-21T00:00:00"/>
    <d v="2014-10-22T00:00:00"/>
    <s v="First Class"/>
    <s v="TB-21520"/>
    <x v="14"/>
    <x v="0"/>
    <s v="United States"/>
    <s v="Fairfield"/>
    <x v="24"/>
    <n v="45014"/>
    <x v="3"/>
    <s v="FUR-TA-10000617"/>
    <x v="0"/>
    <x v="3"/>
    <s v="Hon Practical Foundations 30 x 60 Training Table, Light Gray/Charcoal"/>
    <n v="409.59"/>
    <n v="3"/>
    <n v="0.4"/>
    <x v="1709"/>
    <x v="1"/>
    <x v="2"/>
    <x v="0"/>
    <x v="2"/>
  </r>
  <r>
    <n v="1891"/>
    <s v="CA-2014-157623"/>
    <d v="2014-03-14T00:00:00"/>
    <d v="2014-03-18T00:00:00"/>
    <s v="Standard Class"/>
    <s v="DK-13225"/>
    <x v="158"/>
    <x v="1"/>
    <s v="United States"/>
    <s v="Huntington Beach"/>
    <x v="1"/>
    <n v="92646"/>
    <x v="1"/>
    <s v="OFF-PA-10001204"/>
    <x v="1"/>
    <x v="10"/>
    <s v="Xerox 1972"/>
    <n v="10.56"/>
    <n v="2"/>
    <n v="0"/>
    <x v="234"/>
    <x v="0"/>
    <x v="2"/>
    <x v="3"/>
    <x v="10"/>
  </r>
  <r>
    <n v="1892"/>
    <s v="CA-2014-157623"/>
    <d v="2014-03-14T00:00:00"/>
    <d v="2014-03-18T00:00:00"/>
    <s v="Standard Class"/>
    <s v="DK-13225"/>
    <x v="158"/>
    <x v="1"/>
    <s v="United States"/>
    <s v="Huntington Beach"/>
    <x v="1"/>
    <n v="92646"/>
    <x v="1"/>
    <s v="OFF-AR-10003723"/>
    <x v="1"/>
    <x v="6"/>
    <s v="Avery Hi-Liter Fluorescent Desk Style Markers"/>
    <n v="3.38"/>
    <n v="1"/>
    <n v="0"/>
    <x v="1710"/>
    <x v="0"/>
    <x v="2"/>
    <x v="3"/>
    <x v="10"/>
  </r>
  <r>
    <n v="1893"/>
    <s v="CA-2017-145310"/>
    <d v="2017-12-22T00:00:00"/>
    <d v="2017-12-24T00:00:00"/>
    <s v="Second Class"/>
    <s v="JP-15520"/>
    <x v="187"/>
    <x v="0"/>
    <s v="United States"/>
    <s v="Port Orange"/>
    <x v="2"/>
    <n v="32127"/>
    <x v="0"/>
    <s v="OFF-EN-10002621"/>
    <x v="1"/>
    <x v="12"/>
    <s v="Staple envelope"/>
    <n v="7.8239999999999998"/>
    <n v="1"/>
    <n v="0.2"/>
    <x v="1711"/>
    <x v="2"/>
    <x v="3"/>
    <x v="0"/>
    <x v="4"/>
  </r>
  <r>
    <n v="1894"/>
    <s v="CA-2016-100083"/>
    <d v="2016-11-24T00:00:00"/>
    <d v="2016-11-29T00:00:00"/>
    <s v="Standard Class"/>
    <s v="CD-11980"/>
    <x v="263"/>
    <x v="0"/>
    <s v="United States"/>
    <s v="Medford"/>
    <x v="21"/>
    <n v="97504"/>
    <x v="1"/>
    <s v="OFF-PA-10000241"/>
    <x v="1"/>
    <x v="10"/>
    <s v="IBM Multi-Purpose Copy Paper, 8 1/2 x 11&quot;, Case"/>
    <n v="24.783999999999999"/>
    <n v="1"/>
    <n v="0.2"/>
    <x v="1712"/>
    <x v="2"/>
    <x v="0"/>
    <x v="0"/>
    <x v="0"/>
  </r>
  <r>
    <n v="1895"/>
    <s v="US-2017-108063"/>
    <d v="2017-12-02T00:00:00"/>
    <d v="2017-12-05T00:00:00"/>
    <s v="First Class"/>
    <s v="AS-10090"/>
    <x v="548"/>
    <x v="0"/>
    <s v="United States"/>
    <s v="Charlottesville"/>
    <x v="17"/>
    <n v="22901"/>
    <x v="0"/>
    <s v="OFF-AR-10001446"/>
    <x v="1"/>
    <x v="6"/>
    <s v="Newell 309"/>
    <n v="34.65"/>
    <n v="3"/>
    <n v="0"/>
    <x v="1713"/>
    <x v="0"/>
    <x v="3"/>
    <x v="0"/>
    <x v="4"/>
  </r>
  <r>
    <n v="1896"/>
    <s v="CA-2015-109197"/>
    <d v="2015-12-31T00:00:00"/>
    <d v="2016-01-04T00:00:00"/>
    <s v="Standard Class"/>
    <s v="JO-15280"/>
    <x v="123"/>
    <x v="0"/>
    <s v="United States"/>
    <s v="Missoula"/>
    <x v="37"/>
    <n v="59801"/>
    <x v="1"/>
    <s v="OFF-BI-10004632"/>
    <x v="1"/>
    <x v="8"/>
    <s v="Ibico Hi-Tech Manual Binding System"/>
    <n v="487.98399999999998"/>
    <n v="2"/>
    <n v="0.2"/>
    <x v="1714"/>
    <x v="2"/>
    <x v="1"/>
    <x v="0"/>
    <x v="4"/>
  </r>
  <r>
    <n v="1897"/>
    <s v="CA-2017-141789"/>
    <d v="2017-10-03T00:00:00"/>
    <d v="2017-10-06T00:00:00"/>
    <s v="First Class"/>
    <s v="AC-10450"/>
    <x v="549"/>
    <x v="0"/>
    <s v="United States"/>
    <s v="Minneapolis"/>
    <x v="11"/>
    <n v="55407"/>
    <x v="2"/>
    <s v="OFF-BI-10001359"/>
    <x v="1"/>
    <x v="8"/>
    <s v="GBC DocuBind TL300 Electric Binding System"/>
    <n v="1793.98"/>
    <n v="2"/>
    <n v="0"/>
    <x v="1715"/>
    <x v="0"/>
    <x v="3"/>
    <x v="0"/>
    <x v="2"/>
  </r>
  <r>
    <n v="1898"/>
    <s v="CA-2014-169775"/>
    <d v="2014-08-29T00:00:00"/>
    <d v="2014-09-02T00:00:00"/>
    <s v="Second Class"/>
    <s v="RA-19945"/>
    <x v="362"/>
    <x v="0"/>
    <s v="United States"/>
    <s v="Miami"/>
    <x v="2"/>
    <n v="33178"/>
    <x v="0"/>
    <s v="OFF-EN-10001749"/>
    <x v="1"/>
    <x v="12"/>
    <s v="Jiffy Padded Mailers with Self-Seal Closure"/>
    <n v="29.808"/>
    <n v="2"/>
    <n v="0.2"/>
    <x v="1716"/>
    <x v="2"/>
    <x v="2"/>
    <x v="2"/>
    <x v="6"/>
  </r>
  <r>
    <n v="1899"/>
    <s v="CA-2014-169775"/>
    <d v="2014-08-29T00:00:00"/>
    <d v="2014-09-02T00:00:00"/>
    <s v="Second Class"/>
    <s v="RA-19945"/>
    <x v="362"/>
    <x v="0"/>
    <s v="United States"/>
    <s v="Miami"/>
    <x v="2"/>
    <n v="33178"/>
    <x v="0"/>
    <s v="OFF-BI-10004390"/>
    <x v="1"/>
    <x v="8"/>
    <s v="GBC DocuBind 200 Manual Binding Machine"/>
    <n v="505.17599999999999"/>
    <n v="4"/>
    <n v="0.7"/>
    <x v="1717"/>
    <x v="1"/>
    <x v="2"/>
    <x v="2"/>
    <x v="6"/>
  </r>
  <r>
    <n v="1900"/>
    <s v="CA-2014-169775"/>
    <d v="2014-08-29T00:00:00"/>
    <d v="2014-09-02T00:00:00"/>
    <s v="Second Class"/>
    <s v="RA-19945"/>
    <x v="362"/>
    <x v="0"/>
    <s v="United States"/>
    <s v="Miami"/>
    <x v="2"/>
    <n v="33178"/>
    <x v="0"/>
    <s v="FUR-TA-10001857"/>
    <x v="0"/>
    <x v="3"/>
    <s v="Balt Solid Wood Rectangular Table"/>
    <n v="174.05850000000001"/>
    <n v="3"/>
    <n v="0.45"/>
    <x v="1718"/>
    <x v="1"/>
    <x v="2"/>
    <x v="2"/>
    <x v="6"/>
  </r>
  <r>
    <n v="1901"/>
    <s v="CA-2016-140543"/>
    <d v="2016-06-29T00:00:00"/>
    <d v="2016-07-03T00:00:00"/>
    <s v="Second Class"/>
    <s v="Co-12640"/>
    <x v="476"/>
    <x v="0"/>
    <s v="United States"/>
    <s v="Florence"/>
    <x v="20"/>
    <n v="29501"/>
    <x v="0"/>
    <s v="OFF-ST-10000563"/>
    <x v="1"/>
    <x v="4"/>
    <s v="Fellowes Bankers Box Stor/Drawer Steel Plus"/>
    <n v="191.88"/>
    <n v="6"/>
    <n v="0"/>
    <x v="1719"/>
    <x v="0"/>
    <x v="0"/>
    <x v="1"/>
    <x v="1"/>
  </r>
  <r>
    <n v="1902"/>
    <s v="CA-2016-151141"/>
    <d v="2016-08-20T00:00:00"/>
    <d v="2016-08-23T00:00:00"/>
    <s v="First Class"/>
    <s v="DW-13480"/>
    <x v="108"/>
    <x v="2"/>
    <s v="United States"/>
    <s v="Detroit"/>
    <x v="12"/>
    <n v="48205"/>
    <x v="2"/>
    <s v="TEC-PH-10004924"/>
    <x v="2"/>
    <x v="7"/>
    <s v="SKILCRAFT Telephone Shoulder Rest, 2&quot; x 6.5&quot; x 2.5&quot;, Black"/>
    <n v="14.78"/>
    <n v="2"/>
    <n v="0"/>
    <x v="1720"/>
    <x v="0"/>
    <x v="0"/>
    <x v="2"/>
    <x v="6"/>
  </r>
  <r>
    <n v="1903"/>
    <s v="CA-2017-167094"/>
    <d v="2017-10-21T00:00:00"/>
    <d v="2017-10-22T00:00:00"/>
    <s v="First Class"/>
    <s v="DK-12835"/>
    <x v="460"/>
    <x v="1"/>
    <s v="United States"/>
    <s v="Springfield"/>
    <x v="21"/>
    <n v="97477"/>
    <x v="1"/>
    <s v="OFF-PA-10003953"/>
    <x v="1"/>
    <x v="10"/>
    <s v="Xerox 218"/>
    <n v="5.1840000000000002"/>
    <n v="1"/>
    <n v="0.2"/>
    <x v="1653"/>
    <x v="2"/>
    <x v="3"/>
    <x v="0"/>
    <x v="2"/>
  </r>
  <r>
    <n v="1904"/>
    <s v="CA-2017-167094"/>
    <d v="2017-10-21T00:00:00"/>
    <d v="2017-10-22T00:00:00"/>
    <s v="First Class"/>
    <s v="DK-12835"/>
    <x v="460"/>
    <x v="1"/>
    <s v="United States"/>
    <s v="Springfield"/>
    <x v="21"/>
    <n v="97477"/>
    <x v="1"/>
    <s v="FUR-CH-10000155"/>
    <x v="0"/>
    <x v="1"/>
    <s v="Global Comet Stacking Armless Chair"/>
    <n v="478.48"/>
    <n v="2"/>
    <n v="0.2"/>
    <x v="1721"/>
    <x v="2"/>
    <x v="3"/>
    <x v="0"/>
    <x v="2"/>
  </r>
  <r>
    <n v="1905"/>
    <s v="CA-2017-167094"/>
    <d v="2017-10-21T00:00:00"/>
    <d v="2017-10-22T00:00:00"/>
    <s v="First Class"/>
    <s v="DK-12835"/>
    <x v="460"/>
    <x v="1"/>
    <s v="United States"/>
    <s v="Springfield"/>
    <x v="21"/>
    <n v="97477"/>
    <x v="1"/>
    <s v="TEC-AC-10003116"/>
    <x v="2"/>
    <x v="11"/>
    <s v="Memorex Froggy Flash Drive 8 GB"/>
    <n v="28.4"/>
    <n v="2"/>
    <n v="0.2"/>
    <x v="1722"/>
    <x v="2"/>
    <x v="3"/>
    <x v="0"/>
    <x v="2"/>
  </r>
  <r>
    <n v="1906"/>
    <s v="CA-2017-154410"/>
    <d v="2017-10-21T00:00:00"/>
    <d v="2017-10-24T00:00:00"/>
    <s v="First Class"/>
    <s v="MD-17860"/>
    <x v="550"/>
    <x v="1"/>
    <s v="United States"/>
    <s v="Indianapolis"/>
    <x v="14"/>
    <n v="46203"/>
    <x v="2"/>
    <s v="OFF-ST-10002743"/>
    <x v="1"/>
    <x v="4"/>
    <s v="SAFCO Boltless Steel Shelving"/>
    <n v="909.12"/>
    <n v="8"/>
    <n v="0"/>
    <x v="1723"/>
    <x v="0"/>
    <x v="3"/>
    <x v="0"/>
    <x v="2"/>
  </r>
  <r>
    <n v="1907"/>
    <s v="US-2016-150567"/>
    <d v="2016-05-17T00:00:00"/>
    <d v="2016-05-21T00:00:00"/>
    <s v="Standard Class"/>
    <s v="RP-19855"/>
    <x v="532"/>
    <x v="1"/>
    <s v="United States"/>
    <s v="Apopka"/>
    <x v="2"/>
    <n v="32712"/>
    <x v="0"/>
    <s v="OFF-BI-10001757"/>
    <x v="1"/>
    <x v="8"/>
    <s v="Pressboard Hanging Data Binders for Unburst Sheets"/>
    <n v="2.952"/>
    <n v="2"/>
    <n v="0.7"/>
    <x v="1724"/>
    <x v="1"/>
    <x v="0"/>
    <x v="1"/>
    <x v="5"/>
  </r>
  <r>
    <n v="1908"/>
    <s v="US-2016-150567"/>
    <d v="2016-05-17T00:00:00"/>
    <d v="2016-05-21T00:00:00"/>
    <s v="Standard Class"/>
    <s v="RP-19855"/>
    <x v="532"/>
    <x v="1"/>
    <s v="United States"/>
    <s v="Apopka"/>
    <x v="2"/>
    <n v="32712"/>
    <x v="0"/>
    <s v="OFF-BI-10000069"/>
    <x v="1"/>
    <x v="8"/>
    <s v="GBC Prepunched Paper, 19-Hole, for Binding Systems, 24-lb"/>
    <n v="27.018000000000001"/>
    <n v="6"/>
    <n v="0.7"/>
    <x v="1725"/>
    <x v="1"/>
    <x v="0"/>
    <x v="1"/>
    <x v="5"/>
  </r>
  <r>
    <n v="1909"/>
    <s v="CA-2015-157959"/>
    <d v="2015-02-03T00:00:00"/>
    <d v="2015-02-04T00:00:00"/>
    <s v="First Class"/>
    <s v="RW-19540"/>
    <x v="459"/>
    <x v="1"/>
    <s v="United States"/>
    <s v="Los Angeles"/>
    <x v="1"/>
    <n v="90008"/>
    <x v="1"/>
    <s v="FUR-FU-10004093"/>
    <x v="0"/>
    <x v="5"/>
    <s v="Hand-Finished Solid Wood Document Frame"/>
    <n v="136.91999999999999"/>
    <n v="4"/>
    <n v="0"/>
    <x v="1726"/>
    <x v="0"/>
    <x v="1"/>
    <x v="3"/>
    <x v="11"/>
  </r>
  <r>
    <n v="1910"/>
    <s v="CA-2017-105886"/>
    <d v="2017-12-18T00:00:00"/>
    <d v="2017-12-23T00:00:00"/>
    <s v="Standard Class"/>
    <s v="DB-13660"/>
    <x v="551"/>
    <x v="0"/>
    <s v="United States"/>
    <s v="Oceanside"/>
    <x v="15"/>
    <n v="11572"/>
    <x v="3"/>
    <s v="FUR-FU-10001037"/>
    <x v="0"/>
    <x v="5"/>
    <s v="DAX Charcoal/Nickel-Tone Document Frame, 5 x 7"/>
    <n v="18.96"/>
    <n v="2"/>
    <n v="0"/>
    <x v="1727"/>
    <x v="0"/>
    <x v="3"/>
    <x v="0"/>
    <x v="4"/>
  </r>
  <r>
    <n v="1911"/>
    <s v="CA-2016-105963"/>
    <d v="2016-11-15T00:00:00"/>
    <d v="2016-11-22T00:00:00"/>
    <s v="Standard Class"/>
    <s v="SC-20770"/>
    <x v="34"/>
    <x v="1"/>
    <s v="United States"/>
    <s v="Los Angeles"/>
    <x v="1"/>
    <n v="90008"/>
    <x v="1"/>
    <s v="TEC-AC-10003832"/>
    <x v="2"/>
    <x v="11"/>
    <s v="Imation 16GB Mini TravelDrive USB 2.0 Flash Drive"/>
    <n v="99.39"/>
    <n v="3"/>
    <n v="0"/>
    <x v="652"/>
    <x v="0"/>
    <x v="0"/>
    <x v="0"/>
    <x v="0"/>
  </r>
  <r>
    <n v="1912"/>
    <s v="CA-2017-121503"/>
    <d v="2017-07-03T00:00:00"/>
    <d v="2017-07-06T00:00:00"/>
    <s v="Second Class"/>
    <s v="FH-14275"/>
    <x v="395"/>
    <x v="1"/>
    <s v="United States"/>
    <s v="Houston"/>
    <x v="5"/>
    <n v="77041"/>
    <x v="2"/>
    <s v="OFF-PA-10001878"/>
    <x v="1"/>
    <x v="10"/>
    <s v="Xerox 1891"/>
    <n v="273.89600000000002"/>
    <n v="7"/>
    <n v="0.2"/>
    <x v="1728"/>
    <x v="2"/>
    <x v="3"/>
    <x v="2"/>
    <x v="7"/>
  </r>
  <r>
    <n v="1913"/>
    <s v="CA-2017-121503"/>
    <d v="2017-07-03T00:00:00"/>
    <d v="2017-07-06T00:00:00"/>
    <s v="Second Class"/>
    <s v="FH-14275"/>
    <x v="395"/>
    <x v="1"/>
    <s v="United States"/>
    <s v="Houston"/>
    <x v="5"/>
    <n v="77041"/>
    <x v="2"/>
    <s v="TEC-MA-10003674"/>
    <x v="2"/>
    <x v="15"/>
    <s v="Hewlett-Packard Deskjet 5550 Printer"/>
    <n v="597.13199999999995"/>
    <n v="3"/>
    <n v="0.4"/>
    <x v="1729"/>
    <x v="1"/>
    <x v="3"/>
    <x v="2"/>
    <x v="7"/>
  </r>
  <r>
    <n v="1914"/>
    <s v="CA-2014-103366"/>
    <d v="2014-01-15T00:00:00"/>
    <d v="2014-01-17T00:00:00"/>
    <s v="First Class"/>
    <s v="EH-13990"/>
    <x v="552"/>
    <x v="0"/>
    <s v="United States"/>
    <s v="Roswell"/>
    <x v="32"/>
    <n v="30076"/>
    <x v="0"/>
    <s v="TEC-AC-10003628"/>
    <x v="2"/>
    <x v="11"/>
    <s v="Logitech 910-002974 M325 Wireless Mouse for Web Scrolling"/>
    <n v="149.94999999999999"/>
    <n v="5"/>
    <n v="0"/>
    <x v="1730"/>
    <x v="0"/>
    <x v="2"/>
    <x v="3"/>
    <x v="9"/>
  </r>
  <r>
    <n v="1915"/>
    <s v="CA-2017-124597"/>
    <d v="2017-04-30T00:00:00"/>
    <d v="2017-05-05T00:00:00"/>
    <s v="Standard Class"/>
    <s v="AS-10630"/>
    <x v="357"/>
    <x v="2"/>
    <s v="United States"/>
    <s v="Boynton Beach"/>
    <x v="2"/>
    <n v="33437"/>
    <x v="0"/>
    <s v="OFF-LA-10003190"/>
    <x v="1"/>
    <x v="2"/>
    <s v="Avery 474"/>
    <n v="4.6079999999999997"/>
    <n v="2"/>
    <n v="0.2"/>
    <x v="907"/>
    <x v="2"/>
    <x v="3"/>
    <x v="1"/>
    <x v="3"/>
  </r>
  <r>
    <n v="1916"/>
    <s v="CA-2017-124597"/>
    <d v="2017-04-30T00:00:00"/>
    <d v="2017-05-05T00:00:00"/>
    <s v="Standard Class"/>
    <s v="AS-10630"/>
    <x v="357"/>
    <x v="2"/>
    <s v="United States"/>
    <s v="Boynton Beach"/>
    <x v="2"/>
    <n v="33437"/>
    <x v="0"/>
    <s v="OFF-AR-10002280"/>
    <x v="1"/>
    <x v="6"/>
    <s v="Staples in misc. colors"/>
    <n v="15.528"/>
    <n v="3"/>
    <n v="0.2"/>
    <x v="1731"/>
    <x v="2"/>
    <x v="3"/>
    <x v="1"/>
    <x v="3"/>
  </r>
  <r>
    <n v="1917"/>
    <s v="CA-2017-124597"/>
    <d v="2017-04-30T00:00:00"/>
    <d v="2017-05-05T00:00:00"/>
    <s v="Standard Class"/>
    <s v="AS-10630"/>
    <x v="357"/>
    <x v="2"/>
    <s v="United States"/>
    <s v="Boynton Beach"/>
    <x v="2"/>
    <n v="33437"/>
    <x v="0"/>
    <s v="OFF-LA-10001569"/>
    <x v="1"/>
    <x v="2"/>
    <s v="Avery 499"/>
    <n v="11.952"/>
    <n v="3"/>
    <n v="0.2"/>
    <x v="1732"/>
    <x v="2"/>
    <x v="3"/>
    <x v="1"/>
    <x v="3"/>
  </r>
  <r>
    <n v="1918"/>
    <s v="CA-2015-105634"/>
    <d v="2015-11-08T00:00:00"/>
    <d v="2015-11-14T00:00:00"/>
    <s v="Standard Class"/>
    <s v="HA-14905"/>
    <x v="456"/>
    <x v="0"/>
    <s v="United States"/>
    <s v="Franklin"/>
    <x v="31"/>
    <n v="2038"/>
    <x v="3"/>
    <s v="OFF-AR-10001573"/>
    <x v="1"/>
    <x v="6"/>
    <s v="American Pencil"/>
    <n v="11.65"/>
    <n v="5"/>
    <n v="0"/>
    <x v="1733"/>
    <x v="0"/>
    <x v="1"/>
    <x v="0"/>
    <x v="0"/>
  </r>
  <r>
    <n v="1919"/>
    <s v="CA-2015-123673"/>
    <d v="2015-10-30T00:00:00"/>
    <d v="2015-11-01T00:00:00"/>
    <s v="Second Class"/>
    <s v="CH-12070"/>
    <x v="539"/>
    <x v="2"/>
    <s v="United States"/>
    <s v="Detroit"/>
    <x v="12"/>
    <n v="48227"/>
    <x v="2"/>
    <s v="TEC-PH-10001809"/>
    <x v="2"/>
    <x v="7"/>
    <s v="Panasonic KX T7736-B Digital phone"/>
    <n v="299.89999999999998"/>
    <n v="2"/>
    <n v="0"/>
    <x v="1734"/>
    <x v="0"/>
    <x v="1"/>
    <x v="0"/>
    <x v="2"/>
  </r>
  <r>
    <n v="1920"/>
    <s v="US-2017-111423"/>
    <d v="2017-08-17T00:00:00"/>
    <d v="2017-08-19T00:00:00"/>
    <s v="First Class"/>
    <s v="EH-13765"/>
    <x v="553"/>
    <x v="1"/>
    <s v="United States"/>
    <s v="Watertown"/>
    <x v="15"/>
    <n v="13601"/>
    <x v="3"/>
    <s v="OFF-BI-10003091"/>
    <x v="1"/>
    <x v="8"/>
    <s v="GBC DocuBind TL200 Manual Binding Machine"/>
    <n v="895.92"/>
    <n v="5"/>
    <n v="0.2"/>
    <x v="1735"/>
    <x v="2"/>
    <x v="3"/>
    <x v="2"/>
    <x v="6"/>
  </r>
  <r>
    <n v="1921"/>
    <s v="US-2017-111423"/>
    <d v="2017-08-17T00:00:00"/>
    <d v="2017-08-19T00:00:00"/>
    <s v="First Class"/>
    <s v="EH-13765"/>
    <x v="553"/>
    <x v="1"/>
    <s v="United States"/>
    <s v="Watertown"/>
    <x v="15"/>
    <n v="13601"/>
    <x v="3"/>
    <s v="FUR-CH-10003981"/>
    <x v="0"/>
    <x v="1"/>
    <s v="Global Commerce Series Low-Back Swivel/Tilt Chairs"/>
    <n v="462.56400000000002"/>
    <n v="2"/>
    <n v="0.1"/>
    <x v="1736"/>
    <x v="3"/>
    <x v="3"/>
    <x v="2"/>
    <x v="6"/>
  </r>
  <r>
    <n v="1922"/>
    <s v="CA-2015-125178"/>
    <d v="2015-10-03T00:00:00"/>
    <d v="2015-10-09T00:00:00"/>
    <s v="Standard Class"/>
    <s v="MZ-17515"/>
    <x v="89"/>
    <x v="1"/>
    <s v="United States"/>
    <s v="Reading"/>
    <x v="9"/>
    <n v="19601"/>
    <x v="3"/>
    <s v="OFF-ST-10002562"/>
    <x v="1"/>
    <x v="4"/>
    <s v="Staple magnet"/>
    <n v="15.007999999999999"/>
    <n v="2"/>
    <n v="0.2"/>
    <x v="1737"/>
    <x v="2"/>
    <x v="1"/>
    <x v="0"/>
    <x v="2"/>
  </r>
  <r>
    <n v="1923"/>
    <s v="CA-2016-156685"/>
    <d v="2016-07-08T00:00:00"/>
    <d v="2016-07-10T00:00:00"/>
    <s v="Second Class"/>
    <s v="SC-20230"/>
    <x v="554"/>
    <x v="1"/>
    <s v="United States"/>
    <s v="Arlington"/>
    <x v="5"/>
    <n v="76017"/>
    <x v="2"/>
    <s v="TEC-PH-10004345"/>
    <x v="2"/>
    <x v="7"/>
    <s v="Cisco SPA 502G IP Phone"/>
    <n v="863.64"/>
    <n v="9"/>
    <n v="0.2"/>
    <x v="1738"/>
    <x v="2"/>
    <x v="0"/>
    <x v="2"/>
    <x v="7"/>
  </r>
  <r>
    <n v="1924"/>
    <s v="CA-2016-156685"/>
    <d v="2016-07-08T00:00:00"/>
    <d v="2016-07-10T00:00:00"/>
    <s v="Second Class"/>
    <s v="SC-20230"/>
    <x v="554"/>
    <x v="1"/>
    <s v="United States"/>
    <s v="Arlington"/>
    <x v="5"/>
    <n v="76017"/>
    <x v="2"/>
    <s v="OFF-AR-10000588"/>
    <x v="1"/>
    <x v="6"/>
    <s v="Newell 345"/>
    <n v="47.616"/>
    <n v="3"/>
    <n v="0.2"/>
    <x v="1739"/>
    <x v="2"/>
    <x v="0"/>
    <x v="2"/>
    <x v="7"/>
  </r>
  <r>
    <n v="1925"/>
    <s v="CA-2017-126865"/>
    <d v="2017-12-05T00:00:00"/>
    <d v="2017-12-07T00:00:00"/>
    <s v="Second Class"/>
    <s v="NP-18325"/>
    <x v="268"/>
    <x v="0"/>
    <s v="United States"/>
    <s v="San Diego"/>
    <x v="1"/>
    <n v="92024"/>
    <x v="1"/>
    <s v="OFF-PA-10003039"/>
    <x v="1"/>
    <x v="10"/>
    <s v="Xerox 1960"/>
    <n v="92.94"/>
    <n v="3"/>
    <n v="0"/>
    <x v="1740"/>
    <x v="0"/>
    <x v="3"/>
    <x v="0"/>
    <x v="4"/>
  </r>
  <r>
    <n v="1926"/>
    <s v="CA-2017-102834"/>
    <d v="2017-03-09T00:00:00"/>
    <d v="2017-03-13T00:00:00"/>
    <s v="Standard Class"/>
    <s v="LW-16990"/>
    <x v="352"/>
    <x v="1"/>
    <s v="United States"/>
    <s v="San Francisco"/>
    <x v="1"/>
    <n v="94110"/>
    <x v="1"/>
    <s v="TEC-AC-10001908"/>
    <x v="2"/>
    <x v="11"/>
    <s v="Logitech Wireless Headset h800"/>
    <n v="199.98"/>
    <n v="2"/>
    <n v="0"/>
    <x v="1741"/>
    <x v="0"/>
    <x v="3"/>
    <x v="3"/>
    <x v="10"/>
  </r>
  <r>
    <n v="1927"/>
    <s v="US-2016-139710"/>
    <d v="2016-06-09T00:00:00"/>
    <d v="2016-06-15T00:00:00"/>
    <s v="Standard Class"/>
    <s v="GM-14680"/>
    <x v="411"/>
    <x v="0"/>
    <s v="United States"/>
    <s v="Los Angeles"/>
    <x v="1"/>
    <n v="90045"/>
    <x v="1"/>
    <s v="TEC-PH-10001198"/>
    <x v="2"/>
    <x v="7"/>
    <s v="Avaya 4621SW VoIP phone"/>
    <n v="177.48"/>
    <n v="3"/>
    <n v="0.2"/>
    <x v="1742"/>
    <x v="2"/>
    <x v="0"/>
    <x v="1"/>
    <x v="1"/>
  </r>
  <r>
    <n v="1928"/>
    <s v="CA-2017-121538"/>
    <d v="2017-11-28T00:00:00"/>
    <d v="2017-12-01T00:00:00"/>
    <s v="First Class"/>
    <s v="RH-19495"/>
    <x v="302"/>
    <x v="0"/>
    <s v="United States"/>
    <s v="Denver"/>
    <x v="22"/>
    <n v="80219"/>
    <x v="1"/>
    <s v="OFF-PA-10004071"/>
    <x v="1"/>
    <x v="10"/>
    <s v="Eaton Premium Continuous-Feed Paper, 25% Cotton, Letter Size, White, 1000 Shts/Box"/>
    <n v="88.768000000000001"/>
    <n v="2"/>
    <n v="0.2"/>
    <x v="1743"/>
    <x v="2"/>
    <x v="3"/>
    <x v="0"/>
    <x v="0"/>
  </r>
  <r>
    <n v="1929"/>
    <s v="US-2017-101539"/>
    <d v="2017-03-16T00:00:00"/>
    <d v="2017-03-18T00:00:00"/>
    <s v="Second Class"/>
    <s v="VM-21685"/>
    <x v="91"/>
    <x v="2"/>
    <s v="United States"/>
    <s v="Seattle"/>
    <x v="4"/>
    <n v="98105"/>
    <x v="1"/>
    <s v="OFF-PA-10001972"/>
    <x v="1"/>
    <x v="10"/>
    <s v="Xerox 214"/>
    <n v="6.48"/>
    <n v="1"/>
    <n v="0"/>
    <x v="90"/>
    <x v="0"/>
    <x v="3"/>
    <x v="3"/>
    <x v="10"/>
  </r>
  <r>
    <n v="1930"/>
    <s v="US-2017-101539"/>
    <d v="2017-03-16T00:00:00"/>
    <d v="2017-03-18T00:00:00"/>
    <s v="Second Class"/>
    <s v="VM-21685"/>
    <x v="91"/>
    <x v="2"/>
    <s v="United States"/>
    <s v="Seattle"/>
    <x v="4"/>
    <n v="98105"/>
    <x v="1"/>
    <s v="OFF-ST-10004180"/>
    <x v="1"/>
    <x v="4"/>
    <s v="Safco Commercial Shelving"/>
    <n v="46.51"/>
    <n v="1"/>
    <n v="0"/>
    <x v="1744"/>
    <x v="0"/>
    <x v="3"/>
    <x v="3"/>
    <x v="10"/>
  </r>
  <r>
    <n v="1931"/>
    <s v="US-2017-101539"/>
    <d v="2017-03-16T00:00:00"/>
    <d v="2017-03-18T00:00:00"/>
    <s v="Second Class"/>
    <s v="VM-21685"/>
    <x v="91"/>
    <x v="2"/>
    <s v="United States"/>
    <s v="Seattle"/>
    <x v="4"/>
    <n v="98105"/>
    <x v="1"/>
    <s v="TEC-PH-10004165"/>
    <x v="2"/>
    <x v="7"/>
    <s v="Mitel MiVoice 5330e IP Phone"/>
    <n v="659.976"/>
    <n v="3"/>
    <n v="0.2"/>
    <x v="1745"/>
    <x v="2"/>
    <x v="3"/>
    <x v="3"/>
    <x v="10"/>
  </r>
  <r>
    <n v="1932"/>
    <s v="CA-2016-152121"/>
    <d v="2016-11-27T00:00:00"/>
    <d v="2016-11-29T00:00:00"/>
    <s v="Second Class"/>
    <s v="CC-12670"/>
    <x v="113"/>
    <x v="0"/>
    <s v="United States"/>
    <s v="Scottsdale"/>
    <x v="16"/>
    <n v="85254"/>
    <x v="1"/>
    <s v="TEC-PH-10002483"/>
    <x v="2"/>
    <x v="7"/>
    <s v="Motorola Moto X"/>
    <n v="271.99200000000002"/>
    <n v="1"/>
    <n v="0.2"/>
    <x v="1746"/>
    <x v="2"/>
    <x v="0"/>
    <x v="0"/>
    <x v="0"/>
  </r>
  <r>
    <n v="1933"/>
    <s v="CA-2017-161200"/>
    <d v="2017-08-06T00:00:00"/>
    <d v="2017-08-10T00:00:00"/>
    <s v="Second Class"/>
    <s v="SV-20365"/>
    <x v="277"/>
    <x v="0"/>
    <s v="United States"/>
    <s v="Lafayette"/>
    <x v="28"/>
    <n v="70506"/>
    <x v="0"/>
    <s v="FUR-BO-10000468"/>
    <x v="0"/>
    <x v="0"/>
    <s v="O'Sullivan 2-Shelf Heavy-Duty Bookcases"/>
    <n v="145.74"/>
    <n v="3"/>
    <n v="0"/>
    <x v="1747"/>
    <x v="0"/>
    <x v="3"/>
    <x v="2"/>
    <x v="6"/>
  </r>
  <r>
    <n v="1934"/>
    <s v="CA-2017-161200"/>
    <d v="2017-08-06T00:00:00"/>
    <d v="2017-08-10T00:00:00"/>
    <s v="Second Class"/>
    <s v="SV-20365"/>
    <x v="277"/>
    <x v="0"/>
    <s v="United States"/>
    <s v="Lafayette"/>
    <x v="28"/>
    <n v="70506"/>
    <x v="0"/>
    <s v="FUR-FU-10001706"/>
    <x v="0"/>
    <x v="5"/>
    <s v="Longer-Life Soft White Bulbs"/>
    <n v="15.4"/>
    <n v="5"/>
    <n v="0"/>
    <x v="1748"/>
    <x v="0"/>
    <x v="3"/>
    <x v="2"/>
    <x v="6"/>
  </r>
  <r>
    <n v="1935"/>
    <s v="CA-2017-101245"/>
    <d v="2017-11-27T00:00:00"/>
    <d v="2017-12-03T00:00:00"/>
    <s v="Standard Class"/>
    <s v="LW-16990"/>
    <x v="352"/>
    <x v="1"/>
    <s v="United States"/>
    <s v="San Francisco"/>
    <x v="1"/>
    <n v="94109"/>
    <x v="1"/>
    <s v="OFF-PA-10003129"/>
    <x v="1"/>
    <x v="10"/>
    <s v="Tops White Computer Printout Paper"/>
    <n v="244.55"/>
    <n v="5"/>
    <n v="0"/>
    <x v="1749"/>
    <x v="0"/>
    <x v="3"/>
    <x v="0"/>
    <x v="0"/>
  </r>
  <r>
    <n v="1936"/>
    <s v="CA-2017-101245"/>
    <d v="2017-11-27T00:00:00"/>
    <d v="2017-12-03T00:00:00"/>
    <s v="Standard Class"/>
    <s v="LW-16990"/>
    <x v="352"/>
    <x v="1"/>
    <s v="United States"/>
    <s v="San Francisco"/>
    <x v="1"/>
    <n v="94109"/>
    <x v="1"/>
    <s v="TEC-AC-10001284"/>
    <x v="2"/>
    <x v="11"/>
    <s v="Enermax Briskie RF Wireless Keyboard and Mouse Combo"/>
    <n v="166.16"/>
    <n v="8"/>
    <n v="0"/>
    <x v="1750"/>
    <x v="0"/>
    <x v="3"/>
    <x v="0"/>
    <x v="0"/>
  </r>
  <r>
    <n v="1937"/>
    <s v="CA-2015-141768"/>
    <d v="2015-05-25T00:00:00"/>
    <d v="2015-05-27T00:00:00"/>
    <s v="Second Class"/>
    <s v="NP-18685"/>
    <x v="472"/>
    <x v="2"/>
    <s v="United States"/>
    <s v="San Francisco"/>
    <x v="1"/>
    <n v="94109"/>
    <x v="1"/>
    <s v="FUR-FU-10002268"/>
    <x v="0"/>
    <x v="5"/>
    <s v="Ultra Door Push Plate"/>
    <n v="14.73"/>
    <n v="3"/>
    <n v="0"/>
    <x v="1751"/>
    <x v="0"/>
    <x v="1"/>
    <x v="1"/>
    <x v="5"/>
  </r>
  <r>
    <n v="1938"/>
    <s v="CA-2016-112109"/>
    <d v="2016-07-08T00:00:00"/>
    <d v="2016-07-12T00:00:00"/>
    <s v="Standard Class"/>
    <s v="JE-15715"/>
    <x v="555"/>
    <x v="0"/>
    <s v="United States"/>
    <s v="Broomfield"/>
    <x v="22"/>
    <n v="80020"/>
    <x v="1"/>
    <s v="OFF-BI-10002082"/>
    <x v="1"/>
    <x v="8"/>
    <s v="GBC Twin Loop Wire Binding Elements"/>
    <n v="19.968"/>
    <n v="2"/>
    <n v="0.7"/>
    <x v="1752"/>
    <x v="1"/>
    <x v="0"/>
    <x v="2"/>
    <x v="7"/>
  </r>
  <r>
    <n v="1939"/>
    <s v="CA-2016-112109"/>
    <d v="2016-07-08T00:00:00"/>
    <d v="2016-07-12T00:00:00"/>
    <s v="Standard Class"/>
    <s v="JE-15715"/>
    <x v="555"/>
    <x v="0"/>
    <s v="United States"/>
    <s v="Broomfield"/>
    <x v="22"/>
    <n v="80020"/>
    <x v="1"/>
    <s v="OFF-ST-10001505"/>
    <x v="1"/>
    <x v="4"/>
    <s v="Perma STOR-ALL Hanging File Box, 13 1/8&quot;W x 12 1/4&quot;D x 10 1/2&quot;H"/>
    <n v="33.488"/>
    <n v="7"/>
    <n v="0.2"/>
    <x v="1753"/>
    <x v="2"/>
    <x v="0"/>
    <x v="2"/>
    <x v="7"/>
  </r>
  <r>
    <n v="1940"/>
    <s v="CA-2016-112109"/>
    <d v="2016-07-08T00:00:00"/>
    <d v="2016-07-12T00:00:00"/>
    <s v="Standard Class"/>
    <s v="JE-15715"/>
    <x v="555"/>
    <x v="0"/>
    <s v="United States"/>
    <s v="Broomfield"/>
    <x v="22"/>
    <n v="80020"/>
    <x v="1"/>
    <s v="OFF-BI-10001634"/>
    <x v="1"/>
    <x v="8"/>
    <s v="Wilson Jones Active Use Binders"/>
    <n v="8.7360000000000007"/>
    <n v="4"/>
    <n v="0.7"/>
    <x v="1754"/>
    <x v="1"/>
    <x v="0"/>
    <x v="2"/>
    <x v="7"/>
  </r>
  <r>
    <n v="1941"/>
    <s v="CA-2016-112109"/>
    <d v="2016-07-08T00:00:00"/>
    <d v="2016-07-12T00:00:00"/>
    <s v="Standard Class"/>
    <s v="JE-15715"/>
    <x v="555"/>
    <x v="0"/>
    <s v="United States"/>
    <s v="Broomfield"/>
    <x v="22"/>
    <n v="80020"/>
    <x v="1"/>
    <s v="FUR-CH-10004287"/>
    <x v="0"/>
    <x v="1"/>
    <s v="SAFCO Arco Folding Chair"/>
    <n v="662.88"/>
    <n v="3"/>
    <n v="0.2"/>
    <x v="1755"/>
    <x v="2"/>
    <x v="0"/>
    <x v="2"/>
    <x v="7"/>
  </r>
  <r>
    <n v="1942"/>
    <s v="CA-2017-144064"/>
    <d v="2017-08-29T00:00:00"/>
    <d v="2017-09-01T00:00:00"/>
    <s v="First Class"/>
    <s v="CP-12085"/>
    <x v="434"/>
    <x v="1"/>
    <s v="United States"/>
    <s v="Quincy"/>
    <x v="10"/>
    <n v="62301"/>
    <x v="2"/>
    <s v="OFF-LA-10004544"/>
    <x v="1"/>
    <x v="2"/>
    <s v="Avery 505"/>
    <n v="47.36"/>
    <n v="4"/>
    <n v="0.2"/>
    <x v="670"/>
    <x v="2"/>
    <x v="3"/>
    <x v="2"/>
    <x v="6"/>
  </r>
  <r>
    <n v="1943"/>
    <s v="CA-2017-144064"/>
    <d v="2017-08-29T00:00:00"/>
    <d v="2017-09-01T00:00:00"/>
    <s v="First Class"/>
    <s v="CP-12085"/>
    <x v="434"/>
    <x v="1"/>
    <s v="United States"/>
    <s v="Quincy"/>
    <x v="10"/>
    <n v="62301"/>
    <x v="2"/>
    <s v="OFF-ST-10004507"/>
    <x v="1"/>
    <x v="4"/>
    <s v="Advantus Rolling Storage Box"/>
    <n v="27.44"/>
    <n v="2"/>
    <n v="0.2"/>
    <x v="1228"/>
    <x v="2"/>
    <x v="3"/>
    <x v="2"/>
    <x v="6"/>
  </r>
  <r>
    <n v="1944"/>
    <s v="CA-2017-144064"/>
    <d v="2017-08-29T00:00:00"/>
    <d v="2017-09-01T00:00:00"/>
    <s v="First Class"/>
    <s v="CP-12085"/>
    <x v="434"/>
    <x v="1"/>
    <s v="United States"/>
    <s v="Quincy"/>
    <x v="10"/>
    <n v="62301"/>
    <x v="2"/>
    <s v="OFF-BI-10002012"/>
    <x v="1"/>
    <x v="8"/>
    <s v="Wilson Jones Easy Flow II Sheet Lifters"/>
    <n v="3.24"/>
    <n v="9"/>
    <n v="0.8"/>
    <x v="1756"/>
    <x v="1"/>
    <x v="3"/>
    <x v="2"/>
    <x v="6"/>
  </r>
  <r>
    <n v="1945"/>
    <s v="CA-2016-108581"/>
    <d v="2016-06-20T00:00:00"/>
    <d v="2016-06-26T00:00:00"/>
    <s v="Standard Class"/>
    <s v="EA-14035"/>
    <x v="105"/>
    <x v="1"/>
    <s v="United States"/>
    <s v="Carrollton"/>
    <x v="5"/>
    <n v="75007"/>
    <x v="2"/>
    <s v="TEC-AC-10001109"/>
    <x v="2"/>
    <x v="11"/>
    <s v="Logitech Trackman Marble Mouse"/>
    <n v="95.968000000000004"/>
    <n v="4"/>
    <n v="0.2"/>
    <x v="1757"/>
    <x v="2"/>
    <x v="0"/>
    <x v="1"/>
    <x v="1"/>
  </r>
  <r>
    <n v="1946"/>
    <s v="CA-2016-108581"/>
    <d v="2016-06-20T00:00:00"/>
    <d v="2016-06-26T00:00:00"/>
    <s v="Standard Class"/>
    <s v="EA-14035"/>
    <x v="105"/>
    <x v="1"/>
    <s v="United States"/>
    <s v="Carrollton"/>
    <x v="5"/>
    <n v="75007"/>
    <x v="2"/>
    <s v="OFF-PA-10000809"/>
    <x v="1"/>
    <x v="10"/>
    <s v="Xerox 206"/>
    <n v="10.368"/>
    <n v="2"/>
    <n v="0.2"/>
    <x v="572"/>
    <x v="2"/>
    <x v="0"/>
    <x v="1"/>
    <x v="1"/>
  </r>
  <r>
    <n v="1947"/>
    <s v="CA-2017-157987"/>
    <d v="2017-09-02T00:00:00"/>
    <d v="2017-09-06T00:00:00"/>
    <s v="Standard Class"/>
    <s v="AC-10615"/>
    <x v="556"/>
    <x v="1"/>
    <s v="United States"/>
    <s v="New York City"/>
    <x v="15"/>
    <n v="10009"/>
    <x v="3"/>
    <s v="OFF-AR-10000658"/>
    <x v="1"/>
    <x v="6"/>
    <s v="Newell 324"/>
    <n v="23.1"/>
    <n v="2"/>
    <n v="0"/>
    <x v="1758"/>
    <x v="0"/>
    <x v="3"/>
    <x v="2"/>
    <x v="8"/>
  </r>
  <r>
    <n v="1948"/>
    <s v="CA-2017-157987"/>
    <d v="2017-09-02T00:00:00"/>
    <d v="2017-09-06T00:00:00"/>
    <s v="Standard Class"/>
    <s v="AC-10615"/>
    <x v="556"/>
    <x v="1"/>
    <s v="United States"/>
    <s v="New York City"/>
    <x v="15"/>
    <n v="10009"/>
    <x v="3"/>
    <s v="FUR-FU-10001196"/>
    <x v="0"/>
    <x v="5"/>
    <s v="DAX Cubicle Frames - 8x10"/>
    <n v="11.54"/>
    <n v="2"/>
    <n v="0"/>
    <x v="1759"/>
    <x v="0"/>
    <x v="3"/>
    <x v="2"/>
    <x v="8"/>
  </r>
  <r>
    <n v="1949"/>
    <s v="CA-2017-157987"/>
    <d v="2017-09-02T00:00:00"/>
    <d v="2017-09-06T00:00:00"/>
    <s v="Standard Class"/>
    <s v="AC-10615"/>
    <x v="556"/>
    <x v="1"/>
    <s v="United States"/>
    <s v="New York City"/>
    <x v="15"/>
    <n v="10009"/>
    <x v="3"/>
    <s v="FUR-TA-10001889"/>
    <x v="0"/>
    <x v="3"/>
    <s v="Bush Advantage Collection Racetrack Conference Table"/>
    <n v="254.52600000000001"/>
    <n v="1"/>
    <n v="0.4"/>
    <x v="1760"/>
    <x v="1"/>
    <x v="3"/>
    <x v="2"/>
    <x v="8"/>
  </r>
  <r>
    <n v="1950"/>
    <s v="CA-2017-157987"/>
    <d v="2017-09-02T00:00:00"/>
    <d v="2017-09-06T00:00:00"/>
    <s v="Standard Class"/>
    <s v="AC-10615"/>
    <x v="556"/>
    <x v="1"/>
    <s v="United States"/>
    <s v="New York City"/>
    <x v="15"/>
    <n v="10009"/>
    <x v="3"/>
    <s v="OFF-AP-10000358"/>
    <x v="1"/>
    <x v="9"/>
    <s v="Fellowes Basic Home/Office Series Surge Protectors"/>
    <n v="12.98"/>
    <n v="1"/>
    <n v="0"/>
    <x v="1761"/>
    <x v="0"/>
    <x v="3"/>
    <x v="2"/>
    <x v="8"/>
  </r>
  <r>
    <n v="1951"/>
    <s v="CA-2017-157987"/>
    <d v="2017-09-02T00:00:00"/>
    <d v="2017-09-06T00:00:00"/>
    <s v="Standard Class"/>
    <s v="AC-10615"/>
    <x v="556"/>
    <x v="1"/>
    <s v="United States"/>
    <s v="New York City"/>
    <x v="15"/>
    <n v="10009"/>
    <x v="3"/>
    <s v="OFF-BI-10004970"/>
    <x v="1"/>
    <x v="8"/>
    <s v="ACCOHIDE 3-Ring Binder, Blue, 1&quot;"/>
    <n v="26.431999999999999"/>
    <n v="8"/>
    <n v="0.2"/>
    <x v="1762"/>
    <x v="2"/>
    <x v="3"/>
    <x v="2"/>
    <x v="8"/>
  </r>
  <r>
    <n v="1952"/>
    <s v="CA-2017-157987"/>
    <d v="2017-09-02T00:00:00"/>
    <d v="2017-09-06T00:00:00"/>
    <s v="Standard Class"/>
    <s v="AC-10615"/>
    <x v="556"/>
    <x v="1"/>
    <s v="United States"/>
    <s v="New York City"/>
    <x v="15"/>
    <n v="10009"/>
    <x v="3"/>
    <s v="TEC-PH-10003885"/>
    <x v="2"/>
    <x v="7"/>
    <s v="Cisco SPA508G"/>
    <n v="197.97"/>
    <n v="3"/>
    <n v="0"/>
    <x v="964"/>
    <x v="0"/>
    <x v="3"/>
    <x v="2"/>
    <x v="8"/>
  </r>
  <r>
    <n v="1953"/>
    <s v="CA-2017-157987"/>
    <d v="2017-09-02T00:00:00"/>
    <d v="2017-09-06T00:00:00"/>
    <s v="Standard Class"/>
    <s v="AC-10615"/>
    <x v="556"/>
    <x v="1"/>
    <s v="United States"/>
    <s v="New York City"/>
    <x v="15"/>
    <n v="10009"/>
    <x v="3"/>
    <s v="OFF-LA-10001641"/>
    <x v="1"/>
    <x v="2"/>
    <s v="Avery 518"/>
    <n v="18.899999999999999"/>
    <n v="6"/>
    <n v="0"/>
    <x v="1430"/>
    <x v="0"/>
    <x v="3"/>
    <x v="2"/>
    <x v="8"/>
  </r>
  <r>
    <n v="1954"/>
    <s v="CA-2017-157987"/>
    <d v="2017-09-02T00:00:00"/>
    <d v="2017-09-06T00:00:00"/>
    <s v="Standard Class"/>
    <s v="AC-10615"/>
    <x v="556"/>
    <x v="1"/>
    <s v="United States"/>
    <s v="New York City"/>
    <x v="15"/>
    <n v="10009"/>
    <x v="3"/>
    <s v="FUR-CH-10003379"/>
    <x v="0"/>
    <x v="1"/>
    <s v="Global Commerce Series High-Back Swivel/Tilt Chairs"/>
    <n v="1282.4100000000001"/>
    <n v="5"/>
    <n v="0.1"/>
    <x v="965"/>
    <x v="3"/>
    <x v="3"/>
    <x v="2"/>
    <x v="8"/>
  </r>
  <r>
    <n v="1955"/>
    <s v="CA-2017-157987"/>
    <d v="2017-09-02T00:00:00"/>
    <d v="2017-09-06T00:00:00"/>
    <s v="Standard Class"/>
    <s v="AC-10615"/>
    <x v="556"/>
    <x v="1"/>
    <s v="United States"/>
    <s v="New York City"/>
    <x v="15"/>
    <n v="10009"/>
    <x v="3"/>
    <s v="OFF-AR-10004582"/>
    <x v="1"/>
    <x v="6"/>
    <s v="BIC Brite Liner Grip Highlighters"/>
    <n v="4.92"/>
    <n v="3"/>
    <n v="0"/>
    <x v="1763"/>
    <x v="0"/>
    <x v="3"/>
    <x v="2"/>
    <x v="8"/>
  </r>
  <r>
    <n v="1956"/>
    <s v="CA-2017-157987"/>
    <d v="2017-09-02T00:00:00"/>
    <d v="2017-09-06T00:00:00"/>
    <s v="Standard Class"/>
    <s v="AC-10615"/>
    <x v="556"/>
    <x v="1"/>
    <s v="United States"/>
    <s v="New York City"/>
    <x v="15"/>
    <n v="10009"/>
    <x v="3"/>
    <s v="TEC-AC-10002842"/>
    <x v="2"/>
    <x v="11"/>
    <s v="WD My Passport Ultra 2TB Portable External Hard Drive"/>
    <n v="238"/>
    <n v="2"/>
    <n v="0"/>
    <x v="1764"/>
    <x v="0"/>
    <x v="3"/>
    <x v="2"/>
    <x v="8"/>
  </r>
  <r>
    <n v="1957"/>
    <s v="CA-2017-157987"/>
    <d v="2017-09-02T00:00:00"/>
    <d v="2017-09-06T00:00:00"/>
    <s v="Standard Class"/>
    <s v="AC-10615"/>
    <x v="556"/>
    <x v="1"/>
    <s v="United States"/>
    <s v="New York City"/>
    <x v="15"/>
    <n v="10009"/>
    <x v="3"/>
    <s v="TEC-AC-10000109"/>
    <x v="2"/>
    <x v="11"/>
    <s v="Sony Micro Vault Click 16 GB USB 2.0 Flash Drive"/>
    <n v="167.97"/>
    <n v="3"/>
    <n v="0"/>
    <x v="787"/>
    <x v="0"/>
    <x v="3"/>
    <x v="2"/>
    <x v="8"/>
  </r>
  <r>
    <n v="1958"/>
    <s v="CA-2017-157987"/>
    <d v="2017-09-02T00:00:00"/>
    <d v="2017-09-06T00:00:00"/>
    <s v="Standard Class"/>
    <s v="AC-10615"/>
    <x v="556"/>
    <x v="1"/>
    <s v="United States"/>
    <s v="New York City"/>
    <x v="15"/>
    <n v="10009"/>
    <x v="3"/>
    <s v="OFF-PA-10003893"/>
    <x v="1"/>
    <x v="10"/>
    <s v="Xerox 1962"/>
    <n v="17.12"/>
    <n v="4"/>
    <n v="0"/>
    <x v="1765"/>
    <x v="0"/>
    <x v="3"/>
    <x v="2"/>
    <x v="8"/>
  </r>
  <r>
    <n v="1959"/>
    <s v="CA-2017-110905"/>
    <d v="2017-09-10T00:00:00"/>
    <d v="2017-09-15T00:00:00"/>
    <s v="Second Class"/>
    <s v="RW-19690"/>
    <x v="355"/>
    <x v="0"/>
    <s v="United States"/>
    <s v="Springfield"/>
    <x v="25"/>
    <n v="65807"/>
    <x v="2"/>
    <s v="OFF-BI-10003669"/>
    <x v="1"/>
    <x v="8"/>
    <s v="3M Organizer Strips"/>
    <n v="16.2"/>
    <n v="3"/>
    <n v="0"/>
    <x v="1766"/>
    <x v="0"/>
    <x v="3"/>
    <x v="2"/>
    <x v="8"/>
  </r>
  <r>
    <n v="1960"/>
    <s v="CA-2017-110905"/>
    <d v="2017-09-10T00:00:00"/>
    <d v="2017-09-15T00:00:00"/>
    <s v="Second Class"/>
    <s v="RW-19690"/>
    <x v="355"/>
    <x v="0"/>
    <s v="United States"/>
    <s v="Springfield"/>
    <x v="25"/>
    <n v="65807"/>
    <x v="2"/>
    <s v="OFF-AP-10004785"/>
    <x v="1"/>
    <x v="9"/>
    <s v="Holmes Replacement Filter for HEPA Air Cleaner, Medium Room"/>
    <n v="33.99"/>
    <n v="3"/>
    <n v="0"/>
    <x v="1767"/>
    <x v="0"/>
    <x v="3"/>
    <x v="2"/>
    <x v="8"/>
  </r>
  <r>
    <n v="1961"/>
    <s v="CA-2017-110905"/>
    <d v="2017-09-10T00:00:00"/>
    <d v="2017-09-15T00:00:00"/>
    <s v="Second Class"/>
    <s v="RW-19690"/>
    <x v="355"/>
    <x v="0"/>
    <s v="United States"/>
    <s v="Springfield"/>
    <x v="25"/>
    <n v="65807"/>
    <x v="2"/>
    <s v="TEC-AC-10003023"/>
    <x v="2"/>
    <x v="11"/>
    <s v="Logitech G105 Gaming Keyboard"/>
    <n v="296.85000000000002"/>
    <n v="5"/>
    <n v="0"/>
    <x v="1768"/>
    <x v="0"/>
    <x v="3"/>
    <x v="2"/>
    <x v="8"/>
  </r>
  <r>
    <n v="1962"/>
    <s v="CA-2017-110905"/>
    <d v="2017-09-10T00:00:00"/>
    <d v="2017-09-15T00:00:00"/>
    <s v="Second Class"/>
    <s v="RW-19690"/>
    <x v="355"/>
    <x v="0"/>
    <s v="United States"/>
    <s v="Springfield"/>
    <x v="25"/>
    <n v="65807"/>
    <x v="2"/>
    <s v="TEC-AC-10002217"/>
    <x v="2"/>
    <x v="11"/>
    <s v="Imation Clip USB flash drive - 8 GB"/>
    <n v="112.8"/>
    <n v="6"/>
    <n v="0"/>
    <x v="1769"/>
    <x v="0"/>
    <x v="3"/>
    <x v="2"/>
    <x v="8"/>
  </r>
  <r>
    <n v="1963"/>
    <s v="CA-2017-110905"/>
    <d v="2017-09-10T00:00:00"/>
    <d v="2017-09-15T00:00:00"/>
    <s v="Second Class"/>
    <s v="RW-19690"/>
    <x v="355"/>
    <x v="0"/>
    <s v="United States"/>
    <s v="Springfield"/>
    <x v="25"/>
    <n v="65807"/>
    <x v="2"/>
    <s v="OFF-BI-10002954"/>
    <x v="1"/>
    <x v="8"/>
    <s v="Newell 3-Hole Punched Plastic Slotted Magazine Holders for Binders"/>
    <n v="13.71"/>
    <n v="3"/>
    <n v="0"/>
    <x v="1770"/>
    <x v="0"/>
    <x v="3"/>
    <x v="2"/>
    <x v="8"/>
  </r>
  <r>
    <n v="1964"/>
    <s v="CA-2017-110905"/>
    <d v="2017-09-10T00:00:00"/>
    <d v="2017-09-15T00:00:00"/>
    <s v="Second Class"/>
    <s v="RW-19690"/>
    <x v="355"/>
    <x v="0"/>
    <s v="United States"/>
    <s v="Springfield"/>
    <x v="25"/>
    <n v="65807"/>
    <x v="2"/>
    <s v="OFF-PA-10002586"/>
    <x v="1"/>
    <x v="10"/>
    <s v="Xerox 1970"/>
    <n v="24.9"/>
    <n v="5"/>
    <n v="0"/>
    <x v="1771"/>
    <x v="0"/>
    <x v="3"/>
    <x v="2"/>
    <x v="8"/>
  </r>
  <r>
    <n v="1965"/>
    <s v="CA-2017-110905"/>
    <d v="2017-09-10T00:00:00"/>
    <d v="2017-09-15T00:00:00"/>
    <s v="Second Class"/>
    <s v="RW-19690"/>
    <x v="355"/>
    <x v="0"/>
    <s v="United States"/>
    <s v="Springfield"/>
    <x v="25"/>
    <n v="65807"/>
    <x v="2"/>
    <s v="OFF-ST-10000025"/>
    <x v="1"/>
    <x v="4"/>
    <s v="Fellowes Stor/Drawer Steel Plus Storage Drawers"/>
    <n v="286.29000000000002"/>
    <n v="3"/>
    <n v="0"/>
    <x v="1772"/>
    <x v="0"/>
    <x v="3"/>
    <x v="2"/>
    <x v="8"/>
  </r>
  <r>
    <n v="1966"/>
    <s v="CA-2017-110905"/>
    <d v="2017-09-10T00:00:00"/>
    <d v="2017-09-15T00:00:00"/>
    <s v="Second Class"/>
    <s v="RW-19690"/>
    <x v="355"/>
    <x v="0"/>
    <s v="United States"/>
    <s v="Springfield"/>
    <x v="25"/>
    <n v="65807"/>
    <x v="2"/>
    <s v="OFF-AP-10003281"/>
    <x v="1"/>
    <x v="9"/>
    <s v="Acco 6 Outlet Guardian Standard Surge Suppressor"/>
    <n v="24.18"/>
    <n v="2"/>
    <n v="0"/>
    <x v="1773"/>
    <x v="0"/>
    <x v="3"/>
    <x v="2"/>
    <x v="8"/>
  </r>
  <r>
    <n v="1967"/>
    <s v="CA-2017-165841"/>
    <d v="2017-12-21T00:00:00"/>
    <d v="2017-12-28T00:00:00"/>
    <s v="Standard Class"/>
    <s v="DB-13210"/>
    <x v="203"/>
    <x v="0"/>
    <s v="United States"/>
    <s v="Paterson"/>
    <x v="30"/>
    <n v="7501"/>
    <x v="3"/>
    <s v="TEC-PH-10002103"/>
    <x v="2"/>
    <x v="7"/>
    <s v="Jabra SPEAK 410"/>
    <n v="281.97000000000003"/>
    <n v="3"/>
    <n v="0"/>
    <x v="1774"/>
    <x v="0"/>
    <x v="3"/>
    <x v="0"/>
    <x v="4"/>
  </r>
  <r>
    <n v="1968"/>
    <s v="CA-2017-165841"/>
    <d v="2017-12-21T00:00:00"/>
    <d v="2017-12-28T00:00:00"/>
    <s v="Standard Class"/>
    <s v="DB-13210"/>
    <x v="203"/>
    <x v="0"/>
    <s v="United States"/>
    <s v="Paterson"/>
    <x v="30"/>
    <n v="7501"/>
    <x v="3"/>
    <s v="OFF-SU-10000898"/>
    <x v="1"/>
    <x v="14"/>
    <s v="Acme Hot Forged Carbon Steel Scissors with Nickel-Plated Handles, 3 7/8&quot; Cut, 8&quot;L"/>
    <n v="69.5"/>
    <n v="5"/>
    <n v="0"/>
    <x v="1775"/>
    <x v="0"/>
    <x v="3"/>
    <x v="0"/>
    <x v="4"/>
  </r>
  <r>
    <n v="1969"/>
    <s v="CA-2017-165841"/>
    <d v="2017-12-21T00:00:00"/>
    <d v="2017-12-28T00:00:00"/>
    <s v="Standard Class"/>
    <s v="DB-13210"/>
    <x v="203"/>
    <x v="0"/>
    <s v="United States"/>
    <s v="Paterson"/>
    <x v="30"/>
    <n v="7501"/>
    <x v="3"/>
    <s v="OFF-PA-10001144"/>
    <x v="1"/>
    <x v="10"/>
    <s v="Xerox 1913"/>
    <n v="166.44"/>
    <n v="3"/>
    <n v="0"/>
    <x v="1776"/>
    <x v="0"/>
    <x v="3"/>
    <x v="0"/>
    <x v="4"/>
  </r>
  <r>
    <n v="1970"/>
    <s v="CA-2017-117485"/>
    <d v="2017-09-23T00:00:00"/>
    <d v="2017-09-29T00:00:00"/>
    <s v="Standard Class"/>
    <s v="BD-11320"/>
    <x v="217"/>
    <x v="0"/>
    <s v="United States"/>
    <s v="Tulsa"/>
    <x v="26"/>
    <n v="74133"/>
    <x v="2"/>
    <s v="TEC-AC-10004659"/>
    <x v="2"/>
    <x v="11"/>
    <s v="Imation Secure+ Hardware Encrypted USB 2.0 Flash Drive; 16GB"/>
    <n v="291.95999999999998"/>
    <n v="4"/>
    <n v="0"/>
    <x v="1777"/>
    <x v="0"/>
    <x v="3"/>
    <x v="2"/>
    <x v="8"/>
  </r>
  <r>
    <n v="1971"/>
    <s v="CA-2017-140242"/>
    <d v="2017-05-06T00:00:00"/>
    <d v="2017-05-11T00:00:00"/>
    <s v="Standard Class"/>
    <s v="ML-17755"/>
    <x v="529"/>
    <x v="2"/>
    <s v="United States"/>
    <s v="Chicago"/>
    <x v="10"/>
    <n v="60623"/>
    <x v="2"/>
    <s v="OFF-AR-10004752"/>
    <x v="1"/>
    <x v="6"/>
    <s v="Blackstonian Pencils"/>
    <n v="6.4080000000000004"/>
    <n v="3"/>
    <n v="0.2"/>
    <x v="1778"/>
    <x v="2"/>
    <x v="3"/>
    <x v="1"/>
    <x v="5"/>
  </r>
  <r>
    <n v="1972"/>
    <s v="CA-2017-140242"/>
    <d v="2017-05-06T00:00:00"/>
    <d v="2017-05-11T00:00:00"/>
    <s v="Standard Class"/>
    <s v="ML-17755"/>
    <x v="529"/>
    <x v="2"/>
    <s v="United States"/>
    <s v="Chicago"/>
    <x v="10"/>
    <n v="60623"/>
    <x v="2"/>
    <s v="TEC-AC-10004659"/>
    <x v="2"/>
    <x v="11"/>
    <s v="Imation Secure+ Hardware Encrypted USB 2.0 Flash Drive; 16GB"/>
    <n v="408.74400000000003"/>
    <n v="7"/>
    <n v="0.2"/>
    <x v="179"/>
    <x v="2"/>
    <x v="3"/>
    <x v="1"/>
    <x v="5"/>
  </r>
  <r>
    <n v="1973"/>
    <s v="CA-2014-148950"/>
    <d v="2014-12-14T00:00:00"/>
    <d v="2014-12-19T00:00:00"/>
    <s v="Standard Class"/>
    <s v="JD-16015"/>
    <x v="557"/>
    <x v="0"/>
    <s v="United States"/>
    <s v="Chicago"/>
    <x v="10"/>
    <n v="60610"/>
    <x v="2"/>
    <s v="OFF-BI-10001249"/>
    <x v="1"/>
    <x v="8"/>
    <s v="Avery Heavy-Duty EZD View Binder with Locking Rings"/>
    <n v="5.1040000000000001"/>
    <n v="4"/>
    <n v="0.8"/>
    <x v="1779"/>
    <x v="1"/>
    <x v="2"/>
    <x v="0"/>
    <x v="4"/>
  </r>
  <r>
    <n v="1974"/>
    <s v="CA-2014-148950"/>
    <d v="2014-12-14T00:00:00"/>
    <d v="2014-12-19T00:00:00"/>
    <s v="Standard Class"/>
    <s v="JD-16015"/>
    <x v="557"/>
    <x v="0"/>
    <s v="United States"/>
    <s v="Chicago"/>
    <x v="10"/>
    <n v="60610"/>
    <x v="2"/>
    <s v="OFF-FA-10003059"/>
    <x v="1"/>
    <x v="13"/>
    <s v="Assorted Color Push Pins"/>
    <n v="2.8959999999999999"/>
    <n v="2"/>
    <n v="0.2"/>
    <x v="1780"/>
    <x v="2"/>
    <x v="2"/>
    <x v="0"/>
    <x v="4"/>
  </r>
  <r>
    <n v="1975"/>
    <s v="CA-2014-148950"/>
    <d v="2014-12-14T00:00:00"/>
    <d v="2014-12-19T00:00:00"/>
    <s v="Standard Class"/>
    <s v="JD-16015"/>
    <x v="557"/>
    <x v="0"/>
    <s v="United States"/>
    <s v="Chicago"/>
    <x v="10"/>
    <n v="60610"/>
    <x v="2"/>
    <s v="TEC-AC-10002718"/>
    <x v="2"/>
    <x v="11"/>
    <s v="Belkin Standard 104 key USB Keyboard"/>
    <n v="35.015999999999998"/>
    <n v="3"/>
    <n v="0.2"/>
    <x v="1781"/>
    <x v="2"/>
    <x v="2"/>
    <x v="0"/>
    <x v="4"/>
  </r>
  <r>
    <n v="1976"/>
    <s v="CA-2014-110408"/>
    <d v="2014-10-18T00:00:00"/>
    <d v="2014-10-20T00:00:00"/>
    <s v="Second Class"/>
    <s v="AS-10225"/>
    <x v="127"/>
    <x v="1"/>
    <s v="United States"/>
    <s v="Montgomery"/>
    <x v="19"/>
    <n v="36116"/>
    <x v="0"/>
    <s v="OFF-ST-10001522"/>
    <x v="1"/>
    <x v="4"/>
    <s v="Gould Plastics 18-Pocket Panel Bin, 34w x 5-1/4d x 20-1/2h"/>
    <n v="275.97000000000003"/>
    <n v="3"/>
    <n v="0"/>
    <x v="1782"/>
    <x v="0"/>
    <x v="2"/>
    <x v="0"/>
    <x v="2"/>
  </r>
  <r>
    <n v="1977"/>
    <s v="CA-2014-110408"/>
    <d v="2014-10-18T00:00:00"/>
    <d v="2014-10-20T00:00:00"/>
    <s v="Second Class"/>
    <s v="AS-10225"/>
    <x v="127"/>
    <x v="1"/>
    <s v="United States"/>
    <s v="Montgomery"/>
    <x v="19"/>
    <n v="36116"/>
    <x v="0"/>
    <s v="TEC-PH-10002352"/>
    <x v="2"/>
    <x v="7"/>
    <s v="Avaya IP Phone 1140E VoIP phone"/>
    <n v="1394.95"/>
    <n v="5"/>
    <n v="0"/>
    <x v="1783"/>
    <x v="0"/>
    <x v="2"/>
    <x v="0"/>
    <x v="2"/>
  </r>
  <r>
    <n v="1978"/>
    <s v="CA-2014-110408"/>
    <d v="2014-10-18T00:00:00"/>
    <d v="2014-10-20T00:00:00"/>
    <s v="Second Class"/>
    <s v="AS-10225"/>
    <x v="127"/>
    <x v="1"/>
    <s v="United States"/>
    <s v="Montgomery"/>
    <x v="19"/>
    <n v="36116"/>
    <x v="0"/>
    <s v="FUR-CH-10003774"/>
    <x v="0"/>
    <x v="1"/>
    <s v="Global Wood Trimmed Manager's Task Chair, Khaki"/>
    <n v="545.88"/>
    <n v="6"/>
    <n v="0"/>
    <x v="1784"/>
    <x v="0"/>
    <x v="2"/>
    <x v="0"/>
    <x v="2"/>
  </r>
  <r>
    <n v="1979"/>
    <s v="CA-2015-109939"/>
    <d v="2015-05-08T00:00:00"/>
    <d v="2015-05-12T00:00:00"/>
    <s v="Standard Class"/>
    <s v="AA-10375"/>
    <x v="211"/>
    <x v="0"/>
    <s v="United States"/>
    <s v="Salem"/>
    <x v="21"/>
    <n v="97301"/>
    <x v="1"/>
    <s v="OFF-AR-10000127"/>
    <x v="1"/>
    <x v="6"/>
    <s v="Newell 321"/>
    <n v="5.2480000000000002"/>
    <n v="2"/>
    <n v="0.2"/>
    <x v="820"/>
    <x v="2"/>
    <x v="1"/>
    <x v="1"/>
    <x v="5"/>
  </r>
  <r>
    <n v="1980"/>
    <s v="CA-2016-112669"/>
    <d v="2016-04-14T00:00:00"/>
    <d v="2016-04-14T00:00:00"/>
    <s v="Same Day"/>
    <s v="KT-16465"/>
    <x v="446"/>
    <x v="0"/>
    <s v="United States"/>
    <s v="Glendale"/>
    <x v="16"/>
    <n v="85301"/>
    <x v="1"/>
    <s v="FUR-CH-10004086"/>
    <x v="0"/>
    <x v="1"/>
    <s v="Hon 4070 Series Pagoda Armless Upholstered Stacking Chairs"/>
    <n v="933.53599999999994"/>
    <n v="4"/>
    <n v="0.2"/>
    <x v="1785"/>
    <x v="2"/>
    <x v="0"/>
    <x v="1"/>
    <x v="3"/>
  </r>
  <r>
    <n v="1981"/>
    <s v="CA-2016-112669"/>
    <d v="2016-04-14T00:00:00"/>
    <d v="2016-04-14T00:00:00"/>
    <s v="Same Day"/>
    <s v="KT-16465"/>
    <x v="446"/>
    <x v="0"/>
    <s v="United States"/>
    <s v="Glendale"/>
    <x v="16"/>
    <n v="85301"/>
    <x v="1"/>
    <s v="OFF-ST-10001228"/>
    <x v="1"/>
    <x v="4"/>
    <s v="Fellowes Personal Hanging Folder Files, Navy"/>
    <n v="42.975999999999999"/>
    <n v="4"/>
    <n v="0.2"/>
    <x v="1786"/>
    <x v="2"/>
    <x v="0"/>
    <x v="1"/>
    <x v="3"/>
  </r>
  <r>
    <n v="1982"/>
    <s v="CA-2015-119592"/>
    <d v="2015-12-14T00:00:00"/>
    <d v="2015-12-16T00:00:00"/>
    <s v="Second Class"/>
    <s v="MM-18280"/>
    <x v="152"/>
    <x v="1"/>
    <s v="United States"/>
    <s v="Columbus"/>
    <x v="32"/>
    <n v="31907"/>
    <x v="0"/>
    <s v="OFF-BI-10004187"/>
    <x v="1"/>
    <x v="8"/>
    <s v="3-ring staple pack"/>
    <n v="3.76"/>
    <n v="2"/>
    <n v="0"/>
    <x v="1787"/>
    <x v="0"/>
    <x v="1"/>
    <x v="0"/>
    <x v="4"/>
  </r>
  <r>
    <n v="1983"/>
    <s v="CA-2014-122749"/>
    <d v="2014-12-03T00:00:00"/>
    <d v="2014-12-09T00:00:00"/>
    <s v="Standard Class"/>
    <s v="NG-18430"/>
    <x v="159"/>
    <x v="0"/>
    <s v="United States"/>
    <s v="Oklahoma City"/>
    <x v="26"/>
    <n v="73120"/>
    <x v="2"/>
    <s v="TEC-PH-10003811"/>
    <x v="2"/>
    <x v="7"/>
    <s v="Jabra Supreme Plus Driver Edition Headset"/>
    <n v="479.96"/>
    <n v="4"/>
    <n v="0"/>
    <x v="1788"/>
    <x v="0"/>
    <x v="2"/>
    <x v="0"/>
    <x v="4"/>
  </r>
  <r>
    <n v="1984"/>
    <s v="CA-2014-164721"/>
    <d v="2014-11-25T00:00:00"/>
    <d v="2014-11-27T00:00:00"/>
    <s v="Second Class"/>
    <s v="LW-16825"/>
    <x v="429"/>
    <x v="1"/>
    <s v="United States"/>
    <s v="Brentwood"/>
    <x v="1"/>
    <n v="94513"/>
    <x v="1"/>
    <s v="OFF-AP-10000240"/>
    <x v="1"/>
    <x v="9"/>
    <s v="Belkin F9G930V10-GRY 9 Outlet Surge"/>
    <n v="320.88"/>
    <n v="6"/>
    <n v="0"/>
    <x v="1789"/>
    <x v="0"/>
    <x v="2"/>
    <x v="0"/>
    <x v="0"/>
  </r>
  <r>
    <n v="1985"/>
    <s v="CA-2014-164721"/>
    <d v="2014-11-25T00:00:00"/>
    <d v="2014-11-27T00:00:00"/>
    <s v="Second Class"/>
    <s v="LW-16825"/>
    <x v="429"/>
    <x v="1"/>
    <s v="United States"/>
    <s v="Brentwood"/>
    <x v="1"/>
    <n v="94513"/>
    <x v="1"/>
    <s v="FUR-FU-10001940"/>
    <x v="0"/>
    <x v="5"/>
    <s v="Staple-based wall hangings"/>
    <n v="23.88"/>
    <n v="3"/>
    <n v="0"/>
    <x v="1790"/>
    <x v="0"/>
    <x v="2"/>
    <x v="0"/>
    <x v="0"/>
  </r>
  <r>
    <n v="1986"/>
    <s v="CA-2014-164721"/>
    <d v="2014-11-25T00:00:00"/>
    <d v="2014-11-27T00:00:00"/>
    <s v="Second Class"/>
    <s v="LW-16825"/>
    <x v="429"/>
    <x v="1"/>
    <s v="United States"/>
    <s v="Brentwood"/>
    <x v="1"/>
    <n v="94513"/>
    <x v="1"/>
    <s v="OFF-PA-10000575"/>
    <x v="1"/>
    <x v="10"/>
    <s v="Wirebound Message Books, Four 2 3/4 x 5 White Forms per Page"/>
    <n v="26.76"/>
    <n v="4"/>
    <n v="0"/>
    <x v="1791"/>
    <x v="0"/>
    <x v="2"/>
    <x v="0"/>
    <x v="0"/>
  </r>
  <r>
    <n v="1987"/>
    <s v="CA-2016-147417"/>
    <d v="2016-07-25T00:00:00"/>
    <d v="2016-07-27T00:00:00"/>
    <s v="First Class"/>
    <s v="CB-12415"/>
    <x v="558"/>
    <x v="0"/>
    <s v="United States"/>
    <s v="Columbus"/>
    <x v="24"/>
    <n v="43229"/>
    <x v="3"/>
    <s v="TEC-CO-10001449"/>
    <x v="2"/>
    <x v="16"/>
    <s v="Hewlett Packard LaserJet 3310 Copier"/>
    <n v="1439.9760000000001"/>
    <n v="4"/>
    <n v="0.4"/>
    <x v="1792"/>
    <x v="1"/>
    <x v="0"/>
    <x v="2"/>
    <x v="7"/>
  </r>
  <r>
    <n v="1988"/>
    <s v="CA-2015-127509"/>
    <d v="2015-11-09T00:00:00"/>
    <d v="2015-11-13T00:00:00"/>
    <s v="Standard Class"/>
    <s v="AS-10090"/>
    <x v="548"/>
    <x v="0"/>
    <s v="United States"/>
    <s v="Springfield"/>
    <x v="25"/>
    <n v="65807"/>
    <x v="2"/>
    <s v="OFF-BI-10002393"/>
    <x v="1"/>
    <x v="8"/>
    <s v="Binder Posts"/>
    <n v="17.22"/>
    <n v="3"/>
    <n v="0"/>
    <x v="1793"/>
    <x v="0"/>
    <x v="1"/>
    <x v="0"/>
    <x v="0"/>
  </r>
  <r>
    <n v="1989"/>
    <s v="CA-2015-127509"/>
    <d v="2015-11-09T00:00:00"/>
    <d v="2015-11-13T00:00:00"/>
    <s v="Standard Class"/>
    <s v="AS-10090"/>
    <x v="548"/>
    <x v="0"/>
    <s v="United States"/>
    <s v="Springfield"/>
    <x v="25"/>
    <n v="65807"/>
    <x v="2"/>
    <s v="FUR-TA-10002855"/>
    <x v="0"/>
    <x v="3"/>
    <s v="Bevis Round Conference Table Top &amp; Single Column Base"/>
    <n v="1024.3800000000001"/>
    <n v="7"/>
    <n v="0"/>
    <x v="1794"/>
    <x v="0"/>
    <x v="1"/>
    <x v="0"/>
    <x v="0"/>
  </r>
  <r>
    <n v="1990"/>
    <s v="CA-2015-127509"/>
    <d v="2015-11-09T00:00:00"/>
    <d v="2015-11-13T00:00:00"/>
    <s v="Standard Class"/>
    <s v="AS-10090"/>
    <x v="548"/>
    <x v="0"/>
    <s v="United States"/>
    <s v="Springfield"/>
    <x v="25"/>
    <n v="65807"/>
    <x v="2"/>
    <s v="OFF-EN-10000781"/>
    <x v="1"/>
    <x v="12"/>
    <s v="#10- 4 1/8&quot; x 9 1/2&quot; Recycled Envelopes"/>
    <n v="26.22"/>
    <n v="3"/>
    <n v="0"/>
    <x v="1795"/>
    <x v="0"/>
    <x v="1"/>
    <x v="0"/>
    <x v="0"/>
  </r>
  <r>
    <n v="1991"/>
    <s v="CA-2015-127509"/>
    <d v="2015-11-09T00:00:00"/>
    <d v="2015-11-13T00:00:00"/>
    <s v="Standard Class"/>
    <s v="AS-10090"/>
    <x v="548"/>
    <x v="0"/>
    <s v="United States"/>
    <s v="Springfield"/>
    <x v="25"/>
    <n v="65807"/>
    <x v="2"/>
    <s v="OFF-PA-10002160"/>
    <x v="1"/>
    <x v="10"/>
    <s v="Xerox 1978"/>
    <n v="17.34"/>
    <n v="3"/>
    <n v="0"/>
    <x v="707"/>
    <x v="0"/>
    <x v="1"/>
    <x v="0"/>
    <x v="0"/>
  </r>
  <r>
    <n v="1992"/>
    <s v="CA-2017-111374"/>
    <d v="2017-02-24T00:00:00"/>
    <d v="2017-02-28T00:00:00"/>
    <s v="Standard Class"/>
    <s v="CB-12415"/>
    <x v="558"/>
    <x v="0"/>
    <s v="United States"/>
    <s v="Philadelphia"/>
    <x v="9"/>
    <n v="19134"/>
    <x v="3"/>
    <s v="OFF-BI-10004970"/>
    <x v="1"/>
    <x v="8"/>
    <s v="ACCOHIDE 3-Ring Binder, Blue, 1&quot;"/>
    <n v="4.9560000000000004"/>
    <n v="4"/>
    <n v="0.7"/>
    <x v="1796"/>
    <x v="1"/>
    <x v="3"/>
    <x v="3"/>
    <x v="11"/>
  </r>
  <r>
    <n v="1993"/>
    <s v="CA-2017-133648"/>
    <d v="2017-06-25T00:00:00"/>
    <d v="2017-07-02T00:00:00"/>
    <s v="Standard Class"/>
    <s v="ML-17755"/>
    <x v="529"/>
    <x v="2"/>
    <s v="United States"/>
    <s v="Springfield"/>
    <x v="21"/>
    <n v="97477"/>
    <x v="1"/>
    <s v="OFF-LA-10003923"/>
    <x v="1"/>
    <x v="2"/>
    <s v="Alphabetical Labels for Top Tab Filing"/>
    <n v="71.040000000000006"/>
    <n v="6"/>
    <n v="0.2"/>
    <x v="1797"/>
    <x v="2"/>
    <x v="3"/>
    <x v="1"/>
    <x v="1"/>
  </r>
  <r>
    <n v="1994"/>
    <s v="CA-2017-133648"/>
    <d v="2017-06-25T00:00:00"/>
    <d v="2017-07-02T00:00:00"/>
    <s v="Standard Class"/>
    <s v="ML-17755"/>
    <x v="529"/>
    <x v="2"/>
    <s v="United States"/>
    <s v="Springfield"/>
    <x v="21"/>
    <n v="97477"/>
    <x v="1"/>
    <s v="OFF-AR-10002257"/>
    <x v="1"/>
    <x v="6"/>
    <s v="Eldon Spacemaker Box, Quick-Snap Lid, Clear"/>
    <n v="5.3440000000000003"/>
    <n v="2"/>
    <n v="0.2"/>
    <x v="1798"/>
    <x v="2"/>
    <x v="3"/>
    <x v="1"/>
    <x v="1"/>
  </r>
  <r>
    <n v="1995"/>
    <s v="CA-2017-133648"/>
    <d v="2017-06-25T00:00:00"/>
    <d v="2017-07-02T00:00:00"/>
    <s v="Standard Class"/>
    <s v="ML-17755"/>
    <x v="529"/>
    <x v="2"/>
    <s v="United States"/>
    <s v="Springfield"/>
    <x v="21"/>
    <n v="97477"/>
    <x v="1"/>
    <s v="OFF-FA-10004395"/>
    <x v="1"/>
    <x v="13"/>
    <s v="Plymouth Boxed Rubber Bands by Plymouth"/>
    <n v="11.304"/>
    <n v="3"/>
    <n v="0.2"/>
    <x v="1799"/>
    <x v="2"/>
    <x v="3"/>
    <x v="1"/>
    <x v="1"/>
  </r>
  <r>
    <n v="1996"/>
    <s v="US-2017-147221"/>
    <d v="2017-12-02T00:00:00"/>
    <d v="2017-12-04T00:00:00"/>
    <s v="Second Class"/>
    <s v="JS-16030"/>
    <x v="559"/>
    <x v="0"/>
    <s v="United States"/>
    <s v="Houston"/>
    <x v="5"/>
    <n v="77036"/>
    <x v="2"/>
    <s v="OFF-AP-10002534"/>
    <x v="1"/>
    <x v="9"/>
    <s v="3.6 Cubic Foot Counter Height Office Refrigerator"/>
    <n v="294.62"/>
    <n v="5"/>
    <n v="0.8"/>
    <x v="1800"/>
    <x v="1"/>
    <x v="3"/>
    <x v="0"/>
    <x v="4"/>
  </r>
  <r>
    <n v="1997"/>
    <s v="US-2017-147221"/>
    <d v="2017-12-02T00:00:00"/>
    <d v="2017-12-04T00:00:00"/>
    <s v="Second Class"/>
    <s v="JS-16030"/>
    <x v="559"/>
    <x v="0"/>
    <s v="United States"/>
    <s v="Houston"/>
    <x v="5"/>
    <n v="77036"/>
    <x v="2"/>
    <s v="FUR-FU-10004020"/>
    <x v="0"/>
    <x v="5"/>
    <s v="Advantus Panel Wall Acrylic Frame"/>
    <n v="8.7520000000000007"/>
    <n v="4"/>
    <n v="0.6"/>
    <x v="1801"/>
    <x v="1"/>
    <x v="3"/>
    <x v="0"/>
    <x v="4"/>
  </r>
  <r>
    <n v="1998"/>
    <s v="CA-2014-131905"/>
    <d v="2014-02-06T00:00:00"/>
    <d v="2014-02-09T00:00:00"/>
    <s v="First Class"/>
    <s v="ND-18460"/>
    <x v="540"/>
    <x v="1"/>
    <s v="United States"/>
    <s v="Chesapeake"/>
    <x v="17"/>
    <n v="23320"/>
    <x v="0"/>
    <s v="OFF-LA-10002787"/>
    <x v="1"/>
    <x v="2"/>
    <s v="Avery 480"/>
    <n v="15"/>
    <n v="4"/>
    <n v="0"/>
    <x v="1802"/>
    <x v="0"/>
    <x v="2"/>
    <x v="3"/>
    <x v="11"/>
  </r>
  <r>
    <n v="1999"/>
    <s v="CA-2014-131905"/>
    <d v="2014-02-06T00:00:00"/>
    <d v="2014-02-09T00:00:00"/>
    <s v="First Class"/>
    <s v="ND-18460"/>
    <x v="540"/>
    <x v="1"/>
    <s v="United States"/>
    <s v="Chesapeake"/>
    <x v="17"/>
    <n v="23320"/>
    <x v="0"/>
    <s v="TEC-PH-10003645"/>
    <x v="2"/>
    <x v="7"/>
    <s v="Aastra 57i VoIP phone"/>
    <n v="161.61000000000001"/>
    <n v="1"/>
    <n v="0"/>
    <x v="1803"/>
    <x v="0"/>
    <x v="2"/>
    <x v="3"/>
    <x v="11"/>
  </r>
  <r>
    <n v="2000"/>
    <s v="CA-2014-131905"/>
    <d v="2014-02-06T00:00:00"/>
    <d v="2014-02-09T00:00:00"/>
    <s v="First Class"/>
    <s v="ND-18460"/>
    <x v="540"/>
    <x v="1"/>
    <s v="United States"/>
    <s v="Chesapeake"/>
    <x v="17"/>
    <n v="23320"/>
    <x v="0"/>
    <s v="TEC-PH-10001615"/>
    <x v="2"/>
    <x v="7"/>
    <s v="AT&amp;T CL82213"/>
    <n v="144.94999999999999"/>
    <n v="5"/>
    <n v="0"/>
    <x v="1804"/>
    <x v="0"/>
    <x v="2"/>
    <x v="3"/>
    <x v="11"/>
  </r>
  <r>
    <n v="2001"/>
    <s v="CA-2017-166128"/>
    <d v="2017-04-11T00:00:00"/>
    <d v="2017-04-18T00:00:00"/>
    <s v="Standard Class"/>
    <s v="LW-17215"/>
    <x v="560"/>
    <x v="0"/>
    <s v="United States"/>
    <s v="Pasadena"/>
    <x v="1"/>
    <n v="91104"/>
    <x v="1"/>
    <s v="TEC-AC-10001767"/>
    <x v="2"/>
    <x v="11"/>
    <s v="SanDisk Ultra 64 GB MicroSDHC Class 10 Memory Card"/>
    <n v="199.95"/>
    <n v="5"/>
    <n v="0"/>
    <x v="1805"/>
    <x v="0"/>
    <x v="3"/>
    <x v="1"/>
    <x v="3"/>
  </r>
  <r>
    <n v="2002"/>
    <s v="CA-2017-166128"/>
    <d v="2017-04-11T00:00:00"/>
    <d v="2017-04-18T00:00:00"/>
    <s v="Standard Class"/>
    <s v="LW-17215"/>
    <x v="560"/>
    <x v="0"/>
    <s v="United States"/>
    <s v="Pasadena"/>
    <x v="1"/>
    <n v="91104"/>
    <x v="1"/>
    <s v="OFF-AR-10001221"/>
    <x v="1"/>
    <x v="6"/>
    <s v="Dixon Ticonderoga Erasable Colored Pencil Set, 12-Color"/>
    <n v="41.86"/>
    <n v="7"/>
    <n v="0"/>
    <x v="1806"/>
    <x v="0"/>
    <x v="3"/>
    <x v="1"/>
    <x v="3"/>
  </r>
  <r>
    <n v="2003"/>
    <s v="CA-2017-163510"/>
    <d v="2017-12-25T00:00:00"/>
    <d v="2017-12-28T00:00:00"/>
    <s v="Second Class"/>
    <s v="JW-15955"/>
    <x v="527"/>
    <x v="0"/>
    <s v="United States"/>
    <s v="Louisville"/>
    <x v="0"/>
    <n v="40214"/>
    <x v="0"/>
    <s v="OFF-ST-10000563"/>
    <x v="1"/>
    <x v="4"/>
    <s v="Fellowes Bankers Box Stor/Drawer Steel Plus"/>
    <n v="95.94"/>
    <n v="3"/>
    <n v="0"/>
    <x v="1508"/>
    <x v="0"/>
    <x v="3"/>
    <x v="0"/>
    <x v="4"/>
  </r>
  <r>
    <n v="2004"/>
    <s v="CA-2017-163510"/>
    <d v="2017-12-25T00:00:00"/>
    <d v="2017-12-28T00:00:00"/>
    <s v="Second Class"/>
    <s v="JW-15955"/>
    <x v="527"/>
    <x v="0"/>
    <s v="United States"/>
    <s v="Louisville"/>
    <x v="0"/>
    <n v="40214"/>
    <x v="0"/>
    <s v="FUR-CH-10001146"/>
    <x v="0"/>
    <x v="1"/>
    <s v="Global Value Mid-Back Manager's Chair, Gray"/>
    <n v="304.45"/>
    <n v="5"/>
    <n v="0"/>
    <x v="1807"/>
    <x v="0"/>
    <x v="3"/>
    <x v="0"/>
    <x v="4"/>
  </r>
  <r>
    <n v="2005"/>
    <s v="US-2017-143028"/>
    <d v="2017-04-11T00:00:00"/>
    <d v="2017-04-18T00:00:00"/>
    <s v="Standard Class"/>
    <s v="SC-20050"/>
    <x v="337"/>
    <x v="2"/>
    <s v="United States"/>
    <s v="Lubbock"/>
    <x v="5"/>
    <n v="79424"/>
    <x v="2"/>
    <s v="OFF-BI-10004738"/>
    <x v="1"/>
    <x v="8"/>
    <s v="Flexible Leather- Look Classic Collection Ring Binder"/>
    <n v="11.364000000000001"/>
    <n v="3"/>
    <n v="0.8"/>
    <x v="536"/>
    <x v="1"/>
    <x v="3"/>
    <x v="1"/>
    <x v="3"/>
  </r>
  <r>
    <n v="2006"/>
    <s v="CA-2014-111150"/>
    <d v="2014-12-31T00:00:00"/>
    <d v="2015-01-04T00:00:00"/>
    <s v="Standard Class"/>
    <s v="RW-19630"/>
    <x v="338"/>
    <x v="1"/>
    <s v="United States"/>
    <s v="Columbia"/>
    <x v="25"/>
    <n v="65203"/>
    <x v="2"/>
    <s v="OFF-AR-10000034"/>
    <x v="1"/>
    <x v="6"/>
    <s v="BIC Brite Liner Grip Highlighters, Assorted, 5/Pack"/>
    <n v="29.68"/>
    <n v="7"/>
    <n v="0"/>
    <x v="1808"/>
    <x v="0"/>
    <x v="2"/>
    <x v="0"/>
    <x v="4"/>
  </r>
  <r>
    <n v="2007"/>
    <s v="CA-2014-111150"/>
    <d v="2014-12-31T00:00:00"/>
    <d v="2015-01-04T00:00:00"/>
    <s v="Standard Class"/>
    <s v="RW-19630"/>
    <x v="338"/>
    <x v="1"/>
    <s v="United States"/>
    <s v="Columbia"/>
    <x v="25"/>
    <n v="65203"/>
    <x v="2"/>
    <s v="TEC-AC-10000290"/>
    <x v="2"/>
    <x v="11"/>
    <s v="Sabrent 4-Port USB 2.0 Hub"/>
    <n v="47.53"/>
    <n v="7"/>
    <n v="0"/>
    <x v="1809"/>
    <x v="0"/>
    <x v="2"/>
    <x v="0"/>
    <x v="4"/>
  </r>
  <r>
    <n v="2008"/>
    <s v="CA-2017-165386"/>
    <d v="2017-08-03T00:00:00"/>
    <d v="2017-08-04T00:00:00"/>
    <s v="First Class"/>
    <s v="CM-12190"/>
    <x v="496"/>
    <x v="0"/>
    <s v="United States"/>
    <s v="Chicago"/>
    <x v="10"/>
    <n v="60623"/>
    <x v="2"/>
    <s v="FUR-BO-10003034"/>
    <x v="0"/>
    <x v="0"/>
    <s v="O'Sullivan Elevations Bookcase, Cherry Finish"/>
    <n v="183.37200000000001"/>
    <n v="2"/>
    <n v="0.3"/>
    <x v="1810"/>
    <x v="1"/>
    <x v="3"/>
    <x v="2"/>
    <x v="6"/>
  </r>
  <r>
    <n v="2009"/>
    <s v="CA-2014-116407"/>
    <d v="2014-11-15T00:00:00"/>
    <d v="2014-11-21T00:00:00"/>
    <s v="Standard Class"/>
    <s v="JF-15190"/>
    <x v="440"/>
    <x v="0"/>
    <s v="United States"/>
    <s v="Johnson City"/>
    <x v="18"/>
    <n v="37604"/>
    <x v="0"/>
    <s v="OFF-AR-10001315"/>
    <x v="1"/>
    <x v="6"/>
    <s v="Newell 310"/>
    <n v="4.2240000000000002"/>
    <n v="3"/>
    <n v="0.2"/>
    <x v="1811"/>
    <x v="2"/>
    <x v="2"/>
    <x v="0"/>
    <x v="0"/>
  </r>
  <r>
    <n v="2010"/>
    <s v="CA-2014-116407"/>
    <d v="2014-11-15T00:00:00"/>
    <d v="2014-11-21T00:00:00"/>
    <s v="Standard Class"/>
    <s v="JF-15190"/>
    <x v="440"/>
    <x v="0"/>
    <s v="United States"/>
    <s v="Johnson City"/>
    <x v="18"/>
    <n v="37604"/>
    <x v="0"/>
    <s v="OFF-AP-10002118"/>
    <x v="1"/>
    <x v="9"/>
    <s v="1.7 Cubic Foot Compact &quot;Cube&quot; Office Refrigerators"/>
    <n v="333.05599999999998"/>
    <n v="2"/>
    <n v="0.2"/>
    <x v="1812"/>
    <x v="2"/>
    <x v="2"/>
    <x v="0"/>
    <x v="0"/>
  </r>
  <r>
    <n v="2011"/>
    <s v="CA-2014-116407"/>
    <d v="2014-11-15T00:00:00"/>
    <d v="2014-11-21T00:00:00"/>
    <s v="Standard Class"/>
    <s v="JF-15190"/>
    <x v="440"/>
    <x v="0"/>
    <s v="United States"/>
    <s v="Johnson City"/>
    <x v="18"/>
    <n v="37604"/>
    <x v="0"/>
    <s v="OFF-PA-10002137"/>
    <x v="1"/>
    <x v="10"/>
    <s v="Southworth 100% Résumé Paper, 24lb."/>
    <n v="24.896000000000001"/>
    <n v="4"/>
    <n v="0.2"/>
    <x v="1813"/>
    <x v="2"/>
    <x v="2"/>
    <x v="0"/>
    <x v="0"/>
  </r>
  <r>
    <n v="2012"/>
    <s v="CA-2015-155761"/>
    <d v="2015-12-11T00:00:00"/>
    <d v="2015-12-11T00:00:00"/>
    <s v="Same Day"/>
    <s v="SC-20800"/>
    <x v="561"/>
    <x v="0"/>
    <s v="United States"/>
    <s v="Houston"/>
    <x v="5"/>
    <n v="77041"/>
    <x v="2"/>
    <s v="TEC-AC-10001606"/>
    <x v="2"/>
    <x v="11"/>
    <s v="Logitech Wireless Performance Mouse MX for PC and Mac"/>
    <n v="159.98400000000001"/>
    <n v="2"/>
    <n v="0.2"/>
    <x v="1814"/>
    <x v="2"/>
    <x v="1"/>
    <x v="0"/>
    <x v="4"/>
  </r>
  <r>
    <n v="2013"/>
    <s v="CA-2015-155761"/>
    <d v="2015-12-11T00:00:00"/>
    <d v="2015-12-11T00:00:00"/>
    <s v="Same Day"/>
    <s v="SC-20800"/>
    <x v="561"/>
    <x v="0"/>
    <s v="United States"/>
    <s v="Houston"/>
    <x v="5"/>
    <n v="77041"/>
    <x v="2"/>
    <s v="OFF-ST-10000943"/>
    <x v="1"/>
    <x v="4"/>
    <s v="Eldon ProFile File 'N Store Portable File Tub Letter/Legal Size Black"/>
    <n v="46.344000000000001"/>
    <n v="3"/>
    <n v="0.2"/>
    <x v="1815"/>
    <x v="2"/>
    <x v="1"/>
    <x v="0"/>
    <x v="4"/>
  </r>
  <r>
    <n v="2014"/>
    <s v="CA-2016-145905"/>
    <d v="2016-09-18T00:00:00"/>
    <d v="2016-09-23T00:00:00"/>
    <s v="Standard Class"/>
    <s v="AM-10705"/>
    <x v="562"/>
    <x v="0"/>
    <s v="United States"/>
    <s v="Auburn"/>
    <x v="19"/>
    <n v="36830"/>
    <x v="0"/>
    <s v="FUR-CH-10001854"/>
    <x v="0"/>
    <x v="1"/>
    <s v="Office Star - Professional Matrix Back Chair with 2-to-1 Synchro Tilt and Mesh Fabric Seat"/>
    <n v="350.98"/>
    <n v="1"/>
    <n v="0"/>
    <x v="1816"/>
    <x v="0"/>
    <x v="0"/>
    <x v="2"/>
    <x v="8"/>
  </r>
  <r>
    <n v="2015"/>
    <s v="CA-2016-145905"/>
    <d v="2016-09-18T00:00:00"/>
    <d v="2016-09-23T00:00:00"/>
    <s v="Standard Class"/>
    <s v="AM-10705"/>
    <x v="562"/>
    <x v="0"/>
    <s v="United States"/>
    <s v="Auburn"/>
    <x v="19"/>
    <n v="36830"/>
    <x v="0"/>
    <s v="OFF-PA-10000533"/>
    <x v="1"/>
    <x v="10"/>
    <s v="Southworth Parchment Paper &amp; Envelopes"/>
    <n v="13.08"/>
    <n v="2"/>
    <n v="0"/>
    <x v="1817"/>
    <x v="0"/>
    <x v="0"/>
    <x v="2"/>
    <x v="8"/>
  </r>
  <r>
    <n v="2016"/>
    <s v="CA-2016-145905"/>
    <d v="2016-09-18T00:00:00"/>
    <d v="2016-09-23T00:00:00"/>
    <s v="Standard Class"/>
    <s v="AM-10705"/>
    <x v="562"/>
    <x v="0"/>
    <s v="United States"/>
    <s v="Auburn"/>
    <x v="19"/>
    <n v="36830"/>
    <x v="0"/>
    <s v="OFF-ST-10003716"/>
    <x v="1"/>
    <x v="4"/>
    <s v="Tennsco Double-Tier Lockers"/>
    <n v="900.08"/>
    <n v="4"/>
    <n v="0"/>
    <x v="1818"/>
    <x v="0"/>
    <x v="0"/>
    <x v="2"/>
    <x v="8"/>
  </r>
  <r>
    <n v="2017"/>
    <s v="CA-2015-113110"/>
    <d v="2015-03-19T00:00:00"/>
    <d v="2015-03-23T00:00:00"/>
    <s v="Standard Class"/>
    <s v="BK-11260"/>
    <x v="318"/>
    <x v="0"/>
    <s v="United States"/>
    <s v="San Bernardino"/>
    <x v="1"/>
    <n v="92404"/>
    <x v="1"/>
    <s v="OFF-BI-10000088"/>
    <x v="1"/>
    <x v="8"/>
    <s v="GBC Imprintable Covers"/>
    <n v="17.568000000000001"/>
    <n v="2"/>
    <n v="0.2"/>
    <x v="695"/>
    <x v="2"/>
    <x v="1"/>
    <x v="3"/>
    <x v="10"/>
  </r>
  <r>
    <n v="2018"/>
    <s v="CA-2015-113110"/>
    <d v="2015-03-19T00:00:00"/>
    <d v="2015-03-23T00:00:00"/>
    <s v="Standard Class"/>
    <s v="BK-11260"/>
    <x v="318"/>
    <x v="0"/>
    <s v="United States"/>
    <s v="San Bernardino"/>
    <x v="1"/>
    <n v="92404"/>
    <x v="1"/>
    <s v="OFF-LA-10000240"/>
    <x v="1"/>
    <x v="2"/>
    <s v="Self-Adhesive Address Labels for Typewriters by Universal"/>
    <n v="14.62"/>
    <n v="2"/>
    <n v="0"/>
    <x v="2"/>
    <x v="0"/>
    <x v="1"/>
    <x v="3"/>
    <x v="10"/>
  </r>
  <r>
    <n v="2019"/>
    <s v="CA-2015-113110"/>
    <d v="2015-03-19T00:00:00"/>
    <d v="2015-03-23T00:00:00"/>
    <s v="Standard Class"/>
    <s v="BK-11260"/>
    <x v="318"/>
    <x v="0"/>
    <s v="United States"/>
    <s v="San Bernardino"/>
    <x v="1"/>
    <n v="92404"/>
    <x v="1"/>
    <s v="OFF-SU-10001165"/>
    <x v="1"/>
    <x v="14"/>
    <s v="Acme Elite Stainless Steel Scissors"/>
    <n v="33.36"/>
    <n v="4"/>
    <n v="0"/>
    <x v="1819"/>
    <x v="0"/>
    <x v="1"/>
    <x v="3"/>
    <x v="10"/>
  </r>
  <r>
    <n v="2020"/>
    <s v="CA-2015-113110"/>
    <d v="2015-03-19T00:00:00"/>
    <d v="2015-03-23T00:00:00"/>
    <s v="Standard Class"/>
    <s v="BK-11260"/>
    <x v="318"/>
    <x v="0"/>
    <s v="United States"/>
    <s v="San Bernardino"/>
    <x v="1"/>
    <n v="92404"/>
    <x v="1"/>
    <s v="OFF-PA-10002749"/>
    <x v="1"/>
    <x v="10"/>
    <s v="Wirebound Message Books, 5-1/2 x 4 Forms, 2 or 4 Forms per Page"/>
    <n v="40.14"/>
    <n v="6"/>
    <n v="0"/>
    <x v="1820"/>
    <x v="0"/>
    <x v="1"/>
    <x v="3"/>
    <x v="10"/>
  </r>
  <r>
    <n v="2021"/>
    <s v="CA-2016-168354"/>
    <d v="2016-09-19T00:00:00"/>
    <d v="2016-09-21T00:00:00"/>
    <s v="First Class"/>
    <s v="RH-19510"/>
    <x v="563"/>
    <x v="2"/>
    <s v="United States"/>
    <s v="Providence"/>
    <x v="34"/>
    <n v="2908"/>
    <x v="3"/>
    <s v="OFF-ST-10001490"/>
    <x v="1"/>
    <x v="4"/>
    <s v="Hot File 7-Pocket, Floor Stand"/>
    <n v="1606.23"/>
    <n v="9"/>
    <n v="0"/>
    <x v="1821"/>
    <x v="0"/>
    <x v="0"/>
    <x v="2"/>
    <x v="8"/>
  </r>
  <r>
    <n v="2022"/>
    <s v="CA-2016-168354"/>
    <d v="2016-09-19T00:00:00"/>
    <d v="2016-09-21T00:00:00"/>
    <s v="First Class"/>
    <s v="RH-19510"/>
    <x v="563"/>
    <x v="2"/>
    <s v="United States"/>
    <s v="Providence"/>
    <x v="34"/>
    <n v="2908"/>
    <x v="3"/>
    <s v="OFF-PA-10002377"/>
    <x v="1"/>
    <x v="10"/>
    <s v="Adams Telephone Message Book W/Dividers/Space For Phone Numbers, 5 1/4&quot;X8 1/2&quot;, 200/Messages"/>
    <n v="17.04"/>
    <n v="3"/>
    <n v="0"/>
    <x v="1822"/>
    <x v="0"/>
    <x v="0"/>
    <x v="2"/>
    <x v="8"/>
  </r>
  <r>
    <n v="2023"/>
    <s v="CA-2016-168354"/>
    <d v="2016-09-19T00:00:00"/>
    <d v="2016-09-21T00:00:00"/>
    <s v="First Class"/>
    <s v="RH-19510"/>
    <x v="563"/>
    <x v="2"/>
    <s v="United States"/>
    <s v="Providence"/>
    <x v="34"/>
    <n v="2908"/>
    <x v="3"/>
    <s v="OFF-BI-10004826"/>
    <x v="1"/>
    <x v="8"/>
    <s v="JM Magazine Binder"/>
    <n v="49.53"/>
    <n v="3"/>
    <n v="0"/>
    <x v="1823"/>
    <x v="0"/>
    <x v="0"/>
    <x v="2"/>
    <x v="8"/>
  </r>
  <r>
    <n v="2024"/>
    <s v="CA-2016-168354"/>
    <d v="2016-09-19T00:00:00"/>
    <d v="2016-09-21T00:00:00"/>
    <s v="First Class"/>
    <s v="RH-19510"/>
    <x v="563"/>
    <x v="2"/>
    <s v="United States"/>
    <s v="Providence"/>
    <x v="34"/>
    <n v="2908"/>
    <x v="3"/>
    <s v="FUR-CH-10004675"/>
    <x v="0"/>
    <x v="1"/>
    <s v="Lifetime Advantage Folding Chairs, 4/Carton"/>
    <n v="872.32"/>
    <n v="4"/>
    <n v="0"/>
    <x v="1824"/>
    <x v="0"/>
    <x v="0"/>
    <x v="2"/>
    <x v="8"/>
  </r>
  <r>
    <n v="2025"/>
    <s v="US-2017-111241"/>
    <d v="2017-08-20T00:00:00"/>
    <d v="2017-08-22T00:00:00"/>
    <s v="Second Class"/>
    <s v="GM-14500"/>
    <x v="421"/>
    <x v="0"/>
    <s v="United States"/>
    <s v="Fresno"/>
    <x v="1"/>
    <n v="93727"/>
    <x v="1"/>
    <s v="OFF-BI-10002867"/>
    <x v="1"/>
    <x v="8"/>
    <s v="GBC Recycled Regency Composition Covers"/>
    <n v="239.12"/>
    <n v="5"/>
    <n v="0.2"/>
    <x v="1825"/>
    <x v="2"/>
    <x v="3"/>
    <x v="2"/>
    <x v="6"/>
  </r>
  <r>
    <n v="2026"/>
    <s v="CA-2015-114237"/>
    <d v="2015-03-13T00:00:00"/>
    <d v="2015-03-15T00:00:00"/>
    <s v="First Class"/>
    <s v="MC-17275"/>
    <x v="507"/>
    <x v="0"/>
    <s v="United States"/>
    <s v="Seattle"/>
    <x v="4"/>
    <n v="98103"/>
    <x v="1"/>
    <s v="FUR-BO-10004409"/>
    <x v="0"/>
    <x v="0"/>
    <s v="Safco Value Mate Series Steel Bookcases, Baked Enamel Finish on Steel, Gray"/>
    <n v="141.96"/>
    <n v="2"/>
    <n v="0"/>
    <x v="1826"/>
    <x v="0"/>
    <x v="1"/>
    <x v="3"/>
    <x v="10"/>
  </r>
  <r>
    <n v="2027"/>
    <s v="CA-2016-113516"/>
    <d v="2016-09-08T00:00:00"/>
    <d v="2016-09-10T00:00:00"/>
    <s v="Second Class"/>
    <s v="VM-21685"/>
    <x v="91"/>
    <x v="2"/>
    <s v="United States"/>
    <s v="Lancaster"/>
    <x v="1"/>
    <n v="93534"/>
    <x v="1"/>
    <s v="OFF-BI-10002225"/>
    <x v="1"/>
    <x v="8"/>
    <s v="Square Ring Data Binders, Rigid 75 Pt. Covers, 11&quot; x 14-7/8&quot;"/>
    <n v="33.024000000000001"/>
    <n v="2"/>
    <n v="0.2"/>
    <x v="1827"/>
    <x v="2"/>
    <x v="0"/>
    <x v="2"/>
    <x v="8"/>
  </r>
  <r>
    <n v="2028"/>
    <s v="CA-2016-113516"/>
    <d v="2016-09-08T00:00:00"/>
    <d v="2016-09-10T00:00:00"/>
    <s v="Second Class"/>
    <s v="VM-21685"/>
    <x v="91"/>
    <x v="2"/>
    <s v="United States"/>
    <s v="Lancaster"/>
    <x v="1"/>
    <n v="93534"/>
    <x v="1"/>
    <s v="OFF-BI-10001989"/>
    <x v="1"/>
    <x v="8"/>
    <s v="Premium Transparent Presentation Covers by GBC"/>
    <n v="67.135999999999996"/>
    <n v="4"/>
    <n v="0.2"/>
    <x v="1828"/>
    <x v="2"/>
    <x v="0"/>
    <x v="2"/>
    <x v="8"/>
  </r>
  <r>
    <n v="2029"/>
    <s v="CA-2015-117961"/>
    <d v="2015-11-26T00:00:00"/>
    <d v="2015-11-30T00:00:00"/>
    <s v="Standard Class"/>
    <s v="GP-14740"/>
    <x v="323"/>
    <x v="1"/>
    <s v="United States"/>
    <s v="Leominster"/>
    <x v="31"/>
    <n v="1453"/>
    <x v="3"/>
    <s v="OFF-BI-10000343"/>
    <x v="1"/>
    <x v="8"/>
    <s v="Pressboard Covers with Storage Hooks, 9 1/2&quot; x 11&quot;, Light Blue"/>
    <n v="14.73"/>
    <n v="3"/>
    <n v="0"/>
    <x v="1829"/>
    <x v="0"/>
    <x v="1"/>
    <x v="0"/>
    <x v="0"/>
  </r>
  <r>
    <n v="2030"/>
    <s v="CA-2015-117961"/>
    <d v="2015-11-26T00:00:00"/>
    <d v="2015-11-30T00:00:00"/>
    <s v="Standard Class"/>
    <s v="GP-14740"/>
    <x v="323"/>
    <x v="1"/>
    <s v="United States"/>
    <s v="Leominster"/>
    <x v="31"/>
    <n v="1453"/>
    <x v="3"/>
    <s v="OFF-ST-10001172"/>
    <x v="1"/>
    <x v="4"/>
    <s v="Tennsco Lockers, Sand"/>
    <n v="104.9"/>
    <n v="5"/>
    <n v="0"/>
    <x v="1830"/>
    <x v="0"/>
    <x v="1"/>
    <x v="0"/>
    <x v="0"/>
  </r>
  <r>
    <n v="2031"/>
    <s v="CA-2015-117961"/>
    <d v="2015-11-26T00:00:00"/>
    <d v="2015-11-30T00:00:00"/>
    <s v="Standard Class"/>
    <s v="GP-14740"/>
    <x v="323"/>
    <x v="1"/>
    <s v="United States"/>
    <s v="Leominster"/>
    <x v="31"/>
    <n v="1453"/>
    <x v="3"/>
    <s v="OFF-BI-10003707"/>
    <x v="1"/>
    <x v="8"/>
    <s v="Aluminum Screw Posts"/>
    <n v="61.04"/>
    <n v="4"/>
    <n v="0"/>
    <x v="1831"/>
    <x v="0"/>
    <x v="1"/>
    <x v="0"/>
    <x v="0"/>
  </r>
  <r>
    <n v="2032"/>
    <s v="CA-2015-117961"/>
    <d v="2015-11-26T00:00:00"/>
    <d v="2015-11-30T00:00:00"/>
    <s v="Standard Class"/>
    <s v="GP-14740"/>
    <x v="323"/>
    <x v="1"/>
    <s v="United States"/>
    <s v="Leominster"/>
    <x v="31"/>
    <n v="1453"/>
    <x v="3"/>
    <s v="OFF-PA-10001274"/>
    <x v="1"/>
    <x v="10"/>
    <s v="Loose Memo Sheets"/>
    <n v="10.95"/>
    <n v="3"/>
    <n v="0"/>
    <x v="1832"/>
    <x v="0"/>
    <x v="1"/>
    <x v="0"/>
    <x v="0"/>
  </r>
  <r>
    <n v="2033"/>
    <s v="CA-2016-128923"/>
    <d v="2016-12-09T00:00:00"/>
    <d v="2016-12-13T00:00:00"/>
    <s v="Standard Class"/>
    <s v="GB-14530"/>
    <x v="334"/>
    <x v="1"/>
    <s v="United States"/>
    <s v="Fort Worth"/>
    <x v="5"/>
    <n v="76106"/>
    <x v="2"/>
    <s v="OFF-PA-10002250"/>
    <x v="1"/>
    <x v="10"/>
    <s v="Things To Do Today Pad"/>
    <n v="9.3919999999999995"/>
    <n v="2"/>
    <n v="0.2"/>
    <x v="1833"/>
    <x v="2"/>
    <x v="0"/>
    <x v="0"/>
    <x v="4"/>
  </r>
  <r>
    <n v="2034"/>
    <s v="CA-2016-128923"/>
    <d v="2016-12-09T00:00:00"/>
    <d v="2016-12-13T00:00:00"/>
    <s v="Standard Class"/>
    <s v="GB-14530"/>
    <x v="334"/>
    <x v="1"/>
    <s v="United States"/>
    <s v="Fort Worth"/>
    <x v="5"/>
    <n v="76106"/>
    <x v="2"/>
    <s v="OFF-AR-10000475"/>
    <x v="1"/>
    <x v="6"/>
    <s v="Hunt BOSTON Vista Battery-Operated Pencil Sharpener, Black"/>
    <n v="9.3279999999999994"/>
    <n v="1"/>
    <n v="0.2"/>
    <x v="1834"/>
    <x v="2"/>
    <x v="0"/>
    <x v="0"/>
    <x v="4"/>
  </r>
  <r>
    <n v="2035"/>
    <s v="CA-2017-162481"/>
    <d v="2017-09-25T00:00:00"/>
    <d v="2017-09-29T00:00:00"/>
    <s v="Standard Class"/>
    <s v="CT-11995"/>
    <x v="564"/>
    <x v="0"/>
    <s v="United States"/>
    <s v="Rochester"/>
    <x v="11"/>
    <n v="55901"/>
    <x v="2"/>
    <s v="OFF-BI-10002976"/>
    <x v="1"/>
    <x v="8"/>
    <s v="ACCOHIDE Binder by Acco"/>
    <n v="8.26"/>
    <n v="2"/>
    <n v="0"/>
    <x v="1835"/>
    <x v="0"/>
    <x v="3"/>
    <x v="2"/>
    <x v="8"/>
  </r>
  <r>
    <n v="2036"/>
    <s v="CA-2017-162481"/>
    <d v="2017-09-25T00:00:00"/>
    <d v="2017-09-29T00:00:00"/>
    <s v="Standard Class"/>
    <s v="CT-11995"/>
    <x v="564"/>
    <x v="0"/>
    <s v="United States"/>
    <s v="Rochester"/>
    <x v="11"/>
    <n v="55901"/>
    <x v="2"/>
    <s v="FUR-CH-10003061"/>
    <x v="0"/>
    <x v="1"/>
    <s v="Global Leather Task Chair, Black"/>
    <n v="269.97000000000003"/>
    <n v="3"/>
    <n v="0"/>
    <x v="1836"/>
    <x v="0"/>
    <x v="3"/>
    <x v="2"/>
    <x v="8"/>
  </r>
  <r>
    <n v="2037"/>
    <s v="CA-2015-119214"/>
    <d v="2015-01-23T00:00:00"/>
    <d v="2015-01-27T00:00:00"/>
    <s v="Standard Class"/>
    <s v="CW-11905"/>
    <x v="194"/>
    <x v="2"/>
    <s v="United States"/>
    <s v="Bozeman"/>
    <x v="37"/>
    <n v="59715"/>
    <x v="1"/>
    <s v="OFF-PA-10002893"/>
    <x v="1"/>
    <x v="10"/>
    <s v="Wirebound Service Call Books, 5 1/2&quot; x 4&quot;"/>
    <n v="29.04"/>
    <n v="3"/>
    <n v="0"/>
    <x v="1837"/>
    <x v="0"/>
    <x v="1"/>
    <x v="3"/>
    <x v="9"/>
  </r>
  <r>
    <n v="2038"/>
    <s v="CA-2015-119214"/>
    <d v="2015-01-23T00:00:00"/>
    <d v="2015-01-27T00:00:00"/>
    <s v="Standard Class"/>
    <s v="CW-11905"/>
    <x v="194"/>
    <x v="2"/>
    <s v="United States"/>
    <s v="Bozeman"/>
    <x v="37"/>
    <n v="59715"/>
    <x v="1"/>
    <s v="OFF-LA-10003077"/>
    <x v="1"/>
    <x v="2"/>
    <s v="Avery 500"/>
    <n v="14.62"/>
    <n v="2"/>
    <n v="0"/>
    <x v="2"/>
    <x v="0"/>
    <x v="1"/>
    <x v="3"/>
    <x v="9"/>
  </r>
  <r>
    <n v="2039"/>
    <s v="CA-2015-122287"/>
    <d v="2015-06-18T00:00:00"/>
    <d v="2015-06-23T00:00:00"/>
    <s v="Standard Class"/>
    <s v="SN-20560"/>
    <x v="381"/>
    <x v="2"/>
    <s v="United States"/>
    <s v="Peoria"/>
    <x v="16"/>
    <n v="85345"/>
    <x v="1"/>
    <s v="OFF-PA-10001661"/>
    <x v="1"/>
    <x v="10"/>
    <s v="Xerox 1922"/>
    <n v="11.952"/>
    <n v="3"/>
    <n v="0.2"/>
    <x v="1838"/>
    <x v="2"/>
    <x v="1"/>
    <x v="1"/>
    <x v="1"/>
  </r>
  <r>
    <n v="2040"/>
    <s v="CA-2015-122287"/>
    <d v="2015-06-18T00:00:00"/>
    <d v="2015-06-23T00:00:00"/>
    <s v="Standard Class"/>
    <s v="SN-20560"/>
    <x v="381"/>
    <x v="2"/>
    <s v="United States"/>
    <s v="Peoria"/>
    <x v="16"/>
    <n v="85345"/>
    <x v="1"/>
    <s v="OFF-BI-10004656"/>
    <x v="1"/>
    <x v="8"/>
    <s v="Peel &amp; Stick Add-On Corner Pockets"/>
    <n v="4.5359999999999996"/>
    <n v="7"/>
    <n v="0.7"/>
    <x v="1839"/>
    <x v="1"/>
    <x v="1"/>
    <x v="1"/>
    <x v="1"/>
  </r>
  <r>
    <n v="2041"/>
    <s v="CA-2015-122287"/>
    <d v="2015-06-18T00:00:00"/>
    <d v="2015-06-23T00:00:00"/>
    <s v="Standard Class"/>
    <s v="SN-20560"/>
    <x v="381"/>
    <x v="2"/>
    <s v="United States"/>
    <s v="Peoria"/>
    <x v="16"/>
    <n v="85345"/>
    <x v="1"/>
    <s v="OFF-BI-10003707"/>
    <x v="1"/>
    <x v="8"/>
    <s v="Aluminum Screw Posts"/>
    <n v="9.1560000000000006"/>
    <n v="2"/>
    <n v="0.7"/>
    <x v="1840"/>
    <x v="1"/>
    <x v="1"/>
    <x v="1"/>
    <x v="1"/>
  </r>
  <r>
    <n v="2042"/>
    <s v="CA-2015-122287"/>
    <d v="2015-06-18T00:00:00"/>
    <d v="2015-06-23T00:00:00"/>
    <s v="Standard Class"/>
    <s v="SN-20560"/>
    <x v="381"/>
    <x v="2"/>
    <s v="United States"/>
    <s v="Peoria"/>
    <x v="16"/>
    <n v="85345"/>
    <x v="1"/>
    <s v="FUR-FU-10004973"/>
    <x v="0"/>
    <x v="5"/>
    <s v="Flat Face Poster Frame"/>
    <n v="75.36"/>
    <n v="5"/>
    <n v="0.2"/>
    <x v="1841"/>
    <x v="2"/>
    <x v="1"/>
    <x v="1"/>
    <x v="1"/>
  </r>
  <r>
    <n v="2043"/>
    <s v="CA-2015-104493"/>
    <d v="2015-10-02T00:00:00"/>
    <d v="2015-10-08T00:00:00"/>
    <s v="Standard Class"/>
    <s v="EB-13705"/>
    <x v="182"/>
    <x v="1"/>
    <s v="United States"/>
    <s v="San Diego"/>
    <x v="1"/>
    <n v="92105"/>
    <x v="1"/>
    <s v="OFF-BI-10004817"/>
    <x v="1"/>
    <x v="8"/>
    <s v="GBC Personal VeloBind Strips"/>
    <n v="57.503999999999998"/>
    <n v="6"/>
    <n v="0.2"/>
    <x v="1842"/>
    <x v="2"/>
    <x v="1"/>
    <x v="0"/>
    <x v="2"/>
  </r>
  <r>
    <n v="2044"/>
    <s v="US-2017-158946"/>
    <d v="2017-11-18T00:00:00"/>
    <d v="2017-11-23T00:00:00"/>
    <s v="Standard Class"/>
    <s v="JW-15220"/>
    <x v="478"/>
    <x v="1"/>
    <s v="United States"/>
    <s v="Lakewood"/>
    <x v="24"/>
    <n v="44107"/>
    <x v="3"/>
    <s v="OFF-AR-10001860"/>
    <x v="1"/>
    <x v="6"/>
    <s v="BIC Liqua Brite Liner"/>
    <n v="38.863999999999997"/>
    <n v="7"/>
    <n v="0.2"/>
    <x v="1566"/>
    <x v="2"/>
    <x v="3"/>
    <x v="0"/>
    <x v="0"/>
  </r>
  <r>
    <n v="2045"/>
    <s v="CA-2014-129168"/>
    <d v="2014-08-17T00:00:00"/>
    <d v="2014-08-23T00:00:00"/>
    <s v="Standard Class"/>
    <s v="KB-16585"/>
    <x v="10"/>
    <x v="1"/>
    <s v="United States"/>
    <s v="Houston"/>
    <x v="5"/>
    <n v="77095"/>
    <x v="2"/>
    <s v="OFF-PA-10001639"/>
    <x v="1"/>
    <x v="10"/>
    <s v="Xerox 203"/>
    <n v="15.552"/>
    <n v="3"/>
    <n v="0.2"/>
    <x v="12"/>
    <x v="2"/>
    <x v="2"/>
    <x v="2"/>
    <x v="6"/>
  </r>
  <r>
    <n v="2046"/>
    <s v="CA-2016-131835"/>
    <d v="2016-07-17T00:00:00"/>
    <d v="2016-07-21T00:00:00"/>
    <s v="Standard Class"/>
    <s v="MC-17590"/>
    <x v="565"/>
    <x v="1"/>
    <s v="United States"/>
    <s v="Perth Amboy"/>
    <x v="30"/>
    <n v="8861"/>
    <x v="3"/>
    <s v="OFF-AP-10004487"/>
    <x v="1"/>
    <x v="9"/>
    <s v="Kensington 4 Outlet MasterPiece Compact Power Control Center"/>
    <n v="162.63999999999999"/>
    <n v="2"/>
    <n v="0"/>
    <x v="1843"/>
    <x v="0"/>
    <x v="0"/>
    <x v="2"/>
    <x v="7"/>
  </r>
  <r>
    <n v="2047"/>
    <s v="CA-2016-131835"/>
    <d v="2016-07-17T00:00:00"/>
    <d v="2016-07-21T00:00:00"/>
    <s v="Standard Class"/>
    <s v="MC-17590"/>
    <x v="565"/>
    <x v="1"/>
    <s v="United States"/>
    <s v="Perth Amboy"/>
    <x v="30"/>
    <n v="8861"/>
    <x v="3"/>
    <s v="TEC-PH-10001760"/>
    <x v="2"/>
    <x v="7"/>
    <s v="Bose SoundLink Bluetooth Speaker"/>
    <n v="597"/>
    <n v="3"/>
    <n v="0"/>
    <x v="1844"/>
    <x v="0"/>
    <x v="0"/>
    <x v="2"/>
    <x v="7"/>
  </r>
  <r>
    <n v="2048"/>
    <s v="CA-2016-131835"/>
    <d v="2016-07-17T00:00:00"/>
    <d v="2016-07-21T00:00:00"/>
    <s v="Standard Class"/>
    <s v="MC-17590"/>
    <x v="565"/>
    <x v="1"/>
    <s v="United States"/>
    <s v="Perth Amboy"/>
    <x v="30"/>
    <n v="8861"/>
    <x v="3"/>
    <s v="OFF-PA-10004071"/>
    <x v="1"/>
    <x v="10"/>
    <s v="Eaton Premium Continuous-Feed Paper, 25% Cotton, Letter Size, White, 1000 Shts/Box"/>
    <n v="55.48"/>
    <n v="1"/>
    <n v="0"/>
    <x v="458"/>
    <x v="0"/>
    <x v="0"/>
    <x v="2"/>
    <x v="7"/>
  </r>
  <r>
    <n v="2049"/>
    <s v="CA-2015-142237"/>
    <d v="2015-07-11T00:00:00"/>
    <d v="2015-07-13T00:00:00"/>
    <s v="First Class"/>
    <s v="CK-12595"/>
    <x v="242"/>
    <x v="0"/>
    <s v="United States"/>
    <s v="Philadelphia"/>
    <x v="9"/>
    <n v="19134"/>
    <x v="3"/>
    <s v="FUR-FU-10004848"/>
    <x v="0"/>
    <x v="5"/>
    <s v="Howard Miller 13-3/4&quot; Diameter Brushed Chrome Round Wall Clock"/>
    <n v="289.8"/>
    <n v="7"/>
    <n v="0.2"/>
    <x v="1845"/>
    <x v="2"/>
    <x v="1"/>
    <x v="2"/>
    <x v="7"/>
  </r>
  <r>
    <n v="2050"/>
    <s v="CA-2015-142237"/>
    <d v="2015-07-11T00:00:00"/>
    <d v="2015-07-13T00:00:00"/>
    <s v="First Class"/>
    <s v="CK-12595"/>
    <x v="242"/>
    <x v="0"/>
    <s v="United States"/>
    <s v="Philadelphia"/>
    <x v="9"/>
    <n v="19134"/>
    <x v="3"/>
    <s v="OFF-BI-10004022"/>
    <x v="1"/>
    <x v="8"/>
    <s v="Acco Suede Grain Vinyl Round Ring Binder"/>
    <n v="2.5019999999999998"/>
    <n v="3"/>
    <n v="0.7"/>
    <x v="1846"/>
    <x v="1"/>
    <x v="1"/>
    <x v="2"/>
    <x v="7"/>
  </r>
  <r>
    <n v="2051"/>
    <s v="CA-2015-142237"/>
    <d v="2015-07-11T00:00:00"/>
    <d v="2015-07-13T00:00:00"/>
    <s v="First Class"/>
    <s v="CK-12595"/>
    <x v="242"/>
    <x v="0"/>
    <s v="United States"/>
    <s v="Philadelphia"/>
    <x v="9"/>
    <n v="19134"/>
    <x v="3"/>
    <s v="OFF-BI-10003669"/>
    <x v="1"/>
    <x v="8"/>
    <s v="3M Organizer Strips"/>
    <n v="6.48"/>
    <n v="4"/>
    <n v="0.7"/>
    <x v="1847"/>
    <x v="1"/>
    <x v="1"/>
    <x v="2"/>
    <x v="7"/>
  </r>
  <r>
    <n v="2052"/>
    <s v="CA-2015-142237"/>
    <d v="2015-07-11T00:00:00"/>
    <d v="2015-07-13T00:00:00"/>
    <s v="First Class"/>
    <s v="CK-12595"/>
    <x v="242"/>
    <x v="0"/>
    <s v="United States"/>
    <s v="Philadelphia"/>
    <x v="9"/>
    <n v="19134"/>
    <x v="3"/>
    <s v="FUR-CH-10003833"/>
    <x v="0"/>
    <x v="1"/>
    <s v="Novimex Fabric Task Chair"/>
    <n v="341.488"/>
    <n v="8"/>
    <n v="0.3"/>
    <x v="1848"/>
    <x v="1"/>
    <x v="1"/>
    <x v="2"/>
    <x v="7"/>
  </r>
  <r>
    <n v="2053"/>
    <s v="CA-2015-142237"/>
    <d v="2015-07-11T00:00:00"/>
    <d v="2015-07-13T00:00:00"/>
    <s v="First Class"/>
    <s v="CK-12595"/>
    <x v="242"/>
    <x v="0"/>
    <s v="United States"/>
    <s v="Philadelphia"/>
    <x v="9"/>
    <n v="19134"/>
    <x v="3"/>
    <s v="OFF-AR-10003732"/>
    <x v="1"/>
    <x v="6"/>
    <s v="Newell 333"/>
    <n v="11.12"/>
    <n v="5"/>
    <n v="0.2"/>
    <x v="1849"/>
    <x v="2"/>
    <x v="1"/>
    <x v="2"/>
    <x v="7"/>
  </r>
  <r>
    <n v="2054"/>
    <s v="CA-2015-142237"/>
    <d v="2015-07-11T00:00:00"/>
    <d v="2015-07-13T00:00:00"/>
    <s v="First Class"/>
    <s v="CK-12595"/>
    <x v="242"/>
    <x v="0"/>
    <s v="United States"/>
    <s v="Philadelphia"/>
    <x v="9"/>
    <n v="19134"/>
    <x v="3"/>
    <s v="FUR-FU-10003142"/>
    <x v="0"/>
    <x v="5"/>
    <s v="Master Big Foot Doorstop, Beige"/>
    <n v="25.344000000000001"/>
    <n v="6"/>
    <n v="0.2"/>
    <x v="1850"/>
    <x v="2"/>
    <x v="1"/>
    <x v="2"/>
    <x v="7"/>
  </r>
  <r>
    <n v="2055"/>
    <s v="CA-2016-136434"/>
    <d v="2016-12-01T00:00:00"/>
    <d v="2016-12-07T00:00:00"/>
    <s v="Standard Class"/>
    <s v="RD-19480"/>
    <x v="502"/>
    <x v="0"/>
    <s v="United States"/>
    <s v="Richmond"/>
    <x v="14"/>
    <n v="47374"/>
    <x v="2"/>
    <s v="FUR-FU-10001196"/>
    <x v="0"/>
    <x v="5"/>
    <s v="DAX Cubicle Frames - 8x10"/>
    <n v="17.309999999999999"/>
    <n v="3"/>
    <n v="0"/>
    <x v="1851"/>
    <x v="0"/>
    <x v="0"/>
    <x v="0"/>
    <x v="4"/>
  </r>
  <r>
    <n v="2056"/>
    <s v="CA-2017-120376"/>
    <d v="2017-12-22T00:00:00"/>
    <d v="2017-12-25T00:00:00"/>
    <s v="First Class"/>
    <s v="TP-21130"/>
    <x v="236"/>
    <x v="0"/>
    <s v="United States"/>
    <s v="Detroit"/>
    <x v="12"/>
    <n v="48227"/>
    <x v="2"/>
    <s v="TEC-AC-10001114"/>
    <x v="2"/>
    <x v="11"/>
    <s v="Microsoft Wireless Mobile Mouse 4000"/>
    <n v="199.95"/>
    <n v="5"/>
    <n v="0"/>
    <x v="1852"/>
    <x v="0"/>
    <x v="3"/>
    <x v="0"/>
    <x v="4"/>
  </r>
  <r>
    <n v="2057"/>
    <s v="CA-2017-120376"/>
    <d v="2017-12-22T00:00:00"/>
    <d v="2017-12-25T00:00:00"/>
    <s v="First Class"/>
    <s v="TP-21130"/>
    <x v="236"/>
    <x v="0"/>
    <s v="United States"/>
    <s v="Detroit"/>
    <x v="12"/>
    <n v="48227"/>
    <x v="2"/>
    <s v="FUR-CH-10002335"/>
    <x v="0"/>
    <x v="1"/>
    <s v="Hon GuestStacker Chair"/>
    <n v="1586.69"/>
    <n v="7"/>
    <n v="0"/>
    <x v="1853"/>
    <x v="0"/>
    <x v="3"/>
    <x v="0"/>
    <x v="4"/>
  </r>
  <r>
    <n v="2058"/>
    <s v="CA-2017-120376"/>
    <d v="2017-12-22T00:00:00"/>
    <d v="2017-12-25T00:00:00"/>
    <s v="First Class"/>
    <s v="TP-21130"/>
    <x v="236"/>
    <x v="0"/>
    <s v="United States"/>
    <s v="Detroit"/>
    <x v="12"/>
    <n v="48227"/>
    <x v="2"/>
    <s v="TEC-AC-10000844"/>
    <x v="2"/>
    <x v="11"/>
    <s v="Logitech Gaming G510s - Keyboard"/>
    <n v="84.99"/>
    <n v="1"/>
    <n v="0"/>
    <x v="1854"/>
    <x v="0"/>
    <x v="3"/>
    <x v="0"/>
    <x v="4"/>
  </r>
  <r>
    <n v="2059"/>
    <s v="CA-2017-120376"/>
    <d v="2017-12-22T00:00:00"/>
    <d v="2017-12-25T00:00:00"/>
    <s v="First Class"/>
    <s v="TP-21130"/>
    <x v="236"/>
    <x v="0"/>
    <s v="United States"/>
    <s v="Detroit"/>
    <x v="12"/>
    <n v="48227"/>
    <x v="2"/>
    <s v="FUR-TA-10004534"/>
    <x v="0"/>
    <x v="3"/>
    <s v="Bevis 44 x 96 Conference Tables"/>
    <n v="411.8"/>
    <n v="2"/>
    <n v="0"/>
    <x v="1855"/>
    <x v="0"/>
    <x v="3"/>
    <x v="0"/>
    <x v="4"/>
  </r>
  <r>
    <n v="2060"/>
    <s v="CA-2014-106439"/>
    <d v="2014-10-31T00:00:00"/>
    <d v="2014-11-04T00:00:00"/>
    <s v="Standard Class"/>
    <s v="GG-14650"/>
    <x v="55"/>
    <x v="1"/>
    <s v="United States"/>
    <s v="Los Angeles"/>
    <x v="1"/>
    <n v="90049"/>
    <x v="1"/>
    <s v="OFF-FA-10002975"/>
    <x v="1"/>
    <x v="13"/>
    <s v="Staples"/>
    <n v="11.34"/>
    <n v="3"/>
    <n v="0"/>
    <x v="1856"/>
    <x v="0"/>
    <x v="2"/>
    <x v="0"/>
    <x v="2"/>
  </r>
  <r>
    <n v="2061"/>
    <s v="CA-2014-106439"/>
    <d v="2014-10-31T00:00:00"/>
    <d v="2014-11-04T00:00:00"/>
    <s v="Standard Class"/>
    <s v="GG-14650"/>
    <x v="55"/>
    <x v="1"/>
    <s v="United States"/>
    <s v="Los Angeles"/>
    <x v="1"/>
    <n v="90049"/>
    <x v="1"/>
    <s v="OFF-ST-10003996"/>
    <x v="1"/>
    <x v="4"/>
    <s v="Letter/Legal File Tote with Clear Snap-On Lid, Black Granite"/>
    <n v="80.3"/>
    <n v="5"/>
    <n v="0"/>
    <x v="1857"/>
    <x v="0"/>
    <x v="2"/>
    <x v="0"/>
    <x v="2"/>
  </r>
  <r>
    <n v="2062"/>
    <s v="CA-2014-106439"/>
    <d v="2014-10-31T00:00:00"/>
    <d v="2014-11-04T00:00:00"/>
    <s v="Standard Class"/>
    <s v="GG-14650"/>
    <x v="55"/>
    <x v="1"/>
    <s v="United States"/>
    <s v="Los Angeles"/>
    <x v="1"/>
    <n v="90049"/>
    <x v="1"/>
    <s v="OFF-BI-10002571"/>
    <x v="1"/>
    <x v="8"/>
    <s v="Avery Framed View Binder, EZD Ring (Locking), Navy, 1 1/2&quot;"/>
    <n v="15.968"/>
    <n v="2"/>
    <n v="0.2"/>
    <x v="1858"/>
    <x v="2"/>
    <x v="2"/>
    <x v="0"/>
    <x v="2"/>
  </r>
  <r>
    <n v="2063"/>
    <s v="CA-2014-106439"/>
    <d v="2014-10-31T00:00:00"/>
    <d v="2014-11-04T00:00:00"/>
    <s v="Standard Class"/>
    <s v="GG-14650"/>
    <x v="55"/>
    <x v="1"/>
    <s v="United States"/>
    <s v="Los Angeles"/>
    <x v="1"/>
    <n v="90049"/>
    <x v="1"/>
    <s v="OFF-PA-10000477"/>
    <x v="1"/>
    <x v="10"/>
    <s v="Xerox 1952"/>
    <n v="64.739999999999995"/>
    <n v="13"/>
    <n v="0"/>
    <x v="1859"/>
    <x v="0"/>
    <x v="2"/>
    <x v="0"/>
    <x v="2"/>
  </r>
  <r>
    <n v="2064"/>
    <s v="CA-2014-106439"/>
    <d v="2014-10-31T00:00:00"/>
    <d v="2014-11-04T00:00:00"/>
    <s v="Standard Class"/>
    <s v="GG-14650"/>
    <x v="55"/>
    <x v="1"/>
    <s v="United States"/>
    <s v="Los Angeles"/>
    <x v="1"/>
    <n v="90049"/>
    <x v="1"/>
    <s v="OFF-BI-10004209"/>
    <x v="1"/>
    <x v="8"/>
    <s v="Fellowes Twister Kit, Gray/Clear, 3/pkg"/>
    <n v="19.295999999999999"/>
    <n v="3"/>
    <n v="0.2"/>
    <x v="1860"/>
    <x v="2"/>
    <x v="2"/>
    <x v="0"/>
    <x v="2"/>
  </r>
  <r>
    <n v="2065"/>
    <s v="CA-2014-106439"/>
    <d v="2014-10-31T00:00:00"/>
    <d v="2014-11-04T00:00:00"/>
    <s v="Standard Class"/>
    <s v="GG-14650"/>
    <x v="55"/>
    <x v="1"/>
    <s v="United States"/>
    <s v="Los Angeles"/>
    <x v="1"/>
    <n v="90049"/>
    <x v="1"/>
    <s v="OFF-ST-10001963"/>
    <x v="1"/>
    <x v="4"/>
    <s v="Tennsco Regal Shelving Units"/>
    <n v="405.64"/>
    <n v="4"/>
    <n v="0"/>
    <x v="1861"/>
    <x v="0"/>
    <x v="2"/>
    <x v="0"/>
    <x v="2"/>
  </r>
  <r>
    <n v="2066"/>
    <s v="CA-2014-106439"/>
    <d v="2014-10-31T00:00:00"/>
    <d v="2014-11-04T00:00:00"/>
    <s v="Standard Class"/>
    <s v="GG-14650"/>
    <x v="55"/>
    <x v="1"/>
    <s v="United States"/>
    <s v="Los Angeles"/>
    <x v="1"/>
    <n v="90049"/>
    <x v="1"/>
    <s v="FUR-CH-10003833"/>
    <x v="0"/>
    <x v="1"/>
    <s v="Novimex Fabric Task Chair"/>
    <n v="146.352"/>
    <n v="3"/>
    <n v="0.2"/>
    <x v="1862"/>
    <x v="2"/>
    <x v="2"/>
    <x v="0"/>
    <x v="2"/>
  </r>
  <r>
    <n v="2067"/>
    <s v="CA-2014-106439"/>
    <d v="2014-10-31T00:00:00"/>
    <d v="2014-11-04T00:00:00"/>
    <s v="Standard Class"/>
    <s v="GG-14650"/>
    <x v="55"/>
    <x v="1"/>
    <s v="United States"/>
    <s v="Los Angeles"/>
    <x v="1"/>
    <n v="90049"/>
    <x v="1"/>
    <s v="TEC-AC-10004568"/>
    <x v="2"/>
    <x v="11"/>
    <s v="Maxell LTO Ultrium - 800 GB"/>
    <n v="251.91"/>
    <n v="9"/>
    <n v="0"/>
    <x v="1863"/>
    <x v="0"/>
    <x v="2"/>
    <x v="0"/>
    <x v="2"/>
  </r>
  <r>
    <n v="2068"/>
    <s v="CA-2014-106439"/>
    <d v="2014-10-31T00:00:00"/>
    <d v="2014-11-04T00:00:00"/>
    <s v="Standard Class"/>
    <s v="GG-14650"/>
    <x v="55"/>
    <x v="1"/>
    <s v="United States"/>
    <s v="Los Angeles"/>
    <x v="1"/>
    <n v="90049"/>
    <x v="1"/>
    <s v="OFF-AR-10001419"/>
    <x v="1"/>
    <x v="6"/>
    <s v="Newell 325"/>
    <n v="12.39"/>
    <n v="3"/>
    <n v="0"/>
    <x v="1864"/>
    <x v="0"/>
    <x v="2"/>
    <x v="0"/>
    <x v="2"/>
  </r>
  <r>
    <n v="2069"/>
    <s v="CA-2015-133452"/>
    <d v="2015-04-13T00:00:00"/>
    <d v="2015-04-19T00:00:00"/>
    <s v="Standard Class"/>
    <s v="ZC-21910"/>
    <x v="233"/>
    <x v="0"/>
    <s v="United States"/>
    <s v="Pomona"/>
    <x v="1"/>
    <n v="91767"/>
    <x v="1"/>
    <s v="TEC-AC-10002800"/>
    <x v="2"/>
    <x v="11"/>
    <s v="Plantronics Audio 478 Stereo USB Headset"/>
    <n v="199.96"/>
    <n v="4"/>
    <n v="0"/>
    <x v="1865"/>
    <x v="0"/>
    <x v="1"/>
    <x v="1"/>
    <x v="3"/>
  </r>
  <r>
    <n v="2070"/>
    <s v="CA-2015-133452"/>
    <d v="2015-04-13T00:00:00"/>
    <d v="2015-04-19T00:00:00"/>
    <s v="Standard Class"/>
    <s v="ZC-21910"/>
    <x v="233"/>
    <x v="0"/>
    <s v="United States"/>
    <s v="Pomona"/>
    <x v="1"/>
    <n v="91767"/>
    <x v="1"/>
    <s v="FUR-TA-10003954"/>
    <x v="0"/>
    <x v="3"/>
    <s v="Hon 94000 Series Round Tables"/>
    <n v="710.83199999999999"/>
    <n v="3"/>
    <n v="0.2"/>
    <x v="1866"/>
    <x v="2"/>
    <x v="1"/>
    <x v="1"/>
    <x v="3"/>
  </r>
  <r>
    <n v="2071"/>
    <s v="CA-2016-146521"/>
    <d v="2016-07-21T00:00:00"/>
    <d v="2016-07-23T00:00:00"/>
    <s v="Second Class"/>
    <s v="CC-12610"/>
    <x v="566"/>
    <x v="1"/>
    <s v="United States"/>
    <s v="Philadelphia"/>
    <x v="9"/>
    <n v="19134"/>
    <x v="3"/>
    <s v="OFF-BI-10000301"/>
    <x v="1"/>
    <x v="8"/>
    <s v="GBC Instant Report Kit"/>
    <n v="1.9410000000000001"/>
    <n v="1"/>
    <n v="0.7"/>
    <x v="1867"/>
    <x v="1"/>
    <x v="0"/>
    <x v="2"/>
    <x v="7"/>
  </r>
  <r>
    <n v="2072"/>
    <s v="US-2017-110996"/>
    <d v="2017-11-20T00:00:00"/>
    <d v="2017-11-25T00:00:00"/>
    <s v="Standard Class"/>
    <s v="KA-16525"/>
    <x v="567"/>
    <x v="0"/>
    <s v="United States"/>
    <s v="Ontario"/>
    <x v="1"/>
    <n v="91761"/>
    <x v="1"/>
    <s v="FUR-CH-10003956"/>
    <x v="0"/>
    <x v="1"/>
    <s v="Novimex High-Tech Fabric Mesh Task Chair"/>
    <n v="283.92"/>
    <n v="5"/>
    <n v="0.2"/>
    <x v="1868"/>
    <x v="2"/>
    <x v="3"/>
    <x v="0"/>
    <x v="0"/>
  </r>
  <r>
    <n v="2073"/>
    <s v="CA-2016-129693"/>
    <d v="2016-11-26T00:00:00"/>
    <d v="2016-12-02T00:00:00"/>
    <s v="Standard Class"/>
    <s v="TC-20980"/>
    <x v="568"/>
    <x v="1"/>
    <s v="United States"/>
    <s v="Seattle"/>
    <x v="4"/>
    <n v="98105"/>
    <x v="1"/>
    <s v="OFF-BI-10002954"/>
    <x v="1"/>
    <x v="8"/>
    <s v="Newell 3-Hole Punched Plastic Slotted Magazine Holders for Binders"/>
    <n v="7.3120000000000003"/>
    <n v="2"/>
    <n v="0.2"/>
    <x v="1869"/>
    <x v="2"/>
    <x v="0"/>
    <x v="0"/>
    <x v="0"/>
  </r>
  <r>
    <n v="2074"/>
    <s v="CA-2017-122504"/>
    <d v="2017-11-07T00:00:00"/>
    <d v="2017-11-12T00:00:00"/>
    <s v="Second Class"/>
    <s v="DB-13270"/>
    <x v="489"/>
    <x v="2"/>
    <s v="United States"/>
    <s v="Brentwood"/>
    <x v="1"/>
    <n v="94513"/>
    <x v="1"/>
    <s v="TEC-AC-10003289"/>
    <x v="2"/>
    <x v="11"/>
    <s v="Anker Ultra-Slim Mini Bluetooth 3.0 Wireless Keyboard"/>
    <n v="59.97"/>
    <n v="3"/>
    <n v="0"/>
    <x v="1870"/>
    <x v="0"/>
    <x v="3"/>
    <x v="0"/>
    <x v="0"/>
  </r>
  <r>
    <n v="2075"/>
    <s v="CA-2017-122504"/>
    <d v="2017-11-07T00:00:00"/>
    <d v="2017-11-12T00:00:00"/>
    <s v="Second Class"/>
    <s v="DB-13270"/>
    <x v="489"/>
    <x v="2"/>
    <s v="United States"/>
    <s v="Brentwood"/>
    <x v="1"/>
    <n v="94513"/>
    <x v="1"/>
    <s v="TEC-PH-10002468"/>
    <x v="2"/>
    <x v="7"/>
    <s v="Plantronics CS 50-USB - headset - Convertible, Monaural"/>
    <n v="761.54399999999998"/>
    <n v="7"/>
    <n v="0.2"/>
    <x v="1871"/>
    <x v="2"/>
    <x v="3"/>
    <x v="0"/>
    <x v="0"/>
  </r>
  <r>
    <n v="2076"/>
    <s v="CA-2014-131051"/>
    <d v="2014-12-01T00:00:00"/>
    <d v="2014-12-05T00:00:00"/>
    <s v="Standard Class"/>
    <s v="TR-21325"/>
    <x v="309"/>
    <x v="0"/>
    <s v="United States"/>
    <s v="San Francisco"/>
    <x v="1"/>
    <n v="94122"/>
    <x v="1"/>
    <s v="FUR-FU-10001861"/>
    <x v="0"/>
    <x v="5"/>
    <s v="Floodlight Indoor Halogen Bulbs, 1 Bulb per Pack, 60 Watts"/>
    <n v="58.2"/>
    <n v="3"/>
    <n v="0"/>
    <x v="1872"/>
    <x v="0"/>
    <x v="2"/>
    <x v="0"/>
    <x v="4"/>
  </r>
  <r>
    <n v="2077"/>
    <s v="CA-2017-140676"/>
    <d v="2017-09-12T00:00:00"/>
    <d v="2017-09-15T00:00:00"/>
    <s v="First Class"/>
    <s v="BF-11080"/>
    <x v="569"/>
    <x v="0"/>
    <s v="United States"/>
    <s v="Baltimore"/>
    <x v="39"/>
    <n v="21215"/>
    <x v="3"/>
    <s v="OFF-PA-10004082"/>
    <x v="1"/>
    <x v="10"/>
    <s v="Adams Telephone Message Book w/Frequently-Called Numbers Space, 400 Messages per Book"/>
    <n v="39.9"/>
    <n v="5"/>
    <n v="0"/>
    <x v="1873"/>
    <x v="0"/>
    <x v="3"/>
    <x v="2"/>
    <x v="8"/>
  </r>
  <r>
    <n v="2078"/>
    <s v="CA-2017-140676"/>
    <d v="2017-09-12T00:00:00"/>
    <d v="2017-09-15T00:00:00"/>
    <s v="First Class"/>
    <s v="BF-11080"/>
    <x v="569"/>
    <x v="0"/>
    <s v="United States"/>
    <s v="Baltimore"/>
    <x v="39"/>
    <n v="21215"/>
    <x v="3"/>
    <s v="OFF-AP-10000358"/>
    <x v="1"/>
    <x v="9"/>
    <s v="Fellowes Basic Home/Office Series Surge Protectors"/>
    <n v="90.86"/>
    <n v="7"/>
    <n v="0"/>
    <x v="1874"/>
    <x v="0"/>
    <x v="3"/>
    <x v="2"/>
    <x v="8"/>
  </r>
  <r>
    <n v="2079"/>
    <s v="CA-2017-140676"/>
    <d v="2017-09-12T00:00:00"/>
    <d v="2017-09-15T00:00:00"/>
    <s v="First Class"/>
    <s v="BF-11080"/>
    <x v="569"/>
    <x v="0"/>
    <s v="United States"/>
    <s v="Baltimore"/>
    <x v="39"/>
    <n v="21215"/>
    <x v="3"/>
    <s v="OFF-PA-10004243"/>
    <x v="1"/>
    <x v="10"/>
    <s v="Xerox 1939"/>
    <n v="94.85"/>
    <n v="5"/>
    <n v="0"/>
    <x v="464"/>
    <x v="0"/>
    <x v="3"/>
    <x v="2"/>
    <x v="8"/>
  </r>
  <r>
    <n v="2080"/>
    <s v="CA-2015-120103"/>
    <d v="2015-12-24T00:00:00"/>
    <d v="2015-12-29T00:00:00"/>
    <s v="Standard Class"/>
    <s v="MS-17365"/>
    <x v="333"/>
    <x v="0"/>
    <s v="United States"/>
    <s v="Phoenix"/>
    <x v="16"/>
    <n v="85023"/>
    <x v="1"/>
    <s v="OFF-PA-10001295"/>
    <x v="1"/>
    <x v="10"/>
    <s v="Computer Printout Paper with Letter-Trim Perforations"/>
    <n v="106.232"/>
    <n v="7"/>
    <n v="0.2"/>
    <x v="1875"/>
    <x v="2"/>
    <x v="1"/>
    <x v="0"/>
    <x v="4"/>
  </r>
  <r>
    <n v="2081"/>
    <s v="CA-2015-120103"/>
    <d v="2015-12-24T00:00:00"/>
    <d v="2015-12-29T00:00:00"/>
    <s v="Standard Class"/>
    <s v="MS-17365"/>
    <x v="333"/>
    <x v="0"/>
    <s v="United States"/>
    <s v="Phoenix"/>
    <x v="16"/>
    <n v="85023"/>
    <x v="1"/>
    <s v="TEC-PH-10002170"/>
    <x v="2"/>
    <x v="7"/>
    <s v="ClearSounds CSC500 Amplified Spirit Phone Corded phone"/>
    <n v="111.98399999999999"/>
    <n v="2"/>
    <n v="0.2"/>
    <x v="1876"/>
    <x v="2"/>
    <x v="1"/>
    <x v="0"/>
    <x v="4"/>
  </r>
  <r>
    <n v="2082"/>
    <s v="CA-2015-120103"/>
    <d v="2015-12-24T00:00:00"/>
    <d v="2015-12-29T00:00:00"/>
    <s v="Standard Class"/>
    <s v="MS-17365"/>
    <x v="333"/>
    <x v="0"/>
    <s v="United States"/>
    <s v="Phoenix"/>
    <x v="16"/>
    <n v="85023"/>
    <x v="1"/>
    <s v="FUR-FU-10002885"/>
    <x v="0"/>
    <x v="5"/>
    <s v="Magna Visual Magnetic Picture Hangers"/>
    <n v="7.7119999999999997"/>
    <n v="2"/>
    <n v="0.2"/>
    <x v="1877"/>
    <x v="2"/>
    <x v="1"/>
    <x v="0"/>
    <x v="4"/>
  </r>
  <r>
    <n v="2083"/>
    <s v="CA-2017-104647"/>
    <d v="2017-02-23T00:00:00"/>
    <d v="2017-03-01T00:00:00"/>
    <s v="Standard Class"/>
    <s v="CK-12595"/>
    <x v="242"/>
    <x v="0"/>
    <s v="United States"/>
    <s v="Los Angeles"/>
    <x v="1"/>
    <n v="90008"/>
    <x v="1"/>
    <s v="OFF-PA-10002870"/>
    <x v="1"/>
    <x v="10"/>
    <s v="Ampad Phone Message Book, Recycled, 400 Message Capacity, 5 ¾” x 11”"/>
    <n v="37.44"/>
    <n v="6"/>
    <n v="0"/>
    <x v="1878"/>
    <x v="0"/>
    <x v="3"/>
    <x v="3"/>
    <x v="11"/>
  </r>
  <r>
    <n v="2084"/>
    <s v="CA-2014-110352"/>
    <d v="2014-11-23T00:00:00"/>
    <d v="2014-11-29T00:00:00"/>
    <s v="Standard Class"/>
    <s v="ED-13885"/>
    <x v="525"/>
    <x v="2"/>
    <s v="United States"/>
    <s v="Houston"/>
    <x v="5"/>
    <n v="77036"/>
    <x v="2"/>
    <s v="OFF-LA-10003923"/>
    <x v="1"/>
    <x v="2"/>
    <s v="Alphabetical Labels for Top Tab Filing"/>
    <n v="23.68"/>
    <n v="2"/>
    <n v="0.2"/>
    <x v="210"/>
    <x v="2"/>
    <x v="2"/>
    <x v="0"/>
    <x v="0"/>
  </r>
  <r>
    <n v="2085"/>
    <s v="CA-2016-140501"/>
    <d v="2016-06-23T00:00:00"/>
    <d v="2016-06-28T00:00:00"/>
    <s v="Standard Class"/>
    <s v="IM-15070"/>
    <x v="5"/>
    <x v="0"/>
    <s v="United States"/>
    <s v="New York City"/>
    <x v="15"/>
    <n v="10009"/>
    <x v="3"/>
    <s v="OFF-LA-10003510"/>
    <x v="1"/>
    <x v="2"/>
    <s v="Avery 4027 File Folder Labels for Dot Matrix Printers, 5000 Labels per Box, White"/>
    <n v="122.12"/>
    <n v="4"/>
    <n v="0"/>
    <x v="1211"/>
    <x v="0"/>
    <x v="0"/>
    <x v="1"/>
    <x v="1"/>
  </r>
  <r>
    <n v="2086"/>
    <s v="CA-2016-140501"/>
    <d v="2016-06-23T00:00:00"/>
    <d v="2016-06-28T00:00:00"/>
    <s v="Standard Class"/>
    <s v="IM-15070"/>
    <x v="5"/>
    <x v="0"/>
    <s v="United States"/>
    <s v="New York City"/>
    <x v="15"/>
    <n v="10009"/>
    <x v="3"/>
    <s v="OFF-LA-10000248"/>
    <x v="1"/>
    <x v="2"/>
    <s v="Avery 52"/>
    <n v="18.45"/>
    <n v="5"/>
    <n v="0"/>
    <x v="1879"/>
    <x v="0"/>
    <x v="0"/>
    <x v="1"/>
    <x v="1"/>
  </r>
  <r>
    <n v="2087"/>
    <s v="CA-2016-140501"/>
    <d v="2016-06-23T00:00:00"/>
    <d v="2016-06-28T00:00:00"/>
    <s v="Standard Class"/>
    <s v="IM-15070"/>
    <x v="5"/>
    <x v="0"/>
    <s v="United States"/>
    <s v="New York City"/>
    <x v="15"/>
    <n v="10009"/>
    <x v="3"/>
    <s v="OFF-ST-10000060"/>
    <x v="1"/>
    <x v="4"/>
    <s v="Fellowes Bankers Box Staxonsteel Drawer File/Stacking System"/>
    <n v="324.89999999999998"/>
    <n v="5"/>
    <n v="0"/>
    <x v="1880"/>
    <x v="0"/>
    <x v="0"/>
    <x v="1"/>
    <x v="1"/>
  </r>
  <r>
    <n v="2088"/>
    <s v="CA-2016-140501"/>
    <d v="2016-06-23T00:00:00"/>
    <d v="2016-06-28T00:00:00"/>
    <s v="Standard Class"/>
    <s v="IM-15070"/>
    <x v="5"/>
    <x v="0"/>
    <s v="United States"/>
    <s v="New York City"/>
    <x v="15"/>
    <n v="10009"/>
    <x v="3"/>
    <s v="OFF-PA-10003129"/>
    <x v="1"/>
    <x v="10"/>
    <s v="Tops White Computer Printout Paper"/>
    <n v="146.72999999999999"/>
    <n v="3"/>
    <n v="0"/>
    <x v="64"/>
    <x v="0"/>
    <x v="0"/>
    <x v="1"/>
    <x v="1"/>
  </r>
  <r>
    <n v="2089"/>
    <s v="CA-2016-140501"/>
    <d v="2016-06-23T00:00:00"/>
    <d v="2016-06-28T00:00:00"/>
    <s v="Standard Class"/>
    <s v="IM-15070"/>
    <x v="5"/>
    <x v="0"/>
    <s v="United States"/>
    <s v="New York City"/>
    <x v="15"/>
    <n v="10009"/>
    <x v="3"/>
    <s v="OFF-FA-10004076"/>
    <x v="1"/>
    <x v="13"/>
    <s v="Translucent Push Pins by OIC"/>
    <n v="3.96"/>
    <n v="2"/>
    <n v="0"/>
    <x v="1881"/>
    <x v="0"/>
    <x v="0"/>
    <x v="1"/>
    <x v="1"/>
  </r>
  <r>
    <n v="2090"/>
    <s v="CA-2015-139290"/>
    <d v="2015-10-26T00:00:00"/>
    <d v="2015-10-30T00:00:00"/>
    <s v="Standard Class"/>
    <s v="MY-17380"/>
    <x v="199"/>
    <x v="1"/>
    <s v="United States"/>
    <s v="Rancho Cucamonga"/>
    <x v="1"/>
    <n v="91730"/>
    <x v="1"/>
    <s v="OFF-LA-10004008"/>
    <x v="1"/>
    <x v="2"/>
    <s v="Avery 507"/>
    <n v="5.76"/>
    <n v="2"/>
    <n v="0"/>
    <x v="1882"/>
    <x v="0"/>
    <x v="1"/>
    <x v="0"/>
    <x v="2"/>
  </r>
  <r>
    <n v="2091"/>
    <s v="CA-2017-166142"/>
    <d v="2017-07-15T00:00:00"/>
    <d v="2017-07-19T00:00:00"/>
    <s v="Standard Class"/>
    <s v="MM-17260"/>
    <x v="570"/>
    <x v="0"/>
    <s v="United States"/>
    <s v="Wilmington"/>
    <x v="13"/>
    <n v="19805"/>
    <x v="3"/>
    <s v="OFF-BI-10004094"/>
    <x v="1"/>
    <x v="8"/>
    <s v="GBC Standard Plastic Binding Systems Combs"/>
    <n v="26.55"/>
    <n v="3"/>
    <n v="0"/>
    <x v="1883"/>
    <x v="0"/>
    <x v="3"/>
    <x v="2"/>
    <x v="7"/>
  </r>
  <r>
    <n v="2092"/>
    <s v="CA-2017-166142"/>
    <d v="2017-07-15T00:00:00"/>
    <d v="2017-07-19T00:00:00"/>
    <s v="Standard Class"/>
    <s v="MM-17260"/>
    <x v="570"/>
    <x v="0"/>
    <s v="United States"/>
    <s v="Wilmington"/>
    <x v="13"/>
    <n v="19805"/>
    <x v="3"/>
    <s v="FUR-TA-10004607"/>
    <x v="0"/>
    <x v="3"/>
    <s v="Hon 2111 Invitation Series Straight Table"/>
    <n v="310.44299999999998"/>
    <n v="3"/>
    <n v="0.3"/>
    <x v="1884"/>
    <x v="1"/>
    <x v="3"/>
    <x v="2"/>
    <x v="7"/>
  </r>
  <r>
    <n v="2093"/>
    <s v="CA-2014-145926"/>
    <d v="2014-11-17T00:00:00"/>
    <d v="2014-11-21T00:00:00"/>
    <s v="Standard Class"/>
    <s v="MP-17470"/>
    <x v="88"/>
    <x v="2"/>
    <s v="United States"/>
    <s v="Moorhead"/>
    <x v="11"/>
    <n v="56560"/>
    <x v="2"/>
    <s v="FUR-CH-10004289"/>
    <x v="0"/>
    <x v="1"/>
    <s v="Global Super Steno Chair"/>
    <n v="479.9"/>
    <n v="5"/>
    <n v="0"/>
    <x v="1885"/>
    <x v="0"/>
    <x v="2"/>
    <x v="0"/>
    <x v="0"/>
  </r>
  <r>
    <n v="2094"/>
    <s v="CA-2015-149678"/>
    <d v="2015-04-13T00:00:00"/>
    <d v="2015-04-15T00:00:00"/>
    <s v="Second Class"/>
    <s v="AW-10840"/>
    <x v="497"/>
    <x v="0"/>
    <s v="United States"/>
    <s v="Farmington"/>
    <x v="27"/>
    <n v="87401"/>
    <x v="1"/>
    <s v="OFF-SU-10004498"/>
    <x v="1"/>
    <x v="14"/>
    <s v="Martin-Yale Premier Letter Opener"/>
    <n v="12.88"/>
    <n v="1"/>
    <n v="0"/>
    <x v="1886"/>
    <x v="0"/>
    <x v="1"/>
    <x v="1"/>
    <x v="3"/>
  </r>
  <r>
    <n v="2095"/>
    <s v="US-2015-164357"/>
    <d v="2015-11-25T00:00:00"/>
    <d v="2015-11-29T00:00:00"/>
    <s v="Standard Class"/>
    <s v="SF-20065"/>
    <x v="11"/>
    <x v="0"/>
    <s v="United States"/>
    <s v="Wilmington"/>
    <x v="3"/>
    <n v="28403"/>
    <x v="0"/>
    <s v="OFF-AR-10001177"/>
    <x v="1"/>
    <x v="6"/>
    <s v="Newell 349"/>
    <n v="13.12"/>
    <n v="5"/>
    <n v="0.2"/>
    <x v="1887"/>
    <x v="2"/>
    <x v="1"/>
    <x v="0"/>
    <x v="0"/>
  </r>
  <r>
    <n v="2096"/>
    <s v="US-2016-146570"/>
    <d v="2016-05-15T00:00:00"/>
    <d v="2016-05-20T00:00:00"/>
    <s v="Standard Class"/>
    <s v="SN-20710"/>
    <x v="17"/>
    <x v="2"/>
    <s v="United States"/>
    <s v="Jackson"/>
    <x v="35"/>
    <n v="39212"/>
    <x v="0"/>
    <s v="OFF-BI-10001718"/>
    <x v="1"/>
    <x v="8"/>
    <s v="GBC DocuBind P50 Personal Binding Machine"/>
    <n v="511.84"/>
    <n v="8"/>
    <n v="0"/>
    <x v="1888"/>
    <x v="0"/>
    <x v="0"/>
    <x v="1"/>
    <x v="5"/>
  </r>
  <r>
    <n v="2097"/>
    <s v="US-2016-146570"/>
    <d v="2016-05-15T00:00:00"/>
    <d v="2016-05-20T00:00:00"/>
    <s v="Standard Class"/>
    <s v="SN-20710"/>
    <x v="17"/>
    <x v="2"/>
    <s v="United States"/>
    <s v="Jackson"/>
    <x v="35"/>
    <n v="39212"/>
    <x v="0"/>
    <s v="OFF-AR-10004602"/>
    <x v="1"/>
    <x v="6"/>
    <s v="Boston KS Multi-Size Manual Pencil Sharpener"/>
    <n v="91.96"/>
    <n v="4"/>
    <n v="0"/>
    <x v="1889"/>
    <x v="0"/>
    <x v="0"/>
    <x v="1"/>
    <x v="5"/>
  </r>
  <r>
    <n v="2098"/>
    <s v="US-2016-146570"/>
    <d v="2016-05-15T00:00:00"/>
    <d v="2016-05-20T00:00:00"/>
    <s v="Standard Class"/>
    <s v="SN-20710"/>
    <x v="17"/>
    <x v="2"/>
    <s v="United States"/>
    <s v="Jackson"/>
    <x v="35"/>
    <n v="39212"/>
    <x v="0"/>
    <s v="OFF-AR-10003856"/>
    <x v="1"/>
    <x v="6"/>
    <s v="Newell 344"/>
    <n v="8.34"/>
    <n v="3"/>
    <n v="0"/>
    <x v="495"/>
    <x v="0"/>
    <x v="0"/>
    <x v="1"/>
    <x v="5"/>
  </r>
  <r>
    <n v="2099"/>
    <s v="CA-2017-124401"/>
    <d v="2017-09-07T00:00:00"/>
    <d v="2017-09-12T00:00:00"/>
    <s v="Standard Class"/>
    <s v="RD-19900"/>
    <x v="76"/>
    <x v="0"/>
    <s v="United States"/>
    <s v="Portland"/>
    <x v="21"/>
    <n v="97206"/>
    <x v="1"/>
    <s v="OFF-ST-10000649"/>
    <x v="1"/>
    <x v="4"/>
    <s v="Hanging Personal Folder File"/>
    <n v="37.68"/>
    <n v="3"/>
    <n v="0.2"/>
    <x v="1890"/>
    <x v="2"/>
    <x v="3"/>
    <x v="2"/>
    <x v="8"/>
  </r>
  <r>
    <n v="2100"/>
    <s v="CA-2017-124401"/>
    <d v="2017-09-07T00:00:00"/>
    <d v="2017-09-12T00:00:00"/>
    <s v="Standard Class"/>
    <s v="RD-19900"/>
    <x v="76"/>
    <x v="0"/>
    <s v="United States"/>
    <s v="Portland"/>
    <x v="21"/>
    <n v="97206"/>
    <x v="1"/>
    <s v="TEC-AC-10002926"/>
    <x v="2"/>
    <x v="11"/>
    <s v="Logitech Wireless Marathon Mouse M705"/>
    <n v="279.94400000000002"/>
    <n v="7"/>
    <n v="0.2"/>
    <x v="1891"/>
    <x v="2"/>
    <x v="3"/>
    <x v="2"/>
    <x v="8"/>
  </r>
  <r>
    <n v="2101"/>
    <s v="US-2014-140116"/>
    <d v="2014-03-10T00:00:00"/>
    <d v="2014-03-17T00:00:00"/>
    <s v="Standard Class"/>
    <s v="KT-16480"/>
    <x v="409"/>
    <x v="0"/>
    <s v="United States"/>
    <s v="Denver"/>
    <x v="22"/>
    <n v="80219"/>
    <x v="1"/>
    <s v="OFF-ST-10000078"/>
    <x v="1"/>
    <x v="4"/>
    <s v="Tennsco 6- and 18-Compartment Lockers"/>
    <n v="636.40800000000002"/>
    <n v="3"/>
    <n v="0.2"/>
    <x v="1892"/>
    <x v="2"/>
    <x v="2"/>
    <x v="3"/>
    <x v="10"/>
  </r>
  <r>
    <n v="2102"/>
    <s v="US-2014-140116"/>
    <d v="2014-03-10T00:00:00"/>
    <d v="2014-03-17T00:00:00"/>
    <s v="Standard Class"/>
    <s v="KT-16480"/>
    <x v="409"/>
    <x v="0"/>
    <s v="United States"/>
    <s v="Denver"/>
    <x v="22"/>
    <n v="80219"/>
    <x v="1"/>
    <s v="OFF-AR-10001044"/>
    <x v="1"/>
    <x v="6"/>
    <s v="BOSTON Ranger #55 Pencil Sharpener, Black"/>
    <n v="83.168000000000006"/>
    <n v="4"/>
    <n v="0.2"/>
    <x v="1893"/>
    <x v="2"/>
    <x v="2"/>
    <x v="3"/>
    <x v="10"/>
  </r>
  <r>
    <n v="2103"/>
    <s v="CA-2014-123295"/>
    <d v="2014-07-18T00:00:00"/>
    <d v="2014-07-18T00:00:00"/>
    <s v="Same Day"/>
    <s v="AH-10120"/>
    <x v="571"/>
    <x v="2"/>
    <s v="United States"/>
    <s v="Tucson"/>
    <x v="16"/>
    <n v="85705"/>
    <x v="1"/>
    <s v="FUR-CH-10002372"/>
    <x v="0"/>
    <x v="1"/>
    <s v="Office Star - Ergonomically Designed Knee Chair"/>
    <n v="259.13600000000002"/>
    <n v="4"/>
    <n v="0.2"/>
    <x v="507"/>
    <x v="2"/>
    <x v="2"/>
    <x v="2"/>
    <x v="7"/>
  </r>
  <r>
    <n v="2104"/>
    <s v="CA-2017-167101"/>
    <d v="2017-03-24T00:00:00"/>
    <d v="2017-03-28T00:00:00"/>
    <s v="Second Class"/>
    <s v="BM-11650"/>
    <x v="312"/>
    <x v="1"/>
    <s v="United States"/>
    <s v="New York City"/>
    <x v="15"/>
    <n v="10009"/>
    <x v="3"/>
    <s v="OFF-PA-10000357"/>
    <x v="1"/>
    <x v="10"/>
    <s v="Xerox 1888"/>
    <n v="221.92"/>
    <n v="4"/>
    <n v="0"/>
    <x v="1894"/>
    <x v="0"/>
    <x v="3"/>
    <x v="3"/>
    <x v="10"/>
  </r>
  <r>
    <n v="2105"/>
    <s v="CA-2017-167101"/>
    <d v="2017-03-24T00:00:00"/>
    <d v="2017-03-28T00:00:00"/>
    <s v="Second Class"/>
    <s v="BM-11650"/>
    <x v="312"/>
    <x v="1"/>
    <s v="United States"/>
    <s v="New York City"/>
    <x v="15"/>
    <n v="10009"/>
    <x v="3"/>
    <s v="TEC-AC-10001266"/>
    <x v="2"/>
    <x v="11"/>
    <s v="Memorex Micro Travel Drive 8 GB"/>
    <n v="26"/>
    <n v="2"/>
    <n v="0"/>
    <x v="804"/>
    <x v="0"/>
    <x v="3"/>
    <x v="3"/>
    <x v="10"/>
  </r>
  <r>
    <n v="2106"/>
    <s v="US-2014-167633"/>
    <d v="2014-09-30T00:00:00"/>
    <d v="2014-10-05T00:00:00"/>
    <s v="Standard Class"/>
    <s v="BW-11200"/>
    <x v="572"/>
    <x v="0"/>
    <s v="United States"/>
    <s v="Boynton Beach"/>
    <x v="2"/>
    <n v="33437"/>
    <x v="0"/>
    <s v="OFF-PA-10004888"/>
    <x v="1"/>
    <x v="10"/>
    <s v="Xerox 217"/>
    <n v="15.552"/>
    <n v="3"/>
    <n v="0.2"/>
    <x v="12"/>
    <x v="2"/>
    <x v="2"/>
    <x v="2"/>
    <x v="8"/>
  </r>
  <r>
    <n v="2107"/>
    <s v="US-2014-152723"/>
    <d v="2014-09-26T00:00:00"/>
    <d v="2014-09-26T00:00:00"/>
    <s v="Same Day"/>
    <s v="HG-14965"/>
    <x v="428"/>
    <x v="1"/>
    <s v="United States"/>
    <s v="Mesquite"/>
    <x v="5"/>
    <n v="75150"/>
    <x v="2"/>
    <s v="OFF-BI-10003460"/>
    <x v="1"/>
    <x v="8"/>
    <s v="Acco 3-Hole Punch"/>
    <n v="0.876"/>
    <n v="1"/>
    <n v="0.8"/>
    <x v="1895"/>
    <x v="1"/>
    <x v="2"/>
    <x v="2"/>
    <x v="8"/>
  </r>
  <r>
    <n v="2108"/>
    <s v="CA-2015-164882"/>
    <d v="2015-10-31T00:00:00"/>
    <d v="2015-10-31T00:00:00"/>
    <s v="Same Day"/>
    <s v="SG-20080"/>
    <x v="65"/>
    <x v="0"/>
    <s v="United States"/>
    <s v="Redlands"/>
    <x v="1"/>
    <n v="92374"/>
    <x v="1"/>
    <s v="OFF-PA-10000157"/>
    <x v="1"/>
    <x v="10"/>
    <s v="Xerox 191"/>
    <n v="19.98"/>
    <n v="1"/>
    <n v="0"/>
    <x v="1896"/>
    <x v="0"/>
    <x v="1"/>
    <x v="0"/>
    <x v="2"/>
  </r>
  <r>
    <n v="2109"/>
    <s v="CA-2015-164882"/>
    <d v="2015-10-31T00:00:00"/>
    <d v="2015-10-31T00:00:00"/>
    <s v="Same Day"/>
    <s v="SG-20080"/>
    <x v="65"/>
    <x v="0"/>
    <s v="United States"/>
    <s v="Redlands"/>
    <x v="1"/>
    <n v="92374"/>
    <x v="1"/>
    <s v="OFF-BI-10004519"/>
    <x v="1"/>
    <x v="8"/>
    <s v="GBC DocuBind P100 Manual Binding Machine"/>
    <n v="398.35199999999998"/>
    <n v="3"/>
    <n v="0.2"/>
    <x v="1148"/>
    <x v="2"/>
    <x v="1"/>
    <x v="0"/>
    <x v="2"/>
  </r>
  <r>
    <n v="2110"/>
    <s v="CA-2015-164882"/>
    <d v="2015-10-31T00:00:00"/>
    <d v="2015-10-31T00:00:00"/>
    <s v="Same Day"/>
    <s v="SG-20080"/>
    <x v="65"/>
    <x v="0"/>
    <s v="United States"/>
    <s v="Redlands"/>
    <x v="1"/>
    <n v="92374"/>
    <x v="1"/>
    <s v="OFF-AR-10004272"/>
    <x v="1"/>
    <x v="6"/>
    <s v="Newell 308"/>
    <n v="5.04"/>
    <n v="3"/>
    <n v="0"/>
    <x v="1897"/>
    <x v="0"/>
    <x v="1"/>
    <x v="0"/>
    <x v="2"/>
  </r>
  <r>
    <n v="2111"/>
    <s v="CA-2015-164882"/>
    <d v="2015-10-31T00:00:00"/>
    <d v="2015-10-31T00:00:00"/>
    <s v="Same Day"/>
    <s v="SG-20080"/>
    <x v="65"/>
    <x v="0"/>
    <s v="United States"/>
    <s v="Redlands"/>
    <x v="1"/>
    <n v="92374"/>
    <x v="1"/>
    <s v="OFF-FA-10000585"/>
    <x v="1"/>
    <x v="13"/>
    <s v="OIC Bulk Pack Metal Binder Clips"/>
    <n v="17.45"/>
    <n v="5"/>
    <n v="0"/>
    <x v="1898"/>
    <x v="0"/>
    <x v="1"/>
    <x v="0"/>
    <x v="2"/>
  </r>
  <r>
    <n v="2112"/>
    <s v="CA-2015-164882"/>
    <d v="2015-10-31T00:00:00"/>
    <d v="2015-10-31T00:00:00"/>
    <s v="Same Day"/>
    <s v="SG-20080"/>
    <x v="65"/>
    <x v="0"/>
    <s v="United States"/>
    <s v="Redlands"/>
    <x v="1"/>
    <n v="92374"/>
    <x v="1"/>
    <s v="FUR-CH-10004218"/>
    <x v="0"/>
    <x v="1"/>
    <s v="Global Fabric Manager's Chair, Dark Gray"/>
    <n v="323.13600000000002"/>
    <n v="4"/>
    <n v="0.2"/>
    <x v="1899"/>
    <x v="2"/>
    <x v="1"/>
    <x v="0"/>
    <x v="2"/>
  </r>
  <r>
    <n v="2113"/>
    <s v="CA-2015-164882"/>
    <d v="2015-10-31T00:00:00"/>
    <d v="2015-10-31T00:00:00"/>
    <s v="Same Day"/>
    <s v="SG-20080"/>
    <x v="65"/>
    <x v="0"/>
    <s v="United States"/>
    <s v="Redlands"/>
    <x v="1"/>
    <n v="92374"/>
    <x v="1"/>
    <s v="OFF-SU-10004231"/>
    <x v="1"/>
    <x v="14"/>
    <s v="Acme Tagit Stainless Steel Antibacterial Scissors"/>
    <n v="29.7"/>
    <n v="3"/>
    <n v="0"/>
    <x v="1900"/>
    <x v="0"/>
    <x v="1"/>
    <x v="0"/>
    <x v="2"/>
  </r>
  <r>
    <n v="2114"/>
    <s v="CA-2015-164882"/>
    <d v="2015-10-31T00:00:00"/>
    <d v="2015-10-31T00:00:00"/>
    <s v="Same Day"/>
    <s v="SG-20080"/>
    <x v="65"/>
    <x v="0"/>
    <s v="United States"/>
    <s v="Redlands"/>
    <x v="1"/>
    <n v="92374"/>
    <x v="1"/>
    <s v="TEC-PH-10001578"/>
    <x v="2"/>
    <x v="7"/>
    <s v="Polycom SoundStation2 EX Conference phone"/>
    <n v="1295.8399999999999"/>
    <n v="4"/>
    <n v="0.2"/>
    <x v="1901"/>
    <x v="2"/>
    <x v="1"/>
    <x v="0"/>
    <x v="2"/>
  </r>
  <r>
    <n v="2115"/>
    <s v="CA-2015-164882"/>
    <d v="2015-10-31T00:00:00"/>
    <d v="2015-10-31T00:00:00"/>
    <s v="Same Day"/>
    <s v="SG-20080"/>
    <x v="65"/>
    <x v="0"/>
    <s v="United States"/>
    <s v="Redlands"/>
    <x v="1"/>
    <n v="92374"/>
    <x v="1"/>
    <s v="OFF-ST-10003638"/>
    <x v="1"/>
    <x v="4"/>
    <s v="Mobile Personal File Cube"/>
    <n v="46.84"/>
    <n v="2"/>
    <n v="0"/>
    <x v="1902"/>
    <x v="0"/>
    <x v="1"/>
    <x v="0"/>
    <x v="2"/>
  </r>
  <r>
    <n v="2116"/>
    <s v="CA-2015-164882"/>
    <d v="2015-10-31T00:00:00"/>
    <d v="2015-10-31T00:00:00"/>
    <s v="Same Day"/>
    <s v="SG-20080"/>
    <x v="65"/>
    <x v="0"/>
    <s v="United States"/>
    <s v="Redlands"/>
    <x v="1"/>
    <n v="92374"/>
    <x v="1"/>
    <s v="FUR-BO-10002213"/>
    <x v="0"/>
    <x v="0"/>
    <s v="DMI Eclipse Executive Suite Bookcases"/>
    <n v="425.83300000000003"/>
    <n v="1"/>
    <n v="0.15"/>
    <x v="1903"/>
    <x v="2"/>
    <x v="1"/>
    <x v="0"/>
    <x v="2"/>
  </r>
  <r>
    <n v="2117"/>
    <s v="CA-2015-159786"/>
    <d v="2015-10-12T00:00:00"/>
    <d v="2015-10-17T00:00:00"/>
    <s v="Second Class"/>
    <s v="RK-19300"/>
    <x v="343"/>
    <x v="0"/>
    <s v="United States"/>
    <s v="Rochester"/>
    <x v="15"/>
    <n v="14609"/>
    <x v="3"/>
    <s v="FUR-TA-10001307"/>
    <x v="0"/>
    <x v="3"/>
    <s v="SAFCO PlanMaster Heigh-Adjustable Drafting Table Base, 43w x 30d x 30-37h, Black"/>
    <n v="209.67"/>
    <n v="1"/>
    <n v="0.4"/>
    <x v="1904"/>
    <x v="1"/>
    <x v="1"/>
    <x v="0"/>
    <x v="2"/>
  </r>
  <r>
    <n v="2118"/>
    <s v="CA-2016-130267"/>
    <d v="2016-09-19T00:00:00"/>
    <d v="2016-09-23T00:00:00"/>
    <s v="Standard Class"/>
    <s v="SW-20245"/>
    <x v="573"/>
    <x v="0"/>
    <s v="United States"/>
    <s v="Stockton"/>
    <x v="1"/>
    <n v="95207"/>
    <x v="1"/>
    <s v="OFF-PA-10002222"/>
    <x v="1"/>
    <x v="10"/>
    <s v="Xerox Color Copier Paper, 11&quot; x 17&quot;, Ream"/>
    <n v="159.88"/>
    <n v="7"/>
    <n v="0"/>
    <x v="1905"/>
    <x v="0"/>
    <x v="0"/>
    <x v="2"/>
    <x v="8"/>
  </r>
  <r>
    <n v="2119"/>
    <s v="CA-2017-155460"/>
    <d v="2017-04-13T00:00:00"/>
    <d v="2017-04-15T00:00:00"/>
    <s v="First Class"/>
    <s v="RW-19630"/>
    <x v="338"/>
    <x v="1"/>
    <s v="United States"/>
    <s v="Seattle"/>
    <x v="4"/>
    <n v="98105"/>
    <x v="1"/>
    <s v="OFF-PA-10002479"/>
    <x v="1"/>
    <x v="10"/>
    <s v="Xerox 4200 Series MultiUse Premium Copy Paper (20Lb. and 84 Bright)"/>
    <n v="5.28"/>
    <n v="1"/>
    <n v="0"/>
    <x v="1906"/>
    <x v="0"/>
    <x v="3"/>
    <x v="1"/>
    <x v="3"/>
  </r>
  <r>
    <n v="2120"/>
    <s v="CA-2017-155460"/>
    <d v="2017-04-13T00:00:00"/>
    <d v="2017-04-15T00:00:00"/>
    <s v="First Class"/>
    <s v="RW-19630"/>
    <x v="338"/>
    <x v="1"/>
    <s v="United States"/>
    <s v="Seattle"/>
    <x v="4"/>
    <n v="98105"/>
    <x v="1"/>
    <s v="OFF-BI-10003091"/>
    <x v="1"/>
    <x v="8"/>
    <s v="GBC DocuBind TL200 Manual Binding Machine"/>
    <n v="895.92"/>
    <n v="5"/>
    <n v="0.2"/>
    <x v="1735"/>
    <x v="2"/>
    <x v="3"/>
    <x v="1"/>
    <x v="3"/>
  </r>
  <r>
    <n v="2121"/>
    <s v="US-2017-168690"/>
    <d v="2017-01-07T00:00:00"/>
    <d v="2017-01-13T00:00:00"/>
    <s v="Standard Class"/>
    <s v="TS-21085"/>
    <x v="465"/>
    <x v="0"/>
    <s v="United States"/>
    <s v="Ormond Beach"/>
    <x v="2"/>
    <n v="32174"/>
    <x v="0"/>
    <s v="OFF-BI-10000145"/>
    <x v="1"/>
    <x v="8"/>
    <s v="Zipper Ring Binder Pockets"/>
    <n v="2.8079999999999998"/>
    <n v="3"/>
    <n v="0.7"/>
    <x v="1907"/>
    <x v="1"/>
    <x v="3"/>
    <x v="3"/>
    <x v="9"/>
  </r>
  <r>
    <n v="2122"/>
    <s v="CA-2017-158246"/>
    <d v="2017-11-09T00:00:00"/>
    <d v="2017-11-11T00:00:00"/>
    <s v="First Class"/>
    <s v="JB-15400"/>
    <x v="80"/>
    <x v="1"/>
    <s v="United States"/>
    <s v="Sunnyvale"/>
    <x v="1"/>
    <n v="94086"/>
    <x v="1"/>
    <s v="FUR-CH-10003061"/>
    <x v="0"/>
    <x v="1"/>
    <s v="Global Leather Task Chair, Black"/>
    <n v="215.976"/>
    <n v="3"/>
    <n v="0.2"/>
    <x v="1908"/>
    <x v="2"/>
    <x v="3"/>
    <x v="0"/>
    <x v="0"/>
  </r>
  <r>
    <n v="2123"/>
    <s v="CA-2017-167381"/>
    <d v="2017-09-22T00:00:00"/>
    <d v="2017-09-24T00:00:00"/>
    <s v="Second Class"/>
    <s v="EH-14005"/>
    <x v="382"/>
    <x v="2"/>
    <s v="United States"/>
    <s v="Lansing"/>
    <x v="12"/>
    <n v="48911"/>
    <x v="2"/>
    <s v="FUR-BO-10001972"/>
    <x v="0"/>
    <x v="0"/>
    <s v="O'Sullivan 4-Shelf Bookcase in Odessa Pine"/>
    <n v="241.96"/>
    <n v="2"/>
    <n v="0"/>
    <x v="1909"/>
    <x v="0"/>
    <x v="3"/>
    <x v="2"/>
    <x v="8"/>
  </r>
  <r>
    <n v="2124"/>
    <s v="CA-2017-167381"/>
    <d v="2017-09-22T00:00:00"/>
    <d v="2017-09-24T00:00:00"/>
    <s v="Second Class"/>
    <s v="EH-14005"/>
    <x v="382"/>
    <x v="2"/>
    <s v="United States"/>
    <s v="Lansing"/>
    <x v="12"/>
    <n v="48911"/>
    <x v="2"/>
    <s v="OFF-LA-10000134"/>
    <x v="1"/>
    <x v="2"/>
    <s v="Avery 511"/>
    <n v="27.72"/>
    <n v="9"/>
    <n v="0"/>
    <x v="1910"/>
    <x v="0"/>
    <x v="3"/>
    <x v="2"/>
    <x v="8"/>
  </r>
  <r>
    <n v="2125"/>
    <s v="CA-2017-144862"/>
    <d v="2017-12-01T00:00:00"/>
    <d v="2017-12-05T00:00:00"/>
    <s v="Standard Class"/>
    <s v="EH-14005"/>
    <x v="382"/>
    <x v="2"/>
    <s v="United States"/>
    <s v="Philadelphia"/>
    <x v="9"/>
    <n v="19143"/>
    <x v="3"/>
    <s v="OFF-EN-10003040"/>
    <x v="1"/>
    <x v="12"/>
    <s v="Quality Park Security Envelopes"/>
    <n v="104.68"/>
    <n v="5"/>
    <n v="0.2"/>
    <x v="1911"/>
    <x v="2"/>
    <x v="3"/>
    <x v="0"/>
    <x v="4"/>
  </r>
  <r>
    <n v="2126"/>
    <s v="CA-2017-144862"/>
    <d v="2017-12-01T00:00:00"/>
    <d v="2017-12-05T00:00:00"/>
    <s v="Standard Class"/>
    <s v="EH-14005"/>
    <x v="382"/>
    <x v="2"/>
    <s v="United States"/>
    <s v="Philadelphia"/>
    <x v="9"/>
    <n v="19143"/>
    <x v="3"/>
    <s v="TEC-PH-10000923"/>
    <x v="2"/>
    <x v="7"/>
    <s v="Belkin SportFit Armband For iPhone 5s/5c, Fuchsia"/>
    <n v="62.957999999999998"/>
    <n v="7"/>
    <n v="0.4"/>
    <x v="1912"/>
    <x v="1"/>
    <x v="3"/>
    <x v="0"/>
    <x v="4"/>
  </r>
  <r>
    <n v="2127"/>
    <s v="CA-2014-126032"/>
    <d v="2014-06-23T00:00:00"/>
    <d v="2014-06-28T00:00:00"/>
    <s v="Standard Class"/>
    <s v="BS-11665"/>
    <x v="574"/>
    <x v="0"/>
    <s v="United States"/>
    <s v="Philadelphia"/>
    <x v="9"/>
    <n v="19143"/>
    <x v="3"/>
    <s v="TEC-AC-10000158"/>
    <x v="2"/>
    <x v="11"/>
    <s v="Sony 64GB Class 10 Micro SDHC R40 Memory Card"/>
    <n v="86.376000000000005"/>
    <n v="3"/>
    <n v="0.2"/>
    <x v="1913"/>
    <x v="2"/>
    <x v="2"/>
    <x v="1"/>
    <x v="1"/>
  </r>
  <r>
    <n v="2128"/>
    <s v="CA-2015-134859"/>
    <d v="2015-10-04T00:00:00"/>
    <d v="2015-10-09T00:00:00"/>
    <s v="Standard Class"/>
    <s v="JK-16120"/>
    <x v="451"/>
    <x v="2"/>
    <s v="United States"/>
    <s v="Philadelphia"/>
    <x v="9"/>
    <n v="19134"/>
    <x v="3"/>
    <s v="FUR-FU-10003623"/>
    <x v="0"/>
    <x v="5"/>
    <s v="DataProducts Ampli Magnifier Task Lamp, Black,"/>
    <n v="64.944000000000003"/>
    <n v="3"/>
    <n v="0.2"/>
    <x v="1914"/>
    <x v="2"/>
    <x v="1"/>
    <x v="0"/>
    <x v="2"/>
  </r>
  <r>
    <n v="2129"/>
    <s v="CA-2015-134859"/>
    <d v="2015-10-04T00:00:00"/>
    <d v="2015-10-09T00:00:00"/>
    <s v="Standard Class"/>
    <s v="JK-16120"/>
    <x v="451"/>
    <x v="2"/>
    <s v="United States"/>
    <s v="Philadelphia"/>
    <x v="9"/>
    <n v="19134"/>
    <x v="3"/>
    <s v="OFF-PA-10001293"/>
    <x v="1"/>
    <x v="10"/>
    <s v="Xerox 1946"/>
    <n v="20.736000000000001"/>
    <n v="4"/>
    <n v="0.2"/>
    <x v="570"/>
    <x v="2"/>
    <x v="1"/>
    <x v="0"/>
    <x v="2"/>
  </r>
  <r>
    <n v="2130"/>
    <s v="US-2014-114188"/>
    <d v="2014-05-20T00:00:00"/>
    <d v="2014-05-22T00:00:00"/>
    <s v="Second Class"/>
    <s v="RF-19345"/>
    <x v="575"/>
    <x v="1"/>
    <s v="United States"/>
    <s v="Dover"/>
    <x v="38"/>
    <n v="3820"/>
    <x v="3"/>
    <s v="OFF-AP-10000124"/>
    <x v="1"/>
    <x v="9"/>
    <s v="Acco 6 Outlet Guardian Basic Surge Suppressor"/>
    <n v="33.28"/>
    <n v="4"/>
    <n v="0"/>
    <x v="1915"/>
    <x v="0"/>
    <x v="2"/>
    <x v="1"/>
    <x v="5"/>
  </r>
  <r>
    <n v="2131"/>
    <s v="US-2014-114188"/>
    <d v="2014-05-20T00:00:00"/>
    <d v="2014-05-22T00:00:00"/>
    <s v="Second Class"/>
    <s v="RF-19345"/>
    <x v="575"/>
    <x v="1"/>
    <s v="United States"/>
    <s v="Dover"/>
    <x v="38"/>
    <n v="3820"/>
    <x v="3"/>
    <s v="OFF-AR-10004511"/>
    <x v="1"/>
    <x v="6"/>
    <s v="Sanford Colorific Scented Colored Pencils, 12/Pack"/>
    <n v="38.520000000000003"/>
    <n v="9"/>
    <n v="0"/>
    <x v="1916"/>
    <x v="0"/>
    <x v="2"/>
    <x v="1"/>
    <x v="5"/>
  </r>
  <r>
    <n v="2132"/>
    <s v="US-2014-114188"/>
    <d v="2014-05-20T00:00:00"/>
    <d v="2014-05-22T00:00:00"/>
    <s v="Second Class"/>
    <s v="RF-19345"/>
    <x v="575"/>
    <x v="1"/>
    <s v="United States"/>
    <s v="Dover"/>
    <x v="38"/>
    <n v="3820"/>
    <x v="3"/>
    <s v="FUR-FU-10000076"/>
    <x v="0"/>
    <x v="5"/>
    <s v="24-Hour Round Wall Clock"/>
    <n v="139.86000000000001"/>
    <n v="7"/>
    <n v="0"/>
    <x v="1917"/>
    <x v="0"/>
    <x v="2"/>
    <x v="1"/>
    <x v="5"/>
  </r>
  <r>
    <n v="2133"/>
    <s v="CA-2015-156524"/>
    <d v="2015-11-20T00:00:00"/>
    <d v="2015-11-26T00:00:00"/>
    <s v="Standard Class"/>
    <s v="DL-12865"/>
    <x v="297"/>
    <x v="0"/>
    <s v="United States"/>
    <s v="New York City"/>
    <x v="15"/>
    <n v="10011"/>
    <x v="3"/>
    <s v="OFF-PA-10003883"/>
    <x v="1"/>
    <x v="10"/>
    <s v="Message Book, Phone, Wirebound Standard Line Memo, 2 3/4&quot; X 5&quot;"/>
    <n v="19.649999999999999"/>
    <n v="3"/>
    <n v="0"/>
    <x v="1918"/>
    <x v="0"/>
    <x v="1"/>
    <x v="0"/>
    <x v="0"/>
  </r>
  <r>
    <n v="2134"/>
    <s v="CA-2015-122210"/>
    <d v="2015-11-30T00:00:00"/>
    <d v="2015-12-04T00:00:00"/>
    <s v="Standard Class"/>
    <s v="WB-21850"/>
    <x v="576"/>
    <x v="0"/>
    <s v="United States"/>
    <s v="Philadelphia"/>
    <x v="9"/>
    <n v="19134"/>
    <x v="3"/>
    <s v="OFF-BI-10003656"/>
    <x v="1"/>
    <x v="8"/>
    <s v="Fellowes PB200 Plastic Comb Binding Machine"/>
    <n v="152.99100000000001"/>
    <n v="3"/>
    <n v="0.7"/>
    <x v="1919"/>
    <x v="1"/>
    <x v="1"/>
    <x v="0"/>
    <x v="0"/>
  </r>
  <r>
    <n v="2135"/>
    <s v="CA-2015-122210"/>
    <d v="2015-11-30T00:00:00"/>
    <d v="2015-12-04T00:00:00"/>
    <s v="Standard Class"/>
    <s v="WB-21850"/>
    <x v="576"/>
    <x v="0"/>
    <s v="United States"/>
    <s v="Philadelphia"/>
    <x v="9"/>
    <n v="19134"/>
    <x v="3"/>
    <s v="OFF-FA-10000053"/>
    <x v="1"/>
    <x v="13"/>
    <s v="Revere Boxed Rubber Bands by Revere"/>
    <n v="10.584"/>
    <n v="7"/>
    <n v="0.2"/>
    <x v="1920"/>
    <x v="2"/>
    <x v="1"/>
    <x v="0"/>
    <x v="0"/>
  </r>
  <r>
    <n v="2136"/>
    <s v="CA-2015-122210"/>
    <d v="2015-11-30T00:00:00"/>
    <d v="2015-12-04T00:00:00"/>
    <s v="Standard Class"/>
    <s v="WB-21850"/>
    <x v="576"/>
    <x v="0"/>
    <s v="United States"/>
    <s v="Philadelphia"/>
    <x v="9"/>
    <n v="19134"/>
    <x v="3"/>
    <s v="TEC-PH-10002807"/>
    <x v="2"/>
    <x v="7"/>
    <s v="Motorla HX550 Universal Bluetooth Headset"/>
    <n v="94.92"/>
    <n v="4"/>
    <n v="0.4"/>
    <x v="1921"/>
    <x v="1"/>
    <x v="1"/>
    <x v="0"/>
    <x v="0"/>
  </r>
  <r>
    <n v="2137"/>
    <s v="CA-2015-156377"/>
    <d v="2015-12-31T00:00:00"/>
    <d v="2016-01-05T00:00:00"/>
    <s v="Standard Class"/>
    <s v="TB-21625"/>
    <x v="577"/>
    <x v="0"/>
    <s v="United States"/>
    <s v="Grand Prairie"/>
    <x v="5"/>
    <n v="75051"/>
    <x v="2"/>
    <s v="FUR-FU-10002364"/>
    <x v="0"/>
    <x v="5"/>
    <s v="Eldon Expressions Wood Desk Accessories, Oak"/>
    <n v="14.76"/>
    <n v="5"/>
    <n v="0.6"/>
    <x v="1922"/>
    <x v="1"/>
    <x v="1"/>
    <x v="0"/>
    <x v="4"/>
  </r>
  <r>
    <n v="2138"/>
    <s v="CA-2015-156377"/>
    <d v="2015-12-31T00:00:00"/>
    <d v="2016-01-05T00:00:00"/>
    <s v="Standard Class"/>
    <s v="TB-21625"/>
    <x v="577"/>
    <x v="0"/>
    <s v="United States"/>
    <s v="Grand Prairie"/>
    <x v="5"/>
    <n v="75051"/>
    <x v="2"/>
    <s v="OFF-BI-10002954"/>
    <x v="1"/>
    <x v="8"/>
    <s v="Newell 3-Hole Punched Plastic Slotted Magazine Holders for Binders"/>
    <n v="3.6560000000000001"/>
    <n v="4"/>
    <n v="0.8"/>
    <x v="1923"/>
    <x v="1"/>
    <x v="1"/>
    <x v="0"/>
    <x v="4"/>
  </r>
  <r>
    <n v="2139"/>
    <s v="US-2017-157896"/>
    <d v="2017-11-16T00:00:00"/>
    <d v="2017-11-16T00:00:00"/>
    <s v="Same Day"/>
    <s v="CB-12415"/>
    <x v="558"/>
    <x v="0"/>
    <s v="United States"/>
    <s v="New York City"/>
    <x v="15"/>
    <n v="10009"/>
    <x v="3"/>
    <s v="OFF-PA-10004092"/>
    <x v="1"/>
    <x v="10"/>
    <s v="Tops Green Bar Computer Printout Paper"/>
    <n v="146.82"/>
    <n v="3"/>
    <n v="0"/>
    <x v="690"/>
    <x v="0"/>
    <x v="3"/>
    <x v="0"/>
    <x v="0"/>
  </r>
  <r>
    <n v="2140"/>
    <s v="CA-2014-159520"/>
    <d v="2014-06-06T00:00:00"/>
    <d v="2014-06-11T00:00:00"/>
    <s v="Standard Class"/>
    <s v="GT-14635"/>
    <x v="265"/>
    <x v="1"/>
    <s v="United States"/>
    <s v="Long Beach"/>
    <x v="15"/>
    <n v="11561"/>
    <x v="3"/>
    <s v="OFF-BI-10003982"/>
    <x v="1"/>
    <x v="8"/>
    <s v="Wilson Jones Century Plastic Molded Ring Binders"/>
    <n v="149.54400000000001"/>
    <n v="9"/>
    <n v="0.2"/>
    <x v="1924"/>
    <x v="2"/>
    <x v="2"/>
    <x v="1"/>
    <x v="1"/>
  </r>
  <r>
    <n v="2141"/>
    <s v="CA-2014-159520"/>
    <d v="2014-06-06T00:00:00"/>
    <d v="2014-06-11T00:00:00"/>
    <s v="Standard Class"/>
    <s v="GT-14635"/>
    <x v="265"/>
    <x v="1"/>
    <s v="United States"/>
    <s v="Long Beach"/>
    <x v="15"/>
    <n v="11561"/>
    <x v="3"/>
    <s v="OFF-SU-10001664"/>
    <x v="1"/>
    <x v="14"/>
    <s v="Acme Office Executive Series Stainless Steel Trimmers"/>
    <n v="17.14"/>
    <n v="2"/>
    <n v="0"/>
    <x v="1925"/>
    <x v="0"/>
    <x v="2"/>
    <x v="1"/>
    <x v="1"/>
  </r>
  <r>
    <n v="2142"/>
    <s v="CA-2014-159520"/>
    <d v="2014-06-06T00:00:00"/>
    <d v="2014-06-11T00:00:00"/>
    <s v="Standard Class"/>
    <s v="GT-14635"/>
    <x v="265"/>
    <x v="1"/>
    <s v="United States"/>
    <s v="Long Beach"/>
    <x v="15"/>
    <n v="11561"/>
    <x v="3"/>
    <s v="FUR-TA-10003238"/>
    <x v="0"/>
    <x v="3"/>
    <s v="Chromcraft Bull-Nose Wood 48&quot; x 96&quot; Rectangular Conference Tables"/>
    <n v="991.76400000000001"/>
    <n v="3"/>
    <n v="0.4"/>
    <x v="1926"/>
    <x v="1"/>
    <x v="2"/>
    <x v="1"/>
    <x v="1"/>
  </r>
  <r>
    <n v="2143"/>
    <s v="CA-2016-155481"/>
    <d v="2016-09-01T00:00:00"/>
    <d v="2016-09-05T00:00:00"/>
    <s v="Standard Class"/>
    <s v="DK-13225"/>
    <x v="158"/>
    <x v="1"/>
    <s v="United States"/>
    <s v="Philadelphia"/>
    <x v="9"/>
    <n v="19140"/>
    <x v="3"/>
    <s v="OFF-PA-10004675"/>
    <x v="1"/>
    <x v="10"/>
    <s v="Telephone Message Books with Fax/Mobile Section, 5 1/2&quot; x 3 3/16&quot;"/>
    <n v="30.48"/>
    <n v="6"/>
    <n v="0.2"/>
    <x v="1927"/>
    <x v="2"/>
    <x v="0"/>
    <x v="2"/>
    <x v="8"/>
  </r>
  <r>
    <n v="2144"/>
    <s v="CA-2016-155481"/>
    <d v="2016-09-01T00:00:00"/>
    <d v="2016-09-05T00:00:00"/>
    <s v="Standard Class"/>
    <s v="DK-13225"/>
    <x v="158"/>
    <x v="1"/>
    <s v="United States"/>
    <s v="Philadelphia"/>
    <x v="9"/>
    <n v="19140"/>
    <x v="3"/>
    <s v="TEC-PH-10002293"/>
    <x v="2"/>
    <x v="7"/>
    <s v="Anker 36W 4-Port USB Wall Charger Travel Power Adapter for iPhone 5s 5c 5"/>
    <n v="23.988"/>
    <n v="2"/>
    <n v="0.4"/>
    <x v="1928"/>
    <x v="1"/>
    <x v="0"/>
    <x v="2"/>
    <x v="8"/>
  </r>
  <r>
    <n v="2145"/>
    <s v="CA-2016-155481"/>
    <d v="2016-09-01T00:00:00"/>
    <d v="2016-09-05T00:00:00"/>
    <s v="Standard Class"/>
    <s v="DK-13225"/>
    <x v="158"/>
    <x v="1"/>
    <s v="United States"/>
    <s v="Philadelphia"/>
    <x v="9"/>
    <n v="19140"/>
    <x v="3"/>
    <s v="OFF-FA-10002780"/>
    <x v="1"/>
    <x v="13"/>
    <s v="Staples"/>
    <n v="16.687999999999999"/>
    <n v="7"/>
    <n v="0.2"/>
    <x v="1929"/>
    <x v="2"/>
    <x v="0"/>
    <x v="2"/>
    <x v="8"/>
  </r>
  <r>
    <n v="2146"/>
    <s v="US-2016-152051"/>
    <d v="2016-06-25T00:00:00"/>
    <d v="2016-06-29T00:00:00"/>
    <s v="Standard Class"/>
    <s v="TS-21160"/>
    <x v="378"/>
    <x v="1"/>
    <s v="United States"/>
    <s v="York"/>
    <x v="9"/>
    <n v="17403"/>
    <x v="3"/>
    <s v="FUR-CH-10002965"/>
    <x v="0"/>
    <x v="1"/>
    <s v="Global Leather Highback Executive Chair with Pneumatic Height Adjustment, Black"/>
    <n v="422.05799999999999"/>
    <n v="3"/>
    <n v="0.3"/>
    <x v="1930"/>
    <x v="1"/>
    <x v="0"/>
    <x v="1"/>
    <x v="1"/>
  </r>
  <r>
    <n v="2147"/>
    <s v="US-2016-152051"/>
    <d v="2016-06-25T00:00:00"/>
    <d v="2016-06-29T00:00:00"/>
    <s v="Standard Class"/>
    <s v="TS-21160"/>
    <x v="378"/>
    <x v="1"/>
    <s v="United States"/>
    <s v="York"/>
    <x v="9"/>
    <n v="17403"/>
    <x v="3"/>
    <s v="OFF-BI-10004781"/>
    <x v="1"/>
    <x v="8"/>
    <s v="GBC Wire Binding Strips"/>
    <n v="38.088000000000001"/>
    <n v="4"/>
    <n v="0.7"/>
    <x v="1931"/>
    <x v="1"/>
    <x v="0"/>
    <x v="1"/>
    <x v="1"/>
  </r>
  <r>
    <n v="2148"/>
    <s v="US-2016-152051"/>
    <d v="2016-06-25T00:00:00"/>
    <d v="2016-06-29T00:00:00"/>
    <s v="Standard Class"/>
    <s v="TS-21160"/>
    <x v="378"/>
    <x v="1"/>
    <s v="United States"/>
    <s v="York"/>
    <x v="9"/>
    <n v="17403"/>
    <x v="3"/>
    <s v="OFF-ST-10001713"/>
    <x v="1"/>
    <x v="4"/>
    <s v="Gould Plastics 9-Pocket Panel Bin, 18-3/8w x 5-1/4d x 20-1/2h, Black"/>
    <n v="254.352"/>
    <n v="6"/>
    <n v="0.2"/>
    <x v="1932"/>
    <x v="2"/>
    <x v="0"/>
    <x v="1"/>
    <x v="1"/>
  </r>
  <r>
    <n v="2149"/>
    <s v="CA-2014-141607"/>
    <d v="2014-12-12T00:00:00"/>
    <d v="2014-12-17T00:00:00"/>
    <s v="Standard Class"/>
    <s v="WB-21850"/>
    <x v="576"/>
    <x v="0"/>
    <s v="United States"/>
    <s v="Concord"/>
    <x v="1"/>
    <n v="94521"/>
    <x v="1"/>
    <s v="FUR-FU-10003975"/>
    <x v="0"/>
    <x v="5"/>
    <s v="Eldon Advantage Chair Mats for Low to Medium Pile Carpets"/>
    <n v="43.31"/>
    <n v="1"/>
    <n v="0"/>
    <x v="1933"/>
    <x v="0"/>
    <x v="2"/>
    <x v="0"/>
    <x v="4"/>
  </r>
  <r>
    <n v="2150"/>
    <s v="CA-2017-102771"/>
    <d v="2017-03-31T00:00:00"/>
    <d v="2017-04-05T00:00:00"/>
    <s v="Standard Class"/>
    <s v="DO-13435"/>
    <x v="157"/>
    <x v="0"/>
    <s v="United States"/>
    <s v="New York City"/>
    <x v="15"/>
    <n v="10035"/>
    <x v="3"/>
    <s v="TEC-PH-10001536"/>
    <x v="2"/>
    <x v="7"/>
    <s v="Spigen Samsung Galaxy S5 Case Wallet"/>
    <n v="84.95"/>
    <n v="5"/>
    <n v="0"/>
    <x v="1934"/>
    <x v="0"/>
    <x v="3"/>
    <x v="3"/>
    <x v="10"/>
  </r>
  <r>
    <n v="2151"/>
    <s v="US-2017-139969"/>
    <d v="2017-11-19T00:00:00"/>
    <d v="2017-11-26T00:00:00"/>
    <s v="Standard Class"/>
    <s v="AF-10870"/>
    <x v="578"/>
    <x v="0"/>
    <s v="United States"/>
    <s v="College Station"/>
    <x v="5"/>
    <n v="77840"/>
    <x v="2"/>
    <s v="FUR-CH-10001973"/>
    <x v="0"/>
    <x v="1"/>
    <s v="Office Star Flex Back Scooter Chair with White Frame"/>
    <n v="233.05799999999999"/>
    <n v="3"/>
    <n v="0.3"/>
    <x v="1935"/>
    <x v="1"/>
    <x v="3"/>
    <x v="0"/>
    <x v="0"/>
  </r>
  <r>
    <n v="2152"/>
    <s v="CA-2014-167360"/>
    <d v="2014-11-24T00:00:00"/>
    <d v="2014-11-29T00:00:00"/>
    <s v="Second Class"/>
    <s v="RB-19435"/>
    <x v="579"/>
    <x v="0"/>
    <s v="United States"/>
    <s v="Saint Louis"/>
    <x v="25"/>
    <n v="63116"/>
    <x v="2"/>
    <s v="TEC-AC-10001772"/>
    <x v="2"/>
    <x v="11"/>
    <s v="Memorex Mini Travel Drive 16 GB USB 2.0 Flash Drive"/>
    <n v="111.79"/>
    <n v="7"/>
    <n v="0"/>
    <x v="1936"/>
    <x v="0"/>
    <x v="2"/>
    <x v="0"/>
    <x v="0"/>
  </r>
  <r>
    <n v="2153"/>
    <s v="CA-2015-123505"/>
    <d v="2015-11-22T00:00:00"/>
    <d v="2015-11-26T00:00:00"/>
    <s v="Standard Class"/>
    <s v="AR-10540"/>
    <x v="481"/>
    <x v="0"/>
    <s v="United States"/>
    <s v="Quincy"/>
    <x v="31"/>
    <n v="2169"/>
    <x v="3"/>
    <s v="OFF-PA-10002586"/>
    <x v="1"/>
    <x v="10"/>
    <s v="Xerox 1970"/>
    <n v="14.94"/>
    <n v="3"/>
    <n v="0"/>
    <x v="1937"/>
    <x v="0"/>
    <x v="1"/>
    <x v="0"/>
    <x v="0"/>
  </r>
  <r>
    <n v="2154"/>
    <s v="CA-2016-117282"/>
    <d v="2016-07-14T00:00:00"/>
    <d v="2016-07-18T00:00:00"/>
    <s v="Standard Class"/>
    <s v="DR-12880"/>
    <x v="112"/>
    <x v="1"/>
    <s v="United States"/>
    <s v="New York City"/>
    <x v="15"/>
    <n v="10009"/>
    <x v="3"/>
    <s v="OFF-BI-10004094"/>
    <x v="1"/>
    <x v="8"/>
    <s v="GBC Standard Plastic Binding Systems Combs"/>
    <n v="14.16"/>
    <n v="2"/>
    <n v="0.2"/>
    <x v="1938"/>
    <x v="2"/>
    <x v="0"/>
    <x v="2"/>
    <x v="7"/>
  </r>
  <r>
    <n v="2155"/>
    <s v="US-2016-120460"/>
    <d v="2016-04-30T00:00:00"/>
    <d v="2016-05-05T00:00:00"/>
    <s v="Standard Class"/>
    <s v="BF-11170"/>
    <x v="408"/>
    <x v="2"/>
    <s v="United States"/>
    <s v="Dallas"/>
    <x v="5"/>
    <n v="75081"/>
    <x v="2"/>
    <s v="FUR-FU-10004973"/>
    <x v="0"/>
    <x v="5"/>
    <s v="Flat Face Poster Frame"/>
    <n v="22.608000000000001"/>
    <n v="3"/>
    <n v="0.6"/>
    <x v="1939"/>
    <x v="1"/>
    <x v="0"/>
    <x v="1"/>
    <x v="3"/>
  </r>
  <r>
    <n v="2156"/>
    <s v="CA-2016-111115"/>
    <d v="2016-07-25T00:00:00"/>
    <d v="2016-07-27T00:00:00"/>
    <s v="Second Class"/>
    <s v="LB-16735"/>
    <x v="445"/>
    <x v="0"/>
    <s v="United States"/>
    <s v="Los Angeles"/>
    <x v="1"/>
    <n v="90032"/>
    <x v="1"/>
    <s v="OFF-FA-10000624"/>
    <x v="1"/>
    <x v="13"/>
    <s v="OIC Binder Clips"/>
    <n v="21.48"/>
    <n v="6"/>
    <n v="0"/>
    <x v="1940"/>
    <x v="0"/>
    <x v="0"/>
    <x v="2"/>
    <x v="7"/>
  </r>
  <r>
    <n v="2157"/>
    <s v="CA-2014-124646"/>
    <d v="2014-06-22T00:00:00"/>
    <d v="2014-06-24T00:00:00"/>
    <s v="First Class"/>
    <s v="DV-13465"/>
    <x v="231"/>
    <x v="0"/>
    <s v="United States"/>
    <s v="Minneapolis"/>
    <x v="11"/>
    <n v="55407"/>
    <x v="2"/>
    <s v="OFF-ST-10001097"/>
    <x v="1"/>
    <x v="4"/>
    <s v="Office Impressions Heavy Duty Welded Shelving &amp; Multimedia Storage Drawers"/>
    <n v="501.81"/>
    <n v="3"/>
    <n v="0"/>
    <x v="232"/>
    <x v="0"/>
    <x v="2"/>
    <x v="1"/>
    <x v="1"/>
  </r>
  <r>
    <n v="2158"/>
    <s v="CA-2014-124646"/>
    <d v="2014-06-22T00:00:00"/>
    <d v="2014-06-24T00:00:00"/>
    <s v="First Class"/>
    <s v="DV-13465"/>
    <x v="231"/>
    <x v="0"/>
    <s v="United States"/>
    <s v="Minneapolis"/>
    <x v="11"/>
    <n v="55407"/>
    <x v="2"/>
    <s v="OFF-ST-10001469"/>
    <x v="1"/>
    <x v="4"/>
    <s v="Fellowes Bankers Box Recycled Super Stor/Drawer"/>
    <n v="161.94"/>
    <n v="3"/>
    <n v="0"/>
    <x v="437"/>
    <x v="0"/>
    <x v="2"/>
    <x v="1"/>
    <x v="1"/>
  </r>
  <r>
    <n v="2159"/>
    <s v="CA-2017-148166"/>
    <d v="2017-10-21T00:00:00"/>
    <d v="2017-10-26T00:00:00"/>
    <s v="Standard Class"/>
    <s v="NK-18490"/>
    <x v="71"/>
    <x v="2"/>
    <s v="United States"/>
    <s v="Deltona"/>
    <x v="2"/>
    <n v="32725"/>
    <x v="0"/>
    <s v="OFF-AR-10004956"/>
    <x v="1"/>
    <x v="6"/>
    <s v="Newell 33"/>
    <n v="17.856000000000002"/>
    <n v="4"/>
    <n v="0.2"/>
    <x v="1941"/>
    <x v="2"/>
    <x v="3"/>
    <x v="0"/>
    <x v="2"/>
  </r>
  <r>
    <n v="2160"/>
    <s v="CA-2016-159737"/>
    <d v="2016-09-03T00:00:00"/>
    <d v="2016-09-09T00:00:00"/>
    <s v="Standard Class"/>
    <s v="CS-11950"/>
    <x v="229"/>
    <x v="0"/>
    <s v="United States"/>
    <s v="Chicago"/>
    <x v="10"/>
    <n v="60610"/>
    <x v="2"/>
    <s v="OFF-BI-10004236"/>
    <x v="1"/>
    <x v="8"/>
    <s v="XtraLife ClearVue Slant-D Ring Binder, White, 3&quot;"/>
    <n v="8.8079999999999998"/>
    <n v="3"/>
    <n v="0.8"/>
    <x v="1942"/>
    <x v="1"/>
    <x v="0"/>
    <x v="2"/>
    <x v="8"/>
  </r>
  <r>
    <n v="2161"/>
    <s v="CA-2016-141019"/>
    <d v="2016-05-14T00:00:00"/>
    <d v="2016-05-14T00:00:00"/>
    <s v="Same Day"/>
    <s v="LH-17155"/>
    <x v="109"/>
    <x v="0"/>
    <s v="United States"/>
    <s v="Cincinnati"/>
    <x v="24"/>
    <n v="45231"/>
    <x v="3"/>
    <s v="FUR-FU-10002937"/>
    <x v="0"/>
    <x v="5"/>
    <s v="GE 48&quot; Fluorescent Tube, Cool White Energy Saver, 34 Watts, 30/Box"/>
    <n v="79.384"/>
    <n v="1"/>
    <n v="0.2"/>
    <x v="1943"/>
    <x v="2"/>
    <x v="0"/>
    <x v="1"/>
    <x v="5"/>
  </r>
  <r>
    <n v="2162"/>
    <s v="CA-2016-101938"/>
    <d v="2016-01-07T00:00:00"/>
    <d v="2016-01-12T00:00:00"/>
    <s v="Standard Class"/>
    <s v="DW-13480"/>
    <x v="108"/>
    <x v="2"/>
    <s v="United States"/>
    <s v="Oakland"/>
    <x v="1"/>
    <n v="94601"/>
    <x v="1"/>
    <s v="OFF-AR-10003696"/>
    <x v="1"/>
    <x v="6"/>
    <s v="Panasonic KP-350BK Electric Pencil Sharpener with Auto Stop"/>
    <n v="34.58"/>
    <n v="1"/>
    <n v="0"/>
    <x v="1944"/>
    <x v="0"/>
    <x v="0"/>
    <x v="3"/>
    <x v="9"/>
  </r>
  <r>
    <n v="2163"/>
    <s v="CA-2017-166296"/>
    <d v="2017-03-13T00:00:00"/>
    <d v="2017-03-19T00:00:00"/>
    <s v="Standard Class"/>
    <s v="KF-16285"/>
    <x v="580"/>
    <x v="2"/>
    <s v="United States"/>
    <s v="Manteca"/>
    <x v="1"/>
    <n v="95336"/>
    <x v="1"/>
    <s v="OFF-PA-10004359"/>
    <x v="1"/>
    <x v="10"/>
    <s v="Multicolor Computer Printout Paper"/>
    <n v="314.55"/>
    <n v="3"/>
    <n v="0"/>
    <x v="1945"/>
    <x v="0"/>
    <x v="3"/>
    <x v="3"/>
    <x v="10"/>
  </r>
  <r>
    <n v="2164"/>
    <s v="CA-2016-154018"/>
    <d v="2016-10-13T00:00:00"/>
    <d v="2016-10-19T00:00:00"/>
    <s v="Standard Class"/>
    <s v="HA-14920"/>
    <x v="66"/>
    <x v="0"/>
    <s v="United States"/>
    <s v="Laredo"/>
    <x v="5"/>
    <n v="78041"/>
    <x v="2"/>
    <s v="TEC-AC-10002402"/>
    <x v="2"/>
    <x v="11"/>
    <s v="Razer Kraken PRO Over Ear PC and Music Headset"/>
    <n v="191.976"/>
    <n v="3"/>
    <n v="0.2"/>
    <x v="1946"/>
    <x v="2"/>
    <x v="0"/>
    <x v="0"/>
    <x v="2"/>
  </r>
  <r>
    <n v="2165"/>
    <s v="CA-2016-154018"/>
    <d v="2016-10-13T00:00:00"/>
    <d v="2016-10-19T00:00:00"/>
    <s v="Standard Class"/>
    <s v="HA-14920"/>
    <x v="66"/>
    <x v="0"/>
    <s v="United States"/>
    <s v="Laredo"/>
    <x v="5"/>
    <n v="78041"/>
    <x v="2"/>
    <s v="OFF-PA-10000551"/>
    <x v="1"/>
    <x v="10"/>
    <s v="Array Memo Cubes"/>
    <n v="8.2880000000000003"/>
    <n v="2"/>
    <n v="0.2"/>
    <x v="1947"/>
    <x v="2"/>
    <x v="0"/>
    <x v="0"/>
    <x v="2"/>
  </r>
  <r>
    <n v="2166"/>
    <s v="CA-2016-154018"/>
    <d v="2016-10-13T00:00:00"/>
    <d v="2016-10-19T00:00:00"/>
    <s v="Standard Class"/>
    <s v="HA-14920"/>
    <x v="66"/>
    <x v="0"/>
    <s v="United States"/>
    <s v="Laredo"/>
    <x v="5"/>
    <n v="78041"/>
    <x v="2"/>
    <s v="FUR-FU-10003394"/>
    <x v="0"/>
    <x v="5"/>
    <s v="Tenex &quot;The Solids&quot; Textured Chair Mats"/>
    <n v="139.91999999999999"/>
    <n v="5"/>
    <n v="0.6"/>
    <x v="1948"/>
    <x v="1"/>
    <x v="0"/>
    <x v="0"/>
    <x v="2"/>
  </r>
  <r>
    <n v="2167"/>
    <s v="CA-2016-154018"/>
    <d v="2016-10-13T00:00:00"/>
    <d v="2016-10-19T00:00:00"/>
    <s v="Standard Class"/>
    <s v="HA-14920"/>
    <x v="66"/>
    <x v="0"/>
    <s v="United States"/>
    <s v="Laredo"/>
    <x v="5"/>
    <n v="78041"/>
    <x v="2"/>
    <s v="OFF-AR-10002067"/>
    <x v="1"/>
    <x v="6"/>
    <s v="Newell 334"/>
    <n v="15.872"/>
    <n v="1"/>
    <n v="0.2"/>
    <x v="1949"/>
    <x v="2"/>
    <x v="0"/>
    <x v="0"/>
    <x v="2"/>
  </r>
  <r>
    <n v="2168"/>
    <s v="CA-2016-154018"/>
    <d v="2016-10-13T00:00:00"/>
    <d v="2016-10-19T00:00:00"/>
    <s v="Standard Class"/>
    <s v="HA-14920"/>
    <x v="66"/>
    <x v="0"/>
    <s v="United States"/>
    <s v="Laredo"/>
    <x v="5"/>
    <n v="78041"/>
    <x v="2"/>
    <s v="OFF-BI-10004140"/>
    <x v="1"/>
    <x v="8"/>
    <s v="Avery Non-Stick Binders"/>
    <n v="6.2859999999999996"/>
    <n v="7"/>
    <n v="0.8"/>
    <x v="1950"/>
    <x v="1"/>
    <x v="0"/>
    <x v="0"/>
    <x v="2"/>
  </r>
  <r>
    <n v="2169"/>
    <s v="CA-2017-117870"/>
    <d v="2017-01-27T00:00:00"/>
    <d v="2017-01-30T00:00:00"/>
    <s v="Second Class"/>
    <s v="JH-15820"/>
    <x v="581"/>
    <x v="0"/>
    <s v="United States"/>
    <s v="Kent"/>
    <x v="24"/>
    <n v="44240"/>
    <x v="3"/>
    <s v="OFF-AR-10004078"/>
    <x v="1"/>
    <x v="6"/>
    <s v="Newell 312"/>
    <n v="14.016"/>
    <n v="3"/>
    <n v="0.2"/>
    <x v="1951"/>
    <x v="2"/>
    <x v="3"/>
    <x v="3"/>
    <x v="9"/>
  </r>
  <r>
    <n v="2170"/>
    <s v="CA-2017-117870"/>
    <d v="2017-01-27T00:00:00"/>
    <d v="2017-01-30T00:00:00"/>
    <s v="Second Class"/>
    <s v="JH-15820"/>
    <x v="581"/>
    <x v="0"/>
    <s v="United States"/>
    <s v="Kent"/>
    <x v="24"/>
    <n v="44240"/>
    <x v="3"/>
    <s v="TEC-AC-10000927"/>
    <x v="2"/>
    <x v="11"/>
    <s v="Anker Ultrathin Bluetooth Wireless Keyboard Aluminum Cover with Stand "/>
    <n v="71.975999999999999"/>
    <n v="3"/>
    <n v="0.2"/>
    <x v="1952"/>
    <x v="2"/>
    <x v="3"/>
    <x v="3"/>
    <x v="9"/>
  </r>
  <r>
    <n v="2171"/>
    <s v="CA-2017-117870"/>
    <d v="2017-01-27T00:00:00"/>
    <d v="2017-01-30T00:00:00"/>
    <s v="Second Class"/>
    <s v="JH-15820"/>
    <x v="581"/>
    <x v="0"/>
    <s v="United States"/>
    <s v="Kent"/>
    <x v="24"/>
    <n v="44240"/>
    <x v="3"/>
    <s v="TEC-PH-10003931"/>
    <x v="2"/>
    <x v="7"/>
    <s v="JBL Micro Wireless Portable Bluetooth Speaker"/>
    <n v="107.982"/>
    <n v="3"/>
    <n v="0.4"/>
    <x v="731"/>
    <x v="1"/>
    <x v="3"/>
    <x v="3"/>
    <x v="9"/>
  </r>
  <r>
    <n v="2172"/>
    <s v="US-2017-137491"/>
    <d v="2017-11-19T00:00:00"/>
    <d v="2017-11-25T00:00:00"/>
    <s v="Standard Class"/>
    <s v="LC-16930"/>
    <x v="18"/>
    <x v="1"/>
    <s v="United States"/>
    <s v="San Angelo"/>
    <x v="5"/>
    <n v="76903"/>
    <x v="2"/>
    <s v="FUR-CH-10004675"/>
    <x v="0"/>
    <x v="1"/>
    <s v="Lifetime Advantage Folding Chairs, 4/Carton"/>
    <n v="305.31200000000001"/>
    <n v="2"/>
    <n v="0.3"/>
    <x v="1953"/>
    <x v="1"/>
    <x v="3"/>
    <x v="0"/>
    <x v="0"/>
  </r>
  <r>
    <n v="2173"/>
    <s v="CA-2014-152296"/>
    <d v="2014-08-01T00:00:00"/>
    <d v="2014-08-03T00:00:00"/>
    <s v="First Class"/>
    <s v="IL-15100"/>
    <x v="582"/>
    <x v="0"/>
    <s v="United States"/>
    <s v="San Francisco"/>
    <x v="1"/>
    <n v="94122"/>
    <x v="1"/>
    <s v="OFF-BI-10004506"/>
    <x v="1"/>
    <x v="8"/>
    <s v="Wilson Jones data.warehouse D-Ring Binders with DublLock"/>
    <n v="19.751999999999999"/>
    <n v="3"/>
    <n v="0.2"/>
    <x v="1954"/>
    <x v="2"/>
    <x v="2"/>
    <x v="2"/>
    <x v="6"/>
  </r>
  <r>
    <n v="2174"/>
    <s v="CA-2016-112025"/>
    <d v="2016-07-30T00:00:00"/>
    <d v="2016-08-04T00:00:00"/>
    <s v="Standard Class"/>
    <s v="LS-16975"/>
    <x v="60"/>
    <x v="2"/>
    <s v="United States"/>
    <s v="Houston"/>
    <x v="5"/>
    <n v="77070"/>
    <x v="2"/>
    <s v="OFF-BI-10002353"/>
    <x v="1"/>
    <x v="8"/>
    <s v="GBC VeloBind Cover Sets"/>
    <n v="9.2639999999999993"/>
    <n v="3"/>
    <n v="0.8"/>
    <x v="1955"/>
    <x v="1"/>
    <x v="0"/>
    <x v="2"/>
    <x v="7"/>
  </r>
  <r>
    <n v="2175"/>
    <s v="CA-2015-132507"/>
    <d v="2015-07-30T00:00:00"/>
    <d v="2015-08-03T00:00:00"/>
    <s v="Second Class"/>
    <s v="CC-12610"/>
    <x v="566"/>
    <x v="1"/>
    <s v="United States"/>
    <s v="Houston"/>
    <x v="5"/>
    <n v="77041"/>
    <x v="2"/>
    <s v="OFF-ST-10000943"/>
    <x v="1"/>
    <x v="4"/>
    <s v="Eldon ProFile File 'N Store Portable File Tub Letter/Legal Size Black"/>
    <n v="61.792000000000002"/>
    <n v="4"/>
    <n v="0.2"/>
    <x v="1956"/>
    <x v="2"/>
    <x v="1"/>
    <x v="2"/>
    <x v="7"/>
  </r>
  <r>
    <n v="2176"/>
    <s v="CA-2016-125738"/>
    <d v="2016-10-15T00:00:00"/>
    <d v="2016-10-21T00:00:00"/>
    <s v="Standard Class"/>
    <s v="PB-18805"/>
    <x v="583"/>
    <x v="2"/>
    <s v="United States"/>
    <s v="Salt Lake City"/>
    <x v="7"/>
    <n v="84106"/>
    <x v="1"/>
    <s v="OFF-PA-10000740"/>
    <x v="1"/>
    <x v="10"/>
    <s v="Xerox 1982"/>
    <n v="45.68"/>
    <n v="2"/>
    <n v="0"/>
    <x v="1957"/>
    <x v="0"/>
    <x v="0"/>
    <x v="0"/>
    <x v="2"/>
  </r>
  <r>
    <n v="2177"/>
    <s v="CA-2016-125738"/>
    <d v="2016-10-15T00:00:00"/>
    <d v="2016-10-21T00:00:00"/>
    <s v="Standard Class"/>
    <s v="PB-18805"/>
    <x v="583"/>
    <x v="2"/>
    <s v="United States"/>
    <s v="Salt Lake City"/>
    <x v="7"/>
    <n v="84106"/>
    <x v="1"/>
    <s v="OFF-PA-10003001"/>
    <x v="1"/>
    <x v="10"/>
    <s v="Xerox 1986"/>
    <n v="60.12"/>
    <n v="9"/>
    <n v="0"/>
    <x v="1958"/>
    <x v="0"/>
    <x v="0"/>
    <x v="0"/>
    <x v="2"/>
  </r>
  <r>
    <n v="2178"/>
    <s v="CA-2016-125738"/>
    <d v="2016-10-15T00:00:00"/>
    <d v="2016-10-21T00:00:00"/>
    <s v="Standard Class"/>
    <s v="PB-18805"/>
    <x v="583"/>
    <x v="2"/>
    <s v="United States"/>
    <s v="Salt Lake City"/>
    <x v="7"/>
    <n v="84106"/>
    <x v="1"/>
    <s v="OFF-BI-10001628"/>
    <x v="1"/>
    <x v="8"/>
    <s v="Acco Data Flex Cable Posts For Top &amp; Bottom Load Binders, 6&quot; Capacity"/>
    <n v="41.72"/>
    <n v="5"/>
    <n v="0.2"/>
    <x v="1959"/>
    <x v="2"/>
    <x v="0"/>
    <x v="0"/>
    <x v="2"/>
  </r>
  <r>
    <n v="2179"/>
    <s v="CA-2016-125738"/>
    <d v="2016-10-15T00:00:00"/>
    <d v="2016-10-21T00:00:00"/>
    <s v="Standard Class"/>
    <s v="PB-18805"/>
    <x v="583"/>
    <x v="2"/>
    <s v="United States"/>
    <s v="Salt Lake City"/>
    <x v="7"/>
    <n v="84106"/>
    <x v="1"/>
    <s v="OFF-PA-10001509"/>
    <x v="1"/>
    <x v="10"/>
    <s v="Recycled Desk Saver Line &quot;While You Were Out&quot; Book, 5 1/2&quot; X 4&quot;"/>
    <n v="71.599999999999994"/>
    <n v="8"/>
    <n v="0"/>
    <x v="1960"/>
    <x v="0"/>
    <x v="0"/>
    <x v="0"/>
    <x v="2"/>
  </r>
  <r>
    <n v="2180"/>
    <s v="CA-2016-128818"/>
    <d v="2016-05-07T00:00:00"/>
    <d v="2016-05-11T00:00:00"/>
    <s v="Standard Class"/>
    <s v="CJ-12010"/>
    <x v="170"/>
    <x v="0"/>
    <s v="United States"/>
    <s v="New York City"/>
    <x v="15"/>
    <n v="10009"/>
    <x v="3"/>
    <s v="OFF-BI-10000309"/>
    <x v="1"/>
    <x v="8"/>
    <s v="GBC Twin Loop Wire Binding Elements, 9/16&quot; Spine, Black"/>
    <n v="85.231999999999999"/>
    <n v="7"/>
    <n v="0.2"/>
    <x v="1961"/>
    <x v="2"/>
    <x v="0"/>
    <x v="1"/>
    <x v="5"/>
  </r>
  <r>
    <n v="2181"/>
    <s v="CA-2016-128818"/>
    <d v="2016-05-07T00:00:00"/>
    <d v="2016-05-11T00:00:00"/>
    <s v="Standard Class"/>
    <s v="CJ-12010"/>
    <x v="170"/>
    <x v="0"/>
    <s v="United States"/>
    <s v="New York City"/>
    <x v="15"/>
    <n v="10009"/>
    <x v="3"/>
    <s v="OFF-LA-10003923"/>
    <x v="1"/>
    <x v="2"/>
    <s v="Alphabetical Labels for Top Tab Filing"/>
    <n v="44.4"/>
    <n v="3"/>
    <n v="0"/>
    <x v="1962"/>
    <x v="0"/>
    <x v="0"/>
    <x v="1"/>
    <x v="5"/>
  </r>
  <r>
    <n v="2182"/>
    <s v="CA-2016-128818"/>
    <d v="2016-05-07T00:00:00"/>
    <d v="2016-05-11T00:00:00"/>
    <s v="Standard Class"/>
    <s v="CJ-12010"/>
    <x v="170"/>
    <x v="0"/>
    <s v="United States"/>
    <s v="New York City"/>
    <x v="15"/>
    <n v="10009"/>
    <x v="3"/>
    <s v="FUR-CH-10002084"/>
    <x v="0"/>
    <x v="1"/>
    <s v="Hon Mobius Operator's Chair"/>
    <n v="442.76400000000001"/>
    <n v="4"/>
    <n v="0.1"/>
    <x v="1963"/>
    <x v="3"/>
    <x v="0"/>
    <x v="1"/>
    <x v="5"/>
  </r>
  <r>
    <n v="2183"/>
    <s v="CA-2016-128818"/>
    <d v="2016-05-07T00:00:00"/>
    <d v="2016-05-11T00:00:00"/>
    <s v="Standard Class"/>
    <s v="CJ-12010"/>
    <x v="170"/>
    <x v="0"/>
    <s v="United States"/>
    <s v="New York City"/>
    <x v="15"/>
    <n v="10009"/>
    <x v="3"/>
    <s v="TEC-MA-10000488"/>
    <x v="2"/>
    <x v="15"/>
    <s v="Bady BDG101FRU Card Printer"/>
    <n v="3999.95"/>
    <n v="5"/>
    <n v="0"/>
    <x v="1964"/>
    <x v="0"/>
    <x v="0"/>
    <x v="1"/>
    <x v="5"/>
  </r>
  <r>
    <n v="2184"/>
    <s v="CA-2016-128818"/>
    <d v="2016-05-07T00:00:00"/>
    <d v="2016-05-11T00:00:00"/>
    <s v="Standard Class"/>
    <s v="CJ-12010"/>
    <x v="170"/>
    <x v="0"/>
    <s v="United States"/>
    <s v="New York City"/>
    <x v="15"/>
    <n v="10009"/>
    <x v="3"/>
    <s v="TEC-AC-10001767"/>
    <x v="2"/>
    <x v="11"/>
    <s v="SanDisk Ultra 64 GB MicroSDHC Class 10 Memory Card"/>
    <n v="199.95"/>
    <n v="5"/>
    <n v="0"/>
    <x v="1805"/>
    <x v="0"/>
    <x v="0"/>
    <x v="1"/>
    <x v="5"/>
  </r>
  <r>
    <n v="2185"/>
    <s v="CA-2016-128818"/>
    <d v="2016-05-07T00:00:00"/>
    <d v="2016-05-11T00:00:00"/>
    <s v="Standard Class"/>
    <s v="CJ-12010"/>
    <x v="170"/>
    <x v="0"/>
    <s v="United States"/>
    <s v="New York City"/>
    <x v="15"/>
    <n v="10009"/>
    <x v="3"/>
    <s v="FUR-FU-10001940"/>
    <x v="0"/>
    <x v="5"/>
    <s v="Staple-based wall hangings"/>
    <n v="63.68"/>
    <n v="8"/>
    <n v="0"/>
    <x v="1965"/>
    <x v="0"/>
    <x v="0"/>
    <x v="1"/>
    <x v="5"/>
  </r>
  <r>
    <n v="2186"/>
    <s v="CA-2017-124576"/>
    <d v="2017-08-01T00:00:00"/>
    <d v="2017-08-04T00:00:00"/>
    <s v="Second Class"/>
    <s v="HK-14890"/>
    <x v="96"/>
    <x v="1"/>
    <s v="United States"/>
    <s v="Salinas"/>
    <x v="1"/>
    <n v="93905"/>
    <x v="1"/>
    <s v="OFF-BI-10002735"/>
    <x v="1"/>
    <x v="8"/>
    <s v="GBC Prestige Therm-A-Bind Covers"/>
    <n v="54.896000000000001"/>
    <n v="2"/>
    <n v="0.2"/>
    <x v="1966"/>
    <x v="2"/>
    <x v="3"/>
    <x v="2"/>
    <x v="6"/>
  </r>
  <r>
    <n v="2187"/>
    <s v="CA-2016-101378"/>
    <d v="2016-07-14T00:00:00"/>
    <d v="2016-07-14T00:00:00"/>
    <s v="Same Day"/>
    <s v="RH-19600"/>
    <x v="584"/>
    <x v="0"/>
    <s v="United States"/>
    <s v="Huntsville"/>
    <x v="19"/>
    <n v="35810"/>
    <x v="0"/>
    <s v="TEC-AC-10002345"/>
    <x v="2"/>
    <x v="11"/>
    <s v="HP Standard 104 key PS/2 Keyboard"/>
    <n v="29"/>
    <n v="2"/>
    <n v="0"/>
    <x v="182"/>
    <x v="0"/>
    <x v="0"/>
    <x v="2"/>
    <x v="7"/>
  </r>
  <r>
    <n v="2188"/>
    <s v="CA-2017-143063"/>
    <d v="2017-08-10T00:00:00"/>
    <d v="2017-08-15T00:00:00"/>
    <s v="Standard Class"/>
    <s v="IL-15100"/>
    <x v="582"/>
    <x v="0"/>
    <s v="United States"/>
    <s v="Columbus"/>
    <x v="14"/>
    <n v="47201"/>
    <x v="2"/>
    <s v="OFF-EN-10003134"/>
    <x v="1"/>
    <x v="12"/>
    <s v="Staple envelope"/>
    <n v="70.08"/>
    <n v="6"/>
    <n v="0"/>
    <x v="1967"/>
    <x v="0"/>
    <x v="3"/>
    <x v="2"/>
    <x v="6"/>
  </r>
  <r>
    <n v="2189"/>
    <s v="CA-2017-143063"/>
    <d v="2017-08-10T00:00:00"/>
    <d v="2017-08-15T00:00:00"/>
    <s v="Standard Class"/>
    <s v="IL-15100"/>
    <x v="582"/>
    <x v="0"/>
    <s v="United States"/>
    <s v="Columbus"/>
    <x v="14"/>
    <n v="47201"/>
    <x v="2"/>
    <s v="FUR-FU-10003708"/>
    <x v="0"/>
    <x v="5"/>
    <s v="Tenex Traditional Chairmats for Medium Pile Carpet, Standard Lip, 36&quot; x 48&quot;"/>
    <n v="121.3"/>
    <n v="2"/>
    <n v="0"/>
    <x v="1968"/>
    <x v="0"/>
    <x v="3"/>
    <x v="2"/>
    <x v="6"/>
  </r>
  <r>
    <n v="2190"/>
    <s v="CA-2017-143063"/>
    <d v="2017-08-10T00:00:00"/>
    <d v="2017-08-15T00:00:00"/>
    <s v="Standard Class"/>
    <s v="IL-15100"/>
    <x v="582"/>
    <x v="0"/>
    <s v="United States"/>
    <s v="Columbus"/>
    <x v="14"/>
    <n v="47201"/>
    <x v="2"/>
    <s v="TEC-PH-10003645"/>
    <x v="2"/>
    <x v="7"/>
    <s v="Aastra 57i VoIP phone"/>
    <n v="1454.49"/>
    <n v="9"/>
    <n v="0"/>
    <x v="1969"/>
    <x v="0"/>
    <x v="3"/>
    <x v="2"/>
    <x v="6"/>
  </r>
  <r>
    <n v="2191"/>
    <s v="CA-2016-118913"/>
    <d v="2016-06-25T00:00:00"/>
    <d v="2016-06-29T00:00:00"/>
    <s v="Standard Class"/>
    <s v="AS-10240"/>
    <x v="238"/>
    <x v="0"/>
    <s v="United States"/>
    <s v="Los Angeles"/>
    <x v="1"/>
    <n v="90049"/>
    <x v="1"/>
    <s v="OFF-AP-10000692"/>
    <x v="1"/>
    <x v="9"/>
    <s v="Fellowes Mighty 8 Compact Surge Protector"/>
    <n v="60.81"/>
    <n v="3"/>
    <n v="0"/>
    <x v="1970"/>
    <x v="0"/>
    <x v="0"/>
    <x v="1"/>
    <x v="1"/>
  </r>
  <r>
    <n v="2192"/>
    <s v="CA-2016-128412"/>
    <d v="2016-12-10T00:00:00"/>
    <d v="2016-12-17T00:00:00"/>
    <s v="Standard Class"/>
    <s v="AP-10915"/>
    <x v="275"/>
    <x v="0"/>
    <s v="United States"/>
    <s v="Seattle"/>
    <x v="4"/>
    <n v="98105"/>
    <x v="1"/>
    <s v="OFF-BI-10001718"/>
    <x v="1"/>
    <x v="8"/>
    <s v="GBC DocuBind P50 Personal Binding Machine"/>
    <n v="153.55199999999999"/>
    <n v="3"/>
    <n v="0.2"/>
    <x v="1971"/>
    <x v="2"/>
    <x v="0"/>
    <x v="0"/>
    <x v="4"/>
  </r>
  <r>
    <n v="2193"/>
    <s v="CA-2016-128412"/>
    <d v="2016-12-10T00:00:00"/>
    <d v="2016-12-17T00:00:00"/>
    <s v="Standard Class"/>
    <s v="AP-10915"/>
    <x v="275"/>
    <x v="0"/>
    <s v="United States"/>
    <s v="Seattle"/>
    <x v="4"/>
    <n v="98105"/>
    <x v="1"/>
    <s v="OFF-AP-10002082"/>
    <x v="1"/>
    <x v="9"/>
    <s v="Holmes HEPA Air Purifier"/>
    <n v="65.34"/>
    <n v="3"/>
    <n v="0"/>
    <x v="487"/>
    <x v="0"/>
    <x v="0"/>
    <x v="0"/>
    <x v="4"/>
  </r>
  <r>
    <n v="2194"/>
    <s v="CA-2016-128412"/>
    <d v="2016-12-10T00:00:00"/>
    <d v="2016-12-17T00:00:00"/>
    <s v="Standard Class"/>
    <s v="AP-10915"/>
    <x v="275"/>
    <x v="0"/>
    <s v="United States"/>
    <s v="Seattle"/>
    <x v="4"/>
    <n v="98105"/>
    <x v="1"/>
    <s v="OFF-PA-10001125"/>
    <x v="1"/>
    <x v="10"/>
    <s v="Xerox 1988"/>
    <n v="123.92"/>
    <n v="4"/>
    <n v="0"/>
    <x v="1972"/>
    <x v="0"/>
    <x v="0"/>
    <x v="0"/>
    <x v="4"/>
  </r>
  <r>
    <n v="2195"/>
    <s v="CA-2016-128412"/>
    <d v="2016-12-10T00:00:00"/>
    <d v="2016-12-17T00:00:00"/>
    <s v="Standard Class"/>
    <s v="AP-10915"/>
    <x v="275"/>
    <x v="0"/>
    <s v="United States"/>
    <s v="Seattle"/>
    <x v="4"/>
    <n v="98105"/>
    <x v="1"/>
    <s v="OFF-AP-10000252"/>
    <x v="1"/>
    <x v="9"/>
    <s v="Harmony HEPA Quiet Air Purifiers"/>
    <n v="35.1"/>
    <n v="3"/>
    <n v="0"/>
    <x v="1973"/>
    <x v="0"/>
    <x v="0"/>
    <x v="0"/>
    <x v="4"/>
  </r>
  <r>
    <n v="2196"/>
    <s v="CA-2016-128412"/>
    <d v="2016-12-10T00:00:00"/>
    <d v="2016-12-17T00:00:00"/>
    <s v="Standard Class"/>
    <s v="AP-10915"/>
    <x v="275"/>
    <x v="0"/>
    <s v="United States"/>
    <s v="Seattle"/>
    <x v="4"/>
    <n v="98105"/>
    <x v="1"/>
    <s v="TEC-AC-10003038"/>
    <x v="2"/>
    <x v="11"/>
    <s v="Kingston Digital DataTraveler 16GB USB 2.0"/>
    <n v="44.75"/>
    <n v="5"/>
    <n v="0"/>
    <x v="1974"/>
    <x v="0"/>
    <x v="0"/>
    <x v="0"/>
    <x v="4"/>
  </r>
  <r>
    <n v="2197"/>
    <s v="CA-2016-136483"/>
    <d v="2016-12-01T00:00:00"/>
    <d v="2016-12-06T00:00:00"/>
    <s v="Standard Class"/>
    <s v="AG-10390"/>
    <x v="369"/>
    <x v="0"/>
    <s v="United States"/>
    <s v="Knoxville"/>
    <x v="18"/>
    <n v="37918"/>
    <x v="0"/>
    <s v="OFF-AR-10000940"/>
    <x v="1"/>
    <x v="6"/>
    <s v="Newell 343"/>
    <n v="4.7039999999999997"/>
    <n v="2"/>
    <n v="0.2"/>
    <x v="1975"/>
    <x v="2"/>
    <x v="0"/>
    <x v="0"/>
    <x v="4"/>
  </r>
  <r>
    <n v="2198"/>
    <s v="CA-2014-163013"/>
    <d v="2014-11-28T00:00:00"/>
    <d v="2014-12-04T00:00:00"/>
    <s v="Standard Class"/>
    <s v="BF-11080"/>
    <x v="569"/>
    <x v="0"/>
    <s v="United States"/>
    <s v="Montgomery"/>
    <x v="19"/>
    <n v="36116"/>
    <x v="0"/>
    <s v="OFF-AR-10001954"/>
    <x v="1"/>
    <x v="6"/>
    <s v="Newell 331"/>
    <n v="14.67"/>
    <n v="3"/>
    <n v="0"/>
    <x v="1976"/>
    <x v="0"/>
    <x v="2"/>
    <x v="0"/>
    <x v="0"/>
  </r>
  <r>
    <n v="2199"/>
    <s v="CA-2015-135363"/>
    <d v="2015-03-28T00:00:00"/>
    <d v="2015-04-02T00:00:00"/>
    <s v="Standard Class"/>
    <s v="CK-12205"/>
    <x v="237"/>
    <x v="0"/>
    <s v="United States"/>
    <s v="Philadelphia"/>
    <x v="9"/>
    <n v="19120"/>
    <x v="3"/>
    <s v="OFF-PA-10003177"/>
    <x v="1"/>
    <x v="10"/>
    <s v="Xerox 1999"/>
    <n v="15.552"/>
    <n v="3"/>
    <n v="0.2"/>
    <x v="12"/>
    <x v="2"/>
    <x v="1"/>
    <x v="3"/>
    <x v="10"/>
  </r>
  <r>
    <n v="2200"/>
    <s v="CA-2015-135363"/>
    <d v="2015-03-28T00:00:00"/>
    <d v="2015-04-02T00:00:00"/>
    <s v="Standard Class"/>
    <s v="CK-12205"/>
    <x v="237"/>
    <x v="0"/>
    <s v="United States"/>
    <s v="Philadelphia"/>
    <x v="9"/>
    <n v="19120"/>
    <x v="3"/>
    <s v="OFF-PA-10000533"/>
    <x v="1"/>
    <x v="10"/>
    <s v="Southworth Parchment Paper &amp; Envelopes"/>
    <n v="5.2320000000000002"/>
    <n v="1"/>
    <n v="0.2"/>
    <x v="1414"/>
    <x v="2"/>
    <x v="1"/>
    <x v="3"/>
    <x v="10"/>
  </r>
  <r>
    <n v="2201"/>
    <s v="US-2014-165659"/>
    <d v="2014-06-01T00:00:00"/>
    <d v="2014-06-06T00:00:00"/>
    <s v="Standard Class"/>
    <s v="LT-17110"/>
    <x v="299"/>
    <x v="0"/>
    <s v="United States"/>
    <s v="Little Rock"/>
    <x v="36"/>
    <n v="72209"/>
    <x v="0"/>
    <s v="FUR-FU-10001935"/>
    <x v="0"/>
    <x v="5"/>
    <s v="3M Hangers With Command Adhesive"/>
    <n v="22.2"/>
    <n v="6"/>
    <n v="0"/>
    <x v="865"/>
    <x v="0"/>
    <x v="2"/>
    <x v="1"/>
    <x v="1"/>
  </r>
  <r>
    <n v="2202"/>
    <s v="US-2014-165659"/>
    <d v="2014-06-01T00:00:00"/>
    <d v="2014-06-06T00:00:00"/>
    <s v="Standard Class"/>
    <s v="LT-17110"/>
    <x v="299"/>
    <x v="0"/>
    <s v="United States"/>
    <s v="Little Rock"/>
    <x v="36"/>
    <n v="72209"/>
    <x v="0"/>
    <s v="TEC-PH-10002563"/>
    <x v="2"/>
    <x v="7"/>
    <s v="Adtran 1202752G1"/>
    <n v="881.93"/>
    <n v="7"/>
    <n v="0"/>
    <x v="1977"/>
    <x v="0"/>
    <x v="2"/>
    <x v="1"/>
    <x v="1"/>
  </r>
  <r>
    <n v="2203"/>
    <s v="CA-2015-138002"/>
    <d v="2015-09-06T00:00:00"/>
    <d v="2015-09-12T00:00:00"/>
    <s v="Standard Class"/>
    <s v="BT-11305"/>
    <x v="457"/>
    <x v="2"/>
    <s v="United States"/>
    <s v="Seattle"/>
    <x v="4"/>
    <n v="98103"/>
    <x v="1"/>
    <s v="OFF-BI-10002160"/>
    <x v="1"/>
    <x v="8"/>
    <s v="Acco Hanging Data Binders"/>
    <n v="6.0960000000000001"/>
    <n v="2"/>
    <n v="0.2"/>
    <x v="1978"/>
    <x v="2"/>
    <x v="1"/>
    <x v="2"/>
    <x v="8"/>
  </r>
  <r>
    <n v="2204"/>
    <s v="CA-2015-138002"/>
    <d v="2015-09-06T00:00:00"/>
    <d v="2015-09-12T00:00:00"/>
    <s v="Standard Class"/>
    <s v="BT-11305"/>
    <x v="457"/>
    <x v="2"/>
    <s v="United States"/>
    <s v="Seattle"/>
    <x v="4"/>
    <n v="98103"/>
    <x v="1"/>
    <s v="FUR-FU-10004748"/>
    <x v="0"/>
    <x v="5"/>
    <s v="Howard Miller 16&quot; Diameter Gallery Wall Clock"/>
    <n v="191.82"/>
    <n v="3"/>
    <n v="0"/>
    <x v="1979"/>
    <x v="0"/>
    <x v="1"/>
    <x v="2"/>
    <x v="8"/>
  </r>
  <r>
    <n v="2205"/>
    <s v="CA-2015-128860"/>
    <d v="2015-06-29T00:00:00"/>
    <d v="2015-07-05T00:00:00"/>
    <s v="Standard Class"/>
    <s v="SC-20725"/>
    <x v="56"/>
    <x v="0"/>
    <s v="United States"/>
    <s v="Lancaster"/>
    <x v="9"/>
    <n v="17602"/>
    <x v="3"/>
    <s v="FUR-FU-10001473"/>
    <x v="0"/>
    <x v="5"/>
    <s v="Eldon Executive Woodline II Desk Accessories, Mahogany"/>
    <n v="20.103999999999999"/>
    <n v="1"/>
    <n v="0.2"/>
    <x v="1980"/>
    <x v="2"/>
    <x v="1"/>
    <x v="1"/>
    <x v="1"/>
  </r>
  <r>
    <n v="2206"/>
    <s v="CA-2016-164350"/>
    <d v="2016-09-10T00:00:00"/>
    <d v="2016-09-12T00:00:00"/>
    <s v="Second Class"/>
    <s v="CG-12040"/>
    <x v="344"/>
    <x v="2"/>
    <s v="United States"/>
    <s v="Bristol"/>
    <x v="18"/>
    <n v="37620"/>
    <x v="0"/>
    <s v="OFF-AR-10000538"/>
    <x v="1"/>
    <x v="6"/>
    <s v="Boston Model 1800 Electric Pencil Sharpener, Gray"/>
    <n v="67.56"/>
    <n v="3"/>
    <n v="0.2"/>
    <x v="1981"/>
    <x v="2"/>
    <x v="0"/>
    <x v="2"/>
    <x v="8"/>
  </r>
  <r>
    <n v="2207"/>
    <s v="US-2014-103905"/>
    <d v="2014-07-14T00:00:00"/>
    <d v="2014-07-20T00:00:00"/>
    <s v="Standard Class"/>
    <s v="AW-10930"/>
    <x v="585"/>
    <x v="2"/>
    <s v="United States"/>
    <s v="Aurora"/>
    <x v="10"/>
    <n v="60505"/>
    <x v="2"/>
    <s v="OFF-BI-10001098"/>
    <x v="1"/>
    <x v="8"/>
    <s v="Acco D-Ring Binder w/DublLock"/>
    <n v="29.931999999999999"/>
    <n v="7"/>
    <n v="0.8"/>
    <x v="1982"/>
    <x v="1"/>
    <x v="2"/>
    <x v="2"/>
    <x v="7"/>
  </r>
  <r>
    <n v="2208"/>
    <s v="US-2014-103905"/>
    <d v="2014-07-14T00:00:00"/>
    <d v="2014-07-20T00:00:00"/>
    <s v="Standard Class"/>
    <s v="AW-10930"/>
    <x v="585"/>
    <x v="2"/>
    <s v="United States"/>
    <s v="Aurora"/>
    <x v="10"/>
    <n v="60505"/>
    <x v="2"/>
    <s v="TEC-PH-10001552"/>
    <x v="2"/>
    <x v="7"/>
    <s v="I Need's 3d Hello Kitty Hybrid Silicone Case Cover for HTC One X 4g with 3d Hello Kitty Stylus Pen Green/pink"/>
    <n v="38.271999999999998"/>
    <n v="4"/>
    <n v="0.2"/>
    <x v="1983"/>
    <x v="2"/>
    <x v="2"/>
    <x v="2"/>
    <x v="7"/>
  </r>
  <r>
    <n v="2209"/>
    <s v="CA-2015-129854"/>
    <d v="2015-08-22T00:00:00"/>
    <d v="2015-08-26T00:00:00"/>
    <s v="Standard Class"/>
    <s v="RB-19705"/>
    <x v="42"/>
    <x v="2"/>
    <s v="United States"/>
    <s v="New York City"/>
    <x v="15"/>
    <n v="10009"/>
    <x v="3"/>
    <s v="OFF-AR-10000390"/>
    <x v="1"/>
    <x v="6"/>
    <s v="Newell Chalk Holder"/>
    <n v="16.52"/>
    <n v="4"/>
    <n v="0"/>
    <x v="1984"/>
    <x v="0"/>
    <x v="1"/>
    <x v="2"/>
    <x v="6"/>
  </r>
  <r>
    <n v="2210"/>
    <s v="CA-2014-125556"/>
    <d v="2014-11-14T00:00:00"/>
    <d v="2014-11-16T00:00:00"/>
    <s v="Second Class"/>
    <s v="ML-17410"/>
    <x v="586"/>
    <x v="0"/>
    <s v="United States"/>
    <s v="Fairfield"/>
    <x v="29"/>
    <n v="6824"/>
    <x v="3"/>
    <s v="TEC-PH-10001079"/>
    <x v="2"/>
    <x v="7"/>
    <s v="Polycom SoundPoint Pro SE-225 Corded phone"/>
    <n v="832.93"/>
    <n v="7"/>
    <n v="0"/>
    <x v="1985"/>
    <x v="0"/>
    <x v="2"/>
    <x v="0"/>
    <x v="0"/>
  </r>
  <r>
    <n v="2211"/>
    <s v="CA-2014-125556"/>
    <d v="2014-11-14T00:00:00"/>
    <d v="2014-11-16T00:00:00"/>
    <s v="Second Class"/>
    <s v="ML-17410"/>
    <x v="586"/>
    <x v="0"/>
    <s v="United States"/>
    <s v="Fairfield"/>
    <x v="29"/>
    <n v="6824"/>
    <x v="3"/>
    <s v="OFF-BI-10003460"/>
    <x v="1"/>
    <x v="8"/>
    <s v="Acco 3-Hole Punch"/>
    <n v="43.8"/>
    <n v="10"/>
    <n v="0"/>
    <x v="1986"/>
    <x v="0"/>
    <x v="2"/>
    <x v="0"/>
    <x v="0"/>
  </r>
  <r>
    <n v="2212"/>
    <s v="CA-2016-162313"/>
    <d v="2016-11-27T00:00:00"/>
    <d v="2016-11-30T00:00:00"/>
    <s v="First Class"/>
    <s v="VB-21745"/>
    <x v="146"/>
    <x v="1"/>
    <s v="United States"/>
    <s v="Lincoln Park"/>
    <x v="12"/>
    <n v="48146"/>
    <x v="2"/>
    <s v="OFF-AP-10003842"/>
    <x v="1"/>
    <x v="9"/>
    <s v="Euro-Pro Shark Turbo Vacuum"/>
    <n v="167.292"/>
    <n v="6"/>
    <n v="0.1"/>
    <x v="1987"/>
    <x v="3"/>
    <x v="0"/>
    <x v="0"/>
    <x v="0"/>
  </r>
  <r>
    <n v="2213"/>
    <s v="CA-2017-107874"/>
    <d v="2017-11-21T00:00:00"/>
    <d v="2017-11-25T00:00:00"/>
    <s v="Standard Class"/>
    <s v="SW-20275"/>
    <x v="349"/>
    <x v="0"/>
    <s v="United States"/>
    <s v="New York City"/>
    <x v="15"/>
    <n v="10035"/>
    <x v="3"/>
    <s v="FUR-FU-10003535"/>
    <x v="0"/>
    <x v="5"/>
    <s v="Howard Miller Distant Time Traveler Alarm Clock"/>
    <n v="27.42"/>
    <n v="1"/>
    <n v="0"/>
    <x v="1988"/>
    <x v="0"/>
    <x v="3"/>
    <x v="0"/>
    <x v="0"/>
  </r>
  <r>
    <n v="2214"/>
    <s v="CA-2017-129378"/>
    <d v="2017-10-01T00:00:00"/>
    <d v="2017-10-02T00:00:00"/>
    <s v="First Class"/>
    <s v="NS-18505"/>
    <x v="515"/>
    <x v="0"/>
    <s v="United States"/>
    <s v="San Jose"/>
    <x v="1"/>
    <n v="95123"/>
    <x v="1"/>
    <s v="OFF-BI-10002012"/>
    <x v="1"/>
    <x v="8"/>
    <s v="Wilson Jones Easy Flow II Sheet Lifters"/>
    <n v="1.44"/>
    <n v="1"/>
    <n v="0.2"/>
    <x v="1989"/>
    <x v="2"/>
    <x v="3"/>
    <x v="0"/>
    <x v="2"/>
  </r>
  <r>
    <n v="2215"/>
    <s v="CA-2017-129378"/>
    <d v="2017-10-01T00:00:00"/>
    <d v="2017-10-02T00:00:00"/>
    <s v="First Class"/>
    <s v="NS-18505"/>
    <x v="515"/>
    <x v="0"/>
    <s v="United States"/>
    <s v="San Jose"/>
    <x v="1"/>
    <n v="95123"/>
    <x v="1"/>
    <s v="OFF-BI-10001922"/>
    <x v="1"/>
    <x v="8"/>
    <s v="Storex Dura Pro Binders"/>
    <n v="61.776000000000003"/>
    <n v="13"/>
    <n v="0.2"/>
    <x v="1990"/>
    <x v="2"/>
    <x v="3"/>
    <x v="0"/>
    <x v="2"/>
  </r>
  <r>
    <n v="2216"/>
    <s v="CA-2017-129378"/>
    <d v="2017-10-01T00:00:00"/>
    <d v="2017-10-02T00:00:00"/>
    <s v="First Class"/>
    <s v="NS-18505"/>
    <x v="515"/>
    <x v="0"/>
    <s v="United States"/>
    <s v="San Jose"/>
    <x v="1"/>
    <n v="95123"/>
    <x v="1"/>
    <s v="OFF-AP-10000576"/>
    <x v="1"/>
    <x v="9"/>
    <s v="Belkin 325VA UPS Surge Protector, 6'"/>
    <n v="241.96"/>
    <n v="2"/>
    <n v="0"/>
    <x v="1991"/>
    <x v="0"/>
    <x v="3"/>
    <x v="0"/>
    <x v="2"/>
  </r>
  <r>
    <n v="2217"/>
    <s v="CA-2017-129378"/>
    <d v="2017-10-01T00:00:00"/>
    <d v="2017-10-02T00:00:00"/>
    <s v="First Class"/>
    <s v="NS-18505"/>
    <x v="515"/>
    <x v="0"/>
    <s v="United States"/>
    <s v="San Jose"/>
    <x v="1"/>
    <n v="95123"/>
    <x v="1"/>
    <s v="FUR-CH-10000553"/>
    <x v="0"/>
    <x v="1"/>
    <s v="Metal Folding Chairs, Beige, 4/Carton"/>
    <n v="108.608"/>
    <n v="4"/>
    <n v="0.2"/>
    <x v="1992"/>
    <x v="2"/>
    <x v="3"/>
    <x v="0"/>
    <x v="2"/>
  </r>
  <r>
    <n v="2218"/>
    <s v="CA-2014-151953"/>
    <d v="2014-09-20T00:00:00"/>
    <d v="2014-09-25T00:00:00"/>
    <s v="Standard Class"/>
    <s v="DB-13555"/>
    <x v="587"/>
    <x v="1"/>
    <s v="United States"/>
    <s v="Jacksonville"/>
    <x v="2"/>
    <n v="32216"/>
    <x v="0"/>
    <s v="OFF-AR-10003469"/>
    <x v="1"/>
    <x v="6"/>
    <s v="Nontoxic Chalk"/>
    <n v="2.8159999999999998"/>
    <n v="2"/>
    <n v="0.2"/>
    <x v="1578"/>
    <x v="2"/>
    <x v="2"/>
    <x v="2"/>
    <x v="8"/>
  </r>
  <r>
    <n v="2219"/>
    <s v="CA-2017-130841"/>
    <d v="2017-07-28T00:00:00"/>
    <d v="2017-08-01T00:00:00"/>
    <s v="Standard Class"/>
    <s v="MH-17620"/>
    <x v="588"/>
    <x v="1"/>
    <s v="United States"/>
    <s v="San Francisco"/>
    <x v="1"/>
    <n v="94110"/>
    <x v="1"/>
    <s v="OFF-BI-10000145"/>
    <x v="1"/>
    <x v="8"/>
    <s v="Zipper Ring Binder Pockets"/>
    <n v="9.984"/>
    <n v="4"/>
    <n v="0.2"/>
    <x v="1993"/>
    <x v="2"/>
    <x v="3"/>
    <x v="2"/>
    <x v="7"/>
  </r>
  <r>
    <n v="2220"/>
    <s v="CA-2017-130841"/>
    <d v="2017-07-28T00:00:00"/>
    <d v="2017-08-01T00:00:00"/>
    <s v="Standard Class"/>
    <s v="MH-17620"/>
    <x v="588"/>
    <x v="1"/>
    <s v="United States"/>
    <s v="San Francisco"/>
    <x v="1"/>
    <n v="94110"/>
    <x v="1"/>
    <s v="OFF-ST-10001580"/>
    <x v="1"/>
    <x v="4"/>
    <s v="Super Decoflex Portable Personal File"/>
    <n v="14.98"/>
    <n v="1"/>
    <n v="0"/>
    <x v="1994"/>
    <x v="0"/>
    <x v="3"/>
    <x v="2"/>
    <x v="7"/>
  </r>
  <r>
    <n v="2221"/>
    <s v="CA-2017-130841"/>
    <d v="2017-07-28T00:00:00"/>
    <d v="2017-08-01T00:00:00"/>
    <s v="Standard Class"/>
    <s v="MH-17620"/>
    <x v="588"/>
    <x v="1"/>
    <s v="United States"/>
    <s v="San Francisco"/>
    <x v="1"/>
    <n v="94110"/>
    <x v="1"/>
    <s v="TEC-PH-10001817"/>
    <x v="2"/>
    <x v="7"/>
    <s v="Wilson Electronics DB Pro Signal Booster"/>
    <n v="1145.5999999999999"/>
    <n v="4"/>
    <n v="0.2"/>
    <x v="1995"/>
    <x v="2"/>
    <x v="3"/>
    <x v="2"/>
    <x v="7"/>
  </r>
  <r>
    <n v="2222"/>
    <s v="CA-2015-131884"/>
    <d v="2015-12-06T00:00:00"/>
    <d v="2015-12-06T00:00:00"/>
    <s v="Same Day"/>
    <s v="DK-13375"/>
    <x v="589"/>
    <x v="0"/>
    <s v="United States"/>
    <s v="Marion"/>
    <x v="24"/>
    <n v="43302"/>
    <x v="3"/>
    <s v="TEC-PH-10001578"/>
    <x v="2"/>
    <x v="7"/>
    <s v="Polycom SoundStation2 EX Conference phone"/>
    <n v="485.94"/>
    <n v="2"/>
    <n v="0.4"/>
    <x v="1996"/>
    <x v="1"/>
    <x v="1"/>
    <x v="0"/>
    <x v="4"/>
  </r>
  <r>
    <n v="2223"/>
    <s v="CA-2015-131884"/>
    <d v="2015-12-06T00:00:00"/>
    <d v="2015-12-06T00:00:00"/>
    <s v="Same Day"/>
    <s v="DK-13375"/>
    <x v="589"/>
    <x v="0"/>
    <s v="United States"/>
    <s v="Marion"/>
    <x v="24"/>
    <n v="43302"/>
    <x v="3"/>
    <s v="OFF-AR-10004078"/>
    <x v="1"/>
    <x v="6"/>
    <s v="Newell 312"/>
    <n v="37.375999999999998"/>
    <n v="8"/>
    <n v="0.2"/>
    <x v="1997"/>
    <x v="2"/>
    <x v="1"/>
    <x v="0"/>
    <x v="4"/>
  </r>
  <r>
    <n v="2224"/>
    <s v="CA-2015-131884"/>
    <d v="2015-12-06T00:00:00"/>
    <d v="2015-12-06T00:00:00"/>
    <s v="Same Day"/>
    <s v="DK-13375"/>
    <x v="589"/>
    <x v="0"/>
    <s v="United States"/>
    <s v="Marion"/>
    <x v="24"/>
    <n v="43302"/>
    <x v="3"/>
    <s v="FUR-CH-10004860"/>
    <x v="0"/>
    <x v="1"/>
    <s v="Global Low Back Tilter Chair"/>
    <n v="70.686000000000007"/>
    <n v="1"/>
    <n v="0.3"/>
    <x v="1998"/>
    <x v="1"/>
    <x v="1"/>
    <x v="0"/>
    <x v="4"/>
  </r>
  <r>
    <n v="2225"/>
    <s v="CA-2017-121909"/>
    <d v="2017-07-31T00:00:00"/>
    <d v="2017-08-05T00:00:00"/>
    <s v="Standard Class"/>
    <s v="EA-14035"/>
    <x v="105"/>
    <x v="1"/>
    <s v="United States"/>
    <s v="Philadelphia"/>
    <x v="9"/>
    <n v="19134"/>
    <x v="3"/>
    <s v="OFF-PA-10003790"/>
    <x v="1"/>
    <x v="10"/>
    <s v="Xerox 1991"/>
    <n v="54.816000000000003"/>
    <n v="3"/>
    <n v="0.2"/>
    <x v="1641"/>
    <x v="2"/>
    <x v="3"/>
    <x v="2"/>
    <x v="7"/>
  </r>
  <r>
    <n v="2226"/>
    <s v="CA-2016-106383"/>
    <d v="2016-03-19T00:00:00"/>
    <d v="2016-03-21T00:00:00"/>
    <s v="Second Class"/>
    <s v="BT-11440"/>
    <x v="590"/>
    <x v="0"/>
    <s v="United States"/>
    <s v="Littleton"/>
    <x v="22"/>
    <n v="80122"/>
    <x v="1"/>
    <s v="FUR-BO-10002202"/>
    <x v="0"/>
    <x v="0"/>
    <s v="Atlantic Metals Mobile 2-Shelf Bookcases, Custom Colors"/>
    <n v="72.293999999999997"/>
    <n v="1"/>
    <n v="0.7"/>
    <x v="1999"/>
    <x v="1"/>
    <x v="0"/>
    <x v="3"/>
    <x v="10"/>
  </r>
  <r>
    <n v="2227"/>
    <s v="CA-2017-130771"/>
    <d v="2017-07-29T00:00:00"/>
    <d v="2017-08-03T00:00:00"/>
    <s v="Standard Class"/>
    <s v="LA-16780"/>
    <x v="156"/>
    <x v="1"/>
    <s v="United States"/>
    <s v="Austin"/>
    <x v="5"/>
    <n v="78745"/>
    <x v="2"/>
    <s v="OFF-FA-10003059"/>
    <x v="1"/>
    <x v="13"/>
    <s v="Assorted Color Push Pins"/>
    <n v="2.8959999999999999"/>
    <n v="2"/>
    <n v="0.2"/>
    <x v="1780"/>
    <x v="2"/>
    <x v="3"/>
    <x v="2"/>
    <x v="7"/>
  </r>
  <r>
    <n v="2228"/>
    <s v="CA-2017-130771"/>
    <d v="2017-07-29T00:00:00"/>
    <d v="2017-08-03T00:00:00"/>
    <s v="Standard Class"/>
    <s v="LA-16780"/>
    <x v="156"/>
    <x v="1"/>
    <s v="United States"/>
    <s v="Austin"/>
    <x v="5"/>
    <n v="78745"/>
    <x v="2"/>
    <s v="TEC-PH-10002496"/>
    <x v="2"/>
    <x v="7"/>
    <s v="Cisco SPA301"/>
    <n v="124.792"/>
    <n v="1"/>
    <n v="0.2"/>
    <x v="2000"/>
    <x v="2"/>
    <x v="3"/>
    <x v="2"/>
    <x v="7"/>
  </r>
  <r>
    <n v="2229"/>
    <s v="CA-2016-139157"/>
    <d v="2016-10-01T00:00:00"/>
    <d v="2016-10-05T00:00:00"/>
    <s v="Standard Class"/>
    <s v="GM-14680"/>
    <x v="411"/>
    <x v="0"/>
    <s v="United States"/>
    <s v="New York City"/>
    <x v="15"/>
    <n v="10024"/>
    <x v="3"/>
    <s v="FUR-TA-10003238"/>
    <x v="0"/>
    <x v="3"/>
    <s v="Chromcraft Bull-Nose Wood 48&quot; x 96&quot; Rectangular Conference Tables"/>
    <n v="330.58800000000002"/>
    <n v="1"/>
    <n v="0.4"/>
    <x v="2001"/>
    <x v="1"/>
    <x v="0"/>
    <x v="0"/>
    <x v="2"/>
  </r>
  <r>
    <n v="2230"/>
    <s v="CA-2014-128055"/>
    <d v="2014-03-31T00:00:00"/>
    <d v="2014-04-05T00:00:00"/>
    <s v="Standard Class"/>
    <s v="AA-10315"/>
    <x v="397"/>
    <x v="0"/>
    <s v="United States"/>
    <s v="San Francisco"/>
    <x v="1"/>
    <n v="94122"/>
    <x v="1"/>
    <s v="OFF-BI-10004390"/>
    <x v="1"/>
    <x v="8"/>
    <s v="GBC DocuBind 200 Manual Binding Machine"/>
    <n v="673.56799999999998"/>
    <n v="2"/>
    <n v="0.2"/>
    <x v="2002"/>
    <x v="2"/>
    <x v="2"/>
    <x v="3"/>
    <x v="10"/>
  </r>
  <r>
    <n v="2231"/>
    <s v="CA-2014-128055"/>
    <d v="2014-03-31T00:00:00"/>
    <d v="2014-04-05T00:00:00"/>
    <s v="Standard Class"/>
    <s v="AA-10315"/>
    <x v="397"/>
    <x v="0"/>
    <s v="United States"/>
    <s v="San Francisco"/>
    <x v="1"/>
    <n v="94122"/>
    <x v="1"/>
    <s v="OFF-AP-10002765"/>
    <x v="1"/>
    <x v="9"/>
    <s v="Fellowes Advanced Computer Series Surge Protectors"/>
    <n v="52.98"/>
    <n v="2"/>
    <n v="0"/>
    <x v="2003"/>
    <x v="0"/>
    <x v="2"/>
    <x v="3"/>
    <x v="10"/>
  </r>
  <r>
    <n v="2232"/>
    <s v="CA-2017-157091"/>
    <d v="2017-06-26T00:00:00"/>
    <d v="2017-07-01T00:00:00"/>
    <s v="Standard Class"/>
    <s v="DB-13405"/>
    <x v="591"/>
    <x v="0"/>
    <s v="United States"/>
    <s v="La Porte"/>
    <x v="14"/>
    <n v="46350"/>
    <x v="2"/>
    <s v="FUR-FU-10000293"/>
    <x v="0"/>
    <x v="5"/>
    <s v="Eldon Antistatic Chair Mats for Low to Medium Pile Carpets"/>
    <n v="526.45000000000005"/>
    <n v="5"/>
    <n v="0"/>
    <x v="2004"/>
    <x v="0"/>
    <x v="3"/>
    <x v="1"/>
    <x v="1"/>
  </r>
  <r>
    <n v="2233"/>
    <s v="CA-2017-132122"/>
    <d v="2017-07-09T00:00:00"/>
    <d v="2017-07-14T00:00:00"/>
    <s v="Standard Class"/>
    <s v="JH-15820"/>
    <x v="581"/>
    <x v="0"/>
    <s v="United States"/>
    <s v="Chicago"/>
    <x v="10"/>
    <n v="60610"/>
    <x v="2"/>
    <s v="OFF-ST-10003692"/>
    <x v="1"/>
    <x v="4"/>
    <s v="Recycled Steel Personal File for Hanging File Folders"/>
    <n v="228.92"/>
    <n v="5"/>
    <n v="0.2"/>
    <x v="2005"/>
    <x v="2"/>
    <x v="3"/>
    <x v="2"/>
    <x v="7"/>
  </r>
  <r>
    <n v="2234"/>
    <s v="CA-2015-123232"/>
    <d v="2015-12-14T00:00:00"/>
    <d v="2015-12-16T00:00:00"/>
    <s v="Second Class"/>
    <s v="DJ-13630"/>
    <x v="264"/>
    <x v="0"/>
    <s v="United States"/>
    <s v="Portland"/>
    <x v="21"/>
    <n v="97206"/>
    <x v="1"/>
    <s v="TEC-PH-10001051"/>
    <x v="2"/>
    <x v="7"/>
    <s v="HTC One"/>
    <n v="319.96800000000002"/>
    <n v="4"/>
    <n v="0.2"/>
    <x v="1814"/>
    <x v="2"/>
    <x v="1"/>
    <x v="0"/>
    <x v="4"/>
  </r>
  <r>
    <n v="2235"/>
    <s v="CA-2017-104066"/>
    <d v="2017-12-05T00:00:00"/>
    <d v="2017-12-10T00:00:00"/>
    <s v="Standard Class"/>
    <s v="QJ-19255"/>
    <x v="425"/>
    <x v="1"/>
    <s v="United States"/>
    <s v="Burlington"/>
    <x v="42"/>
    <n v="5408"/>
    <x v="3"/>
    <s v="TEC-AC-10001013"/>
    <x v="2"/>
    <x v="11"/>
    <s v="Logitech ClearChat Comfort/USB Headset H390"/>
    <n v="205.03"/>
    <n v="7"/>
    <n v="0"/>
    <x v="2006"/>
    <x v="0"/>
    <x v="3"/>
    <x v="0"/>
    <x v="4"/>
  </r>
  <r>
    <n v="2236"/>
    <s v="CA-2015-145849"/>
    <d v="2015-09-15T00:00:00"/>
    <d v="2015-09-17T00:00:00"/>
    <s v="Second Class"/>
    <s v="CT-11995"/>
    <x v="564"/>
    <x v="0"/>
    <s v="United States"/>
    <s v="Indianapolis"/>
    <x v="14"/>
    <n v="46203"/>
    <x v="2"/>
    <s v="OFF-ST-10000025"/>
    <x v="1"/>
    <x v="4"/>
    <s v="Fellowes Stor/Drawer Steel Plus Storage Drawers"/>
    <n v="190.86"/>
    <n v="2"/>
    <n v="0"/>
    <x v="2007"/>
    <x v="0"/>
    <x v="1"/>
    <x v="2"/>
    <x v="8"/>
  </r>
  <r>
    <n v="2237"/>
    <s v="CA-2015-145849"/>
    <d v="2015-09-15T00:00:00"/>
    <d v="2015-09-17T00:00:00"/>
    <s v="Second Class"/>
    <s v="CT-11995"/>
    <x v="564"/>
    <x v="0"/>
    <s v="United States"/>
    <s v="Indianapolis"/>
    <x v="14"/>
    <n v="46203"/>
    <x v="2"/>
    <s v="OFF-AR-10000817"/>
    <x v="1"/>
    <x v="6"/>
    <s v="Manco Dry-Lighter Erasable Highlighter"/>
    <n v="24.32"/>
    <n v="8"/>
    <n v="0"/>
    <x v="2008"/>
    <x v="0"/>
    <x v="1"/>
    <x v="2"/>
    <x v="8"/>
  </r>
  <r>
    <n v="2238"/>
    <s v="CA-2016-122322"/>
    <d v="2016-07-15T00:00:00"/>
    <d v="2016-07-21T00:00:00"/>
    <s v="Standard Class"/>
    <s v="RH-19510"/>
    <x v="563"/>
    <x v="2"/>
    <s v="United States"/>
    <s v="Provo"/>
    <x v="7"/>
    <n v="84604"/>
    <x v="1"/>
    <s v="OFF-SU-10000952"/>
    <x v="1"/>
    <x v="14"/>
    <s v="Fiskars Home &amp; Office Scissors"/>
    <n v="44.4"/>
    <n v="5"/>
    <n v="0"/>
    <x v="2009"/>
    <x v="0"/>
    <x v="0"/>
    <x v="2"/>
    <x v="7"/>
  </r>
  <r>
    <n v="2239"/>
    <s v="CA-2017-166849"/>
    <d v="2017-04-20T00:00:00"/>
    <d v="2017-04-26T00:00:00"/>
    <s v="Standard Class"/>
    <s v="SJ-20125"/>
    <x v="319"/>
    <x v="2"/>
    <s v="United States"/>
    <s v="Chicago"/>
    <x v="10"/>
    <n v="60610"/>
    <x v="2"/>
    <s v="FUR-FU-10004597"/>
    <x v="0"/>
    <x v="5"/>
    <s v="Eldon Cleatmat Chair Mats for Medium Pile Carpets"/>
    <n v="44.4"/>
    <n v="2"/>
    <n v="0.6"/>
    <x v="2010"/>
    <x v="1"/>
    <x v="3"/>
    <x v="1"/>
    <x v="3"/>
  </r>
  <r>
    <n v="2240"/>
    <s v="CA-2016-146633"/>
    <d v="2016-11-15T00:00:00"/>
    <d v="2016-11-17T00:00:00"/>
    <s v="Second Class"/>
    <s v="TG-21310"/>
    <x v="592"/>
    <x v="0"/>
    <s v="United States"/>
    <s v="Los Angeles"/>
    <x v="1"/>
    <n v="90049"/>
    <x v="1"/>
    <s v="OFF-BI-10003527"/>
    <x v="1"/>
    <x v="8"/>
    <s v="Fellowes PB500 Electric Punch Plastic Comb Binding Machine with Manual Bind"/>
    <n v="1016.792"/>
    <n v="1"/>
    <n v="0.2"/>
    <x v="2011"/>
    <x v="2"/>
    <x v="0"/>
    <x v="0"/>
    <x v="0"/>
  </r>
  <r>
    <n v="2241"/>
    <s v="CA-2016-146633"/>
    <d v="2016-11-15T00:00:00"/>
    <d v="2016-11-17T00:00:00"/>
    <s v="Second Class"/>
    <s v="TG-21310"/>
    <x v="592"/>
    <x v="0"/>
    <s v="United States"/>
    <s v="Los Angeles"/>
    <x v="1"/>
    <n v="90049"/>
    <x v="1"/>
    <s v="OFF-BI-10002982"/>
    <x v="1"/>
    <x v="8"/>
    <s v="Avery Self-Adhesive Photo Pockets for Polaroid Photos"/>
    <n v="38.136000000000003"/>
    <n v="7"/>
    <n v="0.2"/>
    <x v="111"/>
    <x v="2"/>
    <x v="0"/>
    <x v="0"/>
    <x v="0"/>
  </r>
  <r>
    <n v="2242"/>
    <s v="US-2016-126893"/>
    <d v="2016-11-26T00:00:00"/>
    <d v="2016-12-01T00:00:00"/>
    <s v="Standard Class"/>
    <s v="CT-11995"/>
    <x v="564"/>
    <x v="0"/>
    <s v="United States"/>
    <s v="Philadelphia"/>
    <x v="9"/>
    <n v="19134"/>
    <x v="3"/>
    <s v="TEC-PH-10004165"/>
    <x v="2"/>
    <x v="7"/>
    <s v="Mitel MiVoice 5330e IP Phone"/>
    <n v="494.98200000000003"/>
    <n v="3"/>
    <n v="0.4"/>
    <x v="2012"/>
    <x v="1"/>
    <x v="0"/>
    <x v="0"/>
    <x v="0"/>
  </r>
  <r>
    <n v="2243"/>
    <s v="CA-2017-103380"/>
    <d v="2017-11-21T00:00:00"/>
    <d v="2017-11-25T00:00:00"/>
    <s v="Standard Class"/>
    <s v="BF-11005"/>
    <x v="593"/>
    <x v="2"/>
    <s v="United States"/>
    <s v="Pasadena"/>
    <x v="1"/>
    <n v="91104"/>
    <x v="1"/>
    <s v="OFF-ST-10003442"/>
    <x v="1"/>
    <x v="4"/>
    <s v="Eldon Portable Mobile Manager"/>
    <n v="56.56"/>
    <n v="2"/>
    <n v="0"/>
    <x v="2013"/>
    <x v="0"/>
    <x v="3"/>
    <x v="0"/>
    <x v="0"/>
  </r>
  <r>
    <n v="2244"/>
    <s v="CA-2017-103380"/>
    <d v="2017-11-21T00:00:00"/>
    <d v="2017-11-25T00:00:00"/>
    <s v="Standard Class"/>
    <s v="BF-11005"/>
    <x v="593"/>
    <x v="2"/>
    <s v="United States"/>
    <s v="Pasadena"/>
    <x v="1"/>
    <n v="91104"/>
    <x v="1"/>
    <s v="OFF-AR-10003856"/>
    <x v="1"/>
    <x v="6"/>
    <s v="Newell 344"/>
    <n v="5.56"/>
    <n v="2"/>
    <n v="0"/>
    <x v="356"/>
    <x v="0"/>
    <x v="3"/>
    <x v="0"/>
    <x v="0"/>
  </r>
  <r>
    <n v="2245"/>
    <s v="CA-2017-103380"/>
    <d v="2017-11-21T00:00:00"/>
    <d v="2017-11-25T00:00:00"/>
    <s v="Standard Class"/>
    <s v="BF-11005"/>
    <x v="593"/>
    <x v="2"/>
    <s v="United States"/>
    <s v="Pasadena"/>
    <x v="1"/>
    <n v="91104"/>
    <x v="1"/>
    <s v="OFF-FA-10004248"/>
    <x v="1"/>
    <x v="13"/>
    <s v="Advantus T-Pin Paper Clips"/>
    <n v="9.02"/>
    <n v="2"/>
    <n v="0"/>
    <x v="2014"/>
    <x v="0"/>
    <x v="3"/>
    <x v="0"/>
    <x v="0"/>
  </r>
  <r>
    <n v="2246"/>
    <s v="CA-2017-103380"/>
    <d v="2017-11-21T00:00:00"/>
    <d v="2017-11-25T00:00:00"/>
    <s v="Standard Class"/>
    <s v="BF-11005"/>
    <x v="593"/>
    <x v="2"/>
    <s v="United States"/>
    <s v="Pasadena"/>
    <x v="1"/>
    <n v="91104"/>
    <x v="1"/>
    <s v="OFF-AP-10001492"/>
    <x v="1"/>
    <x v="9"/>
    <s v="Acco Six-Outlet Power Strip, 4' Cord Length"/>
    <n v="8.6199999999999992"/>
    <n v="1"/>
    <n v="0"/>
    <x v="2015"/>
    <x v="0"/>
    <x v="3"/>
    <x v="0"/>
    <x v="0"/>
  </r>
  <r>
    <n v="2247"/>
    <s v="CA-2017-103380"/>
    <d v="2017-11-21T00:00:00"/>
    <d v="2017-11-25T00:00:00"/>
    <s v="Standard Class"/>
    <s v="BF-11005"/>
    <x v="593"/>
    <x v="2"/>
    <s v="United States"/>
    <s v="Pasadena"/>
    <x v="1"/>
    <n v="91104"/>
    <x v="1"/>
    <s v="TEC-PH-10004165"/>
    <x v="2"/>
    <x v="7"/>
    <s v="Mitel MiVoice 5330e IP Phone"/>
    <n v="659.976"/>
    <n v="3"/>
    <n v="0.2"/>
    <x v="1745"/>
    <x v="2"/>
    <x v="3"/>
    <x v="0"/>
    <x v="0"/>
  </r>
  <r>
    <n v="2248"/>
    <s v="CA-2015-116092"/>
    <d v="2015-02-15T00:00:00"/>
    <d v="2015-02-18T00:00:00"/>
    <s v="Second Class"/>
    <s v="JM-16195"/>
    <x v="594"/>
    <x v="0"/>
    <s v="United States"/>
    <s v="Los Angeles"/>
    <x v="1"/>
    <n v="90004"/>
    <x v="1"/>
    <s v="OFF-PA-10004285"/>
    <x v="1"/>
    <x v="10"/>
    <s v="Xerox 1959"/>
    <n v="13.36"/>
    <n v="2"/>
    <n v="0"/>
    <x v="534"/>
    <x v="0"/>
    <x v="1"/>
    <x v="3"/>
    <x v="11"/>
  </r>
  <r>
    <n v="2249"/>
    <s v="CA-2015-116092"/>
    <d v="2015-02-15T00:00:00"/>
    <d v="2015-02-18T00:00:00"/>
    <s v="Second Class"/>
    <s v="JM-16195"/>
    <x v="594"/>
    <x v="0"/>
    <s v="United States"/>
    <s v="Los Angeles"/>
    <x v="1"/>
    <n v="90004"/>
    <x v="1"/>
    <s v="OFF-BI-10001628"/>
    <x v="1"/>
    <x v="8"/>
    <s v="Acco Data Flex Cable Posts For Top &amp; Bottom Load Binders, 6&quot; Capacity"/>
    <n v="41.72"/>
    <n v="5"/>
    <n v="0.2"/>
    <x v="1959"/>
    <x v="2"/>
    <x v="1"/>
    <x v="3"/>
    <x v="11"/>
  </r>
  <r>
    <n v="2250"/>
    <s v="CA-2015-116092"/>
    <d v="2015-02-15T00:00:00"/>
    <d v="2015-02-18T00:00:00"/>
    <s v="Second Class"/>
    <s v="JM-16195"/>
    <x v="594"/>
    <x v="0"/>
    <s v="United States"/>
    <s v="Los Angeles"/>
    <x v="1"/>
    <n v="90004"/>
    <x v="1"/>
    <s v="OFF-BI-10000546"/>
    <x v="1"/>
    <x v="8"/>
    <s v="Avery Durable Binders"/>
    <n v="11.52"/>
    <n v="5"/>
    <n v="0.2"/>
    <x v="2016"/>
    <x v="2"/>
    <x v="1"/>
    <x v="3"/>
    <x v="11"/>
  </r>
  <r>
    <n v="2251"/>
    <s v="CA-2015-116092"/>
    <d v="2015-02-15T00:00:00"/>
    <d v="2015-02-18T00:00:00"/>
    <s v="Second Class"/>
    <s v="JM-16195"/>
    <x v="594"/>
    <x v="0"/>
    <s v="United States"/>
    <s v="Los Angeles"/>
    <x v="1"/>
    <n v="90004"/>
    <x v="1"/>
    <s v="OFF-AP-10001391"/>
    <x v="1"/>
    <x v="9"/>
    <s v="Kensington 6 Outlet MasterPiece HOMEOFFICE Power Control Center"/>
    <n v="541.44000000000005"/>
    <n v="6"/>
    <n v="0"/>
    <x v="2017"/>
    <x v="0"/>
    <x v="1"/>
    <x v="3"/>
    <x v="11"/>
  </r>
  <r>
    <n v="2252"/>
    <s v="CA-2015-116092"/>
    <d v="2015-02-15T00:00:00"/>
    <d v="2015-02-18T00:00:00"/>
    <s v="Second Class"/>
    <s v="JM-16195"/>
    <x v="594"/>
    <x v="0"/>
    <s v="United States"/>
    <s v="Los Angeles"/>
    <x v="1"/>
    <n v="90004"/>
    <x v="1"/>
    <s v="OFF-PA-10000477"/>
    <x v="1"/>
    <x v="10"/>
    <s v="Xerox 22"/>
    <n v="19.440000000000001"/>
    <n v="3"/>
    <n v="0"/>
    <x v="551"/>
    <x v="0"/>
    <x v="1"/>
    <x v="3"/>
    <x v="11"/>
  </r>
  <r>
    <n v="2253"/>
    <s v="CA-2016-117849"/>
    <d v="2016-04-15T00:00:00"/>
    <d v="2016-04-17T00:00:00"/>
    <s v="Second Class"/>
    <s v="JK-16120"/>
    <x v="451"/>
    <x v="2"/>
    <s v="United States"/>
    <s v="San Diego"/>
    <x v="1"/>
    <n v="92105"/>
    <x v="1"/>
    <s v="OFF-PA-10004327"/>
    <x v="1"/>
    <x v="10"/>
    <s v="Xerox 1911"/>
    <n v="143.69999999999999"/>
    <n v="3"/>
    <n v="0"/>
    <x v="142"/>
    <x v="0"/>
    <x v="0"/>
    <x v="1"/>
    <x v="3"/>
  </r>
  <r>
    <n v="2254"/>
    <s v="CA-2015-169201"/>
    <d v="2015-09-28T00:00:00"/>
    <d v="2015-10-01T00:00:00"/>
    <s v="First Class"/>
    <s v="HG-14965"/>
    <x v="428"/>
    <x v="1"/>
    <s v="United States"/>
    <s v="San Francisco"/>
    <x v="1"/>
    <n v="94110"/>
    <x v="1"/>
    <s v="OFF-AP-10000696"/>
    <x v="1"/>
    <x v="9"/>
    <s v="Holmes Odor Grabber"/>
    <n v="43.26"/>
    <n v="3"/>
    <n v="0"/>
    <x v="2018"/>
    <x v="0"/>
    <x v="1"/>
    <x v="2"/>
    <x v="8"/>
  </r>
  <r>
    <n v="2255"/>
    <s v="CA-2015-169201"/>
    <d v="2015-09-28T00:00:00"/>
    <d v="2015-10-01T00:00:00"/>
    <s v="First Class"/>
    <s v="HG-14965"/>
    <x v="428"/>
    <x v="1"/>
    <s v="United States"/>
    <s v="San Francisco"/>
    <x v="1"/>
    <n v="94110"/>
    <x v="1"/>
    <s v="OFF-AP-10002082"/>
    <x v="1"/>
    <x v="9"/>
    <s v="Holmes HEPA Air Purifier"/>
    <n v="43.56"/>
    <n v="2"/>
    <n v="0"/>
    <x v="2019"/>
    <x v="0"/>
    <x v="1"/>
    <x v="2"/>
    <x v="8"/>
  </r>
  <r>
    <n v="2256"/>
    <s v="CA-2016-164091"/>
    <d v="2016-09-17T00:00:00"/>
    <d v="2016-09-22T00:00:00"/>
    <s v="Standard Class"/>
    <s v="LA-16780"/>
    <x v="156"/>
    <x v="1"/>
    <s v="United States"/>
    <s v="Bangor"/>
    <x v="43"/>
    <n v="4401"/>
    <x v="3"/>
    <s v="TEC-PH-10001944"/>
    <x v="2"/>
    <x v="7"/>
    <s v="Wi-Ex zBoost YX540 Cellular Phone Signal Booster"/>
    <n v="437.85"/>
    <n v="3"/>
    <n v="0"/>
    <x v="2020"/>
    <x v="0"/>
    <x v="0"/>
    <x v="2"/>
    <x v="8"/>
  </r>
  <r>
    <n v="2257"/>
    <s v="CA-2016-164091"/>
    <d v="2016-09-17T00:00:00"/>
    <d v="2016-09-22T00:00:00"/>
    <s v="Standard Class"/>
    <s v="LA-16780"/>
    <x v="156"/>
    <x v="1"/>
    <s v="United States"/>
    <s v="Bangor"/>
    <x v="43"/>
    <n v="4401"/>
    <x v="3"/>
    <s v="FUR-FU-10004952"/>
    <x v="0"/>
    <x v="5"/>
    <s v="C-Line Cubicle Keepers Polyproplyene Holder w/Velcro Back, 8-1/2x11, 25/Bx"/>
    <n v="109.48"/>
    <n v="2"/>
    <n v="0"/>
    <x v="1086"/>
    <x v="0"/>
    <x v="0"/>
    <x v="2"/>
    <x v="8"/>
  </r>
  <r>
    <n v="2258"/>
    <s v="CA-2017-105214"/>
    <d v="2017-06-16T00:00:00"/>
    <d v="2017-06-19T00:00:00"/>
    <s v="First Class"/>
    <s v="TS-21610"/>
    <x v="59"/>
    <x v="0"/>
    <s v="United States"/>
    <s v="San Francisco"/>
    <x v="1"/>
    <n v="94122"/>
    <x v="1"/>
    <s v="FUR-CH-10000015"/>
    <x v="0"/>
    <x v="1"/>
    <s v="Hon Multipurpose Stacking Arm Chairs"/>
    <n v="1212.96"/>
    <n v="7"/>
    <n v="0.2"/>
    <x v="2021"/>
    <x v="2"/>
    <x v="3"/>
    <x v="1"/>
    <x v="1"/>
  </r>
  <r>
    <n v="2259"/>
    <s v="CA-2017-105214"/>
    <d v="2017-06-16T00:00:00"/>
    <d v="2017-06-19T00:00:00"/>
    <s v="First Class"/>
    <s v="TS-21610"/>
    <x v="59"/>
    <x v="0"/>
    <s v="United States"/>
    <s v="San Francisco"/>
    <x v="1"/>
    <n v="94122"/>
    <x v="1"/>
    <s v="OFF-PA-10001776"/>
    <x v="1"/>
    <x v="10"/>
    <s v="Wirebound Message Books, Four 2 3/4&quot; x 5&quot; Forms per Page, 600 Sets per Book"/>
    <n v="18.54"/>
    <n v="2"/>
    <n v="0"/>
    <x v="2022"/>
    <x v="0"/>
    <x v="3"/>
    <x v="1"/>
    <x v="1"/>
  </r>
  <r>
    <n v="2260"/>
    <s v="CA-2015-117611"/>
    <d v="2015-11-08T00:00:00"/>
    <d v="2015-11-10T00:00:00"/>
    <s v="Second Class"/>
    <s v="MZ-17335"/>
    <x v="595"/>
    <x v="2"/>
    <s v="United States"/>
    <s v="San Diego"/>
    <x v="1"/>
    <n v="92024"/>
    <x v="1"/>
    <s v="OFF-FA-10002280"/>
    <x v="1"/>
    <x v="13"/>
    <s v="Advantus Plastic Paper Clips"/>
    <n v="5"/>
    <n v="1"/>
    <n v="0"/>
    <x v="2023"/>
    <x v="0"/>
    <x v="1"/>
    <x v="0"/>
    <x v="0"/>
  </r>
  <r>
    <n v="2261"/>
    <s v="CA-2015-117611"/>
    <d v="2015-11-08T00:00:00"/>
    <d v="2015-11-10T00:00:00"/>
    <s v="Second Class"/>
    <s v="MZ-17335"/>
    <x v="595"/>
    <x v="2"/>
    <s v="United States"/>
    <s v="San Diego"/>
    <x v="1"/>
    <n v="92024"/>
    <x v="1"/>
    <s v="TEC-AC-10002049"/>
    <x v="2"/>
    <x v="11"/>
    <s v="Logitech G19 Programmable Gaming Keyboard"/>
    <n v="371.97"/>
    <n v="3"/>
    <n v="0"/>
    <x v="834"/>
    <x v="0"/>
    <x v="1"/>
    <x v="0"/>
    <x v="0"/>
  </r>
  <r>
    <n v="2262"/>
    <s v="US-2015-137960"/>
    <d v="2015-12-18T00:00:00"/>
    <d v="2015-12-18T00:00:00"/>
    <s v="Same Day"/>
    <s v="MW-18220"/>
    <x v="596"/>
    <x v="0"/>
    <s v="United States"/>
    <s v="New York City"/>
    <x v="15"/>
    <n v="10035"/>
    <x v="3"/>
    <s v="TEC-AC-10002253"/>
    <x v="2"/>
    <x v="11"/>
    <s v="Imation Bio 8GB USB Flash Drive Imation Corp"/>
    <n v="166.24"/>
    <n v="1"/>
    <n v="0"/>
    <x v="667"/>
    <x v="0"/>
    <x v="1"/>
    <x v="0"/>
    <x v="4"/>
  </r>
  <r>
    <n v="2263"/>
    <s v="CA-2017-122994"/>
    <d v="2017-02-06T00:00:00"/>
    <d v="2017-02-09T00:00:00"/>
    <s v="First Class"/>
    <s v="MV-17485"/>
    <x v="597"/>
    <x v="0"/>
    <s v="United States"/>
    <s v="Arlington"/>
    <x v="17"/>
    <n v="22204"/>
    <x v="0"/>
    <s v="FUR-BO-10004015"/>
    <x v="0"/>
    <x v="0"/>
    <s v="Bush Andora Bookcase, Maple/Graphite Gray Finish"/>
    <n v="359.97"/>
    <n v="3"/>
    <n v="0"/>
    <x v="2024"/>
    <x v="0"/>
    <x v="3"/>
    <x v="3"/>
    <x v="11"/>
  </r>
  <r>
    <n v="2264"/>
    <s v="CA-2016-131065"/>
    <d v="2016-11-14T00:00:00"/>
    <d v="2016-11-16T00:00:00"/>
    <s v="Second Class"/>
    <s v="AA-10375"/>
    <x v="211"/>
    <x v="0"/>
    <s v="United States"/>
    <s v="Atlanta"/>
    <x v="32"/>
    <n v="30318"/>
    <x v="0"/>
    <s v="TEC-AC-10004145"/>
    <x v="2"/>
    <x v="11"/>
    <s v="Logitech diNovo Edge Keyboard"/>
    <n v="499.98"/>
    <n v="2"/>
    <n v="0"/>
    <x v="2025"/>
    <x v="0"/>
    <x v="0"/>
    <x v="0"/>
    <x v="0"/>
  </r>
  <r>
    <n v="2265"/>
    <s v="CA-2016-131065"/>
    <d v="2016-11-14T00:00:00"/>
    <d v="2016-11-16T00:00:00"/>
    <s v="Second Class"/>
    <s v="AA-10375"/>
    <x v="211"/>
    <x v="0"/>
    <s v="United States"/>
    <s v="Atlanta"/>
    <x v="32"/>
    <n v="30318"/>
    <x v="0"/>
    <s v="OFF-PA-10002479"/>
    <x v="1"/>
    <x v="10"/>
    <s v="Xerox 4200 Series MultiUse Premium Copy Paper (20Lb. and 84 Bright)"/>
    <n v="5.28"/>
    <n v="1"/>
    <n v="0"/>
    <x v="1906"/>
    <x v="0"/>
    <x v="0"/>
    <x v="0"/>
    <x v="0"/>
  </r>
  <r>
    <n v="2266"/>
    <s v="CA-2016-131065"/>
    <d v="2016-11-14T00:00:00"/>
    <d v="2016-11-16T00:00:00"/>
    <s v="Second Class"/>
    <s v="AA-10375"/>
    <x v="211"/>
    <x v="0"/>
    <s v="United States"/>
    <s v="Atlanta"/>
    <x v="32"/>
    <n v="30318"/>
    <x v="0"/>
    <s v="OFF-BI-10004970"/>
    <x v="1"/>
    <x v="8"/>
    <s v="ACCOHIDE 3-Ring Binder, Blue, 1&quot;"/>
    <n v="8.26"/>
    <n v="2"/>
    <n v="0"/>
    <x v="1835"/>
    <x v="0"/>
    <x v="0"/>
    <x v="0"/>
    <x v="0"/>
  </r>
  <r>
    <n v="2267"/>
    <s v="CA-2017-149146"/>
    <d v="2017-10-12T00:00:00"/>
    <d v="2017-10-12T00:00:00"/>
    <s v="Same Day"/>
    <s v="SM-20320"/>
    <x v="598"/>
    <x v="2"/>
    <s v="United States"/>
    <s v="Monroe"/>
    <x v="3"/>
    <n v="28110"/>
    <x v="0"/>
    <s v="OFF-PA-10003919"/>
    <x v="1"/>
    <x v="10"/>
    <s v="Xerox 1989"/>
    <n v="7.968"/>
    <n v="2"/>
    <n v="0.2"/>
    <x v="2026"/>
    <x v="2"/>
    <x v="3"/>
    <x v="0"/>
    <x v="2"/>
  </r>
  <r>
    <n v="2268"/>
    <s v="CA-2017-137470"/>
    <d v="2017-09-17T00:00:00"/>
    <d v="2017-09-17T00:00:00"/>
    <s v="Same Day"/>
    <s v="TP-21415"/>
    <x v="599"/>
    <x v="0"/>
    <s v="United States"/>
    <s v="Seattle"/>
    <x v="4"/>
    <n v="98115"/>
    <x v="1"/>
    <s v="OFF-PA-10002001"/>
    <x v="1"/>
    <x v="10"/>
    <s v="Xerox 1984"/>
    <n v="12.96"/>
    <n v="2"/>
    <n v="0"/>
    <x v="2027"/>
    <x v="0"/>
    <x v="3"/>
    <x v="2"/>
    <x v="8"/>
  </r>
  <r>
    <n v="2269"/>
    <s v="CA-2017-105480"/>
    <d v="2017-12-20T00:00:00"/>
    <d v="2017-12-26T00:00:00"/>
    <s v="Standard Class"/>
    <s v="DK-13225"/>
    <x v="158"/>
    <x v="1"/>
    <s v="United States"/>
    <s v="Rochester"/>
    <x v="15"/>
    <n v="14609"/>
    <x v="3"/>
    <s v="OFF-PA-10002787"/>
    <x v="1"/>
    <x v="10"/>
    <s v="Xerox 227"/>
    <n v="6.48"/>
    <n v="1"/>
    <n v="0"/>
    <x v="90"/>
    <x v="0"/>
    <x v="3"/>
    <x v="0"/>
    <x v="4"/>
  </r>
  <r>
    <n v="2270"/>
    <s v="CA-2017-105480"/>
    <d v="2017-12-20T00:00:00"/>
    <d v="2017-12-26T00:00:00"/>
    <s v="Standard Class"/>
    <s v="DK-13225"/>
    <x v="158"/>
    <x v="1"/>
    <s v="United States"/>
    <s v="Rochester"/>
    <x v="15"/>
    <n v="14609"/>
    <x v="3"/>
    <s v="OFF-BI-10003291"/>
    <x v="1"/>
    <x v="8"/>
    <s v="Wilson Jones Leather-Like Binders with DublLock Round Rings"/>
    <n v="6.984"/>
    <n v="1"/>
    <n v="0.2"/>
    <x v="2028"/>
    <x v="2"/>
    <x v="3"/>
    <x v="0"/>
    <x v="4"/>
  </r>
  <r>
    <n v="2271"/>
    <s v="CA-2017-164917"/>
    <d v="2017-12-02T00:00:00"/>
    <d v="2017-12-07T00:00:00"/>
    <s v="Standard Class"/>
    <s v="MK-17905"/>
    <x v="149"/>
    <x v="1"/>
    <s v="United States"/>
    <s v="Miami"/>
    <x v="2"/>
    <n v="33180"/>
    <x v="0"/>
    <s v="OFF-AR-10004344"/>
    <x v="1"/>
    <x v="6"/>
    <s v="Bulldog Vacuum Base Pencil Sharpener"/>
    <n v="47.96"/>
    <n v="5"/>
    <n v="0.2"/>
    <x v="2029"/>
    <x v="2"/>
    <x v="3"/>
    <x v="0"/>
    <x v="4"/>
  </r>
  <r>
    <n v="2272"/>
    <s v="CA-2015-102036"/>
    <d v="2015-09-21T00:00:00"/>
    <d v="2015-09-27T00:00:00"/>
    <s v="Standard Class"/>
    <s v="CS-12130"/>
    <x v="79"/>
    <x v="0"/>
    <s v="United States"/>
    <s v="Seattle"/>
    <x v="4"/>
    <n v="98105"/>
    <x v="1"/>
    <s v="OFF-ST-10003123"/>
    <x v="1"/>
    <x v="4"/>
    <s v="Fellowes Bases and Tops For Staxonsteel/High-Stak Systems"/>
    <n v="199.74"/>
    <n v="6"/>
    <n v="0"/>
    <x v="2030"/>
    <x v="0"/>
    <x v="1"/>
    <x v="2"/>
    <x v="8"/>
  </r>
  <r>
    <n v="2273"/>
    <s v="CA-2015-142944"/>
    <d v="2015-03-06T00:00:00"/>
    <d v="2015-03-11T00:00:00"/>
    <s v="Standard Class"/>
    <s v="JL-15850"/>
    <x v="139"/>
    <x v="0"/>
    <s v="United States"/>
    <s v="San Francisco"/>
    <x v="1"/>
    <n v="94122"/>
    <x v="1"/>
    <s v="FUR-FU-10000308"/>
    <x v="0"/>
    <x v="5"/>
    <s v="Deflect-o Glass Clear Studded Chair Mats"/>
    <n v="435.26"/>
    <n v="7"/>
    <n v="0"/>
    <x v="2031"/>
    <x v="0"/>
    <x v="1"/>
    <x v="3"/>
    <x v="10"/>
  </r>
  <r>
    <n v="2274"/>
    <s v="CA-2015-142944"/>
    <d v="2015-03-06T00:00:00"/>
    <d v="2015-03-11T00:00:00"/>
    <s v="Standard Class"/>
    <s v="JL-15850"/>
    <x v="139"/>
    <x v="0"/>
    <s v="United States"/>
    <s v="San Francisco"/>
    <x v="1"/>
    <n v="94122"/>
    <x v="1"/>
    <s v="TEC-CO-10003763"/>
    <x v="2"/>
    <x v="16"/>
    <s v="Canon PC1060 Personal Laser Copier"/>
    <n v="1119.9839999999999"/>
    <n v="2"/>
    <n v="0.2"/>
    <x v="2032"/>
    <x v="2"/>
    <x v="1"/>
    <x v="3"/>
    <x v="10"/>
  </r>
  <r>
    <n v="2275"/>
    <s v="CA-2014-157882"/>
    <d v="2014-10-03T00:00:00"/>
    <d v="2014-10-08T00:00:00"/>
    <s v="Second Class"/>
    <s v="AR-10405"/>
    <x v="153"/>
    <x v="1"/>
    <s v="United States"/>
    <s v="Los Angeles"/>
    <x v="1"/>
    <n v="90036"/>
    <x v="1"/>
    <s v="FUR-TA-10001866"/>
    <x v="0"/>
    <x v="3"/>
    <s v="Bevis Round Conference Room Tables and Bases"/>
    <n v="143.43199999999999"/>
    <n v="1"/>
    <n v="0.2"/>
    <x v="2033"/>
    <x v="2"/>
    <x v="2"/>
    <x v="0"/>
    <x v="2"/>
  </r>
  <r>
    <n v="2276"/>
    <s v="CA-2014-157882"/>
    <d v="2014-10-03T00:00:00"/>
    <d v="2014-10-08T00:00:00"/>
    <s v="Second Class"/>
    <s v="AR-10405"/>
    <x v="153"/>
    <x v="1"/>
    <s v="United States"/>
    <s v="Los Angeles"/>
    <x v="1"/>
    <n v="90036"/>
    <x v="1"/>
    <s v="FUR-CH-10002774"/>
    <x v="0"/>
    <x v="1"/>
    <s v="Global Deluxe Stacking Chair, Gray"/>
    <n v="122.352"/>
    <n v="3"/>
    <n v="0.2"/>
    <x v="2034"/>
    <x v="2"/>
    <x v="2"/>
    <x v="0"/>
    <x v="2"/>
  </r>
  <r>
    <n v="2277"/>
    <s v="CA-2014-104283"/>
    <d v="2014-06-27T00:00:00"/>
    <d v="2014-07-01T00:00:00"/>
    <s v="Standard Class"/>
    <s v="LM-17065"/>
    <x v="215"/>
    <x v="0"/>
    <s v="United States"/>
    <s v="Southaven"/>
    <x v="35"/>
    <n v="38671"/>
    <x v="0"/>
    <s v="OFF-ST-10004337"/>
    <x v="1"/>
    <x v="4"/>
    <s v="SAFCO Commercial Wire Shelving, 72h"/>
    <n v="306.2"/>
    <n v="5"/>
    <n v="0"/>
    <x v="232"/>
    <x v="0"/>
    <x v="2"/>
    <x v="1"/>
    <x v="1"/>
  </r>
  <r>
    <n v="2278"/>
    <s v="CA-2014-104283"/>
    <d v="2014-06-27T00:00:00"/>
    <d v="2014-07-01T00:00:00"/>
    <s v="Standard Class"/>
    <s v="LM-17065"/>
    <x v="215"/>
    <x v="0"/>
    <s v="United States"/>
    <s v="Southaven"/>
    <x v="35"/>
    <n v="38671"/>
    <x v="0"/>
    <s v="FUR-TA-10001039"/>
    <x v="0"/>
    <x v="3"/>
    <s v="KI Adjustable-Height Table"/>
    <n v="85.98"/>
    <n v="1"/>
    <n v="0"/>
    <x v="2035"/>
    <x v="0"/>
    <x v="2"/>
    <x v="1"/>
    <x v="1"/>
  </r>
  <r>
    <n v="2279"/>
    <s v="CA-2014-104283"/>
    <d v="2014-06-27T00:00:00"/>
    <d v="2014-07-01T00:00:00"/>
    <s v="Standard Class"/>
    <s v="LM-17065"/>
    <x v="215"/>
    <x v="0"/>
    <s v="United States"/>
    <s v="Southaven"/>
    <x v="35"/>
    <n v="38671"/>
    <x v="0"/>
    <s v="TEC-AC-10000109"/>
    <x v="2"/>
    <x v="11"/>
    <s v="Sony Micro Vault Click 16 GB USB 2.0 Flash Drive"/>
    <n v="223.96"/>
    <n v="4"/>
    <n v="0"/>
    <x v="2036"/>
    <x v="0"/>
    <x v="2"/>
    <x v="1"/>
    <x v="1"/>
  </r>
  <r>
    <n v="2280"/>
    <s v="CA-2017-142622"/>
    <d v="2017-10-30T00:00:00"/>
    <d v="2017-11-02T00:00:00"/>
    <s v="First Class"/>
    <s v="JK-15625"/>
    <x v="600"/>
    <x v="0"/>
    <s v="United States"/>
    <s v="Seattle"/>
    <x v="4"/>
    <n v="98115"/>
    <x v="1"/>
    <s v="FUR-CH-10003833"/>
    <x v="0"/>
    <x v="1"/>
    <s v="Novimex Fabric Task Chair"/>
    <n v="97.567999999999998"/>
    <n v="2"/>
    <n v="0.2"/>
    <x v="2037"/>
    <x v="2"/>
    <x v="3"/>
    <x v="0"/>
    <x v="2"/>
  </r>
  <r>
    <n v="2281"/>
    <s v="CA-2017-142622"/>
    <d v="2017-10-30T00:00:00"/>
    <d v="2017-11-02T00:00:00"/>
    <s v="First Class"/>
    <s v="JK-15625"/>
    <x v="600"/>
    <x v="0"/>
    <s v="United States"/>
    <s v="Seattle"/>
    <x v="4"/>
    <n v="98115"/>
    <x v="1"/>
    <s v="FUR-CH-10004289"/>
    <x v="0"/>
    <x v="1"/>
    <s v="Global Super Steno Chair"/>
    <n v="614.27200000000005"/>
    <n v="8"/>
    <n v="0.2"/>
    <x v="2038"/>
    <x v="2"/>
    <x v="3"/>
    <x v="0"/>
    <x v="2"/>
  </r>
  <r>
    <n v="2282"/>
    <s v="CA-2017-142622"/>
    <d v="2017-10-30T00:00:00"/>
    <d v="2017-11-02T00:00:00"/>
    <s v="First Class"/>
    <s v="JK-15625"/>
    <x v="600"/>
    <x v="0"/>
    <s v="United States"/>
    <s v="Seattle"/>
    <x v="4"/>
    <n v="98115"/>
    <x v="1"/>
    <s v="FUR-BO-10004467"/>
    <x v="0"/>
    <x v="0"/>
    <s v="Bestar Classic Bookcase"/>
    <n v="199.98"/>
    <n v="2"/>
    <n v="0"/>
    <x v="982"/>
    <x v="0"/>
    <x v="3"/>
    <x v="0"/>
    <x v="2"/>
  </r>
  <r>
    <n v="2283"/>
    <s v="CA-2016-132143"/>
    <d v="2016-09-03T00:00:00"/>
    <d v="2016-09-05T00:00:00"/>
    <s v="First Class"/>
    <s v="FM-14215"/>
    <x v="524"/>
    <x v="1"/>
    <s v="United States"/>
    <s v="Middletown"/>
    <x v="29"/>
    <n v="6457"/>
    <x v="3"/>
    <s v="OFF-PA-10002713"/>
    <x v="1"/>
    <x v="10"/>
    <s v="Adams Phone Message Book, 200 Message Capacity, 8 1/16” x 11”"/>
    <n v="48.16"/>
    <n v="7"/>
    <n v="0"/>
    <x v="2039"/>
    <x v="0"/>
    <x v="0"/>
    <x v="2"/>
    <x v="8"/>
  </r>
  <r>
    <n v="2284"/>
    <s v="CA-2015-153108"/>
    <d v="2015-03-05T00:00:00"/>
    <d v="2015-03-09T00:00:00"/>
    <s v="Standard Class"/>
    <s v="SF-20200"/>
    <x v="227"/>
    <x v="0"/>
    <s v="United States"/>
    <s v="New Castle"/>
    <x v="14"/>
    <n v="47362"/>
    <x v="2"/>
    <s v="TEC-PH-10001552"/>
    <x v="2"/>
    <x v="7"/>
    <s v="I Need's 3d Hello Kitty Hybrid Silicone Case Cover for HTC One X 4g with 3d Hello Kitty Stylus Pen Green/pink"/>
    <n v="23.92"/>
    <n v="2"/>
    <n v="0"/>
    <x v="2040"/>
    <x v="0"/>
    <x v="1"/>
    <x v="3"/>
    <x v="10"/>
  </r>
  <r>
    <n v="2285"/>
    <s v="CA-2015-153108"/>
    <d v="2015-03-05T00:00:00"/>
    <d v="2015-03-09T00:00:00"/>
    <s v="Standard Class"/>
    <s v="SF-20200"/>
    <x v="227"/>
    <x v="0"/>
    <s v="United States"/>
    <s v="New Castle"/>
    <x v="14"/>
    <n v="47362"/>
    <x v="2"/>
    <s v="OFF-AP-10002222"/>
    <x v="1"/>
    <x v="9"/>
    <s v="Staple holder"/>
    <n v="60.69"/>
    <n v="7"/>
    <n v="0"/>
    <x v="2041"/>
    <x v="0"/>
    <x v="1"/>
    <x v="3"/>
    <x v="10"/>
  </r>
  <r>
    <n v="2286"/>
    <s v="CA-2016-112676"/>
    <d v="2016-05-05T00:00:00"/>
    <d v="2016-05-08T00:00:00"/>
    <s v="First Class"/>
    <s v="PJ-18835"/>
    <x v="601"/>
    <x v="1"/>
    <s v="United States"/>
    <s v="Murfreesboro"/>
    <x v="18"/>
    <n v="37130"/>
    <x v="0"/>
    <s v="OFF-PA-10003971"/>
    <x v="1"/>
    <x v="10"/>
    <s v="Xerox 1965"/>
    <n v="14.352"/>
    <n v="3"/>
    <n v="0.2"/>
    <x v="1177"/>
    <x v="2"/>
    <x v="0"/>
    <x v="1"/>
    <x v="5"/>
  </r>
  <r>
    <n v="2287"/>
    <s v="CA-2017-165687"/>
    <d v="2017-11-17T00:00:00"/>
    <d v="2017-11-23T00:00:00"/>
    <s v="Standard Class"/>
    <s v="CS-12355"/>
    <x v="394"/>
    <x v="0"/>
    <s v="United States"/>
    <s v="Salem"/>
    <x v="17"/>
    <n v="24153"/>
    <x v="0"/>
    <s v="OFF-AP-10004036"/>
    <x v="1"/>
    <x v="9"/>
    <s v="Bionaire 99.97% HEPA Air Cleaner"/>
    <n v="35.04"/>
    <n v="2"/>
    <n v="0"/>
    <x v="2042"/>
    <x v="0"/>
    <x v="3"/>
    <x v="0"/>
    <x v="0"/>
  </r>
  <r>
    <n v="2288"/>
    <s v="US-2017-112928"/>
    <d v="2017-06-01T00:00:00"/>
    <d v="2017-06-05T00:00:00"/>
    <s v="Second Class"/>
    <s v="BB-10990"/>
    <x v="121"/>
    <x v="1"/>
    <s v="United States"/>
    <s v="Toledo"/>
    <x v="24"/>
    <n v="43615"/>
    <x v="3"/>
    <s v="OFF-AP-10002287"/>
    <x v="1"/>
    <x v="9"/>
    <s v="Eureka Sanitaire  Multi-Pro Heavy-Duty Upright, Disposable Bags"/>
    <n v="17.48"/>
    <n v="5"/>
    <n v="0.2"/>
    <x v="2043"/>
    <x v="2"/>
    <x v="3"/>
    <x v="1"/>
    <x v="1"/>
  </r>
  <r>
    <n v="2289"/>
    <s v="CA-2017-143343"/>
    <d v="2017-06-10T00:00:00"/>
    <d v="2017-06-13T00:00:00"/>
    <s v="First Class"/>
    <s v="BW-11200"/>
    <x v="572"/>
    <x v="0"/>
    <s v="United States"/>
    <s v="Los Angeles"/>
    <x v="1"/>
    <n v="90032"/>
    <x v="1"/>
    <s v="OFF-AR-10002375"/>
    <x v="1"/>
    <x v="6"/>
    <s v="Newell 351"/>
    <n v="16.399999999999999"/>
    <n v="5"/>
    <n v="0"/>
    <x v="2044"/>
    <x v="0"/>
    <x v="3"/>
    <x v="1"/>
    <x v="1"/>
  </r>
  <r>
    <n v="2290"/>
    <s v="CA-2017-115154"/>
    <d v="2017-01-08T00:00:00"/>
    <d v="2017-01-11T00:00:00"/>
    <s v="First Class"/>
    <s v="RS-19420"/>
    <x v="602"/>
    <x v="1"/>
    <s v="United States"/>
    <s v="Seattle"/>
    <x v="4"/>
    <n v="98115"/>
    <x v="1"/>
    <s v="FUR-TA-10001950"/>
    <x v="0"/>
    <x v="3"/>
    <s v="Balt Solid Wood Round Tables"/>
    <n v="892.98"/>
    <n v="2"/>
    <n v="0"/>
    <x v="2045"/>
    <x v="0"/>
    <x v="3"/>
    <x v="3"/>
    <x v="9"/>
  </r>
  <r>
    <n v="2291"/>
    <s v="CA-2015-149342"/>
    <d v="2015-04-20T00:00:00"/>
    <d v="2015-04-25T00:00:00"/>
    <s v="Standard Class"/>
    <s v="TS-21160"/>
    <x v="378"/>
    <x v="1"/>
    <s v="United States"/>
    <s v="Columbus"/>
    <x v="32"/>
    <n v="31907"/>
    <x v="0"/>
    <s v="TEC-PH-10001557"/>
    <x v="2"/>
    <x v="7"/>
    <s v="Pyle PMP37LED"/>
    <n v="287.97000000000003"/>
    <n v="3"/>
    <n v="0"/>
    <x v="1204"/>
    <x v="0"/>
    <x v="1"/>
    <x v="1"/>
    <x v="3"/>
  </r>
  <r>
    <n v="2292"/>
    <s v="CA-2015-149342"/>
    <d v="2015-04-20T00:00:00"/>
    <d v="2015-04-25T00:00:00"/>
    <s v="Standard Class"/>
    <s v="TS-21160"/>
    <x v="378"/>
    <x v="1"/>
    <s v="United States"/>
    <s v="Columbus"/>
    <x v="32"/>
    <n v="31907"/>
    <x v="0"/>
    <s v="FUR-FU-10002937"/>
    <x v="0"/>
    <x v="5"/>
    <s v="GE 48&quot; Fluorescent Tube, Cool White Energy Saver, 34 Watts, 30/Box"/>
    <n v="595.38"/>
    <n v="6"/>
    <n v="0"/>
    <x v="2046"/>
    <x v="0"/>
    <x v="1"/>
    <x v="1"/>
    <x v="3"/>
  </r>
  <r>
    <n v="2293"/>
    <s v="CA-2015-149342"/>
    <d v="2015-04-20T00:00:00"/>
    <d v="2015-04-25T00:00:00"/>
    <s v="Standard Class"/>
    <s v="TS-21160"/>
    <x v="378"/>
    <x v="1"/>
    <s v="United States"/>
    <s v="Columbus"/>
    <x v="32"/>
    <n v="31907"/>
    <x v="0"/>
    <s v="OFF-PA-10001166"/>
    <x v="1"/>
    <x v="10"/>
    <s v="Xerox 2"/>
    <n v="12.96"/>
    <n v="2"/>
    <n v="0"/>
    <x v="91"/>
    <x v="0"/>
    <x v="1"/>
    <x v="1"/>
    <x v="3"/>
  </r>
  <r>
    <n v="2294"/>
    <s v="CA-2015-130995"/>
    <d v="2015-11-01T00:00:00"/>
    <d v="2015-11-06T00:00:00"/>
    <s v="Standard Class"/>
    <s v="QJ-19255"/>
    <x v="425"/>
    <x v="1"/>
    <s v="United States"/>
    <s v="New York City"/>
    <x v="15"/>
    <n v="10009"/>
    <x v="3"/>
    <s v="TEC-PH-10000347"/>
    <x v="2"/>
    <x v="7"/>
    <s v="Cush Cases Heavy Duty Rugged Cover Case for Samsung Galaxy S5 - Purple"/>
    <n v="4.95"/>
    <n v="1"/>
    <n v="0"/>
    <x v="2047"/>
    <x v="0"/>
    <x v="1"/>
    <x v="0"/>
    <x v="0"/>
  </r>
  <r>
    <n v="2295"/>
    <s v="CA-2017-127929"/>
    <d v="2017-12-23T00:00:00"/>
    <d v="2017-12-27T00:00:00"/>
    <s v="Standard Class"/>
    <s v="FM-14215"/>
    <x v="524"/>
    <x v="1"/>
    <s v="United States"/>
    <s v="Middletown"/>
    <x v="29"/>
    <n v="6457"/>
    <x v="3"/>
    <s v="FUR-FU-10003708"/>
    <x v="0"/>
    <x v="5"/>
    <s v="Tenex Traditional Chairmats for Medium Pile Carpet, Standard Lip, 36&quot; x 48&quot;"/>
    <n v="181.95"/>
    <n v="3"/>
    <n v="0"/>
    <x v="2048"/>
    <x v="0"/>
    <x v="3"/>
    <x v="0"/>
    <x v="4"/>
  </r>
  <r>
    <n v="2296"/>
    <s v="CA-2015-113145"/>
    <d v="2015-11-01T00:00:00"/>
    <d v="2015-11-05T00:00:00"/>
    <s v="Standard Class"/>
    <s v="VD-21670"/>
    <x v="104"/>
    <x v="0"/>
    <s v="United States"/>
    <s v="New York City"/>
    <x v="15"/>
    <n v="10011"/>
    <x v="3"/>
    <s v="OFF-PA-10002659"/>
    <x v="1"/>
    <x v="10"/>
    <s v="Avoid Verbal Orders Carbonless Minifold Book"/>
    <n v="13.52"/>
    <n v="4"/>
    <n v="0"/>
    <x v="2049"/>
    <x v="0"/>
    <x v="1"/>
    <x v="0"/>
    <x v="0"/>
  </r>
  <r>
    <n v="2297"/>
    <s v="CA-2015-113145"/>
    <d v="2015-11-01T00:00:00"/>
    <d v="2015-11-05T00:00:00"/>
    <s v="Standard Class"/>
    <s v="VD-21670"/>
    <x v="104"/>
    <x v="0"/>
    <s v="United States"/>
    <s v="New York City"/>
    <x v="15"/>
    <n v="10011"/>
    <x v="3"/>
    <s v="FUR-FU-10000965"/>
    <x v="0"/>
    <x v="5"/>
    <s v="Howard Miller 11-1/2&quot; Diameter Ridgewood Wall Clock"/>
    <n v="259.7"/>
    <n v="5"/>
    <n v="0"/>
    <x v="2050"/>
    <x v="0"/>
    <x v="1"/>
    <x v="0"/>
    <x v="0"/>
  </r>
  <r>
    <n v="2298"/>
    <s v="CA-2015-113145"/>
    <d v="2015-11-01T00:00:00"/>
    <d v="2015-11-05T00:00:00"/>
    <s v="Standard Class"/>
    <s v="VD-21670"/>
    <x v="104"/>
    <x v="0"/>
    <s v="United States"/>
    <s v="New York City"/>
    <x v="15"/>
    <n v="10011"/>
    <x v="3"/>
    <s v="TEC-PH-10001527"/>
    <x v="2"/>
    <x v="7"/>
    <s v="Plantronics MX500i Earset"/>
    <n v="42.95"/>
    <n v="1"/>
    <n v="0"/>
    <x v="2051"/>
    <x v="0"/>
    <x v="1"/>
    <x v="0"/>
    <x v="0"/>
  </r>
  <r>
    <n v="2299"/>
    <s v="CA-2015-113145"/>
    <d v="2015-11-01T00:00:00"/>
    <d v="2015-11-05T00:00:00"/>
    <s v="Standard Class"/>
    <s v="VD-21670"/>
    <x v="104"/>
    <x v="0"/>
    <s v="United States"/>
    <s v="New York City"/>
    <x v="15"/>
    <n v="10011"/>
    <x v="3"/>
    <s v="TEC-AC-10001838"/>
    <x v="2"/>
    <x v="11"/>
    <s v="Razer Tiamat Over Ear 7.1 Surround Sound PC Gaming Headset"/>
    <n v="1399.93"/>
    <n v="7"/>
    <n v="0"/>
    <x v="778"/>
    <x v="0"/>
    <x v="1"/>
    <x v="0"/>
    <x v="0"/>
  </r>
  <r>
    <n v="2300"/>
    <s v="CA-2015-113145"/>
    <d v="2015-11-01T00:00:00"/>
    <d v="2015-11-05T00:00:00"/>
    <s v="Standard Class"/>
    <s v="VD-21670"/>
    <x v="104"/>
    <x v="0"/>
    <s v="United States"/>
    <s v="New York City"/>
    <x v="15"/>
    <n v="10011"/>
    <x v="3"/>
    <s v="TEC-PH-10002597"/>
    <x v="2"/>
    <x v="7"/>
    <s v="Xblue XB-1670-86 X16 Small Office Telephone - Titanium"/>
    <n v="503.96"/>
    <n v="4"/>
    <n v="0"/>
    <x v="2052"/>
    <x v="0"/>
    <x v="1"/>
    <x v="0"/>
    <x v="0"/>
  </r>
  <r>
    <n v="2301"/>
    <s v="CA-2014-162362"/>
    <d v="2014-11-14T00:00:00"/>
    <d v="2014-11-18T00:00:00"/>
    <s v="Standard Class"/>
    <s v="JL-15505"/>
    <x v="145"/>
    <x v="0"/>
    <s v="United States"/>
    <s v="Midland"/>
    <x v="12"/>
    <n v="48640"/>
    <x v="2"/>
    <s v="OFF-BI-10000756"/>
    <x v="1"/>
    <x v="8"/>
    <s v="Storex DuraTech Recycled Plastic Frosted Binders"/>
    <n v="12.72"/>
    <n v="3"/>
    <n v="0"/>
    <x v="2053"/>
    <x v="0"/>
    <x v="2"/>
    <x v="0"/>
    <x v="0"/>
  </r>
  <r>
    <n v="2302"/>
    <s v="CA-2014-162362"/>
    <d v="2014-11-14T00:00:00"/>
    <d v="2014-11-18T00:00:00"/>
    <s v="Standard Class"/>
    <s v="JL-15505"/>
    <x v="145"/>
    <x v="0"/>
    <s v="United States"/>
    <s v="Midland"/>
    <x v="12"/>
    <n v="48640"/>
    <x v="2"/>
    <s v="OFF-BI-10000546"/>
    <x v="1"/>
    <x v="8"/>
    <s v="Avery Durable Binders"/>
    <n v="11.52"/>
    <n v="4"/>
    <n v="0"/>
    <x v="2054"/>
    <x v="0"/>
    <x v="2"/>
    <x v="0"/>
    <x v="0"/>
  </r>
  <r>
    <n v="2303"/>
    <s v="CA-2016-106558"/>
    <d v="2016-01-17T00:00:00"/>
    <d v="2016-01-21T00:00:00"/>
    <s v="Standard Class"/>
    <s v="DL-13495"/>
    <x v="393"/>
    <x v="1"/>
    <s v="United States"/>
    <s v="Columbus"/>
    <x v="32"/>
    <n v="31907"/>
    <x v="0"/>
    <s v="TEC-AC-10001142"/>
    <x v="2"/>
    <x v="11"/>
    <s v="First Data FD10 PIN Pad"/>
    <n v="316"/>
    <n v="4"/>
    <n v="0"/>
    <x v="627"/>
    <x v="0"/>
    <x v="0"/>
    <x v="3"/>
    <x v="9"/>
  </r>
  <r>
    <n v="2304"/>
    <s v="CA-2017-157931"/>
    <d v="2017-09-17T00:00:00"/>
    <d v="2017-09-22T00:00:00"/>
    <s v="Second Class"/>
    <s v="MO-17800"/>
    <x v="246"/>
    <x v="2"/>
    <s v="United States"/>
    <s v="Roswell"/>
    <x v="32"/>
    <n v="30076"/>
    <x v="0"/>
    <s v="FUR-CH-10000785"/>
    <x v="0"/>
    <x v="1"/>
    <s v="Global Ergonomic Managers Chair"/>
    <n v="723.92"/>
    <n v="4"/>
    <n v="0"/>
    <x v="2055"/>
    <x v="0"/>
    <x v="3"/>
    <x v="2"/>
    <x v="8"/>
  </r>
  <r>
    <n v="2305"/>
    <s v="CA-2017-157931"/>
    <d v="2017-09-17T00:00:00"/>
    <d v="2017-09-22T00:00:00"/>
    <s v="Second Class"/>
    <s v="MO-17800"/>
    <x v="246"/>
    <x v="2"/>
    <s v="United States"/>
    <s v="Roswell"/>
    <x v="32"/>
    <n v="30076"/>
    <x v="0"/>
    <s v="OFF-PA-10000474"/>
    <x v="1"/>
    <x v="10"/>
    <s v="Easy-staple paper"/>
    <n v="106.32"/>
    <n v="3"/>
    <n v="0"/>
    <x v="2056"/>
    <x v="0"/>
    <x v="3"/>
    <x v="2"/>
    <x v="8"/>
  </r>
  <r>
    <n v="2306"/>
    <s v="CA-2016-115574"/>
    <d v="2016-12-23T00:00:00"/>
    <d v="2016-12-24T00:00:00"/>
    <s v="First Class"/>
    <s v="BP-11185"/>
    <x v="130"/>
    <x v="1"/>
    <s v="United States"/>
    <s v="Chicago"/>
    <x v="10"/>
    <n v="60623"/>
    <x v="2"/>
    <s v="FUR-BO-10003441"/>
    <x v="0"/>
    <x v="0"/>
    <s v="Bush Westfield Collection Bookcases, Fully Assembled"/>
    <n v="141.37200000000001"/>
    <n v="2"/>
    <n v="0.3"/>
    <x v="2057"/>
    <x v="1"/>
    <x v="0"/>
    <x v="0"/>
    <x v="4"/>
  </r>
  <r>
    <n v="2307"/>
    <s v="CA-2015-160794"/>
    <d v="2015-08-06T00:00:00"/>
    <d v="2015-08-08T00:00:00"/>
    <s v="First Class"/>
    <s v="MS-17980"/>
    <x v="99"/>
    <x v="1"/>
    <s v="United States"/>
    <s v="Houston"/>
    <x v="5"/>
    <n v="77041"/>
    <x v="2"/>
    <s v="OFF-PA-10004156"/>
    <x v="1"/>
    <x v="10"/>
    <s v="Xerox 188"/>
    <n v="27.216000000000001"/>
    <n v="3"/>
    <n v="0.2"/>
    <x v="2058"/>
    <x v="2"/>
    <x v="1"/>
    <x v="2"/>
    <x v="6"/>
  </r>
  <r>
    <n v="2308"/>
    <s v="CA-2017-116225"/>
    <d v="2017-11-05T00:00:00"/>
    <d v="2017-11-09T00:00:00"/>
    <s v="Standard Class"/>
    <s v="SV-20935"/>
    <x v="603"/>
    <x v="0"/>
    <s v="United States"/>
    <s v="New York City"/>
    <x v="15"/>
    <n v="10009"/>
    <x v="3"/>
    <s v="TEC-AC-10001432"/>
    <x v="2"/>
    <x v="11"/>
    <s v="Enermax Aurora Lite Keyboard"/>
    <n v="390.75"/>
    <n v="5"/>
    <n v="0"/>
    <x v="2059"/>
    <x v="0"/>
    <x v="3"/>
    <x v="0"/>
    <x v="0"/>
  </r>
  <r>
    <n v="2309"/>
    <s v="US-2017-120418"/>
    <d v="2017-06-11T00:00:00"/>
    <d v="2017-06-12T00:00:00"/>
    <s v="First Class"/>
    <s v="BC-11125"/>
    <x v="604"/>
    <x v="2"/>
    <s v="United States"/>
    <s v="Peoria"/>
    <x v="16"/>
    <n v="85345"/>
    <x v="1"/>
    <s v="FUR-CH-10001394"/>
    <x v="0"/>
    <x v="1"/>
    <s v="Global Leather Executive Chair"/>
    <n v="280.79199999999997"/>
    <n v="1"/>
    <n v="0.2"/>
    <x v="2060"/>
    <x v="2"/>
    <x v="3"/>
    <x v="1"/>
    <x v="1"/>
  </r>
  <r>
    <n v="2310"/>
    <s v="US-2017-120418"/>
    <d v="2017-06-11T00:00:00"/>
    <d v="2017-06-12T00:00:00"/>
    <s v="First Class"/>
    <s v="BC-11125"/>
    <x v="604"/>
    <x v="2"/>
    <s v="United States"/>
    <s v="Peoria"/>
    <x v="16"/>
    <n v="85345"/>
    <x v="1"/>
    <s v="OFF-ST-10002370"/>
    <x v="1"/>
    <x v="4"/>
    <s v="Sortfiler Multipurpose Personal File Organizer, Black"/>
    <n v="68.447999999999993"/>
    <n v="4"/>
    <n v="0.2"/>
    <x v="2061"/>
    <x v="2"/>
    <x v="3"/>
    <x v="1"/>
    <x v="1"/>
  </r>
  <r>
    <n v="2311"/>
    <s v="US-2017-120418"/>
    <d v="2017-06-11T00:00:00"/>
    <d v="2017-06-12T00:00:00"/>
    <s v="First Class"/>
    <s v="BC-11125"/>
    <x v="604"/>
    <x v="2"/>
    <s v="United States"/>
    <s v="Peoria"/>
    <x v="16"/>
    <n v="85345"/>
    <x v="1"/>
    <s v="OFF-AR-10002956"/>
    <x v="1"/>
    <x v="6"/>
    <s v="Boston 16801 Nautilus Battery Pencil Sharpener"/>
    <n v="88.04"/>
    <n v="5"/>
    <n v="0.2"/>
    <x v="2062"/>
    <x v="2"/>
    <x v="3"/>
    <x v="1"/>
    <x v="1"/>
  </r>
  <r>
    <n v="2312"/>
    <s v="US-2017-120418"/>
    <d v="2017-06-11T00:00:00"/>
    <d v="2017-06-12T00:00:00"/>
    <s v="First Class"/>
    <s v="BC-11125"/>
    <x v="604"/>
    <x v="2"/>
    <s v="United States"/>
    <s v="Peoria"/>
    <x v="16"/>
    <n v="85345"/>
    <x v="1"/>
    <s v="OFF-AR-10001955"/>
    <x v="1"/>
    <x v="6"/>
    <s v="Newell 319"/>
    <n v="15.872"/>
    <n v="1"/>
    <n v="0.2"/>
    <x v="2063"/>
    <x v="2"/>
    <x v="3"/>
    <x v="1"/>
    <x v="1"/>
  </r>
  <r>
    <n v="2313"/>
    <s v="US-2017-120418"/>
    <d v="2017-06-11T00:00:00"/>
    <d v="2017-06-12T00:00:00"/>
    <s v="First Class"/>
    <s v="BC-11125"/>
    <x v="604"/>
    <x v="2"/>
    <s v="United States"/>
    <s v="Peoria"/>
    <x v="16"/>
    <n v="85345"/>
    <x v="1"/>
    <s v="OFF-ST-10001809"/>
    <x v="1"/>
    <x v="4"/>
    <s v="Fellowes Officeware Wire Shelving"/>
    <n v="215.59200000000001"/>
    <n v="3"/>
    <n v="0.2"/>
    <x v="2064"/>
    <x v="2"/>
    <x v="3"/>
    <x v="1"/>
    <x v="1"/>
  </r>
  <r>
    <n v="2314"/>
    <s v="CA-2017-122035"/>
    <d v="2017-07-20T00:00:00"/>
    <d v="2017-07-25T00:00:00"/>
    <s v="Standard Class"/>
    <s v="EM-13825"/>
    <x v="605"/>
    <x v="1"/>
    <s v="United States"/>
    <s v="Sioux Falls"/>
    <x v="44"/>
    <n v="57103"/>
    <x v="2"/>
    <s v="OFF-LA-10004093"/>
    <x v="1"/>
    <x v="2"/>
    <s v="Avery 486"/>
    <n v="14.62"/>
    <n v="2"/>
    <n v="0"/>
    <x v="2"/>
    <x v="0"/>
    <x v="3"/>
    <x v="2"/>
    <x v="7"/>
  </r>
  <r>
    <n v="2315"/>
    <s v="CA-2017-122035"/>
    <d v="2017-07-20T00:00:00"/>
    <d v="2017-07-25T00:00:00"/>
    <s v="Standard Class"/>
    <s v="EM-13825"/>
    <x v="605"/>
    <x v="1"/>
    <s v="United States"/>
    <s v="Sioux Falls"/>
    <x v="44"/>
    <n v="57103"/>
    <x v="2"/>
    <s v="OFF-AP-10002118"/>
    <x v="1"/>
    <x v="9"/>
    <s v="1.7 Cubic Foot Compact &quot;Cube&quot; Office Refrigerators"/>
    <n v="416.32"/>
    <n v="2"/>
    <n v="0"/>
    <x v="2065"/>
    <x v="0"/>
    <x v="3"/>
    <x v="2"/>
    <x v="7"/>
  </r>
  <r>
    <n v="2316"/>
    <s v="CA-2017-122035"/>
    <d v="2017-07-20T00:00:00"/>
    <d v="2017-07-25T00:00:00"/>
    <s v="Standard Class"/>
    <s v="EM-13825"/>
    <x v="605"/>
    <x v="1"/>
    <s v="United States"/>
    <s v="Sioux Falls"/>
    <x v="44"/>
    <n v="57103"/>
    <x v="2"/>
    <s v="OFF-BI-10000404"/>
    <x v="1"/>
    <x v="8"/>
    <s v="Avery Printable Repositionable Plastic Tabs"/>
    <n v="43"/>
    <n v="5"/>
    <n v="0"/>
    <x v="2066"/>
    <x v="0"/>
    <x v="3"/>
    <x v="2"/>
    <x v="7"/>
  </r>
  <r>
    <n v="2317"/>
    <s v="CA-2017-122035"/>
    <d v="2017-07-20T00:00:00"/>
    <d v="2017-07-25T00:00:00"/>
    <s v="Standard Class"/>
    <s v="EM-13825"/>
    <x v="605"/>
    <x v="1"/>
    <s v="United States"/>
    <s v="Sioux Falls"/>
    <x v="44"/>
    <n v="57103"/>
    <x v="2"/>
    <s v="FUR-CH-10003833"/>
    <x v="0"/>
    <x v="1"/>
    <s v="Novimex Fabric Task Chair"/>
    <n v="182.94"/>
    <n v="3"/>
    <n v="0"/>
    <x v="2067"/>
    <x v="0"/>
    <x v="3"/>
    <x v="2"/>
    <x v="7"/>
  </r>
  <r>
    <n v="2318"/>
    <s v="CA-2017-122035"/>
    <d v="2017-07-20T00:00:00"/>
    <d v="2017-07-25T00:00:00"/>
    <s v="Standard Class"/>
    <s v="EM-13825"/>
    <x v="605"/>
    <x v="1"/>
    <s v="United States"/>
    <s v="Sioux Falls"/>
    <x v="44"/>
    <n v="57103"/>
    <x v="2"/>
    <s v="OFF-BI-10002072"/>
    <x v="1"/>
    <x v="8"/>
    <s v="Cardinal Slant-D Ring Binders"/>
    <n v="60.83"/>
    <n v="7"/>
    <n v="0"/>
    <x v="2068"/>
    <x v="0"/>
    <x v="3"/>
    <x v="2"/>
    <x v="7"/>
  </r>
  <r>
    <n v="2319"/>
    <s v="CA-2017-122035"/>
    <d v="2017-07-20T00:00:00"/>
    <d v="2017-07-25T00:00:00"/>
    <s v="Standard Class"/>
    <s v="EM-13825"/>
    <x v="605"/>
    <x v="1"/>
    <s v="United States"/>
    <s v="Sioux Falls"/>
    <x v="44"/>
    <n v="57103"/>
    <x v="2"/>
    <s v="TEC-AC-10003095"/>
    <x v="2"/>
    <x v="11"/>
    <s v="Logitech G35 7.1-Channel Surround Sound Headset"/>
    <n v="389.97"/>
    <n v="3"/>
    <n v="0"/>
    <x v="2069"/>
    <x v="0"/>
    <x v="3"/>
    <x v="2"/>
    <x v="7"/>
  </r>
  <r>
    <n v="2320"/>
    <s v="CA-2015-117828"/>
    <d v="2015-12-23T00:00:00"/>
    <d v="2015-12-26T00:00:00"/>
    <s v="First Class"/>
    <s v="BD-11500"/>
    <x v="214"/>
    <x v="0"/>
    <s v="United States"/>
    <s v="Richmond"/>
    <x v="17"/>
    <n v="23223"/>
    <x v="0"/>
    <s v="OFF-AP-10001563"/>
    <x v="1"/>
    <x v="9"/>
    <s v="Belkin Premiere Surge Master II 8-outlet surge protector"/>
    <n v="194.32"/>
    <n v="4"/>
    <n v="0"/>
    <x v="2070"/>
    <x v="0"/>
    <x v="1"/>
    <x v="0"/>
    <x v="4"/>
  </r>
  <r>
    <n v="2321"/>
    <s v="CA-2017-165491"/>
    <d v="2017-03-20T00:00:00"/>
    <d v="2017-03-24T00:00:00"/>
    <s v="Standard Class"/>
    <s v="HW-14935"/>
    <x v="304"/>
    <x v="1"/>
    <s v="United States"/>
    <s v="Seattle"/>
    <x v="4"/>
    <n v="98115"/>
    <x v="1"/>
    <s v="TEC-AC-10000358"/>
    <x v="2"/>
    <x v="11"/>
    <s v="Imation Secure Drive + Hardware Encrypted USB flash drive - 16 GB"/>
    <n v="265.93"/>
    <n v="7"/>
    <n v="0"/>
    <x v="2071"/>
    <x v="0"/>
    <x v="3"/>
    <x v="3"/>
    <x v="10"/>
  </r>
  <r>
    <n v="2322"/>
    <s v="CA-2015-109470"/>
    <d v="2015-12-31T00:00:00"/>
    <d v="2016-01-03T00:00:00"/>
    <s v="Second Class"/>
    <s v="KC-16255"/>
    <x v="346"/>
    <x v="1"/>
    <s v="United States"/>
    <s v="Henderson"/>
    <x v="0"/>
    <n v="42420"/>
    <x v="0"/>
    <s v="OFF-BI-10004492"/>
    <x v="1"/>
    <x v="8"/>
    <s v="Tuf-Vin Binders"/>
    <n v="94.74"/>
    <n v="3"/>
    <n v="0"/>
    <x v="2072"/>
    <x v="0"/>
    <x v="1"/>
    <x v="0"/>
    <x v="4"/>
  </r>
  <r>
    <n v="2323"/>
    <s v="CA-2015-109470"/>
    <d v="2015-12-31T00:00:00"/>
    <d v="2016-01-03T00:00:00"/>
    <s v="Second Class"/>
    <s v="KC-16255"/>
    <x v="346"/>
    <x v="1"/>
    <s v="United States"/>
    <s v="Henderson"/>
    <x v="0"/>
    <n v="42420"/>
    <x v="0"/>
    <s v="OFF-BI-10001072"/>
    <x v="1"/>
    <x v="8"/>
    <s v="GBC Clear Cover, 8-1/2 x 11, unpunched, 25 covers per pack"/>
    <n v="60.64"/>
    <n v="4"/>
    <n v="0"/>
    <x v="2073"/>
    <x v="0"/>
    <x v="1"/>
    <x v="0"/>
    <x v="4"/>
  </r>
  <r>
    <n v="2324"/>
    <s v="CA-2015-109470"/>
    <d v="2015-12-31T00:00:00"/>
    <d v="2016-01-03T00:00:00"/>
    <s v="Second Class"/>
    <s v="KC-16255"/>
    <x v="346"/>
    <x v="1"/>
    <s v="United States"/>
    <s v="Henderson"/>
    <x v="0"/>
    <n v="42420"/>
    <x v="0"/>
    <s v="OFF-BI-10003707"/>
    <x v="1"/>
    <x v="8"/>
    <s v="Aluminum Screw Posts"/>
    <n v="76.3"/>
    <n v="5"/>
    <n v="0"/>
    <x v="2074"/>
    <x v="0"/>
    <x v="1"/>
    <x v="0"/>
    <x v="4"/>
  </r>
  <r>
    <n v="2325"/>
    <s v="CA-2015-109470"/>
    <d v="2015-12-31T00:00:00"/>
    <d v="2016-01-03T00:00:00"/>
    <s v="Second Class"/>
    <s v="KC-16255"/>
    <x v="346"/>
    <x v="1"/>
    <s v="United States"/>
    <s v="Henderson"/>
    <x v="0"/>
    <n v="42420"/>
    <x v="0"/>
    <s v="OFF-BI-10000977"/>
    <x v="1"/>
    <x v="8"/>
    <s v="Ibico Plastic Spiral Binding Combs"/>
    <n v="364.8"/>
    <n v="12"/>
    <n v="0"/>
    <x v="2075"/>
    <x v="0"/>
    <x v="1"/>
    <x v="0"/>
    <x v="4"/>
  </r>
  <r>
    <n v="2326"/>
    <s v="CA-2015-105102"/>
    <d v="2015-09-15T00:00:00"/>
    <d v="2015-09-19T00:00:00"/>
    <s v="Second Class"/>
    <s v="BM-11575"/>
    <x v="606"/>
    <x v="1"/>
    <s v="United States"/>
    <s v="New York City"/>
    <x v="15"/>
    <n v="10035"/>
    <x v="3"/>
    <s v="OFF-BI-10002082"/>
    <x v="1"/>
    <x v="8"/>
    <s v="GBC Twin Loop Wire Binding Elements"/>
    <n v="79.872"/>
    <n v="3"/>
    <n v="0.2"/>
    <x v="2076"/>
    <x v="2"/>
    <x v="1"/>
    <x v="2"/>
    <x v="8"/>
  </r>
  <r>
    <n v="2327"/>
    <s v="CA-2015-105102"/>
    <d v="2015-09-15T00:00:00"/>
    <d v="2015-09-19T00:00:00"/>
    <s v="Second Class"/>
    <s v="BM-11575"/>
    <x v="606"/>
    <x v="1"/>
    <s v="United States"/>
    <s v="New York City"/>
    <x v="15"/>
    <n v="10035"/>
    <x v="3"/>
    <s v="FUR-BO-10004709"/>
    <x v="0"/>
    <x v="0"/>
    <s v="Bush Westfield Collection Bookcases, Medium Cherry Finish"/>
    <n v="46.384"/>
    <n v="1"/>
    <n v="0.2"/>
    <x v="2077"/>
    <x v="2"/>
    <x v="1"/>
    <x v="2"/>
    <x v="8"/>
  </r>
  <r>
    <n v="2328"/>
    <s v="CA-2015-105102"/>
    <d v="2015-09-15T00:00:00"/>
    <d v="2015-09-19T00:00:00"/>
    <s v="Second Class"/>
    <s v="BM-11575"/>
    <x v="606"/>
    <x v="1"/>
    <s v="United States"/>
    <s v="New York City"/>
    <x v="15"/>
    <n v="10035"/>
    <x v="3"/>
    <s v="OFF-PA-10002365"/>
    <x v="1"/>
    <x v="10"/>
    <s v="Xerox 1967"/>
    <n v="12.96"/>
    <n v="2"/>
    <n v="0"/>
    <x v="91"/>
    <x v="0"/>
    <x v="1"/>
    <x v="2"/>
    <x v="8"/>
  </r>
  <r>
    <n v="2329"/>
    <s v="CA-2017-138422"/>
    <d v="2017-09-23T00:00:00"/>
    <d v="2017-09-26T00:00:00"/>
    <s v="First Class"/>
    <s v="KN-16705"/>
    <x v="607"/>
    <x v="2"/>
    <s v="United States"/>
    <s v="Fort Collins"/>
    <x v="22"/>
    <n v="80525"/>
    <x v="1"/>
    <s v="OFF-EN-10004147"/>
    <x v="1"/>
    <x v="12"/>
    <s v="Wausau Papers Astrobrights Colored Envelopes"/>
    <n v="14.352"/>
    <n v="3"/>
    <n v="0.2"/>
    <x v="1177"/>
    <x v="2"/>
    <x v="3"/>
    <x v="2"/>
    <x v="8"/>
  </r>
  <r>
    <n v="2330"/>
    <s v="US-2015-147739"/>
    <d v="2015-12-25T00:00:00"/>
    <d v="2015-12-29T00:00:00"/>
    <s v="Standard Class"/>
    <s v="JD-16150"/>
    <x v="251"/>
    <x v="1"/>
    <s v="United States"/>
    <s v="Philadelphia"/>
    <x v="9"/>
    <n v="19140"/>
    <x v="3"/>
    <s v="FUR-FU-10001468"/>
    <x v="0"/>
    <x v="5"/>
    <s v="Tenex Antistatic Computer Chair Mats"/>
    <n v="547.13599999999997"/>
    <n v="4"/>
    <n v="0.2"/>
    <x v="2078"/>
    <x v="2"/>
    <x v="1"/>
    <x v="0"/>
    <x v="4"/>
  </r>
  <r>
    <n v="2331"/>
    <s v="CA-2016-155187"/>
    <d v="2016-09-24T00:00:00"/>
    <d v="2016-09-26T00:00:00"/>
    <s v="Second Class"/>
    <s v="LA-16780"/>
    <x v="156"/>
    <x v="1"/>
    <s v="United States"/>
    <s v="Los Angeles"/>
    <x v="1"/>
    <n v="90004"/>
    <x v="1"/>
    <s v="OFF-ST-10000642"/>
    <x v="1"/>
    <x v="4"/>
    <s v="Tennsco Lockers, Gray"/>
    <n v="41.96"/>
    <n v="2"/>
    <n v="0"/>
    <x v="1447"/>
    <x v="0"/>
    <x v="0"/>
    <x v="2"/>
    <x v="8"/>
  </r>
  <r>
    <n v="2332"/>
    <s v="CA-2016-155187"/>
    <d v="2016-09-24T00:00:00"/>
    <d v="2016-09-26T00:00:00"/>
    <s v="Second Class"/>
    <s v="LA-16780"/>
    <x v="156"/>
    <x v="1"/>
    <s v="United States"/>
    <s v="Los Angeles"/>
    <x v="1"/>
    <n v="90004"/>
    <x v="1"/>
    <s v="OFF-PA-10000380"/>
    <x v="1"/>
    <x v="10"/>
    <s v="REDIFORM Incoming/Outgoing Call Register, 11&quot; X 8 1/2&quot;, 100 Messages"/>
    <n v="41.7"/>
    <n v="5"/>
    <n v="0"/>
    <x v="2079"/>
    <x v="0"/>
    <x v="0"/>
    <x v="2"/>
    <x v="8"/>
  </r>
  <r>
    <n v="2333"/>
    <s v="CA-2017-169285"/>
    <d v="2017-03-21T00:00:00"/>
    <d v="2017-03-25T00:00:00"/>
    <s v="Standard Class"/>
    <s v="RW-19690"/>
    <x v="355"/>
    <x v="0"/>
    <s v="United States"/>
    <s v="Lafayette"/>
    <x v="14"/>
    <n v="47905"/>
    <x v="2"/>
    <s v="OFF-PA-10004071"/>
    <x v="1"/>
    <x v="10"/>
    <s v="Eaton Premium Continuous-Feed Paper, 25% Cotton, Letter Size, White, 1000 Shts/Box"/>
    <n v="277.39999999999998"/>
    <n v="5"/>
    <n v="0"/>
    <x v="2080"/>
    <x v="0"/>
    <x v="3"/>
    <x v="3"/>
    <x v="10"/>
  </r>
  <r>
    <n v="2334"/>
    <s v="CA-2017-169285"/>
    <d v="2017-03-21T00:00:00"/>
    <d v="2017-03-25T00:00:00"/>
    <s v="Standard Class"/>
    <s v="RW-19690"/>
    <x v="355"/>
    <x v="0"/>
    <s v="United States"/>
    <s v="Lafayette"/>
    <x v="14"/>
    <n v="47905"/>
    <x v="2"/>
    <s v="OFF-PA-10004971"/>
    <x v="1"/>
    <x v="10"/>
    <s v="Xerox 196"/>
    <n v="5.78"/>
    <n v="1"/>
    <n v="0"/>
    <x v="408"/>
    <x v="0"/>
    <x v="3"/>
    <x v="3"/>
    <x v="10"/>
  </r>
  <r>
    <n v="2335"/>
    <s v="CA-2014-140886"/>
    <d v="2014-09-30T00:00:00"/>
    <d v="2014-10-04T00:00:00"/>
    <s v="Standard Class"/>
    <s v="KW-16570"/>
    <x v="608"/>
    <x v="0"/>
    <s v="United States"/>
    <s v="Clarksville"/>
    <x v="18"/>
    <n v="37042"/>
    <x v="0"/>
    <s v="OFF-AP-10000696"/>
    <x v="1"/>
    <x v="9"/>
    <s v="Holmes Odor Grabber"/>
    <n v="69.215999999999994"/>
    <n v="6"/>
    <n v="0.2"/>
    <x v="2081"/>
    <x v="2"/>
    <x v="2"/>
    <x v="2"/>
    <x v="8"/>
  </r>
  <r>
    <n v="2336"/>
    <s v="CA-2017-152695"/>
    <d v="2017-12-10T00:00:00"/>
    <d v="2017-12-10T00:00:00"/>
    <s v="Same Day"/>
    <s v="CC-12220"/>
    <x v="417"/>
    <x v="0"/>
    <s v="United States"/>
    <s v="Fairfield"/>
    <x v="29"/>
    <n v="6824"/>
    <x v="3"/>
    <s v="OFF-EN-10004030"/>
    <x v="1"/>
    <x v="12"/>
    <s v="Convenience Packs of Business Envelopes"/>
    <n v="10.86"/>
    <n v="3"/>
    <n v="0"/>
    <x v="141"/>
    <x v="0"/>
    <x v="3"/>
    <x v="0"/>
    <x v="4"/>
  </r>
  <r>
    <n v="2337"/>
    <s v="CA-2017-152695"/>
    <d v="2017-12-10T00:00:00"/>
    <d v="2017-12-10T00:00:00"/>
    <s v="Same Day"/>
    <s v="CC-12220"/>
    <x v="417"/>
    <x v="0"/>
    <s v="United States"/>
    <s v="Fairfield"/>
    <x v="29"/>
    <n v="6824"/>
    <x v="3"/>
    <s v="OFF-AP-10000026"/>
    <x v="1"/>
    <x v="9"/>
    <s v="Tripp Lite Isotel 6 Outlet Surge Protector with Fax/Modem Protection"/>
    <n v="426.79"/>
    <n v="7"/>
    <n v="0"/>
    <x v="2082"/>
    <x v="0"/>
    <x v="3"/>
    <x v="0"/>
    <x v="4"/>
  </r>
  <r>
    <n v="2338"/>
    <s v="CA-2014-110639"/>
    <d v="2014-08-23T00:00:00"/>
    <d v="2014-08-23T00:00:00"/>
    <s v="Same Day"/>
    <s v="RH-19495"/>
    <x v="302"/>
    <x v="0"/>
    <s v="United States"/>
    <s v="New York City"/>
    <x v="15"/>
    <n v="10009"/>
    <x v="3"/>
    <s v="OFF-PA-10003936"/>
    <x v="1"/>
    <x v="10"/>
    <s v="Xerox 1994"/>
    <n v="25.92"/>
    <n v="4"/>
    <n v="0"/>
    <x v="245"/>
    <x v="0"/>
    <x v="2"/>
    <x v="2"/>
    <x v="6"/>
  </r>
  <r>
    <n v="2339"/>
    <s v="CA-2014-110639"/>
    <d v="2014-08-23T00:00:00"/>
    <d v="2014-08-23T00:00:00"/>
    <s v="Same Day"/>
    <s v="RH-19495"/>
    <x v="302"/>
    <x v="0"/>
    <s v="United States"/>
    <s v="New York City"/>
    <x v="15"/>
    <n v="10009"/>
    <x v="3"/>
    <s v="OFF-PA-10004530"/>
    <x v="1"/>
    <x v="10"/>
    <s v="Personal Creations Ink Jet Cards and Labels"/>
    <n v="45.92"/>
    <n v="4"/>
    <n v="0"/>
    <x v="2083"/>
    <x v="0"/>
    <x v="2"/>
    <x v="2"/>
    <x v="6"/>
  </r>
  <r>
    <n v="2340"/>
    <s v="CA-2014-121727"/>
    <d v="2014-08-19T00:00:00"/>
    <d v="2014-08-24T00:00:00"/>
    <s v="Standard Class"/>
    <s v="JK-15625"/>
    <x v="600"/>
    <x v="0"/>
    <s v="United States"/>
    <s v="Columbus"/>
    <x v="24"/>
    <n v="43229"/>
    <x v="3"/>
    <s v="OFF-AR-10004930"/>
    <x v="1"/>
    <x v="6"/>
    <s v="Turquoise Lead Holder with Pocket Clip"/>
    <n v="10.72"/>
    <n v="2"/>
    <n v="0.2"/>
    <x v="2084"/>
    <x v="2"/>
    <x v="2"/>
    <x v="2"/>
    <x v="6"/>
  </r>
  <r>
    <n v="2341"/>
    <s v="CA-2016-137736"/>
    <d v="2016-11-10T00:00:00"/>
    <d v="2016-11-15T00:00:00"/>
    <s v="Standard Class"/>
    <s v="DC-13285"/>
    <x v="290"/>
    <x v="0"/>
    <s v="United States"/>
    <s v="Warner Robins"/>
    <x v="32"/>
    <n v="31088"/>
    <x v="0"/>
    <s v="OFF-AR-10004999"/>
    <x v="1"/>
    <x v="6"/>
    <s v="Newell 315"/>
    <n v="41.86"/>
    <n v="7"/>
    <n v="0"/>
    <x v="1119"/>
    <x v="0"/>
    <x v="0"/>
    <x v="0"/>
    <x v="0"/>
  </r>
  <r>
    <n v="2342"/>
    <s v="US-2014-143231"/>
    <d v="2014-12-31T00:00:00"/>
    <d v="2015-01-03T00:00:00"/>
    <s v="First Class"/>
    <s v="GM-14455"/>
    <x v="39"/>
    <x v="2"/>
    <s v="United States"/>
    <s v="Franklin"/>
    <x v="31"/>
    <n v="2038"/>
    <x v="3"/>
    <s v="FUR-FU-10002501"/>
    <x v="0"/>
    <x v="5"/>
    <s v="Nu-Dell Executive Frame"/>
    <n v="63.2"/>
    <n v="5"/>
    <n v="0"/>
    <x v="2085"/>
    <x v="0"/>
    <x v="2"/>
    <x v="0"/>
    <x v="4"/>
  </r>
  <r>
    <n v="2343"/>
    <s v="US-2014-143231"/>
    <d v="2014-12-31T00:00:00"/>
    <d v="2015-01-03T00:00:00"/>
    <s v="First Class"/>
    <s v="GM-14455"/>
    <x v="39"/>
    <x v="2"/>
    <s v="United States"/>
    <s v="Franklin"/>
    <x v="31"/>
    <n v="2038"/>
    <x v="3"/>
    <s v="TEC-AC-10000358"/>
    <x v="2"/>
    <x v="11"/>
    <s v="Imation Secure Drive + Hardware Encrypted USB flash drive - 16 GB"/>
    <n v="113.97"/>
    <n v="3"/>
    <n v="0"/>
    <x v="2086"/>
    <x v="0"/>
    <x v="2"/>
    <x v="0"/>
    <x v="4"/>
  </r>
  <r>
    <n v="2344"/>
    <s v="US-2014-155894"/>
    <d v="2014-07-26T00:00:00"/>
    <d v="2014-07-30T00:00:00"/>
    <s v="Second Class"/>
    <s v="CL-11890"/>
    <x v="488"/>
    <x v="0"/>
    <s v="United States"/>
    <s v="Chicago"/>
    <x v="10"/>
    <n v="60623"/>
    <x v="2"/>
    <s v="OFF-ST-10004804"/>
    <x v="1"/>
    <x v="4"/>
    <s v="Belkin 19&quot; Vented Equipment Shelf, Black"/>
    <n v="123.55200000000001"/>
    <n v="3"/>
    <n v="0.2"/>
    <x v="2087"/>
    <x v="2"/>
    <x v="2"/>
    <x v="2"/>
    <x v="7"/>
  </r>
  <r>
    <n v="2345"/>
    <s v="CA-2016-119025"/>
    <d v="2016-02-22T00:00:00"/>
    <d v="2016-02-28T00:00:00"/>
    <s v="Standard Class"/>
    <s v="PV-18985"/>
    <x v="391"/>
    <x v="2"/>
    <s v="United States"/>
    <s v="Milwaukee"/>
    <x v="6"/>
    <n v="53209"/>
    <x v="2"/>
    <s v="OFF-AP-10001205"/>
    <x v="1"/>
    <x v="9"/>
    <s v="Belkin 5 Outlet SurgeMaster Power Centers"/>
    <n v="490.32"/>
    <n v="9"/>
    <n v="0"/>
    <x v="2088"/>
    <x v="0"/>
    <x v="0"/>
    <x v="3"/>
    <x v="11"/>
  </r>
  <r>
    <n v="2346"/>
    <s v="CA-2016-159373"/>
    <d v="2016-03-13T00:00:00"/>
    <d v="2016-03-18T00:00:00"/>
    <s v="Standard Class"/>
    <s v="LT-17110"/>
    <x v="299"/>
    <x v="0"/>
    <s v="United States"/>
    <s v="San Antonio"/>
    <x v="5"/>
    <n v="78207"/>
    <x v="2"/>
    <s v="OFF-PA-10000659"/>
    <x v="1"/>
    <x v="10"/>
    <s v="TOPS Carbonless Receipt Book, Four 2-3/4 x 7-1/4 Money Receipts per Page"/>
    <n v="70.08"/>
    <n v="5"/>
    <n v="0.2"/>
    <x v="2089"/>
    <x v="2"/>
    <x v="0"/>
    <x v="3"/>
    <x v="10"/>
  </r>
  <r>
    <n v="2347"/>
    <s v="CA-2016-159373"/>
    <d v="2016-03-13T00:00:00"/>
    <d v="2016-03-18T00:00:00"/>
    <s v="Standard Class"/>
    <s v="LT-17110"/>
    <x v="299"/>
    <x v="0"/>
    <s v="United States"/>
    <s v="San Antonio"/>
    <x v="5"/>
    <n v="78207"/>
    <x v="2"/>
    <s v="OFF-BI-10004141"/>
    <x v="1"/>
    <x v="8"/>
    <s v="Insertable Tab Indexes For Data Binders"/>
    <n v="1.272"/>
    <n v="2"/>
    <n v="0.8"/>
    <x v="2090"/>
    <x v="1"/>
    <x v="0"/>
    <x v="3"/>
    <x v="10"/>
  </r>
  <r>
    <n v="2348"/>
    <s v="CA-2016-159373"/>
    <d v="2016-03-13T00:00:00"/>
    <d v="2016-03-18T00:00:00"/>
    <s v="Standard Class"/>
    <s v="LT-17110"/>
    <x v="299"/>
    <x v="0"/>
    <s v="United States"/>
    <s v="San Antonio"/>
    <x v="5"/>
    <n v="78207"/>
    <x v="2"/>
    <s v="FUR-TA-10004619"/>
    <x v="0"/>
    <x v="3"/>
    <s v="Hon Non-Folding Utility Tables"/>
    <n v="557.58500000000004"/>
    <n v="5"/>
    <n v="0.3"/>
    <x v="232"/>
    <x v="1"/>
    <x v="0"/>
    <x v="3"/>
    <x v="10"/>
  </r>
  <r>
    <n v="2349"/>
    <s v="CA-2017-109701"/>
    <d v="2017-12-02T00:00:00"/>
    <d v="2017-12-03T00:00:00"/>
    <s v="Same Day"/>
    <s v="AM-10360"/>
    <x v="87"/>
    <x v="1"/>
    <s v="United States"/>
    <s v="Los Angeles"/>
    <x v="1"/>
    <n v="90032"/>
    <x v="1"/>
    <s v="OFF-BI-10004187"/>
    <x v="1"/>
    <x v="8"/>
    <s v="3-ring staple pack"/>
    <n v="9.0239999999999991"/>
    <n v="6"/>
    <n v="0.2"/>
    <x v="2091"/>
    <x v="2"/>
    <x v="3"/>
    <x v="0"/>
    <x v="4"/>
  </r>
  <r>
    <n v="2350"/>
    <s v="CA-2017-109701"/>
    <d v="2017-12-02T00:00:00"/>
    <d v="2017-12-03T00:00:00"/>
    <s v="Same Day"/>
    <s v="AM-10360"/>
    <x v="87"/>
    <x v="1"/>
    <s v="United States"/>
    <s v="Los Angeles"/>
    <x v="1"/>
    <n v="90032"/>
    <x v="1"/>
    <s v="OFF-BI-10000632"/>
    <x v="1"/>
    <x v="8"/>
    <s v="Satellite Sectional Post Binders"/>
    <n v="69.456000000000003"/>
    <n v="2"/>
    <n v="0.2"/>
    <x v="2092"/>
    <x v="2"/>
    <x v="3"/>
    <x v="0"/>
    <x v="4"/>
  </r>
  <r>
    <n v="2351"/>
    <s v="CA-2017-109701"/>
    <d v="2017-12-02T00:00:00"/>
    <d v="2017-12-03T00:00:00"/>
    <s v="Same Day"/>
    <s v="AM-10360"/>
    <x v="87"/>
    <x v="1"/>
    <s v="United States"/>
    <s v="Los Angeles"/>
    <x v="1"/>
    <n v="90032"/>
    <x v="1"/>
    <s v="OFF-PA-10003724"/>
    <x v="1"/>
    <x v="10"/>
    <s v="Wirebound Message Book, 4 per Page"/>
    <n v="10.86"/>
    <n v="2"/>
    <n v="0"/>
    <x v="2093"/>
    <x v="0"/>
    <x v="3"/>
    <x v="0"/>
    <x v="4"/>
  </r>
  <r>
    <n v="2352"/>
    <s v="CA-2017-109701"/>
    <d v="2017-12-02T00:00:00"/>
    <d v="2017-12-03T00:00:00"/>
    <s v="Same Day"/>
    <s v="AM-10360"/>
    <x v="87"/>
    <x v="1"/>
    <s v="United States"/>
    <s v="Los Angeles"/>
    <x v="1"/>
    <n v="90032"/>
    <x v="1"/>
    <s v="OFF-AP-10002765"/>
    <x v="1"/>
    <x v="9"/>
    <s v="Fellowes Advanced Computer Series Surge Protectors"/>
    <n v="79.47"/>
    <n v="3"/>
    <n v="0"/>
    <x v="2094"/>
    <x v="0"/>
    <x v="3"/>
    <x v="0"/>
    <x v="4"/>
  </r>
  <r>
    <n v="2353"/>
    <s v="CA-2017-109701"/>
    <d v="2017-12-02T00:00:00"/>
    <d v="2017-12-03T00:00:00"/>
    <s v="Same Day"/>
    <s v="AM-10360"/>
    <x v="87"/>
    <x v="1"/>
    <s v="United States"/>
    <s v="Los Angeles"/>
    <x v="1"/>
    <n v="90032"/>
    <x v="1"/>
    <s v="OFF-AR-10001868"/>
    <x v="1"/>
    <x v="6"/>
    <s v="Prang Dustless Chalk Sticks"/>
    <n v="10.08"/>
    <n v="6"/>
    <n v="0"/>
    <x v="2095"/>
    <x v="0"/>
    <x v="3"/>
    <x v="0"/>
    <x v="4"/>
  </r>
  <r>
    <n v="2354"/>
    <s v="CA-2015-111514"/>
    <d v="2015-08-31T00:00:00"/>
    <d v="2015-09-02T00:00:00"/>
    <s v="First Class"/>
    <s v="SC-20260"/>
    <x v="609"/>
    <x v="1"/>
    <s v="United States"/>
    <s v="San Francisco"/>
    <x v="1"/>
    <n v="94122"/>
    <x v="1"/>
    <s v="FUR-BO-10002545"/>
    <x v="0"/>
    <x v="0"/>
    <s v="Atlantic Metals Mobile 3-Shelf Bookcases, Custom Colors"/>
    <n v="1552.8309999999999"/>
    <n v="7"/>
    <n v="0.15"/>
    <x v="2096"/>
    <x v="2"/>
    <x v="1"/>
    <x v="2"/>
    <x v="6"/>
  </r>
  <r>
    <n v="2355"/>
    <s v="CA-2015-111514"/>
    <d v="2015-08-31T00:00:00"/>
    <d v="2015-09-02T00:00:00"/>
    <s v="First Class"/>
    <s v="SC-20260"/>
    <x v="609"/>
    <x v="1"/>
    <s v="United States"/>
    <s v="San Francisco"/>
    <x v="1"/>
    <n v="94122"/>
    <x v="1"/>
    <s v="OFF-BI-10002735"/>
    <x v="1"/>
    <x v="8"/>
    <s v="GBC Prestige Therm-A-Bind Covers"/>
    <n v="137.24"/>
    <n v="5"/>
    <n v="0.2"/>
    <x v="2097"/>
    <x v="2"/>
    <x v="1"/>
    <x v="2"/>
    <x v="6"/>
  </r>
  <r>
    <n v="2356"/>
    <s v="CA-2015-111514"/>
    <d v="2015-08-31T00:00:00"/>
    <d v="2015-09-02T00:00:00"/>
    <s v="First Class"/>
    <s v="SC-20260"/>
    <x v="609"/>
    <x v="1"/>
    <s v="United States"/>
    <s v="San Francisco"/>
    <x v="1"/>
    <n v="94122"/>
    <x v="1"/>
    <s v="TEC-AC-10004864"/>
    <x v="2"/>
    <x v="11"/>
    <s v="Memorex Micro Travel Drive 32 GB"/>
    <n v="36.51"/>
    <n v="1"/>
    <n v="0"/>
    <x v="2098"/>
    <x v="0"/>
    <x v="1"/>
    <x v="2"/>
    <x v="6"/>
  </r>
  <r>
    <n v="2357"/>
    <s v="CA-2015-111514"/>
    <d v="2015-08-31T00:00:00"/>
    <d v="2015-09-02T00:00:00"/>
    <s v="First Class"/>
    <s v="SC-20260"/>
    <x v="609"/>
    <x v="1"/>
    <s v="United States"/>
    <s v="San Francisco"/>
    <x v="1"/>
    <n v="94122"/>
    <x v="1"/>
    <s v="TEC-MA-10000597"/>
    <x v="2"/>
    <x v="15"/>
    <s v="Lexmark S315 Color Inkjet Printer"/>
    <n v="239.976"/>
    <n v="3"/>
    <n v="0.2"/>
    <x v="2099"/>
    <x v="2"/>
    <x v="1"/>
    <x v="2"/>
    <x v="6"/>
  </r>
  <r>
    <n v="2358"/>
    <s v="US-2014-148838"/>
    <d v="2014-03-17T00:00:00"/>
    <d v="2014-03-21T00:00:00"/>
    <s v="Standard Class"/>
    <s v="CP-12340"/>
    <x v="291"/>
    <x v="1"/>
    <s v="United States"/>
    <s v="New York City"/>
    <x v="15"/>
    <n v="10024"/>
    <x v="3"/>
    <s v="FUR-TA-10003473"/>
    <x v="0"/>
    <x v="3"/>
    <s v="Bretford Rectangular Conference Table Tops"/>
    <n v="1579.7460000000001"/>
    <n v="7"/>
    <n v="0.4"/>
    <x v="2100"/>
    <x v="1"/>
    <x v="2"/>
    <x v="3"/>
    <x v="10"/>
  </r>
  <r>
    <n v="2359"/>
    <s v="US-2014-148838"/>
    <d v="2014-03-17T00:00:00"/>
    <d v="2014-03-21T00:00:00"/>
    <s v="Standard Class"/>
    <s v="CP-12340"/>
    <x v="291"/>
    <x v="1"/>
    <s v="United States"/>
    <s v="New York City"/>
    <x v="15"/>
    <n v="10024"/>
    <x v="3"/>
    <s v="FUR-TA-10001950"/>
    <x v="0"/>
    <x v="3"/>
    <s v="Balt Solid Wood Round Tables"/>
    <n v="1071.576"/>
    <n v="4"/>
    <n v="0.4"/>
    <x v="2101"/>
    <x v="1"/>
    <x v="2"/>
    <x v="3"/>
    <x v="10"/>
  </r>
  <r>
    <n v="2360"/>
    <s v="US-2014-148838"/>
    <d v="2014-03-17T00:00:00"/>
    <d v="2014-03-21T00:00:00"/>
    <s v="Standard Class"/>
    <s v="CP-12340"/>
    <x v="291"/>
    <x v="1"/>
    <s v="United States"/>
    <s v="New York City"/>
    <x v="15"/>
    <n v="10024"/>
    <x v="3"/>
    <s v="FUR-TA-10004175"/>
    <x v="0"/>
    <x v="3"/>
    <s v="Hon 30&quot; x 60&quot; Table with Locking Drawer"/>
    <n v="613.90800000000002"/>
    <n v="3"/>
    <n v="0.4"/>
    <x v="2102"/>
    <x v="1"/>
    <x v="2"/>
    <x v="3"/>
    <x v="10"/>
  </r>
  <r>
    <n v="2361"/>
    <s v="US-2014-148838"/>
    <d v="2014-03-17T00:00:00"/>
    <d v="2014-03-21T00:00:00"/>
    <s v="Standard Class"/>
    <s v="CP-12340"/>
    <x v="291"/>
    <x v="1"/>
    <s v="United States"/>
    <s v="New York City"/>
    <x v="15"/>
    <n v="10024"/>
    <x v="3"/>
    <s v="OFF-PA-10002960"/>
    <x v="1"/>
    <x v="10"/>
    <s v="Xerox 1926"/>
    <n v="34.86"/>
    <n v="7"/>
    <n v="0"/>
    <x v="2103"/>
    <x v="0"/>
    <x v="2"/>
    <x v="3"/>
    <x v="10"/>
  </r>
  <r>
    <n v="2362"/>
    <s v="US-2014-148838"/>
    <d v="2014-03-17T00:00:00"/>
    <d v="2014-03-21T00:00:00"/>
    <s v="Standard Class"/>
    <s v="CP-12340"/>
    <x v="291"/>
    <x v="1"/>
    <s v="United States"/>
    <s v="New York City"/>
    <x v="15"/>
    <n v="10024"/>
    <x v="3"/>
    <s v="OFF-PA-10000919"/>
    <x v="1"/>
    <x v="10"/>
    <s v="Xerox 1918"/>
    <n v="155.04"/>
    <n v="4"/>
    <n v="0"/>
    <x v="2104"/>
    <x v="0"/>
    <x v="2"/>
    <x v="3"/>
    <x v="10"/>
  </r>
  <r>
    <n v="2363"/>
    <s v="CA-2017-136497"/>
    <d v="2017-04-16T00:00:00"/>
    <d v="2017-04-20T00:00:00"/>
    <s v="Standard Class"/>
    <s v="RF-19840"/>
    <x v="167"/>
    <x v="0"/>
    <s v="United States"/>
    <s v="Columbus"/>
    <x v="24"/>
    <n v="43229"/>
    <x v="3"/>
    <s v="OFF-BI-10001553"/>
    <x v="1"/>
    <x v="8"/>
    <s v="SpineVue Locking Slant-D Ring Binders by Cardinal"/>
    <n v="13.71"/>
    <n v="5"/>
    <n v="0.7"/>
    <x v="2105"/>
    <x v="1"/>
    <x v="3"/>
    <x v="1"/>
    <x v="3"/>
  </r>
  <r>
    <n v="2364"/>
    <s v="US-2016-108637"/>
    <d v="2016-03-13T00:00:00"/>
    <d v="2016-03-18T00:00:00"/>
    <s v="Standard Class"/>
    <s v="AB-10060"/>
    <x v="144"/>
    <x v="2"/>
    <s v="United States"/>
    <s v="Waynesboro"/>
    <x v="17"/>
    <n v="22980"/>
    <x v="0"/>
    <s v="FUR-FU-10004864"/>
    <x v="0"/>
    <x v="5"/>
    <s v="Howard Miller 14-1/2&quot; Diameter Chrome Round Wall Clock"/>
    <n v="127.88"/>
    <n v="2"/>
    <n v="0"/>
    <x v="2106"/>
    <x v="0"/>
    <x v="0"/>
    <x v="3"/>
    <x v="10"/>
  </r>
  <r>
    <n v="2365"/>
    <s v="US-2016-108637"/>
    <d v="2016-03-13T00:00:00"/>
    <d v="2016-03-18T00:00:00"/>
    <s v="Standard Class"/>
    <s v="AB-10060"/>
    <x v="144"/>
    <x v="2"/>
    <s v="United States"/>
    <s v="Waynesboro"/>
    <x v="17"/>
    <n v="22980"/>
    <x v="0"/>
    <s v="OFF-AP-10004540"/>
    <x v="1"/>
    <x v="9"/>
    <s v="Eureka The Boss Lite 10-Amp Upright Vacuum, Blue"/>
    <n v="160.32"/>
    <n v="2"/>
    <n v="0"/>
    <x v="2107"/>
    <x v="0"/>
    <x v="0"/>
    <x v="3"/>
    <x v="10"/>
  </r>
  <r>
    <n v="2366"/>
    <s v="US-2016-108637"/>
    <d v="2016-03-13T00:00:00"/>
    <d v="2016-03-18T00:00:00"/>
    <s v="Standard Class"/>
    <s v="AB-10060"/>
    <x v="144"/>
    <x v="2"/>
    <s v="United States"/>
    <s v="Waynesboro"/>
    <x v="17"/>
    <n v="22980"/>
    <x v="0"/>
    <s v="OFF-BI-10004965"/>
    <x v="1"/>
    <x v="8"/>
    <s v="Ibico Covers for Plastic or Wire Binding Elements"/>
    <n v="46"/>
    <n v="4"/>
    <n v="0"/>
    <x v="2108"/>
    <x v="0"/>
    <x v="0"/>
    <x v="3"/>
    <x v="10"/>
  </r>
  <r>
    <n v="2367"/>
    <s v="CA-2014-102295"/>
    <d v="2014-11-24T00:00:00"/>
    <d v="2014-11-26T00:00:00"/>
    <s v="Second Class"/>
    <s v="EH-13990"/>
    <x v="552"/>
    <x v="0"/>
    <s v="United States"/>
    <s v="Sacramento"/>
    <x v="1"/>
    <n v="95823"/>
    <x v="1"/>
    <s v="FUR-CH-10001714"/>
    <x v="0"/>
    <x v="1"/>
    <s v="Global Leather &amp; Oak Executive Chair, Burgundy"/>
    <n v="120.712"/>
    <n v="1"/>
    <n v="0.2"/>
    <x v="2109"/>
    <x v="2"/>
    <x v="2"/>
    <x v="0"/>
    <x v="0"/>
  </r>
  <r>
    <n v="2368"/>
    <s v="CA-2017-123659"/>
    <d v="2017-02-10T00:00:00"/>
    <d v="2017-02-13T00:00:00"/>
    <s v="First Class"/>
    <s v="MN-17935"/>
    <x v="438"/>
    <x v="0"/>
    <s v="United States"/>
    <s v="Clinton"/>
    <x v="39"/>
    <n v="20735"/>
    <x v="3"/>
    <s v="OFF-PA-10002464"/>
    <x v="1"/>
    <x v="10"/>
    <s v="HP Office Recycled Paper (20Lb. and 87 Bright)"/>
    <n v="23.12"/>
    <n v="4"/>
    <n v="0"/>
    <x v="1105"/>
    <x v="0"/>
    <x v="3"/>
    <x v="3"/>
    <x v="11"/>
  </r>
  <r>
    <n v="2369"/>
    <s v="US-2016-129469"/>
    <d v="2016-09-23T00:00:00"/>
    <d v="2016-09-27T00:00:00"/>
    <s v="Standard Class"/>
    <s v="KL-16555"/>
    <x v="126"/>
    <x v="1"/>
    <s v="United States"/>
    <s v="Fairfield"/>
    <x v="24"/>
    <n v="45014"/>
    <x v="3"/>
    <s v="FUR-FU-10002298"/>
    <x v="0"/>
    <x v="5"/>
    <s v="Rubbermaid ClusterMat Chairmats, Mat Size- 66&quot; x 60&quot;, Lip 20&quot; x 11&quot; -90 Degree Angle"/>
    <n v="532.70399999999995"/>
    <n v="6"/>
    <n v="0.2"/>
    <x v="2110"/>
    <x v="2"/>
    <x v="0"/>
    <x v="2"/>
    <x v="8"/>
  </r>
  <r>
    <n v="2370"/>
    <s v="US-2016-129469"/>
    <d v="2016-09-23T00:00:00"/>
    <d v="2016-09-27T00:00:00"/>
    <s v="Standard Class"/>
    <s v="KL-16555"/>
    <x v="126"/>
    <x v="1"/>
    <s v="United States"/>
    <s v="Fairfield"/>
    <x v="24"/>
    <n v="45014"/>
    <x v="3"/>
    <s v="OFF-AR-10000315"/>
    <x v="1"/>
    <x v="6"/>
    <s v="Dixon Ticonderoga Maple Cedar Pencil, #2"/>
    <n v="4.9119999999999999"/>
    <n v="2"/>
    <n v="0.2"/>
    <x v="2111"/>
    <x v="2"/>
    <x v="0"/>
    <x v="2"/>
    <x v="8"/>
  </r>
  <r>
    <n v="2371"/>
    <s v="CA-2017-155152"/>
    <d v="2017-07-07T00:00:00"/>
    <d v="2017-07-09T00:00:00"/>
    <s v="Second Class"/>
    <s v="MP-17965"/>
    <x v="172"/>
    <x v="1"/>
    <s v="United States"/>
    <s v="Warwick"/>
    <x v="34"/>
    <n v="2886"/>
    <x v="3"/>
    <s v="TEC-AC-10004353"/>
    <x v="2"/>
    <x v="11"/>
    <s v="Hypercom P1300 Pinpad"/>
    <n v="252"/>
    <n v="4"/>
    <n v="0"/>
    <x v="2112"/>
    <x v="0"/>
    <x v="3"/>
    <x v="2"/>
    <x v="7"/>
  </r>
  <r>
    <n v="2372"/>
    <s v="CA-2016-159940"/>
    <d v="2016-07-07T00:00:00"/>
    <d v="2016-07-11T00:00:00"/>
    <s v="Second Class"/>
    <s v="BF-11020"/>
    <x v="292"/>
    <x v="1"/>
    <s v="United States"/>
    <s v="Aurora"/>
    <x v="10"/>
    <n v="60505"/>
    <x v="2"/>
    <s v="FUR-FU-10004973"/>
    <x v="0"/>
    <x v="5"/>
    <s v="Flat Face Poster Frame"/>
    <n v="60.287999999999997"/>
    <n v="8"/>
    <n v="0.6"/>
    <x v="2113"/>
    <x v="1"/>
    <x v="0"/>
    <x v="2"/>
    <x v="7"/>
  </r>
  <r>
    <n v="2373"/>
    <s v="CA-2016-159940"/>
    <d v="2016-07-07T00:00:00"/>
    <d v="2016-07-11T00:00:00"/>
    <s v="Second Class"/>
    <s v="BF-11020"/>
    <x v="292"/>
    <x v="1"/>
    <s v="United States"/>
    <s v="Aurora"/>
    <x v="10"/>
    <n v="60505"/>
    <x v="2"/>
    <s v="OFF-FA-10000936"/>
    <x v="1"/>
    <x v="13"/>
    <s v="Acco Hot Clips Clips to Go"/>
    <n v="2.6320000000000001"/>
    <n v="1"/>
    <n v="0.2"/>
    <x v="2114"/>
    <x v="2"/>
    <x v="0"/>
    <x v="2"/>
    <x v="7"/>
  </r>
  <r>
    <n v="2374"/>
    <s v="CA-2016-159940"/>
    <d v="2016-07-07T00:00:00"/>
    <d v="2016-07-11T00:00:00"/>
    <s v="Second Class"/>
    <s v="BF-11020"/>
    <x v="292"/>
    <x v="1"/>
    <s v="United States"/>
    <s v="Aurora"/>
    <x v="10"/>
    <n v="60505"/>
    <x v="2"/>
    <s v="OFF-PA-10001609"/>
    <x v="1"/>
    <x v="10"/>
    <s v="Tops Wirebound Message Log Books"/>
    <n v="23.687999999999999"/>
    <n v="9"/>
    <n v="0.2"/>
    <x v="2115"/>
    <x v="2"/>
    <x v="0"/>
    <x v="2"/>
    <x v="7"/>
  </r>
  <r>
    <n v="2375"/>
    <s v="CA-2016-159940"/>
    <d v="2016-07-07T00:00:00"/>
    <d v="2016-07-11T00:00:00"/>
    <s v="Second Class"/>
    <s v="BF-11020"/>
    <x v="292"/>
    <x v="1"/>
    <s v="United States"/>
    <s v="Aurora"/>
    <x v="10"/>
    <n v="60505"/>
    <x v="2"/>
    <s v="FUR-CH-10000785"/>
    <x v="0"/>
    <x v="1"/>
    <s v="Global Ergonomic Managers Chair"/>
    <n v="253.37200000000001"/>
    <n v="2"/>
    <n v="0.3"/>
    <x v="1557"/>
    <x v="1"/>
    <x v="0"/>
    <x v="2"/>
    <x v="7"/>
  </r>
  <r>
    <n v="2376"/>
    <s v="CA-2017-119669"/>
    <d v="2017-01-24T00:00:00"/>
    <d v="2017-01-30T00:00:00"/>
    <s v="Standard Class"/>
    <s v="TP-21130"/>
    <x v="236"/>
    <x v="0"/>
    <s v="United States"/>
    <s v="Smyrna"/>
    <x v="32"/>
    <n v="30080"/>
    <x v="0"/>
    <s v="OFF-FA-10000053"/>
    <x v="1"/>
    <x v="13"/>
    <s v="Revere Boxed Rubber Bands by Revere"/>
    <n v="5.67"/>
    <n v="3"/>
    <n v="0"/>
    <x v="2116"/>
    <x v="0"/>
    <x v="3"/>
    <x v="3"/>
    <x v="9"/>
  </r>
  <r>
    <n v="2377"/>
    <s v="US-2014-164616"/>
    <d v="2014-08-19T00:00:00"/>
    <d v="2014-08-21T00:00:00"/>
    <s v="Second Class"/>
    <s v="MS-17770"/>
    <x v="474"/>
    <x v="0"/>
    <s v="United States"/>
    <s v="Columbus"/>
    <x v="24"/>
    <n v="43229"/>
    <x v="3"/>
    <s v="OFF-BI-10001718"/>
    <x v="1"/>
    <x v="8"/>
    <s v="GBC DocuBind P50 Personal Binding Machine"/>
    <n v="76.775999999999996"/>
    <n v="4"/>
    <n v="0.7"/>
    <x v="2117"/>
    <x v="1"/>
    <x v="2"/>
    <x v="2"/>
    <x v="6"/>
  </r>
  <r>
    <n v="2378"/>
    <s v="US-2014-164616"/>
    <d v="2014-08-19T00:00:00"/>
    <d v="2014-08-21T00:00:00"/>
    <s v="Second Class"/>
    <s v="MS-17770"/>
    <x v="474"/>
    <x v="0"/>
    <s v="United States"/>
    <s v="Columbus"/>
    <x v="24"/>
    <n v="43229"/>
    <x v="3"/>
    <s v="OFF-SU-10004768"/>
    <x v="1"/>
    <x v="14"/>
    <s v="Acme Kleencut Forged Steel Scissors"/>
    <n v="9.1839999999999993"/>
    <n v="2"/>
    <n v="0.2"/>
    <x v="2118"/>
    <x v="2"/>
    <x v="2"/>
    <x v="2"/>
    <x v="6"/>
  </r>
  <r>
    <n v="2379"/>
    <s v="CA-2015-148628"/>
    <d v="2015-12-06T00:00:00"/>
    <d v="2015-12-11T00:00:00"/>
    <s v="Standard Class"/>
    <s v="KM-16375"/>
    <x v="454"/>
    <x v="2"/>
    <s v="United States"/>
    <s v="Thousand Oaks"/>
    <x v="1"/>
    <n v="91360"/>
    <x v="1"/>
    <s v="OFF-PA-10003883"/>
    <x v="1"/>
    <x v="10"/>
    <s v="Message Book, Phone, Wirebound Standard Line Memo, 2 3/4&quot; X 5&quot;"/>
    <n v="32.75"/>
    <n v="5"/>
    <n v="0"/>
    <x v="2119"/>
    <x v="0"/>
    <x v="1"/>
    <x v="0"/>
    <x v="4"/>
  </r>
  <r>
    <n v="2380"/>
    <s v="CA-2016-118052"/>
    <d v="2016-05-06T00:00:00"/>
    <d v="2016-05-10T00:00:00"/>
    <s v="Standard Class"/>
    <s v="BE-11455"/>
    <x v="534"/>
    <x v="2"/>
    <s v="United States"/>
    <s v="Lorain"/>
    <x v="24"/>
    <n v="44052"/>
    <x v="3"/>
    <s v="OFF-FA-10004248"/>
    <x v="1"/>
    <x v="13"/>
    <s v="Advantus T-Pin Paper Clips"/>
    <n v="7.2160000000000002"/>
    <n v="2"/>
    <n v="0.2"/>
    <x v="2120"/>
    <x v="2"/>
    <x v="0"/>
    <x v="1"/>
    <x v="5"/>
  </r>
  <r>
    <n v="2381"/>
    <s v="CA-2016-118052"/>
    <d v="2016-05-06T00:00:00"/>
    <d v="2016-05-10T00:00:00"/>
    <s v="Standard Class"/>
    <s v="BE-11455"/>
    <x v="534"/>
    <x v="2"/>
    <s v="United States"/>
    <s v="Lorain"/>
    <x v="24"/>
    <n v="44052"/>
    <x v="3"/>
    <s v="OFF-PA-10002581"/>
    <x v="1"/>
    <x v="10"/>
    <s v="Xerox 1951"/>
    <n v="49.567999999999998"/>
    <n v="2"/>
    <n v="0.2"/>
    <x v="2121"/>
    <x v="2"/>
    <x v="0"/>
    <x v="1"/>
    <x v="5"/>
  </r>
  <r>
    <n v="2382"/>
    <s v="CA-2016-118052"/>
    <d v="2016-05-06T00:00:00"/>
    <d v="2016-05-10T00:00:00"/>
    <s v="Standard Class"/>
    <s v="BE-11455"/>
    <x v="534"/>
    <x v="2"/>
    <s v="United States"/>
    <s v="Lorain"/>
    <x v="24"/>
    <n v="44052"/>
    <x v="3"/>
    <s v="FUR-FU-10004848"/>
    <x v="0"/>
    <x v="5"/>
    <s v="DAX Solid Wood Frames"/>
    <n v="54.712000000000003"/>
    <n v="7"/>
    <n v="0.2"/>
    <x v="2122"/>
    <x v="2"/>
    <x v="0"/>
    <x v="1"/>
    <x v="5"/>
  </r>
  <r>
    <n v="2383"/>
    <s v="US-2017-117534"/>
    <d v="2017-03-25T00:00:00"/>
    <d v="2017-03-26T00:00:00"/>
    <s v="First Class"/>
    <s v="CV-12295"/>
    <x v="610"/>
    <x v="0"/>
    <s v="United States"/>
    <s v="Fresno"/>
    <x v="1"/>
    <n v="93727"/>
    <x v="1"/>
    <s v="OFF-AP-10002403"/>
    <x v="1"/>
    <x v="9"/>
    <s v="Acco Smartsocket Color-Coded Six-Outlet AC Adapter Model Surge Protectors"/>
    <n v="176.04"/>
    <n v="4"/>
    <n v="0"/>
    <x v="2123"/>
    <x v="0"/>
    <x v="3"/>
    <x v="3"/>
    <x v="10"/>
  </r>
  <r>
    <n v="2384"/>
    <s v="US-2017-117534"/>
    <d v="2017-03-25T00:00:00"/>
    <d v="2017-03-26T00:00:00"/>
    <s v="First Class"/>
    <s v="CV-12295"/>
    <x v="610"/>
    <x v="0"/>
    <s v="United States"/>
    <s v="Fresno"/>
    <x v="1"/>
    <n v="93727"/>
    <x v="1"/>
    <s v="OFF-AR-10003087"/>
    <x v="1"/>
    <x v="6"/>
    <s v="Staples in misc. colors"/>
    <n v="16.02"/>
    <n v="9"/>
    <n v="0"/>
    <x v="2124"/>
    <x v="0"/>
    <x v="3"/>
    <x v="3"/>
    <x v="10"/>
  </r>
  <r>
    <n v="2385"/>
    <s v="US-2017-117534"/>
    <d v="2017-03-25T00:00:00"/>
    <d v="2017-03-26T00:00:00"/>
    <s v="First Class"/>
    <s v="CV-12295"/>
    <x v="610"/>
    <x v="0"/>
    <s v="United States"/>
    <s v="Fresno"/>
    <x v="1"/>
    <n v="93727"/>
    <x v="1"/>
    <s v="OFF-BI-10002026"/>
    <x v="1"/>
    <x v="8"/>
    <s v="Avery Arch Ring Binders"/>
    <n v="185.92"/>
    <n v="4"/>
    <n v="0.2"/>
    <x v="2125"/>
    <x v="2"/>
    <x v="3"/>
    <x v="3"/>
    <x v="10"/>
  </r>
  <r>
    <n v="2386"/>
    <s v="US-2017-117534"/>
    <d v="2017-03-25T00:00:00"/>
    <d v="2017-03-26T00:00:00"/>
    <s v="First Class"/>
    <s v="CV-12295"/>
    <x v="610"/>
    <x v="0"/>
    <s v="United States"/>
    <s v="Fresno"/>
    <x v="1"/>
    <n v="93727"/>
    <x v="1"/>
    <s v="TEC-PH-10000141"/>
    <x v="2"/>
    <x v="7"/>
    <s v="Clearsounds A400"/>
    <n v="211.16800000000001"/>
    <n v="4"/>
    <n v="0.2"/>
    <x v="2126"/>
    <x v="2"/>
    <x v="3"/>
    <x v="3"/>
    <x v="10"/>
  </r>
  <r>
    <n v="2387"/>
    <s v="US-2017-117534"/>
    <d v="2017-03-25T00:00:00"/>
    <d v="2017-03-26T00:00:00"/>
    <s v="First Class"/>
    <s v="CV-12295"/>
    <x v="610"/>
    <x v="0"/>
    <s v="United States"/>
    <s v="Fresno"/>
    <x v="1"/>
    <n v="93727"/>
    <x v="1"/>
    <s v="TEC-CO-10000971"/>
    <x v="2"/>
    <x v="16"/>
    <s v="Hewlett Packard 310 Color Digital Copier"/>
    <n v="479.98399999999998"/>
    <n v="2"/>
    <n v="0.2"/>
    <x v="2127"/>
    <x v="2"/>
    <x v="3"/>
    <x v="3"/>
    <x v="10"/>
  </r>
  <r>
    <n v="2388"/>
    <s v="CA-2015-145065"/>
    <d v="2015-12-12T00:00:00"/>
    <d v="2015-12-15T00:00:00"/>
    <s v="First Class"/>
    <s v="DK-13375"/>
    <x v="589"/>
    <x v="0"/>
    <s v="United States"/>
    <s v="San Diego"/>
    <x v="1"/>
    <n v="92105"/>
    <x v="1"/>
    <s v="OFF-FA-10001229"/>
    <x v="1"/>
    <x v="13"/>
    <s v="Staples"/>
    <n v="7.86"/>
    <n v="2"/>
    <n v="0"/>
    <x v="2128"/>
    <x v="0"/>
    <x v="1"/>
    <x v="0"/>
    <x v="4"/>
  </r>
  <r>
    <n v="2389"/>
    <s v="CA-2015-145065"/>
    <d v="2015-12-12T00:00:00"/>
    <d v="2015-12-15T00:00:00"/>
    <s v="First Class"/>
    <s v="DK-13375"/>
    <x v="589"/>
    <x v="0"/>
    <s v="United States"/>
    <s v="San Diego"/>
    <x v="1"/>
    <n v="92105"/>
    <x v="1"/>
    <s v="OFF-BI-10002437"/>
    <x v="1"/>
    <x v="8"/>
    <s v="Recycled Premium Regency Composition Covers"/>
    <n v="24.448"/>
    <n v="2"/>
    <n v="0.2"/>
    <x v="682"/>
    <x v="2"/>
    <x v="1"/>
    <x v="0"/>
    <x v="4"/>
  </r>
  <r>
    <n v="2390"/>
    <s v="US-2015-127040"/>
    <d v="2015-12-06T00:00:00"/>
    <d v="2015-12-10T00:00:00"/>
    <s v="Standard Class"/>
    <s v="SG-20605"/>
    <x v="611"/>
    <x v="0"/>
    <s v="United States"/>
    <s v="New York City"/>
    <x v="15"/>
    <n v="10009"/>
    <x v="3"/>
    <s v="OFF-PA-10004255"/>
    <x v="1"/>
    <x v="10"/>
    <s v="Xerox 219"/>
    <n v="6.48"/>
    <n v="1"/>
    <n v="0"/>
    <x v="90"/>
    <x v="0"/>
    <x v="1"/>
    <x v="0"/>
    <x v="4"/>
  </r>
  <r>
    <n v="2391"/>
    <s v="US-2015-127040"/>
    <d v="2015-12-06T00:00:00"/>
    <d v="2015-12-10T00:00:00"/>
    <s v="Standard Class"/>
    <s v="SG-20605"/>
    <x v="611"/>
    <x v="0"/>
    <s v="United States"/>
    <s v="New York City"/>
    <x v="15"/>
    <n v="10009"/>
    <x v="3"/>
    <s v="OFF-PA-10001184"/>
    <x v="1"/>
    <x v="10"/>
    <s v="Xerox 1903"/>
    <n v="41.86"/>
    <n v="7"/>
    <n v="0"/>
    <x v="2129"/>
    <x v="0"/>
    <x v="1"/>
    <x v="0"/>
    <x v="4"/>
  </r>
  <r>
    <n v="2392"/>
    <s v="US-2015-127040"/>
    <d v="2015-12-06T00:00:00"/>
    <d v="2015-12-10T00:00:00"/>
    <s v="Standard Class"/>
    <s v="SG-20605"/>
    <x v="611"/>
    <x v="0"/>
    <s v="United States"/>
    <s v="New York City"/>
    <x v="15"/>
    <n v="10009"/>
    <x v="3"/>
    <s v="TEC-AC-10002637"/>
    <x v="2"/>
    <x v="11"/>
    <s v="Logitech VX Revolution Cordless Laser Mouse for Notebooks (Black)"/>
    <n v="1619.91"/>
    <n v="9"/>
    <n v="0"/>
    <x v="2130"/>
    <x v="0"/>
    <x v="1"/>
    <x v="0"/>
    <x v="4"/>
  </r>
  <r>
    <n v="2393"/>
    <s v="US-2015-127040"/>
    <d v="2015-12-06T00:00:00"/>
    <d v="2015-12-10T00:00:00"/>
    <s v="Standard Class"/>
    <s v="SG-20605"/>
    <x v="611"/>
    <x v="0"/>
    <s v="United States"/>
    <s v="New York City"/>
    <x v="15"/>
    <n v="10009"/>
    <x v="3"/>
    <s v="FUR-FU-10002878"/>
    <x v="0"/>
    <x v="5"/>
    <s v="Seth Thomas 14&quot; Day/Date Wall Clock"/>
    <n v="113.92"/>
    <n v="4"/>
    <n v="0"/>
    <x v="2131"/>
    <x v="0"/>
    <x v="1"/>
    <x v="0"/>
    <x v="4"/>
  </r>
  <r>
    <n v="2394"/>
    <s v="CA-2016-128111"/>
    <d v="2016-03-17T00:00:00"/>
    <d v="2016-03-23T00:00:00"/>
    <s v="Standard Class"/>
    <s v="CS-12355"/>
    <x v="394"/>
    <x v="0"/>
    <s v="United States"/>
    <s v="Malden"/>
    <x v="31"/>
    <n v="2148"/>
    <x v="3"/>
    <s v="OFF-AR-10000588"/>
    <x v="1"/>
    <x v="6"/>
    <s v="Newell 345"/>
    <n v="39.68"/>
    <n v="2"/>
    <n v="0"/>
    <x v="2132"/>
    <x v="0"/>
    <x v="0"/>
    <x v="3"/>
    <x v="10"/>
  </r>
  <r>
    <n v="2395"/>
    <s v="CA-2015-137897"/>
    <d v="2015-11-14T00:00:00"/>
    <d v="2015-11-19T00:00:00"/>
    <s v="Standard Class"/>
    <s v="PJ-18835"/>
    <x v="601"/>
    <x v="1"/>
    <s v="United States"/>
    <s v="New York City"/>
    <x v="15"/>
    <n v="10035"/>
    <x v="3"/>
    <s v="TEC-AC-10002217"/>
    <x v="2"/>
    <x v="11"/>
    <s v="Imation Clip USB flash drive - 8 GB"/>
    <n v="37.6"/>
    <n v="2"/>
    <n v="0"/>
    <x v="2133"/>
    <x v="0"/>
    <x v="1"/>
    <x v="0"/>
    <x v="0"/>
  </r>
  <r>
    <n v="2396"/>
    <s v="CA-2015-137897"/>
    <d v="2015-11-14T00:00:00"/>
    <d v="2015-11-19T00:00:00"/>
    <s v="Standard Class"/>
    <s v="PJ-18835"/>
    <x v="601"/>
    <x v="1"/>
    <s v="United States"/>
    <s v="New York City"/>
    <x v="15"/>
    <n v="10035"/>
    <x v="3"/>
    <s v="TEC-AC-10001267"/>
    <x v="2"/>
    <x v="11"/>
    <s v="Imation 32GB Pocket Pro USB 3.0 Flash Drive - 32 GB - Black - 1 P ..."/>
    <n v="59.9"/>
    <n v="2"/>
    <n v="0"/>
    <x v="2134"/>
    <x v="0"/>
    <x v="1"/>
    <x v="0"/>
    <x v="0"/>
  </r>
  <r>
    <n v="2397"/>
    <s v="CA-2015-137897"/>
    <d v="2015-11-14T00:00:00"/>
    <d v="2015-11-19T00:00:00"/>
    <s v="Standard Class"/>
    <s v="PJ-18835"/>
    <x v="601"/>
    <x v="1"/>
    <s v="United States"/>
    <s v="New York City"/>
    <x v="15"/>
    <n v="10035"/>
    <x v="3"/>
    <s v="OFF-PA-10004041"/>
    <x v="1"/>
    <x v="10"/>
    <s v="It's Hot Message Books with Stickers, 2 3/4&quot; x 5&quot;"/>
    <n v="37"/>
    <n v="5"/>
    <n v="0"/>
    <x v="2135"/>
    <x v="0"/>
    <x v="1"/>
    <x v="0"/>
    <x v="0"/>
  </r>
  <r>
    <n v="2398"/>
    <s v="CA-2017-169264"/>
    <d v="2017-08-14T00:00:00"/>
    <d v="2017-08-16T00:00:00"/>
    <s v="Second Class"/>
    <s v="NP-18700"/>
    <x v="413"/>
    <x v="0"/>
    <s v="United States"/>
    <s v="San Francisco"/>
    <x v="1"/>
    <n v="94109"/>
    <x v="1"/>
    <s v="OFF-LA-10001613"/>
    <x v="1"/>
    <x v="2"/>
    <s v="Avery File Folder Labels"/>
    <n v="5.76"/>
    <n v="2"/>
    <n v="0"/>
    <x v="2136"/>
    <x v="0"/>
    <x v="3"/>
    <x v="2"/>
    <x v="6"/>
  </r>
  <r>
    <n v="2399"/>
    <s v="CA-2017-169264"/>
    <d v="2017-08-14T00:00:00"/>
    <d v="2017-08-16T00:00:00"/>
    <s v="Second Class"/>
    <s v="NP-18700"/>
    <x v="413"/>
    <x v="0"/>
    <s v="United States"/>
    <s v="San Francisco"/>
    <x v="1"/>
    <n v="94109"/>
    <x v="1"/>
    <s v="OFF-AR-10000246"/>
    <x v="1"/>
    <x v="6"/>
    <s v="Newell 318"/>
    <n v="16.68"/>
    <n v="6"/>
    <n v="0"/>
    <x v="2137"/>
    <x v="0"/>
    <x v="3"/>
    <x v="2"/>
    <x v="6"/>
  </r>
  <r>
    <n v="2400"/>
    <s v="CA-2017-147361"/>
    <d v="2017-09-09T00:00:00"/>
    <d v="2017-09-15T00:00:00"/>
    <s v="Standard Class"/>
    <s v="SB-20290"/>
    <x v="115"/>
    <x v="1"/>
    <s v="United States"/>
    <s v="Florence"/>
    <x v="20"/>
    <n v="29501"/>
    <x v="0"/>
    <s v="OFF-ST-10001809"/>
    <x v="1"/>
    <x v="4"/>
    <s v="Fellowes Officeware Wire Shelving"/>
    <n v="628.80999999999995"/>
    <n v="7"/>
    <n v="0"/>
    <x v="2138"/>
    <x v="0"/>
    <x v="3"/>
    <x v="2"/>
    <x v="8"/>
  </r>
  <r>
    <n v="2401"/>
    <s v="CA-2017-147361"/>
    <d v="2017-09-09T00:00:00"/>
    <d v="2017-09-15T00:00:00"/>
    <s v="Standard Class"/>
    <s v="SB-20290"/>
    <x v="115"/>
    <x v="1"/>
    <s v="United States"/>
    <s v="Florence"/>
    <x v="20"/>
    <n v="29501"/>
    <x v="0"/>
    <s v="OFF-ST-10002214"/>
    <x v="1"/>
    <x v="4"/>
    <s v="X-Rack File for Hanging Folders"/>
    <n v="56.45"/>
    <n v="5"/>
    <n v="0"/>
    <x v="2139"/>
    <x v="0"/>
    <x v="3"/>
    <x v="2"/>
    <x v="8"/>
  </r>
  <r>
    <n v="2402"/>
    <s v="CA-2017-145877"/>
    <d v="2017-04-01T00:00:00"/>
    <d v="2017-04-04T00:00:00"/>
    <s v="Second Class"/>
    <s v="AS-10090"/>
    <x v="548"/>
    <x v="0"/>
    <s v="United States"/>
    <s v="Springfield"/>
    <x v="25"/>
    <n v="65807"/>
    <x v="2"/>
    <s v="OFF-ST-10000649"/>
    <x v="1"/>
    <x v="4"/>
    <s v="Hanging Personal Folder File"/>
    <n v="94.2"/>
    <n v="6"/>
    <n v="0"/>
    <x v="2140"/>
    <x v="0"/>
    <x v="3"/>
    <x v="1"/>
    <x v="3"/>
  </r>
  <r>
    <n v="2403"/>
    <s v="CA-2017-145877"/>
    <d v="2017-04-01T00:00:00"/>
    <d v="2017-04-04T00:00:00"/>
    <s v="Second Class"/>
    <s v="AS-10090"/>
    <x v="548"/>
    <x v="0"/>
    <s v="United States"/>
    <s v="Springfield"/>
    <x v="25"/>
    <n v="65807"/>
    <x v="2"/>
    <s v="OFF-EN-10001990"/>
    <x v="1"/>
    <x v="12"/>
    <s v="Staple envelope"/>
    <n v="28.4"/>
    <n v="5"/>
    <n v="0"/>
    <x v="160"/>
    <x v="0"/>
    <x v="3"/>
    <x v="1"/>
    <x v="3"/>
  </r>
  <r>
    <n v="2404"/>
    <s v="US-2016-110170"/>
    <d v="2016-09-27T00:00:00"/>
    <d v="2016-10-03T00:00:00"/>
    <s v="Standard Class"/>
    <s v="HM-14860"/>
    <x v="447"/>
    <x v="1"/>
    <s v="United States"/>
    <s v="Huntsville"/>
    <x v="5"/>
    <n v="77340"/>
    <x v="2"/>
    <s v="FUR-BO-10000780"/>
    <x v="0"/>
    <x v="0"/>
    <s v="O'Sullivan Plantations 2-Door Library in Landvery Oak"/>
    <n v="956.66480000000001"/>
    <n v="7"/>
    <n v="0.32"/>
    <x v="2141"/>
    <x v="1"/>
    <x v="0"/>
    <x v="2"/>
    <x v="8"/>
  </r>
  <r>
    <n v="2405"/>
    <s v="CA-2017-108574"/>
    <d v="2017-10-07T00:00:00"/>
    <d v="2017-10-11T00:00:00"/>
    <s v="Standard Class"/>
    <s v="MG-18145"/>
    <x v="207"/>
    <x v="0"/>
    <s v="United States"/>
    <s v="Los Angeles"/>
    <x v="1"/>
    <n v="90045"/>
    <x v="1"/>
    <s v="TEC-AC-10002049"/>
    <x v="2"/>
    <x v="11"/>
    <s v="Logitech G19 Programmable Gaming Keyboard"/>
    <n v="1115.9100000000001"/>
    <n v="9"/>
    <n v="0"/>
    <x v="2142"/>
    <x v="0"/>
    <x v="3"/>
    <x v="0"/>
    <x v="2"/>
  </r>
  <r>
    <n v="2406"/>
    <s v="CA-2017-108574"/>
    <d v="2017-10-07T00:00:00"/>
    <d v="2017-10-11T00:00:00"/>
    <s v="Standard Class"/>
    <s v="MG-18145"/>
    <x v="207"/>
    <x v="0"/>
    <s v="United States"/>
    <s v="Los Angeles"/>
    <x v="1"/>
    <n v="90045"/>
    <x v="1"/>
    <s v="TEC-PH-10003555"/>
    <x v="2"/>
    <x v="7"/>
    <s v="Motorola HK250 Universal Bluetooth Headset"/>
    <n v="128.744"/>
    <n v="7"/>
    <n v="0.2"/>
    <x v="2143"/>
    <x v="2"/>
    <x v="3"/>
    <x v="0"/>
    <x v="2"/>
  </r>
  <r>
    <n v="2407"/>
    <s v="CA-2017-108574"/>
    <d v="2017-10-07T00:00:00"/>
    <d v="2017-10-11T00:00:00"/>
    <s v="Standard Class"/>
    <s v="MG-18145"/>
    <x v="207"/>
    <x v="0"/>
    <s v="United States"/>
    <s v="Los Angeles"/>
    <x v="1"/>
    <n v="90045"/>
    <x v="1"/>
    <s v="TEC-PH-10000702"/>
    <x v="2"/>
    <x v="7"/>
    <s v="Square Credit Card Reader, 4 1/2&quot; x 4 1/2&quot; x 1&quot;, White"/>
    <n v="79.92"/>
    <n v="10"/>
    <n v="0.2"/>
    <x v="2144"/>
    <x v="2"/>
    <x v="3"/>
    <x v="0"/>
    <x v="2"/>
  </r>
  <r>
    <n v="2408"/>
    <s v="CA-2017-144589"/>
    <d v="2017-01-20T00:00:00"/>
    <d v="2017-01-25T00:00:00"/>
    <s v="Standard Class"/>
    <s v="TM-21010"/>
    <x v="612"/>
    <x v="0"/>
    <s v="United States"/>
    <s v="San Francisco"/>
    <x v="1"/>
    <n v="94122"/>
    <x v="1"/>
    <s v="OFF-AR-10003631"/>
    <x v="1"/>
    <x v="6"/>
    <s v="Staples in misc. colors"/>
    <n v="24.2"/>
    <n v="5"/>
    <n v="0"/>
    <x v="2145"/>
    <x v="0"/>
    <x v="3"/>
    <x v="3"/>
    <x v="9"/>
  </r>
  <r>
    <n v="2409"/>
    <s v="CA-2017-144589"/>
    <d v="2017-01-20T00:00:00"/>
    <d v="2017-01-25T00:00:00"/>
    <s v="Standard Class"/>
    <s v="TM-21010"/>
    <x v="612"/>
    <x v="0"/>
    <s v="United States"/>
    <s v="San Francisco"/>
    <x v="1"/>
    <n v="94122"/>
    <x v="1"/>
    <s v="TEC-PH-10003072"/>
    <x v="2"/>
    <x v="7"/>
    <s v="Panasonic KX-TG9541B DECT 6.0 Digital 2-Line Expandable Cordless Phone With Digital Answering System"/>
    <n v="359.976"/>
    <n v="3"/>
    <n v="0.2"/>
    <x v="2146"/>
    <x v="2"/>
    <x v="3"/>
    <x v="3"/>
    <x v="9"/>
  </r>
  <r>
    <n v="2410"/>
    <s v="CA-2017-155985"/>
    <d v="2017-03-23T00:00:00"/>
    <d v="2017-03-25T00:00:00"/>
    <s v="First Class"/>
    <s v="BE-11335"/>
    <x v="336"/>
    <x v="2"/>
    <s v="United States"/>
    <s v="San Francisco"/>
    <x v="1"/>
    <n v="94122"/>
    <x v="1"/>
    <s v="FUR-FU-10000758"/>
    <x v="0"/>
    <x v="5"/>
    <s v="DAX Natural Wood-Tone Poster Frame"/>
    <n v="211.84"/>
    <n v="8"/>
    <n v="0"/>
    <x v="2147"/>
    <x v="0"/>
    <x v="3"/>
    <x v="3"/>
    <x v="10"/>
  </r>
  <r>
    <n v="2411"/>
    <s v="CA-2014-162684"/>
    <d v="2014-08-01T00:00:00"/>
    <d v="2014-08-06T00:00:00"/>
    <s v="Standard Class"/>
    <s v="AS-10630"/>
    <x v="357"/>
    <x v="2"/>
    <s v="United States"/>
    <s v="Philadelphia"/>
    <x v="9"/>
    <n v="19120"/>
    <x v="3"/>
    <s v="OFF-FA-10000992"/>
    <x v="1"/>
    <x v="13"/>
    <s v="Acco Clips to Go Binder Clips, 24 Clips in Two Sizes"/>
    <n v="5.68"/>
    <n v="2"/>
    <n v="0.2"/>
    <x v="2148"/>
    <x v="2"/>
    <x v="2"/>
    <x v="2"/>
    <x v="6"/>
  </r>
  <r>
    <n v="2412"/>
    <s v="CA-2015-142041"/>
    <d v="2015-06-07T00:00:00"/>
    <d v="2015-06-09T00:00:00"/>
    <s v="Second Class"/>
    <s v="EM-13810"/>
    <x v="613"/>
    <x v="1"/>
    <s v="United States"/>
    <s v="Los Angeles"/>
    <x v="1"/>
    <n v="90036"/>
    <x v="1"/>
    <s v="OFF-BI-10004187"/>
    <x v="1"/>
    <x v="8"/>
    <s v="3-ring staple pack"/>
    <n v="7.52"/>
    <n v="5"/>
    <n v="0.2"/>
    <x v="2149"/>
    <x v="2"/>
    <x v="1"/>
    <x v="1"/>
    <x v="1"/>
  </r>
  <r>
    <n v="2413"/>
    <s v="CA-2014-151295"/>
    <d v="2014-11-12T00:00:00"/>
    <d v="2014-11-16T00:00:00"/>
    <s v="Standard Class"/>
    <s v="JA-15970"/>
    <x v="350"/>
    <x v="0"/>
    <s v="United States"/>
    <s v="Los Angeles"/>
    <x v="1"/>
    <n v="90045"/>
    <x v="1"/>
    <s v="OFF-PA-10001947"/>
    <x v="1"/>
    <x v="10"/>
    <s v="Xerox 1974"/>
    <n v="11.96"/>
    <n v="2"/>
    <n v="0"/>
    <x v="1452"/>
    <x v="0"/>
    <x v="2"/>
    <x v="0"/>
    <x v="0"/>
  </r>
  <r>
    <n v="2414"/>
    <s v="CA-2014-151295"/>
    <d v="2014-11-12T00:00:00"/>
    <d v="2014-11-16T00:00:00"/>
    <s v="Standard Class"/>
    <s v="JA-15970"/>
    <x v="350"/>
    <x v="0"/>
    <s v="United States"/>
    <s v="Los Angeles"/>
    <x v="1"/>
    <n v="90045"/>
    <x v="1"/>
    <s v="FUR-TA-10002356"/>
    <x v="0"/>
    <x v="3"/>
    <s v="Bevis Boat-Shaped Conference Table"/>
    <n v="629.06399999999996"/>
    <n v="3"/>
    <n v="0.2"/>
    <x v="2150"/>
    <x v="2"/>
    <x v="2"/>
    <x v="0"/>
    <x v="0"/>
  </r>
  <r>
    <n v="2415"/>
    <s v="CA-2016-156300"/>
    <d v="2016-12-29T00:00:00"/>
    <d v="2017-01-02T00:00:00"/>
    <s v="Standard Class"/>
    <s v="TB-21595"/>
    <x v="180"/>
    <x v="0"/>
    <s v="United States"/>
    <s v="Milwaukee"/>
    <x v="6"/>
    <n v="53209"/>
    <x v="2"/>
    <s v="FUR-CH-10001714"/>
    <x v="0"/>
    <x v="1"/>
    <s v="Global Leather &amp; Oak Executive Chair, Burgundy"/>
    <n v="754.45"/>
    <n v="5"/>
    <n v="0"/>
    <x v="2151"/>
    <x v="0"/>
    <x v="0"/>
    <x v="0"/>
    <x v="4"/>
  </r>
  <r>
    <n v="2416"/>
    <s v="CA-2015-146087"/>
    <d v="2015-07-06T00:00:00"/>
    <d v="2015-07-11T00:00:00"/>
    <s v="Standard Class"/>
    <s v="PP-18955"/>
    <x v="452"/>
    <x v="2"/>
    <s v="United States"/>
    <s v="Holyoke"/>
    <x v="31"/>
    <n v="1040"/>
    <x v="3"/>
    <s v="FUR-BO-10002824"/>
    <x v="0"/>
    <x v="0"/>
    <s v="Bush Mission Pointe Library"/>
    <n v="301.95999999999998"/>
    <n v="2"/>
    <n v="0"/>
    <x v="2152"/>
    <x v="0"/>
    <x v="1"/>
    <x v="2"/>
    <x v="7"/>
  </r>
  <r>
    <n v="2417"/>
    <s v="CA-2017-168655"/>
    <d v="2017-10-12T00:00:00"/>
    <d v="2017-10-18T00:00:00"/>
    <s v="Standard Class"/>
    <s v="ML-18040"/>
    <x v="614"/>
    <x v="1"/>
    <s v="United States"/>
    <s v="Albuquerque"/>
    <x v="27"/>
    <n v="87105"/>
    <x v="1"/>
    <s v="TEC-AC-10002842"/>
    <x v="2"/>
    <x v="11"/>
    <s v="WD My Passport Ultra 2TB Portable External Hard Drive"/>
    <n v="595"/>
    <n v="5"/>
    <n v="0"/>
    <x v="2153"/>
    <x v="0"/>
    <x v="3"/>
    <x v="0"/>
    <x v="2"/>
  </r>
  <r>
    <n v="2418"/>
    <s v="CA-2017-168655"/>
    <d v="2017-10-12T00:00:00"/>
    <d v="2017-10-18T00:00:00"/>
    <s v="Standard Class"/>
    <s v="ML-18040"/>
    <x v="614"/>
    <x v="1"/>
    <s v="United States"/>
    <s v="Albuquerque"/>
    <x v="27"/>
    <n v="87105"/>
    <x v="1"/>
    <s v="OFF-BI-10002082"/>
    <x v="1"/>
    <x v="8"/>
    <s v="GBC Twin Loop Wire Binding Elements"/>
    <n v="79.872"/>
    <n v="3"/>
    <n v="0.2"/>
    <x v="2076"/>
    <x v="2"/>
    <x v="3"/>
    <x v="0"/>
    <x v="2"/>
  </r>
  <r>
    <n v="2419"/>
    <s v="CA-2016-107202"/>
    <d v="2016-05-21T00:00:00"/>
    <d v="2016-05-28T00:00:00"/>
    <s v="Standard Class"/>
    <s v="LC-16930"/>
    <x v="18"/>
    <x v="1"/>
    <s v="United States"/>
    <s v="Sparks"/>
    <x v="33"/>
    <n v="89431"/>
    <x v="1"/>
    <s v="TEC-MA-10000112"/>
    <x v="2"/>
    <x v="15"/>
    <s v="Panasonic KX MB2061 Multifunction Printer"/>
    <n v="2396.4"/>
    <n v="10"/>
    <n v="0.2"/>
    <x v="2154"/>
    <x v="2"/>
    <x v="0"/>
    <x v="1"/>
    <x v="5"/>
  </r>
  <r>
    <n v="2420"/>
    <s v="CA-2017-159597"/>
    <d v="2017-11-09T00:00:00"/>
    <d v="2017-11-14T00:00:00"/>
    <s v="Standard Class"/>
    <s v="MC-17590"/>
    <x v="565"/>
    <x v="1"/>
    <s v="United States"/>
    <s v="Coachella"/>
    <x v="1"/>
    <n v="92236"/>
    <x v="1"/>
    <s v="OFF-ST-10002289"/>
    <x v="1"/>
    <x v="4"/>
    <s v="Safco Wire Cube Shelving System, For Use as 4 or 5 14&quot; Cubes, Black"/>
    <n v="63.56"/>
    <n v="2"/>
    <n v="0"/>
    <x v="2155"/>
    <x v="0"/>
    <x v="3"/>
    <x v="0"/>
    <x v="0"/>
  </r>
  <r>
    <n v="2421"/>
    <s v="CA-2017-159597"/>
    <d v="2017-11-09T00:00:00"/>
    <d v="2017-11-14T00:00:00"/>
    <s v="Standard Class"/>
    <s v="MC-17590"/>
    <x v="565"/>
    <x v="1"/>
    <s v="United States"/>
    <s v="Coachella"/>
    <x v="1"/>
    <n v="92236"/>
    <x v="1"/>
    <s v="TEC-AC-10004171"/>
    <x v="2"/>
    <x v="11"/>
    <s v="Razer Kraken 7.1 Surround Sound Over Ear USB Gaming Headset"/>
    <n v="99.99"/>
    <n v="1"/>
    <n v="0"/>
    <x v="1348"/>
    <x v="0"/>
    <x v="3"/>
    <x v="0"/>
    <x v="0"/>
  </r>
  <r>
    <n v="2422"/>
    <s v="CA-2016-155551"/>
    <d v="2016-04-18T00:00:00"/>
    <d v="2016-04-23T00:00:00"/>
    <s v="Standard Class"/>
    <s v="CR-12580"/>
    <x v="615"/>
    <x v="2"/>
    <s v="United States"/>
    <s v="Elmhurst"/>
    <x v="10"/>
    <n v="60126"/>
    <x v="2"/>
    <s v="OFF-ST-10003656"/>
    <x v="1"/>
    <x v="4"/>
    <s v="Safco Industrial Wire Shelving"/>
    <n v="230.376"/>
    <n v="3"/>
    <n v="0.2"/>
    <x v="84"/>
    <x v="2"/>
    <x v="0"/>
    <x v="1"/>
    <x v="3"/>
  </r>
  <r>
    <n v="2423"/>
    <s v="CA-2016-155551"/>
    <d v="2016-04-18T00:00:00"/>
    <d v="2016-04-23T00:00:00"/>
    <s v="Standard Class"/>
    <s v="CR-12580"/>
    <x v="615"/>
    <x v="2"/>
    <s v="United States"/>
    <s v="Elmhurst"/>
    <x v="10"/>
    <n v="60126"/>
    <x v="2"/>
    <s v="OFF-PA-10001560"/>
    <x v="1"/>
    <x v="10"/>
    <s v="Adams Telephone Message Books, 5 1/4” x 11”"/>
    <n v="9.6639999999999997"/>
    <n v="2"/>
    <n v="0.2"/>
    <x v="799"/>
    <x v="2"/>
    <x v="0"/>
    <x v="1"/>
    <x v="3"/>
  </r>
  <r>
    <n v="2424"/>
    <s v="US-2017-147669"/>
    <d v="2017-12-25T00:00:00"/>
    <d v="2017-12-30T00:00:00"/>
    <s v="Standard Class"/>
    <s v="SV-20935"/>
    <x v="603"/>
    <x v="0"/>
    <s v="United States"/>
    <s v="Fairfield"/>
    <x v="24"/>
    <n v="45014"/>
    <x v="3"/>
    <s v="TEC-AC-10002473"/>
    <x v="2"/>
    <x v="11"/>
    <s v="Maxell 4.7GB DVD-R"/>
    <n v="158.928"/>
    <n v="7"/>
    <n v="0.2"/>
    <x v="2156"/>
    <x v="2"/>
    <x v="3"/>
    <x v="0"/>
    <x v="4"/>
  </r>
  <r>
    <n v="2425"/>
    <s v="US-2017-147669"/>
    <d v="2017-12-25T00:00:00"/>
    <d v="2017-12-30T00:00:00"/>
    <s v="Standard Class"/>
    <s v="SV-20935"/>
    <x v="603"/>
    <x v="0"/>
    <s v="United States"/>
    <s v="Fairfield"/>
    <x v="24"/>
    <n v="45014"/>
    <x v="3"/>
    <s v="OFF-BI-10000632"/>
    <x v="1"/>
    <x v="8"/>
    <s v="Satellite Sectional Post Binders"/>
    <n v="13.023"/>
    <n v="1"/>
    <n v="0.7"/>
    <x v="2157"/>
    <x v="1"/>
    <x v="3"/>
    <x v="0"/>
    <x v="4"/>
  </r>
  <r>
    <n v="2426"/>
    <s v="US-2017-147669"/>
    <d v="2017-12-25T00:00:00"/>
    <d v="2017-12-30T00:00:00"/>
    <s v="Standard Class"/>
    <s v="SV-20935"/>
    <x v="603"/>
    <x v="0"/>
    <s v="United States"/>
    <s v="Fairfield"/>
    <x v="24"/>
    <n v="45014"/>
    <x v="3"/>
    <s v="FUR-TA-10002645"/>
    <x v="0"/>
    <x v="3"/>
    <s v="Hon Rectangular Conference Tables"/>
    <n v="273.06"/>
    <n v="2"/>
    <n v="0.4"/>
    <x v="2158"/>
    <x v="1"/>
    <x v="3"/>
    <x v="0"/>
    <x v="4"/>
  </r>
  <r>
    <n v="2427"/>
    <s v="US-2017-147669"/>
    <d v="2017-12-25T00:00:00"/>
    <d v="2017-12-30T00:00:00"/>
    <s v="Standard Class"/>
    <s v="SV-20935"/>
    <x v="603"/>
    <x v="0"/>
    <s v="United States"/>
    <s v="Fairfield"/>
    <x v="24"/>
    <n v="45014"/>
    <x v="3"/>
    <s v="OFF-FA-10002975"/>
    <x v="1"/>
    <x v="13"/>
    <s v="Staples"/>
    <n v="39.311999999999998"/>
    <n v="13"/>
    <n v="0.2"/>
    <x v="2159"/>
    <x v="2"/>
    <x v="3"/>
    <x v="0"/>
    <x v="4"/>
  </r>
  <r>
    <n v="2428"/>
    <s v="CA-2016-169922"/>
    <d v="2016-06-11T00:00:00"/>
    <d v="2016-06-17T00:00:00"/>
    <s v="Standard Class"/>
    <s v="MZ-17515"/>
    <x v="89"/>
    <x v="1"/>
    <s v="United States"/>
    <s v="Arlington"/>
    <x v="5"/>
    <n v="76017"/>
    <x v="2"/>
    <s v="OFF-BI-10003784"/>
    <x v="1"/>
    <x v="8"/>
    <s v="Computer Printout Index Tabs"/>
    <n v="1.3440000000000001"/>
    <n v="4"/>
    <n v="0.8"/>
    <x v="2160"/>
    <x v="1"/>
    <x v="0"/>
    <x v="1"/>
    <x v="1"/>
  </r>
  <r>
    <n v="2429"/>
    <s v="CA-2016-169922"/>
    <d v="2016-06-11T00:00:00"/>
    <d v="2016-06-17T00:00:00"/>
    <s v="Standard Class"/>
    <s v="MZ-17515"/>
    <x v="89"/>
    <x v="1"/>
    <s v="United States"/>
    <s v="Arlington"/>
    <x v="5"/>
    <n v="76017"/>
    <x v="2"/>
    <s v="OFF-BI-10001617"/>
    <x v="1"/>
    <x v="8"/>
    <s v="GBC Wire Binding Combs"/>
    <n v="8.2720000000000002"/>
    <n v="4"/>
    <n v="0.8"/>
    <x v="2161"/>
    <x v="1"/>
    <x v="0"/>
    <x v="1"/>
    <x v="1"/>
  </r>
  <r>
    <n v="2430"/>
    <s v="CA-2016-169922"/>
    <d v="2016-06-11T00:00:00"/>
    <d v="2016-06-17T00:00:00"/>
    <s v="Standard Class"/>
    <s v="MZ-17515"/>
    <x v="89"/>
    <x v="1"/>
    <s v="United States"/>
    <s v="Arlington"/>
    <x v="5"/>
    <n v="76017"/>
    <x v="2"/>
    <s v="FUR-FU-10004415"/>
    <x v="0"/>
    <x v="5"/>
    <s v="Stacking Tray, Side-Loading, Legal, Smoke"/>
    <n v="12.544"/>
    <n v="7"/>
    <n v="0.6"/>
    <x v="2162"/>
    <x v="1"/>
    <x v="0"/>
    <x v="1"/>
    <x v="1"/>
  </r>
  <r>
    <n v="2431"/>
    <s v="CA-2017-100748"/>
    <d v="2017-05-13T00:00:00"/>
    <d v="2017-05-20T00:00:00"/>
    <s v="Standard Class"/>
    <s v="RB-19795"/>
    <x v="176"/>
    <x v="2"/>
    <s v="United States"/>
    <s v="San Francisco"/>
    <x v="1"/>
    <n v="94110"/>
    <x v="1"/>
    <s v="OFF-LA-10000240"/>
    <x v="1"/>
    <x v="2"/>
    <s v="Self-Adhesive Address Labels for Typewriters by Universal"/>
    <n v="58.48"/>
    <n v="8"/>
    <n v="0"/>
    <x v="2163"/>
    <x v="0"/>
    <x v="3"/>
    <x v="1"/>
    <x v="5"/>
  </r>
  <r>
    <n v="2432"/>
    <s v="CA-2017-129805"/>
    <d v="2017-12-28T00:00:00"/>
    <d v="2018-01-02T00:00:00"/>
    <s v="Standard Class"/>
    <s v="HM-14860"/>
    <x v="447"/>
    <x v="1"/>
    <s v="United States"/>
    <s v="Seattle"/>
    <x v="4"/>
    <n v="98103"/>
    <x v="1"/>
    <s v="FUR-FU-10001935"/>
    <x v="0"/>
    <x v="5"/>
    <s v="3M Hangers With Command Adhesive"/>
    <n v="7.4"/>
    <n v="2"/>
    <n v="0"/>
    <x v="2164"/>
    <x v="0"/>
    <x v="3"/>
    <x v="0"/>
    <x v="4"/>
  </r>
  <r>
    <n v="2433"/>
    <s v="CA-2014-148586"/>
    <d v="2014-03-25T00:00:00"/>
    <d v="2014-04-01T00:00:00"/>
    <s v="Standard Class"/>
    <s v="AZ-10750"/>
    <x v="616"/>
    <x v="0"/>
    <s v="United States"/>
    <s v="New York City"/>
    <x v="15"/>
    <n v="10009"/>
    <x v="3"/>
    <s v="FUR-CH-10002439"/>
    <x v="0"/>
    <x v="1"/>
    <s v="Iceberg Nesting Folding Chair, 19w x 6d x 43h"/>
    <n v="366.786"/>
    <n v="7"/>
    <n v="0.1"/>
    <x v="2165"/>
    <x v="3"/>
    <x v="2"/>
    <x v="3"/>
    <x v="10"/>
  </r>
  <r>
    <n v="2434"/>
    <s v="US-2017-112613"/>
    <d v="2017-05-28T00:00:00"/>
    <d v="2017-06-01T00:00:00"/>
    <s v="Standard Class"/>
    <s v="JH-15910"/>
    <x v="101"/>
    <x v="0"/>
    <s v="United States"/>
    <s v="Houston"/>
    <x v="5"/>
    <n v="77070"/>
    <x v="2"/>
    <s v="TEC-PH-10001536"/>
    <x v="2"/>
    <x v="7"/>
    <s v="Spigen Samsung Galaxy S5 Case Wallet"/>
    <n v="54.368000000000002"/>
    <n v="4"/>
    <n v="0.2"/>
    <x v="2166"/>
    <x v="2"/>
    <x v="3"/>
    <x v="1"/>
    <x v="5"/>
  </r>
  <r>
    <n v="2435"/>
    <s v="CA-2015-154746"/>
    <d v="2015-11-14T00:00:00"/>
    <d v="2015-11-17T00:00:00"/>
    <s v="First Class"/>
    <s v="PJ-18835"/>
    <x v="601"/>
    <x v="1"/>
    <s v="United States"/>
    <s v="Springfield"/>
    <x v="17"/>
    <n v="22153"/>
    <x v="0"/>
    <s v="OFF-EN-10001532"/>
    <x v="1"/>
    <x v="12"/>
    <s v="Brown Kraft Recycled Envelopes"/>
    <n v="33.96"/>
    <n v="2"/>
    <n v="0"/>
    <x v="2167"/>
    <x v="0"/>
    <x v="1"/>
    <x v="0"/>
    <x v="0"/>
  </r>
  <r>
    <n v="2436"/>
    <s v="CA-2015-154746"/>
    <d v="2015-11-14T00:00:00"/>
    <d v="2015-11-17T00:00:00"/>
    <s v="First Class"/>
    <s v="PJ-18835"/>
    <x v="601"/>
    <x v="1"/>
    <s v="United States"/>
    <s v="Springfield"/>
    <x v="17"/>
    <n v="22153"/>
    <x v="0"/>
    <s v="OFF-AP-10003057"/>
    <x v="1"/>
    <x v="9"/>
    <s v="Honeywell Enviracaire Portable HEPA Air Cleaner for 16' x 20' Room"/>
    <n v="826.11"/>
    <n v="3"/>
    <n v="0"/>
    <x v="2168"/>
    <x v="0"/>
    <x v="1"/>
    <x v="0"/>
    <x v="0"/>
  </r>
  <r>
    <n v="2437"/>
    <s v="CA-2017-140053"/>
    <d v="2017-07-03T00:00:00"/>
    <d v="2017-07-10T00:00:00"/>
    <s v="Standard Class"/>
    <s v="CA-12265"/>
    <x v="244"/>
    <x v="0"/>
    <s v="United States"/>
    <s v="Farmington"/>
    <x v="27"/>
    <n v="87401"/>
    <x v="1"/>
    <s v="FUR-FU-10003708"/>
    <x v="0"/>
    <x v="5"/>
    <s v="Tenex Traditional Chairmats for Medium Pile Carpet, Standard Lip, 36&quot; x 48&quot;"/>
    <n v="545.85"/>
    <n v="9"/>
    <n v="0"/>
    <x v="2169"/>
    <x v="0"/>
    <x v="3"/>
    <x v="2"/>
    <x v="7"/>
  </r>
  <r>
    <n v="2438"/>
    <s v="CA-2014-164210"/>
    <d v="2014-11-18T00:00:00"/>
    <d v="2014-11-20T00:00:00"/>
    <s v="Second Class"/>
    <s v="PW-19240"/>
    <x v="617"/>
    <x v="0"/>
    <s v="United States"/>
    <s v="Louisville"/>
    <x v="22"/>
    <n v="80027"/>
    <x v="1"/>
    <s v="FUR-TA-10000849"/>
    <x v="0"/>
    <x v="3"/>
    <s v="Bevis Rectangular Conference Tables"/>
    <n v="145.97999999999999"/>
    <n v="2"/>
    <n v="0.5"/>
    <x v="2170"/>
    <x v="1"/>
    <x v="2"/>
    <x v="0"/>
    <x v="0"/>
  </r>
  <r>
    <n v="2439"/>
    <s v="CA-2014-164210"/>
    <d v="2014-11-18T00:00:00"/>
    <d v="2014-11-20T00:00:00"/>
    <s v="Second Class"/>
    <s v="PW-19240"/>
    <x v="617"/>
    <x v="0"/>
    <s v="United States"/>
    <s v="Louisville"/>
    <x v="22"/>
    <n v="80027"/>
    <x v="1"/>
    <s v="OFF-PA-10002259"/>
    <x v="1"/>
    <x v="10"/>
    <s v="Geographics Note Cards, Blank, White, 8 1/2&quot; x 11&quot;"/>
    <n v="35.808"/>
    <n v="4"/>
    <n v="0.2"/>
    <x v="2171"/>
    <x v="2"/>
    <x v="2"/>
    <x v="0"/>
    <x v="0"/>
  </r>
  <r>
    <n v="2440"/>
    <s v="CA-2017-139948"/>
    <d v="2017-07-17T00:00:00"/>
    <d v="2017-07-22T00:00:00"/>
    <s v="Standard Class"/>
    <s v="SW-20455"/>
    <x v="517"/>
    <x v="0"/>
    <s v="United States"/>
    <s v="Tampa"/>
    <x v="2"/>
    <n v="33614"/>
    <x v="0"/>
    <s v="FUR-FU-10002597"/>
    <x v="0"/>
    <x v="5"/>
    <s v="C-Line Magnetic Cubicle Keepers, Clear Polypropylene"/>
    <n v="7.9039999999999999"/>
    <n v="2"/>
    <n v="0.2"/>
    <x v="2172"/>
    <x v="2"/>
    <x v="3"/>
    <x v="2"/>
    <x v="7"/>
  </r>
  <r>
    <n v="2441"/>
    <s v="CA-2016-146934"/>
    <d v="2016-05-22T00:00:00"/>
    <d v="2016-05-27T00:00:00"/>
    <s v="Standard Class"/>
    <s v="AF-10870"/>
    <x v="578"/>
    <x v="0"/>
    <s v="United States"/>
    <s v="Passaic"/>
    <x v="30"/>
    <n v="7055"/>
    <x v="3"/>
    <s v="TEC-PH-10004614"/>
    <x v="2"/>
    <x v="7"/>
    <s v="AT&amp;T 841000 Phone"/>
    <n v="345"/>
    <n v="5"/>
    <n v="0"/>
    <x v="2173"/>
    <x v="0"/>
    <x v="0"/>
    <x v="1"/>
    <x v="5"/>
  </r>
  <r>
    <n v="2442"/>
    <s v="CA-2016-146934"/>
    <d v="2016-05-22T00:00:00"/>
    <d v="2016-05-27T00:00:00"/>
    <s v="Standard Class"/>
    <s v="AF-10870"/>
    <x v="578"/>
    <x v="0"/>
    <s v="United States"/>
    <s v="Passaic"/>
    <x v="30"/>
    <n v="7055"/>
    <x v="3"/>
    <s v="FUR-TA-10003748"/>
    <x v="0"/>
    <x v="3"/>
    <s v="Bevis 36 x 72 Conference Tables"/>
    <n v="174.286"/>
    <n v="2"/>
    <n v="0.3"/>
    <x v="2174"/>
    <x v="1"/>
    <x v="0"/>
    <x v="1"/>
    <x v="5"/>
  </r>
  <r>
    <n v="2443"/>
    <s v="CA-2016-146934"/>
    <d v="2016-05-22T00:00:00"/>
    <d v="2016-05-27T00:00:00"/>
    <s v="Standard Class"/>
    <s v="AF-10870"/>
    <x v="578"/>
    <x v="0"/>
    <s v="United States"/>
    <s v="Passaic"/>
    <x v="30"/>
    <n v="7055"/>
    <x v="3"/>
    <s v="OFF-AP-10003217"/>
    <x v="1"/>
    <x v="9"/>
    <s v="Eureka Sanitaire  Commercial Upright"/>
    <n v="662.84"/>
    <n v="4"/>
    <n v="0"/>
    <x v="2175"/>
    <x v="0"/>
    <x v="0"/>
    <x v="1"/>
    <x v="5"/>
  </r>
  <r>
    <n v="2444"/>
    <s v="CA-2016-146934"/>
    <d v="2016-05-22T00:00:00"/>
    <d v="2016-05-27T00:00:00"/>
    <s v="Standard Class"/>
    <s v="AF-10870"/>
    <x v="578"/>
    <x v="0"/>
    <s v="United States"/>
    <s v="Passaic"/>
    <x v="30"/>
    <n v="7055"/>
    <x v="3"/>
    <s v="TEC-AC-10002399"/>
    <x v="2"/>
    <x v="11"/>
    <s v="SanDisk Cruzer 32 GB USB Flash Drive"/>
    <n v="95.1"/>
    <n v="5"/>
    <n v="0"/>
    <x v="2176"/>
    <x v="0"/>
    <x v="0"/>
    <x v="1"/>
    <x v="5"/>
  </r>
  <r>
    <n v="2445"/>
    <s v="CA-2016-146934"/>
    <d v="2016-05-22T00:00:00"/>
    <d v="2016-05-27T00:00:00"/>
    <s v="Standard Class"/>
    <s v="AF-10870"/>
    <x v="578"/>
    <x v="0"/>
    <s v="United States"/>
    <s v="Passaic"/>
    <x v="30"/>
    <n v="7055"/>
    <x v="3"/>
    <s v="OFF-EN-10002973"/>
    <x v="1"/>
    <x v="12"/>
    <s v="Ampad #10 Peel &amp; Seel Holiday Envelopes"/>
    <n v="26.88"/>
    <n v="6"/>
    <n v="0"/>
    <x v="2177"/>
    <x v="0"/>
    <x v="0"/>
    <x v="1"/>
    <x v="5"/>
  </r>
  <r>
    <n v="2446"/>
    <s v="CA-2016-146934"/>
    <d v="2016-05-22T00:00:00"/>
    <d v="2016-05-27T00:00:00"/>
    <s v="Standard Class"/>
    <s v="AF-10870"/>
    <x v="578"/>
    <x v="0"/>
    <s v="United States"/>
    <s v="Passaic"/>
    <x v="30"/>
    <n v="7055"/>
    <x v="3"/>
    <s v="TEC-PH-10001336"/>
    <x v="2"/>
    <x v="7"/>
    <s v="Digium D40 VoIP phone"/>
    <n v="257.98"/>
    <n v="2"/>
    <n v="0"/>
    <x v="2178"/>
    <x v="0"/>
    <x v="0"/>
    <x v="1"/>
    <x v="5"/>
  </r>
  <r>
    <n v="2447"/>
    <s v="CA-2015-100573"/>
    <d v="2015-09-25T00:00:00"/>
    <d v="2015-10-01T00:00:00"/>
    <s v="Standard Class"/>
    <s v="AM-10705"/>
    <x v="562"/>
    <x v="0"/>
    <s v="United States"/>
    <s v="Los Angeles"/>
    <x v="1"/>
    <n v="90004"/>
    <x v="1"/>
    <s v="OFF-EN-10000461"/>
    <x v="1"/>
    <x v="12"/>
    <s v="#10- 4 1/8&quot; x 9 1/2&quot; Recycled Envelopes"/>
    <n v="17.48"/>
    <n v="2"/>
    <n v="0"/>
    <x v="2179"/>
    <x v="0"/>
    <x v="1"/>
    <x v="2"/>
    <x v="8"/>
  </r>
  <r>
    <n v="2448"/>
    <s v="CA-2016-119165"/>
    <d v="2016-10-31T00:00:00"/>
    <d v="2016-11-06T00:00:00"/>
    <s v="Standard Class"/>
    <s v="BD-11320"/>
    <x v="217"/>
    <x v="0"/>
    <s v="United States"/>
    <s v="Philadelphia"/>
    <x v="9"/>
    <n v="19143"/>
    <x v="3"/>
    <s v="FUR-CH-10000988"/>
    <x v="0"/>
    <x v="1"/>
    <s v="Hon Olson Stacker Stools"/>
    <n v="492.83499999999998"/>
    <n v="5"/>
    <n v="0.3"/>
    <x v="2180"/>
    <x v="1"/>
    <x v="0"/>
    <x v="0"/>
    <x v="2"/>
  </r>
  <r>
    <n v="2449"/>
    <s v="CA-2015-128027"/>
    <d v="2015-09-14T00:00:00"/>
    <d v="2015-09-17T00:00:00"/>
    <s v="Second Class"/>
    <s v="CM-12385"/>
    <x v="200"/>
    <x v="0"/>
    <s v="United States"/>
    <s v="North Charleston"/>
    <x v="20"/>
    <n v="29406"/>
    <x v="0"/>
    <s v="OFF-ST-10001809"/>
    <x v="1"/>
    <x v="4"/>
    <s v="Fellowes Officeware Wire Shelving"/>
    <n v="269.49"/>
    <n v="3"/>
    <n v="0"/>
    <x v="2181"/>
    <x v="0"/>
    <x v="1"/>
    <x v="2"/>
    <x v="8"/>
  </r>
  <r>
    <n v="2450"/>
    <s v="CA-2016-140207"/>
    <d v="2016-11-05T00:00:00"/>
    <d v="2016-11-10T00:00:00"/>
    <s v="Standard Class"/>
    <s v="CS-12400"/>
    <x v="37"/>
    <x v="2"/>
    <s v="United States"/>
    <s v="San Jose"/>
    <x v="1"/>
    <n v="95123"/>
    <x v="1"/>
    <s v="OFF-BI-10003963"/>
    <x v="1"/>
    <x v="8"/>
    <s v="Cardinal Holdit Data Disk Pockets"/>
    <n v="29.12"/>
    <n v="5"/>
    <n v="0.2"/>
    <x v="2182"/>
    <x v="2"/>
    <x v="0"/>
    <x v="0"/>
    <x v="0"/>
  </r>
  <r>
    <n v="2451"/>
    <s v="CA-2017-140949"/>
    <d v="2017-03-17T00:00:00"/>
    <d v="2017-03-22T00:00:00"/>
    <s v="Second Class"/>
    <s v="DB-13405"/>
    <x v="591"/>
    <x v="0"/>
    <s v="United States"/>
    <s v="New York City"/>
    <x v="15"/>
    <n v="10011"/>
    <x v="3"/>
    <s v="OFF-LA-10000081"/>
    <x v="1"/>
    <x v="2"/>
    <s v="Avery 496"/>
    <n v="18.75"/>
    <n v="5"/>
    <n v="0"/>
    <x v="2183"/>
    <x v="0"/>
    <x v="3"/>
    <x v="3"/>
    <x v="10"/>
  </r>
  <r>
    <n v="2452"/>
    <s v="CA-2017-140949"/>
    <d v="2017-03-17T00:00:00"/>
    <d v="2017-03-22T00:00:00"/>
    <s v="Second Class"/>
    <s v="DB-13405"/>
    <x v="591"/>
    <x v="0"/>
    <s v="United States"/>
    <s v="New York City"/>
    <x v="15"/>
    <n v="10011"/>
    <x v="3"/>
    <s v="TEC-PH-10000149"/>
    <x v="2"/>
    <x v="7"/>
    <s v="Cisco SPA525G2 IP Phone - Wireless"/>
    <n v="119.7"/>
    <n v="6"/>
    <n v="0"/>
    <x v="2184"/>
    <x v="0"/>
    <x v="3"/>
    <x v="3"/>
    <x v="10"/>
  </r>
  <r>
    <n v="2453"/>
    <s v="CA-2017-140949"/>
    <d v="2017-03-17T00:00:00"/>
    <d v="2017-03-22T00:00:00"/>
    <s v="Second Class"/>
    <s v="DB-13405"/>
    <x v="591"/>
    <x v="0"/>
    <s v="United States"/>
    <s v="New York City"/>
    <x v="15"/>
    <n v="10011"/>
    <x v="3"/>
    <s v="OFF-BI-10000605"/>
    <x v="1"/>
    <x v="8"/>
    <s v="Acco Pressboard Covers with Storage Hooks, 9 1/2&quot; x 11&quot;, Executive Red"/>
    <n v="9.1440000000000001"/>
    <n v="3"/>
    <n v="0.2"/>
    <x v="2185"/>
    <x v="2"/>
    <x v="3"/>
    <x v="3"/>
    <x v="10"/>
  </r>
  <r>
    <n v="2454"/>
    <s v="CA-2017-140949"/>
    <d v="2017-03-17T00:00:00"/>
    <d v="2017-03-22T00:00:00"/>
    <s v="Second Class"/>
    <s v="DB-13405"/>
    <x v="591"/>
    <x v="0"/>
    <s v="United States"/>
    <s v="New York City"/>
    <x v="15"/>
    <n v="10011"/>
    <x v="3"/>
    <s v="TEC-AC-10002399"/>
    <x v="2"/>
    <x v="11"/>
    <s v="SanDisk Cruzer 32 GB USB Flash Drive"/>
    <n v="57.06"/>
    <n v="3"/>
    <n v="0"/>
    <x v="2186"/>
    <x v="0"/>
    <x v="3"/>
    <x v="3"/>
    <x v="10"/>
  </r>
  <r>
    <n v="2455"/>
    <s v="CA-2017-140949"/>
    <d v="2017-03-17T00:00:00"/>
    <d v="2017-03-22T00:00:00"/>
    <s v="Second Class"/>
    <s v="DB-13405"/>
    <x v="591"/>
    <x v="0"/>
    <s v="United States"/>
    <s v="New York City"/>
    <x v="15"/>
    <n v="10011"/>
    <x v="3"/>
    <s v="TEC-AC-10003038"/>
    <x v="2"/>
    <x v="11"/>
    <s v="Kingston Digital DataTraveler 16GB USB 2.0"/>
    <n v="71.599999999999994"/>
    <n v="8"/>
    <n v="0"/>
    <x v="2187"/>
    <x v="0"/>
    <x v="3"/>
    <x v="3"/>
    <x v="10"/>
  </r>
  <r>
    <n v="2456"/>
    <s v="CA-2017-140949"/>
    <d v="2017-03-17T00:00:00"/>
    <d v="2017-03-22T00:00:00"/>
    <s v="Second Class"/>
    <s v="DB-13405"/>
    <x v="591"/>
    <x v="0"/>
    <s v="United States"/>
    <s v="New York City"/>
    <x v="15"/>
    <n v="10011"/>
    <x v="3"/>
    <s v="OFF-ST-10000344"/>
    <x v="1"/>
    <x v="4"/>
    <s v="Neat Ideas Personal Hanging Folder Files, Black"/>
    <n v="107.44"/>
    <n v="8"/>
    <n v="0"/>
    <x v="2188"/>
    <x v="0"/>
    <x v="3"/>
    <x v="3"/>
    <x v="10"/>
  </r>
  <r>
    <n v="2457"/>
    <s v="CA-2017-140949"/>
    <d v="2017-03-17T00:00:00"/>
    <d v="2017-03-22T00:00:00"/>
    <s v="Second Class"/>
    <s v="DB-13405"/>
    <x v="591"/>
    <x v="0"/>
    <s v="United States"/>
    <s v="New York City"/>
    <x v="15"/>
    <n v="10011"/>
    <x v="3"/>
    <s v="OFF-LA-10004093"/>
    <x v="1"/>
    <x v="2"/>
    <s v="Avery 486"/>
    <n v="7.31"/>
    <n v="1"/>
    <n v="0"/>
    <x v="2189"/>
    <x v="0"/>
    <x v="3"/>
    <x v="3"/>
    <x v="10"/>
  </r>
  <r>
    <n v="2458"/>
    <s v="CA-2017-140949"/>
    <d v="2017-03-17T00:00:00"/>
    <d v="2017-03-22T00:00:00"/>
    <s v="Second Class"/>
    <s v="DB-13405"/>
    <x v="591"/>
    <x v="0"/>
    <s v="United States"/>
    <s v="New York City"/>
    <x v="15"/>
    <n v="10011"/>
    <x v="3"/>
    <s v="OFF-AR-10001683"/>
    <x v="1"/>
    <x v="6"/>
    <s v="Lumber Crayons"/>
    <n v="59.1"/>
    <n v="6"/>
    <n v="0"/>
    <x v="2190"/>
    <x v="0"/>
    <x v="3"/>
    <x v="3"/>
    <x v="10"/>
  </r>
  <r>
    <n v="2459"/>
    <s v="CA-2017-140949"/>
    <d v="2017-03-17T00:00:00"/>
    <d v="2017-03-22T00:00:00"/>
    <s v="Second Class"/>
    <s v="DB-13405"/>
    <x v="591"/>
    <x v="0"/>
    <s v="United States"/>
    <s v="New York City"/>
    <x v="15"/>
    <n v="10011"/>
    <x v="3"/>
    <s v="OFF-ST-10003455"/>
    <x v="1"/>
    <x v="4"/>
    <s v="Tenex File Box, Personal Filing Tote with Lid, Black"/>
    <n v="46.53"/>
    <n v="3"/>
    <n v="0"/>
    <x v="2191"/>
    <x v="0"/>
    <x v="3"/>
    <x v="3"/>
    <x v="10"/>
  </r>
  <r>
    <n v="2460"/>
    <s v="CA-2017-138548"/>
    <d v="2017-08-15T00:00:00"/>
    <d v="2017-08-21T00:00:00"/>
    <s v="Standard Class"/>
    <s v="JG-15160"/>
    <x v="506"/>
    <x v="0"/>
    <s v="United States"/>
    <s v="Plainfield"/>
    <x v="30"/>
    <n v="7060"/>
    <x v="3"/>
    <s v="OFF-AP-10002578"/>
    <x v="1"/>
    <x v="9"/>
    <s v="Fellowes Premier Superior Surge Suppressor, 10-Outlet, With Phone and Remote"/>
    <n v="97.84"/>
    <n v="2"/>
    <n v="0"/>
    <x v="2192"/>
    <x v="0"/>
    <x v="3"/>
    <x v="2"/>
    <x v="6"/>
  </r>
  <r>
    <n v="2461"/>
    <s v="CA-2015-142419"/>
    <d v="2015-07-11T00:00:00"/>
    <d v="2015-07-13T00:00:00"/>
    <s v="Second Class"/>
    <s v="SC-20380"/>
    <x v="618"/>
    <x v="0"/>
    <s v="United States"/>
    <s v="Seattle"/>
    <x v="4"/>
    <n v="98115"/>
    <x v="1"/>
    <s v="OFF-PA-10001763"/>
    <x v="1"/>
    <x v="10"/>
    <s v="Xerox 1896"/>
    <n v="29.97"/>
    <n v="3"/>
    <n v="0"/>
    <x v="2193"/>
    <x v="0"/>
    <x v="1"/>
    <x v="2"/>
    <x v="7"/>
  </r>
  <r>
    <n v="2462"/>
    <s v="CA-2015-142419"/>
    <d v="2015-07-11T00:00:00"/>
    <d v="2015-07-13T00:00:00"/>
    <s v="Second Class"/>
    <s v="SC-20380"/>
    <x v="618"/>
    <x v="0"/>
    <s v="United States"/>
    <s v="Seattle"/>
    <x v="4"/>
    <n v="98115"/>
    <x v="1"/>
    <s v="OFF-BI-10001597"/>
    <x v="1"/>
    <x v="8"/>
    <s v="Wilson Jones Ledger-Size, Piano-Hinge Binder, 2&quot;, Blue"/>
    <n v="98.352000000000004"/>
    <n v="3"/>
    <n v="0.2"/>
    <x v="2194"/>
    <x v="2"/>
    <x v="1"/>
    <x v="2"/>
    <x v="7"/>
  </r>
  <r>
    <n v="2463"/>
    <s v="CA-2017-148691"/>
    <d v="2017-12-03T00:00:00"/>
    <d v="2017-12-09T00:00:00"/>
    <s v="Standard Class"/>
    <s v="CS-12460"/>
    <x v="427"/>
    <x v="0"/>
    <s v="United States"/>
    <s v="New York City"/>
    <x v="15"/>
    <n v="10009"/>
    <x v="3"/>
    <s v="OFF-BI-10001524"/>
    <x v="1"/>
    <x v="8"/>
    <s v="GBC Premium Transparent Covers with Diagonal Lined Pattern"/>
    <n v="83.92"/>
    <n v="5"/>
    <n v="0.2"/>
    <x v="2195"/>
    <x v="2"/>
    <x v="3"/>
    <x v="0"/>
    <x v="4"/>
  </r>
  <r>
    <n v="2464"/>
    <s v="CA-2017-148691"/>
    <d v="2017-12-03T00:00:00"/>
    <d v="2017-12-09T00:00:00"/>
    <s v="Standard Class"/>
    <s v="CS-12460"/>
    <x v="427"/>
    <x v="0"/>
    <s v="United States"/>
    <s v="New York City"/>
    <x v="15"/>
    <n v="10009"/>
    <x v="3"/>
    <s v="OFF-BI-10001553"/>
    <x v="1"/>
    <x v="8"/>
    <s v="SpineVue Locking Slant-D Ring Binders by Cardinal"/>
    <n v="14.624000000000001"/>
    <n v="2"/>
    <n v="0.2"/>
    <x v="2196"/>
    <x v="2"/>
    <x v="3"/>
    <x v="0"/>
    <x v="4"/>
  </r>
  <r>
    <n v="2465"/>
    <s v="CA-2017-148691"/>
    <d v="2017-12-03T00:00:00"/>
    <d v="2017-12-09T00:00:00"/>
    <s v="Standard Class"/>
    <s v="CS-12460"/>
    <x v="427"/>
    <x v="0"/>
    <s v="United States"/>
    <s v="New York City"/>
    <x v="15"/>
    <n v="10009"/>
    <x v="3"/>
    <s v="TEC-PH-10000576"/>
    <x v="2"/>
    <x v="7"/>
    <s v="AT&amp;T 1080 Corded phone"/>
    <n v="136.99"/>
    <n v="1"/>
    <n v="0"/>
    <x v="2197"/>
    <x v="0"/>
    <x v="3"/>
    <x v="0"/>
    <x v="4"/>
  </r>
  <r>
    <n v="2466"/>
    <s v="CA-2017-148691"/>
    <d v="2017-12-03T00:00:00"/>
    <d v="2017-12-09T00:00:00"/>
    <s v="Standard Class"/>
    <s v="CS-12460"/>
    <x v="427"/>
    <x v="0"/>
    <s v="United States"/>
    <s v="New York City"/>
    <x v="15"/>
    <n v="10009"/>
    <x v="3"/>
    <s v="OFF-LA-10001317"/>
    <x v="1"/>
    <x v="2"/>
    <s v="Avery 520"/>
    <n v="3.15"/>
    <n v="1"/>
    <n v="0"/>
    <x v="1016"/>
    <x v="0"/>
    <x v="3"/>
    <x v="0"/>
    <x v="4"/>
  </r>
  <r>
    <n v="2467"/>
    <s v="CA-2017-128755"/>
    <d v="2017-05-04T00:00:00"/>
    <d v="2017-05-08T00:00:00"/>
    <s v="Standard Class"/>
    <s v="MK-18160"/>
    <x v="177"/>
    <x v="0"/>
    <s v="United States"/>
    <s v="Newport News"/>
    <x v="17"/>
    <n v="23602"/>
    <x v="0"/>
    <s v="OFF-PA-10000726"/>
    <x v="1"/>
    <x v="10"/>
    <s v="Black Print Carbonless Snap-Off Rapid Letter, 8 1/2&quot; x 7&quot;"/>
    <n v="9.11"/>
    <n v="1"/>
    <n v="0"/>
    <x v="2198"/>
    <x v="0"/>
    <x v="3"/>
    <x v="1"/>
    <x v="5"/>
  </r>
  <r>
    <n v="2468"/>
    <s v="CA-2017-128755"/>
    <d v="2017-05-04T00:00:00"/>
    <d v="2017-05-08T00:00:00"/>
    <s v="Standard Class"/>
    <s v="MK-18160"/>
    <x v="177"/>
    <x v="0"/>
    <s v="United States"/>
    <s v="Newport News"/>
    <x v="17"/>
    <n v="23602"/>
    <x v="0"/>
    <s v="OFF-ST-10003306"/>
    <x v="1"/>
    <x v="4"/>
    <s v="Letter Size Cart"/>
    <n v="571.44000000000005"/>
    <n v="4"/>
    <n v="0"/>
    <x v="2199"/>
    <x v="0"/>
    <x v="3"/>
    <x v="1"/>
    <x v="5"/>
  </r>
  <r>
    <n v="2469"/>
    <s v="CA-2017-128755"/>
    <d v="2017-05-04T00:00:00"/>
    <d v="2017-05-08T00:00:00"/>
    <s v="Standard Class"/>
    <s v="MK-18160"/>
    <x v="177"/>
    <x v="0"/>
    <s v="United States"/>
    <s v="Newport News"/>
    <x v="17"/>
    <n v="23602"/>
    <x v="0"/>
    <s v="OFF-PA-10004983"/>
    <x v="1"/>
    <x v="10"/>
    <s v="Xerox 23"/>
    <n v="32.4"/>
    <n v="5"/>
    <n v="0"/>
    <x v="56"/>
    <x v="0"/>
    <x v="3"/>
    <x v="1"/>
    <x v="5"/>
  </r>
  <r>
    <n v="2470"/>
    <s v="CA-2017-128755"/>
    <d v="2017-05-04T00:00:00"/>
    <d v="2017-05-08T00:00:00"/>
    <s v="Standard Class"/>
    <s v="MK-18160"/>
    <x v="177"/>
    <x v="0"/>
    <s v="United States"/>
    <s v="Newport News"/>
    <x v="17"/>
    <n v="23602"/>
    <x v="0"/>
    <s v="OFF-ST-10001291"/>
    <x v="1"/>
    <x v="4"/>
    <s v="Tenex Personal Self-Stacking Standard File Box, Black/Gray"/>
    <n v="16.91"/>
    <n v="1"/>
    <n v="0"/>
    <x v="2200"/>
    <x v="0"/>
    <x v="3"/>
    <x v="1"/>
    <x v="5"/>
  </r>
  <r>
    <n v="2471"/>
    <s v="US-2016-135923"/>
    <d v="2016-01-22T00:00:00"/>
    <d v="2016-01-28T00:00:00"/>
    <s v="Standard Class"/>
    <s v="CM-11935"/>
    <x v="619"/>
    <x v="0"/>
    <s v="United States"/>
    <s v="Fayetteville"/>
    <x v="3"/>
    <n v="28314"/>
    <x v="0"/>
    <s v="FUR-FU-10002107"/>
    <x v="0"/>
    <x v="5"/>
    <s v="Eldon Pizzaz Desk Accessories"/>
    <n v="14.272"/>
    <n v="8"/>
    <n v="0.2"/>
    <x v="2201"/>
    <x v="2"/>
    <x v="0"/>
    <x v="3"/>
    <x v="9"/>
  </r>
  <r>
    <n v="2472"/>
    <s v="US-2016-135923"/>
    <d v="2016-01-22T00:00:00"/>
    <d v="2016-01-28T00:00:00"/>
    <s v="Standard Class"/>
    <s v="CM-11935"/>
    <x v="619"/>
    <x v="0"/>
    <s v="United States"/>
    <s v="Fayetteville"/>
    <x v="3"/>
    <n v="28314"/>
    <x v="0"/>
    <s v="FUR-BO-10002213"/>
    <x v="0"/>
    <x v="0"/>
    <s v="Sauder Forest Hills Library, Woodland Oak Finish"/>
    <n v="451.13600000000002"/>
    <n v="4"/>
    <n v="0.2"/>
    <x v="2202"/>
    <x v="2"/>
    <x v="0"/>
    <x v="3"/>
    <x v="9"/>
  </r>
  <r>
    <n v="2473"/>
    <s v="US-2016-135923"/>
    <d v="2016-01-22T00:00:00"/>
    <d v="2016-01-28T00:00:00"/>
    <s v="Standard Class"/>
    <s v="CM-11935"/>
    <x v="619"/>
    <x v="0"/>
    <s v="United States"/>
    <s v="Fayetteville"/>
    <x v="3"/>
    <n v="28314"/>
    <x v="0"/>
    <s v="OFF-AP-10000692"/>
    <x v="1"/>
    <x v="9"/>
    <s v="Fellowes Mighty 8 Compact Surge Protector"/>
    <n v="64.864000000000004"/>
    <n v="4"/>
    <n v="0.2"/>
    <x v="2203"/>
    <x v="2"/>
    <x v="0"/>
    <x v="3"/>
    <x v="9"/>
  </r>
  <r>
    <n v="2474"/>
    <s v="CA-2016-114972"/>
    <d v="2016-11-03T00:00:00"/>
    <d v="2016-11-06T00:00:00"/>
    <s v="First Class"/>
    <s v="PF-19225"/>
    <x v="418"/>
    <x v="0"/>
    <s v="United States"/>
    <s v="Los Angeles"/>
    <x v="1"/>
    <n v="90032"/>
    <x v="1"/>
    <s v="FUR-CH-10001190"/>
    <x v="0"/>
    <x v="1"/>
    <s v="Global Deluxe High-Back Office Chair in Storm"/>
    <n v="217.584"/>
    <n v="2"/>
    <n v="0.2"/>
    <x v="2204"/>
    <x v="2"/>
    <x v="0"/>
    <x v="0"/>
    <x v="0"/>
  </r>
  <r>
    <n v="2475"/>
    <s v="CA-2016-114972"/>
    <d v="2016-11-03T00:00:00"/>
    <d v="2016-11-06T00:00:00"/>
    <s v="First Class"/>
    <s v="PF-19225"/>
    <x v="418"/>
    <x v="0"/>
    <s v="United States"/>
    <s v="Los Angeles"/>
    <x v="1"/>
    <n v="90032"/>
    <x v="1"/>
    <s v="TEC-AC-10000682"/>
    <x v="2"/>
    <x v="11"/>
    <s v="Kensington K72356US Mouse-in-a-Box USB Desktop Mouse"/>
    <n v="82.95"/>
    <n v="5"/>
    <n v="0"/>
    <x v="2205"/>
    <x v="0"/>
    <x v="0"/>
    <x v="0"/>
    <x v="0"/>
  </r>
  <r>
    <n v="2476"/>
    <s v="CA-2016-114972"/>
    <d v="2016-11-03T00:00:00"/>
    <d v="2016-11-06T00:00:00"/>
    <s v="First Class"/>
    <s v="PF-19225"/>
    <x v="418"/>
    <x v="0"/>
    <s v="United States"/>
    <s v="Los Angeles"/>
    <x v="1"/>
    <n v="90032"/>
    <x v="1"/>
    <s v="OFF-LA-10004545"/>
    <x v="1"/>
    <x v="2"/>
    <s v="Avery 50"/>
    <n v="87.71"/>
    <n v="7"/>
    <n v="0"/>
    <x v="2206"/>
    <x v="0"/>
    <x v="0"/>
    <x v="0"/>
    <x v="0"/>
  </r>
  <r>
    <n v="2477"/>
    <s v="CA-2016-114972"/>
    <d v="2016-11-03T00:00:00"/>
    <d v="2016-11-06T00:00:00"/>
    <s v="First Class"/>
    <s v="PF-19225"/>
    <x v="418"/>
    <x v="0"/>
    <s v="United States"/>
    <s v="Los Angeles"/>
    <x v="1"/>
    <n v="90032"/>
    <x v="1"/>
    <s v="OFF-AP-10003057"/>
    <x v="1"/>
    <x v="9"/>
    <s v="Honeywell Enviracaire Portable HEPA Air Cleaner for 16' x 20' Room"/>
    <n v="1101.48"/>
    <n v="4"/>
    <n v="0"/>
    <x v="2207"/>
    <x v="0"/>
    <x v="0"/>
    <x v="0"/>
    <x v="0"/>
  </r>
  <r>
    <n v="2478"/>
    <s v="CA-2017-102750"/>
    <d v="2017-09-04T00:00:00"/>
    <d v="2017-09-08T00:00:00"/>
    <s v="Second Class"/>
    <s v="GM-14695"/>
    <x v="620"/>
    <x v="1"/>
    <s v="United States"/>
    <s v="Los Angeles"/>
    <x v="1"/>
    <n v="90036"/>
    <x v="1"/>
    <s v="FUR-TA-10000198"/>
    <x v="0"/>
    <x v="3"/>
    <s v="Chromcraft Bull-Nose Wood Oval Conference Tables &amp; Bases"/>
    <n v="1322.3520000000001"/>
    <n v="3"/>
    <n v="0.2"/>
    <x v="2208"/>
    <x v="2"/>
    <x v="3"/>
    <x v="2"/>
    <x v="8"/>
  </r>
  <r>
    <n v="2479"/>
    <s v="CA-2014-145212"/>
    <d v="2014-09-13T00:00:00"/>
    <d v="2014-09-19T00:00:00"/>
    <s v="Standard Class"/>
    <s v="DC-12850"/>
    <x v="419"/>
    <x v="0"/>
    <s v="United States"/>
    <s v="New York City"/>
    <x v="15"/>
    <n v="10011"/>
    <x v="3"/>
    <s v="OFF-AR-10002833"/>
    <x v="1"/>
    <x v="6"/>
    <s v="Newell 322"/>
    <n v="5.46"/>
    <n v="3"/>
    <n v="0"/>
    <x v="2209"/>
    <x v="0"/>
    <x v="2"/>
    <x v="2"/>
    <x v="8"/>
  </r>
  <r>
    <n v="2480"/>
    <s v="CA-2017-141992"/>
    <d v="2017-06-19T00:00:00"/>
    <d v="2017-06-25T00:00:00"/>
    <s v="Standard Class"/>
    <s v="FO-14305"/>
    <x v="383"/>
    <x v="0"/>
    <s v="United States"/>
    <s v="Dallas"/>
    <x v="5"/>
    <n v="75220"/>
    <x v="2"/>
    <s v="OFF-SU-10002557"/>
    <x v="1"/>
    <x v="14"/>
    <s v="Fiskars Spring-Action Scissors"/>
    <n v="11.183999999999999"/>
    <n v="1"/>
    <n v="0.2"/>
    <x v="2210"/>
    <x v="2"/>
    <x v="3"/>
    <x v="1"/>
    <x v="1"/>
  </r>
  <r>
    <n v="2481"/>
    <s v="CA-2017-141992"/>
    <d v="2017-06-19T00:00:00"/>
    <d v="2017-06-25T00:00:00"/>
    <s v="Standard Class"/>
    <s v="FO-14305"/>
    <x v="383"/>
    <x v="0"/>
    <s v="United States"/>
    <s v="Dallas"/>
    <x v="5"/>
    <n v="75220"/>
    <x v="2"/>
    <s v="OFF-ST-10003656"/>
    <x v="1"/>
    <x v="4"/>
    <s v="Safco Industrial Wire Shelving"/>
    <n v="153.584"/>
    <n v="2"/>
    <n v="0.2"/>
    <x v="2211"/>
    <x v="2"/>
    <x v="3"/>
    <x v="1"/>
    <x v="1"/>
  </r>
  <r>
    <n v="2482"/>
    <s v="CA-2017-147956"/>
    <d v="2017-12-24T00:00:00"/>
    <d v="2017-12-31T00:00:00"/>
    <s v="Standard Class"/>
    <s v="AH-10210"/>
    <x v="117"/>
    <x v="0"/>
    <s v="United States"/>
    <s v="Seattle"/>
    <x v="4"/>
    <n v="98105"/>
    <x v="1"/>
    <s v="OFF-ST-10001097"/>
    <x v="1"/>
    <x v="4"/>
    <s v="Office Impressions Heavy Duty Welded Shelving &amp; Multimedia Storage Drawers"/>
    <n v="1003.62"/>
    <n v="6"/>
    <n v="0"/>
    <x v="232"/>
    <x v="0"/>
    <x v="3"/>
    <x v="0"/>
    <x v="4"/>
  </r>
  <r>
    <n v="2483"/>
    <s v="CA-2017-126067"/>
    <d v="2017-08-28T00:00:00"/>
    <d v="2017-09-03T00:00:00"/>
    <s v="Standard Class"/>
    <s v="KN-16705"/>
    <x v="607"/>
    <x v="2"/>
    <s v="United States"/>
    <s v="Seattle"/>
    <x v="4"/>
    <n v="98105"/>
    <x v="1"/>
    <s v="TEC-PH-10000912"/>
    <x v="2"/>
    <x v="7"/>
    <s v="Anker 24W Portable Micro USB Car Charger"/>
    <n v="35.167999999999999"/>
    <n v="4"/>
    <n v="0.2"/>
    <x v="2212"/>
    <x v="2"/>
    <x v="3"/>
    <x v="2"/>
    <x v="6"/>
  </r>
  <r>
    <n v="2484"/>
    <s v="CA-2017-126067"/>
    <d v="2017-08-28T00:00:00"/>
    <d v="2017-09-03T00:00:00"/>
    <s v="Standard Class"/>
    <s v="KN-16705"/>
    <x v="607"/>
    <x v="2"/>
    <s v="United States"/>
    <s v="Seattle"/>
    <x v="4"/>
    <n v="98105"/>
    <x v="1"/>
    <s v="FUR-TA-10000617"/>
    <x v="0"/>
    <x v="3"/>
    <s v="Hon Practical Foundations 30 x 60 Training Table, Light Gray/Charcoal"/>
    <n v="1137.75"/>
    <n v="5"/>
    <n v="0"/>
    <x v="2213"/>
    <x v="0"/>
    <x v="3"/>
    <x v="2"/>
    <x v="6"/>
  </r>
  <r>
    <n v="2485"/>
    <s v="CA-2017-126067"/>
    <d v="2017-08-28T00:00:00"/>
    <d v="2017-09-03T00:00:00"/>
    <s v="Standard Class"/>
    <s v="KN-16705"/>
    <x v="607"/>
    <x v="2"/>
    <s v="United States"/>
    <s v="Seattle"/>
    <x v="4"/>
    <n v="98105"/>
    <x v="1"/>
    <s v="OFF-BI-10001658"/>
    <x v="1"/>
    <x v="8"/>
    <s v="GBC Standard Therm-A-Bind Covers"/>
    <n v="99.68"/>
    <n v="5"/>
    <n v="0.2"/>
    <x v="2214"/>
    <x v="2"/>
    <x v="3"/>
    <x v="2"/>
    <x v="6"/>
  </r>
  <r>
    <n v="2486"/>
    <s v="CA-2017-126067"/>
    <d v="2017-08-28T00:00:00"/>
    <d v="2017-09-03T00:00:00"/>
    <s v="Standard Class"/>
    <s v="KN-16705"/>
    <x v="607"/>
    <x v="2"/>
    <s v="United States"/>
    <s v="Seattle"/>
    <x v="4"/>
    <n v="98105"/>
    <x v="1"/>
    <s v="OFF-AR-10003856"/>
    <x v="1"/>
    <x v="6"/>
    <s v="Newell 344"/>
    <n v="5.56"/>
    <n v="2"/>
    <n v="0"/>
    <x v="356"/>
    <x v="0"/>
    <x v="3"/>
    <x v="2"/>
    <x v="6"/>
  </r>
  <r>
    <n v="2487"/>
    <s v="CA-2015-104514"/>
    <d v="2015-01-02T00:00:00"/>
    <d v="2015-01-04T00:00:00"/>
    <s v="Second Class"/>
    <s v="CB-12535"/>
    <x v="118"/>
    <x v="1"/>
    <s v="United States"/>
    <s v="Newark"/>
    <x v="13"/>
    <n v="19711"/>
    <x v="3"/>
    <s v="OFF-ST-10001837"/>
    <x v="1"/>
    <x v="4"/>
    <s v="SAFCO Mobile Desk Side File, Wire Frame"/>
    <n v="85.52"/>
    <n v="2"/>
    <n v="0"/>
    <x v="2215"/>
    <x v="0"/>
    <x v="1"/>
    <x v="3"/>
    <x v="9"/>
  </r>
  <r>
    <n v="2488"/>
    <s v="CA-2015-104514"/>
    <d v="2015-01-02T00:00:00"/>
    <d v="2015-01-04T00:00:00"/>
    <s v="Second Class"/>
    <s v="CB-12535"/>
    <x v="118"/>
    <x v="1"/>
    <s v="United States"/>
    <s v="Newark"/>
    <x v="13"/>
    <n v="19711"/>
    <x v="3"/>
    <s v="OFF-AR-10001473"/>
    <x v="1"/>
    <x v="6"/>
    <s v="Newell 313"/>
    <n v="9.84"/>
    <n v="3"/>
    <n v="0"/>
    <x v="2216"/>
    <x v="0"/>
    <x v="1"/>
    <x v="3"/>
    <x v="9"/>
  </r>
  <r>
    <n v="2489"/>
    <s v="CA-2015-104514"/>
    <d v="2015-01-02T00:00:00"/>
    <d v="2015-01-04T00:00:00"/>
    <s v="Second Class"/>
    <s v="CB-12535"/>
    <x v="118"/>
    <x v="1"/>
    <s v="United States"/>
    <s v="Newark"/>
    <x v="13"/>
    <n v="19711"/>
    <x v="3"/>
    <s v="OFF-PA-10004285"/>
    <x v="1"/>
    <x v="10"/>
    <s v="Xerox 1959"/>
    <n v="20.04"/>
    <n v="3"/>
    <n v="0"/>
    <x v="132"/>
    <x v="0"/>
    <x v="1"/>
    <x v="3"/>
    <x v="9"/>
  </r>
  <r>
    <n v="2490"/>
    <s v="CA-2015-141040"/>
    <d v="2015-10-09T00:00:00"/>
    <d v="2015-10-13T00:00:00"/>
    <s v="Second Class"/>
    <s v="TB-21250"/>
    <x v="621"/>
    <x v="0"/>
    <s v="United States"/>
    <s v="New York City"/>
    <x v="15"/>
    <n v="10024"/>
    <x v="3"/>
    <s v="TEC-PH-10001835"/>
    <x v="2"/>
    <x v="7"/>
    <s v="Jawbone JAMBOX Wireless Bluetooth Speaker"/>
    <n v="631.96"/>
    <n v="4"/>
    <n v="0"/>
    <x v="2217"/>
    <x v="0"/>
    <x v="1"/>
    <x v="0"/>
    <x v="2"/>
  </r>
  <r>
    <n v="2491"/>
    <s v="CA-2015-141040"/>
    <d v="2015-10-09T00:00:00"/>
    <d v="2015-10-13T00:00:00"/>
    <s v="Second Class"/>
    <s v="TB-21250"/>
    <x v="621"/>
    <x v="0"/>
    <s v="United States"/>
    <s v="New York City"/>
    <x v="15"/>
    <n v="10024"/>
    <x v="3"/>
    <s v="OFF-PA-10002245"/>
    <x v="1"/>
    <x v="10"/>
    <s v="Xerox 1895"/>
    <n v="23.92"/>
    <n v="4"/>
    <n v="0"/>
    <x v="2218"/>
    <x v="0"/>
    <x v="1"/>
    <x v="0"/>
    <x v="2"/>
  </r>
  <r>
    <n v="2492"/>
    <s v="CA-2014-113579"/>
    <d v="2014-12-13T00:00:00"/>
    <d v="2014-12-15T00:00:00"/>
    <s v="Second Class"/>
    <s v="KD-16345"/>
    <x v="44"/>
    <x v="0"/>
    <s v="United States"/>
    <s v="Los Angeles"/>
    <x v="1"/>
    <n v="90049"/>
    <x v="1"/>
    <s v="OFF-PA-10001457"/>
    <x v="1"/>
    <x v="10"/>
    <s v="White GlueTop Scratch Pads"/>
    <n v="90.24"/>
    <n v="6"/>
    <n v="0"/>
    <x v="2219"/>
    <x v="0"/>
    <x v="2"/>
    <x v="0"/>
    <x v="4"/>
  </r>
  <r>
    <n v="2493"/>
    <s v="CA-2014-144624"/>
    <d v="2014-11-19T00:00:00"/>
    <d v="2014-11-23T00:00:00"/>
    <s v="Standard Class"/>
    <s v="JM-15865"/>
    <x v="622"/>
    <x v="0"/>
    <s v="United States"/>
    <s v="Jamestown"/>
    <x v="15"/>
    <n v="14701"/>
    <x v="3"/>
    <s v="TEC-PH-10002885"/>
    <x v="2"/>
    <x v="7"/>
    <s v="Apple iPhone 5"/>
    <n v="4548.8100000000004"/>
    <n v="7"/>
    <n v="0"/>
    <x v="2220"/>
    <x v="0"/>
    <x v="2"/>
    <x v="0"/>
    <x v="0"/>
  </r>
  <r>
    <n v="2494"/>
    <s v="CA-2016-146206"/>
    <d v="2016-09-10T00:00:00"/>
    <d v="2016-09-14T00:00:00"/>
    <s v="Second Class"/>
    <s v="KT-16480"/>
    <x v="409"/>
    <x v="0"/>
    <s v="United States"/>
    <s v="Houston"/>
    <x v="5"/>
    <n v="77095"/>
    <x v="2"/>
    <s v="FUR-TA-10004086"/>
    <x v="0"/>
    <x v="3"/>
    <s v="KI Adjustable-Height Table"/>
    <n v="300.93"/>
    <n v="5"/>
    <n v="0.3"/>
    <x v="2221"/>
    <x v="1"/>
    <x v="0"/>
    <x v="2"/>
    <x v="8"/>
  </r>
  <r>
    <n v="2495"/>
    <s v="CA-2016-146206"/>
    <d v="2016-09-10T00:00:00"/>
    <d v="2016-09-14T00:00:00"/>
    <s v="Second Class"/>
    <s v="KT-16480"/>
    <x v="409"/>
    <x v="0"/>
    <s v="United States"/>
    <s v="Houston"/>
    <x v="5"/>
    <n v="77095"/>
    <x v="2"/>
    <s v="TEC-PH-10000895"/>
    <x v="2"/>
    <x v="7"/>
    <s v="Polycom VVX 310 VoIP phone"/>
    <n v="719.96"/>
    <n v="5"/>
    <n v="0.2"/>
    <x v="2222"/>
    <x v="2"/>
    <x v="0"/>
    <x v="2"/>
    <x v="8"/>
  </r>
  <r>
    <n v="2496"/>
    <s v="CA-2014-136644"/>
    <d v="2014-06-16T00:00:00"/>
    <d v="2014-06-22T00:00:00"/>
    <s v="Standard Class"/>
    <s v="SC-20575"/>
    <x v="623"/>
    <x v="0"/>
    <s v="United States"/>
    <s v="Mishawaka"/>
    <x v="14"/>
    <n v="46544"/>
    <x v="2"/>
    <s v="FUR-CH-10000225"/>
    <x v="0"/>
    <x v="1"/>
    <s v="Global Geo Office Task Chair, Gray"/>
    <n v="647.84"/>
    <n v="8"/>
    <n v="0"/>
    <x v="2223"/>
    <x v="0"/>
    <x v="2"/>
    <x v="1"/>
    <x v="1"/>
  </r>
  <r>
    <n v="2497"/>
    <s v="CA-2015-122371"/>
    <d v="2015-09-26T00:00:00"/>
    <d v="2015-10-01T00:00:00"/>
    <s v="Standard Class"/>
    <s v="BS-11800"/>
    <x v="354"/>
    <x v="2"/>
    <s v="United States"/>
    <s v="San Diego"/>
    <x v="1"/>
    <n v="92037"/>
    <x v="1"/>
    <s v="OFF-ST-10002370"/>
    <x v="1"/>
    <x v="4"/>
    <s v="Sortfiler Multipurpose Personal File Organizer, Black"/>
    <n v="64.17"/>
    <n v="3"/>
    <n v="0"/>
    <x v="2224"/>
    <x v="0"/>
    <x v="1"/>
    <x v="2"/>
    <x v="8"/>
  </r>
  <r>
    <n v="2498"/>
    <s v="CA-2015-122371"/>
    <d v="2015-09-26T00:00:00"/>
    <d v="2015-10-01T00:00:00"/>
    <s v="Standard Class"/>
    <s v="BS-11800"/>
    <x v="354"/>
    <x v="2"/>
    <s v="United States"/>
    <s v="San Diego"/>
    <x v="1"/>
    <n v="92037"/>
    <x v="1"/>
    <s v="OFF-EN-10000056"/>
    <x v="1"/>
    <x v="12"/>
    <s v="Cameo Buff Policy Envelopes"/>
    <n v="124.46"/>
    <n v="2"/>
    <n v="0"/>
    <x v="2225"/>
    <x v="0"/>
    <x v="1"/>
    <x v="2"/>
    <x v="8"/>
  </r>
  <r>
    <n v="2499"/>
    <s v="CA-2016-126935"/>
    <d v="2016-05-19T00:00:00"/>
    <d v="2016-05-24T00:00:00"/>
    <s v="Standard Class"/>
    <s v="BT-11395"/>
    <x v="387"/>
    <x v="1"/>
    <s v="United States"/>
    <s v="San Francisco"/>
    <x v="1"/>
    <n v="94109"/>
    <x v="1"/>
    <s v="OFF-BI-10004817"/>
    <x v="1"/>
    <x v="8"/>
    <s v="GBC Personal VeloBind Strips"/>
    <n v="9.5839999999999996"/>
    <n v="1"/>
    <n v="0.2"/>
    <x v="2226"/>
    <x v="2"/>
    <x v="0"/>
    <x v="1"/>
    <x v="5"/>
  </r>
  <r>
    <n v="2500"/>
    <s v="US-2017-133781"/>
    <d v="2017-06-22T00:00:00"/>
    <d v="2017-06-23T00:00:00"/>
    <s v="First Class"/>
    <s v="DC-12850"/>
    <x v="419"/>
    <x v="0"/>
    <s v="United States"/>
    <s v="Miami"/>
    <x v="2"/>
    <n v="33178"/>
    <x v="0"/>
    <s v="OFF-EN-10004483"/>
    <x v="1"/>
    <x v="12"/>
    <s v="#10 White Business Envelopes,4 1/8 x 9 1/2"/>
    <n v="37.607999999999997"/>
    <n v="3"/>
    <n v="0.2"/>
    <x v="2227"/>
    <x v="2"/>
    <x v="3"/>
    <x v="1"/>
    <x v="1"/>
  </r>
  <r>
    <n v="2501"/>
    <s v="CA-2017-131618"/>
    <d v="2017-06-17T00:00:00"/>
    <d v="2017-06-20T00:00:00"/>
    <s v="First Class"/>
    <s v="LS-17200"/>
    <x v="624"/>
    <x v="1"/>
    <s v="United States"/>
    <s v="Skokie"/>
    <x v="10"/>
    <n v="60076"/>
    <x v="2"/>
    <s v="OFF-PA-10001892"/>
    <x v="1"/>
    <x v="10"/>
    <s v="Rediform Wirebound &quot;Phone Memo&quot; Message Book, 11 x 5-3/4"/>
    <n v="12.224"/>
    <n v="2"/>
    <n v="0.2"/>
    <x v="2228"/>
    <x v="2"/>
    <x v="3"/>
    <x v="1"/>
    <x v="1"/>
  </r>
  <r>
    <n v="2502"/>
    <s v="CA-2017-131618"/>
    <d v="2017-06-17T00:00:00"/>
    <d v="2017-06-20T00:00:00"/>
    <s v="First Class"/>
    <s v="LS-17200"/>
    <x v="624"/>
    <x v="1"/>
    <s v="United States"/>
    <s v="Skokie"/>
    <x v="10"/>
    <n v="60076"/>
    <x v="2"/>
    <s v="OFF-BI-10000546"/>
    <x v="1"/>
    <x v="8"/>
    <s v="Avery Durable Binders"/>
    <n v="2.3039999999999998"/>
    <n v="4"/>
    <n v="0.8"/>
    <x v="2229"/>
    <x v="1"/>
    <x v="3"/>
    <x v="1"/>
    <x v="1"/>
  </r>
  <r>
    <n v="2503"/>
    <s v="CA-2017-131618"/>
    <d v="2017-06-17T00:00:00"/>
    <d v="2017-06-20T00:00:00"/>
    <s v="First Class"/>
    <s v="LS-17200"/>
    <x v="624"/>
    <x v="1"/>
    <s v="United States"/>
    <s v="Skokie"/>
    <x v="10"/>
    <n v="60076"/>
    <x v="2"/>
    <s v="OFF-BI-10001294"/>
    <x v="1"/>
    <x v="8"/>
    <s v="Fellowes Binding Cases"/>
    <n v="9.36"/>
    <n v="4"/>
    <n v="0.8"/>
    <x v="2230"/>
    <x v="1"/>
    <x v="3"/>
    <x v="1"/>
    <x v="1"/>
  </r>
  <r>
    <n v="2504"/>
    <s v="CA-2016-149482"/>
    <d v="2016-11-14T00:00:00"/>
    <d v="2016-11-19T00:00:00"/>
    <s v="Standard Class"/>
    <s v="RR-19315"/>
    <x v="625"/>
    <x v="0"/>
    <s v="United States"/>
    <s v="San Francisco"/>
    <x v="1"/>
    <n v="94110"/>
    <x v="1"/>
    <s v="OFF-LA-10000248"/>
    <x v="1"/>
    <x v="2"/>
    <s v="Avery 52"/>
    <n v="7.38"/>
    <n v="2"/>
    <n v="0"/>
    <x v="1646"/>
    <x v="0"/>
    <x v="0"/>
    <x v="0"/>
    <x v="0"/>
  </r>
  <r>
    <n v="2505"/>
    <s v="CA-2014-143917"/>
    <d v="2014-07-25T00:00:00"/>
    <d v="2014-07-27T00:00:00"/>
    <s v="Second Class"/>
    <s v="KL-16645"/>
    <x v="107"/>
    <x v="0"/>
    <s v="United States"/>
    <s v="San Francisco"/>
    <x v="1"/>
    <n v="94122"/>
    <x v="1"/>
    <s v="OFF-ST-10001228"/>
    <x v="1"/>
    <x v="4"/>
    <s v="Fellowes Personal Hanging Folder Files, Navy"/>
    <n v="53.72"/>
    <n v="4"/>
    <n v="0"/>
    <x v="2231"/>
    <x v="0"/>
    <x v="2"/>
    <x v="2"/>
    <x v="7"/>
  </r>
  <r>
    <n v="2506"/>
    <s v="CA-2014-143917"/>
    <d v="2014-07-25T00:00:00"/>
    <d v="2014-07-27T00:00:00"/>
    <s v="Second Class"/>
    <s v="KL-16645"/>
    <x v="107"/>
    <x v="0"/>
    <s v="United States"/>
    <s v="San Francisco"/>
    <x v="1"/>
    <n v="94122"/>
    <x v="1"/>
    <s v="OFF-SU-10000151"/>
    <x v="1"/>
    <x v="14"/>
    <s v="High Speed Automatic Electric Letter Opener"/>
    <n v="8187.65"/>
    <n v="5"/>
    <n v="0"/>
    <x v="2232"/>
    <x v="0"/>
    <x v="2"/>
    <x v="2"/>
    <x v="7"/>
  </r>
  <r>
    <n v="2507"/>
    <s v="CA-2014-143917"/>
    <d v="2014-07-25T00:00:00"/>
    <d v="2014-07-27T00:00:00"/>
    <s v="Second Class"/>
    <s v="KL-16645"/>
    <x v="107"/>
    <x v="0"/>
    <s v="United States"/>
    <s v="San Francisco"/>
    <x v="1"/>
    <n v="94122"/>
    <x v="1"/>
    <s v="FUR-FU-10004351"/>
    <x v="0"/>
    <x v="5"/>
    <s v="Staple-based wall hangings"/>
    <n v="77.92"/>
    <n v="8"/>
    <n v="0"/>
    <x v="2233"/>
    <x v="0"/>
    <x v="2"/>
    <x v="2"/>
    <x v="7"/>
  </r>
  <r>
    <n v="2508"/>
    <s v="CA-2015-120397"/>
    <d v="2015-07-02T00:00:00"/>
    <d v="2015-07-02T00:00:00"/>
    <s v="Same Day"/>
    <s v="RB-19435"/>
    <x v="579"/>
    <x v="0"/>
    <s v="United States"/>
    <s v="Houston"/>
    <x v="5"/>
    <n v="77070"/>
    <x v="2"/>
    <s v="OFF-AP-10001293"/>
    <x v="1"/>
    <x v="9"/>
    <s v="Belkin 8 Outlet Surge Protector"/>
    <n v="32.783999999999999"/>
    <n v="4"/>
    <n v="0.8"/>
    <x v="2234"/>
    <x v="1"/>
    <x v="1"/>
    <x v="2"/>
    <x v="7"/>
  </r>
  <r>
    <n v="2509"/>
    <s v="CA-2017-163902"/>
    <d v="2017-03-02T00:00:00"/>
    <d v="2017-03-08T00:00:00"/>
    <s v="Standard Class"/>
    <s v="MY-17380"/>
    <x v="199"/>
    <x v="1"/>
    <s v="United States"/>
    <s v="Los Angeles"/>
    <x v="1"/>
    <n v="90045"/>
    <x v="1"/>
    <s v="TEC-PH-10000675"/>
    <x v="2"/>
    <x v="7"/>
    <s v="Panasonic KX TS3282B Corded phone"/>
    <n v="196.77600000000001"/>
    <n v="3"/>
    <n v="0.2"/>
    <x v="2235"/>
    <x v="2"/>
    <x v="3"/>
    <x v="3"/>
    <x v="10"/>
  </r>
  <r>
    <n v="2510"/>
    <s v="CA-2017-163902"/>
    <d v="2017-03-02T00:00:00"/>
    <d v="2017-03-08T00:00:00"/>
    <s v="Standard Class"/>
    <s v="MY-17380"/>
    <x v="199"/>
    <x v="1"/>
    <s v="United States"/>
    <s v="Los Angeles"/>
    <x v="1"/>
    <n v="90045"/>
    <x v="1"/>
    <s v="TEC-AC-10000580"/>
    <x v="2"/>
    <x v="11"/>
    <s v="Logitech G13 Programmable Gameboard with LCD Display"/>
    <n v="479.94"/>
    <n v="6"/>
    <n v="0"/>
    <x v="2236"/>
    <x v="0"/>
    <x v="3"/>
    <x v="3"/>
    <x v="10"/>
  </r>
  <r>
    <n v="2511"/>
    <s v="CA-2016-136812"/>
    <d v="2016-11-18T00:00:00"/>
    <d v="2016-11-23T00:00:00"/>
    <s v="Standard Class"/>
    <s v="AW-10930"/>
    <x v="585"/>
    <x v="2"/>
    <s v="United States"/>
    <s v="Oklahoma City"/>
    <x v="26"/>
    <n v="73120"/>
    <x v="2"/>
    <s v="OFF-ST-10003470"/>
    <x v="1"/>
    <x v="4"/>
    <s v="Tennsco Snap-Together Open Shelving Units, Starter Sets and Add-On Units"/>
    <n v="1117.92"/>
    <n v="4"/>
    <n v="0"/>
    <x v="2237"/>
    <x v="0"/>
    <x v="0"/>
    <x v="0"/>
    <x v="0"/>
  </r>
  <r>
    <n v="2512"/>
    <s v="CA-2015-102722"/>
    <d v="2015-04-18T00:00:00"/>
    <d v="2015-04-19T00:00:00"/>
    <s v="First Class"/>
    <s v="KW-16570"/>
    <x v="608"/>
    <x v="0"/>
    <s v="United States"/>
    <s v="Monroe"/>
    <x v="28"/>
    <n v="71203"/>
    <x v="0"/>
    <s v="TEC-AC-10003116"/>
    <x v="2"/>
    <x v="11"/>
    <s v="Memorex Froggy Flash Drive 8 GB"/>
    <n v="106.5"/>
    <n v="6"/>
    <n v="0"/>
    <x v="2238"/>
    <x v="0"/>
    <x v="1"/>
    <x v="1"/>
    <x v="3"/>
  </r>
  <r>
    <n v="2513"/>
    <s v="CA-2017-155089"/>
    <d v="2017-12-02T00:00:00"/>
    <d v="2017-12-06T00:00:00"/>
    <s v="Standard Class"/>
    <s v="DB-12910"/>
    <x v="626"/>
    <x v="2"/>
    <s v="United States"/>
    <s v="Tampa"/>
    <x v="2"/>
    <n v="33614"/>
    <x v="0"/>
    <s v="OFF-BI-10002429"/>
    <x v="1"/>
    <x v="8"/>
    <s v="Premier Elliptical Ring Binder, Black"/>
    <n v="45.66"/>
    <n v="5"/>
    <n v="0.7"/>
    <x v="2239"/>
    <x v="1"/>
    <x v="3"/>
    <x v="0"/>
    <x v="4"/>
  </r>
  <r>
    <n v="2514"/>
    <s v="CA-2016-124506"/>
    <d v="2016-11-11T00:00:00"/>
    <d v="2016-11-17T00:00:00"/>
    <s v="Standard Class"/>
    <s v="BB-11545"/>
    <x v="179"/>
    <x v="1"/>
    <s v="United States"/>
    <s v="Chicago"/>
    <x v="10"/>
    <n v="60623"/>
    <x v="2"/>
    <s v="TEC-AC-10003280"/>
    <x v="2"/>
    <x v="11"/>
    <s v="Belkin F8E887 USB Wired Ergonomic Keyboard"/>
    <n v="95.968000000000004"/>
    <n v="4"/>
    <n v="0.2"/>
    <x v="2240"/>
    <x v="2"/>
    <x v="0"/>
    <x v="0"/>
    <x v="0"/>
  </r>
  <r>
    <n v="2515"/>
    <s v="CA-2016-124506"/>
    <d v="2016-11-11T00:00:00"/>
    <d v="2016-11-17T00:00:00"/>
    <s v="Standard Class"/>
    <s v="BB-11545"/>
    <x v="179"/>
    <x v="1"/>
    <s v="United States"/>
    <s v="Chicago"/>
    <x v="10"/>
    <n v="60623"/>
    <x v="2"/>
    <s v="FUR-CH-10004540"/>
    <x v="0"/>
    <x v="1"/>
    <s v="Global Chrome Stack Chair"/>
    <n v="47.991999999999997"/>
    <n v="2"/>
    <n v="0.3"/>
    <x v="1457"/>
    <x v="1"/>
    <x v="0"/>
    <x v="0"/>
    <x v="0"/>
  </r>
  <r>
    <n v="2516"/>
    <s v="CA-2014-106572"/>
    <d v="2014-09-05T00:00:00"/>
    <d v="2014-09-10T00:00:00"/>
    <s v="Standard Class"/>
    <s v="NP-18700"/>
    <x v="413"/>
    <x v="0"/>
    <s v="United States"/>
    <s v="Bowling Green"/>
    <x v="24"/>
    <n v="43402"/>
    <x v="3"/>
    <s v="OFF-ST-10000585"/>
    <x v="1"/>
    <x v="4"/>
    <s v="Economy Rollaway Files"/>
    <n v="264.32"/>
    <n v="2"/>
    <n v="0.2"/>
    <x v="2241"/>
    <x v="2"/>
    <x v="2"/>
    <x v="2"/>
    <x v="8"/>
  </r>
  <r>
    <n v="2517"/>
    <s v="CA-2014-128888"/>
    <d v="2014-11-15T00:00:00"/>
    <d v="2014-11-22T00:00:00"/>
    <s v="Standard Class"/>
    <s v="PB-19105"/>
    <x v="287"/>
    <x v="0"/>
    <s v="United States"/>
    <s v="Houston"/>
    <x v="5"/>
    <n v="77095"/>
    <x v="2"/>
    <s v="OFF-EN-10003001"/>
    <x v="1"/>
    <x v="12"/>
    <s v="Ames Color-File Green Diamond Border X-ray Mailers"/>
    <n v="604.65599999999995"/>
    <n v="9"/>
    <n v="0.2"/>
    <x v="2242"/>
    <x v="2"/>
    <x v="2"/>
    <x v="0"/>
    <x v="0"/>
  </r>
  <r>
    <n v="2518"/>
    <s v="CA-2017-123134"/>
    <d v="2017-05-02T00:00:00"/>
    <d v="2017-05-07T00:00:00"/>
    <s v="Standard Class"/>
    <s v="DW-13585"/>
    <x v="61"/>
    <x v="1"/>
    <s v="United States"/>
    <s v="Westfield"/>
    <x v="30"/>
    <n v="7090"/>
    <x v="3"/>
    <s v="FUR-FU-10003975"/>
    <x v="0"/>
    <x v="5"/>
    <s v="Eldon Advantage Chair Mats for Low to Medium Pile Carpets"/>
    <n v="129.93"/>
    <n v="3"/>
    <n v="0"/>
    <x v="2243"/>
    <x v="0"/>
    <x v="3"/>
    <x v="1"/>
    <x v="5"/>
  </r>
  <r>
    <n v="2519"/>
    <s v="CA-2016-124352"/>
    <d v="2016-10-15T00:00:00"/>
    <d v="2016-10-21T00:00:00"/>
    <s v="Standard Class"/>
    <s v="CD-12790"/>
    <x v="522"/>
    <x v="2"/>
    <s v="United States"/>
    <s v="Oklahoma City"/>
    <x v="26"/>
    <n v="73120"/>
    <x v="2"/>
    <s v="OFF-LA-10004559"/>
    <x v="1"/>
    <x v="2"/>
    <s v="Avery 49"/>
    <n v="20.16"/>
    <n v="7"/>
    <n v="0"/>
    <x v="763"/>
    <x v="0"/>
    <x v="0"/>
    <x v="0"/>
    <x v="2"/>
  </r>
  <r>
    <n v="2520"/>
    <s v="CA-2016-124352"/>
    <d v="2016-10-15T00:00:00"/>
    <d v="2016-10-21T00:00:00"/>
    <s v="Standard Class"/>
    <s v="CD-12790"/>
    <x v="522"/>
    <x v="2"/>
    <s v="United States"/>
    <s v="Oklahoma City"/>
    <x v="26"/>
    <n v="73120"/>
    <x v="2"/>
    <s v="OFF-LA-10003223"/>
    <x v="1"/>
    <x v="2"/>
    <s v="Avery 508"/>
    <n v="29.46"/>
    <n v="6"/>
    <n v="0"/>
    <x v="2244"/>
    <x v="0"/>
    <x v="0"/>
    <x v="0"/>
    <x v="2"/>
  </r>
  <r>
    <n v="2521"/>
    <s v="CA-2016-124352"/>
    <d v="2016-10-15T00:00:00"/>
    <d v="2016-10-21T00:00:00"/>
    <s v="Standard Class"/>
    <s v="CD-12790"/>
    <x v="522"/>
    <x v="2"/>
    <s v="United States"/>
    <s v="Oklahoma City"/>
    <x v="26"/>
    <n v="73120"/>
    <x v="2"/>
    <s v="OFF-AP-10002651"/>
    <x v="1"/>
    <x v="9"/>
    <s v="Hoover Upright Vacuum With Dirt Cup"/>
    <n v="868.59"/>
    <n v="3"/>
    <n v="0"/>
    <x v="2245"/>
    <x v="0"/>
    <x v="0"/>
    <x v="0"/>
    <x v="2"/>
  </r>
  <r>
    <n v="2522"/>
    <s v="CA-2016-124352"/>
    <d v="2016-10-15T00:00:00"/>
    <d v="2016-10-21T00:00:00"/>
    <s v="Standard Class"/>
    <s v="CD-12790"/>
    <x v="522"/>
    <x v="2"/>
    <s v="United States"/>
    <s v="Oklahoma City"/>
    <x v="26"/>
    <n v="73120"/>
    <x v="2"/>
    <s v="OFF-PA-10003177"/>
    <x v="1"/>
    <x v="10"/>
    <s v="Xerox 1999"/>
    <n v="12.96"/>
    <n v="2"/>
    <n v="0"/>
    <x v="91"/>
    <x v="0"/>
    <x v="0"/>
    <x v="0"/>
    <x v="2"/>
  </r>
  <r>
    <n v="2523"/>
    <s v="CA-2016-124352"/>
    <d v="2016-10-15T00:00:00"/>
    <d v="2016-10-21T00:00:00"/>
    <s v="Standard Class"/>
    <s v="CD-12790"/>
    <x v="522"/>
    <x v="2"/>
    <s v="United States"/>
    <s v="Oklahoma City"/>
    <x v="26"/>
    <n v="73120"/>
    <x v="2"/>
    <s v="TEC-PH-10003442"/>
    <x v="2"/>
    <x v="7"/>
    <s v="Samsung Replacement EH64AVFWE Premium Headset"/>
    <n v="5.5"/>
    <n v="1"/>
    <n v="0"/>
    <x v="1573"/>
    <x v="0"/>
    <x v="0"/>
    <x v="0"/>
    <x v="2"/>
  </r>
  <r>
    <n v="2524"/>
    <s v="CA-2016-124352"/>
    <d v="2016-10-15T00:00:00"/>
    <d v="2016-10-21T00:00:00"/>
    <s v="Standard Class"/>
    <s v="CD-12790"/>
    <x v="522"/>
    <x v="2"/>
    <s v="United States"/>
    <s v="Oklahoma City"/>
    <x v="26"/>
    <n v="73120"/>
    <x v="2"/>
    <s v="OFF-BI-10000977"/>
    <x v="1"/>
    <x v="8"/>
    <s v="Ibico Plastic Spiral Binding Combs"/>
    <n v="121.6"/>
    <n v="4"/>
    <n v="0"/>
    <x v="2246"/>
    <x v="0"/>
    <x v="0"/>
    <x v="0"/>
    <x v="2"/>
  </r>
  <r>
    <n v="2525"/>
    <s v="CA-2015-124541"/>
    <d v="2015-04-06T00:00:00"/>
    <d v="2015-04-10T00:00:00"/>
    <s v="Standard Class"/>
    <s v="TT-21220"/>
    <x v="627"/>
    <x v="0"/>
    <s v="United States"/>
    <s v="Houston"/>
    <x v="5"/>
    <n v="77041"/>
    <x v="2"/>
    <s v="OFF-AR-10004078"/>
    <x v="1"/>
    <x v="6"/>
    <s v="Newell 312"/>
    <n v="42.048000000000002"/>
    <n v="9"/>
    <n v="0.2"/>
    <x v="2247"/>
    <x v="2"/>
    <x v="1"/>
    <x v="1"/>
    <x v="3"/>
  </r>
  <r>
    <n v="2526"/>
    <s v="CA-2015-124541"/>
    <d v="2015-04-06T00:00:00"/>
    <d v="2015-04-10T00:00:00"/>
    <s v="Standard Class"/>
    <s v="TT-21220"/>
    <x v="627"/>
    <x v="0"/>
    <s v="United States"/>
    <s v="Houston"/>
    <x v="5"/>
    <n v="77041"/>
    <x v="2"/>
    <s v="TEC-AC-10002550"/>
    <x v="2"/>
    <x v="11"/>
    <s v="Maxell 4.7GB DVD-RW 3/Pack"/>
    <n v="25.488"/>
    <n v="2"/>
    <n v="0.2"/>
    <x v="1191"/>
    <x v="2"/>
    <x v="1"/>
    <x v="1"/>
    <x v="3"/>
  </r>
  <r>
    <n v="2527"/>
    <s v="CA-2015-124541"/>
    <d v="2015-04-06T00:00:00"/>
    <d v="2015-04-10T00:00:00"/>
    <s v="Standard Class"/>
    <s v="TT-21220"/>
    <x v="627"/>
    <x v="0"/>
    <s v="United States"/>
    <s v="Houston"/>
    <x v="5"/>
    <n v="77041"/>
    <x v="2"/>
    <s v="OFF-BI-10004965"/>
    <x v="1"/>
    <x v="8"/>
    <s v="Ibico Covers for Plastic or Wire Binding Elements"/>
    <n v="6.9"/>
    <n v="3"/>
    <n v="0.8"/>
    <x v="2248"/>
    <x v="1"/>
    <x v="1"/>
    <x v="1"/>
    <x v="3"/>
  </r>
  <r>
    <n v="2528"/>
    <s v="CA-2015-124541"/>
    <d v="2015-04-06T00:00:00"/>
    <d v="2015-04-10T00:00:00"/>
    <s v="Standard Class"/>
    <s v="TT-21220"/>
    <x v="627"/>
    <x v="0"/>
    <s v="United States"/>
    <s v="Houston"/>
    <x v="5"/>
    <n v="77041"/>
    <x v="2"/>
    <s v="OFF-BI-10004209"/>
    <x v="1"/>
    <x v="8"/>
    <s v="Fellowes Twister Kit, Gray/Clear, 3/pkg"/>
    <n v="9.6479999999999997"/>
    <n v="6"/>
    <n v="0.8"/>
    <x v="2249"/>
    <x v="1"/>
    <x v="1"/>
    <x v="1"/>
    <x v="3"/>
  </r>
  <r>
    <n v="2529"/>
    <s v="CA-2015-124541"/>
    <d v="2015-04-06T00:00:00"/>
    <d v="2015-04-10T00:00:00"/>
    <s v="Standard Class"/>
    <s v="TT-21220"/>
    <x v="627"/>
    <x v="0"/>
    <s v="United States"/>
    <s v="Houston"/>
    <x v="5"/>
    <n v="77041"/>
    <x v="2"/>
    <s v="OFF-PA-10001526"/>
    <x v="1"/>
    <x v="10"/>
    <s v="Xerox 1949"/>
    <n v="7.968"/>
    <n v="2"/>
    <n v="0.2"/>
    <x v="2250"/>
    <x v="2"/>
    <x v="1"/>
    <x v="1"/>
    <x v="3"/>
  </r>
  <r>
    <n v="2530"/>
    <s v="CA-2014-108707"/>
    <d v="2014-10-24T00:00:00"/>
    <d v="2014-10-29T00:00:00"/>
    <s v="Standard Class"/>
    <s v="DB-12910"/>
    <x v="626"/>
    <x v="2"/>
    <s v="United States"/>
    <s v="Fort Lauderdale"/>
    <x v="2"/>
    <n v="33311"/>
    <x v="0"/>
    <s v="OFF-PA-10000788"/>
    <x v="1"/>
    <x v="10"/>
    <s v="Xerox 210"/>
    <n v="10.368"/>
    <n v="2"/>
    <n v="0.2"/>
    <x v="572"/>
    <x v="2"/>
    <x v="2"/>
    <x v="0"/>
    <x v="2"/>
  </r>
  <r>
    <n v="2531"/>
    <s v="CA-2014-111500"/>
    <d v="2014-08-17T00:00:00"/>
    <d v="2014-08-21T00:00:00"/>
    <s v="Standard Class"/>
    <s v="DJ-13510"/>
    <x v="137"/>
    <x v="1"/>
    <s v="United States"/>
    <s v="Little Rock"/>
    <x v="36"/>
    <n v="72209"/>
    <x v="0"/>
    <s v="OFF-PA-10000595"/>
    <x v="1"/>
    <x v="10"/>
    <s v="Xerox 1929"/>
    <n v="114.2"/>
    <n v="5"/>
    <n v="0"/>
    <x v="1193"/>
    <x v="0"/>
    <x v="2"/>
    <x v="2"/>
    <x v="6"/>
  </r>
  <r>
    <n v="2532"/>
    <s v="CA-2014-111500"/>
    <d v="2014-08-17T00:00:00"/>
    <d v="2014-08-21T00:00:00"/>
    <s v="Standard Class"/>
    <s v="DJ-13510"/>
    <x v="137"/>
    <x v="1"/>
    <s v="United States"/>
    <s v="Little Rock"/>
    <x v="36"/>
    <n v="72209"/>
    <x v="0"/>
    <s v="OFF-BI-10000829"/>
    <x v="1"/>
    <x v="8"/>
    <s v="Avery Non-Stick Binders"/>
    <n v="17.96"/>
    <n v="4"/>
    <n v="0"/>
    <x v="2251"/>
    <x v="0"/>
    <x v="2"/>
    <x v="2"/>
    <x v="6"/>
  </r>
  <r>
    <n v="2533"/>
    <s v="CA-2014-111500"/>
    <d v="2014-08-17T00:00:00"/>
    <d v="2014-08-21T00:00:00"/>
    <s v="Standard Class"/>
    <s v="DJ-13510"/>
    <x v="137"/>
    <x v="1"/>
    <s v="United States"/>
    <s v="Little Rock"/>
    <x v="36"/>
    <n v="72209"/>
    <x v="0"/>
    <s v="OFF-FA-10002676"/>
    <x v="1"/>
    <x v="13"/>
    <s v="Colored Push Pins"/>
    <n v="12.67"/>
    <n v="7"/>
    <n v="0"/>
    <x v="2252"/>
    <x v="0"/>
    <x v="2"/>
    <x v="2"/>
    <x v="6"/>
  </r>
  <r>
    <n v="2534"/>
    <s v="CA-2014-111500"/>
    <d v="2014-08-17T00:00:00"/>
    <d v="2014-08-21T00:00:00"/>
    <s v="Standard Class"/>
    <s v="DJ-13510"/>
    <x v="137"/>
    <x v="1"/>
    <s v="United States"/>
    <s v="Little Rock"/>
    <x v="36"/>
    <n v="72209"/>
    <x v="0"/>
    <s v="TEC-AC-10000844"/>
    <x v="2"/>
    <x v="11"/>
    <s v="Logitech Gaming G510s - Keyboard"/>
    <n v="339.96"/>
    <n v="4"/>
    <n v="0"/>
    <x v="2253"/>
    <x v="0"/>
    <x v="2"/>
    <x v="2"/>
    <x v="6"/>
  </r>
  <r>
    <n v="2535"/>
    <s v="US-2017-117723"/>
    <d v="2017-08-15T00:00:00"/>
    <d v="2017-08-18T00:00:00"/>
    <s v="Second Class"/>
    <s v="DL-13495"/>
    <x v="393"/>
    <x v="1"/>
    <s v="United States"/>
    <s v="Philadelphia"/>
    <x v="9"/>
    <n v="19120"/>
    <x v="3"/>
    <s v="OFF-ST-10004459"/>
    <x v="1"/>
    <x v="4"/>
    <s v="Tennsco Single-Tier Lockers"/>
    <n v="1801.6320000000001"/>
    <n v="6"/>
    <n v="0.2"/>
    <x v="2254"/>
    <x v="2"/>
    <x v="3"/>
    <x v="2"/>
    <x v="6"/>
  </r>
  <r>
    <n v="2536"/>
    <s v="CA-2015-143238"/>
    <d v="2015-09-06T00:00:00"/>
    <d v="2015-09-08T00:00:00"/>
    <s v="First Class"/>
    <s v="LO-17170"/>
    <x v="628"/>
    <x v="1"/>
    <s v="United States"/>
    <s v="La Quinta"/>
    <x v="1"/>
    <n v="92253"/>
    <x v="1"/>
    <s v="TEC-AC-10003499"/>
    <x v="2"/>
    <x v="11"/>
    <s v="Memorex Mini Travel Drive 8 GB USB 2.0 Flash Drive"/>
    <n v="46.32"/>
    <n v="4"/>
    <n v="0"/>
    <x v="2255"/>
    <x v="0"/>
    <x v="1"/>
    <x v="2"/>
    <x v="8"/>
  </r>
  <r>
    <n v="2537"/>
    <s v="CA-2015-168746"/>
    <d v="2015-01-27T00:00:00"/>
    <d v="2015-01-29T00:00:00"/>
    <s v="Second Class"/>
    <s v="SV-20365"/>
    <x v="277"/>
    <x v="0"/>
    <s v="United States"/>
    <s v="Cleveland"/>
    <x v="24"/>
    <n v="44105"/>
    <x v="3"/>
    <s v="FUR-CH-10000513"/>
    <x v="0"/>
    <x v="1"/>
    <s v="High-Back Leather Manager's Chair"/>
    <n v="181.98599999999999"/>
    <n v="2"/>
    <n v="0.3"/>
    <x v="2256"/>
    <x v="1"/>
    <x v="1"/>
    <x v="3"/>
    <x v="9"/>
  </r>
  <r>
    <n v="2538"/>
    <s v="CA-2015-168746"/>
    <d v="2015-01-27T00:00:00"/>
    <d v="2015-01-29T00:00:00"/>
    <s v="Second Class"/>
    <s v="SV-20365"/>
    <x v="277"/>
    <x v="0"/>
    <s v="United States"/>
    <s v="Cleveland"/>
    <x v="24"/>
    <n v="44105"/>
    <x v="3"/>
    <s v="TEC-PH-10000895"/>
    <x v="2"/>
    <x v="7"/>
    <s v="Polycom VVX 310 VoIP phone"/>
    <n v="431.976"/>
    <n v="4"/>
    <n v="0.4"/>
    <x v="2257"/>
    <x v="1"/>
    <x v="1"/>
    <x v="3"/>
    <x v="9"/>
  </r>
  <r>
    <n v="2539"/>
    <s v="CA-2015-168746"/>
    <d v="2015-01-27T00:00:00"/>
    <d v="2015-01-29T00:00:00"/>
    <s v="Second Class"/>
    <s v="SV-20365"/>
    <x v="277"/>
    <x v="0"/>
    <s v="United States"/>
    <s v="Cleveland"/>
    <x v="24"/>
    <n v="44105"/>
    <x v="3"/>
    <s v="TEC-PH-10002555"/>
    <x v="2"/>
    <x v="7"/>
    <s v="Nortel Meridian M5316 Digital phone"/>
    <n v="155.37"/>
    <n v="1"/>
    <n v="0.4"/>
    <x v="2258"/>
    <x v="1"/>
    <x v="1"/>
    <x v="3"/>
    <x v="9"/>
  </r>
  <r>
    <n v="2540"/>
    <s v="CA-2015-113404"/>
    <d v="2015-07-16T00:00:00"/>
    <d v="2015-07-16T00:00:00"/>
    <s v="Same Day"/>
    <s v="EM-13810"/>
    <x v="613"/>
    <x v="1"/>
    <s v="United States"/>
    <s v="San Francisco"/>
    <x v="1"/>
    <n v="94122"/>
    <x v="1"/>
    <s v="FUR-CH-10003312"/>
    <x v="0"/>
    <x v="1"/>
    <s v="Hon 2090 “Pillow Soft” Series Mid Back Swivel/Tilt Chairs"/>
    <n v="1348.704"/>
    <n v="6"/>
    <n v="0.2"/>
    <x v="2259"/>
    <x v="2"/>
    <x v="1"/>
    <x v="2"/>
    <x v="7"/>
  </r>
  <r>
    <n v="2541"/>
    <s v="CA-2015-113404"/>
    <d v="2015-07-16T00:00:00"/>
    <d v="2015-07-16T00:00:00"/>
    <s v="Same Day"/>
    <s v="EM-13810"/>
    <x v="613"/>
    <x v="1"/>
    <s v="United States"/>
    <s v="San Francisco"/>
    <x v="1"/>
    <n v="94122"/>
    <x v="1"/>
    <s v="FUR-CH-10004086"/>
    <x v="0"/>
    <x v="1"/>
    <s v="Hon 4070 Series Pagoda Armless Upholstered Stacking Chairs"/>
    <n v="700.15200000000004"/>
    <n v="3"/>
    <n v="0.2"/>
    <x v="2260"/>
    <x v="2"/>
    <x v="1"/>
    <x v="2"/>
    <x v="7"/>
  </r>
  <r>
    <n v="2542"/>
    <s v="CA-2016-144792"/>
    <d v="2016-04-30T00:00:00"/>
    <d v="2016-05-04T00:00:00"/>
    <s v="Standard Class"/>
    <s v="KD-16615"/>
    <x v="629"/>
    <x v="1"/>
    <s v="United States"/>
    <s v="Scottsdale"/>
    <x v="16"/>
    <n v="85254"/>
    <x v="1"/>
    <s v="FUR-FU-10002759"/>
    <x v="0"/>
    <x v="5"/>
    <s v="12-1/2 Diameter Round Wall Clock"/>
    <n v="111.88800000000001"/>
    <n v="7"/>
    <n v="0.2"/>
    <x v="2261"/>
    <x v="2"/>
    <x v="0"/>
    <x v="1"/>
    <x v="3"/>
  </r>
  <r>
    <n v="2543"/>
    <s v="CA-2014-164385"/>
    <d v="2014-09-26T00:00:00"/>
    <d v="2014-10-01T00:00:00"/>
    <s v="Second Class"/>
    <s v="NB-18580"/>
    <x v="630"/>
    <x v="1"/>
    <s v="United States"/>
    <s v="Philadelphia"/>
    <x v="9"/>
    <n v="19134"/>
    <x v="3"/>
    <s v="OFF-AP-10002191"/>
    <x v="1"/>
    <x v="9"/>
    <s v="Belkin 8 Outlet SurgeMaster II Gold Surge Protector"/>
    <n v="143.952"/>
    <n v="3"/>
    <n v="0.2"/>
    <x v="2262"/>
    <x v="2"/>
    <x v="2"/>
    <x v="2"/>
    <x v="8"/>
  </r>
  <r>
    <n v="2544"/>
    <s v="US-2016-114174"/>
    <d v="2016-09-08T00:00:00"/>
    <d v="2016-09-14T00:00:00"/>
    <s v="Standard Class"/>
    <s v="AP-10720"/>
    <x v="399"/>
    <x v="2"/>
    <s v="United States"/>
    <s v="Malden"/>
    <x v="31"/>
    <n v="2148"/>
    <x v="3"/>
    <s v="FUR-BO-10003450"/>
    <x v="0"/>
    <x v="0"/>
    <s v="Bush Westfield Collection Bookcases, Dark Cherry Finish"/>
    <n v="173.94"/>
    <n v="3"/>
    <n v="0"/>
    <x v="2263"/>
    <x v="0"/>
    <x v="0"/>
    <x v="2"/>
    <x v="8"/>
  </r>
  <r>
    <n v="2545"/>
    <s v="US-2016-114174"/>
    <d v="2016-09-08T00:00:00"/>
    <d v="2016-09-14T00:00:00"/>
    <s v="Standard Class"/>
    <s v="AP-10720"/>
    <x v="399"/>
    <x v="2"/>
    <s v="United States"/>
    <s v="Malden"/>
    <x v="31"/>
    <n v="2148"/>
    <x v="3"/>
    <s v="OFF-LA-10000248"/>
    <x v="1"/>
    <x v="2"/>
    <s v="Avery 52"/>
    <n v="14.76"/>
    <n v="4"/>
    <n v="0"/>
    <x v="2264"/>
    <x v="0"/>
    <x v="0"/>
    <x v="2"/>
    <x v="8"/>
  </r>
  <r>
    <n v="2546"/>
    <s v="CA-2017-108070"/>
    <d v="2017-04-16T00:00:00"/>
    <d v="2017-04-20T00:00:00"/>
    <s v="Standard Class"/>
    <s v="JE-15745"/>
    <x v="32"/>
    <x v="0"/>
    <s v="United States"/>
    <s v="San Jose"/>
    <x v="1"/>
    <n v="95123"/>
    <x v="1"/>
    <s v="OFF-ST-10004804"/>
    <x v="1"/>
    <x v="4"/>
    <s v="Belkin 19&quot; Vented Equipment Shelf, Black"/>
    <n v="205.92"/>
    <n v="4"/>
    <n v="0"/>
    <x v="2265"/>
    <x v="0"/>
    <x v="3"/>
    <x v="1"/>
    <x v="3"/>
  </r>
  <r>
    <n v="2547"/>
    <s v="CA-2017-108070"/>
    <d v="2017-04-16T00:00:00"/>
    <d v="2017-04-20T00:00:00"/>
    <s v="Standard Class"/>
    <s v="JE-15745"/>
    <x v="32"/>
    <x v="0"/>
    <s v="United States"/>
    <s v="San Jose"/>
    <x v="1"/>
    <n v="95123"/>
    <x v="1"/>
    <s v="FUR-BO-10001337"/>
    <x v="0"/>
    <x v="0"/>
    <s v="O'Sullivan Living Dimensions 2-Shelf Bookcases"/>
    <n v="102.833"/>
    <n v="1"/>
    <n v="0.15"/>
    <x v="2266"/>
    <x v="2"/>
    <x v="3"/>
    <x v="1"/>
    <x v="3"/>
  </r>
  <r>
    <n v="2548"/>
    <s v="US-2015-128090"/>
    <d v="2015-08-16T00:00:00"/>
    <d v="2015-08-22T00:00:00"/>
    <s v="Standard Class"/>
    <s v="JM-15865"/>
    <x v="622"/>
    <x v="0"/>
    <s v="United States"/>
    <s v="Phoenix"/>
    <x v="16"/>
    <n v="85023"/>
    <x v="1"/>
    <s v="OFF-AR-10002255"/>
    <x v="1"/>
    <x v="6"/>
    <s v="Newell 346"/>
    <n v="2.3039999999999998"/>
    <n v="1"/>
    <n v="0.2"/>
    <x v="2267"/>
    <x v="2"/>
    <x v="1"/>
    <x v="2"/>
    <x v="6"/>
  </r>
  <r>
    <n v="2549"/>
    <s v="US-2015-128090"/>
    <d v="2015-08-16T00:00:00"/>
    <d v="2015-08-22T00:00:00"/>
    <s v="Standard Class"/>
    <s v="JM-15865"/>
    <x v="622"/>
    <x v="0"/>
    <s v="United States"/>
    <s v="Phoenix"/>
    <x v="16"/>
    <n v="85023"/>
    <x v="1"/>
    <s v="TEC-PH-10002624"/>
    <x v="2"/>
    <x v="7"/>
    <s v="Samsung Galaxy S4 Mini"/>
    <n v="1879.96"/>
    <n v="5"/>
    <n v="0.2"/>
    <x v="2268"/>
    <x v="2"/>
    <x v="1"/>
    <x v="2"/>
    <x v="6"/>
  </r>
  <r>
    <n v="2550"/>
    <s v="US-2015-128090"/>
    <d v="2015-08-16T00:00:00"/>
    <d v="2015-08-22T00:00:00"/>
    <s v="Standard Class"/>
    <s v="JM-15865"/>
    <x v="622"/>
    <x v="0"/>
    <s v="United States"/>
    <s v="Phoenix"/>
    <x v="16"/>
    <n v="85023"/>
    <x v="1"/>
    <s v="OFF-PA-10001878"/>
    <x v="1"/>
    <x v="10"/>
    <s v="Xerox 1891"/>
    <n v="313.024"/>
    <n v="8"/>
    <n v="0.2"/>
    <x v="2269"/>
    <x v="2"/>
    <x v="1"/>
    <x v="2"/>
    <x v="6"/>
  </r>
  <r>
    <n v="2551"/>
    <s v="US-2015-128090"/>
    <d v="2015-08-16T00:00:00"/>
    <d v="2015-08-22T00:00:00"/>
    <s v="Standard Class"/>
    <s v="JM-15865"/>
    <x v="622"/>
    <x v="0"/>
    <s v="United States"/>
    <s v="Phoenix"/>
    <x v="16"/>
    <n v="85023"/>
    <x v="1"/>
    <s v="OFF-LA-10000452"/>
    <x v="1"/>
    <x v="2"/>
    <s v="Avery 488"/>
    <n v="5.04"/>
    <n v="2"/>
    <n v="0.2"/>
    <x v="1369"/>
    <x v="2"/>
    <x v="1"/>
    <x v="2"/>
    <x v="6"/>
  </r>
  <r>
    <n v="2552"/>
    <s v="CA-2017-101042"/>
    <d v="2017-11-19T00:00:00"/>
    <d v="2017-11-23T00:00:00"/>
    <s v="Standard Class"/>
    <s v="AB-10105"/>
    <x v="455"/>
    <x v="0"/>
    <s v="United States"/>
    <s v="Henderson"/>
    <x v="0"/>
    <n v="42420"/>
    <x v="0"/>
    <s v="FUR-FU-10004665"/>
    <x v="0"/>
    <x v="5"/>
    <s v="3M Polarizing Task Lamp with Clamp Arm, Light Gray"/>
    <n v="821.88"/>
    <n v="6"/>
    <n v="0"/>
    <x v="2270"/>
    <x v="0"/>
    <x v="3"/>
    <x v="0"/>
    <x v="0"/>
  </r>
  <r>
    <n v="2553"/>
    <s v="CA-2017-101042"/>
    <d v="2017-11-19T00:00:00"/>
    <d v="2017-11-23T00:00:00"/>
    <s v="Standard Class"/>
    <s v="AB-10105"/>
    <x v="455"/>
    <x v="0"/>
    <s v="United States"/>
    <s v="Henderson"/>
    <x v="0"/>
    <n v="42420"/>
    <x v="0"/>
    <s v="OFF-BI-10000088"/>
    <x v="1"/>
    <x v="8"/>
    <s v="GBC Imprintable Covers"/>
    <n v="21.96"/>
    <n v="2"/>
    <n v="0"/>
    <x v="2271"/>
    <x v="0"/>
    <x v="3"/>
    <x v="0"/>
    <x v="0"/>
  </r>
  <r>
    <n v="2554"/>
    <s v="CA-2016-155439"/>
    <d v="2016-09-14T00:00:00"/>
    <d v="2016-09-18T00:00:00"/>
    <s v="Standard Class"/>
    <s v="PN-18775"/>
    <x v="43"/>
    <x v="2"/>
    <s v="United States"/>
    <s v="Columbia"/>
    <x v="20"/>
    <n v="29203"/>
    <x v="0"/>
    <s v="OFF-PA-10000029"/>
    <x v="1"/>
    <x v="10"/>
    <s v="Xerox 224"/>
    <n v="25.92"/>
    <n v="4"/>
    <n v="0"/>
    <x v="245"/>
    <x v="0"/>
    <x v="0"/>
    <x v="2"/>
    <x v="8"/>
  </r>
  <r>
    <n v="2555"/>
    <s v="CA-2016-118626"/>
    <d v="2016-08-15T00:00:00"/>
    <d v="2016-08-20T00:00:00"/>
    <s v="Standard Class"/>
    <s v="JC-15775"/>
    <x v="547"/>
    <x v="0"/>
    <s v="United States"/>
    <s v="Tallahassee"/>
    <x v="2"/>
    <n v="32303"/>
    <x v="0"/>
    <s v="TEC-PH-10000369"/>
    <x v="2"/>
    <x v="7"/>
    <s v="HTC One Mini"/>
    <n v="705.54399999999998"/>
    <n v="7"/>
    <n v="0.2"/>
    <x v="2272"/>
    <x v="2"/>
    <x v="0"/>
    <x v="2"/>
    <x v="6"/>
  </r>
  <r>
    <n v="2556"/>
    <s v="CA-2015-111458"/>
    <d v="2015-09-26T00:00:00"/>
    <d v="2015-09-30T00:00:00"/>
    <s v="Standard Class"/>
    <s v="PF-19165"/>
    <x v="58"/>
    <x v="0"/>
    <s v="United States"/>
    <s v="New York City"/>
    <x v="15"/>
    <n v="10035"/>
    <x v="3"/>
    <s v="TEC-AC-10001590"/>
    <x v="2"/>
    <x v="11"/>
    <s v="Dell Slim USB Multimedia Keyboard"/>
    <n v="50"/>
    <n v="2"/>
    <n v="0"/>
    <x v="2273"/>
    <x v="0"/>
    <x v="1"/>
    <x v="2"/>
    <x v="8"/>
  </r>
  <r>
    <n v="2557"/>
    <s v="US-2016-126844"/>
    <d v="2016-10-08T00:00:00"/>
    <d v="2016-10-14T00:00:00"/>
    <s v="Standard Class"/>
    <s v="BW-11110"/>
    <x v="308"/>
    <x v="1"/>
    <s v="United States"/>
    <s v="Houston"/>
    <x v="5"/>
    <n v="77070"/>
    <x v="2"/>
    <s v="FUR-FU-10004909"/>
    <x v="0"/>
    <x v="5"/>
    <s v="Contemporary Wood/Metal Frame"/>
    <n v="51.712000000000003"/>
    <n v="8"/>
    <n v="0.6"/>
    <x v="2274"/>
    <x v="1"/>
    <x v="0"/>
    <x v="0"/>
    <x v="2"/>
  </r>
  <r>
    <n v="2558"/>
    <s v="US-2015-112508"/>
    <d v="2015-03-24T00:00:00"/>
    <d v="2015-03-30T00:00:00"/>
    <s v="Standard Class"/>
    <s v="BP-11185"/>
    <x v="130"/>
    <x v="1"/>
    <s v="United States"/>
    <s v="Coral Springs"/>
    <x v="2"/>
    <n v="33065"/>
    <x v="0"/>
    <s v="OFF-AP-10002287"/>
    <x v="1"/>
    <x v="9"/>
    <s v="Eureka Sanitaire  Multi-Pro Heavy-Duty Upright, Disposable Bags"/>
    <n v="6.992"/>
    <n v="2"/>
    <n v="0.2"/>
    <x v="2275"/>
    <x v="2"/>
    <x v="1"/>
    <x v="3"/>
    <x v="10"/>
  </r>
  <r>
    <n v="2559"/>
    <s v="CA-2015-147788"/>
    <d v="2015-05-31T00:00:00"/>
    <d v="2015-06-04T00:00:00"/>
    <s v="Standard Class"/>
    <s v="TM-21010"/>
    <x v="612"/>
    <x v="0"/>
    <s v="United States"/>
    <s v="Orem"/>
    <x v="7"/>
    <n v="84057"/>
    <x v="1"/>
    <s v="FUR-BO-10004357"/>
    <x v="0"/>
    <x v="0"/>
    <s v="O'Sullivan Living Dimensions 3-Shelf Bookcases"/>
    <n v="1406.86"/>
    <n v="7"/>
    <n v="0"/>
    <x v="2276"/>
    <x v="0"/>
    <x v="1"/>
    <x v="1"/>
    <x v="5"/>
  </r>
  <r>
    <n v="2560"/>
    <s v="CA-2015-147788"/>
    <d v="2015-05-31T00:00:00"/>
    <d v="2015-06-04T00:00:00"/>
    <s v="Standard Class"/>
    <s v="TM-21010"/>
    <x v="612"/>
    <x v="0"/>
    <s v="United States"/>
    <s v="Orem"/>
    <x v="7"/>
    <n v="84057"/>
    <x v="1"/>
    <s v="OFF-LA-10003766"/>
    <x v="1"/>
    <x v="2"/>
    <s v="Self-Adhesive Removable Labels"/>
    <n v="15.75"/>
    <n v="5"/>
    <n v="0"/>
    <x v="2277"/>
    <x v="0"/>
    <x v="1"/>
    <x v="1"/>
    <x v="5"/>
  </r>
  <r>
    <n v="2561"/>
    <s v="CA-2015-147788"/>
    <d v="2015-05-31T00:00:00"/>
    <d v="2015-06-04T00:00:00"/>
    <s v="Standard Class"/>
    <s v="TM-21010"/>
    <x v="612"/>
    <x v="0"/>
    <s v="United States"/>
    <s v="Orem"/>
    <x v="7"/>
    <n v="84057"/>
    <x v="1"/>
    <s v="OFF-ST-10000046"/>
    <x v="1"/>
    <x v="4"/>
    <s v="Fellowes Super Stor/Drawer Files"/>
    <n v="323.10000000000002"/>
    <n v="2"/>
    <n v="0"/>
    <x v="2278"/>
    <x v="0"/>
    <x v="1"/>
    <x v="1"/>
    <x v="5"/>
  </r>
  <r>
    <n v="2562"/>
    <s v="CA-2015-144288"/>
    <d v="2015-12-25T00:00:00"/>
    <d v="2015-12-31T00:00:00"/>
    <s v="Standard Class"/>
    <s v="MB-17305"/>
    <x v="93"/>
    <x v="0"/>
    <s v="United States"/>
    <s v="Nashville"/>
    <x v="18"/>
    <n v="37211"/>
    <x v="0"/>
    <s v="OFF-LA-10003190"/>
    <x v="1"/>
    <x v="2"/>
    <s v="Avery 474"/>
    <n v="9.2159999999999993"/>
    <n v="4"/>
    <n v="0.2"/>
    <x v="802"/>
    <x v="2"/>
    <x v="1"/>
    <x v="0"/>
    <x v="4"/>
  </r>
  <r>
    <n v="2563"/>
    <s v="CA-2015-144288"/>
    <d v="2015-12-25T00:00:00"/>
    <d v="2015-12-31T00:00:00"/>
    <s v="Standard Class"/>
    <s v="MB-17305"/>
    <x v="93"/>
    <x v="0"/>
    <s v="United States"/>
    <s v="Nashville"/>
    <x v="18"/>
    <n v="37211"/>
    <x v="0"/>
    <s v="OFF-PA-10002787"/>
    <x v="1"/>
    <x v="10"/>
    <s v="Xerox 227"/>
    <n v="10.368"/>
    <n v="2"/>
    <n v="0.2"/>
    <x v="572"/>
    <x v="2"/>
    <x v="1"/>
    <x v="0"/>
    <x v="4"/>
  </r>
  <r>
    <n v="2564"/>
    <s v="CA-2015-110632"/>
    <d v="2015-03-17T00:00:00"/>
    <d v="2015-03-22T00:00:00"/>
    <s v="Second Class"/>
    <s v="HR-14830"/>
    <x v="403"/>
    <x v="1"/>
    <s v="United States"/>
    <s v="New York City"/>
    <x v="15"/>
    <n v="10009"/>
    <x v="3"/>
    <s v="TEC-AC-10000387"/>
    <x v="2"/>
    <x v="11"/>
    <s v="KeyTronic KT800P2 - Keyboard - Black"/>
    <n v="15.02"/>
    <n v="1"/>
    <n v="0"/>
    <x v="2279"/>
    <x v="0"/>
    <x v="1"/>
    <x v="3"/>
    <x v="10"/>
  </r>
  <r>
    <n v="2565"/>
    <s v="CA-2015-110632"/>
    <d v="2015-03-17T00:00:00"/>
    <d v="2015-03-22T00:00:00"/>
    <s v="Second Class"/>
    <s v="HR-14830"/>
    <x v="403"/>
    <x v="1"/>
    <s v="United States"/>
    <s v="New York City"/>
    <x v="15"/>
    <n v="10009"/>
    <x v="3"/>
    <s v="OFF-ST-10001291"/>
    <x v="1"/>
    <x v="4"/>
    <s v="Tenex Personal Self-Stacking Standard File Box, Black/Gray"/>
    <n v="33.82"/>
    <n v="2"/>
    <n v="0"/>
    <x v="2280"/>
    <x v="0"/>
    <x v="1"/>
    <x v="3"/>
    <x v="10"/>
  </r>
  <r>
    <n v="2566"/>
    <s v="CA-2017-109589"/>
    <d v="2017-12-21T00:00:00"/>
    <d v="2017-12-24T00:00:00"/>
    <s v="First Class"/>
    <s v="BD-11635"/>
    <x v="631"/>
    <x v="0"/>
    <s v="United States"/>
    <s v="Bowling Green"/>
    <x v="0"/>
    <n v="42104"/>
    <x v="0"/>
    <s v="TEC-AC-10003116"/>
    <x v="2"/>
    <x v="11"/>
    <s v="Memorex Froggy Flash Drive 8 GB"/>
    <n v="71"/>
    <n v="4"/>
    <n v="0"/>
    <x v="2281"/>
    <x v="0"/>
    <x v="3"/>
    <x v="0"/>
    <x v="4"/>
  </r>
  <r>
    <n v="2567"/>
    <s v="CA-2017-123967"/>
    <d v="2017-11-01T00:00:00"/>
    <d v="2017-11-03T00:00:00"/>
    <s v="Second Class"/>
    <s v="SF-20200"/>
    <x v="227"/>
    <x v="0"/>
    <s v="United States"/>
    <s v="Bellingham"/>
    <x v="4"/>
    <n v="98226"/>
    <x v="1"/>
    <s v="OFF-BI-10001308"/>
    <x v="1"/>
    <x v="8"/>
    <s v="GBC Standard Plastic Binding Systems' Combs"/>
    <n v="25.12"/>
    <n v="5"/>
    <n v="0.2"/>
    <x v="1247"/>
    <x v="2"/>
    <x v="3"/>
    <x v="0"/>
    <x v="0"/>
  </r>
  <r>
    <n v="2568"/>
    <s v="CA-2017-123967"/>
    <d v="2017-11-01T00:00:00"/>
    <d v="2017-11-03T00:00:00"/>
    <s v="Second Class"/>
    <s v="SF-20200"/>
    <x v="227"/>
    <x v="0"/>
    <s v="United States"/>
    <s v="Bellingham"/>
    <x v="4"/>
    <n v="98226"/>
    <x v="1"/>
    <s v="FUR-TA-10003954"/>
    <x v="0"/>
    <x v="3"/>
    <s v="Hon 94000 Series Round Tables"/>
    <n v="2665.62"/>
    <n v="9"/>
    <n v="0"/>
    <x v="2282"/>
    <x v="0"/>
    <x v="3"/>
    <x v="0"/>
    <x v="0"/>
  </r>
  <r>
    <n v="2569"/>
    <s v="CA-2017-148929"/>
    <d v="2017-09-07T00:00:00"/>
    <d v="2017-09-11T00:00:00"/>
    <s v="Standard Class"/>
    <s v="SP-20620"/>
    <x v="407"/>
    <x v="1"/>
    <s v="United States"/>
    <s v="New York City"/>
    <x v="15"/>
    <n v="10011"/>
    <x v="3"/>
    <s v="OFF-ST-10003282"/>
    <x v="1"/>
    <x v="4"/>
    <s v="Advantus 10-Drawer Portable Organizer, Chrome Metal Frame, Smoke Drawers"/>
    <n v="478.08"/>
    <n v="8"/>
    <n v="0"/>
    <x v="2283"/>
    <x v="0"/>
    <x v="3"/>
    <x v="2"/>
    <x v="8"/>
  </r>
  <r>
    <n v="2570"/>
    <s v="CA-2017-134404"/>
    <d v="2017-12-27T00:00:00"/>
    <d v="2017-12-27T00:00:00"/>
    <s v="Same Day"/>
    <s v="DR-12880"/>
    <x v="112"/>
    <x v="1"/>
    <s v="United States"/>
    <s v="Newark"/>
    <x v="24"/>
    <n v="43055"/>
    <x v="3"/>
    <s v="TEC-PH-10000576"/>
    <x v="2"/>
    <x v="7"/>
    <s v="AT&amp;T 1080 Corded phone"/>
    <n v="164.38800000000001"/>
    <n v="2"/>
    <n v="0.4"/>
    <x v="2284"/>
    <x v="1"/>
    <x v="3"/>
    <x v="0"/>
    <x v="4"/>
  </r>
  <r>
    <n v="2571"/>
    <s v="CA-2017-134404"/>
    <d v="2017-12-27T00:00:00"/>
    <d v="2017-12-27T00:00:00"/>
    <s v="Same Day"/>
    <s v="DR-12880"/>
    <x v="112"/>
    <x v="1"/>
    <s v="United States"/>
    <s v="Newark"/>
    <x v="24"/>
    <n v="43055"/>
    <x v="3"/>
    <s v="OFF-AR-10004441"/>
    <x v="1"/>
    <x v="6"/>
    <s v="BIC Brite Liner Highlighters"/>
    <n v="13.247999999999999"/>
    <n v="4"/>
    <n v="0.2"/>
    <x v="2285"/>
    <x v="2"/>
    <x v="3"/>
    <x v="0"/>
    <x v="4"/>
  </r>
  <r>
    <n v="2572"/>
    <s v="CA-2017-109778"/>
    <d v="2017-07-16T00:00:00"/>
    <d v="2017-07-21T00:00:00"/>
    <s v="Standard Class"/>
    <s v="VM-21685"/>
    <x v="91"/>
    <x v="2"/>
    <s v="United States"/>
    <s v="Woodstock"/>
    <x v="10"/>
    <n v="60098"/>
    <x v="2"/>
    <s v="OFF-AR-10003759"/>
    <x v="1"/>
    <x v="6"/>
    <s v="Crayola Anti Dust Chalk, 12/Pack"/>
    <n v="2.9119999999999999"/>
    <n v="2"/>
    <n v="0.2"/>
    <x v="2286"/>
    <x v="2"/>
    <x v="3"/>
    <x v="2"/>
    <x v="7"/>
  </r>
  <r>
    <n v="2573"/>
    <s v="CA-2016-155845"/>
    <d v="2016-08-12T00:00:00"/>
    <d v="2016-08-15T00:00:00"/>
    <s v="Second Class"/>
    <s v="CM-12235"/>
    <x v="632"/>
    <x v="0"/>
    <s v="United States"/>
    <s v="Carrollton"/>
    <x v="5"/>
    <n v="75007"/>
    <x v="2"/>
    <s v="TEC-AC-10004145"/>
    <x v="2"/>
    <x v="11"/>
    <s v="Logitech diNovo Edge Keyboard"/>
    <n v="1399.944"/>
    <n v="7"/>
    <n v="0.2"/>
    <x v="2287"/>
    <x v="2"/>
    <x v="0"/>
    <x v="2"/>
    <x v="6"/>
  </r>
  <r>
    <n v="2574"/>
    <s v="CA-2017-145128"/>
    <d v="2017-07-09T00:00:00"/>
    <d v="2017-07-14T00:00:00"/>
    <s v="Standard Class"/>
    <s v="SM-20320"/>
    <x v="598"/>
    <x v="2"/>
    <s v="United States"/>
    <s v="Lafayette"/>
    <x v="14"/>
    <n v="47905"/>
    <x v="2"/>
    <s v="FUR-FU-10000293"/>
    <x v="0"/>
    <x v="5"/>
    <s v="Eldon Antistatic Chair Mats for Low to Medium Pile Carpets"/>
    <n v="526.45000000000005"/>
    <n v="5"/>
    <n v="0"/>
    <x v="2004"/>
    <x v="0"/>
    <x v="3"/>
    <x v="2"/>
    <x v="7"/>
  </r>
  <r>
    <n v="2575"/>
    <s v="CA-2014-129091"/>
    <d v="2014-11-22T00:00:00"/>
    <d v="2014-11-27T00:00:00"/>
    <s v="Standard Class"/>
    <s v="RA-19885"/>
    <x v="19"/>
    <x v="1"/>
    <s v="United States"/>
    <s v="Columbus"/>
    <x v="32"/>
    <n v="31907"/>
    <x v="0"/>
    <s v="OFF-EN-10004955"/>
    <x v="1"/>
    <x v="12"/>
    <s v="Fashion Color Clasp Envelopes"/>
    <n v="16.23"/>
    <n v="3"/>
    <n v="0"/>
    <x v="2288"/>
    <x v="0"/>
    <x v="2"/>
    <x v="0"/>
    <x v="0"/>
  </r>
  <r>
    <n v="2576"/>
    <s v="CA-2014-129091"/>
    <d v="2014-11-22T00:00:00"/>
    <d v="2014-11-27T00:00:00"/>
    <s v="Standard Class"/>
    <s v="RA-19885"/>
    <x v="19"/>
    <x v="1"/>
    <s v="United States"/>
    <s v="Columbus"/>
    <x v="32"/>
    <n v="31907"/>
    <x v="0"/>
    <s v="OFF-BI-10001071"/>
    <x v="1"/>
    <x v="8"/>
    <s v="GBC ProClick Punch Binding System"/>
    <n v="319.89999999999998"/>
    <n v="5"/>
    <n v="0"/>
    <x v="2289"/>
    <x v="0"/>
    <x v="2"/>
    <x v="0"/>
    <x v="0"/>
  </r>
  <r>
    <n v="2577"/>
    <s v="CA-2014-129091"/>
    <d v="2014-11-22T00:00:00"/>
    <d v="2014-11-27T00:00:00"/>
    <s v="Standard Class"/>
    <s v="RA-19885"/>
    <x v="19"/>
    <x v="1"/>
    <s v="United States"/>
    <s v="Columbus"/>
    <x v="32"/>
    <n v="31907"/>
    <x v="0"/>
    <s v="OFF-EN-10001990"/>
    <x v="1"/>
    <x v="12"/>
    <s v="Staple envelope"/>
    <n v="11.36"/>
    <n v="2"/>
    <n v="0"/>
    <x v="732"/>
    <x v="0"/>
    <x v="2"/>
    <x v="0"/>
    <x v="0"/>
  </r>
  <r>
    <n v="2578"/>
    <s v="CA-2014-129091"/>
    <d v="2014-11-22T00:00:00"/>
    <d v="2014-11-27T00:00:00"/>
    <s v="Standard Class"/>
    <s v="RA-19885"/>
    <x v="19"/>
    <x v="1"/>
    <s v="United States"/>
    <s v="Columbus"/>
    <x v="32"/>
    <n v="31907"/>
    <x v="0"/>
    <s v="OFF-AP-10002734"/>
    <x v="1"/>
    <x v="9"/>
    <s v="Holmes Harmony HEPA Air Purifier for 17 x 20 Room"/>
    <n v="675.12"/>
    <n v="3"/>
    <n v="0"/>
    <x v="2290"/>
    <x v="0"/>
    <x v="2"/>
    <x v="0"/>
    <x v="0"/>
  </r>
  <r>
    <n v="2579"/>
    <s v="US-2014-155502"/>
    <d v="2014-01-26T00:00:00"/>
    <d v="2014-01-31T00:00:00"/>
    <s v="Standard Class"/>
    <s v="SD-20485"/>
    <x v="174"/>
    <x v="2"/>
    <s v="United States"/>
    <s v="Alexandria"/>
    <x v="17"/>
    <n v="22304"/>
    <x v="0"/>
    <s v="FUR-FU-10004587"/>
    <x v="0"/>
    <x v="5"/>
    <s v="GE General Use Halogen Bulbs, 100 Watts, 1 Bulb per Pack"/>
    <n v="62.82"/>
    <n v="3"/>
    <n v="0"/>
    <x v="2291"/>
    <x v="0"/>
    <x v="2"/>
    <x v="3"/>
    <x v="9"/>
  </r>
  <r>
    <n v="2580"/>
    <s v="US-2014-155502"/>
    <d v="2014-01-26T00:00:00"/>
    <d v="2014-01-31T00:00:00"/>
    <s v="Standard Class"/>
    <s v="SD-20485"/>
    <x v="174"/>
    <x v="2"/>
    <s v="United States"/>
    <s v="Alexandria"/>
    <x v="17"/>
    <n v="22304"/>
    <x v="0"/>
    <s v="OFF-ST-10004337"/>
    <x v="1"/>
    <x v="4"/>
    <s v="SAFCO Commercial Wire Shelving, 72h"/>
    <n v="489.92"/>
    <n v="8"/>
    <n v="0"/>
    <x v="232"/>
    <x v="0"/>
    <x v="2"/>
    <x v="3"/>
    <x v="9"/>
  </r>
  <r>
    <n v="2581"/>
    <s v="US-2014-155502"/>
    <d v="2014-01-26T00:00:00"/>
    <d v="2014-01-31T00:00:00"/>
    <s v="Standard Class"/>
    <s v="SD-20485"/>
    <x v="174"/>
    <x v="2"/>
    <s v="United States"/>
    <s v="Alexandria"/>
    <x v="17"/>
    <n v="22304"/>
    <x v="0"/>
    <s v="OFF-PA-10003072"/>
    <x v="1"/>
    <x v="10"/>
    <s v="Eureka Recycled Copy Paper 8 1/2&quot; x 11&quot;, Ream"/>
    <n v="19.440000000000001"/>
    <n v="3"/>
    <n v="0"/>
    <x v="551"/>
    <x v="0"/>
    <x v="2"/>
    <x v="3"/>
    <x v="9"/>
  </r>
  <r>
    <n v="2582"/>
    <s v="US-2014-155502"/>
    <d v="2014-01-26T00:00:00"/>
    <d v="2014-01-31T00:00:00"/>
    <s v="Standard Class"/>
    <s v="SD-20485"/>
    <x v="174"/>
    <x v="2"/>
    <s v="United States"/>
    <s v="Alexandria"/>
    <x v="17"/>
    <n v="22304"/>
    <x v="0"/>
    <s v="OFF-PA-10000380"/>
    <x v="1"/>
    <x v="10"/>
    <s v="REDIFORM Incoming/Outgoing Call Register, 11&quot; X 8 1/2&quot;, 100 Messages"/>
    <n v="16.68"/>
    <n v="2"/>
    <n v="0"/>
    <x v="2292"/>
    <x v="0"/>
    <x v="2"/>
    <x v="3"/>
    <x v="9"/>
  </r>
  <r>
    <n v="2583"/>
    <s v="US-2014-155502"/>
    <d v="2014-01-26T00:00:00"/>
    <d v="2014-01-31T00:00:00"/>
    <s v="Standard Class"/>
    <s v="SD-20485"/>
    <x v="174"/>
    <x v="2"/>
    <s v="United States"/>
    <s v="Alexandria"/>
    <x v="17"/>
    <n v="22304"/>
    <x v="0"/>
    <s v="TEC-PH-10004833"/>
    <x v="2"/>
    <x v="7"/>
    <s v="Macally Suction Cup Mount"/>
    <n v="155.35"/>
    <n v="13"/>
    <n v="0"/>
    <x v="232"/>
    <x v="0"/>
    <x v="2"/>
    <x v="3"/>
    <x v="9"/>
  </r>
  <r>
    <n v="2584"/>
    <s v="US-2014-155502"/>
    <d v="2014-01-26T00:00:00"/>
    <d v="2014-01-31T00:00:00"/>
    <s v="Standard Class"/>
    <s v="SD-20485"/>
    <x v="174"/>
    <x v="2"/>
    <s v="United States"/>
    <s v="Alexandria"/>
    <x v="17"/>
    <n v="22304"/>
    <x v="0"/>
    <s v="FUR-FU-10001847"/>
    <x v="0"/>
    <x v="5"/>
    <s v="Eldon Image Series Black Desk Accessories"/>
    <n v="12.42"/>
    <n v="3"/>
    <n v="0"/>
    <x v="2293"/>
    <x v="0"/>
    <x v="2"/>
    <x v="3"/>
    <x v="9"/>
  </r>
  <r>
    <n v="2585"/>
    <s v="US-2014-155502"/>
    <d v="2014-01-26T00:00:00"/>
    <d v="2014-01-31T00:00:00"/>
    <s v="Standard Class"/>
    <s v="SD-20485"/>
    <x v="174"/>
    <x v="2"/>
    <s v="United States"/>
    <s v="Alexandria"/>
    <x v="17"/>
    <n v="22304"/>
    <x v="0"/>
    <s v="TEC-PH-10002103"/>
    <x v="2"/>
    <x v="7"/>
    <s v="Jabra SPEAK 410"/>
    <n v="187.98"/>
    <n v="2"/>
    <n v="0"/>
    <x v="2294"/>
    <x v="0"/>
    <x v="2"/>
    <x v="3"/>
    <x v="9"/>
  </r>
  <r>
    <n v="2586"/>
    <s v="CA-2015-121041"/>
    <d v="2015-11-03T00:00:00"/>
    <d v="2015-11-10T00:00:00"/>
    <s v="Standard Class"/>
    <s v="CS-12250"/>
    <x v="294"/>
    <x v="1"/>
    <s v="United States"/>
    <s v="Haltom City"/>
    <x v="5"/>
    <n v="76117"/>
    <x v="2"/>
    <s v="OFF-EN-10001137"/>
    <x v="1"/>
    <x v="12"/>
    <s v="#10 Gummed Flap White Envelopes, 100/Box"/>
    <n v="6.6079999999999997"/>
    <n v="2"/>
    <n v="0.2"/>
    <x v="2295"/>
    <x v="2"/>
    <x v="1"/>
    <x v="0"/>
    <x v="0"/>
  </r>
  <r>
    <n v="2587"/>
    <s v="CA-2017-131695"/>
    <d v="2017-06-30T00:00:00"/>
    <d v="2017-07-06T00:00:00"/>
    <s v="Standard Class"/>
    <s v="RA-19285"/>
    <x v="267"/>
    <x v="0"/>
    <s v="United States"/>
    <s v="New York City"/>
    <x v="15"/>
    <n v="10024"/>
    <x v="3"/>
    <s v="OFF-ST-10001476"/>
    <x v="1"/>
    <x v="4"/>
    <s v="Steel Personal Filing/Posting Tote"/>
    <n v="248.57"/>
    <n v="7"/>
    <n v="0"/>
    <x v="2296"/>
    <x v="0"/>
    <x v="3"/>
    <x v="1"/>
    <x v="1"/>
  </r>
  <r>
    <n v="2588"/>
    <s v="CA-2017-131695"/>
    <d v="2017-06-30T00:00:00"/>
    <d v="2017-07-06T00:00:00"/>
    <s v="Standard Class"/>
    <s v="RA-19285"/>
    <x v="267"/>
    <x v="0"/>
    <s v="United States"/>
    <s v="New York City"/>
    <x v="15"/>
    <n v="10024"/>
    <x v="3"/>
    <s v="FUR-FU-10002045"/>
    <x v="0"/>
    <x v="5"/>
    <s v="Executive Impressions 14&quot;"/>
    <n v="22.23"/>
    <n v="1"/>
    <n v="0"/>
    <x v="2297"/>
    <x v="0"/>
    <x v="3"/>
    <x v="1"/>
    <x v="1"/>
  </r>
  <r>
    <n v="2589"/>
    <s v="CA-2016-137729"/>
    <d v="2016-05-05T00:00:00"/>
    <d v="2016-05-09T00:00:00"/>
    <s v="Standard Class"/>
    <s v="BF-11005"/>
    <x v="593"/>
    <x v="2"/>
    <s v="United States"/>
    <s v="Los Angeles"/>
    <x v="1"/>
    <n v="90004"/>
    <x v="1"/>
    <s v="OFF-ST-10001505"/>
    <x v="1"/>
    <x v="4"/>
    <s v="Perma STOR-ALL Hanging File Box, 13 1/8&quot;W x 12 1/4&quot;D x 10 1/2&quot;H"/>
    <n v="5.98"/>
    <n v="1"/>
    <n v="0"/>
    <x v="2298"/>
    <x v="0"/>
    <x v="0"/>
    <x v="1"/>
    <x v="5"/>
  </r>
  <r>
    <n v="2590"/>
    <s v="CA-2016-137729"/>
    <d v="2016-05-05T00:00:00"/>
    <d v="2016-05-09T00:00:00"/>
    <s v="Standard Class"/>
    <s v="BF-11005"/>
    <x v="593"/>
    <x v="2"/>
    <s v="United States"/>
    <s v="Los Angeles"/>
    <x v="1"/>
    <n v="90004"/>
    <x v="1"/>
    <s v="TEC-PH-10001433"/>
    <x v="2"/>
    <x v="7"/>
    <s v="Cisco Small Business SPA 502G VoIP phone"/>
    <n v="246.16800000000001"/>
    <n v="3"/>
    <n v="0.2"/>
    <x v="2299"/>
    <x v="2"/>
    <x v="0"/>
    <x v="1"/>
    <x v="5"/>
  </r>
  <r>
    <n v="2591"/>
    <s v="US-2016-115455"/>
    <d v="2016-09-08T00:00:00"/>
    <d v="2016-09-14T00:00:00"/>
    <s v="Standard Class"/>
    <s v="SE-20110"/>
    <x v="339"/>
    <x v="0"/>
    <s v="United States"/>
    <s v="Wheeling"/>
    <x v="10"/>
    <n v="60090"/>
    <x v="2"/>
    <s v="FUR-FU-10004671"/>
    <x v="0"/>
    <x v="5"/>
    <s v="Executive Impressions 12&quot; Wall Clock"/>
    <n v="14.135999999999999"/>
    <n v="2"/>
    <n v="0.6"/>
    <x v="2300"/>
    <x v="1"/>
    <x v="0"/>
    <x v="2"/>
    <x v="8"/>
  </r>
  <r>
    <n v="2592"/>
    <s v="US-2016-115455"/>
    <d v="2016-09-08T00:00:00"/>
    <d v="2016-09-14T00:00:00"/>
    <s v="Standard Class"/>
    <s v="SE-20110"/>
    <x v="339"/>
    <x v="0"/>
    <s v="United States"/>
    <s v="Wheeling"/>
    <x v="10"/>
    <n v="60090"/>
    <x v="2"/>
    <s v="FUR-TA-10003569"/>
    <x v="0"/>
    <x v="3"/>
    <s v="Bretford CR8500 Series Meeting Room Furniture"/>
    <n v="601.47"/>
    <n v="3"/>
    <n v="0.5"/>
    <x v="2301"/>
    <x v="1"/>
    <x v="0"/>
    <x v="2"/>
    <x v="8"/>
  </r>
  <r>
    <n v="2593"/>
    <s v="CA-2017-128300"/>
    <d v="2017-11-24T00:00:00"/>
    <d v="2017-11-26T00:00:00"/>
    <s v="Second Class"/>
    <s v="RS-19765"/>
    <x v="276"/>
    <x v="1"/>
    <s v="United States"/>
    <s v="Summerville"/>
    <x v="20"/>
    <n v="29483"/>
    <x v="0"/>
    <s v="TEC-PH-10002807"/>
    <x v="2"/>
    <x v="7"/>
    <s v="Motorla HX550 Universal Bluetooth Headset"/>
    <n v="79.099999999999994"/>
    <n v="2"/>
    <n v="0"/>
    <x v="2302"/>
    <x v="0"/>
    <x v="3"/>
    <x v="0"/>
    <x v="0"/>
  </r>
  <r>
    <n v="2594"/>
    <s v="CA-2017-128300"/>
    <d v="2017-11-24T00:00:00"/>
    <d v="2017-11-26T00:00:00"/>
    <s v="Second Class"/>
    <s v="RS-19765"/>
    <x v="276"/>
    <x v="1"/>
    <s v="United States"/>
    <s v="Summerville"/>
    <x v="20"/>
    <n v="29483"/>
    <x v="0"/>
    <s v="OFF-BI-10001597"/>
    <x v="1"/>
    <x v="8"/>
    <s v="Wilson Jones Ledger-Size, Piano-Hinge Binder, 2&quot;, Blue"/>
    <n v="327.84"/>
    <n v="8"/>
    <n v="0"/>
    <x v="2303"/>
    <x v="0"/>
    <x v="3"/>
    <x v="0"/>
    <x v="0"/>
  </r>
  <r>
    <n v="2595"/>
    <s v="CA-2017-149048"/>
    <d v="2017-05-13T00:00:00"/>
    <d v="2017-05-17T00:00:00"/>
    <s v="Standard Class"/>
    <s v="BM-11650"/>
    <x v="312"/>
    <x v="1"/>
    <s v="United States"/>
    <s v="Columbus"/>
    <x v="14"/>
    <n v="47201"/>
    <x v="2"/>
    <s v="OFF-EN-10003296"/>
    <x v="1"/>
    <x v="12"/>
    <s v="Tyvek Side-Opening Peel &amp; Seel Expanding Envelopes"/>
    <n v="180.96"/>
    <n v="2"/>
    <n v="0"/>
    <x v="2304"/>
    <x v="0"/>
    <x v="3"/>
    <x v="1"/>
    <x v="5"/>
  </r>
  <r>
    <n v="2596"/>
    <s v="CA-2017-149048"/>
    <d v="2017-05-13T00:00:00"/>
    <d v="2017-05-17T00:00:00"/>
    <s v="Standard Class"/>
    <s v="BM-11650"/>
    <x v="312"/>
    <x v="1"/>
    <s v="United States"/>
    <s v="Columbus"/>
    <x v="14"/>
    <n v="47201"/>
    <x v="2"/>
    <s v="OFF-BI-10004632"/>
    <x v="1"/>
    <x v="8"/>
    <s v="Ibico Hi-Tech Manual Binding System"/>
    <n v="914.97"/>
    <n v="3"/>
    <n v="0"/>
    <x v="2305"/>
    <x v="0"/>
    <x v="3"/>
    <x v="1"/>
    <x v="5"/>
  </r>
  <r>
    <n v="2597"/>
    <s v="CA-2017-149048"/>
    <d v="2017-05-13T00:00:00"/>
    <d v="2017-05-17T00:00:00"/>
    <s v="Standard Class"/>
    <s v="BM-11650"/>
    <x v="312"/>
    <x v="1"/>
    <s v="United States"/>
    <s v="Columbus"/>
    <x v="14"/>
    <n v="47201"/>
    <x v="2"/>
    <s v="TEC-PH-10002310"/>
    <x v="2"/>
    <x v="7"/>
    <s v="Plantronics Calisto P620-M USB Wireless Speakerphone System"/>
    <n v="587.97"/>
    <n v="3"/>
    <n v="0"/>
    <x v="2306"/>
    <x v="0"/>
    <x v="3"/>
    <x v="1"/>
    <x v="5"/>
  </r>
  <r>
    <n v="2598"/>
    <s v="CA-2017-149048"/>
    <d v="2017-05-13T00:00:00"/>
    <d v="2017-05-17T00:00:00"/>
    <s v="Standard Class"/>
    <s v="BM-11650"/>
    <x v="312"/>
    <x v="1"/>
    <s v="United States"/>
    <s v="Columbus"/>
    <x v="14"/>
    <n v="47201"/>
    <x v="2"/>
    <s v="OFF-ST-10000078"/>
    <x v="1"/>
    <x v="4"/>
    <s v="Tennsco 6- and 18-Compartment Lockers"/>
    <n v="530.34"/>
    <n v="2"/>
    <n v="0"/>
    <x v="2307"/>
    <x v="0"/>
    <x v="3"/>
    <x v="1"/>
    <x v="5"/>
  </r>
  <r>
    <n v="2599"/>
    <s v="CA-2017-149048"/>
    <d v="2017-05-13T00:00:00"/>
    <d v="2017-05-17T00:00:00"/>
    <s v="Standard Class"/>
    <s v="BM-11650"/>
    <x v="312"/>
    <x v="1"/>
    <s v="United States"/>
    <s v="Columbus"/>
    <x v="14"/>
    <n v="47201"/>
    <x v="2"/>
    <s v="OFF-PA-10001752"/>
    <x v="1"/>
    <x v="10"/>
    <s v="Hammermill CopyPlus Copy Paper (20Lb. and 84 Bright)"/>
    <n v="14.94"/>
    <n v="3"/>
    <n v="0"/>
    <x v="2308"/>
    <x v="0"/>
    <x v="3"/>
    <x v="1"/>
    <x v="5"/>
  </r>
  <r>
    <n v="2600"/>
    <s v="CA-2017-108553"/>
    <d v="2017-04-23T00:00:00"/>
    <d v="2017-04-29T00:00:00"/>
    <s v="Standard Class"/>
    <s v="SK-19990"/>
    <x v="85"/>
    <x v="0"/>
    <s v="United States"/>
    <s v="New York City"/>
    <x v="15"/>
    <n v="10024"/>
    <x v="3"/>
    <s v="OFF-AP-10000026"/>
    <x v="1"/>
    <x v="9"/>
    <s v="Tripp Lite Isotel 6 Outlet Surge Protector with Fax/Modem Protection"/>
    <n v="121.94"/>
    <n v="2"/>
    <n v="0"/>
    <x v="2309"/>
    <x v="0"/>
    <x v="3"/>
    <x v="1"/>
    <x v="3"/>
  </r>
  <r>
    <n v="2601"/>
    <s v="CA-2017-108553"/>
    <d v="2017-04-23T00:00:00"/>
    <d v="2017-04-29T00:00:00"/>
    <s v="Standard Class"/>
    <s v="SK-19990"/>
    <x v="85"/>
    <x v="0"/>
    <s v="United States"/>
    <s v="New York City"/>
    <x v="15"/>
    <n v="10024"/>
    <x v="3"/>
    <s v="OFF-SU-10002573"/>
    <x v="1"/>
    <x v="14"/>
    <s v="Acme 10&quot; Easy Grip Assistive Scissors"/>
    <n v="122.71"/>
    <n v="7"/>
    <n v="0"/>
    <x v="2310"/>
    <x v="0"/>
    <x v="3"/>
    <x v="1"/>
    <x v="3"/>
  </r>
  <r>
    <n v="2602"/>
    <s v="CA-2016-165848"/>
    <d v="2016-06-04T00:00:00"/>
    <d v="2016-06-04T00:00:00"/>
    <s v="Same Day"/>
    <s v="EN-13780"/>
    <x v="633"/>
    <x v="0"/>
    <s v="United States"/>
    <s v="New York City"/>
    <x v="15"/>
    <n v="10035"/>
    <x v="3"/>
    <s v="OFF-PA-10000349"/>
    <x v="1"/>
    <x v="10"/>
    <s v="Easy-staple paper"/>
    <n v="14.94"/>
    <n v="3"/>
    <n v="0"/>
    <x v="1937"/>
    <x v="0"/>
    <x v="0"/>
    <x v="1"/>
    <x v="1"/>
  </r>
  <r>
    <n v="2603"/>
    <s v="CA-2016-165848"/>
    <d v="2016-06-04T00:00:00"/>
    <d v="2016-06-04T00:00:00"/>
    <s v="Same Day"/>
    <s v="EN-13780"/>
    <x v="633"/>
    <x v="0"/>
    <s v="United States"/>
    <s v="New York City"/>
    <x v="15"/>
    <n v="10035"/>
    <x v="3"/>
    <s v="TEC-MA-10003356"/>
    <x v="2"/>
    <x v="15"/>
    <s v="Panasonic KX MC6040 Color Laser Multifunction Printer"/>
    <n v="1349.85"/>
    <n v="3"/>
    <n v="0"/>
    <x v="2311"/>
    <x v="0"/>
    <x v="0"/>
    <x v="1"/>
    <x v="1"/>
  </r>
  <r>
    <n v="2604"/>
    <s v="CA-2016-165848"/>
    <d v="2016-06-04T00:00:00"/>
    <d v="2016-06-04T00:00:00"/>
    <s v="Same Day"/>
    <s v="EN-13780"/>
    <x v="633"/>
    <x v="0"/>
    <s v="United States"/>
    <s v="New York City"/>
    <x v="15"/>
    <n v="10035"/>
    <x v="3"/>
    <s v="FUR-BO-10000362"/>
    <x v="0"/>
    <x v="0"/>
    <s v="Sauder Inglewood Library Bookcases"/>
    <n v="136.78399999999999"/>
    <n v="1"/>
    <n v="0.2"/>
    <x v="2312"/>
    <x v="2"/>
    <x v="0"/>
    <x v="1"/>
    <x v="1"/>
  </r>
  <r>
    <n v="2605"/>
    <s v="CA-2016-165848"/>
    <d v="2016-06-04T00:00:00"/>
    <d v="2016-06-04T00:00:00"/>
    <s v="Same Day"/>
    <s v="EN-13780"/>
    <x v="633"/>
    <x v="0"/>
    <s v="United States"/>
    <s v="New York City"/>
    <x v="15"/>
    <n v="10035"/>
    <x v="3"/>
    <s v="FUR-FU-10003878"/>
    <x v="0"/>
    <x v="5"/>
    <s v="Linden 10&quot; Round Wall Clock, Black"/>
    <n v="61.12"/>
    <n v="4"/>
    <n v="0"/>
    <x v="2313"/>
    <x v="0"/>
    <x v="0"/>
    <x v="1"/>
    <x v="1"/>
  </r>
  <r>
    <n v="2606"/>
    <s v="CA-2014-112718"/>
    <d v="2014-12-16T00:00:00"/>
    <d v="2014-12-21T00:00:00"/>
    <s v="Standard Class"/>
    <s v="KN-16450"/>
    <x v="634"/>
    <x v="1"/>
    <s v="United States"/>
    <s v="Jacksonville"/>
    <x v="2"/>
    <n v="32216"/>
    <x v="0"/>
    <s v="OFF-BI-10000591"/>
    <x v="1"/>
    <x v="8"/>
    <s v="Avery Binder Labels"/>
    <n v="1.167"/>
    <n v="1"/>
    <n v="0.7"/>
    <x v="2314"/>
    <x v="1"/>
    <x v="2"/>
    <x v="0"/>
    <x v="4"/>
  </r>
  <r>
    <n v="2607"/>
    <s v="CA-2016-154053"/>
    <d v="2016-03-04T00:00:00"/>
    <d v="2016-03-10T00:00:00"/>
    <s v="Standard Class"/>
    <s v="MG-17890"/>
    <x v="450"/>
    <x v="2"/>
    <s v="United States"/>
    <s v="San Diego"/>
    <x v="1"/>
    <n v="92024"/>
    <x v="1"/>
    <s v="OFF-AR-10003727"/>
    <x v="1"/>
    <x v="6"/>
    <s v="Berol Giant Pencil Sharpener"/>
    <n v="16.989999999999998"/>
    <n v="1"/>
    <n v="0"/>
    <x v="2315"/>
    <x v="0"/>
    <x v="0"/>
    <x v="3"/>
    <x v="10"/>
  </r>
  <r>
    <n v="2608"/>
    <s v="CA-2014-127446"/>
    <d v="2014-11-25T00:00:00"/>
    <d v="2014-11-30T00:00:00"/>
    <s v="Standard Class"/>
    <s v="MC-17590"/>
    <x v="565"/>
    <x v="1"/>
    <s v="United States"/>
    <s v="Arlington"/>
    <x v="5"/>
    <n v="76017"/>
    <x v="2"/>
    <s v="TEC-AC-10001635"/>
    <x v="2"/>
    <x v="11"/>
    <s v="KeyTronic KT400U2 - Keyboard - Black"/>
    <n v="24.672000000000001"/>
    <n v="3"/>
    <n v="0.2"/>
    <x v="232"/>
    <x v="2"/>
    <x v="2"/>
    <x v="0"/>
    <x v="0"/>
  </r>
  <r>
    <n v="2609"/>
    <s v="CA-2014-127446"/>
    <d v="2014-11-25T00:00:00"/>
    <d v="2014-11-30T00:00:00"/>
    <s v="Standard Class"/>
    <s v="MC-17590"/>
    <x v="565"/>
    <x v="1"/>
    <s v="United States"/>
    <s v="Arlington"/>
    <x v="5"/>
    <n v="76017"/>
    <x v="2"/>
    <s v="OFF-LA-10001317"/>
    <x v="1"/>
    <x v="2"/>
    <s v="Avery 520"/>
    <n v="2.52"/>
    <n v="1"/>
    <n v="0.2"/>
    <x v="2316"/>
    <x v="2"/>
    <x v="2"/>
    <x v="0"/>
    <x v="0"/>
  </r>
  <r>
    <n v="2610"/>
    <s v="CA-2014-127446"/>
    <d v="2014-11-25T00:00:00"/>
    <d v="2014-11-30T00:00:00"/>
    <s v="Standard Class"/>
    <s v="MC-17590"/>
    <x v="565"/>
    <x v="1"/>
    <s v="United States"/>
    <s v="Arlington"/>
    <x v="5"/>
    <n v="76017"/>
    <x v="2"/>
    <s v="FUR-TA-10000577"/>
    <x v="0"/>
    <x v="3"/>
    <s v="Bretford CR4500 Series Slim Rectangular Table"/>
    <n v="1218.7349999999999"/>
    <n v="5"/>
    <n v="0.3"/>
    <x v="2317"/>
    <x v="1"/>
    <x v="2"/>
    <x v="0"/>
    <x v="0"/>
  </r>
  <r>
    <n v="2611"/>
    <s v="CA-2014-127446"/>
    <d v="2014-11-25T00:00:00"/>
    <d v="2014-11-30T00:00:00"/>
    <s v="Standard Class"/>
    <s v="MC-17590"/>
    <x v="565"/>
    <x v="1"/>
    <s v="United States"/>
    <s v="Arlington"/>
    <x v="5"/>
    <n v="76017"/>
    <x v="2"/>
    <s v="OFF-LA-10000248"/>
    <x v="1"/>
    <x v="2"/>
    <s v="Avery 52"/>
    <n v="5.9039999999999999"/>
    <n v="2"/>
    <n v="0.2"/>
    <x v="2318"/>
    <x v="2"/>
    <x v="2"/>
    <x v="0"/>
    <x v="0"/>
  </r>
  <r>
    <n v="2612"/>
    <s v="CA-2014-127446"/>
    <d v="2014-11-25T00:00:00"/>
    <d v="2014-11-30T00:00:00"/>
    <s v="Standard Class"/>
    <s v="MC-17590"/>
    <x v="565"/>
    <x v="1"/>
    <s v="United States"/>
    <s v="Arlington"/>
    <x v="5"/>
    <n v="76017"/>
    <x v="2"/>
    <s v="OFF-PA-10000955"/>
    <x v="1"/>
    <x v="10"/>
    <s v="Southworth 25% Cotton Granite Paper &amp; Envelopes"/>
    <n v="15.696"/>
    <n v="3"/>
    <n v="0.2"/>
    <x v="968"/>
    <x v="2"/>
    <x v="2"/>
    <x v="0"/>
    <x v="0"/>
  </r>
  <r>
    <n v="2613"/>
    <s v="CA-2014-127446"/>
    <d v="2014-11-25T00:00:00"/>
    <d v="2014-11-30T00:00:00"/>
    <s v="Standard Class"/>
    <s v="MC-17590"/>
    <x v="565"/>
    <x v="1"/>
    <s v="United States"/>
    <s v="Arlington"/>
    <x v="5"/>
    <n v="76017"/>
    <x v="2"/>
    <s v="FUR-FU-10000221"/>
    <x v="0"/>
    <x v="5"/>
    <s v="Master Caster Door Stop, Brown"/>
    <n v="6.0960000000000001"/>
    <n v="3"/>
    <n v="0.6"/>
    <x v="2319"/>
    <x v="1"/>
    <x v="2"/>
    <x v="0"/>
    <x v="0"/>
  </r>
  <r>
    <n v="2614"/>
    <s v="CA-2016-137204"/>
    <d v="2016-04-28T00:00:00"/>
    <d v="2016-05-05T00:00:00"/>
    <s v="Standard Class"/>
    <s v="BO-11350"/>
    <x v="635"/>
    <x v="1"/>
    <s v="United States"/>
    <s v="Los Angeles"/>
    <x v="1"/>
    <n v="90045"/>
    <x v="1"/>
    <s v="FUR-CH-10002304"/>
    <x v="0"/>
    <x v="1"/>
    <s v="Global Stack Chair without Arms, Black"/>
    <n v="41.567999999999998"/>
    <n v="2"/>
    <n v="0.2"/>
    <x v="2320"/>
    <x v="2"/>
    <x v="0"/>
    <x v="1"/>
    <x v="3"/>
  </r>
  <r>
    <n v="2615"/>
    <s v="CA-2014-147298"/>
    <d v="2014-04-26T00:00:00"/>
    <d v="2014-05-03T00:00:00"/>
    <s v="Standard Class"/>
    <s v="AG-10300"/>
    <x v="636"/>
    <x v="1"/>
    <s v="United States"/>
    <s v="Los Angeles"/>
    <x v="1"/>
    <n v="90049"/>
    <x v="1"/>
    <s v="FUR-CH-10004886"/>
    <x v="0"/>
    <x v="1"/>
    <s v="Bevis Steel Folding Chairs"/>
    <n v="230.28"/>
    <n v="3"/>
    <n v="0.2"/>
    <x v="2321"/>
    <x v="2"/>
    <x v="2"/>
    <x v="1"/>
    <x v="3"/>
  </r>
  <r>
    <n v="2616"/>
    <s v="CA-2014-147298"/>
    <d v="2014-04-26T00:00:00"/>
    <d v="2014-05-03T00:00:00"/>
    <s v="Standard Class"/>
    <s v="AG-10300"/>
    <x v="636"/>
    <x v="1"/>
    <s v="United States"/>
    <s v="Los Angeles"/>
    <x v="1"/>
    <n v="90049"/>
    <x v="1"/>
    <s v="OFF-BI-10001525"/>
    <x v="1"/>
    <x v="8"/>
    <s v="Acco Pressboard Covers with Storage Hooks, 14 7/8&quot; x 11&quot;, Executive Red"/>
    <n v="18.288"/>
    <n v="6"/>
    <n v="0.2"/>
    <x v="2322"/>
    <x v="2"/>
    <x v="2"/>
    <x v="1"/>
    <x v="3"/>
  </r>
  <r>
    <n v="2617"/>
    <s v="CA-2017-147942"/>
    <d v="2017-04-01T00:00:00"/>
    <d v="2017-04-05T00:00:00"/>
    <s v="Standard Class"/>
    <s v="MS-17365"/>
    <x v="333"/>
    <x v="0"/>
    <s v="United States"/>
    <s v="San Francisco"/>
    <x v="1"/>
    <n v="94110"/>
    <x v="1"/>
    <s v="OFF-LA-10003663"/>
    <x v="1"/>
    <x v="2"/>
    <s v="Avery 498"/>
    <n v="5.78"/>
    <n v="2"/>
    <n v="0"/>
    <x v="2323"/>
    <x v="0"/>
    <x v="3"/>
    <x v="1"/>
    <x v="3"/>
  </r>
  <r>
    <n v="2618"/>
    <s v="CA-2017-147942"/>
    <d v="2017-04-01T00:00:00"/>
    <d v="2017-04-05T00:00:00"/>
    <s v="Standard Class"/>
    <s v="MS-17365"/>
    <x v="333"/>
    <x v="0"/>
    <s v="United States"/>
    <s v="San Francisco"/>
    <x v="1"/>
    <n v="94110"/>
    <x v="1"/>
    <s v="OFF-BI-10001294"/>
    <x v="1"/>
    <x v="8"/>
    <s v="Fellowes Binding Cases"/>
    <n v="121.68"/>
    <n v="13"/>
    <n v="0.2"/>
    <x v="2324"/>
    <x v="2"/>
    <x v="3"/>
    <x v="1"/>
    <x v="3"/>
  </r>
  <r>
    <n v="2619"/>
    <s v="CA-2017-115931"/>
    <d v="2017-12-22T00:00:00"/>
    <d v="2017-12-26T00:00:00"/>
    <s v="Standard Class"/>
    <s v="JM-15655"/>
    <x v="487"/>
    <x v="1"/>
    <s v="United States"/>
    <s v="Carlsbad"/>
    <x v="27"/>
    <n v="88220"/>
    <x v="1"/>
    <s v="OFF-AR-10000369"/>
    <x v="1"/>
    <x v="6"/>
    <s v="Design Ebony Sketching Pencil"/>
    <n v="4.17"/>
    <n v="3"/>
    <n v="0"/>
    <x v="2325"/>
    <x v="0"/>
    <x v="3"/>
    <x v="0"/>
    <x v="4"/>
  </r>
  <r>
    <n v="2620"/>
    <s v="CA-2017-115931"/>
    <d v="2017-12-22T00:00:00"/>
    <d v="2017-12-26T00:00:00"/>
    <s v="Standard Class"/>
    <s v="JM-15655"/>
    <x v="487"/>
    <x v="1"/>
    <s v="United States"/>
    <s v="Carlsbad"/>
    <x v="27"/>
    <n v="88220"/>
    <x v="1"/>
    <s v="TEC-PH-10001300"/>
    <x v="2"/>
    <x v="7"/>
    <s v="iKross Bluetooth Portable Keyboard + Cell Phone Stand Holder + Brush for Apple iPhone 5S 5C 5, 4S 4"/>
    <n v="67.040000000000006"/>
    <n v="4"/>
    <n v="0.2"/>
    <x v="2326"/>
    <x v="2"/>
    <x v="3"/>
    <x v="0"/>
    <x v="4"/>
  </r>
  <r>
    <n v="2621"/>
    <s v="CA-2017-115931"/>
    <d v="2017-12-22T00:00:00"/>
    <d v="2017-12-26T00:00:00"/>
    <s v="Standard Class"/>
    <s v="JM-15655"/>
    <x v="487"/>
    <x v="1"/>
    <s v="United States"/>
    <s v="Carlsbad"/>
    <x v="27"/>
    <n v="88220"/>
    <x v="1"/>
    <s v="OFF-ST-10000876"/>
    <x v="1"/>
    <x v="4"/>
    <s v="Eldon Simplefile Box Office"/>
    <n v="37.32"/>
    <n v="3"/>
    <n v="0"/>
    <x v="2327"/>
    <x v="0"/>
    <x v="3"/>
    <x v="0"/>
    <x v="4"/>
  </r>
  <r>
    <n v="2622"/>
    <s v="CA-2017-115931"/>
    <d v="2017-12-22T00:00:00"/>
    <d v="2017-12-26T00:00:00"/>
    <s v="Standard Class"/>
    <s v="JM-15655"/>
    <x v="487"/>
    <x v="1"/>
    <s v="United States"/>
    <s v="Carlsbad"/>
    <x v="27"/>
    <n v="88220"/>
    <x v="1"/>
    <s v="OFF-LA-10001404"/>
    <x v="1"/>
    <x v="2"/>
    <s v="Avery 517"/>
    <n v="18.45"/>
    <n v="5"/>
    <n v="0"/>
    <x v="1879"/>
    <x v="0"/>
    <x v="3"/>
    <x v="0"/>
    <x v="4"/>
  </r>
  <r>
    <n v="2623"/>
    <s v="CA-2014-164861"/>
    <d v="2014-12-03T00:00:00"/>
    <d v="2014-12-06T00:00:00"/>
    <s v="Second Class"/>
    <s v="MC-17635"/>
    <x v="637"/>
    <x v="1"/>
    <s v="United States"/>
    <s v="Saint Louis"/>
    <x v="25"/>
    <n v="63116"/>
    <x v="2"/>
    <s v="OFF-PA-10001972"/>
    <x v="1"/>
    <x v="10"/>
    <s v="Xerox 214"/>
    <n v="25.92"/>
    <n v="4"/>
    <n v="0"/>
    <x v="245"/>
    <x v="0"/>
    <x v="2"/>
    <x v="0"/>
    <x v="4"/>
  </r>
  <r>
    <n v="2624"/>
    <s v="CA-2017-127180"/>
    <d v="2017-10-22T00:00:00"/>
    <d v="2017-10-24T00:00:00"/>
    <s v="First Class"/>
    <s v="TA-21385"/>
    <x v="638"/>
    <x v="2"/>
    <s v="United States"/>
    <s v="New York City"/>
    <x v="15"/>
    <n v="10024"/>
    <x v="3"/>
    <s v="TEC-CO-10004722"/>
    <x v="2"/>
    <x v="16"/>
    <s v="Canon imageCLASS 2200 Advanced Copier"/>
    <n v="11199.968000000001"/>
    <n v="4"/>
    <n v="0.2"/>
    <x v="2328"/>
    <x v="2"/>
    <x v="3"/>
    <x v="0"/>
    <x v="2"/>
  </r>
  <r>
    <n v="2625"/>
    <s v="CA-2017-127180"/>
    <d v="2017-10-22T00:00:00"/>
    <d v="2017-10-24T00:00:00"/>
    <s v="First Class"/>
    <s v="TA-21385"/>
    <x v="638"/>
    <x v="2"/>
    <s v="United States"/>
    <s v="New York City"/>
    <x v="15"/>
    <n v="10024"/>
    <x v="3"/>
    <s v="TEC-PH-10001494"/>
    <x v="2"/>
    <x v="7"/>
    <s v="Polycom CX600 IP Phone VoIP phone"/>
    <n v="2399.6"/>
    <n v="8"/>
    <n v="0"/>
    <x v="2329"/>
    <x v="0"/>
    <x v="3"/>
    <x v="0"/>
    <x v="2"/>
  </r>
  <r>
    <n v="2626"/>
    <s v="CA-2017-127180"/>
    <d v="2017-10-22T00:00:00"/>
    <d v="2017-10-24T00:00:00"/>
    <s v="First Class"/>
    <s v="TA-21385"/>
    <x v="638"/>
    <x v="2"/>
    <s v="United States"/>
    <s v="New York City"/>
    <x v="15"/>
    <n v="10024"/>
    <x v="3"/>
    <s v="OFF-EN-10002500"/>
    <x v="1"/>
    <x v="12"/>
    <s v="Globe Weis Peel &amp; Seel First Class Envelopes"/>
    <n v="63.9"/>
    <n v="5"/>
    <n v="0"/>
    <x v="1054"/>
    <x v="0"/>
    <x v="3"/>
    <x v="0"/>
    <x v="2"/>
  </r>
  <r>
    <n v="2627"/>
    <s v="CA-2017-127180"/>
    <d v="2017-10-22T00:00:00"/>
    <d v="2017-10-24T00:00:00"/>
    <s v="First Class"/>
    <s v="TA-21385"/>
    <x v="638"/>
    <x v="2"/>
    <s v="United States"/>
    <s v="New York City"/>
    <x v="15"/>
    <n v="10024"/>
    <x v="3"/>
    <s v="TEC-PH-10003800"/>
    <x v="2"/>
    <x v="7"/>
    <s v="i.Sound Portable Power - 8000 mAh"/>
    <n v="52.99"/>
    <n v="1"/>
    <n v="0"/>
    <x v="2330"/>
    <x v="0"/>
    <x v="3"/>
    <x v="0"/>
    <x v="2"/>
  </r>
  <r>
    <n v="2628"/>
    <s v="US-2017-165344"/>
    <d v="2017-11-13T00:00:00"/>
    <d v="2017-11-15T00:00:00"/>
    <s v="First Class"/>
    <s v="SB-20290"/>
    <x v="115"/>
    <x v="1"/>
    <s v="United States"/>
    <s v="Springfield"/>
    <x v="24"/>
    <n v="45503"/>
    <x v="3"/>
    <s v="TEC-AC-10002399"/>
    <x v="2"/>
    <x v="11"/>
    <s v="SanDisk Cruzer 32 GB USB Flash Drive"/>
    <n v="60.863999999999997"/>
    <n v="4"/>
    <n v="0.2"/>
    <x v="2331"/>
    <x v="2"/>
    <x v="3"/>
    <x v="0"/>
    <x v="0"/>
  </r>
  <r>
    <n v="2629"/>
    <s v="US-2017-165344"/>
    <d v="2017-11-13T00:00:00"/>
    <d v="2017-11-15T00:00:00"/>
    <s v="First Class"/>
    <s v="SB-20290"/>
    <x v="115"/>
    <x v="1"/>
    <s v="United States"/>
    <s v="Springfield"/>
    <x v="24"/>
    <n v="45503"/>
    <x v="3"/>
    <s v="TEC-MA-10002210"/>
    <x v="2"/>
    <x v="15"/>
    <s v="Epson TM-T88V Direct Thermal Printer - Monochrome - Desktop"/>
    <n v="652.995"/>
    <n v="7"/>
    <n v="0.7"/>
    <x v="2332"/>
    <x v="1"/>
    <x v="3"/>
    <x v="0"/>
    <x v="0"/>
  </r>
  <r>
    <n v="2630"/>
    <s v="US-2017-165344"/>
    <d v="2017-11-13T00:00:00"/>
    <d v="2017-11-15T00:00:00"/>
    <s v="First Class"/>
    <s v="SB-20290"/>
    <x v="115"/>
    <x v="1"/>
    <s v="United States"/>
    <s v="Springfield"/>
    <x v="24"/>
    <n v="45503"/>
    <x v="3"/>
    <s v="OFF-BI-10003196"/>
    <x v="1"/>
    <x v="8"/>
    <s v="Accohide Poly Flexible Ring Binders"/>
    <n v="11.22"/>
    <n v="10"/>
    <n v="0.7"/>
    <x v="2333"/>
    <x v="1"/>
    <x v="3"/>
    <x v="0"/>
    <x v="0"/>
  </r>
  <r>
    <n v="2631"/>
    <s v="CA-2015-168186"/>
    <d v="2015-09-10T00:00:00"/>
    <d v="2015-09-15T00:00:00"/>
    <s v="Standard Class"/>
    <s v="AB-10150"/>
    <x v="492"/>
    <x v="0"/>
    <s v="United States"/>
    <s v="Tulsa"/>
    <x v="26"/>
    <n v="74133"/>
    <x v="2"/>
    <s v="OFF-PA-10000477"/>
    <x v="1"/>
    <x v="10"/>
    <s v="Xerox 1952"/>
    <n v="14.94"/>
    <n v="3"/>
    <n v="0"/>
    <x v="1937"/>
    <x v="0"/>
    <x v="1"/>
    <x v="2"/>
    <x v="8"/>
  </r>
  <r>
    <n v="2632"/>
    <s v="US-2017-110604"/>
    <d v="2017-05-15T00:00:00"/>
    <d v="2017-05-20T00:00:00"/>
    <s v="Standard Class"/>
    <s v="JF-15295"/>
    <x v="639"/>
    <x v="0"/>
    <s v="United States"/>
    <s v="Seattle"/>
    <x v="4"/>
    <n v="98103"/>
    <x v="1"/>
    <s v="FUR-FU-10000076"/>
    <x v="0"/>
    <x v="5"/>
    <s v="24-Hour Round Wall Clock"/>
    <n v="39.96"/>
    <n v="2"/>
    <n v="0"/>
    <x v="2334"/>
    <x v="0"/>
    <x v="3"/>
    <x v="1"/>
    <x v="5"/>
  </r>
  <r>
    <n v="2633"/>
    <s v="US-2017-110604"/>
    <d v="2017-05-15T00:00:00"/>
    <d v="2017-05-20T00:00:00"/>
    <s v="Standard Class"/>
    <s v="JF-15295"/>
    <x v="639"/>
    <x v="0"/>
    <s v="United States"/>
    <s v="Seattle"/>
    <x v="4"/>
    <n v="98103"/>
    <x v="1"/>
    <s v="FUR-CH-10002017"/>
    <x v="0"/>
    <x v="1"/>
    <s v="SAFCO Optional Arm Kit for Workspace Cribbage Stacking Chair"/>
    <n v="42.624000000000002"/>
    <n v="2"/>
    <n v="0.2"/>
    <x v="2335"/>
    <x v="2"/>
    <x v="3"/>
    <x v="1"/>
    <x v="5"/>
  </r>
  <r>
    <n v="2634"/>
    <s v="US-2017-110604"/>
    <d v="2017-05-15T00:00:00"/>
    <d v="2017-05-20T00:00:00"/>
    <s v="Standard Class"/>
    <s v="JF-15295"/>
    <x v="639"/>
    <x v="0"/>
    <s v="United States"/>
    <s v="Seattle"/>
    <x v="4"/>
    <n v="98103"/>
    <x v="1"/>
    <s v="FUR-CH-10004287"/>
    <x v="0"/>
    <x v="1"/>
    <s v="SAFCO Arco Folding Chair"/>
    <n v="220.96"/>
    <n v="1"/>
    <n v="0.2"/>
    <x v="2336"/>
    <x v="2"/>
    <x v="3"/>
    <x v="1"/>
    <x v="5"/>
  </r>
  <r>
    <n v="2635"/>
    <s v="CA-2015-116750"/>
    <d v="2015-07-05T00:00:00"/>
    <d v="2015-07-10T00:00:00"/>
    <s v="Second Class"/>
    <s v="BF-10975"/>
    <x v="541"/>
    <x v="1"/>
    <s v="United States"/>
    <s v="Fayetteville"/>
    <x v="3"/>
    <n v="28314"/>
    <x v="0"/>
    <s v="FUR-FU-10003829"/>
    <x v="0"/>
    <x v="5"/>
    <s v="Stackable Trays"/>
    <n v="4.9279999999999999"/>
    <n v="2"/>
    <n v="0.2"/>
    <x v="2337"/>
    <x v="2"/>
    <x v="1"/>
    <x v="2"/>
    <x v="7"/>
  </r>
  <r>
    <n v="2636"/>
    <s v="CA-2015-116750"/>
    <d v="2015-07-05T00:00:00"/>
    <d v="2015-07-10T00:00:00"/>
    <s v="Second Class"/>
    <s v="BF-10975"/>
    <x v="541"/>
    <x v="1"/>
    <s v="United States"/>
    <s v="Fayetteville"/>
    <x v="3"/>
    <n v="28314"/>
    <x v="0"/>
    <s v="OFF-BI-10004728"/>
    <x v="1"/>
    <x v="8"/>
    <s v="Wilson Jones Turn Tabs Binder Tool for Ring Binders"/>
    <n v="7.23"/>
    <n v="5"/>
    <n v="0.7"/>
    <x v="2338"/>
    <x v="1"/>
    <x v="1"/>
    <x v="2"/>
    <x v="7"/>
  </r>
  <r>
    <n v="2637"/>
    <s v="CA-2015-162369"/>
    <d v="2015-08-15T00:00:00"/>
    <d v="2015-08-19T00:00:00"/>
    <s v="Standard Class"/>
    <s v="TT-21265"/>
    <x v="640"/>
    <x v="1"/>
    <s v="United States"/>
    <s v="Los Angeles"/>
    <x v="1"/>
    <n v="90045"/>
    <x v="1"/>
    <s v="OFF-ST-10000046"/>
    <x v="1"/>
    <x v="4"/>
    <s v="Fellowes Super Stor/Drawer Files"/>
    <n v="323.10000000000002"/>
    <n v="2"/>
    <n v="0"/>
    <x v="2278"/>
    <x v="0"/>
    <x v="1"/>
    <x v="2"/>
    <x v="6"/>
  </r>
  <r>
    <n v="2638"/>
    <s v="CA-2017-108441"/>
    <d v="2017-06-12T00:00:00"/>
    <d v="2017-06-18T00:00:00"/>
    <s v="Standard Class"/>
    <s v="SB-20170"/>
    <x v="641"/>
    <x v="0"/>
    <s v="United States"/>
    <s v="New York City"/>
    <x v="15"/>
    <n v="10035"/>
    <x v="3"/>
    <s v="OFF-PA-10000697"/>
    <x v="1"/>
    <x v="10"/>
    <s v="TOPS Voice Message Log Book, Flash Format"/>
    <n v="19.04"/>
    <n v="4"/>
    <n v="0"/>
    <x v="2339"/>
    <x v="0"/>
    <x v="3"/>
    <x v="1"/>
    <x v="1"/>
  </r>
  <r>
    <n v="2639"/>
    <s v="CA-2017-108441"/>
    <d v="2017-06-12T00:00:00"/>
    <d v="2017-06-18T00:00:00"/>
    <s v="Standard Class"/>
    <s v="SB-20170"/>
    <x v="641"/>
    <x v="0"/>
    <s v="United States"/>
    <s v="New York City"/>
    <x v="15"/>
    <n v="10035"/>
    <x v="3"/>
    <s v="OFF-BI-10000848"/>
    <x v="1"/>
    <x v="8"/>
    <s v="Angle-D Ring Binders"/>
    <n v="13.128"/>
    <n v="3"/>
    <n v="0.2"/>
    <x v="727"/>
    <x v="2"/>
    <x v="3"/>
    <x v="1"/>
    <x v="1"/>
  </r>
  <r>
    <n v="2640"/>
    <s v="CA-2017-108441"/>
    <d v="2017-06-12T00:00:00"/>
    <d v="2017-06-18T00:00:00"/>
    <s v="Standard Class"/>
    <s v="SB-20170"/>
    <x v="641"/>
    <x v="0"/>
    <s v="United States"/>
    <s v="New York City"/>
    <x v="15"/>
    <n v="10035"/>
    <x v="3"/>
    <s v="OFF-AR-10004691"/>
    <x v="1"/>
    <x v="6"/>
    <s v="Boston 1730 StandUp Electric Pencil Sharpener"/>
    <n v="64.14"/>
    <n v="3"/>
    <n v="0"/>
    <x v="2340"/>
    <x v="0"/>
    <x v="3"/>
    <x v="1"/>
    <x v="1"/>
  </r>
  <r>
    <n v="2641"/>
    <s v="CA-2017-108441"/>
    <d v="2017-06-12T00:00:00"/>
    <d v="2017-06-18T00:00:00"/>
    <s v="Standard Class"/>
    <s v="SB-20170"/>
    <x v="641"/>
    <x v="0"/>
    <s v="United States"/>
    <s v="New York City"/>
    <x v="15"/>
    <n v="10035"/>
    <x v="3"/>
    <s v="FUR-CH-10000595"/>
    <x v="0"/>
    <x v="1"/>
    <s v="Safco Contoured Stacking Chairs"/>
    <n v="858.24"/>
    <n v="4"/>
    <n v="0.1"/>
    <x v="2341"/>
    <x v="3"/>
    <x v="3"/>
    <x v="1"/>
    <x v="1"/>
  </r>
  <r>
    <n v="2642"/>
    <s v="CA-2015-169740"/>
    <d v="2015-02-20T00:00:00"/>
    <d v="2015-02-25T00:00:00"/>
    <s v="Standard Class"/>
    <s v="LM-17065"/>
    <x v="215"/>
    <x v="0"/>
    <s v="United States"/>
    <s v="Hot Springs"/>
    <x v="36"/>
    <n v="71901"/>
    <x v="0"/>
    <s v="TEC-AC-10000927"/>
    <x v="2"/>
    <x v="11"/>
    <s v="Anker Ultrathin Bluetooth Wireless Keyboard Aluminum Cover with Stand "/>
    <n v="29.99"/>
    <n v="1"/>
    <n v="0"/>
    <x v="2342"/>
    <x v="0"/>
    <x v="1"/>
    <x v="3"/>
    <x v="11"/>
  </r>
  <r>
    <n v="2643"/>
    <s v="CA-2016-124051"/>
    <d v="2016-12-29T00:00:00"/>
    <d v="2016-12-30T00:00:00"/>
    <s v="First Class"/>
    <s v="KA-16525"/>
    <x v="567"/>
    <x v="0"/>
    <s v="United States"/>
    <s v="Aurora"/>
    <x v="10"/>
    <n v="60505"/>
    <x v="2"/>
    <s v="OFF-PA-10001289"/>
    <x v="1"/>
    <x v="10"/>
    <s v="White Computer Printout Paper by Universal"/>
    <n v="186.048"/>
    <n v="6"/>
    <n v="0.2"/>
    <x v="2343"/>
    <x v="2"/>
    <x v="0"/>
    <x v="0"/>
    <x v="4"/>
  </r>
  <r>
    <n v="2644"/>
    <s v="CA-2016-149111"/>
    <d v="2016-04-17T00:00:00"/>
    <d v="2016-04-21T00:00:00"/>
    <s v="Second Class"/>
    <s v="BF-11170"/>
    <x v="408"/>
    <x v="2"/>
    <s v="United States"/>
    <s v="Raleigh"/>
    <x v="3"/>
    <n v="27604"/>
    <x v="0"/>
    <s v="TEC-PH-10003092"/>
    <x v="2"/>
    <x v="7"/>
    <s v="Motorola L804"/>
    <n v="36.792000000000002"/>
    <n v="1"/>
    <n v="0.2"/>
    <x v="2344"/>
    <x v="2"/>
    <x v="0"/>
    <x v="1"/>
    <x v="3"/>
  </r>
  <r>
    <n v="2645"/>
    <s v="CA-2016-149111"/>
    <d v="2016-04-17T00:00:00"/>
    <d v="2016-04-21T00:00:00"/>
    <s v="Second Class"/>
    <s v="BF-11170"/>
    <x v="408"/>
    <x v="2"/>
    <s v="United States"/>
    <s v="Raleigh"/>
    <x v="3"/>
    <n v="27604"/>
    <x v="0"/>
    <s v="FUR-FU-10000206"/>
    <x v="0"/>
    <x v="5"/>
    <s v="GE General Purpose, Extra Long Life, Showcase &amp; Floodlight Incandescent Bulbs"/>
    <n v="18.623999999999999"/>
    <n v="8"/>
    <n v="0.2"/>
    <x v="2345"/>
    <x v="2"/>
    <x v="0"/>
    <x v="1"/>
    <x v="3"/>
  </r>
  <r>
    <n v="2646"/>
    <s v="CA-2014-131002"/>
    <d v="2014-09-07T00:00:00"/>
    <d v="2014-09-12T00:00:00"/>
    <s v="Second Class"/>
    <s v="TB-21400"/>
    <x v="483"/>
    <x v="0"/>
    <s v="United States"/>
    <s v="Tulsa"/>
    <x v="26"/>
    <n v="74133"/>
    <x v="2"/>
    <s v="FUR-FU-10004270"/>
    <x v="0"/>
    <x v="5"/>
    <s v="Executive Impressions 13&quot; Clairmont Wall Clock"/>
    <n v="57.69"/>
    <n v="3"/>
    <n v="0"/>
    <x v="2346"/>
    <x v="0"/>
    <x v="2"/>
    <x v="2"/>
    <x v="8"/>
  </r>
  <r>
    <n v="2647"/>
    <s v="CA-2014-131002"/>
    <d v="2014-09-07T00:00:00"/>
    <d v="2014-09-12T00:00:00"/>
    <s v="Second Class"/>
    <s v="TB-21400"/>
    <x v="483"/>
    <x v="0"/>
    <s v="United States"/>
    <s v="Tulsa"/>
    <x v="26"/>
    <n v="74133"/>
    <x v="2"/>
    <s v="OFF-BI-10000948"/>
    <x v="1"/>
    <x v="8"/>
    <s v="GBC Laser Imprintable Binding System Covers, Desert Sand"/>
    <n v="42.81"/>
    <n v="3"/>
    <n v="0"/>
    <x v="2347"/>
    <x v="0"/>
    <x v="2"/>
    <x v="2"/>
    <x v="8"/>
  </r>
  <r>
    <n v="2648"/>
    <s v="CA-2014-131002"/>
    <d v="2014-09-07T00:00:00"/>
    <d v="2014-09-12T00:00:00"/>
    <s v="Second Class"/>
    <s v="TB-21400"/>
    <x v="483"/>
    <x v="0"/>
    <s v="United States"/>
    <s v="Tulsa"/>
    <x v="26"/>
    <n v="74133"/>
    <x v="2"/>
    <s v="OFF-PA-10000223"/>
    <x v="1"/>
    <x v="10"/>
    <s v="Xerox 2000"/>
    <n v="12.96"/>
    <n v="2"/>
    <n v="0"/>
    <x v="91"/>
    <x v="0"/>
    <x v="2"/>
    <x v="2"/>
    <x v="8"/>
  </r>
  <r>
    <n v="2649"/>
    <s v="CA-2014-131002"/>
    <d v="2014-09-07T00:00:00"/>
    <d v="2014-09-12T00:00:00"/>
    <s v="Second Class"/>
    <s v="TB-21400"/>
    <x v="483"/>
    <x v="0"/>
    <s v="United States"/>
    <s v="Tulsa"/>
    <x v="26"/>
    <n v="74133"/>
    <x v="2"/>
    <s v="FUR-FU-10004665"/>
    <x v="0"/>
    <x v="5"/>
    <s v="3M Polarizing Task Lamp with Clamp Arm, Light Gray"/>
    <n v="821.88"/>
    <n v="6"/>
    <n v="0"/>
    <x v="2270"/>
    <x v="0"/>
    <x v="2"/>
    <x v="2"/>
    <x v="8"/>
  </r>
  <r>
    <n v="2650"/>
    <s v="CA-2014-131002"/>
    <d v="2014-09-07T00:00:00"/>
    <d v="2014-09-12T00:00:00"/>
    <s v="Second Class"/>
    <s v="TB-21400"/>
    <x v="483"/>
    <x v="0"/>
    <s v="United States"/>
    <s v="Tulsa"/>
    <x v="26"/>
    <n v="74133"/>
    <x v="2"/>
    <s v="TEC-PH-10000215"/>
    <x v="2"/>
    <x v="7"/>
    <s v="Plantronics Cordless Phone Headset with In-line Volume - M214C"/>
    <n v="104.85"/>
    <n v="3"/>
    <n v="0"/>
    <x v="1281"/>
    <x v="0"/>
    <x v="2"/>
    <x v="2"/>
    <x v="8"/>
  </r>
  <r>
    <n v="2651"/>
    <s v="US-2016-146794"/>
    <d v="2016-09-26T00:00:00"/>
    <d v="2016-10-01T00:00:00"/>
    <s v="Standard Class"/>
    <s v="SH-19975"/>
    <x v="64"/>
    <x v="1"/>
    <s v="United States"/>
    <s v="Hesperia"/>
    <x v="1"/>
    <n v="92345"/>
    <x v="1"/>
    <s v="FUR-BO-10004467"/>
    <x v="0"/>
    <x v="0"/>
    <s v="Bestar Classic Bookcase"/>
    <n v="424.95749999999998"/>
    <n v="5"/>
    <n v="0.15"/>
    <x v="2348"/>
    <x v="2"/>
    <x v="0"/>
    <x v="2"/>
    <x v="8"/>
  </r>
  <r>
    <n v="2652"/>
    <s v="CA-2017-112515"/>
    <d v="2017-09-17T00:00:00"/>
    <d v="2017-09-21T00:00:00"/>
    <s v="Second Class"/>
    <s v="AS-10225"/>
    <x v="127"/>
    <x v="1"/>
    <s v="United States"/>
    <s v="Provo"/>
    <x v="7"/>
    <n v="84604"/>
    <x v="1"/>
    <s v="OFF-BI-10000829"/>
    <x v="1"/>
    <x v="8"/>
    <s v="Avery Non-Stick Binders"/>
    <n v="10.776"/>
    <n v="3"/>
    <n v="0.2"/>
    <x v="2349"/>
    <x v="2"/>
    <x v="3"/>
    <x v="2"/>
    <x v="8"/>
  </r>
  <r>
    <n v="2653"/>
    <s v="CA-2017-112515"/>
    <d v="2017-09-17T00:00:00"/>
    <d v="2017-09-21T00:00:00"/>
    <s v="Second Class"/>
    <s v="AS-10225"/>
    <x v="127"/>
    <x v="1"/>
    <s v="United States"/>
    <s v="Provo"/>
    <x v="7"/>
    <n v="84604"/>
    <x v="1"/>
    <s v="OFF-BI-10003712"/>
    <x v="1"/>
    <x v="8"/>
    <s v="Acco Pressboard Covers with Storage Hooks, 14 7/8&quot; x 11&quot;, Light Blue"/>
    <n v="11.784000000000001"/>
    <n v="3"/>
    <n v="0.2"/>
    <x v="708"/>
    <x v="2"/>
    <x v="3"/>
    <x v="2"/>
    <x v="8"/>
  </r>
  <r>
    <n v="2654"/>
    <s v="CA-2017-112515"/>
    <d v="2017-09-17T00:00:00"/>
    <d v="2017-09-21T00:00:00"/>
    <s v="Second Class"/>
    <s v="AS-10225"/>
    <x v="127"/>
    <x v="1"/>
    <s v="United States"/>
    <s v="Provo"/>
    <x v="7"/>
    <n v="84604"/>
    <x v="1"/>
    <s v="OFF-PA-10000062"/>
    <x v="1"/>
    <x v="10"/>
    <s v="Green Bar Computer Printout Paper"/>
    <n v="164.88"/>
    <n v="3"/>
    <n v="0"/>
    <x v="2350"/>
    <x v="0"/>
    <x v="3"/>
    <x v="2"/>
    <x v="8"/>
  </r>
  <r>
    <n v="2655"/>
    <s v="CA-2017-112515"/>
    <d v="2017-09-17T00:00:00"/>
    <d v="2017-09-21T00:00:00"/>
    <s v="Second Class"/>
    <s v="AS-10225"/>
    <x v="127"/>
    <x v="1"/>
    <s v="United States"/>
    <s v="Provo"/>
    <x v="7"/>
    <n v="84604"/>
    <x v="1"/>
    <s v="FUR-BO-10003404"/>
    <x v="0"/>
    <x v="0"/>
    <s v="Global Adaptabilites Bookcase, Cherry/Storm Gray Finish"/>
    <n v="1292.94"/>
    <n v="3"/>
    <n v="0"/>
    <x v="2351"/>
    <x v="0"/>
    <x v="3"/>
    <x v="2"/>
    <x v="8"/>
  </r>
  <r>
    <n v="2656"/>
    <s v="CA-2017-112515"/>
    <d v="2017-09-17T00:00:00"/>
    <d v="2017-09-21T00:00:00"/>
    <s v="Second Class"/>
    <s v="AS-10225"/>
    <x v="127"/>
    <x v="1"/>
    <s v="United States"/>
    <s v="Provo"/>
    <x v="7"/>
    <n v="84604"/>
    <x v="1"/>
    <s v="OFF-BI-10004233"/>
    <x v="1"/>
    <x v="8"/>
    <s v="GBC Pre-Punched Binding Paper, Plastic, White, 8-1/2&quot; x 11&quot;"/>
    <n v="25.584"/>
    <n v="2"/>
    <n v="0.2"/>
    <x v="2352"/>
    <x v="2"/>
    <x v="3"/>
    <x v="2"/>
    <x v="8"/>
  </r>
  <r>
    <n v="2657"/>
    <s v="CA-2017-112515"/>
    <d v="2017-09-17T00:00:00"/>
    <d v="2017-09-21T00:00:00"/>
    <s v="Second Class"/>
    <s v="AS-10225"/>
    <x v="127"/>
    <x v="1"/>
    <s v="United States"/>
    <s v="Provo"/>
    <x v="7"/>
    <n v="84604"/>
    <x v="1"/>
    <s v="OFF-ST-10001272"/>
    <x v="1"/>
    <x v="4"/>
    <s v="Mini 13-1/2 Capacity Data Binder Rack, Pearl"/>
    <n v="261.74"/>
    <n v="2"/>
    <n v="0"/>
    <x v="2353"/>
    <x v="0"/>
    <x v="3"/>
    <x v="2"/>
    <x v="8"/>
  </r>
  <r>
    <n v="2658"/>
    <s v="CA-2017-112515"/>
    <d v="2017-09-17T00:00:00"/>
    <d v="2017-09-21T00:00:00"/>
    <s v="Second Class"/>
    <s v="AS-10225"/>
    <x v="127"/>
    <x v="1"/>
    <s v="United States"/>
    <s v="Provo"/>
    <x v="7"/>
    <n v="84604"/>
    <x v="1"/>
    <s v="OFF-LA-10001175"/>
    <x v="1"/>
    <x v="2"/>
    <s v="Avery 514"/>
    <n v="14.4"/>
    <n v="5"/>
    <n v="0"/>
    <x v="967"/>
    <x v="0"/>
    <x v="3"/>
    <x v="2"/>
    <x v="8"/>
  </r>
  <r>
    <n v="2659"/>
    <s v="CA-2016-150343"/>
    <d v="2016-08-16T00:00:00"/>
    <d v="2016-08-20T00:00:00"/>
    <s v="Standard Class"/>
    <s v="PK-19075"/>
    <x v="7"/>
    <x v="0"/>
    <s v="United States"/>
    <s v="San Francisco"/>
    <x v="1"/>
    <n v="94110"/>
    <x v="1"/>
    <s v="OFF-EN-10004030"/>
    <x v="1"/>
    <x v="12"/>
    <s v="Convenience Packs of Business Envelopes"/>
    <n v="10.86"/>
    <n v="3"/>
    <n v="0"/>
    <x v="141"/>
    <x v="0"/>
    <x v="0"/>
    <x v="2"/>
    <x v="6"/>
  </r>
  <r>
    <n v="2660"/>
    <s v="CA-2015-135538"/>
    <d v="2015-12-24T00:00:00"/>
    <d v="2015-12-28T00:00:00"/>
    <s v="Standard Class"/>
    <s v="HR-14830"/>
    <x v="403"/>
    <x v="1"/>
    <s v="United States"/>
    <s v="Gilbert"/>
    <x v="16"/>
    <n v="85234"/>
    <x v="1"/>
    <s v="FUR-CH-10004287"/>
    <x v="0"/>
    <x v="1"/>
    <s v="SAFCO Arco Folding Chair"/>
    <n v="883.84"/>
    <n v="4"/>
    <n v="0.2"/>
    <x v="2354"/>
    <x v="2"/>
    <x v="1"/>
    <x v="0"/>
    <x v="4"/>
  </r>
  <r>
    <n v="2661"/>
    <s v="CA-2017-123372"/>
    <d v="2017-11-28T00:00:00"/>
    <d v="2017-12-02T00:00:00"/>
    <s v="Standard Class"/>
    <s v="DG-13300"/>
    <x v="375"/>
    <x v="1"/>
    <s v="United States"/>
    <s v="New York City"/>
    <x v="15"/>
    <n v="10035"/>
    <x v="3"/>
    <s v="TEC-PH-10002834"/>
    <x v="2"/>
    <x v="7"/>
    <s v="Google Nexus 5"/>
    <n v="1979.89"/>
    <n v="11"/>
    <n v="0"/>
    <x v="2355"/>
    <x v="0"/>
    <x v="3"/>
    <x v="0"/>
    <x v="0"/>
  </r>
  <r>
    <n v="2662"/>
    <s v="CA-2017-123372"/>
    <d v="2017-11-28T00:00:00"/>
    <d v="2017-12-02T00:00:00"/>
    <s v="Standard Class"/>
    <s v="DG-13300"/>
    <x v="375"/>
    <x v="1"/>
    <s v="United States"/>
    <s v="New York City"/>
    <x v="15"/>
    <n v="10035"/>
    <x v="3"/>
    <s v="OFF-EN-10003055"/>
    <x v="1"/>
    <x v="12"/>
    <s v="Blue String-Tie &amp; Button Interoffice Envelopes, 10 x 13"/>
    <n v="79.959999999999994"/>
    <n v="2"/>
    <n v="0"/>
    <x v="1140"/>
    <x v="0"/>
    <x v="3"/>
    <x v="0"/>
    <x v="0"/>
  </r>
  <r>
    <n v="2663"/>
    <s v="CA-2017-159604"/>
    <d v="2017-04-14T00:00:00"/>
    <d v="2017-04-15T00:00:00"/>
    <s v="First Class"/>
    <s v="CL-12700"/>
    <x v="642"/>
    <x v="2"/>
    <s v="United States"/>
    <s v="Springfield"/>
    <x v="25"/>
    <n v="65807"/>
    <x v="2"/>
    <s v="OFF-BI-10003460"/>
    <x v="1"/>
    <x v="8"/>
    <s v="Acco 3-Hole Punch"/>
    <n v="8.76"/>
    <n v="2"/>
    <n v="0"/>
    <x v="2356"/>
    <x v="0"/>
    <x v="3"/>
    <x v="1"/>
    <x v="3"/>
  </r>
  <r>
    <n v="2664"/>
    <s v="CA-2016-164784"/>
    <d v="2016-05-01T00:00:00"/>
    <d v="2016-05-04T00:00:00"/>
    <s v="First Class"/>
    <s v="HF-14995"/>
    <x v="520"/>
    <x v="0"/>
    <s v="United States"/>
    <s v="Memphis"/>
    <x v="18"/>
    <n v="38109"/>
    <x v="0"/>
    <s v="OFF-LA-10001569"/>
    <x v="1"/>
    <x v="2"/>
    <s v="Avery 499"/>
    <n v="3.984"/>
    <n v="1"/>
    <n v="0.2"/>
    <x v="2357"/>
    <x v="2"/>
    <x v="0"/>
    <x v="1"/>
    <x v="5"/>
  </r>
  <r>
    <n v="2665"/>
    <s v="CA-2016-164784"/>
    <d v="2016-05-01T00:00:00"/>
    <d v="2016-05-04T00:00:00"/>
    <s v="First Class"/>
    <s v="HF-14995"/>
    <x v="520"/>
    <x v="0"/>
    <s v="United States"/>
    <s v="Memphis"/>
    <x v="18"/>
    <n v="38109"/>
    <x v="0"/>
    <s v="FUR-TA-10004534"/>
    <x v="0"/>
    <x v="3"/>
    <s v="Bevis 44 x 96 Conference Tables"/>
    <n v="370.62"/>
    <n v="3"/>
    <n v="0.4"/>
    <x v="2358"/>
    <x v="1"/>
    <x v="0"/>
    <x v="1"/>
    <x v="5"/>
  </r>
  <r>
    <n v="2666"/>
    <s v="CA-2016-164784"/>
    <d v="2016-05-01T00:00:00"/>
    <d v="2016-05-04T00:00:00"/>
    <s v="First Class"/>
    <s v="HF-14995"/>
    <x v="520"/>
    <x v="0"/>
    <s v="United States"/>
    <s v="Memphis"/>
    <x v="18"/>
    <n v="38109"/>
    <x v="0"/>
    <s v="OFF-BI-10002954"/>
    <x v="1"/>
    <x v="8"/>
    <s v="Newell 3-Hole Punched Plastic Slotted Magazine Holders for Binders"/>
    <n v="2.742"/>
    <n v="2"/>
    <n v="0.7"/>
    <x v="2359"/>
    <x v="1"/>
    <x v="0"/>
    <x v="1"/>
    <x v="5"/>
  </r>
  <r>
    <n v="2667"/>
    <s v="CA-2016-111794"/>
    <d v="2016-10-01T00:00:00"/>
    <d v="2016-10-01T00:00:00"/>
    <s v="Same Day"/>
    <s v="HG-15025"/>
    <x v="643"/>
    <x v="0"/>
    <s v="United States"/>
    <s v="Amarillo"/>
    <x v="5"/>
    <n v="79109"/>
    <x v="2"/>
    <s v="TEC-AC-10003832"/>
    <x v="2"/>
    <x v="11"/>
    <s v="Imation 16GB Mini TravelDrive USB 2.0 Flash Drive"/>
    <n v="79.512"/>
    <n v="3"/>
    <n v="0.2"/>
    <x v="2360"/>
    <x v="2"/>
    <x v="0"/>
    <x v="0"/>
    <x v="2"/>
  </r>
  <r>
    <n v="2668"/>
    <s v="CA-2016-111794"/>
    <d v="2016-10-01T00:00:00"/>
    <d v="2016-10-01T00:00:00"/>
    <s v="Same Day"/>
    <s v="HG-15025"/>
    <x v="643"/>
    <x v="0"/>
    <s v="United States"/>
    <s v="Amarillo"/>
    <x v="5"/>
    <n v="79109"/>
    <x v="2"/>
    <s v="OFF-PA-10000474"/>
    <x v="1"/>
    <x v="10"/>
    <s v="Easy-staple paper"/>
    <n v="28.352"/>
    <n v="1"/>
    <n v="0.2"/>
    <x v="2361"/>
    <x v="2"/>
    <x v="0"/>
    <x v="0"/>
    <x v="2"/>
  </r>
  <r>
    <n v="2669"/>
    <s v="US-2015-139759"/>
    <d v="2015-08-25T00:00:00"/>
    <d v="2015-08-30T00:00:00"/>
    <s v="Standard Class"/>
    <s v="NL-18310"/>
    <x v="644"/>
    <x v="2"/>
    <s v="United States"/>
    <s v="Los Angeles"/>
    <x v="1"/>
    <n v="90045"/>
    <x v="1"/>
    <s v="FUR-CH-10002774"/>
    <x v="0"/>
    <x v="1"/>
    <s v="Global Deluxe Stacking Chair, Gray"/>
    <n v="40.783999999999999"/>
    <n v="1"/>
    <n v="0.2"/>
    <x v="2362"/>
    <x v="2"/>
    <x v="1"/>
    <x v="2"/>
    <x v="6"/>
  </r>
  <r>
    <n v="2670"/>
    <s v="US-2015-139759"/>
    <d v="2015-08-25T00:00:00"/>
    <d v="2015-08-30T00:00:00"/>
    <s v="Standard Class"/>
    <s v="NL-18310"/>
    <x v="644"/>
    <x v="2"/>
    <s v="United States"/>
    <s v="Los Angeles"/>
    <x v="1"/>
    <n v="90045"/>
    <x v="1"/>
    <s v="OFF-AP-10002765"/>
    <x v="1"/>
    <x v="9"/>
    <s v="Fellowes Advanced Computer Series Surge Protectors"/>
    <n v="105.96"/>
    <n v="4"/>
    <n v="0"/>
    <x v="2363"/>
    <x v="0"/>
    <x v="1"/>
    <x v="2"/>
    <x v="6"/>
  </r>
  <r>
    <n v="2671"/>
    <s v="CA-2014-126403"/>
    <d v="2014-09-09T00:00:00"/>
    <d v="2014-09-12T00:00:00"/>
    <s v="Second Class"/>
    <s v="RR-19525"/>
    <x v="645"/>
    <x v="1"/>
    <s v="United States"/>
    <s v="Lowell"/>
    <x v="31"/>
    <n v="1852"/>
    <x v="3"/>
    <s v="OFF-PA-10001144"/>
    <x v="1"/>
    <x v="10"/>
    <s v="Xerox 1913"/>
    <n v="166.44"/>
    <n v="3"/>
    <n v="0"/>
    <x v="1776"/>
    <x v="0"/>
    <x v="2"/>
    <x v="2"/>
    <x v="8"/>
  </r>
  <r>
    <n v="2672"/>
    <s v="CA-2014-126403"/>
    <d v="2014-09-09T00:00:00"/>
    <d v="2014-09-12T00:00:00"/>
    <s v="Second Class"/>
    <s v="RR-19525"/>
    <x v="645"/>
    <x v="1"/>
    <s v="United States"/>
    <s v="Lowell"/>
    <x v="31"/>
    <n v="1852"/>
    <x v="3"/>
    <s v="FUR-CH-10003761"/>
    <x v="0"/>
    <x v="1"/>
    <s v="Global Italian Leather Office Chair"/>
    <n v="785.88"/>
    <n v="6"/>
    <n v="0"/>
    <x v="2364"/>
    <x v="0"/>
    <x v="2"/>
    <x v="2"/>
    <x v="8"/>
  </r>
  <r>
    <n v="2673"/>
    <s v="CA-2014-126403"/>
    <d v="2014-09-09T00:00:00"/>
    <d v="2014-09-12T00:00:00"/>
    <s v="Second Class"/>
    <s v="RR-19525"/>
    <x v="645"/>
    <x v="1"/>
    <s v="United States"/>
    <s v="Lowell"/>
    <x v="31"/>
    <n v="1852"/>
    <x v="3"/>
    <s v="OFF-PA-10004665"/>
    <x v="1"/>
    <x v="10"/>
    <s v="Advantus Motivational Note Cards"/>
    <n v="26.2"/>
    <n v="2"/>
    <n v="0"/>
    <x v="2365"/>
    <x v="0"/>
    <x v="2"/>
    <x v="2"/>
    <x v="8"/>
  </r>
  <r>
    <n v="2674"/>
    <s v="CA-2014-126403"/>
    <d v="2014-09-09T00:00:00"/>
    <d v="2014-09-12T00:00:00"/>
    <s v="Second Class"/>
    <s v="RR-19525"/>
    <x v="645"/>
    <x v="1"/>
    <s v="United States"/>
    <s v="Lowell"/>
    <x v="31"/>
    <n v="1852"/>
    <x v="3"/>
    <s v="OFF-ST-10000078"/>
    <x v="1"/>
    <x v="4"/>
    <s v="Tennsco 6- and 18-Compartment Lockers"/>
    <n v="1325.85"/>
    <n v="5"/>
    <n v="0"/>
    <x v="2366"/>
    <x v="0"/>
    <x v="2"/>
    <x v="2"/>
    <x v="8"/>
  </r>
  <r>
    <n v="2675"/>
    <s v="CA-2017-136875"/>
    <d v="2017-12-03T00:00:00"/>
    <d v="2017-12-03T00:00:00"/>
    <s v="Same Day"/>
    <s v="TC-21295"/>
    <x v="646"/>
    <x v="0"/>
    <s v="United States"/>
    <s v="San Diego"/>
    <x v="1"/>
    <n v="92024"/>
    <x v="1"/>
    <s v="OFF-PA-10000357"/>
    <x v="1"/>
    <x v="10"/>
    <s v="Xerox 1888"/>
    <n v="166.44"/>
    <n v="3"/>
    <n v="0"/>
    <x v="1776"/>
    <x v="0"/>
    <x v="3"/>
    <x v="0"/>
    <x v="4"/>
  </r>
  <r>
    <n v="2676"/>
    <s v="CA-2017-132185"/>
    <d v="2017-11-27T00:00:00"/>
    <d v="2017-12-02T00:00:00"/>
    <s v="Standard Class"/>
    <s v="DB-13615"/>
    <x v="140"/>
    <x v="0"/>
    <s v="United States"/>
    <s v="Asheville"/>
    <x v="3"/>
    <n v="28806"/>
    <x v="0"/>
    <s v="OFF-AR-10000422"/>
    <x v="1"/>
    <x v="6"/>
    <s v="Pencil and Crayon Sharpener"/>
    <n v="8.76"/>
    <n v="5"/>
    <n v="0.2"/>
    <x v="2367"/>
    <x v="2"/>
    <x v="3"/>
    <x v="0"/>
    <x v="0"/>
  </r>
  <r>
    <n v="2677"/>
    <s v="CA-2017-132185"/>
    <d v="2017-11-27T00:00:00"/>
    <d v="2017-12-02T00:00:00"/>
    <s v="Standard Class"/>
    <s v="DB-13615"/>
    <x v="140"/>
    <x v="0"/>
    <s v="United States"/>
    <s v="Asheville"/>
    <x v="3"/>
    <n v="28806"/>
    <x v="0"/>
    <s v="OFF-AP-10001205"/>
    <x v="1"/>
    <x v="9"/>
    <s v="Belkin 5 Outlet SurgeMaster Power Centers"/>
    <n v="43.584000000000003"/>
    <n v="1"/>
    <n v="0.2"/>
    <x v="2368"/>
    <x v="2"/>
    <x v="3"/>
    <x v="0"/>
    <x v="0"/>
  </r>
  <r>
    <n v="2678"/>
    <s v="US-2014-160780"/>
    <d v="2014-06-21T00:00:00"/>
    <d v="2014-06-21T00:00:00"/>
    <s v="Same Day"/>
    <s v="SV-20785"/>
    <x v="647"/>
    <x v="0"/>
    <s v="United States"/>
    <s v="Pueblo"/>
    <x v="22"/>
    <n v="81001"/>
    <x v="1"/>
    <s v="OFF-BI-10001116"/>
    <x v="1"/>
    <x v="8"/>
    <s v="Wilson Jones 1&quot; Hanging DublLock Ring Binders"/>
    <n v="11.087999999999999"/>
    <n v="7"/>
    <n v="0.7"/>
    <x v="2369"/>
    <x v="1"/>
    <x v="2"/>
    <x v="1"/>
    <x v="1"/>
  </r>
  <r>
    <n v="2679"/>
    <s v="US-2014-160780"/>
    <d v="2014-06-21T00:00:00"/>
    <d v="2014-06-21T00:00:00"/>
    <s v="Same Day"/>
    <s v="SV-20785"/>
    <x v="647"/>
    <x v="0"/>
    <s v="United States"/>
    <s v="Pueblo"/>
    <x v="22"/>
    <n v="81001"/>
    <x v="1"/>
    <s v="OFF-BI-10002931"/>
    <x v="1"/>
    <x v="8"/>
    <s v="Avery Trapezoid Extra Heavy Duty 4&quot; Binders"/>
    <n v="25.164000000000001"/>
    <n v="2"/>
    <n v="0.7"/>
    <x v="2370"/>
    <x v="1"/>
    <x v="2"/>
    <x v="1"/>
    <x v="1"/>
  </r>
  <r>
    <n v="2680"/>
    <s v="CA-2017-127026"/>
    <d v="2017-01-21T00:00:00"/>
    <d v="2017-01-27T00:00:00"/>
    <s v="Standard Class"/>
    <s v="MH-18115"/>
    <x v="414"/>
    <x v="2"/>
    <s v="United States"/>
    <s v="Jackson"/>
    <x v="12"/>
    <n v="49201"/>
    <x v="2"/>
    <s v="OFF-BI-10000546"/>
    <x v="1"/>
    <x v="8"/>
    <s v="Avery Durable Binders"/>
    <n v="14.4"/>
    <n v="5"/>
    <n v="0"/>
    <x v="967"/>
    <x v="0"/>
    <x v="3"/>
    <x v="3"/>
    <x v="9"/>
  </r>
  <r>
    <n v="2681"/>
    <s v="CA-2017-127026"/>
    <d v="2017-01-21T00:00:00"/>
    <d v="2017-01-27T00:00:00"/>
    <s v="Standard Class"/>
    <s v="MH-18115"/>
    <x v="414"/>
    <x v="2"/>
    <s v="United States"/>
    <s v="Jackson"/>
    <x v="12"/>
    <n v="49201"/>
    <x v="2"/>
    <s v="TEC-AC-10002049"/>
    <x v="2"/>
    <x v="11"/>
    <s v="Logitech G19 Programmable Gaming Keyboard"/>
    <n v="619.95000000000005"/>
    <n v="5"/>
    <n v="0"/>
    <x v="1043"/>
    <x v="0"/>
    <x v="3"/>
    <x v="3"/>
    <x v="9"/>
  </r>
  <r>
    <n v="2682"/>
    <s v="CA-2017-127026"/>
    <d v="2017-01-21T00:00:00"/>
    <d v="2017-01-27T00:00:00"/>
    <s v="Standard Class"/>
    <s v="MH-18115"/>
    <x v="414"/>
    <x v="2"/>
    <s v="United States"/>
    <s v="Jackson"/>
    <x v="12"/>
    <n v="49201"/>
    <x v="2"/>
    <s v="OFF-BI-10001196"/>
    <x v="1"/>
    <x v="8"/>
    <s v="Avery Flip-Chart Easel Binder, Black"/>
    <n v="89.52"/>
    <n v="4"/>
    <n v="0"/>
    <x v="2371"/>
    <x v="0"/>
    <x v="3"/>
    <x v="3"/>
    <x v="9"/>
  </r>
  <r>
    <n v="2683"/>
    <s v="CA-2017-127026"/>
    <d v="2017-01-21T00:00:00"/>
    <d v="2017-01-27T00:00:00"/>
    <s v="Standard Class"/>
    <s v="MH-18115"/>
    <x v="414"/>
    <x v="2"/>
    <s v="United States"/>
    <s v="Jackson"/>
    <x v="12"/>
    <n v="49201"/>
    <x v="2"/>
    <s v="TEC-MA-10002981"/>
    <x v="2"/>
    <x v="15"/>
    <s v="I.R.I.S IRISCard Anywhere 5 Card Scanner"/>
    <n v="350.97300000000001"/>
    <n v="3"/>
    <n v="0.1"/>
    <x v="2372"/>
    <x v="3"/>
    <x v="3"/>
    <x v="3"/>
    <x v="9"/>
  </r>
  <r>
    <n v="2684"/>
    <s v="CA-2017-127026"/>
    <d v="2017-01-21T00:00:00"/>
    <d v="2017-01-27T00:00:00"/>
    <s v="Standard Class"/>
    <s v="MH-18115"/>
    <x v="414"/>
    <x v="2"/>
    <s v="United States"/>
    <s v="Jackson"/>
    <x v="12"/>
    <n v="49201"/>
    <x v="2"/>
    <s v="TEC-PH-10003601"/>
    <x v="2"/>
    <x v="7"/>
    <s v="Ativa D5772 2-Line 5.8GHz Digital Expandable Corded/Cordless Phone System with Answering &amp; Caller ID/Call Waiting, Black/Silver"/>
    <n v="164.99"/>
    <n v="1"/>
    <n v="0"/>
    <x v="2373"/>
    <x v="0"/>
    <x v="3"/>
    <x v="3"/>
    <x v="9"/>
  </r>
  <r>
    <n v="2685"/>
    <s v="CA-2017-137085"/>
    <d v="2017-06-29T00:00:00"/>
    <d v="2017-07-06T00:00:00"/>
    <s v="Standard Class"/>
    <s v="CT-11995"/>
    <x v="564"/>
    <x v="0"/>
    <s v="United States"/>
    <s v="Los Angeles"/>
    <x v="1"/>
    <n v="90004"/>
    <x v="1"/>
    <s v="OFF-BI-10000632"/>
    <x v="1"/>
    <x v="8"/>
    <s v="Satellite Sectional Post Binders"/>
    <n v="312.55200000000002"/>
    <n v="9"/>
    <n v="0.2"/>
    <x v="2374"/>
    <x v="2"/>
    <x v="3"/>
    <x v="1"/>
    <x v="1"/>
  </r>
  <r>
    <n v="2686"/>
    <s v="CA-2016-133123"/>
    <d v="2016-09-06T00:00:00"/>
    <d v="2016-09-11T00:00:00"/>
    <s v="Standard Class"/>
    <s v="KB-16315"/>
    <x v="41"/>
    <x v="0"/>
    <s v="United States"/>
    <s v="Thomasville"/>
    <x v="3"/>
    <n v="27360"/>
    <x v="0"/>
    <s v="OFF-EN-10003055"/>
    <x v="1"/>
    <x v="12"/>
    <s v="Blue String-Tie &amp; Button Interoffice Envelopes, 10 x 13"/>
    <n v="95.951999999999998"/>
    <n v="3"/>
    <n v="0.2"/>
    <x v="2375"/>
    <x v="2"/>
    <x v="0"/>
    <x v="2"/>
    <x v="8"/>
  </r>
  <r>
    <n v="2687"/>
    <s v="CA-2016-133123"/>
    <d v="2016-09-06T00:00:00"/>
    <d v="2016-09-11T00:00:00"/>
    <s v="Standard Class"/>
    <s v="KB-16315"/>
    <x v="41"/>
    <x v="0"/>
    <s v="United States"/>
    <s v="Thomasville"/>
    <x v="3"/>
    <n v="27360"/>
    <x v="0"/>
    <s v="OFF-BI-10001031"/>
    <x v="1"/>
    <x v="8"/>
    <s v="Pressboard Data Binders by Wilson Jones"/>
    <n v="3.2040000000000002"/>
    <n v="2"/>
    <n v="0.7"/>
    <x v="2376"/>
    <x v="1"/>
    <x v="0"/>
    <x v="2"/>
    <x v="8"/>
  </r>
  <r>
    <n v="2688"/>
    <s v="US-2016-128195"/>
    <d v="2016-08-04T00:00:00"/>
    <d v="2016-08-05T00:00:00"/>
    <s v="First Class"/>
    <s v="RA-19285"/>
    <x v="267"/>
    <x v="0"/>
    <s v="United States"/>
    <s v="Peoria"/>
    <x v="10"/>
    <n v="61604"/>
    <x v="2"/>
    <s v="OFF-BI-10002003"/>
    <x v="1"/>
    <x v="8"/>
    <s v="Ibico Presentation Index for Binding Systems"/>
    <n v="3.98"/>
    <n v="5"/>
    <n v="0.8"/>
    <x v="2377"/>
    <x v="1"/>
    <x v="0"/>
    <x v="2"/>
    <x v="6"/>
  </r>
  <r>
    <n v="2689"/>
    <s v="CA-2015-153220"/>
    <d v="2015-11-12T00:00:00"/>
    <d v="2015-11-14T00:00:00"/>
    <s v="First Class"/>
    <s v="YC-21895"/>
    <x v="289"/>
    <x v="1"/>
    <s v="United States"/>
    <s v="Los Angeles"/>
    <x v="1"/>
    <n v="90032"/>
    <x v="1"/>
    <s v="OFF-PA-10003016"/>
    <x v="1"/>
    <x v="10"/>
    <s v="Adams &quot;While You Were Out&quot; Message Pads"/>
    <n v="15.7"/>
    <n v="5"/>
    <n v="0"/>
    <x v="2378"/>
    <x v="0"/>
    <x v="1"/>
    <x v="0"/>
    <x v="0"/>
  </r>
  <r>
    <n v="2690"/>
    <s v="CA-2014-123064"/>
    <d v="2014-06-30T00:00:00"/>
    <d v="2014-07-02T00:00:00"/>
    <s v="First Class"/>
    <s v="RA-19915"/>
    <x v="154"/>
    <x v="0"/>
    <s v="United States"/>
    <s v="Chicago"/>
    <x v="10"/>
    <n v="60653"/>
    <x v="2"/>
    <s v="OFF-AR-10004582"/>
    <x v="1"/>
    <x v="6"/>
    <s v="BIC Brite Liner Grip Highlighters"/>
    <n v="5.2480000000000002"/>
    <n v="4"/>
    <n v="0.2"/>
    <x v="2379"/>
    <x v="2"/>
    <x v="2"/>
    <x v="1"/>
    <x v="1"/>
  </r>
  <r>
    <n v="2691"/>
    <s v="CA-2017-156412"/>
    <d v="2017-12-04T00:00:00"/>
    <d v="2017-12-08T00:00:00"/>
    <s v="Standard Class"/>
    <s v="CM-12160"/>
    <x v="380"/>
    <x v="0"/>
    <s v="United States"/>
    <s v="Philadelphia"/>
    <x v="9"/>
    <n v="19134"/>
    <x v="3"/>
    <s v="OFF-BI-10004364"/>
    <x v="1"/>
    <x v="8"/>
    <s v="Storex Dura Pro Binders"/>
    <n v="5.3460000000000001"/>
    <n v="3"/>
    <n v="0.7"/>
    <x v="2380"/>
    <x v="1"/>
    <x v="3"/>
    <x v="0"/>
    <x v="4"/>
  </r>
  <r>
    <n v="2692"/>
    <s v="US-2016-144211"/>
    <d v="2016-08-28T00:00:00"/>
    <d v="2016-09-02T00:00:00"/>
    <s v="Standard Class"/>
    <s v="CS-12130"/>
    <x v="79"/>
    <x v="0"/>
    <s v="United States"/>
    <s v="Englewood"/>
    <x v="22"/>
    <n v="80112"/>
    <x v="1"/>
    <s v="OFF-PA-10002246"/>
    <x v="1"/>
    <x v="10"/>
    <s v="Wirebound Four 2-3/4 x 5 Forms per Page, 400 Sets per Book"/>
    <n v="15.48"/>
    <n v="3"/>
    <n v="0.2"/>
    <x v="2381"/>
    <x v="2"/>
    <x v="0"/>
    <x v="2"/>
    <x v="6"/>
  </r>
  <r>
    <n v="2693"/>
    <s v="US-2016-144211"/>
    <d v="2016-08-28T00:00:00"/>
    <d v="2016-09-02T00:00:00"/>
    <s v="Standard Class"/>
    <s v="CS-12130"/>
    <x v="79"/>
    <x v="0"/>
    <s v="United States"/>
    <s v="Englewood"/>
    <x v="22"/>
    <n v="80112"/>
    <x v="1"/>
    <s v="TEC-PH-10002890"/>
    <x v="2"/>
    <x v="7"/>
    <s v="AT&amp;T 17929 Lendline Telephone"/>
    <n v="108.57599999999999"/>
    <n v="3"/>
    <n v="0.2"/>
    <x v="2382"/>
    <x v="2"/>
    <x v="0"/>
    <x v="2"/>
    <x v="6"/>
  </r>
  <r>
    <n v="2694"/>
    <s v="CA-2016-138079"/>
    <d v="2016-01-22T00:00:00"/>
    <d v="2016-01-28T00:00:00"/>
    <s v="Standard Class"/>
    <s v="AJ-10795"/>
    <x v="295"/>
    <x v="1"/>
    <s v="United States"/>
    <s v="Seattle"/>
    <x v="4"/>
    <n v="98115"/>
    <x v="1"/>
    <s v="FUR-FU-10001475"/>
    <x v="0"/>
    <x v="5"/>
    <s v="Contract Clock, 14&quot;, Brown"/>
    <n v="109.9"/>
    <n v="5"/>
    <n v="0"/>
    <x v="2383"/>
    <x v="0"/>
    <x v="0"/>
    <x v="3"/>
    <x v="9"/>
  </r>
  <r>
    <n v="2695"/>
    <s v="CA-2014-143182"/>
    <d v="2014-10-15T00:00:00"/>
    <d v="2014-10-20T00:00:00"/>
    <s v="Standard Class"/>
    <s v="DL-12865"/>
    <x v="297"/>
    <x v="0"/>
    <s v="United States"/>
    <s v="Hialeah"/>
    <x v="2"/>
    <n v="33012"/>
    <x v="0"/>
    <s v="FUR-FU-10004270"/>
    <x v="0"/>
    <x v="5"/>
    <s v="Executive Impressions 13&quot; Clairmont Wall Clock"/>
    <n v="15.384"/>
    <n v="1"/>
    <n v="0.2"/>
    <x v="2384"/>
    <x v="2"/>
    <x v="2"/>
    <x v="0"/>
    <x v="2"/>
  </r>
  <r>
    <n v="2696"/>
    <s v="CA-2016-161662"/>
    <d v="2016-02-07T00:00:00"/>
    <d v="2016-02-09T00:00:00"/>
    <s v="First Class"/>
    <s v="BE-11410"/>
    <x v="648"/>
    <x v="0"/>
    <s v="United States"/>
    <s v="Lancaster"/>
    <x v="24"/>
    <n v="43130"/>
    <x v="3"/>
    <s v="OFF-PA-10003465"/>
    <x v="1"/>
    <x v="10"/>
    <s v="Xerox 1912"/>
    <n v="30.352"/>
    <n v="2"/>
    <n v="0.2"/>
    <x v="2385"/>
    <x v="2"/>
    <x v="0"/>
    <x v="3"/>
    <x v="11"/>
  </r>
  <r>
    <n v="2697"/>
    <s v="CA-2014-145317"/>
    <d v="2014-03-18T00:00:00"/>
    <d v="2014-03-23T00:00:00"/>
    <s v="Standard Class"/>
    <s v="SM-20320"/>
    <x v="598"/>
    <x v="2"/>
    <s v="United States"/>
    <s v="Jacksonville"/>
    <x v="2"/>
    <n v="32216"/>
    <x v="0"/>
    <s v="TEC-MA-10003626"/>
    <x v="2"/>
    <x v="15"/>
    <s v="Hewlett-Packard Deskjet 6540 Color Inkjet Printer"/>
    <n v="821.3"/>
    <n v="4"/>
    <n v="0.5"/>
    <x v="2386"/>
    <x v="1"/>
    <x v="2"/>
    <x v="3"/>
    <x v="10"/>
  </r>
  <r>
    <n v="2698"/>
    <s v="CA-2014-145317"/>
    <d v="2014-03-18T00:00:00"/>
    <d v="2014-03-23T00:00:00"/>
    <s v="Standard Class"/>
    <s v="SM-20320"/>
    <x v="598"/>
    <x v="2"/>
    <s v="United States"/>
    <s v="Jacksonville"/>
    <x v="2"/>
    <n v="32216"/>
    <x v="0"/>
    <s v="TEC-MA-10002412"/>
    <x v="2"/>
    <x v="15"/>
    <s v="Cisco TelePresence System EX90 Videoconferencing Unit"/>
    <n v="22638.48"/>
    <n v="6"/>
    <n v="0.5"/>
    <x v="2387"/>
    <x v="1"/>
    <x v="2"/>
    <x v="3"/>
    <x v="10"/>
  </r>
  <r>
    <n v="2699"/>
    <s v="CA-2014-145317"/>
    <d v="2014-03-18T00:00:00"/>
    <d v="2014-03-23T00:00:00"/>
    <s v="Standard Class"/>
    <s v="SM-20320"/>
    <x v="598"/>
    <x v="2"/>
    <s v="United States"/>
    <s v="Jacksonville"/>
    <x v="2"/>
    <n v="32216"/>
    <x v="0"/>
    <s v="OFF-PA-10001804"/>
    <x v="1"/>
    <x v="10"/>
    <s v="Xerox 195"/>
    <n v="21.376000000000001"/>
    <n v="4"/>
    <n v="0.2"/>
    <x v="2388"/>
    <x v="2"/>
    <x v="2"/>
    <x v="3"/>
    <x v="10"/>
  </r>
  <r>
    <n v="2700"/>
    <s v="CA-2014-145317"/>
    <d v="2014-03-18T00:00:00"/>
    <d v="2014-03-23T00:00:00"/>
    <s v="Standard Class"/>
    <s v="SM-20320"/>
    <x v="598"/>
    <x v="2"/>
    <s v="United States"/>
    <s v="Jacksonville"/>
    <x v="2"/>
    <n v="32216"/>
    <x v="0"/>
    <s v="OFF-AR-10003183"/>
    <x v="1"/>
    <x v="6"/>
    <s v="Avery Fluorescent Highlighter Four-Color Set"/>
    <n v="8.016"/>
    <n v="3"/>
    <n v="0.2"/>
    <x v="2389"/>
    <x v="2"/>
    <x v="2"/>
    <x v="3"/>
    <x v="10"/>
  </r>
  <r>
    <n v="2701"/>
    <s v="CA-2014-145317"/>
    <d v="2014-03-18T00:00:00"/>
    <d v="2014-03-23T00:00:00"/>
    <s v="Standard Class"/>
    <s v="SM-20320"/>
    <x v="598"/>
    <x v="2"/>
    <s v="United States"/>
    <s v="Jacksonville"/>
    <x v="2"/>
    <n v="32216"/>
    <x v="0"/>
    <s v="FUR-FU-10004270"/>
    <x v="0"/>
    <x v="5"/>
    <s v="Executive Impressions 13&quot; Clairmont Wall Clock"/>
    <n v="30.768000000000001"/>
    <n v="2"/>
    <n v="0.2"/>
    <x v="2390"/>
    <x v="2"/>
    <x v="2"/>
    <x v="3"/>
    <x v="10"/>
  </r>
  <r>
    <n v="2702"/>
    <s v="CA-2014-145317"/>
    <d v="2014-03-18T00:00:00"/>
    <d v="2014-03-23T00:00:00"/>
    <s v="Standard Class"/>
    <s v="SM-20320"/>
    <x v="598"/>
    <x v="2"/>
    <s v="United States"/>
    <s v="Jacksonville"/>
    <x v="2"/>
    <n v="32216"/>
    <x v="0"/>
    <s v="OFF-FA-10003112"/>
    <x v="1"/>
    <x v="13"/>
    <s v="Staples"/>
    <n v="18.936"/>
    <n v="3"/>
    <n v="0.2"/>
    <x v="2391"/>
    <x v="2"/>
    <x v="2"/>
    <x v="3"/>
    <x v="10"/>
  </r>
  <r>
    <n v="2703"/>
    <s v="CA-2014-145317"/>
    <d v="2014-03-18T00:00:00"/>
    <d v="2014-03-23T00:00:00"/>
    <s v="Standard Class"/>
    <s v="SM-20320"/>
    <x v="598"/>
    <x v="2"/>
    <s v="United States"/>
    <s v="Jacksonville"/>
    <x v="2"/>
    <n v="32216"/>
    <x v="0"/>
    <s v="FUR-FU-10001986"/>
    <x v="0"/>
    <x v="5"/>
    <s v="Dana Fluorescent Magnifying Lamp, White, 36&quot;"/>
    <n v="122.352"/>
    <n v="3"/>
    <n v="0.2"/>
    <x v="2392"/>
    <x v="2"/>
    <x v="2"/>
    <x v="3"/>
    <x v="10"/>
  </r>
  <r>
    <n v="2704"/>
    <s v="CA-2014-143413"/>
    <d v="2014-05-24T00:00:00"/>
    <d v="2014-05-30T00:00:00"/>
    <s v="Standard Class"/>
    <s v="RP-19390"/>
    <x v="261"/>
    <x v="0"/>
    <s v="United States"/>
    <s v="Baltimore"/>
    <x v="39"/>
    <n v="21215"/>
    <x v="3"/>
    <s v="OFF-PA-10002319"/>
    <x v="1"/>
    <x v="10"/>
    <s v="Xerox 1944"/>
    <n v="116.28"/>
    <n v="3"/>
    <n v="0"/>
    <x v="2393"/>
    <x v="0"/>
    <x v="2"/>
    <x v="1"/>
    <x v="5"/>
  </r>
  <r>
    <n v="2705"/>
    <s v="CA-2017-156818"/>
    <d v="2017-07-11T00:00:00"/>
    <d v="2017-07-13T00:00:00"/>
    <s v="Second Class"/>
    <s v="JD-16015"/>
    <x v="557"/>
    <x v="0"/>
    <s v="United States"/>
    <s v="New York City"/>
    <x v="15"/>
    <n v="10009"/>
    <x v="3"/>
    <s v="TEC-AC-10002323"/>
    <x v="2"/>
    <x v="11"/>
    <s v="SanDisk Ultra 32 GB MicroSDHC Class 10 Memory Card"/>
    <n v="132.6"/>
    <n v="6"/>
    <n v="0"/>
    <x v="2394"/>
    <x v="0"/>
    <x v="3"/>
    <x v="2"/>
    <x v="7"/>
  </r>
  <r>
    <n v="2706"/>
    <s v="CA-2017-155873"/>
    <d v="2017-06-16T00:00:00"/>
    <d v="2017-06-21T00:00:00"/>
    <s v="Standard Class"/>
    <s v="AB-10255"/>
    <x v="437"/>
    <x v="2"/>
    <s v="United States"/>
    <s v="Carlsbad"/>
    <x v="27"/>
    <n v="88220"/>
    <x v="1"/>
    <s v="OFF-SU-10001165"/>
    <x v="1"/>
    <x v="14"/>
    <s v="Acme Elite Stainless Steel Scissors"/>
    <n v="16.68"/>
    <n v="2"/>
    <n v="0"/>
    <x v="2137"/>
    <x v="0"/>
    <x v="3"/>
    <x v="1"/>
    <x v="1"/>
  </r>
  <r>
    <n v="2707"/>
    <s v="CA-2017-155873"/>
    <d v="2017-06-16T00:00:00"/>
    <d v="2017-06-21T00:00:00"/>
    <s v="Standard Class"/>
    <s v="AB-10255"/>
    <x v="437"/>
    <x v="2"/>
    <s v="United States"/>
    <s v="Carlsbad"/>
    <x v="27"/>
    <n v="88220"/>
    <x v="1"/>
    <s v="OFF-PA-10001246"/>
    <x v="1"/>
    <x v="10"/>
    <s v="Xerox 215"/>
    <n v="19.440000000000001"/>
    <n v="3"/>
    <n v="0"/>
    <x v="551"/>
    <x v="0"/>
    <x v="3"/>
    <x v="1"/>
    <x v="1"/>
  </r>
  <r>
    <n v="2708"/>
    <s v="CA-2017-155873"/>
    <d v="2017-06-16T00:00:00"/>
    <d v="2017-06-21T00:00:00"/>
    <s v="Standard Class"/>
    <s v="AB-10255"/>
    <x v="437"/>
    <x v="2"/>
    <s v="United States"/>
    <s v="Carlsbad"/>
    <x v="27"/>
    <n v="88220"/>
    <x v="1"/>
    <s v="OFF-PA-10001815"/>
    <x v="1"/>
    <x v="10"/>
    <s v="Xerox 1885"/>
    <n v="192.16"/>
    <n v="4"/>
    <n v="0"/>
    <x v="2395"/>
    <x v="0"/>
    <x v="3"/>
    <x v="1"/>
    <x v="1"/>
  </r>
  <r>
    <n v="2709"/>
    <s v="CA-2015-121797"/>
    <d v="2015-01-30T00:00:00"/>
    <d v="2015-02-06T00:00:00"/>
    <s v="Standard Class"/>
    <s v="CC-12145"/>
    <x v="230"/>
    <x v="0"/>
    <s v="United States"/>
    <s v="Los Angeles"/>
    <x v="1"/>
    <n v="90049"/>
    <x v="1"/>
    <s v="FUR-FU-10001876"/>
    <x v="0"/>
    <x v="5"/>
    <s v="Computer Room Manger, 14&quot;"/>
    <n v="227.36"/>
    <n v="7"/>
    <n v="0"/>
    <x v="2396"/>
    <x v="0"/>
    <x v="1"/>
    <x v="3"/>
    <x v="9"/>
  </r>
  <r>
    <n v="2710"/>
    <s v="CA-2015-121797"/>
    <d v="2015-01-30T00:00:00"/>
    <d v="2015-02-06T00:00:00"/>
    <s v="Standard Class"/>
    <s v="CC-12145"/>
    <x v="230"/>
    <x v="0"/>
    <s v="United States"/>
    <s v="Los Angeles"/>
    <x v="1"/>
    <n v="90049"/>
    <x v="1"/>
    <s v="TEC-MA-10000488"/>
    <x v="2"/>
    <x v="15"/>
    <s v="Bady BDG101FRU Card Printer"/>
    <n v="1919.9760000000001"/>
    <n v="3"/>
    <n v="0.2"/>
    <x v="2397"/>
    <x v="2"/>
    <x v="1"/>
    <x v="3"/>
    <x v="9"/>
  </r>
  <r>
    <n v="2711"/>
    <s v="US-2015-120572"/>
    <d v="2015-12-11T00:00:00"/>
    <d v="2015-12-15T00:00:00"/>
    <s v="Standard Class"/>
    <s v="GH-14425"/>
    <x v="485"/>
    <x v="0"/>
    <s v="United States"/>
    <s v="Jacksonville"/>
    <x v="2"/>
    <n v="32216"/>
    <x v="0"/>
    <s v="OFF-BI-10001098"/>
    <x v="1"/>
    <x v="8"/>
    <s v="Acco D-Ring Binder w/DublLock"/>
    <n v="12.827999999999999"/>
    <n v="2"/>
    <n v="0.7"/>
    <x v="2398"/>
    <x v="1"/>
    <x v="1"/>
    <x v="0"/>
    <x v="4"/>
  </r>
  <r>
    <n v="2712"/>
    <s v="CA-2017-132430"/>
    <d v="2017-10-09T00:00:00"/>
    <d v="2017-10-11T00:00:00"/>
    <s v="First Class"/>
    <s v="CP-12085"/>
    <x v="434"/>
    <x v="1"/>
    <s v="United States"/>
    <s v="Lakewood"/>
    <x v="24"/>
    <n v="44107"/>
    <x v="3"/>
    <s v="FUR-FU-10003577"/>
    <x v="0"/>
    <x v="5"/>
    <s v="Nu-Dell Leatherette Frames"/>
    <n v="45.887999999999998"/>
    <n v="4"/>
    <n v="0.2"/>
    <x v="2399"/>
    <x v="2"/>
    <x v="3"/>
    <x v="0"/>
    <x v="2"/>
  </r>
  <r>
    <n v="2713"/>
    <s v="CA-2017-146031"/>
    <d v="2017-07-29T00:00:00"/>
    <d v="2017-08-01T00:00:00"/>
    <s v="Second Class"/>
    <s v="GM-14440"/>
    <x v="306"/>
    <x v="0"/>
    <s v="United States"/>
    <s v="Troy"/>
    <x v="15"/>
    <n v="12180"/>
    <x v="3"/>
    <s v="OFF-AR-10002656"/>
    <x v="1"/>
    <x v="6"/>
    <s v="Sanford Liquid Accent Highlighters"/>
    <n v="60.12"/>
    <n v="9"/>
    <n v="0"/>
    <x v="2400"/>
    <x v="0"/>
    <x v="3"/>
    <x v="2"/>
    <x v="7"/>
  </r>
  <r>
    <n v="2714"/>
    <s v="CA-2014-110100"/>
    <d v="2014-04-25T00:00:00"/>
    <d v="2014-04-29T00:00:00"/>
    <s v="Standard Class"/>
    <s v="LC-16885"/>
    <x v="62"/>
    <x v="0"/>
    <s v="United States"/>
    <s v="Wilmington"/>
    <x v="3"/>
    <n v="28403"/>
    <x v="0"/>
    <s v="TEC-PH-10004531"/>
    <x v="2"/>
    <x v="7"/>
    <s v="AT&amp;T CL2909"/>
    <n v="302.37599999999998"/>
    <n v="3"/>
    <n v="0.2"/>
    <x v="2401"/>
    <x v="2"/>
    <x v="2"/>
    <x v="1"/>
    <x v="3"/>
  </r>
  <r>
    <n v="2715"/>
    <s v="CA-2015-103723"/>
    <d v="2015-12-01T00:00:00"/>
    <d v="2015-12-06T00:00:00"/>
    <s v="Standard Class"/>
    <s v="BT-11305"/>
    <x v="457"/>
    <x v="2"/>
    <s v="United States"/>
    <s v="Seattle"/>
    <x v="4"/>
    <n v="98105"/>
    <x v="1"/>
    <s v="OFF-AR-10003251"/>
    <x v="1"/>
    <x v="6"/>
    <s v="Prang Drawing Pencil Set"/>
    <n v="13.9"/>
    <n v="5"/>
    <n v="0"/>
    <x v="2402"/>
    <x v="0"/>
    <x v="1"/>
    <x v="0"/>
    <x v="4"/>
  </r>
  <r>
    <n v="2716"/>
    <s v="CA-2014-127187"/>
    <d v="2014-12-04T00:00:00"/>
    <d v="2014-12-08T00:00:00"/>
    <s v="Standard Class"/>
    <s v="CP-12085"/>
    <x v="434"/>
    <x v="1"/>
    <s v="United States"/>
    <s v="New York City"/>
    <x v="15"/>
    <n v="10024"/>
    <x v="3"/>
    <s v="TEC-PH-10000673"/>
    <x v="2"/>
    <x v="7"/>
    <s v="Plantronics Voyager Pro HD - Bluetooth Headset"/>
    <n v="129.97999999999999"/>
    <n v="2"/>
    <n v="0"/>
    <x v="2403"/>
    <x v="0"/>
    <x v="2"/>
    <x v="0"/>
    <x v="4"/>
  </r>
  <r>
    <n v="2717"/>
    <s v="CA-2017-128475"/>
    <d v="2017-08-26T00:00:00"/>
    <d v="2017-09-01T00:00:00"/>
    <s v="Standard Class"/>
    <s v="SC-20680"/>
    <x v="649"/>
    <x v="2"/>
    <s v="United States"/>
    <s v="Columbus"/>
    <x v="32"/>
    <n v="31907"/>
    <x v="0"/>
    <s v="TEC-AC-10000158"/>
    <x v="2"/>
    <x v="11"/>
    <s v="Sony 64GB Class 10 Micro SDHC R40 Memory Card"/>
    <n v="71.98"/>
    <n v="2"/>
    <n v="0"/>
    <x v="2404"/>
    <x v="0"/>
    <x v="3"/>
    <x v="2"/>
    <x v="6"/>
  </r>
  <r>
    <n v="2718"/>
    <s v="CA-2014-100006"/>
    <d v="2014-09-07T00:00:00"/>
    <d v="2014-09-13T00:00:00"/>
    <s v="Standard Class"/>
    <s v="DK-13375"/>
    <x v="589"/>
    <x v="0"/>
    <s v="United States"/>
    <s v="New York City"/>
    <x v="15"/>
    <n v="10024"/>
    <x v="3"/>
    <s v="TEC-PH-10002075"/>
    <x v="2"/>
    <x v="7"/>
    <s v="AT&amp;T EL51110 DECT"/>
    <n v="377.97"/>
    <n v="3"/>
    <n v="0"/>
    <x v="2405"/>
    <x v="0"/>
    <x v="2"/>
    <x v="2"/>
    <x v="8"/>
  </r>
  <r>
    <n v="2719"/>
    <s v="CA-2017-144827"/>
    <d v="2017-12-21T00:00:00"/>
    <d v="2017-12-27T00:00:00"/>
    <s v="Standard Class"/>
    <s v="SE-20110"/>
    <x v="339"/>
    <x v="0"/>
    <s v="United States"/>
    <s v="Costa Mesa"/>
    <x v="1"/>
    <n v="92627"/>
    <x v="1"/>
    <s v="OFF-ST-10004340"/>
    <x v="1"/>
    <x v="4"/>
    <s v="Fellowes Mobile File Cart, Black"/>
    <n v="124.36"/>
    <n v="2"/>
    <n v="0"/>
    <x v="886"/>
    <x v="0"/>
    <x v="3"/>
    <x v="0"/>
    <x v="4"/>
  </r>
  <r>
    <n v="2720"/>
    <s v="CA-2014-110030"/>
    <d v="2014-12-06T00:00:00"/>
    <d v="2014-12-08T00:00:00"/>
    <s v="Second Class"/>
    <s v="LF-17185"/>
    <x v="166"/>
    <x v="0"/>
    <s v="United States"/>
    <s v="Houston"/>
    <x v="5"/>
    <n v="77095"/>
    <x v="2"/>
    <s v="FUR-FU-10002759"/>
    <x v="0"/>
    <x v="5"/>
    <s v="12-1/2 Diameter Round Wall Clock"/>
    <n v="23.975999999999999"/>
    <n v="3"/>
    <n v="0.6"/>
    <x v="646"/>
    <x v="1"/>
    <x v="2"/>
    <x v="0"/>
    <x v="4"/>
  </r>
  <r>
    <n v="2721"/>
    <s v="CA-2014-121286"/>
    <d v="2014-11-04T00:00:00"/>
    <d v="2014-11-08T00:00:00"/>
    <s v="Second Class"/>
    <s v="ON-18715"/>
    <x v="21"/>
    <x v="1"/>
    <s v="United States"/>
    <s v="Cary"/>
    <x v="3"/>
    <n v="27511"/>
    <x v="0"/>
    <s v="OFF-FA-10000585"/>
    <x v="1"/>
    <x v="13"/>
    <s v="OIC Bulk Pack Metal Binder Clips"/>
    <n v="8.3759999999999994"/>
    <n v="3"/>
    <n v="0.2"/>
    <x v="1405"/>
    <x v="2"/>
    <x v="2"/>
    <x v="0"/>
    <x v="0"/>
  </r>
  <r>
    <n v="2722"/>
    <s v="CA-2014-121286"/>
    <d v="2014-11-04T00:00:00"/>
    <d v="2014-11-08T00:00:00"/>
    <s v="Second Class"/>
    <s v="ON-18715"/>
    <x v="21"/>
    <x v="1"/>
    <s v="United States"/>
    <s v="Cary"/>
    <x v="3"/>
    <n v="27511"/>
    <x v="0"/>
    <s v="OFF-AP-10004859"/>
    <x v="1"/>
    <x v="9"/>
    <s v="Acco 6 Outlet Guardian Premium Surge Suppressor"/>
    <n v="58.24"/>
    <n v="5"/>
    <n v="0.2"/>
    <x v="1537"/>
    <x v="2"/>
    <x v="2"/>
    <x v="0"/>
    <x v="0"/>
  </r>
  <r>
    <n v="2723"/>
    <s v="CA-2016-164735"/>
    <d v="2016-04-14T00:00:00"/>
    <d v="2016-04-19T00:00:00"/>
    <s v="Second Class"/>
    <s v="TB-21400"/>
    <x v="483"/>
    <x v="0"/>
    <s v="United States"/>
    <s v="Alexandria"/>
    <x v="17"/>
    <n v="22304"/>
    <x v="0"/>
    <s v="OFF-ST-10001558"/>
    <x v="1"/>
    <x v="4"/>
    <s v="Acco Perma 4000 Stacking Storage Drawers"/>
    <n v="81.2"/>
    <n v="5"/>
    <n v="0"/>
    <x v="2406"/>
    <x v="0"/>
    <x v="0"/>
    <x v="1"/>
    <x v="3"/>
  </r>
  <r>
    <n v="2724"/>
    <s v="CA-2014-153479"/>
    <d v="2014-10-04T00:00:00"/>
    <d v="2014-10-08T00:00:00"/>
    <s v="Standard Class"/>
    <s v="DF-13135"/>
    <x v="650"/>
    <x v="0"/>
    <s v="United States"/>
    <s v="Vallejo"/>
    <x v="1"/>
    <n v="94591"/>
    <x v="1"/>
    <s v="OFF-LA-10004689"/>
    <x v="1"/>
    <x v="2"/>
    <s v="Avery 512"/>
    <n v="14.45"/>
    <n v="5"/>
    <n v="0"/>
    <x v="2407"/>
    <x v="0"/>
    <x v="2"/>
    <x v="0"/>
    <x v="2"/>
  </r>
  <r>
    <n v="2725"/>
    <s v="CA-2014-153479"/>
    <d v="2014-10-04T00:00:00"/>
    <d v="2014-10-08T00:00:00"/>
    <s v="Standard Class"/>
    <s v="DF-13135"/>
    <x v="650"/>
    <x v="0"/>
    <s v="United States"/>
    <s v="Vallejo"/>
    <x v="1"/>
    <n v="94591"/>
    <x v="1"/>
    <s v="OFF-BI-10002867"/>
    <x v="1"/>
    <x v="8"/>
    <s v="GBC Recycled Regency Composition Covers"/>
    <n v="95.647999999999996"/>
    <n v="2"/>
    <n v="0.2"/>
    <x v="2408"/>
    <x v="2"/>
    <x v="2"/>
    <x v="0"/>
    <x v="2"/>
  </r>
  <r>
    <n v="2726"/>
    <s v="CA-2017-149888"/>
    <d v="2017-11-07T00:00:00"/>
    <d v="2017-11-13T00:00:00"/>
    <s v="Standard Class"/>
    <s v="EP-13915"/>
    <x v="212"/>
    <x v="0"/>
    <s v="United States"/>
    <s v="Philadelphia"/>
    <x v="9"/>
    <n v="19120"/>
    <x v="3"/>
    <s v="TEC-PH-10003811"/>
    <x v="2"/>
    <x v="7"/>
    <s v="Jabra Supreme Plus Driver Edition Headset"/>
    <n v="359.97"/>
    <n v="5"/>
    <n v="0.4"/>
    <x v="2409"/>
    <x v="1"/>
    <x v="3"/>
    <x v="0"/>
    <x v="0"/>
  </r>
  <r>
    <n v="2727"/>
    <s v="CA-2017-149888"/>
    <d v="2017-11-07T00:00:00"/>
    <d v="2017-11-13T00:00:00"/>
    <s v="Standard Class"/>
    <s v="EP-13915"/>
    <x v="212"/>
    <x v="0"/>
    <s v="United States"/>
    <s v="Philadelphia"/>
    <x v="9"/>
    <n v="19120"/>
    <x v="3"/>
    <s v="FUR-TA-10000849"/>
    <x v="0"/>
    <x v="3"/>
    <s v="Bevis Rectangular Conference Tables"/>
    <n v="350.35199999999998"/>
    <n v="4"/>
    <n v="0.4"/>
    <x v="2410"/>
    <x v="1"/>
    <x v="3"/>
    <x v="0"/>
    <x v="0"/>
  </r>
  <r>
    <n v="2728"/>
    <s v="CA-2017-119193"/>
    <d v="2017-12-22T00:00:00"/>
    <d v="2017-12-24T00:00:00"/>
    <s v="First Class"/>
    <s v="SK-19990"/>
    <x v="85"/>
    <x v="0"/>
    <s v="United States"/>
    <s v="Toledo"/>
    <x v="24"/>
    <n v="43615"/>
    <x v="3"/>
    <s v="OFF-BI-10000848"/>
    <x v="1"/>
    <x v="8"/>
    <s v="Angle-D Ring Binders"/>
    <n v="1.641"/>
    <n v="1"/>
    <n v="0.7"/>
    <x v="2411"/>
    <x v="1"/>
    <x v="3"/>
    <x v="0"/>
    <x v="4"/>
  </r>
  <r>
    <n v="2729"/>
    <s v="CA-2017-119193"/>
    <d v="2017-12-22T00:00:00"/>
    <d v="2017-12-24T00:00:00"/>
    <s v="First Class"/>
    <s v="SK-19990"/>
    <x v="85"/>
    <x v="0"/>
    <s v="United States"/>
    <s v="Toledo"/>
    <x v="24"/>
    <n v="43615"/>
    <x v="3"/>
    <s v="TEC-PH-10003072"/>
    <x v="2"/>
    <x v="7"/>
    <s v="Panasonic KX-TG9541B DECT 6.0 Digital 2-Line Expandable Cordless Phone With Digital Answering System"/>
    <n v="629.95799999999997"/>
    <n v="7"/>
    <n v="0.4"/>
    <x v="2412"/>
    <x v="1"/>
    <x v="3"/>
    <x v="0"/>
    <x v="4"/>
  </r>
  <r>
    <n v="2730"/>
    <s v="CA-2017-104801"/>
    <d v="2017-02-13T00:00:00"/>
    <d v="2017-02-19T00:00:00"/>
    <s v="Standard Class"/>
    <s v="FH-14350"/>
    <x v="651"/>
    <x v="0"/>
    <s v="United States"/>
    <s v="Seattle"/>
    <x v="4"/>
    <n v="98105"/>
    <x v="1"/>
    <s v="OFF-AR-10001547"/>
    <x v="1"/>
    <x v="6"/>
    <s v="Newell 311"/>
    <n v="6.63"/>
    <n v="3"/>
    <n v="0"/>
    <x v="155"/>
    <x v="0"/>
    <x v="3"/>
    <x v="3"/>
    <x v="11"/>
  </r>
  <r>
    <n v="2731"/>
    <s v="CA-2017-104801"/>
    <d v="2017-02-13T00:00:00"/>
    <d v="2017-02-19T00:00:00"/>
    <s v="Standard Class"/>
    <s v="FH-14350"/>
    <x v="651"/>
    <x v="0"/>
    <s v="United States"/>
    <s v="Seattle"/>
    <x v="4"/>
    <n v="98105"/>
    <x v="1"/>
    <s v="TEC-AC-10001838"/>
    <x v="2"/>
    <x v="11"/>
    <s v="Razer Tiamat Over Ear 7.1 Surround Sound PC Gaming Headset"/>
    <n v="799.96"/>
    <n v="4"/>
    <n v="0"/>
    <x v="2413"/>
    <x v="0"/>
    <x v="3"/>
    <x v="3"/>
    <x v="11"/>
  </r>
  <r>
    <n v="2732"/>
    <s v="CA-2017-104801"/>
    <d v="2017-02-13T00:00:00"/>
    <d v="2017-02-19T00:00:00"/>
    <s v="Standard Class"/>
    <s v="FH-14350"/>
    <x v="651"/>
    <x v="0"/>
    <s v="United States"/>
    <s v="Seattle"/>
    <x v="4"/>
    <n v="98105"/>
    <x v="1"/>
    <s v="FUR-FU-10004017"/>
    <x v="0"/>
    <x v="5"/>
    <s v="Tenex Contemporary Contur Chairmats for Low and Medium Pile Carpet, Computer, 39&quot; x 49&quot;"/>
    <n v="107.53"/>
    <n v="1"/>
    <n v="0"/>
    <x v="2414"/>
    <x v="0"/>
    <x v="3"/>
    <x v="3"/>
    <x v="11"/>
  </r>
  <r>
    <n v="2733"/>
    <s v="CA-2014-107594"/>
    <d v="2014-07-02T00:00:00"/>
    <d v="2014-07-06T00:00:00"/>
    <s v="Standard Class"/>
    <s v="EH-13945"/>
    <x v="13"/>
    <x v="0"/>
    <s v="United States"/>
    <s v="Plainfield"/>
    <x v="30"/>
    <n v="7060"/>
    <x v="3"/>
    <s v="TEC-PH-10002923"/>
    <x v="2"/>
    <x v="7"/>
    <s v="Logitech B530 USB Headset - headset - Full size, Binaural"/>
    <n v="73.98"/>
    <n v="2"/>
    <n v="0"/>
    <x v="2415"/>
    <x v="0"/>
    <x v="2"/>
    <x v="2"/>
    <x v="7"/>
  </r>
  <r>
    <n v="2734"/>
    <s v="CA-2014-107594"/>
    <d v="2014-07-02T00:00:00"/>
    <d v="2014-07-06T00:00:00"/>
    <s v="Standard Class"/>
    <s v="EH-13945"/>
    <x v="13"/>
    <x v="0"/>
    <s v="United States"/>
    <s v="Plainfield"/>
    <x v="30"/>
    <n v="7060"/>
    <x v="3"/>
    <s v="OFF-AR-10000716"/>
    <x v="1"/>
    <x v="6"/>
    <s v="DIXON Ticonderoga Erasable Checking Pencils"/>
    <n v="5.58"/>
    <n v="1"/>
    <n v="0"/>
    <x v="2416"/>
    <x v="0"/>
    <x v="2"/>
    <x v="2"/>
    <x v="7"/>
  </r>
  <r>
    <n v="2735"/>
    <s v="CA-2015-129770"/>
    <d v="2015-02-21T00:00:00"/>
    <d v="2015-02-23T00:00:00"/>
    <s v="Second Class"/>
    <s v="JE-15715"/>
    <x v="555"/>
    <x v="0"/>
    <s v="United States"/>
    <s v="Las Cruces"/>
    <x v="27"/>
    <n v="88001"/>
    <x v="1"/>
    <s v="OFF-PA-10000249"/>
    <x v="1"/>
    <x v="10"/>
    <s v="Easy-staple paper"/>
    <n v="49.12"/>
    <n v="4"/>
    <n v="0"/>
    <x v="346"/>
    <x v="0"/>
    <x v="1"/>
    <x v="3"/>
    <x v="11"/>
  </r>
  <r>
    <n v="2736"/>
    <s v="CA-2015-115798"/>
    <d v="2015-11-13T00:00:00"/>
    <d v="2015-11-19T00:00:00"/>
    <s v="Standard Class"/>
    <s v="KL-16645"/>
    <x v="107"/>
    <x v="0"/>
    <s v="United States"/>
    <s v="Newark"/>
    <x v="13"/>
    <n v="19711"/>
    <x v="3"/>
    <s v="TEC-PH-10003691"/>
    <x v="2"/>
    <x v="7"/>
    <s v="BlackBerry Q10"/>
    <n v="377.97"/>
    <n v="3"/>
    <n v="0"/>
    <x v="2417"/>
    <x v="0"/>
    <x v="1"/>
    <x v="0"/>
    <x v="0"/>
  </r>
  <r>
    <n v="2737"/>
    <s v="CA-2015-115798"/>
    <d v="2015-11-13T00:00:00"/>
    <d v="2015-11-19T00:00:00"/>
    <s v="Standard Class"/>
    <s v="KL-16645"/>
    <x v="107"/>
    <x v="0"/>
    <s v="United States"/>
    <s v="Newark"/>
    <x v="13"/>
    <n v="19711"/>
    <x v="3"/>
    <s v="OFF-PA-10001560"/>
    <x v="1"/>
    <x v="10"/>
    <s v="Adams Telephone Message Books, 5 1/4” x 11”"/>
    <n v="42.28"/>
    <n v="7"/>
    <n v="0"/>
    <x v="2418"/>
    <x v="0"/>
    <x v="1"/>
    <x v="0"/>
    <x v="0"/>
  </r>
  <r>
    <n v="2738"/>
    <s v="CA-2015-115798"/>
    <d v="2015-11-13T00:00:00"/>
    <d v="2015-11-19T00:00:00"/>
    <s v="Standard Class"/>
    <s v="KL-16645"/>
    <x v="107"/>
    <x v="0"/>
    <s v="United States"/>
    <s v="Newark"/>
    <x v="13"/>
    <n v="19711"/>
    <x v="3"/>
    <s v="FUR-BO-10004467"/>
    <x v="0"/>
    <x v="0"/>
    <s v="Bestar Classic Bookcase"/>
    <n v="299.97000000000003"/>
    <n v="3"/>
    <n v="0"/>
    <x v="2419"/>
    <x v="0"/>
    <x v="1"/>
    <x v="0"/>
    <x v="0"/>
  </r>
  <r>
    <n v="2739"/>
    <s v="CA-2015-115798"/>
    <d v="2015-11-13T00:00:00"/>
    <d v="2015-11-19T00:00:00"/>
    <s v="Standard Class"/>
    <s v="KL-16645"/>
    <x v="107"/>
    <x v="0"/>
    <s v="United States"/>
    <s v="Newark"/>
    <x v="13"/>
    <n v="19711"/>
    <x v="3"/>
    <s v="TEC-PH-10001819"/>
    <x v="2"/>
    <x v="7"/>
    <s v="Innergie mMini Combo Duo USB Travel Charging Kit"/>
    <n v="89.98"/>
    <n v="2"/>
    <n v="0"/>
    <x v="2420"/>
    <x v="0"/>
    <x v="1"/>
    <x v="0"/>
    <x v="0"/>
  </r>
  <r>
    <n v="2740"/>
    <s v="CA-2017-122707"/>
    <d v="2017-04-16T00:00:00"/>
    <d v="2017-04-18T00:00:00"/>
    <s v="First Class"/>
    <s v="EB-13750"/>
    <x v="494"/>
    <x v="1"/>
    <s v="United States"/>
    <s v="Hoover"/>
    <x v="19"/>
    <n v="35244"/>
    <x v="0"/>
    <s v="OFF-SU-10000157"/>
    <x v="1"/>
    <x v="14"/>
    <s v="Compact Automatic Electric Letter Opener"/>
    <n v="477.24"/>
    <n v="4"/>
    <n v="0"/>
    <x v="2421"/>
    <x v="0"/>
    <x v="3"/>
    <x v="1"/>
    <x v="3"/>
  </r>
  <r>
    <n v="2741"/>
    <s v="CA-2017-122707"/>
    <d v="2017-04-16T00:00:00"/>
    <d v="2017-04-18T00:00:00"/>
    <s v="First Class"/>
    <s v="EB-13750"/>
    <x v="494"/>
    <x v="1"/>
    <s v="United States"/>
    <s v="Hoover"/>
    <x v="19"/>
    <n v="35244"/>
    <x v="0"/>
    <s v="TEC-AC-10004227"/>
    <x v="2"/>
    <x v="11"/>
    <s v="SanDisk Ultra 16 GB MicroSDHC Class 10 Memory Card"/>
    <n v="25.98"/>
    <n v="2"/>
    <n v="0"/>
    <x v="2422"/>
    <x v="0"/>
    <x v="3"/>
    <x v="1"/>
    <x v="3"/>
  </r>
  <r>
    <n v="2742"/>
    <s v="CA-2016-165015"/>
    <d v="2016-02-25T00:00:00"/>
    <d v="2016-02-27T00:00:00"/>
    <s v="Second Class"/>
    <s v="BD-11725"/>
    <x v="232"/>
    <x v="0"/>
    <s v="United States"/>
    <s v="Newark"/>
    <x v="24"/>
    <n v="43055"/>
    <x v="3"/>
    <s v="OFF-EN-10003134"/>
    <x v="1"/>
    <x v="12"/>
    <s v="Staple envelope"/>
    <n v="46.72"/>
    <n v="5"/>
    <n v="0.2"/>
    <x v="2423"/>
    <x v="2"/>
    <x v="0"/>
    <x v="3"/>
    <x v="11"/>
  </r>
  <r>
    <n v="2743"/>
    <s v="CA-2014-149244"/>
    <d v="2014-11-04T00:00:00"/>
    <d v="2014-11-08T00:00:00"/>
    <s v="Standard Class"/>
    <s v="MS-17530"/>
    <x v="652"/>
    <x v="0"/>
    <s v="United States"/>
    <s v="San Diego"/>
    <x v="1"/>
    <n v="92037"/>
    <x v="1"/>
    <s v="FUR-FU-10004671"/>
    <x v="0"/>
    <x v="5"/>
    <s v="Executive Impressions 12&quot; Wall Clock"/>
    <n v="35.340000000000003"/>
    <n v="2"/>
    <n v="0"/>
    <x v="2424"/>
    <x v="0"/>
    <x v="2"/>
    <x v="0"/>
    <x v="0"/>
  </r>
  <r>
    <n v="2744"/>
    <s v="CA-2015-140144"/>
    <d v="2015-06-20T00:00:00"/>
    <d v="2015-06-25T00:00:00"/>
    <s v="Second Class"/>
    <s v="SC-20770"/>
    <x v="34"/>
    <x v="1"/>
    <s v="United States"/>
    <s v="San Francisco"/>
    <x v="1"/>
    <n v="94122"/>
    <x v="1"/>
    <s v="FUR-FU-10002253"/>
    <x v="0"/>
    <x v="5"/>
    <s v="Howard Miller 13&quot; Diameter Pewter Finish Round Wall Clock"/>
    <n v="257.64"/>
    <n v="6"/>
    <n v="0"/>
    <x v="2425"/>
    <x v="0"/>
    <x v="1"/>
    <x v="1"/>
    <x v="1"/>
  </r>
  <r>
    <n v="2745"/>
    <s v="CA-2015-140144"/>
    <d v="2015-06-20T00:00:00"/>
    <d v="2015-06-25T00:00:00"/>
    <s v="Second Class"/>
    <s v="SC-20770"/>
    <x v="34"/>
    <x v="1"/>
    <s v="United States"/>
    <s v="San Francisco"/>
    <x v="1"/>
    <n v="94122"/>
    <x v="1"/>
    <s v="TEC-PH-10002726"/>
    <x v="2"/>
    <x v="7"/>
    <s v="netTALK DUO VoIP Telephone Service"/>
    <n v="125.976"/>
    <n v="3"/>
    <n v="0.2"/>
    <x v="2426"/>
    <x v="2"/>
    <x v="1"/>
    <x v="1"/>
    <x v="1"/>
  </r>
  <r>
    <n v="2746"/>
    <s v="CA-2017-163321"/>
    <d v="2017-08-07T00:00:00"/>
    <d v="2017-08-11T00:00:00"/>
    <s v="Second Class"/>
    <s v="FM-14380"/>
    <x v="248"/>
    <x v="0"/>
    <s v="United States"/>
    <s v="Jacksonville"/>
    <x v="3"/>
    <n v="28540"/>
    <x v="0"/>
    <s v="TEC-AC-10004571"/>
    <x v="2"/>
    <x v="11"/>
    <s v="Logitech G700s Rechargeable Gaming Mouse"/>
    <n v="79.992000000000004"/>
    <n v="1"/>
    <n v="0.2"/>
    <x v="2427"/>
    <x v="2"/>
    <x v="3"/>
    <x v="2"/>
    <x v="6"/>
  </r>
  <r>
    <n v="2747"/>
    <s v="CA-2014-155887"/>
    <d v="2014-05-12T00:00:00"/>
    <d v="2014-05-17T00:00:00"/>
    <s v="Standard Class"/>
    <s v="KT-16480"/>
    <x v="409"/>
    <x v="0"/>
    <s v="United States"/>
    <s v="Franklin"/>
    <x v="31"/>
    <n v="2038"/>
    <x v="3"/>
    <s v="FUR-TA-10002228"/>
    <x v="0"/>
    <x v="3"/>
    <s v="Bevis Traditional Conference Table Top, Plinth Base"/>
    <n v="700.05600000000004"/>
    <n v="3"/>
    <n v="0.3"/>
    <x v="2428"/>
    <x v="1"/>
    <x v="2"/>
    <x v="1"/>
    <x v="5"/>
  </r>
  <r>
    <n v="2748"/>
    <s v="US-2015-165449"/>
    <d v="2015-11-22T00:00:00"/>
    <d v="2015-11-26T00:00:00"/>
    <s v="Standard Class"/>
    <s v="AP-10720"/>
    <x v="399"/>
    <x v="2"/>
    <s v="United States"/>
    <s v="Frisco"/>
    <x v="5"/>
    <n v="75034"/>
    <x v="2"/>
    <s v="TEC-AC-10004127"/>
    <x v="2"/>
    <x v="11"/>
    <s v="SanDisk Cruzer 8 GB USB Flash Drive"/>
    <n v="27.167999999999999"/>
    <n v="4"/>
    <n v="0.2"/>
    <x v="2429"/>
    <x v="2"/>
    <x v="1"/>
    <x v="0"/>
    <x v="0"/>
  </r>
  <r>
    <n v="2749"/>
    <s v="CA-2015-110247"/>
    <d v="2015-12-04T00:00:00"/>
    <d v="2015-12-08T00:00:00"/>
    <s v="Standard Class"/>
    <s v="RH-19555"/>
    <x v="653"/>
    <x v="0"/>
    <s v="United States"/>
    <s v="Tallahassee"/>
    <x v="2"/>
    <n v="32303"/>
    <x v="0"/>
    <s v="OFF-BI-10001553"/>
    <x v="1"/>
    <x v="8"/>
    <s v="SpineVue Locking Slant-D Ring Binders by Cardinal"/>
    <n v="8.2260000000000009"/>
    <n v="3"/>
    <n v="0.7"/>
    <x v="2430"/>
    <x v="1"/>
    <x v="1"/>
    <x v="0"/>
    <x v="4"/>
  </r>
  <r>
    <n v="2750"/>
    <s v="US-2014-141257"/>
    <d v="2014-06-08T00:00:00"/>
    <d v="2014-06-14T00:00:00"/>
    <s v="Standard Class"/>
    <s v="CS-11950"/>
    <x v="229"/>
    <x v="0"/>
    <s v="United States"/>
    <s v="Seattle"/>
    <x v="4"/>
    <n v="98115"/>
    <x v="1"/>
    <s v="FUR-CH-10002758"/>
    <x v="0"/>
    <x v="1"/>
    <s v="Hon Deluxe Fabric Upholstered Stacking Chairs, Squared Back"/>
    <n v="585.55200000000002"/>
    <n v="3"/>
    <n v="0.2"/>
    <x v="2431"/>
    <x v="2"/>
    <x v="2"/>
    <x v="1"/>
    <x v="1"/>
  </r>
  <r>
    <n v="2751"/>
    <s v="CA-2014-154669"/>
    <d v="2014-08-08T00:00:00"/>
    <d v="2014-08-11T00:00:00"/>
    <s v="Second Class"/>
    <s v="TM-21010"/>
    <x v="612"/>
    <x v="0"/>
    <s v="United States"/>
    <s v="Vacaville"/>
    <x v="1"/>
    <n v="95687"/>
    <x v="1"/>
    <s v="OFF-ST-10000532"/>
    <x v="1"/>
    <x v="4"/>
    <s v="Advantus Rolling Drawer Organizers"/>
    <n v="423.28"/>
    <n v="11"/>
    <n v="0"/>
    <x v="2432"/>
    <x v="0"/>
    <x v="2"/>
    <x v="2"/>
    <x v="6"/>
  </r>
  <r>
    <n v="2752"/>
    <s v="CA-2014-158029"/>
    <d v="2014-05-26T00:00:00"/>
    <d v="2014-05-30T00:00:00"/>
    <s v="Standard Class"/>
    <s v="HF-14995"/>
    <x v="520"/>
    <x v="0"/>
    <s v="United States"/>
    <s v="Los Angeles"/>
    <x v="1"/>
    <n v="90008"/>
    <x v="1"/>
    <s v="FUR-CH-10000988"/>
    <x v="0"/>
    <x v="1"/>
    <s v="Hon Olson Stacker Stools"/>
    <n v="225.29599999999999"/>
    <n v="2"/>
    <n v="0.2"/>
    <x v="2433"/>
    <x v="2"/>
    <x v="2"/>
    <x v="1"/>
    <x v="5"/>
  </r>
  <r>
    <n v="2753"/>
    <s v="CA-2015-155306"/>
    <d v="2015-04-17T00:00:00"/>
    <d v="2015-04-21T00:00:00"/>
    <s v="Standard Class"/>
    <s v="GA-14515"/>
    <x v="654"/>
    <x v="0"/>
    <s v="United States"/>
    <s v="San Francisco"/>
    <x v="1"/>
    <n v="94122"/>
    <x v="1"/>
    <s v="OFF-AR-10003251"/>
    <x v="1"/>
    <x v="6"/>
    <s v="Prang Drawing Pencil Set"/>
    <n v="5.56"/>
    <n v="2"/>
    <n v="0"/>
    <x v="2434"/>
    <x v="0"/>
    <x v="1"/>
    <x v="1"/>
    <x v="3"/>
  </r>
  <r>
    <n v="2754"/>
    <s v="CA-2015-155306"/>
    <d v="2015-04-17T00:00:00"/>
    <d v="2015-04-21T00:00:00"/>
    <s v="Standard Class"/>
    <s v="GA-14515"/>
    <x v="654"/>
    <x v="0"/>
    <s v="United States"/>
    <s v="San Francisco"/>
    <x v="1"/>
    <n v="94122"/>
    <x v="1"/>
    <s v="TEC-AC-10003174"/>
    <x v="2"/>
    <x v="11"/>
    <s v="Plantronics S12 Corded Telephone Headset System"/>
    <n v="323.37"/>
    <n v="3"/>
    <n v="0"/>
    <x v="2435"/>
    <x v="0"/>
    <x v="1"/>
    <x v="1"/>
    <x v="3"/>
  </r>
  <r>
    <n v="2755"/>
    <s v="CA-2015-155306"/>
    <d v="2015-04-17T00:00:00"/>
    <d v="2015-04-21T00:00:00"/>
    <s v="Standard Class"/>
    <s v="GA-14515"/>
    <x v="654"/>
    <x v="0"/>
    <s v="United States"/>
    <s v="San Francisco"/>
    <x v="1"/>
    <n v="94122"/>
    <x v="1"/>
    <s v="TEC-PH-10002310"/>
    <x v="2"/>
    <x v="7"/>
    <s v="Plantronics Calisto P620-M USB Wireless Speakerphone System"/>
    <n v="783.96"/>
    <n v="5"/>
    <n v="0.2"/>
    <x v="2436"/>
    <x v="2"/>
    <x v="1"/>
    <x v="1"/>
    <x v="3"/>
  </r>
  <r>
    <n v="2756"/>
    <s v="CA-2015-155306"/>
    <d v="2015-04-17T00:00:00"/>
    <d v="2015-04-21T00:00:00"/>
    <s v="Standard Class"/>
    <s v="GA-14515"/>
    <x v="654"/>
    <x v="0"/>
    <s v="United States"/>
    <s v="San Francisco"/>
    <x v="1"/>
    <n v="94122"/>
    <x v="1"/>
    <s v="OFF-AP-10002651"/>
    <x v="1"/>
    <x v="9"/>
    <s v="Hoover Upright Vacuum With Dirt Cup"/>
    <n v="1447.65"/>
    <n v="5"/>
    <n v="0"/>
    <x v="2437"/>
    <x v="0"/>
    <x v="1"/>
    <x v="1"/>
    <x v="3"/>
  </r>
  <r>
    <n v="2757"/>
    <s v="CA-2015-155306"/>
    <d v="2015-04-17T00:00:00"/>
    <d v="2015-04-21T00:00:00"/>
    <s v="Standard Class"/>
    <s v="GA-14515"/>
    <x v="654"/>
    <x v="0"/>
    <s v="United States"/>
    <s v="San Francisco"/>
    <x v="1"/>
    <n v="94122"/>
    <x v="1"/>
    <s v="OFF-PA-10001184"/>
    <x v="1"/>
    <x v="10"/>
    <s v="Xerox 1903"/>
    <n v="11.96"/>
    <n v="2"/>
    <n v="0"/>
    <x v="1452"/>
    <x v="0"/>
    <x v="1"/>
    <x v="1"/>
    <x v="3"/>
  </r>
  <r>
    <n v="2758"/>
    <s v="CA-2016-127775"/>
    <d v="2016-06-11T00:00:00"/>
    <d v="2016-06-13T00:00:00"/>
    <s v="Second Class"/>
    <s v="ES-14020"/>
    <x v="301"/>
    <x v="0"/>
    <s v="United States"/>
    <s v="New York City"/>
    <x v="15"/>
    <n v="10035"/>
    <x v="3"/>
    <s v="TEC-AC-10002402"/>
    <x v="2"/>
    <x v="11"/>
    <s v="Razer Kraken PRO Over Ear PC and Music Headset"/>
    <n v="239.97"/>
    <n v="3"/>
    <n v="0"/>
    <x v="784"/>
    <x v="0"/>
    <x v="0"/>
    <x v="1"/>
    <x v="1"/>
  </r>
  <r>
    <n v="2759"/>
    <s v="CA-2016-146171"/>
    <d v="2016-03-11T00:00:00"/>
    <d v="2016-03-15T00:00:00"/>
    <s v="Standard Class"/>
    <s v="JP-16135"/>
    <x v="655"/>
    <x v="2"/>
    <s v="United States"/>
    <s v="Columbus"/>
    <x v="32"/>
    <n v="31907"/>
    <x v="0"/>
    <s v="FUR-FU-10004270"/>
    <x v="0"/>
    <x v="5"/>
    <s v="Executive Impressions 13&quot; Clairmont Wall Clock"/>
    <n v="76.92"/>
    <n v="4"/>
    <n v="0"/>
    <x v="2438"/>
    <x v="0"/>
    <x v="0"/>
    <x v="3"/>
    <x v="10"/>
  </r>
  <r>
    <n v="2760"/>
    <s v="CA-2016-146171"/>
    <d v="2016-03-11T00:00:00"/>
    <d v="2016-03-15T00:00:00"/>
    <s v="Standard Class"/>
    <s v="JP-16135"/>
    <x v="655"/>
    <x v="2"/>
    <s v="United States"/>
    <s v="Columbus"/>
    <x v="32"/>
    <n v="31907"/>
    <x v="0"/>
    <s v="OFF-ST-10001526"/>
    <x v="1"/>
    <x v="4"/>
    <s v="Iceberg Mobile Mega Data/Printer Cart "/>
    <n v="481.32"/>
    <n v="4"/>
    <n v="0"/>
    <x v="2439"/>
    <x v="0"/>
    <x v="0"/>
    <x v="3"/>
    <x v="10"/>
  </r>
  <r>
    <n v="2761"/>
    <s v="CA-2014-129574"/>
    <d v="2014-05-26T00:00:00"/>
    <d v="2014-05-29T00:00:00"/>
    <s v="First Class"/>
    <s v="Dp-13240"/>
    <x v="656"/>
    <x v="2"/>
    <s v="United States"/>
    <s v="Murray"/>
    <x v="7"/>
    <n v="84107"/>
    <x v="1"/>
    <s v="OFF-PA-10002893"/>
    <x v="1"/>
    <x v="10"/>
    <s v="Wirebound Service Call Books, 5 1/2&quot; x 4&quot;"/>
    <n v="48.4"/>
    <n v="5"/>
    <n v="0"/>
    <x v="2440"/>
    <x v="0"/>
    <x v="2"/>
    <x v="1"/>
    <x v="5"/>
  </r>
  <r>
    <n v="2762"/>
    <s v="CA-2017-126536"/>
    <d v="2017-10-12T00:00:00"/>
    <d v="2017-10-14T00:00:00"/>
    <s v="First Class"/>
    <s v="NK-18490"/>
    <x v="71"/>
    <x v="2"/>
    <s v="United States"/>
    <s v="San Francisco"/>
    <x v="1"/>
    <n v="94110"/>
    <x v="1"/>
    <s v="TEC-AC-10003709"/>
    <x v="2"/>
    <x v="11"/>
    <s v="Maxell 4.7GB DVD-R 5/Pack"/>
    <n v="0.99"/>
    <n v="1"/>
    <n v="0"/>
    <x v="2441"/>
    <x v="0"/>
    <x v="3"/>
    <x v="0"/>
    <x v="2"/>
  </r>
  <r>
    <n v="2763"/>
    <s v="CA-2017-126536"/>
    <d v="2017-10-12T00:00:00"/>
    <d v="2017-10-14T00:00:00"/>
    <s v="First Class"/>
    <s v="NK-18490"/>
    <x v="71"/>
    <x v="2"/>
    <s v="United States"/>
    <s v="San Francisco"/>
    <x v="1"/>
    <n v="94110"/>
    <x v="1"/>
    <s v="OFF-BI-10001191"/>
    <x v="1"/>
    <x v="8"/>
    <s v="Canvas Sectional Post Binders"/>
    <n v="101.84"/>
    <n v="5"/>
    <n v="0.2"/>
    <x v="2442"/>
    <x v="2"/>
    <x v="3"/>
    <x v="0"/>
    <x v="2"/>
  </r>
  <r>
    <n v="2764"/>
    <s v="CA-2017-165757"/>
    <d v="2017-06-22T00:00:00"/>
    <d v="2017-06-28T00:00:00"/>
    <s v="Standard Class"/>
    <s v="PL-18925"/>
    <x v="484"/>
    <x v="2"/>
    <s v="United States"/>
    <s v="Philadelphia"/>
    <x v="9"/>
    <n v="19140"/>
    <x v="3"/>
    <s v="OFF-BI-10003166"/>
    <x v="1"/>
    <x v="8"/>
    <s v="GBC Plasticlear Binding Covers"/>
    <n v="10.332000000000001"/>
    <n v="3"/>
    <n v="0.7"/>
    <x v="2443"/>
    <x v="1"/>
    <x v="3"/>
    <x v="1"/>
    <x v="1"/>
  </r>
  <r>
    <n v="2765"/>
    <s v="CA-2017-165757"/>
    <d v="2017-06-22T00:00:00"/>
    <d v="2017-06-28T00:00:00"/>
    <s v="Standard Class"/>
    <s v="PL-18925"/>
    <x v="484"/>
    <x v="2"/>
    <s v="United States"/>
    <s v="Philadelphia"/>
    <x v="9"/>
    <n v="19140"/>
    <x v="3"/>
    <s v="OFF-BI-10003982"/>
    <x v="1"/>
    <x v="8"/>
    <s v="Wilson Jones Century Plastic Molded Ring Binders"/>
    <n v="31.155000000000001"/>
    <n v="5"/>
    <n v="0.7"/>
    <x v="2444"/>
    <x v="1"/>
    <x v="3"/>
    <x v="1"/>
    <x v="1"/>
  </r>
  <r>
    <n v="2766"/>
    <s v="CA-2017-165757"/>
    <d v="2017-06-22T00:00:00"/>
    <d v="2017-06-28T00:00:00"/>
    <s v="Standard Class"/>
    <s v="PL-18925"/>
    <x v="484"/>
    <x v="2"/>
    <s v="United States"/>
    <s v="Philadelphia"/>
    <x v="9"/>
    <n v="19140"/>
    <x v="3"/>
    <s v="OFF-ST-10004835"/>
    <x v="1"/>
    <x v="4"/>
    <s v="Plastic Stacking Crates &amp; Casters"/>
    <n v="8.9280000000000008"/>
    <n v="2"/>
    <n v="0.2"/>
    <x v="2445"/>
    <x v="2"/>
    <x v="3"/>
    <x v="1"/>
    <x v="1"/>
  </r>
  <r>
    <n v="2767"/>
    <s v="CA-2017-167752"/>
    <d v="2017-01-15T00:00:00"/>
    <d v="2017-01-18T00:00:00"/>
    <s v="First Class"/>
    <s v="RW-19690"/>
    <x v="355"/>
    <x v="0"/>
    <s v="United States"/>
    <s v="Philadelphia"/>
    <x v="9"/>
    <n v="19134"/>
    <x v="3"/>
    <s v="OFF-AP-10000159"/>
    <x v="1"/>
    <x v="9"/>
    <s v="Belkin F9M820V08 8 Outlet Surge"/>
    <n v="34.384"/>
    <n v="1"/>
    <n v="0.2"/>
    <x v="2446"/>
    <x v="2"/>
    <x v="3"/>
    <x v="3"/>
    <x v="9"/>
  </r>
  <r>
    <n v="2768"/>
    <s v="CA-2017-167752"/>
    <d v="2017-01-15T00:00:00"/>
    <d v="2017-01-18T00:00:00"/>
    <s v="First Class"/>
    <s v="RW-19690"/>
    <x v="355"/>
    <x v="0"/>
    <s v="United States"/>
    <s v="Philadelphia"/>
    <x v="9"/>
    <n v="19134"/>
    <x v="3"/>
    <s v="OFF-AP-10002945"/>
    <x v="1"/>
    <x v="9"/>
    <s v="Honeywell Enviracaire Portable HEPA Air Cleaner for 17' x 22' Room"/>
    <n v="1924.16"/>
    <n v="8"/>
    <n v="0.2"/>
    <x v="2447"/>
    <x v="2"/>
    <x v="3"/>
    <x v="3"/>
    <x v="9"/>
  </r>
  <r>
    <n v="2769"/>
    <s v="US-2015-122140"/>
    <d v="2015-04-02T00:00:00"/>
    <d v="2015-04-07T00:00:00"/>
    <s v="Standard Class"/>
    <s v="MO-17950"/>
    <x v="657"/>
    <x v="0"/>
    <s v="United States"/>
    <s v="Dallas"/>
    <x v="5"/>
    <n v="75220"/>
    <x v="2"/>
    <s v="OFF-AP-10001242"/>
    <x v="1"/>
    <x v="9"/>
    <s v="APC 7 Outlet Network SurgeArrest Surge Protector"/>
    <n v="32.192"/>
    <n v="2"/>
    <n v="0.8"/>
    <x v="2448"/>
    <x v="1"/>
    <x v="1"/>
    <x v="1"/>
    <x v="3"/>
  </r>
  <r>
    <n v="2770"/>
    <s v="US-2015-122140"/>
    <d v="2015-04-02T00:00:00"/>
    <d v="2015-04-07T00:00:00"/>
    <s v="Standard Class"/>
    <s v="MO-17950"/>
    <x v="657"/>
    <x v="0"/>
    <s v="United States"/>
    <s v="Dallas"/>
    <x v="5"/>
    <n v="75220"/>
    <x v="2"/>
    <s v="TEC-AC-10003038"/>
    <x v="2"/>
    <x v="11"/>
    <s v="Kingston Digital DataTraveler 16GB USB 2.0"/>
    <n v="50.12"/>
    <n v="7"/>
    <n v="0.2"/>
    <x v="2449"/>
    <x v="2"/>
    <x v="1"/>
    <x v="1"/>
    <x v="3"/>
  </r>
  <r>
    <n v="2771"/>
    <s v="US-2015-122140"/>
    <d v="2015-04-02T00:00:00"/>
    <d v="2015-04-07T00:00:00"/>
    <s v="Standard Class"/>
    <s v="MO-17950"/>
    <x v="657"/>
    <x v="0"/>
    <s v="United States"/>
    <s v="Dallas"/>
    <x v="5"/>
    <n v="75220"/>
    <x v="2"/>
    <s v="TEC-AC-10003289"/>
    <x v="2"/>
    <x v="11"/>
    <s v="Anker Ultra-Slim Mini Bluetooth 3.0 Wireless Keyboard"/>
    <n v="47.975999999999999"/>
    <n v="3"/>
    <n v="0.2"/>
    <x v="2450"/>
    <x v="2"/>
    <x v="1"/>
    <x v="1"/>
    <x v="3"/>
  </r>
  <r>
    <n v="2772"/>
    <s v="CA-2016-163986"/>
    <d v="2016-09-03T00:00:00"/>
    <d v="2016-09-10T00:00:00"/>
    <s v="Standard Class"/>
    <s v="JJ-15445"/>
    <x v="370"/>
    <x v="0"/>
    <s v="United States"/>
    <s v="Waukesha"/>
    <x v="6"/>
    <n v="53186"/>
    <x v="2"/>
    <s v="OFF-ST-10000918"/>
    <x v="1"/>
    <x v="4"/>
    <s v="Crate-A-Files"/>
    <n v="54.5"/>
    <n v="5"/>
    <n v="0"/>
    <x v="2451"/>
    <x v="0"/>
    <x v="0"/>
    <x v="2"/>
    <x v="8"/>
  </r>
  <r>
    <n v="2773"/>
    <s v="CA-2017-158967"/>
    <d v="2017-12-10T00:00:00"/>
    <d v="2017-12-12T00:00:00"/>
    <s v="First Class"/>
    <s v="BT-11680"/>
    <x v="537"/>
    <x v="0"/>
    <s v="United States"/>
    <s v="Fort Lauderdale"/>
    <x v="2"/>
    <n v="33311"/>
    <x v="0"/>
    <s v="FUR-FU-10001940"/>
    <x v="0"/>
    <x v="5"/>
    <s v="Staple-based wall hangings"/>
    <n v="19.103999999999999"/>
    <n v="3"/>
    <n v="0.2"/>
    <x v="2452"/>
    <x v="2"/>
    <x v="3"/>
    <x v="0"/>
    <x v="4"/>
  </r>
  <r>
    <n v="2774"/>
    <s v="CA-2016-131576"/>
    <d v="2016-11-22T00:00:00"/>
    <d v="2016-11-26T00:00:00"/>
    <s v="Standard Class"/>
    <s v="RD-19585"/>
    <x v="361"/>
    <x v="0"/>
    <s v="United States"/>
    <s v="Detroit"/>
    <x v="12"/>
    <n v="48205"/>
    <x v="2"/>
    <s v="OFF-BI-10002852"/>
    <x v="1"/>
    <x v="8"/>
    <s v="Ibico Standard Transparent Covers"/>
    <n v="49.44"/>
    <n v="3"/>
    <n v="0"/>
    <x v="2453"/>
    <x v="0"/>
    <x v="0"/>
    <x v="0"/>
    <x v="0"/>
  </r>
  <r>
    <n v="2775"/>
    <s v="CA-2017-143455"/>
    <d v="2017-11-11T00:00:00"/>
    <d v="2017-11-18T00:00:00"/>
    <s v="Standard Class"/>
    <s v="ML-17755"/>
    <x v="529"/>
    <x v="2"/>
    <s v="United States"/>
    <s v="Springfield"/>
    <x v="24"/>
    <n v="45503"/>
    <x v="3"/>
    <s v="OFF-PA-10004451"/>
    <x v="1"/>
    <x v="10"/>
    <s v="Xerox 222"/>
    <n v="10.368"/>
    <n v="2"/>
    <n v="0.2"/>
    <x v="572"/>
    <x v="2"/>
    <x v="3"/>
    <x v="0"/>
    <x v="0"/>
  </r>
  <r>
    <n v="2776"/>
    <s v="CA-2016-144729"/>
    <d v="2016-10-21T00:00:00"/>
    <d v="2016-10-25T00:00:00"/>
    <s v="Standard Class"/>
    <s v="JE-15745"/>
    <x v="32"/>
    <x v="0"/>
    <s v="United States"/>
    <s v="San Diego"/>
    <x v="1"/>
    <n v="92037"/>
    <x v="1"/>
    <s v="OFF-ST-10004804"/>
    <x v="1"/>
    <x v="4"/>
    <s v="Belkin 19&quot; Vented Equipment Shelf, Black"/>
    <n v="154.44"/>
    <n v="3"/>
    <n v="0"/>
    <x v="1284"/>
    <x v="0"/>
    <x v="0"/>
    <x v="0"/>
    <x v="2"/>
  </r>
  <r>
    <n v="2777"/>
    <s v="CA-2015-127019"/>
    <d v="2015-12-21T00:00:00"/>
    <d v="2015-12-25T00:00:00"/>
    <s v="Standard Class"/>
    <s v="ER-13855"/>
    <x v="45"/>
    <x v="1"/>
    <s v="United States"/>
    <s v="Colorado Springs"/>
    <x v="22"/>
    <n v="80906"/>
    <x v="1"/>
    <s v="OFF-AP-10003971"/>
    <x v="1"/>
    <x v="9"/>
    <s v="Belkin 6 Outlet Metallic Surge Strip"/>
    <n v="60.984000000000002"/>
    <n v="7"/>
    <n v="0.2"/>
    <x v="2454"/>
    <x v="2"/>
    <x v="1"/>
    <x v="0"/>
    <x v="4"/>
  </r>
  <r>
    <n v="2778"/>
    <s v="CA-2015-138534"/>
    <d v="2015-07-17T00:00:00"/>
    <d v="2015-07-19T00:00:00"/>
    <s v="Second Class"/>
    <s v="JM-15535"/>
    <x v="341"/>
    <x v="0"/>
    <s v="United States"/>
    <s v="Bakersfield"/>
    <x v="1"/>
    <n v="93309"/>
    <x v="1"/>
    <s v="FUR-BO-10003159"/>
    <x v="0"/>
    <x v="0"/>
    <s v="Sauder Camden County Collection Libraries, Planked Cherry Finish"/>
    <n v="195.46600000000001"/>
    <n v="2"/>
    <n v="0.15"/>
    <x v="2455"/>
    <x v="2"/>
    <x v="1"/>
    <x v="2"/>
    <x v="7"/>
  </r>
  <r>
    <n v="2779"/>
    <s v="CA-2017-108322"/>
    <d v="2017-04-30T00:00:00"/>
    <d v="2017-05-05T00:00:00"/>
    <s v="Standard Class"/>
    <s v="SS-20140"/>
    <x v="164"/>
    <x v="1"/>
    <s v="United States"/>
    <s v="Pompano Beach"/>
    <x v="2"/>
    <n v="33068"/>
    <x v="0"/>
    <s v="FUR-FU-10001935"/>
    <x v="0"/>
    <x v="5"/>
    <s v="3M Hangers With Command Adhesive"/>
    <n v="23.68"/>
    <n v="8"/>
    <n v="0.2"/>
    <x v="2456"/>
    <x v="2"/>
    <x v="3"/>
    <x v="1"/>
    <x v="3"/>
  </r>
  <r>
    <n v="2780"/>
    <s v="CA-2017-108322"/>
    <d v="2017-04-30T00:00:00"/>
    <d v="2017-05-05T00:00:00"/>
    <s v="Standard Class"/>
    <s v="SS-20140"/>
    <x v="164"/>
    <x v="1"/>
    <s v="United States"/>
    <s v="Pompano Beach"/>
    <x v="2"/>
    <n v="33068"/>
    <x v="0"/>
    <s v="TEC-AC-10003433"/>
    <x v="2"/>
    <x v="11"/>
    <s v="Maxell 4.7GB DVD+R 5/Pack"/>
    <n v="2.3759999999999999"/>
    <n v="3"/>
    <n v="0.2"/>
    <x v="2457"/>
    <x v="2"/>
    <x v="3"/>
    <x v="1"/>
    <x v="3"/>
  </r>
  <r>
    <n v="2781"/>
    <s v="CA-2017-167668"/>
    <d v="2017-05-06T00:00:00"/>
    <d v="2017-05-08T00:00:00"/>
    <s v="First Class"/>
    <s v="TC-21295"/>
    <x v="646"/>
    <x v="0"/>
    <s v="United States"/>
    <s v="New York City"/>
    <x v="15"/>
    <n v="10035"/>
    <x v="3"/>
    <s v="OFF-LA-10004544"/>
    <x v="1"/>
    <x v="2"/>
    <s v="Avery 505"/>
    <n v="59.2"/>
    <n v="4"/>
    <n v="0"/>
    <x v="2458"/>
    <x v="0"/>
    <x v="3"/>
    <x v="1"/>
    <x v="5"/>
  </r>
  <r>
    <n v="2782"/>
    <s v="CA-2017-146724"/>
    <d v="2017-11-20T00:00:00"/>
    <d v="2017-11-27T00:00:00"/>
    <s v="Standard Class"/>
    <s v="HG-15025"/>
    <x v="643"/>
    <x v="0"/>
    <s v="United States"/>
    <s v="Lakeville"/>
    <x v="11"/>
    <n v="55044"/>
    <x v="2"/>
    <s v="OFF-AR-10001026"/>
    <x v="1"/>
    <x v="6"/>
    <s v="Sanford Uni-Blazer View Highlighters, Chisel Tip, Yellow"/>
    <n v="22"/>
    <n v="10"/>
    <n v="0"/>
    <x v="2459"/>
    <x v="0"/>
    <x v="3"/>
    <x v="0"/>
    <x v="0"/>
  </r>
  <r>
    <n v="2783"/>
    <s v="CA-2016-139878"/>
    <d v="2016-11-11T00:00:00"/>
    <d v="2016-11-16T00:00:00"/>
    <s v="Standard Class"/>
    <s v="LD-17005"/>
    <x v="436"/>
    <x v="0"/>
    <s v="United States"/>
    <s v="Detroit"/>
    <x v="12"/>
    <n v="48234"/>
    <x v="2"/>
    <s v="TEC-PH-10001336"/>
    <x v="2"/>
    <x v="7"/>
    <s v="Digium D40 VoIP phone"/>
    <n v="257.98"/>
    <n v="2"/>
    <n v="0"/>
    <x v="2178"/>
    <x v="0"/>
    <x v="0"/>
    <x v="0"/>
    <x v="0"/>
  </r>
  <r>
    <n v="2784"/>
    <s v="US-2016-106677"/>
    <d v="2016-11-05T00:00:00"/>
    <d v="2016-11-10T00:00:00"/>
    <s v="Standard Class"/>
    <s v="AS-10285"/>
    <x v="155"/>
    <x v="1"/>
    <s v="United States"/>
    <s v="Philadelphia"/>
    <x v="9"/>
    <n v="19134"/>
    <x v="3"/>
    <s v="TEC-PH-10003187"/>
    <x v="2"/>
    <x v="7"/>
    <s v="Anker Astro Mini 3000mAh Ultra-Compact Portable Charger"/>
    <n v="23.988"/>
    <n v="2"/>
    <n v="0.4"/>
    <x v="2460"/>
    <x v="1"/>
    <x v="0"/>
    <x v="0"/>
    <x v="0"/>
  </r>
  <r>
    <n v="2785"/>
    <s v="CA-2016-116974"/>
    <d v="2016-10-09T00:00:00"/>
    <d v="2016-10-15T00:00:00"/>
    <s v="Standard Class"/>
    <s v="MP-17965"/>
    <x v="172"/>
    <x v="1"/>
    <s v="United States"/>
    <s v="Troy"/>
    <x v="24"/>
    <n v="45373"/>
    <x v="3"/>
    <s v="TEC-PH-10004897"/>
    <x v="2"/>
    <x v="7"/>
    <s v="Mediabridge Sport Armband iPhone 5s"/>
    <n v="23.975999999999999"/>
    <n v="4"/>
    <n v="0.4"/>
    <x v="2461"/>
    <x v="1"/>
    <x v="0"/>
    <x v="0"/>
    <x v="2"/>
  </r>
  <r>
    <n v="2786"/>
    <s v="CA-2015-149972"/>
    <d v="2015-09-21T00:00:00"/>
    <d v="2015-09-23T00:00:00"/>
    <s v="First Class"/>
    <s v="CD-12790"/>
    <x v="522"/>
    <x v="2"/>
    <s v="United States"/>
    <s v="Los Angeles"/>
    <x v="1"/>
    <n v="90036"/>
    <x v="1"/>
    <s v="FUR-CH-10004997"/>
    <x v="0"/>
    <x v="1"/>
    <s v="Hon Every-Day Series Multi-Task Chairs"/>
    <n v="601.53599999999994"/>
    <n v="4"/>
    <n v="0.2"/>
    <x v="232"/>
    <x v="2"/>
    <x v="1"/>
    <x v="2"/>
    <x v="8"/>
  </r>
  <r>
    <n v="2787"/>
    <s v="CA-2015-149972"/>
    <d v="2015-09-21T00:00:00"/>
    <d v="2015-09-23T00:00:00"/>
    <s v="First Class"/>
    <s v="CD-12790"/>
    <x v="522"/>
    <x v="2"/>
    <s v="United States"/>
    <s v="Los Angeles"/>
    <x v="1"/>
    <n v="90036"/>
    <x v="1"/>
    <s v="OFF-FA-10002763"/>
    <x v="1"/>
    <x v="13"/>
    <s v="Advantus Map Pennant Flags and Round Head Tacks"/>
    <n v="7.9"/>
    <n v="2"/>
    <n v="0"/>
    <x v="2462"/>
    <x v="0"/>
    <x v="1"/>
    <x v="2"/>
    <x v="8"/>
  </r>
  <r>
    <n v="2788"/>
    <s v="US-2014-117744"/>
    <d v="2014-12-02T00:00:00"/>
    <d v="2014-12-06T00:00:00"/>
    <s v="Standard Class"/>
    <s v="MD-17860"/>
    <x v="550"/>
    <x v="1"/>
    <s v="United States"/>
    <s v="Corpus Christi"/>
    <x v="5"/>
    <n v="78415"/>
    <x v="2"/>
    <s v="FUR-FU-10001588"/>
    <x v="0"/>
    <x v="5"/>
    <s v="Deflect-o SuperTray Unbreakable Stackable Tray, Letter, Black"/>
    <n v="58.36"/>
    <n v="5"/>
    <n v="0.6"/>
    <x v="2463"/>
    <x v="1"/>
    <x v="2"/>
    <x v="0"/>
    <x v="4"/>
  </r>
  <r>
    <n v="2789"/>
    <s v="US-2014-117744"/>
    <d v="2014-12-02T00:00:00"/>
    <d v="2014-12-06T00:00:00"/>
    <s v="Standard Class"/>
    <s v="MD-17860"/>
    <x v="550"/>
    <x v="1"/>
    <s v="United States"/>
    <s v="Corpus Christi"/>
    <x v="5"/>
    <n v="78415"/>
    <x v="2"/>
    <s v="OFF-AR-10000940"/>
    <x v="1"/>
    <x v="6"/>
    <s v="Newell 343"/>
    <n v="16.463999999999999"/>
    <n v="7"/>
    <n v="0.2"/>
    <x v="2464"/>
    <x v="2"/>
    <x v="2"/>
    <x v="0"/>
    <x v="4"/>
  </r>
  <r>
    <n v="2790"/>
    <s v="US-2014-117744"/>
    <d v="2014-12-02T00:00:00"/>
    <d v="2014-12-06T00:00:00"/>
    <s v="Standard Class"/>
    <s v="MD-17860"/>
    <x v="550"/>
    <x v="1"/>
    <s v="United States"/>
    <s v="Corpus Christi"/>
    <x v="5"/>
    <n v="78415"/>
    <x v="2"/>
    <s v="FUR-FU-10002759"/>
    <x v="0"/>
    <x v="5"/>
    <s v="12-1/2 Diameter Round Wall Clock"/>
    <n v="39.96"/>
    <n v="5"/>
    <n v="0.6"/>
    <x v="2465"/>
    <x v="1"/>
    <x v="2"/>
    <x v="0"/>
    <x v="4"/>
  </r>
  <r>
    <n v="2791"/>
    <s v="CA-2014-125514"/>
    <d v="2014-09-21T00:00:00"/>
    <d v="2014-09-22T00:00:00"/>
    <s v="First Class"/>
    <s v="BM-11650"/>
    <x v="312"/>
    <x v="1"/>
    <s v="United States"/>
    <s v="Omaha"/>
    <x v="8"/>
    <n v="68104"/>
    <x v="2"/>
    <s v="OFF-AP-10000358"/>
    <x v="1"/>
    <x v="9"/>
    <s v="Fellowes Basic Home/Office Series Surge Protectors"/>
    <n v="25.96"/>
    <n v="2"/>
    <n v="0"/>
    <x v="2466"/>
    <x v="0"/>
    <x v="2"/>
    <x v="2"/>
    <x v="8"/>
  </r>
  <r>
    <n v="2792"/>
    <s v="CA-2014-125514"/>
    <d v="2014-09-21T00:00:00"/>
    <d v="2014-09-22T00:00:00"/>
    <s v="First Class"/>
    <s v="BM-11650"/>
    <x v="312"/>
    <x v="1"/>
    <s v="United States"/>
    <s v="Omaha"/>
    <x v="8"/>
    <n v="68104"/>
    <x v="2"/>
    <s v="OFF-AP-10003281"/>
    <x v="1"/>
    <x v="9"/>
    <s v="Acco 6 Outlet Guardian Standard Surge Suppressor"/>
    <n v="36.270000000000003"/>
    <n v="3"/>
    <n v="0"/>
    <x v="743"/>
    <x v="0"/>
    <x v="2"/>
    <x v="2"/>
    <x v="8"/>
  </r>
  <r>
    <n v="2793"/>
    <s v="CA-2014-125514"/>
    <d v="2014-09-21T00:00:00"/>
    <d v="2014-09-22T00:00:00"/>
    <s v="First Class"/>
    <s v="BM-11650"/>
    <x v="312"/>
    <x v="1"/>
    <s v="United States"/>
    <s v="Omaha"/>
    <x v="8"/>
    <n v="68104"/>
    <x v="2"/>
    <s v="OFF-PA-10000029"/>
    <x v="1"/>
    <x v="10"/>
    <s v="Xerox 224"/>
    <n v="6.48"/>
    <n v="1"/>
    <n v="0"/>
    <x v="90"/>
    <x v="0"/>
    <x v="2"/>
    <x v="2"/>
    <x v="8"/>
  </r>
  <r>
    <n v="2794"/>
    <s v="CA-2014-154599"/>
    <d v="2014-04-12T00:00:00"/>
    <d v="2014-04-17T00:00:00"/>
    <s v="Standard Class"/>
    <s v="KN-16450"/>
    <x v="634"/>
    <x v="1"/>
    <s v="United States"/>
    <s v="Redondo Beach"/>
    <x v="1"/>
    <n v="90278"/>
    <x v="1"/>
    <s v="TEC-PH-10001557"/>
    <x v="2"/>
    <x v="7"/>
    <s v="Pyle PMP37LED"/>
    <n v="1075.088"/>
    <n v="14"/>
    <n v="0.2"/>
    <x v="2467"/>
    <x v="2"/>
    <x v="2"/>
    <x v="1"/>
    <x v="3"/>
  </r>
  <r>
    <n v="2795"/>
    <s v="CA-2014-154599"/>
    <d v="2014-04-12T00:00:00"/>
    <d v="2014-04-17T00:00:00"/>
    <s v="Standard Class"/>
    <s v="KN-16450"/>
    <x v="634"/>
    <x v="1"/>
    <s v="United States"/>
    <s v="Redondo Beach"/>
    <x v="1"/>
    <n v="90278"/>
    <x v="1"/>
    <s v="TEC-PH-10000576"/>
    <x v="2"/>
    <x v="7"/>
    <s v="AT&amp;T 1080 Corded phone"/>
    <n v="438.36799999999999"/>
    <n v="4"/>
    <n v="0.2"/>
    <x v="2468"/>
    <x v="2"/>
    <x v="2"/>
    <x v="1"/>
    <x v="3"/>
  </r>
  <r>
    <n v="2796"/>
    <s v="CA-2014-154599"/>
    <d v="2014-04-12T00:00:00"/>
    <d v="2014-04-17T00:00:00"/>
    <s v="Standard Class"/>
    <s v="KN-16450"/>
    <x v="634"/>
    <x v="1"/>
    <s v="United States"/>
    <s v="Redondo Beach"/>
    <x v="1"/>
    <n v="90278"/>
    <x v="1"/>
    <s v="OFF-BI-10002764"/>
    <x v="1"/>
    <x v="8"/>
    <s v="Recycled Pressboard Report Cover with Reinforced Top Hinge"/>
    <n v="18.088000000000001"/>
    <n v="7"/>
    <n v="0.2"/>
    <x v="2469"/>
    <x v="2"/>
    <x v="2"/>
    <x v="1"/>
    <x v="3"/>
  </r>
  <r>
    <n v="2797"/>
    <s v="CA-2014-154599"/>
    <d v="2014-04-12T00:00:00"/>
    <d v="2014-04-17T00:00:00"/>
    <s v="Standard Class"/>
    <s v="KN-16450"/>
    <x v="634"/>
    <x v="1"/>
    <s v="United States"/>
    <s v="Redondo Beach"/>
    <x v="1"/>
    <n v="90278"/>
    <x v="1"/>
    <s v="FUR-BO-10001337"/>
    <x v="0"/>
    <x v="0"/>
    <s v="O'Sullivan Living Dimensions 2-Shelf Bookcases"/>
    <n v="308.49900000000002"/>
    <n v="3"/>
    <n v="0.15"/>
    <x v="2470"/>
    <x v="2"/>
    <x v="2"/>
    <x v="1"/>
    <x v="3"/>
  </r>
  <r>
    <n v="2798"/>
    <s v="CA-2017-158743"/>
    <d v="2017-10-20T00:00:00"/>
    <d v="2017-10-27T00:00:00"/>
    <s v="Standard Class"/>
    <s v="IG-15085"/>
    <x v="490"/>
    <x v="0"/>
    <s v="United States"/>
    <s v="Little Rock"/>
    <x v="36"/>
    <n v="72209"/>
    <x v="0"/>
    <s v="OFF-AR-10002257"/>
    <x v="1"/>
    <x v="6"/>
    <s v="Eldon Spacemaker Box, Quick-Snap Lid, Clear"/>
    <n v="13.36"/>
    <n v="4"/>
    <n v="0"/>
    <x v="2471"/>
    <x v="0"/>
    <x v="3"/>
    <x v="0"/>
    <x v="2"/>
  </r>
  <r>
    <n v="2799"/>
    <s v="CA-2017-158743"/>
    <d v="2017-10-20T00:00:00"/>
    <d v="2017-10-27T00:00:00"/>
    <s v="Standard Class"/>
    <s v="IG-15085"/>
    <x v="490"/>
    <x v="0"/>
    <s v="United States"/>
    <s v="Little Rock"/>
    <x v="36"/>
    <n v="72209"/>
    <x v="0"/>
    <s v="OFF-PA-10001019"/>
    <x v="1"/>
    <x v="10"/>
    <s v="Xerox 1884"/>
    <n v="39.96"/>
    <n v="2"/>
    <n v="0"/>
    <x v="815"/>
    <x v="0"/>
    <x v="3"/>
    <x v="0"/>
    <x v="2"/>
  </r>
  <r>
    <n v="2800"/>
    <s v="CA-2017-158743"/>
    <d v="2017-10-20T00:00:00"/>
    <d v="2017-10-27T00:00:00"/>
    <s v="Standard Class"/>
    <s v="IG-15085"/>
    <x v="490"/>
    <x v="0"/>
    <s v="United States"/>
    <s v="Little Rock"/>
    <x v="36"/>
    <n v="72209"/>
    <x v="0"/>
    <s v="OFF-BI-10003364"/>
    <x v="1"/>
    <x v="8"/>
    <s v="Binding Machine Supplies"/>
    <n v="145.85"/>
    <n v="5"/>
    <n v="0"/>
    <x v="2472"/>
    <x v="0"/>
    <x v="3"/>
    <x v="0"/>
    <x v="2"/>
  </r>
  <r>
    <n v="2801"/>
    <s v="CA-2016-153318"/>
    <d v="2016-10-25T00:00:00"/>
    <d v="2016-10-28T00:00:00"/>
    <s v="First Class"/>
    <s v="JS-15595"/>
    <x v="329"/>
    <x v="1"/>
    <s v="United States"/>
    <s v="Miami"/>
    <x v="2"/>
    <n v="33180"/>
    <x v="0"/>
    <s v="TEC-PH-10000984"/>
    <x v="2"/>
    <x v="7"/>
    <s v="Panasonic KX-TG9471B"/>
    <n v="783.96"/>
    <n v="5"/>
    <n v="0.2"/>
    <x v="2473"/>
    <x v="2"/>
    <x v="0"/>
    <x v="0"/>
    <x v="2"/>
  </r>
  <r>
    <n v="2802"/>
    <s v="US-2015-110163"/>
    <d v="2015-11-01T00:00:00"/>
    <d v="2015-11-04T00:00:00"/>
    <s v="First Class"/>
    <s v="GA-14725"/>
    <x v="315"/>
    <x v="0"/>
    <s v="United States"/>
    <s v="Salem"/>
    <x v="21"/>
    <n v="97301"/>
    <x v="1"/>
    <s v="OFF-AR-10001683"/>
    <x v="1"/>
    <x v="6"/>
    <s v="Lumber Crayons"/>
    <n v="7.88"/>
    <n v="1"/>
    <n v="0.2"/>
    <x v="2474"/>
    <x v="2"/>
    <x v="1"/>
    <x v="0"/>
    <x v="0"/>
  </r>
  <r>
    <n v="2803"/>
    <s v="CA-2017-143329"/>
    <d v="2017-11-03T00:00:00"/>
    <d v="2017-11-08T00:00:00"/>
    <s v="Standard Class"/>
    <s v="DL-13330"/>
    <x v="658"/>
    <x v="0"/>
    <s v="United States"/>
    <s v="Las Cruces"/>
    <x v="27"/>
    <n v="88001"/>
    <x v="1"/>
    <s v="FUR-FU-10000629"/>
    <x v="0"/>
    <x v="5"/>
    <s v="9-3/4 Diameter Round Wall Clock"/>
    <n v="41.37"/>
    <n v="3"/>
    <n v="0"/>
    <x v="1496"/>
    <x v="0"/>
    <x v="3"/>
    <x v="0"/>
    <x v="0"/>
  </r>
  <r>
    <n v="2804"/>
    <s v="CA-2015-159380"/>
    <d v="2015-05-12T00:00:00"/>
    <d v="2015-05-16T00:00:00"/>
    <s v="Standard Class"/>
    <s v="CS-12505"/>
    <x v="473"/>
    <x v="0"/>
    <s v="United States"/>
    <s v="San Francisco"/>
    <x v="1"/>
    <n v="94122"/>
    <x v="1"/>
    <s v="OFF-PA-10003893"/>
    <x v="1"/>
    <x v="10"/>
    <s v="Xerox 1962"/>
    <n v="12.84"/>
    <n v="3"/>
    <n v="0"/>
    <x v="2475"/>
    <x v="0"/>
    <x v="1"/>
    <x v="1"/>
    <x v="5"/>
  </r>
  <r>
    <n v="2805"/>
    <s v="CA-2015-159380"/>
    <d v="2015-05-12T00:00:00"/>
    <d v="2015-05-16T00:00:00"/>
    <s v="Standard Class"/>
    <s v="CS-12505"/>
    <x v="473"/>
    <x v="0"/>
    <s v="United States"/>
    <s v="San Francisco"/>
    <x v="1"/>
    <n v="94122"/>
    <x v="1"/>
    <s v="OFF-PA-10004239"/>
    <x v="1"/>
    <x v="10"/>
    <s v="Xerox 1953"/>
    <n v="25.68"/>
    <n v="6"/>
    <n v="0"/>
    <x v="2476"/>
    <x v="0"/>
    <x v="1"/>
    <x v="1"/>
    <x v="5"/>
  </r>
  <r>
    <n v="2806"/>
    <s v="CA-2015-122623"/>
    <d v="2015-09-07T00:00:00"/>
    <d v="2015-09-11T00:00:00"/>
    <s v="Standard Class"/>
    <s v="CC-12145"/>
    <x v="230"/>
    <x v="0"/>
    <s v="United States"/>
    <s v="El Paso"/>
    <x v="5"/>
    <n v="79907"/>
    <x v="2"/>
    <s v="FUR-CH-10000553"/>
    <x v="0"/>
    <x v="1"/>
    <s v="Metal Folding Chairs, Beige, 4/Carton"/>
    <n v="47.515999999999998"/>
    <n v="2"/>
    <n v="0.3"/>
    <x v="2477"/>
    <x v="1"/>
    <x v="1"/>
    <x v="2"/>
    <x v="8"/>
  </r>
  <r>
    <n v="2807"/>
    <s v="CA-2015-148635"/>
    <d v="2015-07-25T00:00:00"/>
    <d v="2015-07-27T00:00:00"/>
    <s v="Second Class"/>
    <s v="MH-18025"/>
    <x v="659"/>
    <x v="0"/>
    <s v="United States"/>
    <s v="Seattle"/>
    <x v="4"/>
    <n v="98115"/>
    <x v="1"/>
    <s v="OFF-FA-10004395"/>
    <x v="1"/>
    <x v="13"/>
    <s v="Plymouth Boxed Rubber Bands by Plymouth"/>
    <n v="9.42"/>
    <n v="2"/>
    <n v="0"/>
    <x v="2478"/>
    <x v="0"/>
    <x v="1"/>
    <x v="2"/>
    <x v="7"/>
  </r>
  <r>
    <n v="2808"/>
    <s v="CA-2015-148635"/>
    <d v="2015-07-25T00:00:00"/>
    <d v="2015-07-27T00:00:00"/>
    <s v="Second Class"/>
    <s v="MH-18025"/>
    <x v="659"/>
    <x v="0"/>
    <s v="United States"/>
    <s v="Seattle"/>
    <x v="4"/>
    <n v="98115"/>
    <x v="1"/>
    <s v="OFF-PA-10004782"/>
    <x v="1"/>
    <x v="10"/>
    <s v="Xerox 228"/>
    <n v="12.96"/>
    <n v="2"/>
    <n v="0"/>
    <x v="91"/>
    <x v="0"/>
    <x v="1"/>
    <x v="2"/>
    <x v="7"/>
  </r>
  <r>
    <n v="2809"/>
    <s v="CA-2015-148635"/>
    <d v="2015-07-25T00:00:00"/>
    <d v="2015-07-27T00:00:00"/>
    <s v="Second Class"/>
    <s v="MH-18025"/>
    <x v="659"/>
    <x v="0"/>
    <s v="United States"/>
    <s v="Seattle"/>
    <x v="4"/>
    <n v="98115"/>
    <x v="1"/>
    <s v="FUR-BO-10002213"/>
    <x v="0"/>
    <x v="0"/>
    <s v="Sauder Forest Hills Library, Woodland Oak Finish"/>
    <n v="704.9"/>
    <n v="5"/>
    <n v="0"/>
    <x v="2479"/>
    <x v="0"/>
    <x v="1"/>
    <x v="2"/>
    <x v="7"/>
  </r>
  <r>
    <n v="2810"/>
    <s v="CA-2015-148635"/>
    <d v="2015-07-25T00:00:00"/>
    <d v="2015-07-27T00:00:00"/>
    <s v="Second Class"/>
    <s v="MH-18025"/>
    <x v="659"/>
    <x v="0"/>
    <s v="United States"/>
    <s v="Seattle"/>
    <x v="4"/>
    <n v="98115"/>
    <x v="1"/>
    <s v="FUR-CH-10001854"/>
    <x v="0"/>
    <x v="1"/>
    <s v="Office Star - Professional Matrix Back Chair with 2-to-1 Synchro Tilt and Mesh Fabric Seat"/>
    <n v="561.56799999999998"/>
    <n v="2"/>
    <n v="0.2"/>
    <x v="2480"/>
    <x v="2"/>
    <x v="1"/>
    <x v="2"/>
    <x v="7"/>
  </r>
  <r>
    <n v="2811"/>
    <s v="CA-2015-135685"/>
    <d v="2015-11-16T00:00:00"/>
    <d v="2015-11-18T00:00:00"/>
    <s v="Second Class"/>
    <s v="MP-18175"/>
    <x v="486"/>
    <x v="2"/>
    <s v="United States"/>
    <s v="Milwaukee"/>
    <x v="6"/>
    <n v="53209"/>
    <x v="2"/>
    <s v="OFF-PA-10000157"/>
    <x v="1"/>
    <x v="10"/>
    <s v="Xerox 191"/>
    <n v="179.82"/>
    <n v="9"/>
    <n v="0"/>
    <x v="2481"/>
    <x v="0"/>
    <x v="1"/>
    <x v="0"/>
    <x v="0"/>
  </r>
  <r>
    <n v="2812"/>
    <s v="CA-2015-135685"/>
    <d v="2015-11-16T00:00:00"/>
    <d v="2015-11-18T00:00:00"/>
    <s v="Second Class"/>
    <s v="MP-18175"/>
    <x v="486"/>
    <x v="2"/>
    <s v="United States"/>
    <s v="Milwaukee"/>
    <x v="6"/>
    <n v="53209"/>
    <x v="2"/>
    <s v="FUR-FU-10001185"/>
    <x v="0"/>
    <x v="5"/>
    <s v="Advantus Employee of the Month Certificate Frame, 11 x 13-1/2"/>
    <n v="185.58"/>
    <n v="6"/>
    <n v="0"/>
    <x v="2482"/>
    <x v="0"/>
    <x v="1"/>
    <x v="0"/>
    <x v="0"/>
  </r>
  <r>
    <n v="2813"/>
    <s v="CA-2015-135685"/>
    <d v="2015-11-16T00:00:00"/>
    <d v="2015-11-18T00:00:00"/>
    <s v="Second Class"/>
    <s v="MP-18175"/>
    <x v="486"/>
    <x v="2"/>
    <s v="United States"/>
    <s v="Milwaukee"/>
    <x v="6"/>
    <n v="53209"/>
    <x v="2"/>
    <s v="FUR-TA-10001520"/>
    <x v="0"/>
    <x v="3"/>
    <s v="Lesro Sheffield Collection Coffee Table, End Table, Center Table, Corner Table"/>
    <n v="214.11"/>
    <n v="3"/>
    <n v="0"/>
    <x v="2483"/>
    <x v="0"/>
    <x v="1"/>
    <x v="0"/>
    <x v="0"/>
  </r>
  <r>
    <n v="2814"/>
    <s v="CA-2015-135685"/>
    <d v="2015-11-16T00:00:00"/>
    <d v="2015-11-18T00:00:00"/>
    <s v="Second Class"/>
    <s v="MP-18175"/>
    <x v="486"/>
    <x v="2"/>
    <s v="United States"/>
    <s v="Milwaukee"/>
    <x v="6"/>
    <n v="53209"/>
    <x v="2"/>
    <s v="TEC-AC-10004145"/>
    <x v="2"/>
    <x v="11"/>
    <s v="Logitech diNovo Edge Keyboard"/>
    <n v="999.96"/>
    <n v="4"/>
    <n v="0"/>
    <x v="2484"/>
    <x v="0"/>
    <x v="1"/>
    <x v="0"/>
    <x v="0"/>
  </r>
  <r>
    <n v="2815"/>
    <s v="CA-2015-135685"/>
    <d v="2015-11-16T00:00:00"/>
    <d v="2015-11-18T00:00:00"/>
    <s v="Second Class"/>
    <s v="MP-18175"/>
    <x v="486"/>
    <x v="2"/>
    <s v="United States"/>
    <s v="Milwaukee"/>
    <x v="6"/>
    <n v="53209"/>
    <x v="2"/>
    <s v="FUR-TA-10000688"/>
    <x v="0"/>
    <x v="3"/>
    <s v="Chromcraft Bull-Nose Wood Round Conference Table Top, Wood Base"/>
    <n v="653.54999999999995"/>
    <n v="3"/>
    <n v="0"/>
    <x v="2485"/>
    <x v="0"/>
    <x v="1"/>
    <x v="0"/>
    <x v="0"/>
  </r>
  <r>
    <n v="2816"/>
    <s v="CA-2015-104626"/>
    <d v="2015-09-01T00:00:00"/>
    <d v="2015-09-08T00:00:00"/>
    <s v="Standard Class"/>
    <s v="DR-12940"/>
    <x v="660"/>
    <x v="2"/>
    <s v="United States"/>
    <s v="Franklin"/>
    <x v="31"/>
    <n v="2038"/>
    <x v="3"/>
    <s v="OFF-BI-10001510"/>
    <x v="1"/>
    <x v="8"/>
    <s v="Deluxe Heavy-Duty Vinyl Round Ring Binder"/>
    <n v="114.6"/>
    <n v="5"/>
    <n v="0"/>
    <x v="2486"/>
    <x v="0"/>
    <x v="1"/>
    <x v="2"/>
    <x v="8"/>
  </r>
  <r>
    <n v="2817"/>
    <s v="CA-2015-104626"/>
    <d v="2015-09-01T00:00:00"/>
    <d v="2015-09-08T00:00:00"/>
    <s v="Standard Class"/>
    <s v="DR-12940"/>
    <x v="660"/>
    <x v="2"/>
    <s v="United States"/>
    <s v="Franklin"/>
    <x v="31"/>
    <n v="2038"/>
    <x v="3"/>
    <s v="FUR-CH-10003817"/>
    <x v="0"/>
    <x v="1"/>
    <s v="Global Value Steno Chair, Gray"/>
    <n v="60.74"/>
    <n v="1"/>
    <n v="0"/>
    <x v="2487"/>
    <x v="0"/>
    <x v="1"/>
    <x v="2"/>
    <x v="8"/>
  </r>
  <r>
    <n v="2818"/>
    <s v="CA-2015-104626"/>
    <d v="2015-09-01T00:00:00"/>
    <d v="2015-09-08T00:00:00"/>
    <s v="Standard Class"/>
    <s v="DR-12940"/>
    <x v="660"/>
    <x v="2"/>
    <s v="United States"/>
    <s v="Franklin"/>
    <x v="31"/>
    <n v="2038"/>
    <x v="3"/>
    <s v="FUR-FU-10000308"/>
    <x v="0"/>
    <x v="5"/>
    <s v="Deflect-o Glass Clear Studded Chair Mats"/>
    <n v="124.36"/>
    <n v="2"/>
    <n v="0"/>
    <x v="2488"/>
    <x v="0"/>
    <x v="1"/>
    <x v="2"/>
    <x v="8"/>
  </r>
  <r>
    <n v="2819"/>
    <s v="CA-2015-104626"/>
    <d v="2015-09-01T00:00:00"/>
    <d v="2015-09-08T00:00:00"/>
    <s v="Standard Class"/>
    <s v="DR-12940"/>
    <x v="660"/>
    <x v="2"/>
    <s v="United States"/>
    <s v="Franklin"/>
    <x v="31"/>
    <n v="2038"/>
    <x v="3"/>
    <s v="OFF-ST-10003208"/>
    <x v="1"/>
    <x v="4"/>
    <s v="Adjustable Depth Letter/Legal Cart"/>
    <n v="1088.76"/>
    <n v="6"/>
    <n v="0"/>
    <x v="2489"/>
    <x v="0"/>
    <x v="1"/>
    <x v="2"/>
    <x v="8"/>
  </r>
  <r>
    <n v="2820"/>
    <s v="CA-2016-160500"/>
    <d v="2016-05-05T00:00:00"/>
    <d v="2016-05-08T00:00:00"/>
    <s v="First Class"/>
    <s v="DM-13015"/>
    <x v="661"/>
    <x v="0"/>
    <s v="United States"/>
    <s v="Encinitas"/>
    <x v="1"/>
    <n v="92024"/>
    <x v="1"/>
    <s v="OFF-BI-10003784"/>
    <x v="1"/>
    <x v="8"/>
    <s v="Computer Printout Index Tabs"/>
    <n v="6.72"/>
    <n v="5"/>
    <n v="0.2"/>
    <x v="2490"/>
    <x v="2"/>
    <x v="0"/>
    <x v="1"/>
    <x v="5"/>
  </r>
  <r>
    <n v="2821"/>
    <s v="CA-2016-160500"/>
    <d v="2016-05-05T00:00:00"/>
    <d v="2016-05-08T00:00:00"/>
    <s v="First Class"/>
    <s v="DM-13015"/>
    <x v="661"/>
    <x v="0"/>
    <s v="United States"/>
    <s v="Encinitas"/>
    <x v="1"/>
    <n v="92024"/>
    <x v="1"/>
    <s v="FUR-TA-10003748"/>
    <x v="0"/>
    <x v="3"/>
    <s v="Bevis 36 x 72 Conference Tables"/>
    <n v="298.77600000000001"/>
    <n v="3"/>
    <n v="0.2"/>
    <x v="2491"/>
    <x v="2"/>
    <x v="0"/>
    <x v="1"/>
    <x v="5"/>
  </r>
  <r>
    <n v="2822"/>
    <s v="CA-2017-100202"/>
    <d v="2016-12-31T00:00:00"/>
    <d v="2017-01-05T00:00:00"/>
    <s v="Standard Class"/>
    <s v="BD-11620"/>
    <x v="379"/>
    <x v="0"/>
    <s v="United States"/>
    <s v="Anaheim"/>
    <x v="1"/>
    <n v="92804"/>
    <x v="1"/>
    <s v="TEC-PH-10002563"/>
    <x v="2"/>
    <x v="7"/>
    <s v="Adtran 1202752G1"/>
    <n v="302.37599999999998"/>
    <n v="3"/>
    <n v="0.2"/>
    <x v="216"/>
    <x v="2"/>
    <x v="0"/>
    <x v="0"/>
    <x v="4"/>
  </r>
  <r>
    <n v="2823"/>
    <s v="CA-2017-131016"/>
    <d v="2017-09-18T00:00:00"/>
    <d v="2017-09-20T00:00:00"/>
    <s v="First Class"/>
    <s v="DC-12850"/>
    <x v="419"/>
    <x v="0"/>
    <s v="United States"/>
    <s v="Arlington"/>
    <x v="5"/>
    <n v="76017"/>
    <x v="2"/>
    <s v="OFF-AR-10000122"/>
    <x v="1"/>
    <x v="6"/>
    <s v="Newell 314"/>
    <n v="8.9280000000000008"/>
    <n v="2"/>
    <n v="0.2"/>
    <x v="2492"/>
    <x v="2"/>
    <x v="3"/>
    <x v="2"/>
    <x v="8"/>
  </r>
  <r>
    <n v="2824"/>
    <s v="CA-2017-131016"/>
    <d v="2017-09-18T00:00:00"/>
    <d v="2017-09-20T00:00:00"/>
    <s v="First Class"/>
    <s v="DC-12850"/>
    <x v="419"/>
    <x v="0"/>
    <s v="United States"/>
    <s v="Arlington"/>
    <x v="5"/>
    <n v="76017"/>
    <x v="2"/>
    <s v="OFF-ST-10000352"/>
    <x v="1"/>
    <x v="4"/>
    <s v="Acco Perma 2700 Stacking Storage Drawers"/>
    <n v="47.584000000000003"/>
    <n v="2"/>
    <n v="0.2"/>
    <x v="2493"/>
    <x v="2"/>
    <x v="3"/>
    <x v="2"/>
    <x v="8"/>
  </r>
  <r>
    <n v="2825"/>
    <s v="US-2014-112914"/>
    <d v="2014-09-25T00:00:00"/>
    <d v="2014-09-30T00:00:00"/>
    <s v="Standard Class"/>
    <s v="MT-18070"/>
    <x v="192"/>
    <x v="2"/>
    <s v="United States"/>
    <s v="Houston"/>
    <x v="5"/>
    <n v="77041"/>
    <x v="2"/>
    <s v="OFF-PA-10003270"/>
    <x v="1"/>
    <x v="10"/>
    <s v="Xerox 1954"/>
    <n v="33.792000000000002"/>
    <n v="8"/>
    <n v="0.2"/>
    <x v="2494"/>
    <x v="2"/>
    <x v="2"/>
    <x v="2"/>
    <x v="8"/>
  </r>
  <r>
    <n v="2826"/>
    <s v="US-2014-112914"/>
    <d v="2014-09-25T00:00:00"/>
    <d v="2014-09-30T00:00:00"/>
    <s v="Standard Class"/>
    <s v="MT-18070"/>
    <x v="192"/>
    <x v="2"/>
    <s v="United States"/>
    <s v="Houston"/>
    <x v="5"/>
    <n v="77041"/>
    <x v="2"/>
    <s v="FUR-BO-10003272"/>
    <x v="0"/>
    <x v="0"/>
    <s v="O'Sullivan Living Dimensions 5-Shelf Bookcases"/>
    <n v="300.53280000000001"/>
    <n v="2"/>
    <n v="0.32"/>
    <x v="2495"/>
    <x v="1"/>
    <x v="2"/>
    <x v="2"/>
    <x v="8"/>
  </r>
  <r>
    <n v="2827"/>
    <s v="US-2014-112914"/>
    <d v="2014-09-25T00:00:00"/>
    <d v="2014-09-30T00:00:00"/>
    <s v="Standard Class"/>
    <s v="MT-18070"/>
    <x v="192"/>
    <x v="2"/>
    <s v="United States"/>
    <s v="Houston"/>
    <x v="5"/>
    <n v="77041"/>
    <x v="2"/>
    <s v="OFF-BI-10002982"/>
    <x v="1"/>
    <x v="8"/>
    <s v="Avery Self-Adhesive Photo Pockets for Polaroid Photos"/>
    <n v="2.7240000000000002"/>
    <n v="2"/>
    <n v="0.8"/>
    <x v="2496"/>
    <x v="1"/>
    <x v="2"/>
    <x v="2"/>
    <x v="8"/>
  </r>
  <r>
    <n v="2828"/>
    <s v="US-2014-112914"/>
    <d v="2014-09-25T00:00:00"/>
    <d v="2014-09-30T00:00:00"/>
    <s v="Standard Class"/>
    <s v="MT-18070"/>
    <x v="192"/>
    <x v="2"/>
    <s v="United States"/>
    <s v="Houston"/>
    <x v="5"/>
    <n v="77041"/>
    <x v="2"/>
    <s v="OFF-EN-10001509"/>
    <x v="1"/>
    <x v="12"/>
    <s v="Poly String Tie Envelopes"/>
    <n v="3.2639999999999998"/>
    <n v="2"/>
    <n v="0.2"/>
    <x v="30"/>
    <x v="2"/>
    <x v="2"/>
    <x v="2"/>
    <x v="8"/>
  </r>
  <r>
    <n v="2829"/>
    <s v="CA-2016-124149"/>
    <d v="2016-04-23T00:00:00"/>
    <d v="2016-04-26T00:00:00"/>
    <s v="First Class"/>
    <s v="MJ-17740"/>
    <x v="77"/>
    <x v="0"/>
    <s v="United States"/>
    <s v="Lancaster"/>
    <x v="24"/>
    <n v="43130"/>
    <x v="3"/>
    <s v="OFF-PA-10002421"/>
    <x v="1"/>
    <x v="10"/>
    <s v="Embossed Ink Jet Note Cards"/>
    <n v="108.336"/>
    <n v="6"/>
    <n v="0.2"/>
    <x v="2497"/>
    <x v="2"/>
    <x v="0"/>
    <x v="1"/>
    <x v="3"/>
  </r>
  <r>
    <n v="2830"/>
    <s v="CA-2016-124149"/>
    <d v="2016-04-23T00:00:00"/>
    <d v="2016-04-26T00:00:00"/>
    <s v="First Class"/>
    <s v="MJ-17740"/>
    <x v="77"/>
    <x v="0"/>
    <s v="United States"/>
    <s v="Lancaster"/>
    <x v="24"/>
    <n v="43130"/>
    <x v="3"/>
    <s v="OFF-ST-10000760"/>
    <x v="1"/>
    <x v="4"/>
    <s v="Eldon Fold 'N Roll Cart System"/>
    <n v="55.92"/>
    <n v="5"/>
    <n v="0.2"/>
    <x v="2498"/>
    <x v="2"/>
    <x v="0"/>
    <x v="1"/>
    <x v="3"/>
  </r>
  <r>
    <n v="2831"/>
    <s v="CA-2016-124149"/>
    <d v="2016-04-23T00:00:00"/>
    <d v="2016-04-26T00:00:00"/>
    <s v="First Class"/>
    <s v="MJ-17740"/>
    <x v="77"/>
    <x v="0"/>
    <s v="United States"/>
    <s v="Lancaster"/>
    <x v="24"/>
    <n v="43130"/>
    <x v="3"/>
    <s v="OFF-PA-10002923"/>
    <x v="1"/>
    <x v="10"/>
    <s v="Xerox 1942"/>
    <n v="78.304000000000002"/>
    <n v="2"/>
    <n v="0.2"/>
    <x v="130"/>
    <x v="2"/>
    <x v="0"/>
    <x v="1"/>
    <x v="3"/>
  </r>
  <r>
    <n v="2832"/>
    <s v="CA-2014-148915"/>
    <d v="2014-11-01T00:00:00"/>
    <d v="2014-11-05T00:00:00"/>
    <s v="Standard Class"/>
    <s v="ND-18370"/>
    <x v="444"/>
    <x v="0"/>
    <s v="United States"/>
    <s v="Portland"/>
    <x v="21"/>
    <n v="97206"/>
    <x v="1"/>
    <s v="OFF-ST-10001128"/>
    <x v="1"/>
    <x v="4"/>
    <s v="Carina Mini System Audio Rack, Model AR050B"/>
    <n v="443.92"/>
    <n v="5"/>
    <n v="0.2"/>
    <x v="2499"/>
    <x v="2"/>
    <x v="2"/>
    <x v="0"/>
    <x v="0"/>
  </r>
  <r>
    <n v="2833"/>
    <s v="CA-2014-148915"/>
    <d v="2014-11-01T00:00:00"/>
    <d v="2014-11-05T00:00:00"/>
    <s v="Standard Class"/>
    <s v="ND-18370"/>
    <x v="444"/>
    <x v="0"/>
    <s v="United States"/>
    <s v="Portland"/>
    <x v="21"/>
    <n v="97206"/>
    <x v="1"/>
    <s v="TEC-PH-10000673"/>
    <x v="2"/>
    <x v="7"/>
    <s v="Plantronics Voyager Pro HD - Bluetooth Headset"/>
    <n v="155.976"/>
    <n v="3"/>
    <n v="0.2"/>
    <x v="2500"/>
    <x v="2"/>
    <x v="2"/>
    <x v="0"/>
    <x v="0"/>
  </r>
  <r>
    <n v="2834"/>
    <s v="CA-2017-134649"/>
    <d v="2017-01-26T00:00:00"/>
    <d v="2017-01-31T00:00:00"/>
    <s v="Second Class"/>
    <s v="CA-11965"/>
    <x v="662"/>
    <x v="1"/>
    <s v="United States"/>
    <s v="Hoover"/>
    <x v="19"/>
    <n v="35244"/>
    <x v="0"/>
    <s v="OFF-AR-10001547"/>
    <x v="1"/>
    <x v="6"/>
    <s v="Newell 311"/>
    <n v="15.47"/>
    <n v="7"/>
    <n v="0"/>
    <x v="2501"/>
    <x v="0"/>
    <x v="3"/>
    <x v="3"/>
    <x v="9"/>
  </r>
  <r>
    <n v="2835"/>
    <s v="CA-2017-134649"/>
    <d v="2017-01-26T00:00:00"/>
    <d v="2017-01-31T00:00:00"/>
    <s v="Second Class"/>
    <s v="CA-11965"/>
    <x v="662"/>
    <x v="1"/>
    <s v="United States"/>
    <s v="Hoover"/>
    <x v="19"/>
    <n v="35244"/>
    <x v="0"/>
    <s v="OFF-BI-10001890"/>
    <x v="1"/>
    <x v="8"/>
    <s v="Avery Poly Binder Pockets"/>
    <n v="7.16"/>
    <n v="2"/>
    <n v="0"/>
    <x v="183"/>
    <x v="0"/>
    <x v="3"/>
    <x v="3"/>
    <x v="9"/>
  </r>
  <r>
    <n v="2836"/>
    <s v="CA-2017-110842"/>
    <d v="2017-11-11T00:00:00"/>
    <d v="2017-11-16T00:00:00"/>
    <s v="Standard Class"/>
    <s v="GA-14725"/>
    <x v="315"/>
    <x v="0"/>
    <s v="United States"/>
    <s v="Los Angeles"/>
    <x v="1"/>
    <n v="90036"/>
    <x v="1"/>
    <s v="OFF-AP-10003971"/>
    <x v="1"/>
    <x v="9"/>
    <s v="Belkin 6 Outlet Metallic Surge Strip"/>
    <n v="10.89"/>
    <n v="1"/>
    <n v="0"/>
    <x v="2502"/>
    <x v="0"/>
    <x v="3"/>
    <x v="0"/>
    <x v="0"/>
  </r>
  <r>
    <n v="2837"/>
    <s v="CA-2017-110842"/>
    <d v="2017-11-11T00:00:00"/>
    <d v="2017-11-16T00:00:00"/>
    <s v="Standard Class"/>
    <s v="GA-14725"/>
    <x v="315"/>
    <x v="0"/>
    <s v="United States"/>
    <s v="Los Angeles"/>
    <x v="1"/>
    <n v="90036"/>
    <x v="1"/>
    <s v="OFF-PA-10000520"/>
    <x v="1"/>
    <x v="10"/>
    <s v="Xerox 201"/>
    <n v="19.440000000000001"/>
    <n v="3"/>
    <n v="0"/>
    <x v="551"/>
    <x v="0"/>
    <x v="3"/>
    <x v="0"/>
    <x v="0"/>
  </r>
  <r>
    <n v="2838"/>
    <s v="CA-2017-110842"/>
    <d v="2017-11-11T00:00:00"/>
    <d v="2017-11-16T00:00:00"/>
    <s v="Standard Class"/>
    <s v="GA-14725"/>
    <x v="315"/>
    <x v="0"/>
    <s v="United States"/>
    <s v="Los Angeles"/>
    <x v="1"/>
    <n v="90036"/>
    <x v="1"/>
    <s v="OFF-BI-10000977"/>
    <x v="1"/>
    <x v="8"/>
    <s v="Ibico Plastic Spiral Binding Combs"/>
    <n v="121.6"/>
    <n v="5"/>
    <n v="0.2"/>
    <x v="2503"/>
    <x v="2"/>
    <x v="3"/>
    <x v="0"/>
    <x v="0"/>
  </r>
  <r>
    <n v="2839"/>
    <s v="CA-2016-147368"/>
    <d v="2016-06-09T00:00:00"/>
    <d v="2016-06-12T00:00:00"/>
    <s v="First Class"/>
    <s v="TC-21295"/>
    <x v="646"/>
    <x v="0"/>
    <s v="United States"/>
    <s v="Tallahassee"/>
    <x v="2"/>
    <n v="32303"/>
    <x v="0"/>
    <s v="TEC-MA-10002178"/>
    <x v="2"/>
    <x v="15"/>
    <s v="Cisco CP-7937G Unified IP Conference Station Phone"/>
    <n v="695.7"/>
    <n v="2"/>
    <n v="0.5"/>
    <x v="1236"/>
    <x v="1"/>
    <x v="0"/>
    <x v="1"/>
    <x v="1"/>
  </r>
  <r>
    <n v="2840"/>
    <s v="US-2015-104185"/>
    <d v="2015-09-03T00:00:00"/>
    <d v="2015-09-08T00:00:00"/>
    <s v="Second Class"/>
    <s v="JB-15400"/>
    <x v="80"/>
    <x v="1"/>
    <s v="United States"/>
    <s v="New York City"/>
    <x v="15"/>
    <n v="10009"/>
    <x v="3"/>
    <s v="OFF-ST-10001526"/>
    <x v="1"/>
    <x v="4"/>
    <s v="Iceberg Mobile Mega Data/Printer Cart "/>
    <n v="120.33"/>
    <n v="1"/>
    <n v="0"/>
    <x v="2504"/>
    <x v="0"/>
    <x v="1"/>
    <x v="2"/>
    <x v="8"/>
  </r>
  <r>
    <n v="2841"/>
    <s v="US-2014-125521"/>
    <d v="2014-03-14T00:00:00"/>
    <d v="2014-03-19T00:00:00"/>
    <s v="Standard Class"/>
    <s v="CK-12325"/>
    <x v="278"/>
    <x v="2"/>
    <s v="United States"/>
    <s v="Chesapeake"/>
    <x v="17"/>
    <n v="23320"/>
    <x v="0"/>
    <s v="FUR-CH-10003379"/>
    <x v="0"/>
    <x v="1"/>
    <s v="Global Commerce Series High-Back Swivel/Tilt Chairs"/>
    <n v="1139.92"/>
    <n v="4"/>
    <n v="0"/>
    <x v="2505"/>
    <x v="0"/>
    <x v="2"/>
    <x v="3"/>
    <x v="10"/>
  </r>
  <r>
    <n v="2842"/>
    <s v="US-2017-135062"/>
    <d v="2017-08-31T00:00:00"/>
    <d v="2017-09-04T00:00:00"/>
    <s v="Second Class"/>
    <s v="RL-19615"/>
    <x v="210"/>
    <x v="0"/>
    <s v="United States"/>
    <s v="Fayetteville"/>
    <x v="3"/>
    <n v="28314"/>
    <x v="0"/>
    <s v="OFF-PA-10000100"/>
    <x v="1"/>
    <x v="10"/>
    <s v="Xerox 1945"/>
    <n v="229.54400000000001"/>
    <n v="7"/>
    <n v="0.2"/>
    <x v="2506"/>
    <x v="2"/>
    <x v="3"/>
    <x v="2"/>
    <x v="6"/>
  </r>
  <r>
    <n v="2843"/>
    <s v="CA-2017-135650"/>
    <d v="2017-03-23T00:00:00"/>
    <d v="2017-03-27T00:00:00"/>
    <s v="Standard Class"/>
    <s v="AC-10660"/>
    <x v="663"/>
    <x v="0"/>
    <s v="United States"/>
    <s v="Huntsville"/>
    <x v="5"/>
    <n v="77340"/>
    <x v="2"/>
    <s v="OFF-ST-10001809"/>
    <x v="1"/>
    <x v="4"/>
    <s v="Fellowes Officeware Wire Shelving"/>
    <n v="143.72800000000001"/>
    <n v="2"/>
    <n v="0.2"/>
    <x v="2507"/>
    <x v="2"/>
    <x v="3"/>
    <x v="3"/>
    <x v="10"/>
  </r>
  <r>
    <n v="2844"/>
    <s v="CA-2017-112865"/>
    <d v="2017-05-18T00:00:00"/>
    <d v="2017-05-22T00:00:00"/>
    <s v="Standard Class"/>
    <s v="BH-11710"/>
    <x v="3"/>
    <x v="0"/>
    <s v="United States"/>
    <s v="Philadelphia"/>
    <x v="9"/>
    <n v="19140"/>
    <x v="3"/>
    <s v="TEC-AC-10000387"/>
    <x v="2"/>
    <x v="11"/>
    <s v="KeyTronic KT800P2 - Keyboard - Black"/>
    <n v="36.048000000000002"/>
    <n v="3"/>
    <n v="0.2"/>
    <x v="2508"/>
    <x v="2"/>
    <x v="3"/>
    <x v="1"/>
    <x v="5"/>
  </r>
  <r>
    <n v="2845"/>
    <s v="US-2016-162852"/>
    <d v="2016-12-27T00:00:00"/>
    <d v="2016-12-31T00:00:00"/>
    <s v="Standard Class"/>
    <s v="BG-11695"/>
    <x v="410"/>
    <x v="1"/>
    <s v="United States"/>
    <s v="Woodstock"/>
    <x v="10"/>
    <n v="60098"/>
    <x v="2"/>
    <s v="FUR-CH-10004853"/>
    <x v="0"/>
    <x v="1"/>
    <s v="Global Manager's Adjustable Task Chair, Storm"/>
    <n v="845.48800000000006"/>
    <n v="8"/>
    <n v="0.3"/>
    <x v="2509"/>
    <x v="1"/>
    <x v="0"/>
    <x v="0"/>
    <x v="4"/>
  </r>
  <r>
    <n v="2846"/>
    <s v="CA-2017-138163"/>
    <d v="2017-11-17T00:00:00"/>
    <d v="2017-11-20T00:00:00"/>
    <s v="First Class"/>
    <s v="XP-21865"/>
    <x v="190"/>
    <x v="0"/>
    <s v="United States"/>
    <s v="Everett"/>
    <x v="31"/>
    <n v="2149"/>
    <x v="3"/>
    <s v="OFF-AR-10001958"/>
    <x v="1"/>
    <x v="6"/>
    <s v="Stanley Bostitch Contemporary Electric Pencil Sharpeners"/>
    <n v="50.94"/>
    <n v="3"/>
    <n v="0"/>
    <x v="2510"/>
    <x v="0"/>
    <x v="3"/>
    <x v="0"/>
    <x v="0"/>
  </r>
  <r>
    <n v="2847"/>
    <s v="CA-2017-152093"/>
    <d v="2017-09-10T00:00:00"/>
    <d v="2017-09-15T00:00:00"/>
    <s v="Standard Class"/>
    <s v="SN-20560"/>
    <x v="381"/>
    <x v="2"/>
    <s v="United States"/>
    <s v="Chicago"/>
    <x v="10"/>
    <n v="60653"/>
    <x v="2"/>
    <s v="OFF-BI-10003527"/>
    <x v="1"/>
    <x v="8"/>
    <s v="Fellowes PB500 Electric Punch Plastic Comb Binding Machine with Manual Bind"/>
    <n v="762.59400000000005"/>
    <n v="3"/>
    <n v="0.8"/>
    <x v="2511"/>
    <x v="1"/>
    <x v="3"/>
    <x v="2"/>
    <x v="8"/>
  </r>
  <r>
    <n v="2848"/>
    <s v="CA-2017-157854"/>
    <d v="2017-04-08T00:00:00"/>
    <d v="2017-04-15T00:00:00"/>
    <s v="Standard Class"/>
    <s v="DM-13345"/>
    <x v="664"/>
    <x v="1"/>
    <s v="United States"/>
    <s v="Roswell"/>
    <x v="32"/>
    <n v="30076"/>
    <x v="0"/>
    <s v="FUR-FU-10003832"/>
    <x v="0"/>
    <x v="5"/>
    <s v="Eldon Expressions Punched Metal &amp; Wood Desk Accessories, Black &amp; Cherry"/>
    <n v="56.28"/>
    <n v="6"/>
    <n v="0"/>
    <x v="2512"/>
    <x v="0"/>
    <x v="3"/>
    <x v="1"/>
    <x v="3"/>
  </r>
  <r>
    <n v="2849"/>
    <s v="CA-2017-157854"/>
    <d v="2017-04-08T00:00:00"/>
    <d v="2017-04-15T00:00:00"/>
    <s v="Standard Class"/>
    <s v="DM-13345"/>
    <x v="664"/>
    <x v="1"/>
    <s v="United States"/>
    <s v="Roswell"/>
    <x v="32"/>
    <n v="30076"/>
    <x v="0"/>
    <s v="OFF-BI-10001359"/>
    <x v="1"/>
    <x v="8"/>
    <s v="GBC DocuBind TL300 Electric Binding System"/>
    <n v="2690.97"/>
    <n v="3"/>
    <n v="0"/>
    <x v="2513"/>
    <x v="0"/>
    <x v="3"/>
    <x v="1"/>
    <x v="3"/>
  </r>
  <r>
    <n v="2850"/>
    <s v="CA-2016-123617"/>
    <d v="2016-11-28T00:00:00"/>
    <d v="2016-12-03T00:00:00"/>
    <s v="Standard Class"/>
    <s v="AJ-10780"/>
    <x v="321"/>
    <x v="1"/>
    <s v="United States"/>
    <s v="Palm Coast"/>
    <x v="2"/>
    <n v="32137"/>
    <x v="0"/>
    <s v="OFF-BI-10002976"/>
    <x v="1"/>
    <x v="8"/>
    <s v="ACCOHIDE Binder by Acco"/>
    <n v="7.4340000000000002"/>
    <n v="6"/>
    <n v="0.7"/>
    <x v="2514"/>
    <x v="1"/>
    <x v="0"/>
    <x v="0"/>
    <x v="0"/>
  </r>
  <r>
    <n v="2851"/>
    <s v="US-2016-128293"/>
    <d v="2016-06-02T00:00:00"/>
    <d v="2016-06-05T00:00:00"/>
    <s v="First Class"/>
    <s v="KC-16255"/>
    <x v="346"/>
    <x v="1"/>
    <s v="United States"/>
    <s v="Philadelphia"/>
    <x v="9"/>
    <n v="19120"/>
    <x v="3"/>
    <s v="OFF-ST-10000736"/>
    <x v="1"/>
    <x v="4"/>
    <s v="Carina Double Wide Media Storage Towers in Natural &amp; Black"/>
    <n v="64.784000000000006"/>
    <n v="1"/>
    <n v="0.2"/>
    <x v="2515"/>
    <x v="2"/>
    <x v="0"/>
    <x v="1"/>
    <x v="1"/>
  </r>
  <r>
    <n v="2852"/>
    <s v="CA-2017-107342"/>
    <d v="2017-12-17T00:00:00"/>
    <d v="2017-12-22T00:00:00"/>
    <s v="Standard Class"/>
    <s v="VF-21715"/>
    <x v="665"/>
    <x v="2"/>
    <s v="United States"/>
    <s v="Columbus"/>
    <x v="14"/>
    <n v="47201"/>
    <x v="2"/>
    <s v="OFF-PA-10001745"/>
    <x v="1"/>
    <x v="10"/>
    <s v="Wirebound Message Books, 2 7/8&quot; x 5&quot;, 3 Forms per Page"/>
    <n v="28.16"/>
    <n v="4"/>
    <n v="0"/>
    <x v="2516"/>
    <x v="0"/>
    <x v="3"/>
    <x v="0"/>
    <x v="4"/>
  </r>
  <r>
    <n v="2853"/>
    <s v="CA-2016-136371"/>
    <d v="2016-03-19T00:00:00"/>
    <d v="2016-03-21T00:00:00"/>
    <s v="Second Class"/>
    <s v="SV-20935"/>
    <x v="603"/>
    <x v="0"/>
    <s v="United States"/>
    <s v="Oceanside"/>
    <x v="15"/>
    <n v="11572"/>
    <x v="3"/>
    <s v="FUR-FU-10000409"/>
    <x v="0"/>
    <x v="5"/>
    <s v="GE 4 Foot Flourescent Tube, 40 Watt"/>
    <n v="14.98"/>
    <n v="1"/>
    <n v="0"/>
    <x v="2517"/>
    <x v="0"/>
    <x v="0"/>
    <x v="3"/>
    <x v="10"/>
  </r>
  <r>
    <n v="2854"/>
    <s v="CA-2016-136371"/>
    <d v="2016-03-19T00:00:00"/>
    <d v="2016-03-21T00:00:00"/>
    <s v="Second Class"/>
    <s v="SV-20935"/>
    <x v="603"/>
    <x v="0"/>
    <s v="United States"/>
    <s v="Oceanside"/>
    <x v="15"/>
    <n v="11572"/>
    <x v="3"/>
    <s v="FUR-FU-10000221"/>
    <x v="0"/>
    <x v="5"/>
    <s v="Master Caster Door Stop, Brown"/>
    <n v="20.32"/>
    <n v="4"/>
    <n v="0"/>
    <x v="2518"/>
    <x v="0"/>
    <x v="0"/>
    <x v="3"/>
    <x v="10"/>
  </r>
  <r>
    <n v="2855"/>
    <s v="CA-2017-137344"/>
    <d v="2017-08-20T00:00:00"/>
    <d v="2017-08-20T00:00:00"/>
    <s v="Same Day"/>
    <s v="EM-13810"/>
    <x v="613"/>
    <x v="1"/>
    <s v="United States"/>
    <s v="Franklin"/>
    <x v="31"/>
    <n v="2038"/>
    <x v="3"/>
    <s v="OFF-ST-10000344"/>
    <x v="1"/>
    <x v="4"/>
    <s v="Neat Ideas Personal Hanging Folder Files, Black"/>
    <n v="40.29"/>
    <n v="3"/>
    <n v="0"/>
    <x v="2519"/>
    <x v="0"/>
    <x v="3"/>
    <x v="2"/>
    <x v="6"/>
  </r>
  <r>
    <n v="2856"/>
    <s v="CA-2017-169810"/>
    <d v="2017-07-25T00:00:00"/>
    <d v="2017-07-31T00:00:00"/>
    <s v="Standard Class"/>
    <s v="RB-19360"/>
    <x v="181"/>
    <x v="0"/>
    <s v="United States"/>
    <s v="Sioux Falls"/>
    <x v="44"/>
    <n v="57103"/>
    <x v="2"/>
    <s v="OFF-LA-10003663"/>
    <x v="1"/>
    <x v="2"/>
    <s v="Avery 498"/>
    <n v="20.23"/>
    <n v="7"/>
    <n v="0"/>
    <x v="2520"/>
    <x v="0"/>
    <x v="3"/>
    <x v="2"/>
    <x v="7"/>
  </r>
  <r>
    <n v="2857"/>
    <s v="CA-2016-128594"/>
    <d v="2016-08-26T00:00:00"/>
    <d v="2016-08-29T00:00:00"/>
    <s v="First Class"/>
    <s v="DJ-13510"/>
    <x v="137"/>
    <x v="1"/>
    <s v="United States"/>
    <s v="San Diego"/>
    <x v="1"/>
    <n v="92037"/>
    <x v="1"/>
    <s v="FUR-CH-10001215"/>
    <x v="0"/>
    <x v="1"/>
    <s v="Global Troy Executive Leather Low-Back Tilter"/>
    <n v="1603.136"/>
    <n v="4"/>
    <n v="0.2"/>
    <x v="2521"/>
    <x v="2"/>
    <x v="0"/>
    <x v="2"/>
    <x v="6"/>
  </r>
  <r>
    <n v="2858"/>
    <s v="CA-2016-154690"/>
    <d v="2016-08-15T00:00:00"/>
    <d v="2016-08-17T00:00:00"/>
    <s v="Second Class"/>
    <s v="CC-12370"/>
    <x v="666"/>
    <x v="0"/>
    <s v="United States"/>
    <s v="Fayetteville"/>
    <x v="3"/>
    <n v="28314"/>
    <x v="0"/>
    <s v="FUR-CH-10000988"/>
    <x v="0"/>
    <x v="1"/>
    <s v="Hon Olson Stacker Stools"/>
    <n v="225.29599999999999"/>
    <n v="2"/>
    <n v="0.2"/>
    <x v="2433"/>
    <x v="2"/>
    <x v="0"/>
    <x v="2"/>
    <x v="6"/>
  </r>
  <r>
    <n v="2859"/>
    <s v="CA-2017-138975"/>
    <d v="2017-05-19T00:00:00"/>
    <d v="2017-05-23T00:00:00"/>
    <s v="Standard Class"/>
    <s v="SC-20380"/>
    <x v="618"/>
    <x v="0"/>
    <s v="United States"/>
    <s v="Atlanta"/>
    <x v="32"/>
    <n v="30318"/>
    <x v="0"/>
    <s v="TEC-AC-10003441"/>
    <x v="2"/>
    <x v="11"/>
    <s v="Kingston Digital DataTraveler 32GB USB 2.0"/>
    <n v="67.8"/>
    <n v="4"/>
    <n v="0"/>
    <x v="786"/>
    <x v="0"/>
    <x v="3"/>
    <x v="1"/>
    <x v="5"/>
  </r>
  <r>
    <n v="2860"/>
    <s v="CA-2017-138975"/>
    <d v="2017-05-19T00:00:00"/>
    <d v="2017-05-23T00:00:00"/>
    <s v="Standard Class"/>
    <s v="SC-20380"/>
    <x v="618"/>
    <x v="0"/>
    <s v="United States"/>
    <s v="Atlanta"/>
    <x v="32"/>
    <n v="30318"/>
    <x v="0"/>
    <s v="TEC-PH-10004389"/>
    <x v="2"/>
    <x v="7"/>
    <s v="Nokia Lumia 925"/>
    <n v="377.97"/>
    <n v="3"/>
    <n v="0"/>
    <x v="2522"/>
    <x v="0"/>
    <x v="3"/>
    <x v="1"/>
    <x v="5"/>
  </r>
  <r>
    <n v="2861"/>
    <s v="CA-2017-138975"/>
    <d v="2017-05-19T00:00:00"/>
    <d v="2017-05-23T00:00:00"/>
    <s v="Standard Class"/>
    <s v="SC-20380"/>
    <x v="618"/>
    <x v="0"/>
    <s v="United States"/>
    <s v="Atlanta"/>
    <x v="32"/>
    <n v="30318"/>
    <x v="0"/>
    <s v="FUR-BO-10004695"/>
    <x v="0"/>
    <x v="0"/>
    <s v="O'Sullivan 2-Door Barrister Bookcase in Odessa Pine"/>
    <n v="1628.82"/>
    <n v="9"/>
    <n v="0"/>
    <x v="2523"/>
    <x v="0"/>
    <x v="3"/>
    <x v="1"/>
    <x v="5"/>
  </r>
  <r>
    <n v="2862"/>
    <s v="CA-2017-138975"/>
    <d v="2017-05-19T00:00:00"/>
    <d v="2017-05-23T00:00:00"/>
    <s v="Standard Class"/>
    <s v="SC-20380"/>
    <x v="618"/>
    <x v="0"/>
    <s v="United States"/>
    <s v="Atlanta"/>
    <x v="32"/>
    <n v="30318"/>
    <x v="0"/>
    <s v="OFF-PA-10000100"/>
    <x v="1"/>
    <x v="10"/>
    <s v="Xerox 1945"/>
    <n v="286.93"/>
    <n v="7"/>
    <n v="0"/>
    <x v="2524"/>
    <x v="0"/>
    <x v="3"/>
    <x v="1"/>
    <x v="5"/>
  </r>
  <r>
    <n v="2863"/>
    <s v="CA-2017-106537"/>
    <d v="2017-08-12T00:00:00"/>
    <d v="2017-08-17T00:00:00"/>
    <s v="Standard Class"/>
    <s v="RH-19495"/>
    <x v="302"/>
    <x v="0"/>
    <s v="United States"/>
    <s v="Orlando"/>
    <x v="2"/>
    <n v="32839"/>
    <x v="0"/>
    <s v="OFF-PA-10000223"/>
    <x v="1"/>
    <x v="10"/>
    <s v="Xerox 2000"/>
    <n v="20.736000000000001"/>
    <n v="4"/>
    <n v="0.2"/>
    <x v="570"/>
    <x v="2"/>
    <x v="3"/>
    <x v="2"/>
    <x v="6"/>
  </r>
  <r>
    <n v="2864"/>
    <s v="US-2017-103828"/>
    <d v="2017-08-13T00:00:00"/>
    <d v="2017-08-13T00:00:00"/>
    <s v="Same Day"/>
    <s v="JK-15370"/>
    <x v="271"/>
    <x v="0"/>
    <s v="United States"/>
    <s v="San Francisco"/>
    <x v="1"/>
    <n v="94122"/>
    <x v="1"/>
    <s v="OFF-ST-10001325"/>
    <x v="1"/>
    <x v="4"/>
    <s v="Sterilite Officeware Hinged File Box"/>
    <n v="31.44"/>
    <n v="3"/>
    <n v="0"/>
    <x v="1007"/>
    <x v="0"/>
    <x v="3"/>
    <x v="2"/>
    <x v="6"/>
  </r>
  <r>
    <n v="2865"/>
    <s v="US-2017-103828"/>
    <d v="2017-08-13T00:00:00"/>
    <d v="2017-08-13T00:00:00"/>
    <s v="Same Day"/>
    <s v="JK-15370"/>
    <x v="271"/>
    <x v="0"/>
    <s v="United States"/>
    <s v="San Francisco"/>
    <x v="1"/>
    <n v="94122"/>
    <x v="1"/>
    <s v="OFF-AP-10004249"/>
    <x v="1"/>
    <x v="9"/>
    <s v="Staple holder"/>
    <n v="83.79"/>
    <n v="7"/>
    <n v="0"/>
    <x v="2525"/>
    <x v="0"/>
    <x v="3"/>
    <x v="2"/>
    <x v="6"/>
  </r>
  <r>
    <n v="2866"/>
    <s v="US-2017-103828"/>
    <d v="2017-08-13T00:00:00"/>
    <d v="2017-08-13T00:00:00"/>
    <s v="Same Day"/>
    <s v="JK-15370"/>
    <x v="271"/>
    <x v="0"/>
    <s v="United States"/>
    <s v="San Francisco"/>
    <x v="1"/>
    <n v="94122"/>
    <x v="1"/>
    <s v="OFF-AR-10000588"/>
    <x v="1"/>
    <x v="6"/>
    <s v="Newell 345"/>
    <n v="59.52"/>
    <n v="3"/>
    <n v="0"/>
    <x v="436"/>
    <x v="0"/>
    <x v="3"/>
    <x v="2"/>
    <x v="6"/>
  </r>
  <r>
    <n v="2867"/>
    <s v="US-2017-103828"/>
    <d v="2017-08-13T00:00:00"/>
    <d v="2017-08-13T00:00:00"/>
    <s v="Same Day"/>
    <s v="JK-15370"/>
    <x v="271"/>
    <x v="0"/>
    <s v="United States"/>
    <s v="San Francisco"/>
    <x v="1"/>
    <n v="94122"/>
    <x v="1"/>
    <s v="OFF-SU-10000946"/>
    <x v="1"/>
    <x v="14"/>
    <s v="Staple remover"/>
    <n v="31.92"/>
    <n v="4"/>
    <n v="0"/>
    <x v="2526"/>
    <x v="0"/>
    <x v="3"/>
    <x v="2"/>
    <x v="6"/>
  </r>
  <r>
    <n v="2868"/>
    <s v="CA-2016-115588"/>
    <d v="2016-11-10T00:00:00"/>
    <d v="2016-11-12T00:00:00"/>
    <s v="Second Class"/>
    <s v="AF-10885"/>
    <x v="314"/>
    <x v="0"/>
    <s v="United States"/>
    <s v="Toledo"/>
    <x v="24"/>
    <n v="43615"/>
    <x v="3"/>
    <s v="OFF-SU-10001225"/>
    <x v="1"/>
    <x v="14"/>
    <s v="Staple remover"/>
    <n v="14.72"/>
    <n v="5"/>
    <n v="0.2"/>
    <x v="2527"/>
    <x v="2"/>
    <x v="0"/>
    <x v="0"/>
    <x v="0"/>
  </r>
  <r>
    <n v="2869"/>
    <s v="CA-2016-115588"/>
    <d v="2016-11-10T00:00:00"/>
    <d v="2016-11-12T00:00:00"/>
    <s v="Second Class"/>
    <s v="AF-10885"/>
    <x v="314"/>
    <x v="0"/>
    <s v="United States"/>
    <s v="Toledo"/>
    <x v="24"/>
    <n v="43615"/>
    <x v="3"/>
    <s v="OFF-ST-10001558"/>
    <x v="1"/>
    <x v="4"/>
    <s v="Acco Perma 4000 Stacking Storage Drawers"/>
    <n v="38.975999999999999"/>
    <n v="3"/>
    <n v="0.2"/>
    <x v="2528"/>
    <x v="2"/>
    <x v="0"/>
    <x v="0"/>
    <x v="0"/>
  </r>
  <r>
    <n v="2870"/>
    <s v="CA-2017-143861"/>
    <d v="2017-06-12T00:00:00"/>
    <d v="2017-06-19T00:00:00"/>
    <s v="Standard Class"/>
    <s v="LC-16885"/>
    <x v="62"/>
    <x v="0"/>
    <s v="United States"/>
    <s v="Saint Petersburg"/>
    <x v="2"/>
    <n v="33710"/>
    <x v="0"/>
    <s v="FUR-FU-10001546"/>
    <x v="0"/>
    <x v="5"/>
    <s v="Dana Swing-Arm Lamps"/>
    <n v="17.088000000000001"/>
    <n v="2"/>
    <n v="0.2"/>
    <x v="2529"/>
    <x v="2"/>
    <x v="3"/>
    <x v="1"/>
    <x v="1"/>
  </r>
  <r>
    <n v="2871"/>
    <s v="CA-2014-148040"/>
    <d v="2014-03-22T00:00:00"/>
    <d v="2014-03-26T00:00:00"/>
    <s v="Standard Class"/>
    <s v="BF-11275"/>
    <x v="667"/>
    <x v="1"/>
    <s v="United States"/>
    <s v="Tucson"/>
    <x v="16"/>
    <n v="85705"/>
    <x v="1"/>
    <s v="OFF-PA-10002581"/>
    <x v="1"/>
    <x v="10"/>
    <s v="Xerox 1951"/>
    <n v="74.352000000000004"/>
    <n v="3"/>
    <n v="0.2"/>
    <x v="1403"/>
    <x v="2"/>
    <x v="2"/>
    <x v="3"/>
    <x v="10"/>
  </r>
  <r>
    <n v="2872"/>
    <s v="CA-2014-148040"/>
    <d v="2014-03-22T00:00:00"/>
    <d v="2014-03-26T00:00:00"/>
    <s v="Standard Class"/>
    <s v="BF-11275"/>
    <x v="667"/>
    <x v="1"/>
    <s v="United States"/>
    <s v="Tucson"/>
    <x v="16"/>
    <n v="85705"/>
    <x v="1"/>
    <s v="FUR-CH-10001482"/>
    <x v="0"/>
    <x v="1"/>
    <s v="Office Star - Mesh Screen back chair with Vinyl seat"/>
    <n v="314.35199999999998"/>
    <n v="3"/>
    <n v="0.2"/>
    <x v="2530"/>
    <x v="2"/>
    <x v="2"/>
    <x v="3"/>
    <x v="10"/>
  </r>
  <r>
    <n v="2873"/>
    <s v="CA-2017-135167"/>
    <d v="2017-06-15T00:00:00"/>
    <d v="2017-06-20T00:00:00"/>
    <s v="Standard Class"/>
    <s v="SC-20800"/>
    <x v="561"/>
    <x v="0"/>
    <s v="United States"/>
    <s v="Los Angeles"/>
    <x v="1"/>
    <n v="90036"/>
    <x v="1"/>
    <s v="OFF-AR-10002399"/>
    <x v="1"/>
    <x v="6"/>
    <s v="Dixon Prang Watercolor Pencils, 10-Color Set with Brush"/>
    <n v="4.26"/>
    <n v="1"/>
    <n v="0"/>
    <x v="2531"/>
    <x v="0"/>
    <x v="3"/>
    <x v="1"/>
    <x v="1"/>
  </r>
  <r>
    <n v="2874"/>
    <s v="CA-2017-137022"/>
    <d v="2017-11-16T00:00:00"/>
    <d v="2017-11-22T00:00:00"/>
    <s v="Standard Class"/>
    <s v="SW-20275"/>
    <x v="349"/>
    <x v="0"/>
    <s v="United States"/>
    <s v="San Diego"/>
    <x v="1"/>
    <n v="92105"/>
    <x v="1"/>
    <s v="OFF-ST-10001963"/>
    <x v="1"/>
    <x v="4"/>
    <s v="Tennsco Regal Shelving Units"/>
    <n v="811.28"/>
    <n v="8"/>
    <n v="0"/>
    <x v="2532"/>
    <x v="0"/>
    <x v="3"/>
    <x v="0"/>
    <x v="0"/>
  </r>
  <r>
    <n v="2875"/>
    <s v="US-2017-102638"/>
    <d v="2017-12-29T00:00:00"/>
    <d v="2017-12-31T00:00:00"/>
    <s v="First Class"/>
    <s v="MC-17845"/>
    <x v="266"/>
    <x v="0"/>
    <s v="United States"/>
    <s v="New York City"/>
    <x v="15"/>
    <n v="10035"/>
    <x v="3"/>
    <s v="OFF-FA-10002988"/>
    <x v="1"/>
    <x v="13"/>
    <s v="Ideal Clamps"/>
    <n v="6.03"/>
    <n v="3"/>
    <n v="0"/>
    <x v="2533"/>
    <x v="0"/>
    <x v="3"/>
    <x v="0"/>
    <x v="4"/>
  </r>
  <r>
    <n v="2876"/>
    <s v="US-2016-167339"/>
    <d v="2016-01-21T00:00:00"/>
    <d v="2016-01-23T00:00:00"/>
    <s v="Second Class"/>
    <s v="TD-20995"/>
    <x v="143"/>
    <x v="0"/>
    <s v="United States"/>
    <s v="San Diego"/>
    <x v="1"/>
    <n v="92037"/>
    <x v="1"/>
    <s v="FUR-CH-10004289"/>
    <x v="0"/>
    <x v="1"/>
    <s v="Global Super Steno Chair"/>
    <n v="153.56800000000001"/>
    <n v="2"/>
    <n v="0.2"/>
    <x v="2534"/>
    <x v="2"/>
    <x v="0"/>
    <x v="3"/>
    <x v="9"/>
  </r>
  <r>
    <n v="2877"/>
    <s v="US-2016-167339"/>
    <d v="2016-01-21T00:00:00"/>
    <d v="2016-01-23T00:00:00"/>
    <s v="Second Class"/>
    <s v="TD-20995"/>
    <x v="143"/>
    <x v="0"/>
    <s v="United States"/>
    <s v="San Diego"/>
    <x v="1"/>
    <n v="92037"/>
    <x v="1"/>
    <s v="FUR-CH-10000785"/>
    <x v="0"/>
    <x v="1"/>
    <s v="Global Ergonomic Managers Chair"/>
    <n v="1013.4880000000001"/>
    <n v="7"/>
    <n v="0.2"/>
    <x v="2535"/>
    <x v="2"/>
    <x v="0"/>
    <x v="3"/>
    <x v="9"/>
  </r>
  <r>
    <n v="2878"/>
    <s v="CA-2016-152072"/>
    <d v="2016-01-15T00:00:00"/>
    <d v="2016-01-19T00:00:00"/>
    <s v="Standard Class"/>
    <s v="Dp-13240"/>
    <x v="656"/>
    <x v="2"/>
    <s v="United States"/>
    <s v="Westfield"/>
    <x v="30"/>
    <n v="7090"/>
    <x v="3"/>
    <s v="OFF-EN-10003040"/>
    <x v="1"/>
    <x v="12"/>
    <s v="Quality Park Security Envelopes"/>
    <n v="52.34"/>
    <n v="2"/>
    <n v="0"/>
    <x v="2536"/>
    <x v="0"/>
    <x v="0"/>
    <x v="3"/>
    <x v="9"/>
  </r>
  <r>
    <n v="2879"/>
    <s v="CA-2016-152072"/>
    <d v="2016-01-15T00:00:00"/>
    <d v="2016-01-19T00:00:00"/>
    <s v="Standard Class"/>
    <s v="Dp-13240"/>
    <x v="656"/>
    <x v="2"/>
    <s v="United States"/>
    <s v="Westfield"/>
    <x v="30"/>
    <n v="7090"/>
    <x v="3"/>
    <s v="OFF-AR-10001573"/>
    <x v="1"/>
    <x v="6"/>
    <s v="American Pencil"/>
    <n v="4.66"/>
    <n v="2"/>
    <n v="0"/>
    <x v="2537"/>
    <x v="0"/>
    <x v="0"/>
    <x v="3"/>
    <x v="9"/>
  </r>
  <r>
    <n v="2880"/>
    <s v="CA-2016-152072"/>
    <d v="2016-01-15T00:00:00"/>
    <d v="2016-01-19T00:00:00"/>
    <s v="Standard Class"/>
    <s v="Dp-13240"/>
    <x v="656"/>
    <x v="2"/>
    <s v="United States"/>
    <s v="Westfield"/>
    <x v="30"/>
    <n v="7090"/>
    <x v="3"/>
    <s v="TEC-AC-10000844"/>
    <x v="2"/>
    <x v="11"/>
    <s v="Logitech Gaming G510s - Keyboard"/>
    <n v="254.97"/>
    <n v="3"/>
    <n v="0"/>
    <x v="2538"/>
    <x v="0"/>
    <x v="0"/>
    <x v="3"/>
    <x v="9"/>
  </r>
  <r>
    <n v="2881"/>
    <s v="CA-2016-102932"/>
    <d v="2016-09-19T00:00:00"/>
    <d v="2016-09-23T00:00:00"/>
    <s v="Second Class"/>
    <s v="SD-20485"/>
    <x v="174"/>
    <x v="2"/>
    <s v="United States"/>
    <s v="Orange"/>
    <x v="30"/>
    <n v="7050"/>
    <x v="3"/>
    <s v="OFF-BI-10000756"/>
    <x v="1"/>
    <x v="8"/>
    <s v="Storex DuraTech Recycled Plastic Frosted Binders"/>
    <n v="25.44"/>
    <n v="6"/>
    <n v="0"/>
    <x v="2539"/>
    <x v="0"/>
    <x v="0"/>
    <x v="2"/>
    <x v="8"/>
  </r>
  <r>
    <n v="2882"/>
    <s v="CA-2016-102932"/>
    <d v="2016-09-19T00:00:00"/>
    <d v="2016-09-23T00:00:00"/>
    <s v="Second Class"/>
    <s v="SD-20485"/>
    <x v="174"/>
    <x v="2"/>
    <s v="United States"/>
    <s v="Orange"/>
    <x v="30"/>
    <n v="7050"/>
    <x v="3"/>
    <s v="OFF-SU-10000381"/>
    <x v="1"/>
    <x v="14"/>
    <s v="Acme Forged Steel Scissors with Black Enamel Handles"/>
    <n v="27.93"/>
    <n v="3"/>
    <n v="0"/>
    <x v="1092"/>
    <x v="0"/>
    <x v="0"/>
    <x v="2"/>
    <x v="8"/>
  </r>
  <r>
    <n v="2883"/>
    <s v="CA-2014-165540"/>
    <d v="2014-02-21T00:00:00"/>
    <d v="2014-02-25T00:00:00"/>
    <s v="Standard Class"/>
    <s v="TM-21010"/>
    <x v="612"/>
    <x v="0"/>
    <s v="United States"/>
    <s v="Woodstock"/>
    <x v="10"/>
    <n v="60098"/>
    <x v="2"/>
    <s v="OFF-BI-10004094"/>
    <x v="1"/>
    <x v="8"/>
    <s v="GBC Standard Plastic Binding Systems Combs"/>
    <n v="8.85"/>
    <n v="5"/>
    <n v="0.8"/>
    <x v="2540"/>
    <x v="1"/>
    <x v="2"/>
    <x v="3"/>
    <x v="11"/>
  </r>
  <r>
    <n v="2884"/>
    <s v="CA-2016-130799"/>
    <d v="2016-11-11T00:00:00"/>
    <d v="2016-11-16T00:00:00"/>
    <s v="Second Class"/>
    <s v="BK-11260"/>
    <x v="318"/>
    <x v="0"/>
    <s v="United States"/>
    <s v="San Francisco"/>
    <x v="1"/>
    <n v="94110"/>
    <x v="1"/>
    <s v="FUR-FU-10001852"/>
    <x v="0"/>
    <x v="5"/>
    <s v="Eldon Regeneration Recycled Desk Accessories, Smoke"/>
    <n v="6.96"/>
    <n v="4"/>
    <n v="0"/>
    <x v="2541"/>
    <x v="0"/>
    <x v="0"/>
    <x v="0"/>
    <x v="0"/>
  </r>
  <r>
    <n v="2885"/>
    <s v="CA-2016-164483"/>
    <d v="2016-01-30T00:00:00"/>
    <d v="2016-02-03T00:00:00"/>
    <s v="Standard Class"/>
    <s v="JF-15490"/>
    <x v="223"/>
    <x v="0"/>
    <s v="United States"/>
    <s v="San Francisco"/>
    <x v="1"/>
    <n v="94122"/>
    <x v="1"/>
    <s v="OFF-BI-10000014"/>
    <x v="1"/>
    <x v="8"/>
    <s v="Heavy-Duty E-Z-D Binders"/>
    <n v="17.456"/>
    <n v="2"/>
    <n v="0.2"/>
    <x v="754"/>
    <x v="2"/>
    <x v="0"/>
    <x v="3"/>
    <x v="9"/>
  </r>
  <r>
    <n v="2886"/>
    <s v="US-2016-159856"/>
    <d v="2016-10-18T00:00:00"/>
    <d v="2016-10-22T00:00:00"/>
    <s v="Standard Class"/>
    <s v="EP-13915"/>
    <x v="212"/>
    <x v="0"/>
    <s v="United States"/>
    <s v="Tempe"/>
    <x v="16"/>
    <n v="85281"/>
    <x v="1"/>
    <s v="FUR-CH-10003396"/>
    <x v="0"/>
    <x v="1"/>
    <s v="Global Deluxe Steno Chair"/>
    <n v="307.92"/>
    <n v="5"/>
    <n v="0.2"/>
    <x v="2542"/>
    <x v="2"/>
    <x v="0"/>
    <x v="0"/>
    <x v="2"/>
  </r>
  <r>
    <n v="2887"/>
    <s v="CA-2017-102099"/>
    <d v="2017-12-18T00:00:00"/>
    <d v="2017-12-19T00:00:00"/>
    <s v="First Class"/>
    <s v="EP-13915"/>
    <x v="212"/>
    <x v="0"/>
    <s v="United States"/>
    <s v="Los Angeles"/>
    <x v="1"/>
    <n v="90008"/>
    <x v="1"/>
    <s v="OFF-AR-10003811"/>
    <x v="1"/>
    <x v="6"/>
    <s v="Newell 327"/>
    <n v="6.63"/>
    <n v="3"/>
    <n v="0"/>
    <x v="155"/>
    <x v="0"/>
    <x v="3"/>
    <x v="0"/>
    <x v="4"/>
  </r>
  <r>
    <n v="2888"/>
    <s v="CA-2017-102099"/>
    <d v="2017-12-18T00:00:00"/>
    <d v="2017-12-19T00:00:00"/>
    <s v="First Class"/>
    <s v="EP-13915"/>
    <x v="212"/>
    <x v="0"/>
    <s v="United States"/>
    <s v="Los Angeles"/>
    <x v="1"/>
    <n v="90008"/>
    <x v="1"/>
    <s v="OFF-PA-10003172"/>
    <x v="1"/>
    <x v="10"/>
    <s v="Xerox 1996"/>
    <n v="12.96"/>
    <n v="2"/>
    <n v="0"/>
    <x v="91"/>
    <x v="0"/>
    <x v="3"/>
    <x v="0"/>
    <x v="4"/>
  </r>
  <r>
    <n v="2889"/>
    <s v="CA-2017-102099"/>
    <d v="2017-12-18T00:00:00"/>
    <d v="2017-12-19T00:00:00"/>
    <s v="First Class"/>
    <s v="EP-13915"/>
    <x v="212"/>
    <x v="0"/>
    <s v="United States"/>
    <s v="Los Angeles"/>
    <x v="1"/>
    <n v="90008"/>
    <x v="1"/>
    <s v="OFF-PA-10000289"/>
    <x v="1"/>
    <x v="10"/>
    <s v="Xerox 213"/>
    <n v="32.4"/>
    <n v="5"/>
    <n v="0"/>
    <x v="56"/>
    <x v="0"/>
    <x v="3"/>
    <x v="0"/>
    <x v="4"/>
  </r>
  <r>
    <n v="2890"/>
    <s v="CA-2017-164049"/>
    <d v="2017-11-02T00:00:00"/>
    <d v="2017-11-06T00:00:00"/>
    <s v="Standard Class"/>
    <s v="KH-16630"/>
    <x v="175"/>
    <x v="1"/>
    <s v="United States"/>
    <s v="Seattle"/>
    <x v="4"/>
    <n v="98105"/>
    <x v="1"/>
    <s v="OFF-PA-10000791"/>
    <x v="1"/>
    <x v="10"/>
    <s v="Wirebound Message Books, Four 2 3/4 x 5 Forms per Page, 200 Sets per Book"/>
    <n v="23.85"/>
    <n v="5"/>
    <n v="0"/>
    <x v="2543"/>
    <x v="0"/>
    <x v="3"/>
    <x v="0"/>
    <x v="0"/>
  </r>
  <r>
    <n v="2891"/>
    <s v="CA-2014-142727"/>
    <d v="2014-04-29T00:00:00"/>
    <d v="2014-05-01T00:00:00"/>
    <s v="Second Class"/>
    <s v="HG-14845"/>
    <x v="668"/>
    <x v="0"/>
    <s v="United States"/>
    <s v="Lake Charles"/>
    <x v="28"/>
    <n v="70601"/>
    <x v="0"/>
    <s v="FUR-CH-10002304"/>
    <x v="0"/>
    <x v="1"/>
    <s v="Global Stack Chair without Arms, Black"/>
    <n v="51.96"/>
    <n v="2"/>
    <n v="0"/>
    <x v="2544"/>
    <x v="0"/>
    <x v="2"/>
    <x v="1"/>
    <x v="3"/>
  </r>
  <r>
    <n v="2892"/>
    <s v="CA-2014-142727"/>
    <d v="2014-04-29T00:00:00"/>
    <d v="2014-05-01T00:00:00"/>
    <s v="Second Class"/>
    <s v="HG-14845"/>
    <x v="668"/>
    <x v="0"/>
    <s v="United States"/>
    <s v="Lake Charles"/>
    <x v="28"/>
    <n v="70601"/>
    <x v="0"/>
    <s v="OFF-BI-10000136"/>
    <x v="1"/>
    <x v="8"/>
    <s v="Avery Non-Stick Heavy Duty View Round Locking Ring Binders"/>
    <n v="17.940000000000001"/>
    <n v="3"/>
    <n v="0"/>
    <x v="2545"/>
    <x v="0"/>
    <x v="2"/>
    <x v="1"/>
    <x v="3"/>
  </r>
  <r>
    <n v="2893"/>
    <s v="CA-2017-139913"/>
    <d v="2017-10-23T00:00:00"/>
    <d v="2017-10-29T00:00:00"/>
    <s v="Standard Class"/>
    <s v="JC-16105"/>
    <x v="36"/>
    <x v="1"/>
    <s v="United States"/>
    <s v="Rochester"/>
    <x v="15"/>
    <n v="14609"/>
    <x v="3"/>
    <s v="OFF-PA-10003739"/>
    <x v="1"/>
    <x v="10"/>
    <s v="Xerox 1969"/>
    <n v="11.56"/>
    <n v="2"/>
    <n v="0"/>
    <x v="1290"/>
    <x v="0"/>
    <x v="3"/>
    <x v="0"/>
    <x v="2"/>
  </r>
  <r>
    <n v="2894"/>
    <s v="CA-2017-139913"/>
    <d v="2017-10-23T00:00:00"/>
    <d v="2017-10-29T00:00:00"/>
    <s v="Standard Class"/>
    <s v="JC-16105"/>
    <x v="36"/>
    <x v="1"/>
    <s v="United States"/>
    <s v="Rochester"/>
    <x v="15"/>
    <n v="14609"/>
    <x v="3"/>
    <s v="OFF-PA-10002479"/>
    <x v="1"/>
    <x v="10"/>
    <s v="Xerox 4200 Series MultiUse Premium Copy Paper (20Lb. and 84 Bright)"/>
    <n v="26.4"/>
    <n v="5"/>
    <n v="0"/>
    <x v="1678"/>
    <x v="0"/>
    <x v="3"/>
    <x v="0"/>
    <x v="2"/>
  </r>
  <r>
    <n v="2895"/>
    <s v="CA-2017-139913"/>
    <d v="2017-10-23T00:00:00"/>
    <d v="2017-10-29T00:00:00"/>
    <s v="Standard Class"/>
    <s v="JC-16105"/>
    <x v="36"/>
    <x v="1"/>
    <s v="United States"/>
    <s v="Rochester"/>
    <x v="15"/>
    <n v="14609"/>
    <x v="3"/>
    <s v="FUR-FU-10000771"/>
    <x v="0"/>
    <x v="5"/>
    <s v="Eldon 200 Class Desk Accessories, Smoke"/>
    <n v="69.08"/>
    <n v="11"/>
    <n v="0"/>
    <x v="1415"/>
    <x v="0"/>
    <x v="3"/>
    <x v="0"/>
    <x v="2"/>
  </r>
  <r>
    <n v="2896"/>
    <s v="CA-2017-139913"/>
    <d v="2017-10-23T00:00:00"/>
    <d v="2017-10-29T00:00:00"/>
    <s v="Standard Class"/>
    <s v="JC-16105"/>
    <x v="36"/>
    <x v="1"/>
    <s v="United States"/>
    <s v="Rochester"/>
    <x v="15"/>
    <n v="14609"/>
    <x v="3"/>
    <s v="TEC-PH-10001552"/>
    <x v="2"/>
    <x v="7"/>
    <s v="I Need's 3d Hello Kitty Hybrid Silicone Case Cover for HTC One X 4g with 3d Hello Kitty Stylus Pen Green/pink"/>
    <n v="35.880000000000003"/>
    <n v="3"/>
    <n v="0"/>
    <x v="2546"/>
    <x v="0"/>
    <x v="3"/>
    <x v="0"/>
    <x v="2"/>
  </r>
  <r>
    <n v="2897"/>
    <s v="CA-2014-169033"/>
    <d v="2014-03-30T00:00:00"/>
    <d v="2014-04-03T00:00:00"/>
    <s v="Standard Class"/>
    <s v="KM-16720"/>
    <x v="27"/>
    <x v="0"/>
    <s v="United States"/>
    <s v="Long Beach"/>
    <x v="15"/>
    <n v="11561"/>
    <x v="3"/>
    <s v="OFF-AR-10001915"/>
    <x v="1"/>
    <x v="6"/>
    <s v="Peel-Off China Markers"/>
    <n v="49.65"/>
    <n v="5"/>
    <n v="0"/>
    <x v="2547"/>
    <x v="0"/>
    <x v="2"/>
    <x v="3"/>
    <x v="10"/>
  </r>
  <r>
    <n v="2898"/>
    <s v="US-2016-164630"/>
    <d v="2016-01-04T00:00:00"/>
    <d v="2016-01-09T00:00:00"/>
    <s v="Standard Class"/>
    <s v="EB-13975"/>
    <x v="424"/>
    <x v="1"/>
    <s v="United States"/>
    <s v="Charlotte"/>
    <x v="3"/>
    <n v="28205"/>
    <x v="0"/>
    <s v="TEC-CO-10000971"/>
    <x v="2"/>
    <x v="16"/>
    <s v="Hewlett Packard 310 Color Digital Copier"/>
    <n v="959.96799999999996"/>
    <n v="4"/>
    <n v="0.2"/>
    <x v="2548"/>
    <x v="2"/>
    <x v="0"/>
    <x v="3"/>
    <x v="9"/>
  </r>
  <r>
    <n v="2899"/>
    <s v="US-2015-114839"/>
    <d v="2015-04-26T00:00:00"/>
    <d v="2015-04-30T00:00:00"/>
    <s v="Standard Class"/>
    <s v="PW-19240"/>
    <x v="617"/>
    <x v="0"/>
    <s v="United States"/>
    <s v="Houston"/>
    <x v="5"/>
    <n v="77036"/>
    <x v="2"/>
    <s v="FUR-CH-10004086"/>
    <x v="0"/>
    <x v="1"/>
    <s v="Hon 4070 Series Pagoda Armless Upholstered Stacking Chairs"/>
    <n v="408.42200000000003"/>
    <n v="2"/>
    <n v="0.3"/>
    <x v="2549"/>
    <x v="1"/>
    <x v="1"/>
    <x v="1"/>
    <x v="3"/>
  </r>
  <r>
    <n v="2900"/>
    <s v="CA-2015-166464"/>
    <d v="2015-09-12T00:00:00"/>
    <d v="2015-09-17T00:00:00"/>
    <s v="Standard Class"/>
    <s v="PG-18895"/>
    <x v="38"/>
    <x v="0"/>
    <s v="United States"/>
    <s v="New York City"/>
    <x v="15"/>
    <n v="10035"/>
    <x v="3"/>
    <s v="TEC-CO-10000971"/>
    <x v="2"/>
    <x v="16"/>
    <s v="Hewlett Packard 310 Color Digital Copier"/>
    <n v="479.98399999999998"/>
    <n v="2"/>
    <n v="0.2"/>
    <x v="2127"/>
    <x v="2"/>
    <x v="1"/>
    <x v="2"/>
    <x v="8"/>
  </r>
  <r>
    <n v="2901"/>
    <s v="CA-2015-166464"/>
    <d v="2015-09-12T00:00:00"/>
    <d v="2015-09-17T00:00:00"/>
    <s v="Standard Class"/>
    <s v="PG-18895"/>
    <x v="38"/>
    <x v="0"/>
    <s v="United States"/>
    <s v="New York City"/>
    <x v="15"/>
    <n v="10035"/>
    <x v="3"/>
    <s v="OFF-LA-10001317"/>
    <x v="1"/>
    <x v="2"/>
    <s v="Avery 520"/>
    <n v="12.6"/>
    <n v="4"/>
    <n v="0"/>
    <x v="2550"/>
    <x v="0"/>
    <x v="1"/>
    <x v="2"/>
    <x v="8"/>
  </r>
  <r>
    <n v="2902"/>
    <s v="CA-2017-124898"/>
    <d v="2017-09-11T00:00:00"/>
    <d v="2017-09-15T00:00:00"/>
    <s v="Standard Class"/>
    <s v="DB-12910"/>
    <x v="626"/>
    <x v="2"/>
    <s v="United States"/>
    <s v="Columbus"/>
    <x v="32"/>
    <n v="31907"/>
    <x v="0"/>
    <s v="OFF-PA-10003656"/>
    <x v="1"/>
    <x v="10"/>
    <s v="Xerox 1935"/>
    <n v="184.66"/>
    <n v="7"/>
    <n v="0"/>
    <x v="2551"/>
    <x v="0"/>
    <x v="3"/>
    <x v="2"/>
    <x v="8"/>
  </r>
  <r>
    <n v="2903"/>
    <s v="CA-2016-164035"/>
    <d v="2016-06-12T00:00:00"/>
    <d v="2016-06-17T00:00:00"/>
    <s v="Standard Class"/>
    <s v="CR-12730"/>
    <x v="257"/>
    <x v="0"/>
    <s v="United States"/>
    <s v="Chicago"/>
    <x v="10"/>
    <n v="60610"/>
    <x v="2"/>
    <s v="OFF-PA-10002160"/>
    <x v="1"/>
    <x v="10"/>
    <s v="Xerox 1978"/>
    <n v="23.12"/>
    <n v="5"/>
    <n v="0.2"/>
    <x v="2552"/>
    <x v="2"/>
    <x v="0"/>
    <x v="1"/>
    <x v="1"/>
  </r>
  <r>
    <n v="2904"/>
    <s v="CA-2016-153577"/>
    <d v="2016-06-27T00:00:00"/>
    <d v="2016-07-01T00:00:00"/>
    <s v="Standard Class"/>
    <s v="KH-16330"/>
    <x v="542"/>
    <x v="1"/>
    <s v="United States"/>
    <s v="Highland Park"/>
    <x v="10"/>
    <n v="60035"/>
    <x v="2"/>
    <s v="OFF-PA-10000575"/>
    <x v="1"/>
    <x v="10"/>
    <s v="Wirebound Message Books, Four 2 3/4 x 5 White Forms per Page"/>
    <n v="37.463999999999999"/>
    <n v="7"/>
    <n v="0.2"/>
    <x v="2553"/>
    <x v="2"/>
    <x v="0"/>
    <x v="1"/>
    <x v="1"/>
  </r>
  <r>
    <n v="2905"/>
    <s v="CA-2016-153577"/>
    <d v="2016-06-27T00:00:00"/>
    <d v="2016-07-01T00:00:00"/>
    <s v="Standard Class"/>
    <s v="KH-16330"/>
    <x v="542"/>
    <x v="1"/>
    <s v="United States"/>
    <s v="Highland Park"/>
    <x v="10"/>
    <n v="60035"/>
    <x v="2"/>
    <s v="FUR-CH-10003981"/>
    <x v="0"/>
    <x v="1"/>
    <s v="Global Commerce Series Low-Back Swivel/Tilt Chairs"/>
    <n v="539.65800000000002"/>
    <n v="3"/>
    <n v="0.3"/>
    <x v="2554"/>
    <x v="1"/>
    <x v="0"/>
    <x v="1"/>
    <x v="1"/>
  </r>
  <r>
    <n v="2906"/>
    <s v="CA-2014-127586"/>
    <d v="2014-09-26T00:00:00"/>
    <d v="2014-09-30T00:00:00"/>
    <s v="Standard Class"/>
    <s v="CS-12400"/>
    <x v="37"/>
    <x v="2"/>
    <s v="United States"/>
    <s v="Seattle"/>
    <x v="4"/>
    <n v="98115"/>
    <x v="1"/>
    <s v="OFF-ST-10002615"/>
    <x v="1"/>
    <x v="4"/>
    <s v="Dual Level, Single-Width Filing Carts"/>
    <n v="310.12"/>
    <n v="2"/>
    <n v="0"/>
    <x v="2555"/>
    <x v="0"/>
    <x v="2"/>
    <x v="2"/>
    <x v="8"/>
  </r>
  <r>
    <n v="2907"/>
    <s v="CA-2017-121615"/>
    <d v="2017-11-03T00:00:00"/>
    <d v="2017-11-09T00:00:00"/>
    <s v="Standard Class"/>
    <s v="DL-12925"/>
    <x v="351"/>
    <x v="0"/>
    <s v="United States"/>
    <s v="Eagan"/>
    <x v="11"/>
    <n v="55122"/>
    <x v="2"/>
    <s v="OFF-PA-10000327"/>
    <x v="1"/>
    <x v="10"/>
    <s v="Xerox 1971"/>
    <n v="8.56"/>
    <n v="2"/>
    <n v="0"/>
    <x v="1588"/>
    <x v="0"/>
    <x v="3"/>
    <x v="0"/>
    <x v="0"/>
  </r>
  <r>
    <n v="2908"/>
    <s v="CA-2017-121615"/>
    <d v="2017-11-03T00:00:00"/>
    <d v="2017-11-09T00:00:00"/>
    <s v="Standard Class"/>
    <s v="DL-12925"/>
    <x v="351"/>
    <x v="0"/>
    <s v="United States"/>
    <s v="Eagan"/>
    <x v="11"/>
    <n v="55122"/>
    <x v="2"/>
    <s v="OFF-ST-10001325"/>
    <x v="1"/>
    <x v="4"/>
    <s v="Sterilite Officeware Hinged File Box"/>
    <n v="52.4"/>
    <n v="5"/>
    <n v="0"/>
    <x v="2556"/>
    <x v="0"/>
    <x v="3"/>
    <x v="0"/>
    <x v="0"/>
  </r>
  <r>
    <n v="2909"/>
    <s v="CA-2017-121615"/>
    <d v="2017-11-03T00:00:00"/>
    <d v="2017-11-09T00:00:00"/>
    <s v="Standard Class"/>
    <s v="DL-12925"/>
    <x v="351"/>
    <x v="0"/>
    <s v="United States"/>
    <s v="Eagan"/>
    <x v="11"/>
    <n v="55122"/>
    <x v="2"/>
    <s v="OFF-LA-10001771"/>
    <x v="1"/>
    <x v="2"/>
    <s v="Avery 513"/>
    <n v="14.94"/>
    <n v="3"/>
    <n v="0"/>
    <x v="2557"/>
    <x v="0"/>
    <x v="3"/>
    <x v="0"/>
    <x v="0"/>
  </r>
  <r>
    <n v="2910"/>
    <s v="CA-2017-166415"/>
    <d v="2017-02-19T00:00:00"/>
    <d v="2017-02-23T00:00:00"/>
    <s v="Standard Class"/>
    <s v="ME-17725"/>
    <x v="250"/>
    <x v="0"/>
    <s v="United States"/>
    <s v="Seattle"/>
    <x v="4"/>
    <n v="98103"/>
    <x v="1"/>
    <s v="OFF-FA-10004968"/>
    <x v="1"/>
    <x v="13"/>
    <s v="Rubber Band Ball"/>
    <n v="11.22"/>
    <n v="3"/>
    <n v="0"/>
    <x v="2558"/>
    <x v="0"/>
    <x v="3"/>
    <x v="3"/>
    <x v="11"/>
  </r>
  <r>
    <n v="2911"/>
    <s v="CA-2015-118444"/>
    <d v="2015-11-05T00:00:00"/>
    <d v="2015-11-09T00:00:00"/>
    <s v="Standard Class"/>
    <s v="VD-21670"/>
    <x v="104"/>
    <x v="0"/>
    <s v="United States"/>
    <s v="Coral Springs"/>
    <x v="2"/>
    <n v="33065"/>
    <x v="0"/>
    <s v="OFF-AP-10000576"/>
    <x v="1"/>
    <x v="9"/>
    <s v="Belkin 325VA UPS Surge Protector, 6'"/>
    <n v="387.13600000000002"/>
    <n v="4"/>
    <n v="0.2"/>
    <x v="2559"/>
    <x v="2"/>
    <x v="1"/>
    <x v="0"/>
    <x v="0"/>
  </r>
  <r>
    <n v="2912"/>
    <s v="CA-2014-113929"/>
    <d v="2014-06-16T00:00:00"/>
    <d v="2014-06-21T00:00:00"/>
    <s v="Standard Class"/>
    <s v="CK-12205"/>
    <x v="237"/>
    <x v="0"/>
    <s v="United States"/>
    <s v="Hempstead"/>
    <x v="15"/>
    <n v="11550"/>
    <x v="3"/>
    <s v="OFF-EN-10003286"/>
    <x v="1"/>
    <x v="12"/>
    <s v="Staple envelope"/>
    <n v="41.4"/>
    <n v="5"/>
    <n v="0"/>
    <x v="2560"/>
    <x v="0"/>
    <x v="2"/>
    <x v="1"/>
    <x v="1"/>
  </r>
  <r>
    <n v="2913"/>
    <s v="CA-2014-113929"/>
    <d v="2014-06-16T00:00:00"/>
    <d v="2014-06-21T00:00:00"/>
    <s v="Standard Class"/>
    <s v="CK-12205"/>
    <x v="237"/>
    <x v="0"/>
    <s v="United States"/>
    <s v="Hempstead"/>
    <x v="15"/>
    <n v="11550"/>
    <x v="3"/>
    <s v="OFF-AR-10003772"/>
    <x v="1"/>
    <x v="6"/>
    <s v="Boston 16750 Black Compact Battery Pencil Sharpener"/>
    <n v="35"/>
    <n v="4"/>
    <n v="0"/>
    <x v="1482"/>
    <x v="0"/>
    <x v="2"/>
    <x v="1"/>
    <x v="1"/>
  </r>
  <r>
    <n v="2914"/>
    <s v="CA-2014-113929"/>
    <d v="2014-06-16T00:00:00"/>
    <d v="2014-06-21T00:00:00"/>
    <s v="Standard Class"/>
    <s v="CK-12205"/>
    <x v="237"/>
    <x v="0"/>
    <s v="United States"/>
    <s v="Hempstead"/>
    <x v="15"/>
    <n v="11550"/>
    <x v="3"/>
    <s v="OFF-BI-10002852"/>
    <x v="1"/>
    <x v="8"/>
    <s v="Ibico Standard Transparent Covers"/>
    <n v="39.552"/>
    <n v="3"/>
    <n v="0.2"/>
    <x v="2561"/>
    <x v="2"/>
    <x v="2"/>
    <x v="1"/>
    <x v="1"/>
  </r>
  <r>
    <n v="2915"/>
    <s v="CA-2015-134747"/>
    <d v="2015-10-12T00:00:00"/>
    <d v="2015-10-17T00:00:00"/>
    <s v="Second Class"/>
    <s v="DL-12925"/>
    <x v="351"/>
    <x v="0"/>
    <s v="United States"/>
    <s v="Noblesville"/>
    <x v="14"/>
    <n v="46060"/>
    <x v="2"/>
    <s v="TEC-PH-10002890"/>
    <x v="2"/>
    <x v="7"/>
    <s v="AT&amp;T 17929 Lendline Telephone"/>
    <n v="135.72"/>
    <n v="3"/>
    <n v="0"/>
    <x v="2562"/>
    <x v="0"/>
    <x v="1"/>
    <x v="0"/>
    <x v="2"/>
  </r>
  <r>
    <n v="2916"/>
    <s v="CA-2015-134747"/>
    <d v="2015-10-12T00:00:00"/>
    <d v="2015-10-17T00:00:00"/>
    <s v="Second Class"/>
    <s v="DL-12925"/>
    <x v="351"/>
    <x v="0"/>
    <s v="United States"/>
    <s v="Noblesville"/>
    <x v="14"/>
    <n v="46060"/>
    <x v="2"/>
    <s v="OFF-BI-10001308"/>
    <x v="1"/>
    <x v="8"/>
    <s v="GBC Standard Plastic Binding Systems' Combs"/>
    <n v="12.56"/>
    <n v="2"/>
    <n v="0"/>
    <x v="2563"/>
    <x v="0"/>
    <x v="1"/>
    <x v="0"/>
    <x v="2"/>
  </r>
  <r>
    <n v="2917"/>
    <s v="CA-2015-134747"/>
    <d v="2015-10-12T00:00:00"/>
    <d v="2015-10-17T00:00:00"/>
    <s v="Second Class"/>
    <s v="DL-12925"/>
    <x v="351"/>
    <x v="0"/>
    <s v="United States"/>
    <s v="Noblesville"/>
    <x v="14"/>
    <n v="46060"/>
    <x v="2"/>
    <s v="TEC-PH-10001750"/>
    <x v="2"/>
    <x v="7"/>
    <s v="Samsung Rugby III"/>
    <n v="263.95999999999998"/>
    <n v="4"/>
    <n v="0"/>
    <x v="2564"/>
    <x v="0"/>
    <x v="1"/>
    <x v="0"/>
    <x v="2"/>
  </r>
  <r>
    <n v="2918"/>
    <s v="CA-2017-155047"/>
    <d v="2017-08-27T00:00:00"/>
    <d v="2017-08-30T00:00:00"/>
    <s v="First Class"/>
    <s v="SE-20110"/>
    <x v="339"/>
    <x v="0"/>
    <s v="United States"/>
    <s v="Dallas"/>
    <x v="5"/>
    <n v="75220"/>
    <x v="2"/>
    <s v="OFF-AR-10003338"/>
    <x v="1"/>
    <x v="6"/>
    <s v="Eberhard Faber 3 1/2&quot; Golf Pencils"/>
    <n v="5.952"/>
    <n v="1"/>
    <n v="0.2"/>
    <x v="2565"/>
    <x v="2"/>
    <x v="3"/>
    <x v="2"/>
    <x v="6"/>
  </r>
  <r>
    <n v="2919"/>
    <s v="CA-2016-160129"/>
    <d v="2016-11-23T00:00:00"/>
    <d v="2016-11-23T00:00:00"/>
    <s v="Same Day"/>
    <s v="LS-17200"/>
    <x v="624"/>
    <x v="1"/>
    <s v="United States"/>
    <s v="Philadelphia"/>
    <x v="9"/>
    <n v="19140"/>
    <x v="3"/>
    <s v="OFF-FA-10002763"/>
    <x v="1"/>
    <x v="13"/>
    <s v="Advantus Map Pennant Flags and Round Head Tacks"/>
    <n v="15.8"/>
    <n v="5"/>
    <n v="0.2"/>
    <x v="2566"/>
    <x v="2"/>
    <x v="0"/>
    <x v="0"/>
    <x v="0"/>
  </r>
  <r>
    <n v="2920"/>
    <s v="CA-2016-160129"/>
    <d v="2016-11-23T00:00:00"/>
    <d v="2016-11-23T00:00:00"/>
    <s v="Same Day"/>
    <s v="LS-17200"/>
    <x v="624"/>
    <x v="1"/>
    <s v="United States"/>
    <s v="Philadelphia"/>
    <x v="9"/>
    <n v="19140"/>
    <x v="3"/>
    <s v="FUR-FU-10002088"/>
    <x v="0"/>
    <x v="5"/>
    <s v="Nu-Dell Float Frame 11 x 14 1/2"/>
    <n v="14.368"/>
    <n v="2"/>
    <n v="0.2"/>
    <x v="2567"/>
    <x v="2"/>
    <x v="0"/>
    <x v="0"/>
    <x v="0"/>
  </r>
  <r>
    <n v="2921"/>
    <s v="CA-2016-160129"/>
    <d v="2016-11-23T00:00:00"/>
    <d v="2016-11-23T00:00:00"/>
    <s v="Same Day"/>
    <s v="LS-17200"/>
    <x v="624"/>
    <x v="1"/>
    <s v="United States"/>
    <s v="Philadelphia"/>
    <x v="9"/>
    <n v="19140"/>
    <x v="3"/>
    <s v="FUR-FU-10003976"/>
    <x v="0"/>
    <x v="5"/>
    <s v="DAX Executive Solid Wood Document Frame, Desktop or Hang, Mahogany, 5 x 7"/>
    <n v="70.447999999999993"/>
    <n v="7"/>
    <n v="0.2"/>
    <x v="2568"/>
    <x v="2"/>
    <x v="0"/>
    <x v="0"/>
    <x v="0"/>
  </r>
  <r>
    <n v="2922"/>
    <s v="CA-2017-164329"/>
    <d v="2017-01-30T00:00:00"/>
    <d v="2017-01-30T00:00:00"/>
    <s v="Same Day"/>
    <s v="MM-17920"/>
    <x v="462"/>
    <x v="0"/>
    <s v="United States"/>
    <s v="San Francisco"/>
    <x v="1"/>
    <n v="94109"/>
    <x v="1"/>
    <s v="OFF-ST-10001511"/>
    <x v="1"/>
    <x v="4"/>
    <s v="Space Solutions Commercial Steel Shelving"/>
    <n v="129.30000000000001"/>
    <n v="2"/>
    <n v="0"/>
    <x v="2569"/>
    <x v="0"/>
    <x v="3"/>
    <x v="3"/>
    <x v="9"/>
  </r>
  <r>
    <n v="2923"/>
    <s v="US-2015-141453"/>
    <d v="2015-11-30T00:00:00"/>
    <d v="2015-12-03T00:00:00"/>
    <s v="Second Class"/>
    <s v="DB-13270"/>
    <x v="489"/>
    <x v="2"/>
    <s v="United States"/>
    <s v="Austin"/>
    <x v="5"/>
    <n v="78745"/>
    <x v="2"/>
    <s v="OFF-BI-10000301"/>
    <x v="1"/>
    <x v="8"/>
    <s v="GBC Instant Report Kit"/>
    <n v="3.8820000000000001"/>
    <n v="3"/>
    <n v="0.8"/>
    <x v="2570"/>
    <x v="1"/>
    <x v="1"/>
    <x v="0"/>
    <x v="0"/>
  </r>
  <r>
    <n v="2924"/>
    <s v="CA-2014-156993"/>
    <d v="2014-06-28T00:00:00"/>
    <d v="2014-07-04T00:00:00"/>
    <s v="Standard Class"/>
    <s v="RW-19630"/>
    <x v="338"/>
    <x v="1"/>
    <s v="United States"/>
    <s v="Detroit"/>
    <x v="12"/>
    <n v="48234"/>
    <x v="2"/>
    <s v="OFF-FA-10003495"/>
    <x v="1"/>
    <x v="13"/>
    <s v="Staples"/>
    <n v="6.08"/>
    <n v="1"/>
    <n v="0"/>
    <x v="2571"/>
    <x v="0"/>
    <x v="2"/>
    <x v="1"/>
    <x v="1"/>
  </r>
  <r>
    <n v="2925"/>
    <s v="CA-2014-157721"/>
    <d v="2014-09-02T00:00:00"/>
    <d v="2014-09-05T00:00:00"/>
    <s v="First Class"/>
    <s v="JM-16195"/>
    <x v="594"/>
    <x v="0"/>
    <s v="United States"/>
    <s v="Watertown"/>
    <x v="15"/>
    <n v="13601"/>
    <x v="3"/>
    <s v="OFF-AP-10001303"/>
    <x v="1"/>
    <x v="9"/>
    <s v="Holmes Cool Mist Humidifier for the Whole House with 8-Gallon Output per Day, Extended Life Filter"/>
    <n v="19.899999999999999"/>
    <n v="1"/>
    <n v="0"/>
    <x v="2572"/>
    <x v="0"/>
    <x v="2"/>
    <x v="2"/>
    <x v="8"/>
  </r>
  <r>
    <n v="2926"/>
    <s v="CA-2014-157721"/>
    <d v="2014-09-02T00:00:00"/>
    <d v="2014-09-05T00:00:00"/>
    <s v="First Class"/>
    <s v="JM-16195"/>
    <x v="594"/>
    <x v="0"/>
    <s v="United States"/>
    <s v="Watertown"/>
    <x v="15"/>
    <n v="13601"/>
    <x v="3"/>
    <s v="FUR-FU-10002116"/>
    <x v="0"/>
    <x v="5"/>
    <s v="Tenex Carpeted, Granite-Look or Clear Contemporary Contour Shape Chair Mats"/>
    <n v="70.709999999999994"/>
    <n v="1"/>
    <n v="0"/>
    <x v="2573"/>
    <x v="0"/>
    <x v="2"/>
    <x v="2"/>
    <x v="8"/>
  </r>
  <r>
    <n v="2927"/>
    <s v="CA-2017-128629"/>
    <d v="2017-07-10T00:00:00"/>
    <d v="2017-07-14T00:00:00"/>
    <s v="Second Class"/>
    <s v="BP-11155"/>
    <x v="669"/>
    <x v="0"/>
    <s v="United States"/>
    <s v="Columbus"/>
    <x v="32"/>
    <n v="31907"/>
    <x v="0"/>
    <s v="FUR-FU-10000771"/>
    <x v="0"/>
    <x v="5"/>
    <s v="Eldon 200 Class Desk Accessories, Smoke"/>
    <n v="18.84"/>
    <n v="3"/>
    <n v="0"/>
    <x v="2574"/>
    <x v="0"/>
    <x v="3"/>
    <x v="2"/>
    <x v="7"/>
  </r>
  <r>
    <n v="2928"/>
    <s v="CA-2017-158106"/>
    <d v="2017-06-04T00:00:00"/>
    <d v="2017-06-10T00:00:00"/>
    <s v="Standard Class"/>
    <s v="CT-11995"/>
    <x v="564"/>
    <x v="0"/>
    <s v="United States"/>
    <s v="Apple Valley"/>
    <x v="11"/>
    <n v="55124"/>
    <x v="2"/>
    <s v="OFF-AR-10002255"/>
    <x v="1"/>
    <x v="6"/>
    <s v="Newell 346"/>
    <n v="8.64"/>
    <n v="3"/>
    <n v="0"/>
    <x v="1028"/>
    <x v="0"/>
    <x v="3"/>
    <x v="1"/>
    <x v="1"/>
  </r>
  <r>
    <n v="2929"/>
    <s v="US-2017-120390"/>
    <d v="2017-10-19T00:00:00"/>
    <d v="2017-10-26T00:00:00"/>
    <s v="Standard Class"/>
    <s v="TH-21550"/>
    <x v="274"/>
    <x v="2"/>
    <s v="United States"/>
    <s v="Burlington"/>
    <x v="3"/>
    <n v="27217"/>
    <x v="0"/>
    <s v="OFF-BI-10004995"/>
    <x v="1"/>
    <x v="8"/>
    <s v="GBC DocuBind P400 Electric Binding System"/>
    <n v="1633.1880000000001"/>
    <n v="4"/>
    <n v="0.7"/>
    <x v="2575"/>
    <x v="1"/>
    <x v="3"/>
    <x v="0"/>
    <x v="2"/>
  </r>
  <r>
    <n v="2930"/>
    <s v="CA-2017-143434"/>
    <d v="2017-11-18T00:00:00"/>
    <d v="2017-11-24T00:00:00"/>
    <s v="Standard Class"/>
    <s v="ME-17320"/>
    <x v="467"/>
    <x v="2"/>
    <s v="United States"/>
    <s v="Saginaw"/>
    <x v="12"/>
    <n v="48601"/>
    <x v="2"/>
    <s v="FUR-FU-10002597"/>
    <x v="0"/>
    <x v="5"/>
    <s v="C-Line Magnetic Cubicle Keepers, Clear Polypropylene"/>
    <n v="19.760000000000002"/>
    <n v="4"/>
    <n v="0"/>
    <x v="1087"/>
    <x v="0"/>
    <x v="3"/>
    <x v="0"/>
    <x v="0"/>
  </r>
  <r>
    <n v="2931"/>
    <s v="CA-2015-168564"/>
    <d v="2015-08-08T00:00:00"/>
    <d v="2015-08-08T00:00:00"/>
    <s v="Same Day"/>
    <s v="TT-21220"/>
    <x v="627"/>
    <x v="0"/>
    <s v="United States"/>
    <s v="San Francisco"/>
    <x v="1"/>
    <n v="94109"/>
    <x v="1"/>
    <s v="OFF-BI-10004970"/>
    <x v="1"/>
    <x v="8"/>
    <s v="ACCOHIDE 3-Ring Binder, Blue, 1&quot;"/>
    <n v="6.6079999999999997"/>
    <n v="2"/>
    <n v="0.2"/>
    <x v="2576"/>
    <x v="2"/>
    <x v="1"/>
    <x v="2"/>
    <x v="6"/>
  </r>
  <r>
    <n v="2932"/>
    <s v="CA-2015-168564"/>
    <d v="2015-08-08T00:00:00"/>
    <d v="2015-08-08T00:00:00"/>
    <s v="Same Day"/>
    <s v="TT-21220"/>
    <x v="627"/>
    <x v="0"/>
    <s v="United States"/>
    <s v="San Francisco"/>
    <x v="1"/>
    <n v="94109"/>
    <x v="1"/>
    <s v="OFF-BI-10002557"/>
    <x v="1"/>
    <x v="8"/>
    <s v="Presstex Flexible Ring Binders"/>
    <n v="7.28"/>
    <n v="2"/>
    <n v="0.2"/>
    <x v="2577"/>
    <x v="2"/>
    <x v="1"/>
    <x v="2"/>
    <x v="6"/>
  </r>
  <r>
    <n v="2933"/>
    <s v="CA-2015-168564"/>
    <d v="2015-08-08T00:00:00"/>
    <d v="2015-08-08T00:00:00"/>
    <s v="Same Day"/>
    <s v="TT-21220"/>
    <x v="627"/>
    <x v="0"/>
    <s v="United States"/>
    <s v="San Francisco"/>
    <x v="1"/>
    <n v="94109"/>
    <x v="1"/>
    <s v="FUR-CH-10000785"/>
    <x v="0"/>
    <x v="1"/>
    <s v="Global Ergonomic Managers Chair"/>
    <n v="144.78399999999999"/>
    <n v="1"/>
    <n v="0.2"/>
    <x v="2578"/>
    <x v="2"/>
    <x v="1"/>
    <x v="2"/>
    <x v="6"/>
  </r>
  <r>
    <n v="2934"/>
    <s v="US-2016-169040"/>
    <d v="2016-12-06T00:00:00"/>
    <d v="2016-12-12T00:00:00"/>
    <s v="Standard Class"/>
    <s v="GT-14710"/>
    <x v="218"/>
    <x v="0"/>
    <s v="United States"/>
    <s v="Seattle"/>
    <x v="4"/>
    <n v="98105"/>
    <x v="1"/>
    <s v="TEC-PH-10002310"/>
    <x v="2"/>
    <x v="7"/>
    <s v="Plantronics Calisto P620-M USB Wireless Speakerphone System"/>
    <n v="156.792"/>
    <n v="1"/>
    <n v="0.2"/>
    <x v="2579"/>
    <x v="2"/>
    <x v="0"/>
    <x v="0"/>
    <x v="4"/>
  </r>
  <r>
    <n v="2935"/>
    <s v="US-2016-169040"/>
    <d v="2016-12-06T00:00:00"/>
    <d v="2016-12-12T00:00:00"/>
    <s v="Standard Class"/>
    <s v="GT-14710"/>
    <x v="218"/>
    <x v="0"/>
    <s v="United States"/>
    <s v="Seattle"/>
    <x v="4"/>
    <n v="98105"/>
    <x v="1"/>
    <s v="TEC-PH-10002834"/>
    <x v="2"/>
    <x v="7"/>
    <s v="Google Nexus 5"/>
    <n v="431.976"/>
    <n v="3"/>
    <n v="0.2"/>
    <x v="2580"/>
    <x v="2"/>
    <x v="0"/>
    <x v="0"/>
    <x v="4"/>
  </r>
  <r>
    <n v="2936"/>
    <s v="US-2016-169040"/>
    <d v="2016-12-06T00:00:00"/>
    <d v="2016-12-12T00:00:00"/>
    <s v="Standard Class"/>
    <s v="GT-14710"/>
    <x v="218"/>
    <x v="0"/>
    <s v="United States"/>
    <s v="Seattle"/>
    <x v="4"/>
    <n v="98105"/>
    <x v="1"/>
    <s v="OFF-EN-10000927"/>
    <x v="1"/>
    <x v="12"/>
    <s v="Jet-Pak Recycled Peel 'N' Seal Padded Mailers"/>
    <n v="35.89"/>
    <n v="1"/>
    <n v="0"/>
    <x v="2581"/>
    <x v="0"/>
    <x v="0"/>
    <x v="0"/>
    <x v="4"/>
  </r>
  <r>
    <n v="2937"/>
    <s v="US-2016-169040"/>
    <d v="2016-12-06T00:00:00"/>
    <d v="2016-12-12T00:00:00"/>
    <s v="Standard Class"/>
    <s v="GT-14710"/>
    <x v="218"/>
    <x v="0"/>
    <s v="United States"/>
    <s v="Seattle"/>
    <x v="4"/>
    <n v="98105"/>
    <x v="1"/>
    <s v="OFF-BI-10001636"/>
    <x v="1"/>
    <x v="8"/>
    <s v="Ibico Plastic and Wire Spiral Binding Combs"/>
    <n v="47.207999999999998"/>
    <n v="7"/>
    <n v="0.2"/>
    <x v="2582"/>
    <x v="2"/>
    <x v="0"/>
    <x v="0"/>
    <x v="4"/>
  </r>
  <r>
    <n v="2938"/>
    <s v="US-2016-169040"/>
    <d v="2016-12-06T00:00:00"/>
    <d v="2016-12-12T00:00:00"/>
    <s v="Standard Class"/>
    <s v="GT-14710"/>
    <x v="218"/>
    <x v="0"/>
    <s v="United States"/>
    <s v="Seattle"/>
    <x v="4"/>
    <n v="98105"/>
    <x v="1"/>
    <s v="OFF-PA-10001736"/>
    <x v="1"/>
    <x v="10"/>
    <s v="Xerox 1880"/>
    <n v="248.08"/>
    <n v="7"/>
    <n v="0"/>
    <x v="2583"/>
    <x v="0"/>
    <x v="0"/>
    <x v="0"/>
    <x v="4"/>
  </r>
  <r>
    <n v="2939"/>
    <s v="US-2016-169040"/>
    <d v="2016-12-06T00:00:00"/>
    <d v="2016-12-12T00:00:00"/>
    <s v="Standard Class"/>
    <s v="GT-14710"/>
    <x v="218"/>
    <x v="0"/>
    <s v="United States"/>
    <s v="Seattle"/>
    <x v="4"/>
    <n v="98105"/>
    <x v="1"/>
    <s v="OFF-PA-10000482"/>
    <x v="1"/>
    <x v="10"/>
    <s v="Snap-A-Way Black Print Carbonless Ruled Speed Letter, Triplicate"/>
    <n v="189.7"/>
    <n v="5"/>
    <n v="0"/>
    <x v="2584"/>
    <x v="0"/>
    <x v="0"/>
    <x v="0"/>
    <x v="4"/>
  </r>
  <r>
    <n v="2940"/>
    <s v="US-2016-169040"/>
    <d v="2016-12-06T00:00:00"/>
    <d v="2016-12-12T00:00:00"/>
    <s v="Standard Class"/>
    <s v="GT-14710"/>
    <x v="218"/>
    <x v="0"/>
    <s v="United States"/>
    <s v="Seattle"/>
    <x v="4"/>
    <n v="98105"/>
    <x v="1"/>
    <s v="OFF-BI-10001658"/>
    <x v="1"/>
    <x v="8"/>
    <s v="GBC Standard Therm-A-Bind Covers"/>
    <n v="59.808"/>
    <n v="3"/>
    <n v="0.2"/>
    <x v="688"/>
    <x v="2"/>
    <x v="0"/>
    <x v="0"/>
    <x v="4"/>
  </r>
  <r>
    <n v="2941"/>
    <s v="CA-2017-155880"/>
    <d v="2017-03-25T00:00:00"/>
    <d v="2017-03-31T00:00:00"/>
    <s v="Standard Class"/>
    <s v="JD-16150"/>
    <x v="251"/>
    <x v="1"/>
    <s v="United States"/>
    <s v="Milwaukee"/>
    <x v="6"/>
    <n v="53209"/>
    <x v="2"/>
    <s v="FUR-CH-10000422"/>
    <x v="0"/>
    <x v="1"/>
    <s v="Global Highback Leather Tilter in Burgundy"/>
    <n v="90.99"/>
    <n v="1"/>
    <n v="0"/>
    <x v="2585"/>
    <x v="0"/>
    <x v="3"/>
    <x v="3"/>
    <x v="10"/>
  </r>
  <r>
    <n v="2942"/>
    <s v="CA-2017-155880"/>
    <d v="2017-03-25T00:00:00"/>
    <d v="2017-03-31T00:00:00"/>
    <s v="Standard Class"/>
    <s v="JD-16150"/>
    <x v="251"/>
    <x v="1"/>
    <s v="United States"/>
    <s v="Milwaukee"/>
    <x v="6"/>
    <n v="53209"/>
    <x v="2"/>
    <s v="FUR-CH-10004675"/>
    <x v="0"/>
    <x v="1"/>
    <s v="Lifetime Advantage Folding Chairs, 4/Carton"/>
    <n v="1526.56"/>
    <n v="7"/>
    <n v="0"/>
    <x v="2586"/>
    <x v="0"/>
    <x v="3"/>
    <x v="3"/>
    <x v="10"/>
  </r>
  <r>
    <n v="2943"/>
    <s v="CA-2017-155880"/>
    <d v="2017-03-25T00:00:00"/>
    <d v="2017-03-31T00:00:00"/>
    <s v="Standard Class"/>
    <s v="JD-16150"/>
    <x v="251"/>
    <x v="1"/>
    <s v="United States"/>
    <s v="Milwaukee"/>
    <x v="6"/>
    <n v="53209"/>
    <x v="2"/>
    <s v="FUR-CH-10002880"/>
    <x v="0"/>
    <x v="1"/>
    <s v="Global High-Back Leather Tilter, Burgundy"/>
    <n v="368.97"/>
    <n v="3"/>
    <n v="0"/>
    <x v="2587"/>
    <x v="0"/>
    <x v="3"/>
    <x v="3"/>
    <x v="10"/>
  </r>
  <r>
    <n v="2944"/>
    <s v="CA-2017-126242"/>
    <d v="2017-11-19T00:00:00"/>
    <d v="2017-11-24T00:00:00"/>
    <s v="Standard Class"/>
    <s v="MC-18100"/>
    <x v="498"/>
    <x v="0"/>
    <s v="United States"/>
    <s v="Los Angeles"/>
    <x v="1"/>
    <n v="90049"/>
    <x v="1"/>
    <s v="OFF-ST-10000675"/>
    <x v="1"/>
    <x v="4"/>
    <s v="File Shuttle II and Handi-File, Black"/>
    <n v="305.01"/>
    <n v="9"/>
    <n v="0"/>
    <x v="2588"/>
    <x v="0"/>
    <x v="3"/>
    <x v="0"/>
    <x v="0"/>
  </r>
  <r>
    <n v="2945"/>
    <s v="CA-2017-126242"/>
    <d v="2017-11-19T00:00:00"/>
    <d v="2017-11-24T00:00:00"/>
    <s v="Standard Class"/>
    <s v="MC-18100"/>
    <x v="498"/>
    <x v="0"/>
    <s v="United States"/>
    <s v="Los Angeles"/>
    <x v="1"/>
    <n v="90049"/>
    <x v="1"/>
    <s v="FUR-FU-10002685"/>
    <x v="0"/>
    <x v="5"/>
    <s v="Executive Impressions 13-1/2&quot; Indoor/Outdoor Wall Clock"/>
    <n v="18.7"/>
    <n v="1"/>
    <n v="0"/>
    <x v="2589"/>
    <x v="0"/>
    <x v="3"/>
    <x v="0"/>
    <x v="0"/>
  </r>
  <r>
    <n v="2946"/>
    <s v="CA-2016-166443"/>
    <d v="2016-11-04T00:00:00"/>
    <d v="2016-11-05T00:00:00"/>
    <s v="First Class"/>
    <s v="LH-17020"/>
    <x v="293"/>
    <x v="0"/>
    <s v="United States"/>
    <s v="San Francisco"/>
    <x v="1"/>
    <n v="94122"/>
    <x v="1"/>
    <s v="FUR-FU-10004020"/>
    <x v="0"/>
    <x v="5"/>
    <s v="Advantus Panel Wall Acrylic Frame"/>
    <n v="38.29"/>
    <n v="7"/>
    <n v="0"/>
    <x v="2590"/>
    <x v="0"/>
    <x v="0"/>
    <x v="0"/>
    <x v="0"/>
  </r>
  <r>
    <n v="2947"/>
    <s v="CA-2017-169859"/>
    <d v="2017-12-14T00:00:00"/>
    <d v="2017-12-18T00:00:00"/>
    <s v="Standard Class"/>
    <s v="MP-18175"/>
    <x v="486"/>
    <x v="2"/>
    <s v="United States"/>
    <s v="San Diego"/>
    <x v="1"/>
    <n v="92024"/>
    <x v="1"/>
    <s v="FUR-FU-10004963"/>
    <x v="0"/>
    <x v="5"/>
    <s v="Eldon 400 Class Desk Accessories, Black Carbon"/>
    <n v="26.25"/>
    <n v="3"/>
    <n v="0"/>
    <x v="2591"/>
    <x v="0"/>
    <x v="3"/>
    <x v="0"/>
    <x v="4"/>
  </r>
  <r>
    <n v="2948"/>
    <s v="CA-2017-169859"/>
    <d v="2017-12-14T00:00:00"/>
    <d v="2017-12-18T00:00:00"/>
    <s v="Standard Class"/>
    <s v="MP-18175"/>
    <x v="486"/>
    <x v="2"/>
    <s v="United States"/>
    <s v="San Diego"/>
    <x v="1"/>
    <n v="92024"/>
    <x v="1"/>
    <s v="OFF-BI-10000174"/>
    <x v="1"/>
    <x v="8"/>
    <s v="Wilson Jones Clip &amp; Carry Folder Binder Tool for Ring Binders, Clear"/>
    <n v="64.959999999999994"/>
    <n v="14"/>
    <n v="0.2"/>
    <x v="2592"/>
    <x v="2"/>
    <x v="3"/>
    <x v="0"/>
    <x v="4"/>
  </r>
  <r>
    <n v="2949"/>
    <s v="CA-2017-169859"/>
    <d v="2017-12-14T00:00:00"/>
    <d v="2017-12-18T00:00:00"/>
    <s v="Standard Class"/>
    <s v="MP-18175"/>
    <x v="486"/>
    <x v="2"/>
    <s v="United States"/>
    <s v="San Diego"/>
    <x v="1"/>
    <n v="92024"/>
    <x v="1"/>
    <s v="OFF-EN-10000461"/>
    <x v="1"/>
    <x v="12"/>
    <s v="#10- 4 1/8&quot; x 9 1/2&quot; Recycled Envelopes"/>
    <n v="43.7"/>
    <n v="5"/>
    <n v="0"/>
    <x v="2593"/>
    <x v="0"/>
    <x v="3"/>
    <x v="0"/>
    <x v="4"/>
  </r>
  <r>
    <n v="2950"/>
    <s v="CA-2017-134915"/>
    <d v="2017-11-12T00:00:00"/>
    <d v="2017-11-12T00:00:00"/>
    <s v="Same Day"/>
    <s v="EM-14140"/>
    <x v="670"/>
    <x v="2"/>
    <s v="United States"/>
    <s v="Glendale"/>
    <x v="16"/>
    <n v="85301"/>
    <x v="1"/>
    <s v="TEC-AC-10001266"/>
    <x v="2"/>
    <x v="11"/>
    <s v="Memorex Micro Travel Drive 8 GB"/>
    <n v="41.6"/>
    <n v="4"/>
    <n v="0.2"/>
    <x v="2594"/>
    <x v="2"/>
    <x v="3"/>
    <x v="0"/>
    <x v="0"/>
  </r>
  <r>
    <n v="2951"/>
    <s v="CA-2017-134915"/>
    <d v="2017-11-12T00:00:00"/>
    <d v="2017-11-12T00:00:00"/>
    <s v="Same Day"/>
    <s v="EM-14140"/>
    <x v="670"/>
    <x v="2"/>
    <s v="United States"/>
    <s v="Glendale"/>
    <x v="16"/>
    <n v="85301"/>
    <x v="1"/>
    <s v="OFF-PA-10002160"/>
    <x v="1"/>
    <x v="10"/>
    <s v="Xerox 1978"/>
    <n v="23.12"/>
    <n v="5"/>
    <n v="0.2"/>
    <x v="2552"/>
    <x v="2"/>
    <x v="3"/>
    <x v="0"/>
    <x v="0"/>
  </r>
  <r>
    <n v="2952"/>
    <s v="CA-2017-134915"/>
    <d v="2017-11-12T00:00:00"/>
    <d v="2017-11-12T00:00:00"/>
    <s v="Same Day"/>
    <s v="EM-14140"/>
    <x v="670"/>
    <x v="2"/>
    <s v="United States"/>
    <s v="Glendale"/>
    <x v="16"/>
    <n v="85301"/>
    <x v="1"/>
    <s v="FUR-CH-10004875"/>
    <x v="0"/>
    <x v="1"/>
    <s v="Harbour Creations 67200 Series Stacking Chairs"/>
    <n v="113.88800000000001"/>
    <n v="2"/>
    <n v="0.2"/>
    <x v="2595"/>
    <x v="2"/>
    <x v="3"/>
    <x v="0"/>
    <x v="0"/>
  </r>
  <r>
    <n v="2953"/>
    <s v="CA-2017-134915"/>
    <d v="2017-11-12T00:00:00"/>
    <d v="2017-11-12T00:00:00"/>
    <s v="Same Day"/>
    <s v="EM-14140"/>
    <x v="670"/>
    <x v="2"/>
    <s v="United States"/>
    <s v="Glendale"/>
    <x v="16"/>
    <n v="85301"/>
    <x v="1"/>
    <s v="FUR-FU-10000305"/>
    <x v="0"/>
    <x v="5"/>
    <s v="Tenex V2T-RE Standard Weight Series Chair Mat, 45&quot; x 53&quot;, Lip 25&quot; x 12&quot;"/>
    <n v="113.568"/>
    <n v="2"/>
    <n v="0.2"/>
    <x v="2596"/>
    <x v="2"/>
    <x v="3"/>
    <x v="0"/>
    <x v="0"/>
  </r>
  <r>
    <n v="2954"/>
    <s v="CA-2017-134915"/>
    <d v="2017-11-12T00:00:00"/>
    <d v="2017-11-12T00:00:00"/>
    <s v="Same Day"/>
    <s v="EM-14140"/>
    <x v="670"/>
    <x v="2"/>
    <s v="United States"/>
    <s v="Glendale"/>
    <x v="16"/>
    <n v="85301"/>
    <x v="1"/>
    <s v="TEC-PH-10000347"/>
    <x v="2"/>
    <x v="7"/>
    <s v="Cush Cases Heavy Duty Rugged Cover Case for Samsung Galaxy S5 - Purple"/>
    <n v="7.92"/>
    <n v="2"/>
    <n v="0.2"/>
    <x v="1099"/>
    <x v="2"/>
    <x v="3"/>
    <x v="0"/>
    <x v="0"/>
  </r>
  <r>
    <n v="2955"/>
    <s v="CA-2017-134915"/>
    <d v="2017-11-12T00:00:00"/>
    <d v="2017-11-12T00:00:00"/>
    <s v="Same Day"/>
    <s v="EM-14140"/>
    <x v="670"/>
    <x v="2"/>
    <s v="United States"/>
    <s v="Glendale"/>
    <x v="16"/>
    <n v="85301"/>
    <x v="1"/>
    <s v="TEC-PH-10001459"/>
    <x v="2"/>
    <x v="7"/>
    <s v="Samsung Galaxy Mega 6.3"/>
    <n v="671.98400000000004"/>
    <n v="2"/>
    <n v="0.2"/>
    <x v="2597"/>
    <x v="2"/>
    <x v="3"/>
    <x v="0"/>
    <x v="0"/>
  </r>
  <r>
    <n v="2956"/>
    <s v="CA-2016-153353"/>
    <d v="2016-08-18T00:00:00"/>
    <d v="2016-08-24T00:00:00"/>
    <s v="Standard Class"/>
    <s v="GG-14650"/>
    <x v="55"/>
    <x v="1"/>
    <s v="United States"/>
    <s v="New York City"/>
    <x v="15"/>
    <n v="10035"/>
    <x v="3"/>
    <s v="TEC-PH-10000439"/>
    <x v="2"/>
    <x v="7"/>
    <s v="GE DSL Phone Line Filter"/>
    <n v="39.99"/>
    <n v="1"/>
    <n v="0"/>
    <x v="1409"/>
    <x v="0"/>
    <x v="0"/>
    <x v="2"/>
    <x v="6"/>
  </r>
  <r>
    <n v="2957"/>
    <s v="CA-2017-123638"/>
    <d v="2017-06-27T00:00:00"/>
    <d v="2017-07-04T00:00:00"/>
    <s v="Standard Class"/>
    <s v="MA-17995"/>
    <x v="671"/>
    <x v="2"/>
    <s v="United States"/>
    <s v="Watertown"/>
    <x v="15"/>
    <n v="13601"/>
    <x v="3"/>
    <s v="FUR-CH-10002647"/>
    <x v="0"/>
    <x v="1"/>
    <s v="Situations Contoured Folding Chairs, 4/Set"/>
    <n v="191.64599999999999"/>
    <n v="3"/>
    <n v="0.1"/>
    <x v="2598"/>
    <x v="3"/>
    <x v="3"/>
    <x v="1"/>
    <x v="1"/>
  </r>
  <r>
    <n v="2958"/>
    <s v="CA-2017-168900"/>
    <d v="2017-05-04T00:00:00"/>
    <d v="2017-05-09T00:00:00"/>
    <s v="Standard Class"/>
    <s v="SH-20395"/>
    <x v="129"/>
    <x v="0"/>
    <s v="United States"/>
    <s v="Springfield"/>
    <x v="24"/>
    <n v="45503"/>
    <x v="3"/>
    <s v="OFF-BI-10003910"/>
    <x v="1"/>
    <x v="8"/>
    <s v="DXL Angle-View Binders with Locking Rings by Samsill"/>
    <n v="2.3130000000000002"/>
    <n v="1"/>
    <n v="0.7"/>
    <x v="2599"/>
    <x v="1"/>
    <x v="3"/>
    <x v="1"/>
    <x v="5"/>
  </r>
  <r>
    <n v="2959"/>
    <s v="CA-2015-158456"/>
    <d v="2015-12-24T00:00:00"/>
    <d v="2015-12-29T00:00:00"/>
    <s v="Standard Class"/>
    <s v="KT-16465"/>
    <x v="446"/>
    <x v="0"/>
    <s v="United States"/>
    <s v="Los Angeles"/>
    <x v="1"/>
    <n v="90032"/>
    <x v="1"/>
    <s v="OFF-BI-10001097"/>
    <x v="1"/>
    <x v="8"/>
    <s v="Avery Hole Reinforcements"/>
    <n v="19.936"/>
    <n v="4"/>
    <n v="0.2"/>
    <x v="989"/>
    <x v="2"/>
    <x v="1"/>
    <x v="0"/>
    <x v="4"/>
  </r>
  <r>
    <n v="2960"/>
    <s v="CA-2015-158456"/>
    <d v="2015-12-24T00:00:00"/>
    <d v="2015-12-29T00:00:00"/>
    <s v="Standard Class"/>
    <s v="KT-16465"/>
    <x v="446"/>
    <x v="0"/>
    <s v="United States"/>
    <s v="Los Angeles"/>
    <x v="1"/>
    <n v="90032"/>
    <x v="1"/>
    <s v="OFF-FA-10004854"/>
    <x v="1"/>
    <x v="13"/>
    <s v="Vinyl Coated Wire Paper Clips in Organizer Box, 800/Box"/>
    <n v="45.92"/>
    <n v="4"/>
    <n v="0"/>
    <x v="2600"/>
    <x v="0"/>
    <x v="1"/>
    <x v="0"/>
    <x v="4"/>
  </r>
  <r>
    <n v="2961"/>
    <s v="CA-2017-143665"/>
    <d v="2017-04-26T00:00:00"/>
    <d v="2017-05-01T00:00:00"/>
    <s v="Standard Class"/>
    <s v="PO-19180"/>
    <x v="178"/>
    <x v="2"/>
    <s v="United States"/>
    <s v="Seattle"/>
    <x v="4"/>
    <n v="98115"/>
    <x v="1"/>
    <s v="OFF-PA-10003673"/>
    <x v="1"/>
    <x v="10"/>
    <s v="Strathmore Photo Mount Cards"/>
    <n v="20.34"/>
    <n v="3"/>
    <n v="0"/>
    <x v="1893"/>
    <x v="0"/>
    <x v="3"/>
    <x v="1"/>
    <x v="3"/>
  </r>
  <r>
    <n v="2962"/>
    <s v="CA-2017-143665"/>
    <d v="2017-04-26T00:00:00"/>
    <d v="2017-05-01T00:00:00"/>
    <s v="Standard Class"/>
    <s v="PO-19180"/>
    <x v="178"/>
    <x v="2"/>
    <s v="United States"/>
    <s v="Seattle"/>
    <x v="4"/>
    <n v="98115"/>
    <x v="1"/>
    <s v="OFF-LA-10002034"/>
    <x v="1"/>
    <x v="2"/>
    <s v="Avery 478"/>
    <n v="39.28"/>
    <n v="8"/>
    <n v="0"/>
    <x v="2601"/>
    <x v="0"/>
    <x v="3"/>
    <x v="1"/>
    <x v="3"/>
  </r>
  <r>
    <n v="2963"/>
    <s v="CA-2017-137428"/>
    <d v="2017-12-16T00:00:00"/>
    <d v="2017-12-21T00:00:00"/>
    <s v="Second Class"/>
    <s v="AY-10555"/>
    <x v="672"/>
    <x v="1"/>
    <s v="United States"/>
    <s v="Oceanside"/>
    <x v="1"/>
    <n v="92054"/>
    <x v="1"/>
    <s v="FUR-CH-10002774"/>
    <x v="0"/>
    <x v="1"/>
    <s v="Global Deluxe Stacking Chair, Gray"/>
    <n v="81.567999999999998"/>
    <n v="2"/>
    <n v="0.2"/>
    <x v="2602"/>
    <x v="2"/>
    <x v="3"/>
    <x v="0"/>
    <x v="4"/>
  </r>
  <r>
    <n v="2964"/>
    <s v="CA-2017-137428"/>
    <d v="2017-12-16T00:00:00"/>
    <d v="2017-12-21T00:00:00"/>
    <s v="Second Class"/>
    <s v="AY-10555"/>
    <x v="672"/>
    <x v="1"/>
    <s v="United States"/>
    <s v="Oceanside"/>
    <x v="1"/>
    <n v="92054"/>
    <x v="1"/>
    <s v="FUR-CH-10003817"/>
    <x v="0"/>
    <x v="1"/>
    <s v="Global Value Steno Chair, Gray"/>
    <n v="97.183999999999997"/>
    <n v="2"/>
    <n v="0.2"/>
    <x v="2603"/>
    <x v="2"/>
    <x v="3"/>
    <x v="0"/>
    <x v="4"/>
  </r>
  <r>
    <n v="2965"/>
    <s v="CA-2017-137428"/>
    <d v="2017-12-16T00:00:00"/>
    <d v="2017-12-21T00:00:00"/>
    <s v="Second Class"/>
    <s v="AY-10555"/>
    <x v="672"/>
    <x v="1"/>
    <s v="United States"/>
    <s v="Oceanside"/>
    <x v="1"/>
    <n v="92054"/>
    <x v="1"/>
    <s v="OFF-BI-10002949"/>
    <x v="1"/>
    <x v="8"/>
    <s v="Prestige Round Ring Binders"/>
    <n v="24.32"/>
    <n v="5"/>
    <n v="0.2"/>
    <x v="2604"/>
    <x v="2"/>
    <x v="3"/>
    <x v="0"/>
    <x v="4"/>
  </r>
  <r>
    <n v="2966"/>
    <s v="CA-2017-137428"/>
    <d v="2017-12-16T00:00:00"/>
    <d v="2017-12-21T00:00:00"/>
    <s v="Second Class"/>
    <s v="AY-10555"/>
    <x v="672"/>
    <x v="1"/>
    <s v="United States"/>
    <s v="Oceanside"/>
    <x v="1"/>
    <n v="92054"/>
    <x v="1"/>
    <s v="FUR-FU-10002445"/>
    <x v="0"/>
    <x v="5"/>
    <s v="DAX Two-Tone Rosewood/Black Document Frame, Desktop, 5 x 7"/>
    <n v="18.96"/>
    <n v="2"/>
    <n v="0"/>
    <x v="2605"/>
    <x v="0"/>
    <x v="3"/>
    <x v="0"/>
    <x v="4"/>
  </r>
  <r>
    <n v="2967"/>
    <s v="CA-2014-162866"/>
    <d v="2014-12-27T00:00:00"/>
    <d v="2014-12-31T00:00:00"/>
    <s v="Standard Class"/>
    <s v="Co-12640"/>
    <x v="476"/>
    <x v="0"/>
    <s v="United States"/>
    <s v="Skokie"/>
    <x v="10"/>
    <n v="60076"/>
    <x v="2"/>
    <s v="FUR-FU-10001473"/>
    <x v="0"/>
    <x v="5"/>
    <s v="DAX Wood Document Frame"/>
    <n v="32.951999999999998"/>
    <n v="6"/>
    <n v="0.6"/>
    <x v="2606"/>
    <x v="1"/>
    <x v="2"/>
    <x v="0"/>
    <x v="4"/>
  </r>
  <r>
    <n v="2968"/>
    <s v="CA-2014-162866"/>
    <d v="2014-12-27T00:00:00"/>
    <d v="2014-12-31T00:00:00"/>
    <s v="Standard Class"/>
    <s v="Co-12640"/>
    <x v="476"/>
    <x v="0"/>
    <s v="United States"/>
    <s v="Skokie"/>
    <x v="10"/>
    <n v="60076"/>
    <x v="2"/>
    <s v="OFF-ST-10002562"/>
    <x v="1"/>
    <x v="4"/>
    <s v="Staple magnet"/>
    <n v="30.015999999999998"/>
    <n v="4"/>
    <n v="0.2"/>
    <x v="2607"/>
    <x v="2"/>
    <x v="2"/>
    <x v="0"/>
    <x v="4"/>
  </r>
  <r>
    <n v="2969"/>
    <s v="CA-2017-167941"/>
    <d v="2017-11-06T00:00:00"/>
    <d v="2017-11-09T00:00:00"/>
    <s v="Second Class"/>
    <s v="JF-15565"/>
    <x v="535"/>
    <x v="0"/>
    <s v="United States"/>
    <s v="Fayetteville"/>
    <x v="3"/>
    <n v="28314"/>
    <x v="0"/>
    <s v="OFF-AP-10002118"/>
    <x v="1"/>
    <x v="9"/>
    <s v="1.7 Cubic Foot Compact &quot;Cube&quot; Office Refrigerators"/>
    <n v="499.584"/>
    <n v="3"/>
    <n v="0.2"/>
    <x v="2608"/>
    <x v="2"/>
    <x v="3"/>
    <x v="0"/>
    <x v="0"/>
  </r>
  <r>
    <n v="2970"/>
    <s v="CA-2017-167941"/>
    <d v="2017-11-06T00:00:00"/>
    <d v="2017-11-09T00:00:00"/>
    <s v="Second Class"/>
    <s v="JF-15565"/>
    <x v="535"/>
    <x v="0"/>
    <s v="United States"/>
    <s v="Fayetteville"/>
    <x v="3"/>
    <n v="28314"/>
    <x v="0"/>
    <s v="OFF-PA-10001800"/>
    <x v="1"/>
    <x v="10"/>
    <s v="Xerox 220"/>
    <n v="31.103999999999999"/>
    <n v="6"/>
    <n v="0.2"/>
    <x v="282"/>
    <x v="2"/>
    <x v="3"/>
    <x v="0"/>
    <x v="0"/>
  </r>
  <r>
    <n v="2971"/>
    <s v="CA-2017-167941"/>
    <d v="2017-11-06T00:00:00"/>
    <d v="2017-11-09T00:00:00"/>
    <s v="Second Class"/>
    <s v="JF-15565"/>
    <x v="535"/>
    <x v="0"/>
    <s v="United States"/>
    <s v="Fayetteville"/>
    <x v="3"/>
    <n v="28314"/>
    <x v="0"/>
    <s v="OFF-BI-10002827"/>
    <x v="1"/>
    <x v="8"/>
    <s v="Avery Durable Poly Binders"/>
    <n v="13.272"/>
    <n v="8"/>
    <n v="0.7"/>
    <x v="2609"/>
    <x v="1"/>
    <x v="3"/>
    <x v="0"/>
    <x v="0"/>
  </r>
  <r>
    <n v="2972"/>
    <s v="CA-2017-167941"/>
    <d v="2017-11-06T00:00:00"/>
    <d v="2017-11-09T00:00:00"/>
    <s v="Second Class"/>
    <s v="JF-15565"/>
    <x v="535"/>
    <x v="0"/>
    <s v="United States"/>
    <s v="Fayetteville"/>
    <x v="3"/>
    <n v="28314"/>
    <x v="0"/>
    <s v="FUR-FU-10004671"/>
    <x v="0"/>
    <x v="5"/>
    <s v="Executive Impressions 12&quot; Wall Clock"/>
    <n v="28.271999999999998"/>
    <n v="2"/>
    <n v="0.2"/>
    <x v="2610"/>
    <x v="2"/>
    <x v="3"/>
    <x v="0"/>
    <x v="0"/>
  </r>
  <r>
    <n v="2973"/>
    <s v="CA-2017-167941"/>
    <d v="2017-11-06T00:00:00"/>
    <d v="2017-11-09T00:00:00"/>
    <s v="Second Class"/>
    <s v="JF-15565"/>
    <x v="535"/>
    <x v="0"/>
    <s v="United States"/>
    <s v="Fayetteville"/>
    <x v="3"/>
    <n v="28314"/>
    <x v="0"/>
    <s v="OFF-ST-10000736"/>
    <x v="1"/>
    <x v="4"/>
    <s v="Carina Double Wide Media Storage Towers in Natural &amp; Black"/>
    <n v="259.13600000000002"/>
    <n v="4"/>
    <n v="0.2"/>
    <x v="2611"/>
    <x v="2"/>
    <x v="3"/>
    <x v="0"/>
    <x v="0"/>
  </r>
  <r>
    <n v="2974"/>
    <s v="CA-2017-111808"/>
    <d v="2017-12-16T00:00:00"/>
    <d v="2017-12-20T00:00:00"/>
    <s v="Standard Class"/>
    <s v="AR-10510"/>
    <x v="239"/>
    <x v="0"/>
    <s v="United States"/>
    <s v="Tulsa"/>
    <x v="26"/>
    <n v="74133"/>
    <x v="2"/>
    <s v="OFF-BI-10004656"/>
    <x v="1"/>
    <x v="8"/>
    <s v="Peel &amp; Stick Add-On Corner Pockets"/>
    <n v="10.8"/>
    <n v="5"/>
    <n v="0"/>
    <x v="2612"/>
    <x v="0"/>
    <x v="3"/>
    <x v="0"/>
    <x v="4"/>
  </r>
  <r>
    <n v="2975"/>
    <s v="CA-2015-137512"/>
    <d v="2015-05-07T00:00:00"/>
    <d v="2015-05-12T00:00:00"/>
    <s v="Standard Class"/>
    <s v="AG-10675"/>
    <x v="165"/>
    <x v="0"/>
    <s v="United States"/>
    <s v="Allen"/>
    <x v="5"/>
    <n v="75002"/>
    <x v="2"/>
    <s v="FUR-TA-10001095"/>
    <x v="0"/>
    <x v="3"/>
    <s v="Chromcraft Round Conference Tables"/>
    <n v="244.006"/>
    <n v="2"/>
    <n v="0.3"/>
    <x v="1347"/>
    <x v="1"/>
    <x v="1"/>
    <x v="1"/>
    <x v="5"/>
  </r>
  <r>
    <n v="2976"/>
    <s v="CA-2015-137512"/>
    <d v="2015-05-07T00:00:00"/>
    <d v="2015-05-12T00:00:00"/>
    <s v="Standard Class"/>
    <s v="AG-10675"/>
    <x v="165"/>
    <x v="0"/>
    <s v="United States"/>
    <s v="Allen"/>
    <x v="5"/>
    <n v="75002"/>
    <x v="2"/>
    <s v="OFF-PA-10000213"/>
    <x v="1"/>
    <x v="10"/>
    <s v="Xerox 198"/>
    <n v="15.936"/>
    <n v="4"/>
    <n v="0.2"/>
    <x v="2613"/>
    <x v="2"/>
    <x v="1"/>
    <x v="1"/>
    <x v="5"/>
  </r>
  <r>
    <n v="2977"/>
    <s v="CA-2017-139773"/>
    <d v="2017-12-04T00:00:00"/>
    <d v="2017-12-04T00:00:00"/>
    <s v="Same Day"/>
    <s v="DV-13045"/>
    <x v="1"/>
    <x v="1"/>
    <s v="United States"/>
    <s v="Philadelphia"/>
    <x v="9"/>
    <n v="19143"/>
    <x v="3"/>
    <s v="FUR-CH-10001797"/>
    <x v="0"/>
    <x v="1"/>
    <s v="Safco Chair Connectors, 6/Carton"/>
    <n v="188.55199999999999"/>
    <n v="7"/>
    <n v="0.3"/>
    <x v="2614"/>
    <x v="1"/>
    <x v="3"/>
    <x v="0"/>
    <x v="4"/>
  </r>
  <r>
    <n v="2978"/>
    <s v="CA-2017-134607"/>
    <d v="2017-10-03T00:00:00"/>
    <d v="2017-10-08T00:00:00"/>
    <s v="Second Class"/>
    <s v="HL-15040"/>
    <x v="332"/>
    <x v="0"/>
    <s v="United States"/>
    <s v="Rochester"/>
    <x v="15"/>
    <n v="14609"/>
    <x v="3"/>
    <s v="OFF-ST-10002214"/>
    <x v="1"/>
    <x v="4"/>
    <s v="X-Rack File for Hanging Folders"/>
    <n v="22.58"/>
    <n v="2"/>
    <n v="0"/>
    <x v="2615"/>
    <x v="0"/>
    <x v="3"/>
    <x v="0"/>
    <x v="2"/>
  </r>
  <r>
    <n v="2979"/>
    <s v="CA-2014-109232"/>
    <d v="2014-01-13T00:00:00"/>
    <d v="2014-01-16T00:00:00"/>
    <s v="Second Class"/>
    <s v="ND-18370"/>
    <x v="444"/>
    <x v="0"/>
    <s v="United States"/>
    <s v="Mount Pleasant"/>
    <x v="20"/>
    <n v="29464"/>
    <x v="0"/>
    <s v="FUR-CH-10000422"/>
    <x v="0"/>
    <x v="1"/>
    <s v="Global Highback Leather Tilter in Burgundy"/>
    <n v="545.94000000000005"/>
    <n v="6"/>
    <n v="0"/>
    <x v="2616"/>
    <x v="0"/>
    <x v="2"/>
    <x v="3"/>
    <x v="9"/>
  </r>
  <r>
    <n v="2980"/>
    <s v="CA-2015-139850"/>
    <d v="2015-06-12T00:00:00"/>
    <d v="2015-06-17T00:00:00"/>
    <s v="Standard Class"/>
    <s v="GB-14575"/>
    <x v="673"/>
    <x v="0"/>
    <s v="United States"/>
    <s v="Philadelphia"/>
    <x v="9"/>
    <n v="19134"/>
    <x v="3"/>
    <s v="OFF-PA-10003848"/>
    <x v="1"/>
    <x v="10"/>
    <s v="Xerox 1997"/>
    <n v="20.736000000000001"/>
    <n v="4"/>
    <n v="0.2"/>
    <x v="570"/>
    <x v="2"/>
    <x v="1"/>
    <x v="1"/>
    <x v="1"/>
  </r>
  <r>
    <n v="2981"/>
    <s v="CA-2015-139850"/>
    <d v="2015-06-12T00:00:00"/>
    <d v="2015-06-17T00:00:00"/>
    <s v="Standard Class"/>
    <s v="GB-14575"/>
    <x v="673"/>
    <x v="0"/>
    <s v="United States"/>
    <s v="Philadelphia"/>
    <x v="9"/>
    <n v="19134"/>
    <x v="3"/>
    <s v="FUR-FU-10003623"/>
    <x v="0"/>
    <x v="5"/>
    <s v="DataProducts Ampli Magnifier Task Lamp, Black,"/>
    <n v="43.295999999999999"/>
    <n v="2"/>
    <n v="0.2"/>
    <x v="2617"/>
    <x v="2"/>
    <x v="1"/>
    <x v="1"/>
    <x v="1"/>
  </r>
  <r>
    <n v="2982"/>
    <s v="CA-2014-131310"/>
    <d v="2014-07-12T00:00:00"/>
    <d v="2014-07-18T00:00:00"/>
    <s v="Standard Class"/>
    <s v="CL-12565"/>
    <x v="52"/>
    <x v="0"/>
    <s v="United States"/>
    <s v="Seattle"/>
    <x v="4"/>
    <n v="98115"/>
    <x v="1"/>
    <s v="FUR-CH-10001797"/>
    <x v="0"/>
    <x v="1"/>
    <s v="Safco Chair Connectors, 6/Carton"/>
    <n v="123.136"/>
    <n v="4"/>
    <n v="0.2"/>
    <x v="2618"/>
    <x v="2"/>
    <x v="2"/>
    <x v="2"/>
    <x v="7"/>
  </r>
  <r>
    <n v="2983"/>
    <s v="CA-2014-131310"/>
    <d v="2014-07-12T00:00:00"/>
    <d v="2014-07-18T00:00:00"/>
    <s v="Standard Class"/>
    <s v="CL-12565"/>
    <x v="52"/>
    <x v="0"/>
    <s v="United States"/>
    <s v="Seattle"/>
    <x v="4"/>
    <n v="98115"/>
    <x v="1"/>
    <s v="OFF-BI-10003094"/>
    <x v="1"/>
    <x v="8"/>
    <s v="Self-Adhesive Ring Binder Labels"/>
    <n v="11.263999999999999"/>
    <n v="4"/>
    <n v="0.2"/>
    <x v="2619"/>
    <x v="2"/>
    <x v="2"/>
    <x v="2"/>
    <x v="7"/>
  </r>
  <r>
    <n v="2984"/>
    <s v="US-2014-112872"/>
    <d v="2014-12-06T00:00:00"/>
    <d v="2014-12-11T00:00:00"/>
    <s v="Second Class"/>
    <s v="RC-19960"/>
    <x v="53"/>
    <x v="0"/>
    <s v="United States"/>
    <s v="Springfield"/>
    <x v="21"/>
    <n v="97477"/>
    <x v="1"/>
    <s v="OFF-ST-10002205"/>
    <x v="1"/>
    <x v="4"/>
    <s v="File Shuttle I and Handi-File"/>
    <n v="53.423999999999999"/>
    <n v="3"/>
    <n v="0.2"/>
    <x v="362"/>
    <x v="2"/>
    <x v="2"/>
    <x v="0"/>
    <x v="4"/>
  </r>
  <r>
    <n v="2985"/>
    <s v="US-2014-112872"/>
    <d v="2014-12-06T00:00:00"/>
    <d v="2014-12-11T00:00:00"/>
    <s v="Second Class"/>
    <s v="RC-19960"/>
    <x v="53"/>
    <x v="0"/>
    <s v="United States"/>
    <s v="Springfield"/>
    <x v="21"/>
    <n v="97477"/>
    <x v="1"/>
    <s v="FUR-TA-10003238"/>
    <x v="0"/>
    <x v="3"/>
    <s v="Chromcraft Bull-Nose Wood 48&quot; x 96&quot; Rectangular Conference Tables"/>
    <n v="275.49"/>
    <n v="1"/>
    <n v="0.5"/>
    <x v="2620"/>
    <x v="1"/>
    <x v="2"/>
    <x v="0"/>
    <x v="4"/>
  </r>
  <r>
    <n v="2986"/>
    <s v="CA-2016-139269"/>
    <d v="2016-05-25T00:00:00"/>
    <d v="2016-05-30T00:00:00"/>
    <s v="Standard Class"/>
    <s v="JB-16045"/>
    <x v="674"/>
    <x v="2"/>
    <s v="United States"/>
    <s v="Columbus"/>
    <x v="32"/>
    <n v="31907"/>
    <x v="0"/>
    <s v="FUR-FU-10000755"/>
    <x v="0"/>
    <x v="5"/>
    <s v="Eldon Expressions Mahogany Wood Desk Collection"/>
    <n v="24.96"/>
    <n v="4"/>
    <n v="0"/>
    <x v="2621"/>
    <x v="0"/>
    <x v="0"/>
    <x v="1"/>
    <x v="5"/>
  </r>
  <r>
    <n v="2987"/>
    <s v="CA-2016-139269"/>
    <d v="2016-05-25T00:00:00"/>
    <d v="2016-05-30T00:00:00"/>
    <s v="Standard Class"/>
    <s v="JB-16045"/>
    <x v="674"/>
    <x v="2"/>
    <s v="United States"/>
    <s v="Columbus"/>
    <x v="32"/>
    <n v="31907"/>
    <x v="0"/>
    <s v="OFF-PA-10002893"/>
    <x v="1"/>
    <x v="10"/>
    <s v="Wirebound Service Call Books, 5 1/2&quot; x 4&quot;"/>
    <n v="19.36"/>
    <n v="2"/>
    <n v="0"/>
    <x v="2622"/>
    <x v="0"/>
    <x v="0"/>
    <x v="1"/>
    <x v="5"/>
  </r>
  <r>
    <n v="2988"/>
    <s v="CA-2016-139269"/>
    <d v="2016-05-25T00:00:00"/>
    <d v="2016-05-30T00:00:00"/>
    <s v="Standard Class"/>
    <s v="JB-16045"/>
    <x v="674"/>
    <x v="2"/>
    <s v="United States"/>
    <s v="Columbus"/>
    <x v="32"/>
    <n v="31907"/>
    <x v="0"/>
    <s v="OFF-ST-10000689"/>
    <x v="1"/>
    <x v="4"/>
    <s v="Fellowes Strictly Business Drawer File, Letter/Legal Size"/>
    <n v="1267.6500000000001"/>
    <n v="9"/>
    <n v="0"/>
    <x v="2623"/>
    <x v="0"/>
    <x v="0"/>
    <x v="1"/>
    <x v="5"/>
  </r>
  <r>
    <n v="2989"/>
    <s v="CA-2016-139010"/>
    <d v="2016-02-21T00:00:00"/>
    <d v="2016-02-26T00:00:00"/>
    <s v="Second Class"/>
    <s v="MC-17635"/>
    <x v="637"/>
    <x v="1"/>
    <s v="United States"/>
    <s v="Los Angeles"/>
    <x v="1"/>
    <n v="90032"/>
    <x v="1"/>
    <s v="TEC-AC-10004227"/>
    <x v="2"/>
    <x v="11"/>
    <s v="SanDisk Ultra 16 GB MicroSDHC Class 10 Memory Card"/>
    <n v="12.99"/>
    <n v="1"/>
    <n v="0"/>
    <x v="2624"/>
    <x v="0"/>
    <x v="0"/>
    <x v="3"/>
    <x v="11"/>
  </r>
  <r>
    <n v="2990"/>
    <s v="CA-2016-139010"/>
    <d v="2016-02-21T00:00:00"/>
    <d v="2016-02-26T00:00:00"/>
    <s v="Second Class"/>
    <s v="MC-17635"/>
    <x v="637"/>
    <x v="1"/>
    <s v="United States"/>
    <s v="Los Angeles"/>
    <x v="1"/>
    <n v="90032"/>
    <x v="1"/>
    <s v="OFF-BI-10000174"/>
    <x v="1"/>
    <x v="8"/>
    <s v="Wilson Jones Clip &amp; Carry Folder Binder Tool for Ring Binders, Clear"/>
    <n v="18.559999999999999"/>
    <n v="4"/>
    <n v="0.2"/>
    <x v="2625"/>
    <x v="2"/>
    <x v="0"/>
    <x v="3"/>
    <x v="11"/>
  </r>
  <r>
    <n v="2991"/>
    <s v="CA-2016-139010"/>
    <d v="2016-02-21T00:00:00"/>
    <d v="2016-02-26T00:00:00"/>
    <s v="Second Class"/>
    <s v="MC-17635"/>
    <x v="637"/>
    <x v="1"/>
    <s v="United States"/>
    <s v="Los Angeles"/>
    <x v="1"/>
    <n v="90032"/>
    <x v="1"/>
    <s v="OFF-ST-10001809"/>
    <x v="1"/>
    <x v="4"/>
    <s v="Fellowes Officeware Wire Shelving"/>
    <n v="449.15"/>
    <n v="5"/>
    <n v="0"/>
    <x v="479"/>
    <x v="0"/>
    <x v="0"/>
    <x v="3"/>
    <x v="11"/>
  </r>
  <r>
    <n v="2992"/>
    <s v="CA-2016-139010"/>
    <d v="2016-02-21T00:00:00"/>
    <d v="2016-02-26T00:00:00"/>
    <s v="Second Class"/>
    <s v="MC-17635"/>
    <x v="637"/>
    <x v="1"/>
    <s v="United States"/>
    <s v="Los Angeles"/>
    <x v="1"/>
    <n v="90032"/>
    <x v="1"/>
    <s v="OFF-BI-10002309"/>
    <x v="1"/>
    <x v="8"/>
    <s v="Avery Heavy-Duty EZD  Binder With Locking Rings"/>
    <n v="31.248000000000001"/>
    <n v="7"/>
    <n v="0.2"/>
    <x v="2626"/>
    <x v="2"/>
    <x v="0"/>
    <x v="3"/>
    <x v="11"/>
  </r>
  <r>
    <n v="2993"/>
    <s v="CA-2016-134376"/>
    <d v="2016-10-02T00:00:00"/>
    <d v="2016-10-06T00:00:00"/>
    <s v="Standard Class"/>
    <s v="TT-21265"/>
    <x v="640"/>
    <x v="1"/>
    <s v="United States"/>
    <s v="New York City"/>
    <x v="15"/>
    <n v="10024"/>
    <x v="3"/>
    <s v="OFF-AP-10004532"/>
    <x v="1"/>
    <x v="9"/>
    <s v="Kensington 6 Outlet Guardian Standard Surge Protector"/>
    <n v="61.44"/>
    <n v="3"/>
    <n v="0"/>
    <x v="650"/>
    <x v="0"/>
    <x v="0"/>
    <x v="0"/>
    <x v="2"/>
  </r>
  <r>
    <n v="2994"/>
    <s v="CA-2017-147291"/>
    <d v="2017-03-11T00:00:00"/>
    <d v="2017-03-17T00:00:00"/>
    <s v="Standard Class"/>
    <s v="MJ-17740"/>
    <x v="77"/>
    <x v="0"/>
    <s v="United States"/>
    <s v="Detroit"/>
    <x v="12"/>
    <n v="48227"/>
    <x v="2"/>
    <s v="OFF-BI-10003091"/>
    <x v="1"/>
    <x v="8"/>
    <s v="GBC DocuBind TL200 Manual Binding Machine"/>
    <n v="895.92"/>
    <n v="4"/>
    <n v="0"/>
    <x v="2627"/>
    <x v="0"/>
    <x v="3"/>
    <x v="3"/>
    <x v="10"/>
  </r>
  <r>
    <n v="2995"/>
    <s v="CA-2016-112893"/>
    <d v="2016-09-09T00:00:00"/>
    <d v="2016-09-13T00:00:00"/>
    <s v="Second Class"/>
    <s v="AT-10735"/>
    <x v="247"/>
    <x v="0"/>
    <s v="United States"/>
    <s v="Stockton"/>
    <x v="1"/>
    <n v="95207"/>
    <x v="1"/>
    <s v="OFF-BI-10004654"/>
    <x v="1"/>
    <x v="8"/>
    <s v="VariCap6 Expandable Binder"/>
    <n v="55.36"/>
    <n v="4"/>
    <n v="0.2"/>
    <x v="2628"/>
    <x v="2"/>
    <x v="0"/>
    <x v="2"/>
    <x v="8"/>
  </r>
  <r>
    <n v="2996"/>
    <s v="US-2014-150532"/>
    <d v="2014-07-14T00:00:00"/>
    <d v="2014-07-21T00:00:00"/>
    <s v="Standard Class"/>
    <s v="PB-19150"/>
    <x v="171"/>
    <x v="0"/>
    <s v="United States"/>
    <s v="Phoenix"/>
    <x v="16"/>
    <n v="85023"/>
    <x v="1"/>
    <s v="OFF-ST-10000760"/>
    <x v="1"/>
    <x v="4"/>
    <s v="Eldon Fold 'N Roll Cart System"/>
    <n v="55.92"/>
    <n v="5"/>
    <n v="0.2"/>
    <x v="2498"/>
    <x v="2"/>
    <x v="2"/>
    <x v="2"/>
    <x v="7"/>
  </r>
  <r>
    <n v="2997"/>
    <s v="CA-2014-138317"/>
    <d v="2014-06-21T00:00:00"/>
    <d v="2014-06-25T00:00:00"/>
    <s v="Standard Class"/>
    <s v="NW-18400"/>
    <x v="508"/>
    <x v="0"/>
    <s v="United States"/>
    <s v="Philadelphia"/>
    <x v="9"/>
    <n v="19120"/>
    <x v="3"/>
    <s v="OFF-EN-10001539"/>
    <x v="1"/>
    <x v="12"/>
    <s v="Staple envelope"/>
    <n v="24.896000000000001"/>
    <n v="4"/>
    <n v="0.2"/>
    <x v="2629"/>
    <x v="2"/>
    <x v="2"/>
    <x v="1"/>
    <x v="1"/>
  </r>
  <r>
    <n v="2998"/>
    <s v="CA-2014-138317"/>
    <d v="2014-06-21T00:00:00"/>
    <d v="2014-06-25T00:00:00"/>
    <s v="Standard Class"/>
    <s v="NW-18400"/>
    <x v="508"/>
    <x v="0"/>
    <s v="United States"/>
    <s v="Philadelphia"/>
    <x v="9"/>
    <n v="19120"/>
    <x v="3"/>
    <s v="FUR-FU-10000550"/>
    <x v="0"/>
    <x v="5"/>
    <s v="Stacking Trays by OIC"/>
    <n v="3.984"/>
    <n v="1"/>
    <n v="0.2"/>
    <x v="2630"/>
    <x v="2"/>
    <x v="2"/>
    <x v="1"/>
    <x v="1"/>
  </r>
  <r>
    <n v="2999"/>
    <s v="CA-2014-138317"/>
    <d v="2014-06-21T00:00:00"/>
    <d v="2014-06-25T00:00:00"/>
    <s v="Standard Class"/>
    <s v="NW-18400"/>
    <x v="508"/>
    <x v="0"/>
    <s v="United States"/>
    <s v="Philadelphia"/>
    <x v="9"/>
    <n v="19120"/>
    <x v="3"/>
    <s v="TEC-AC-10003628"/>
    <x v="2"/>
    <x v="11"/>
    <s v="Logitech 910-002974 M325 Wireless Mouse for Web Scrolling"/>
    <n v="95.968000000000004"/>
    <n v="4"/>
    <n v="0.2"/>
    <x v="2631"/>
    <x v="2"/>
    <x v="2"/>
    <x v="1"/>
    <x v="1"/>
  </r>
  <r>
    <n v="3000"/>
    <s v="CA-2014-138317"/>
    <d v="2014-06-21T00:00:00"/>
    <d v="2014-06-25T00:00:00"/>
    <s v="Standard Class"/>
    <s v="NW-18400"/>
    <x v="508"/>
    <x v="0"/>
    <s v="United States"/>
    <s v="Philadelphia"/>
    <x v="9"/>
    <n v="19120"/>
    <x v="3"/>
    <s v="TEC-MA-10004521"/>
    <x v="2"/>
    <x v="15"/>
    <s v="Epson Perfection V600 Photo Scanner"/>
    <n v="206.99100000000001"/>
    <n v="3"/>
    <n v="0.7"/>
    <x v="2632"/>
    <x v="1"/>
    <x v="2"/>
    <x v="1"/>
    <x v="1"/>
  </r>
  <r>
    <n v="3001"/>
    <s v="CA-2014-138317"/>
    <d v="2014-06-21T00:00:00"/>
    <d v="2014-06-25T00:00:00"/>
    <s v="Standard Class"/>
    <s v="NW-18400"/>
    <x v="508"/>
    <x v="0"/>
    <s v="United States"/>
    <s v="Philadelphia"/>
    <x v="9"/>
    <n v="19120"/>
    <x v="3"/>
    <s v="OFF-AP-10003860"/>
    <x v="1"/>
    <x v="9"/>
    <s v="Fellowes Advanced 8 Outlet Surge Suppressor with Phone/Fax Protection"/>
    <n v="44.415999999999997"/>
    <n v="2"/>
    <n v="0.2"/>
    <x v="2633"/>
    <x v="2"/>
    <x v="2"/>
    <x v="1"/>
    <x v="1"/>
  </r>
  <r>
    <n v="3002"/>
    <s v="CA-2014-138317"/>
    <d v="2014-06-21T00:00:00"/>
    <d v="2014-06-25T00:00:00"/>
    <s v="Standard Class"/>
    <s v="NW-18400"/>
    <x v="508"/>
    <x v="0"/>
    <s v="United States"/>
    <s v="Philadelphia"/>
    <x v="9"/>
    <n v="19120"/>
    <x v="3"/>
    <s v="OFF-BI-10000069"/>
    <x v="1"/>
    <x v="8"/>
    <s v="GBC Prepunched Paper, 19-Hole, for Binding Systems, 24-lb"/>
    <n v="9.0060000000000002"/>
    <n v="2"/>
    <n v="0.7"/>
    <x v="2634"/>
    <x v="1"/>
    <x v="2"/>
    <x v="1"/>
    <x v="1"/>
  </r>
  <r>
    <n v="3003"/>
    <s v="CA-2015-130610"/>
    <d v="2015-07-05T00:00:00"/>
    <d v="2015-07-10T00:00:00"/>
    <s v="Standard Class"/>
    <s v="VP-21730"/>
    <x v="163"/>
    <x v="2"/>
    <s v="United States"/>
    <s v="Sterling Heights"/>
    <x v="12"/>
    <n v="48310"/>
    <x v="2"/>
    <s v="OFF-BI-10003655"/>
    <x v="1"/>
    <x v="8"/>
    <s v="Durable Pressboard Binders"/>
    <n v="19"/>
    <n v="5"/>
    <n v="0"/>
    <x v="2635"/>
    <x v="0"/>
    <x v="1"/>
    <x v="2"/>
    <x v="7"/>
  </r>
  <r>
    <n v="3004"/>
    <s v="CA-2017-104381"/>
    <d v="2017-12-16T00:00:00"/>
    <d v="2017-12-23T00:00:00"/>
    <s v="Standard Class"/>
    <s v="RD-19810"/>
    <x v="279"/>
    <x v="2"/>
    <s v="United States"/>
    <s v="Rochester"/>
    <x v="15"/>
    <n v="14609"/>
    <x v="3"/>
    <s v="OFF-BI-10001628"/>
    <x v="1"/>
    <x v="8"/>
    <s v="Acco Data Flex Cable Posts For Top &amp; Bottom Load Binders, 6&quot; Capacity"/>
    <n v="33.375999999999998"/>
    <n v="4"/>
    <n v="0.2"/>
    <x v="2636"/>
    <x v="2"/>
    <x v="3"/>
    <x v="0"/>
    <x v="4"/>
  </r>
  <r>
    <n v="3005"/>
    <s v="CA-2016-131499"/>
    <d v="2016-09-08T00:00:00"/>
    <d v="2016-09-10T00:00:00"/>
    <s v="First Class"/>
    <s v="MG-17875"/>
    <x v="675"/>
    <x v="2"/>
    <s v="United States"/>
    <s v="New York City"/>
    <x v="15"/>
    <n v="10011"/>
    <x v="3"/>
    <s v="OFF-AP-10003779"/>
    <x v="1"/>
    <x v="9"/>
    <s v="Kensington 7 Outlet MasterPiece Power Center with Fax/Phone Line Protection"/>
    <n v="207.48"/>
    <n v="1"/>
    <n v="0"/>
    <x v="2637"/>
    <x v="0"/>
    <x v="0"/>
    <x v="2"/>
    <x v="8"/>
  </r>
  <r>
    <n v="3006"/>
    <s v="CA-2014-148761"/>
    <d v="2014-05-17T00:00:00"/>
    <d v="2014-05-21T00:00:00"/>
    <s v="Standard Class"/>
    <s v="PA-19060"/>
    <x v="50"/>
    <x v="2"/>
    <s v="United States"/>
    <s v="Eau Claire"/>
    <x v="6"/>
    <n v="54703"/>
    <x v="2"/>
    <s v="OFF-BI-10000666"/>
    <x v="1"/>
    <x v="8"/>
    <s v="Surelock Post Binders"/>
    <n v="91.68"/>
    <n v="3"/>
    <n v="0"/>
    <x v="1339"/>
    <x v="0"/>
    <x v="2"/>
    <x v="1"/>
    <x v="5"/>
  </r>
  <r>
    <n v="3007"/>
    <s v="CA-2017-116519"/>
    <d v="2017-10-13T00:00:00"/>
    <d v="2017-10-15T00:00:00"/>
    <s v="First Class"/>
    <s v="CR-12730"/>
    <x v="257"/>
    <x v="0"/>
    <s v="United States"/>
    <s v="New York City"/>
    <x v="15"/>
    <n v="10009"/>
    <x v="3"/>
    <s v="OFF-AP-10000828"/>
    <x v="1"/>
    <x v="9"/>
    <s v="Avanti 4.4 Cu. Ft. Refrigerator"/>
    <n v="904.9"/>
    <n v="5"/>
    <n v="0"/>
    <x v="2638"/>
    <x v="0"/>
    <x v="3"/>
    <x v="0"/>
    <x v="2"/>
  </r>
  <r>
    <n v="3008"/>
    <s v="CA-2014-130729"/>
    <d v="2014-10-24T00:00:00"/>
    <d v="2014-10-29T00:00:00"/>
    <s v="Standard Class"/>
    <s v="AA-10375"/>
    <x v="211"/>
    <x v="0"/>
    <s v="United States"/>
    <s v="Rancho Cucamonga"/>
    <x v="1"/>
    <n v="91730"/>
    <x v="1"/>
    <s v="OFF-BI-10002706"/>
    <x v="1"/>
    <x v="8"/>
    <s v="Avery Premier Heavy-Duty Binder with Round Locking Rings"/>
    <n v="34.271999999999998"/>
    <n v="3"/>
    <n v="0.2"/>
    <x v="2639"/>
    <x v="2"/>
    <x v="2"/>
    <x v="0"/>
    <x v="2"/>
  </r>
  <r>
    <n v="3009"/>
    <s v="CA-2016-124772"/>
    <d v="2016-12-05T00:00:00"/>
    <d v="2016-12-06T00:00:00"/>
    <s v="First Class"/>
    <s v="JG-15160"/>
    <x v="506"/>
    <x v="0"/>
    <s v="United States"/>
    <s v="Murray"/>
    <x v="0"/>
    <n v="42071"/>
    <x v="0"/>
    <s v="FUR-FU-10004748"/>
    <x v="0"/>
    <x v="5"/>
    <s v="Howard Miller 16&quot; Diameter Gallery Wall Clock"/>
    <n v="191.82"/>
    <n v="3"/>
    <n v="0"/>
    <x v="1979"/>
    <x v="0"/>
    <x v="0"/>
    <x v="0"/>
    <x v="4"/>
  </r>
  <r>
    <n v="3010"/>
    <s v="CA-2016-115525"/>
    <d v="2016-07-25T00:00:00"/>
    <d v="2016-07-29T00:00:00"/>
    <s v="Standard Class"/>
    <s v="RR-19525"/>
    <x v="645"/>
    <x v="1"/>
    <s v="United States"/>
    <s v="Toledo"/>
    <x v="24"/>
    <n v="43615"/>
    <x v="3"/>
    <s v="OFF-AP-10000026"/>
    <x v="1"/>
    <x v="9"/>
    <s v="Tripp Lite Isotel 6 Outlet Surge Protector with Fax/Modem Protection"/>
    <n v="243.88"/>
    <n v="5"/>
    <n v="0.2"/>
    <x v="2640"/>
    <x v="2"/>
    <x v="0"/>
    <x v="2"/>
    <x v="7"/>
  </r>
  <r>
    <n v="3011"/>
    <s v="CA-2017-134845"/>
    <d v="2017-04-17T00:00:00"/>
    <d v="2017-04-23T00:00:00"/>
    <s v="Standard Class"/>
    <s v="SR-20425"/>
    <x v="676"/>
    <x v="2"/>
    <s v="United States"/>
    <s v="Louisville"/>
    <x v="22"/>
    <n v="80027"/>
    <x v="1"/>
    <s v="OFF-BI-10000773"/>
    <x v="1"/>
    <x v="8"/>
    <s v="Insertable Tab Post Binder Dividers"/>
    <n v="12.03"/>
    <n v="5"/>
    <n v="0.7"/>
    <x v="2641"/>
    <x v="1"/>
    <x v="3"/>
    <x v="1"/>
    <x v="3"/>
  </r>
  <r>
    <n v="3012"/>
    <s v="CA-2017-134845"/>
    <d v="2017-04-17T00:00:00"/>
    <d v="2017-04-23T00:00:00"/>
    <s v="Standard Class"/>
    <s v="SR-20425"/>
    <x v="676"/>
    <x v="2"/>
    <s v="United States"/>
    <s v="Louisville"/>
    <x v="22"/>
    <n v="80027"/>
    <x v="1"/>
    <s v="TEC-MA-10000822"/>
    <x v="2"/>
    <x v="15"/>
    <s v="Lexmark MX611dhe Monochrome Laser Printer"/>
    <n v="2549.9850000000001"/>
    <n v="5"/>
    <n v="0.7"/>
    <x v="2642"/>
    <x v="1"/>
    <x v="3"/>
    <x v="1"/>
    <x v="3"/>
  </r>
  <r>
    <n v="3013"/>
    <s v="CA-2017-134845"/>
    <d v="2017-04-17T00:00:00"/>
    <d v="2017-04-23T00:00:00"/>
    <s v="Standard Class"/>
    <s v="SR-20425"/>
    <x v="676"/>
    <x v="2"/>
    <s v="United States"/>
    <s v="Louisville"/>
    <x v="22"/>
    <n v="80027"/>
    <x v="1"/>
    <s v="OFF-BI-10001543"/>
    <x v="1"/>
    <x v="8"/>
    <s v="GBC VeloBinder Manual Binding System"/>
    <n v="21.594000000000001"/>
    <n v="2"/>
    <n v="0.7"/>
    <x v="2643"/>
    <x v="1"/>
    <x v="3"/>
    <x v="1"/>
    <x v="3"/>
  </r>
  <r>
    <n v="3014"/>
    <s v="CA-2017-134845"/>
    <d v="2017-04-17T00:00:00"/>
    <d v="2017-04-23T00:00:00"/>
    <s v="Standard Class"/>
    <s v="SR-20425"/>
    <x v="676"/>
    <x v="2"/>
    <s v="United States"/>
    <s v="Louisville"/>
    <x v="22"/>
    <n v="80027"/>
    <x v="1"/>
    <s v="OFF-BI-10003355"/>
    <x v="1"/>
    <x v="8"/>
    <s v="Cardinal Holdit Business Card Pockets"/>
    <n v="8.9640000000000004"/>
    <n v="6"/>
    <n v="0.7"/>
    <x v="2644"/>
    <x v="1"/>
    <x v="3"/>
    <x v="1"/>
    <x v="3"/>
  </r>
  <r>
    <n v="3015"/>
    <s v="CA-2017-134845"/>
    <d v="2017-04-17T00:00:00"/>
    <d v="2017-04-23T00:00:00"/>
    <s v="Standard Class"/>
    <s v="SR-20425"/>
    <x v="676"/>
    <x v="2"/>
    <s v="United States"/>
    <s v="Louisville"/>
    <x v="22"/>
    <n v="80027"/>
    <x v="1"/>
    <s v="OFF-PA-10002005"/>
    <x v="1"/>
    <x v="10"/>
    <s v="Xerox 225"/>
    <n v="20.736000000000001"/>
    <n v="4"/>
    <n v="0.2"/>
    <x v="570"/>
    <x v="2"/>
    <x v="3"/>
    <x v="1"/>
    <x v="3"/>
  </r>
  <r>
    <n v="3016"/>
    <s v="US-2015-138919"/>
    <d v="2015-09-17T00:00:00"/>
    <d v="2015-09-21T00:00:00"/>
    <s v="Standard Class"/>
    <s v="LS-16975"/>
    <x v="60"/>
    <x v="2"/>
    <s v="United States"/>
    <s v="New York City"/>
    <x v="15"/>
    <n v="10035"/>
    <x v="3"/>
    <s v="FUR-TA-10004154"/>
    <x v="0"/>
    <x v="3"/>
    <s v="Riverside Furniture Oval Coffee Table, Oval End Table, End Table with Drawer"/>
    <n v="344.22"/>
    <n v="2"/>
    <n v="0.4"/>
    <x v="2645"/>
    <x v="1"/>
    <x v="1"/>
    <x v="2"/>
    <x v="8"/>
  </r>
  <r>
    <n v="3017"/>
    <s v="US-2016-160528"/>
    <d v="2016-08-23T00:00:00"/>
    <d v="2016-08-30T00:00:00"/>
    <s v="Standard Class"/>
    <s v="MH-18115"/>
    <x v="414"/>
    <x v="2"/>
    <s v="United States"/>
    <s v="Pharr"/>
    <x v="5"/>
    <n v="78577"/>
    <x v="2"/>
    <s v="OFF-ST-10002743"/>
    <x v="1"/>
    <x v="4"/>
    <s v="SAFCO Boltless Steel Shelving"/>
    <n v="727.29600000000005"/>
    <n v="8"/>
    <n v="0.2"/>
    <x v="2646"/>
    <x v="2"/>
    <x v="0"/>
    <x v="2"/>
    <x v="6"/>
  </r>
  <r>
    <n v="3018"/>
    <s v="US-2016-160528"/>
    <d v="2016-08-23T00:00:00"/>
    <d v="2016-08-30T00:00:00"/>
    <s v="Standard Class"/>
    <s v="MH-18115"/>
    <x v="414"/>
    <x v="2"/>
    <s v="United States"/>
    <s v="Pharr"/>
    <x v="5"/>
    <n v="78577"/>
    <x v="2"/>
    <s v="FUR-FU-10004973"/>
    <x v="0"/>
    <x v="5"/>
    <s v="Flat Face Poster Frame"/>
    <n v="22.608000000000001"/>
    <n v="3"/>
    <n v="0.6"/>
    <x v="1939"/>
    <x v="1"/>
    <x v="0"/>
    <x v="2"/>
    <x v="6"/>
  </r>
  <r>
    <n v="3019"/>
    <s v="US-2016-160528"/>
    <d v="2016-08-23T00:00:00"/>
    <d v="2016-08-30T00:00:00"/>
    <s v="Standard Class"/>
    <s v="MH-18115"/>
    <x v="414"/>
    <x v="2"/>
    <s v="United States"/>
    <s v="Pharr"/>
    <x v="5"/>
    <n v="78577"/>
    <x v="2"/>
    <s v="TEC-AC-10002842"/>
    <x v="2"/>
    <x v="11"/>
    <s v="WD My Passport Ultra 2TB Portable External Hard Drive"/>
    <n v="666.4"/>
    <n v="7"/>
    <n v="0.2"/>
    <x v="2647"/>
    <x v="2"/>
    <x v="0"/>
    <x v="2"/>
    <x v="6"/>
  </r>
  <r>
    <n v="3020"/>
    <s v="CA-2015-123568"/>
    <d v="2015-11-08T00:00:00"/>
    <d v="2015-11-14T00:00:00"/>
    <s v="Standard Class"/>
    <s v="SC-20095"/>
    <x v="183"/>
    <x v="0"/>
    <s v="United States"/>
    <s v="West Jordan"/>
    <x v="7"/>
    <n v="84084"/>
    <x v="1"/>
    <s v="OFF-FA-10002701"/>
    <x v="1"/>
    <x v="13"/>
    <s v="Alliance Rubber Bands"/>
    <n v="5.04"/>
    <n v="3"/>
    <n v="0"/>
    <x v="2648"/>
    <x v="0"/>
    <x v="1"/>
    <x v="0"/>
    <x v="0"/>
  </r>
  <r>
    <n v="3021"/>
    <s v="CA-2015-123568"/>
    <d v="2015-11-08T00:00:00"/>
    <d v="2015-11-14T00:00:00"/>
    <s v="Standard Class"/>
    <s v="SC-20095"/>
    <x v="183"/>
    <x v="0"/>
    <s v="United States"/>
    <s v="West Jordan"/>
    <x v="7"/>
    <n v="84084"/>
    <x v="1"/>
    <s v="OFF-PA-10001125"/>
    <x v="1"/>
    <x v="10"/>
    <s v="Xerox 1988"/>
    <n v="92.94"/>
    <n v="3"/>
    <n v="0"/>
    <x v="1740"/>
    <x v="0"/>
    <x v="1"/>
    <x v="0"/>
    <x v="0"/>
  </r>
  <r>
    <n v="3022"/>
    <s v="CA-2015-123568"/>
    <d v="2015-11-08T00:00:00"/>
    <d v="2015-11-14T00:00:00"/>
    <s v="Standard Class"/>
    <s v="SC-20095"/>
    <x v="183"/>
    <x v="0"/>
    <s v="United States"/>
    <s v="West Jordan"/>
    <x v="7"/>
    <n v="84084"/>
    <x v="1"/>
    <s v="FUR-FU-10004090"/>
    <x v="0"/>
    <x v="5"/>
    <s v="Executive Impressions 14&quot; Contract Wall Clock"/>
    <n v="66.69"/>
    <n v="3"/>
    <n v="0"/>
    <x v="2649"/>
    <x v="0"/>
    <x v="1"/>
    <x v="0"/>
    <x v="0"/>
  </r>
  <r>
    <n v="3023"/>
    <s v="CA-2015-123568"/>
    <d v="2015-11-08T00:00:00"/>
    <d v="2015-11-14T00:00:00"/>
    <s v="Standard Class"/>
    <s v="SC-20095"/>
    <x v="183"/>
    <x v="0"/>
    <s v="United States"/>
    <s v="West Jordan"/>
    <x v="7"/>
    <n v="84084"/>
    <x v="1"/>
    <s v="OFF-BI-10001510"/>
    <x v="1"/>
    <x v="8"/>
    <s v="Deluxe Heavy-Duty Vinyl Round Ring Binder"/>
    <n v="91.68"/>
    <n v="5"/>
    <n v="0.2"/>
    <x v="2650"/>
    <x v="2"/>
    <x v="1"/>
    <x v="0"/>
    <x v="0"/>
  </r>
  <r>
    <n v="3024"/>
    <s v="CA-2017-124674"/>
    <d v="2017-11-17T00:00:00"/>
    <d v="2017-11-23T00:00:00"/>
    <s v="Standard Class"/>
    <s v="JB-16000"/>
    <x v="677"/>
    <x v="0"/>
    <s v="United States"/>
    <s v="Brownsville"/>
    <x v="5"/>
    <n v="78521"/>
    <x v="2"/>
    <s v="FUR-BO-10002202"/>
    <x v="0"/>
    <x v="0"/>
    <s v="Atlantic Metals Mobile 2-Shelf Bookcases, Custom Colors"/>
    <n v="327.7328"/>
    <n v="2"/>
    <n v="0.32"/>
    <x v="2651"/>
    <x v="1"/>
    <x v="3"/>
    <x v="0"/>
    <x v="0"/>
  </r>
  <r>
    <n v="3025"/>
    <s v="CA-2015-164441"/>
    <d v="2015-11-08T00:00:00"/>
    <d v="2015-11-13T00:00:00"/>
    <s v="Standard Class"/>
    <s v="AC-10450"/>
    <x v="549"/>
    <x v="0"/>
    <s v="United States"/>
    <s v="New York City"/>
    <x v="15"/>
    <n v="10011"/>
    <x v="3"/>
    <s v="OFF-BI-10001922"/>
    <x v="1"/>
    <x v="8"/>
    <s v="Storex Dura Pro Binders"/>
    <n v="52.271999999999998"/>
    <n v="11"/>
    <n v="0.2"/>
    <x v="2652"/>
    <x v="2"/>
    <x v="1"/>
    <x v="0"/>
    <x v="0"/>
  </r>
  <r>
    <n v="3026"/>
    <s v="CA-2015-164441"/>
    <d v="2015-11-08T00:00:00"/>
    <d v="2015-11-13T00:00:00"/>
    <s v="Standard Class"/>
    <s v="AC-10450"/>
    <x v="549"/>
    <x v="0"/>
    <s v="United States"/>
    <s v="New York City"/>
    <x v="15"/>
    <n v="10011"/>
    <x v="3"/>
    <s v="OFF-PA-10001667"/>
    <x v="1"/>
    <x v="10"/>
    <s v="Great White Multi-Use Recycled Paper (20Lb. and 84 Bright)"/>
    <n v="17.940000000000001"/>
    <n v="3"/>
    <n v="0"/>
    <x v="2653"/>
    <x v="0"/>
    <x v="1"/>
    <x v="0"/>
    <x v="0"/>
  </r>
  <r>
    <n v="3027"/>
    <s v="CA-2017-169054"/>
    <d v="2017-04-22T00:00:00"/>
    <d v="2017-04-26T00:00:00"/>
    <s v="Standard Class"/>
    <s v="MO-17800"/>
    <x v="246"/>
    <x v="2"/>
    <s v="United States"/>
    <s v="Philadelphia"/>
    <x v="9"/>
    <n v="19140"/>
    <x v="3"/>
    <s v="FUR-FU-10001488"/>
    <x v="0"/>
    <x v="5"/>
    <s v="Tenex 46&quot; x 60&quot; Computer Anti-Static Chairmat, Rectangular Shaped"/>
    <n v="254.352"/>
    <n v="3"/>
    <n v="0.2"/>
    <x v="232"/>
    <x v="2"/>
    <x v="3"/>
    <x v="1"/>
    <x v="3"/>
  </r>
  <r>
    <n v="3028"/>
    <s v="CA-2014-106719"/>
    <d v="2014-08-24T00:00:00"/>
    <d v="2014-08-24T00:00:00"/>
    <s v="Same Day"/>
    <s v="RB-19645"/>
    <x v="516"/>
    <x v="1"/>
    <s v="United States"/>
    <s v="Billings"/>
    <x v="37"/>
    <n v="59102"/>
    <x v="1"/>
    <s v="OFF-BI-10002799"/>
    <x v="1"/>
    <x v="8"/>
    <s v="SlimView Poly Binder, 3/8&quot;"/>
    <n v="8.2880000000000003"/>
    <n v="2"/>
    <n v="0.2"/>
    <x v="2654"/>
    <x v="2"/>
    <x v="2"/>
    <x v="2"/>
    <x v="6"/>
  </r>
  <r>
    <n v="3029"/>
    <s v="CA-2017-116855"/>
    <d v="2017-12-17T00:00:00"/>
    <d v="2017-12-21T00:00:00"/>
    <s v="Standard Class"/>
    <s v="AI-10855"/>
    <x v="482"/>
    <x v="0"/>
    <s v="United States"/>
    <s v="Chesapeake"/>
    <x v="17"/>
    <n v="23320"/>
    <x v="0"/>
    <s v="FUR-CH-10003846"/>
    <x v="0"/>
    <x v="1"/>
    <s v="Hon Valutask Swivel Chairs"/>
    <n v="504.9"/>
    <n v="5"/>
    <n v="0"/>
    <x v="2655"/>
    <x v="0"/>
    <x v="3"/>
    <x v="0"/>
    <x v="4"/>
  </r>
  <r>
    <n v="3030"/>
    <s v="US-2016-164189"/>
    <d v="2016-03-24T00:00:00"/>
    <d v="2016-03-28T00:00:00"/>
    <s v="Standard Class"/>
    <s v="DR-12880"/>
    <x v="112"/>
    <x v="1"/>
    <s v="United States"/>
    <s v="Gresham"/>
    <x v="21"/>
    <n v="97030"/>
    <x v="1"/>
    <s v="TEC-PH-10003691"/>
    <x v="2"/>
    <x v="7"/>
    <s v="BlackBerry Q10"/>
    <n v="403.16800000000001"/>
    <n v="4"/>
    <n v="0.2"/>
    <x v="2656"/>
    <x v="2"/>
    <x v="0"/>
    <x v="3"/>
    <x v="10"/>
  </r>
  <r>
    <n v="3031"/>
    <s v="CA-2015-168480"/>
    <d v="2015-09-21T00:00:00"/>
    <d v="2015-09-27T00:00:00"/>
    <s v="Standard Class"/>
    <s v="DM-12955"/>
    <x v="678"/>
    <x v="1"/>
    <s v="United States"/>
    <s v="Lincoln Park"/>
    <x v="12"/>
    <n v="48146"/>
    <x v="2"/>
    <s v="FUR-BO-10000468"/>
    <x v="0"/>
    <x v="0"/>
    <s v="O'Sullivan 2-Shelf Heavy-Duty Bookcases"/>
    <n v="194.32"/>
    <n v="4"/>
    <n v="0"/>
    <x v="2657"/>
    <x v="0"/>
    <x v="1"/>
    <x v="2"/>
    <x v="8"/>
  </r>
  <r>
    <n v="3032"/>
    <s v="CA-2015-168480"/>
    <d v="2015-09-21T00:00:00"/>
    <d v="2015-09-27T00:00:00"/>
    <s v="Standard Class"/>
    <s v="DM-12955"/>
    <x v="678"/>
    <x v="1"/>
    <s v="United States"/>
    <s v="Lincoln Park"/>
    <x v="12"/>
    <n v="48146"/>
    <x v="2"/>
    <s v="OFF-AR-10001044"/>
    <x v="1"/>
    <x v="6"/>
    <s v="BOSTON Ranger #55 Pencil Sharpener, Black"/>
    <n v="25.99"/>
    <n v="1"/>
    <n v="0"/>
    <x v="2658"/>
    <x v="0"/>
    <x v="1"/>
    <x v="2"/>
    <x v="8"/>
  </r>
  <r>
    <n v="3033"/>
    <s v="US-2016-114293"/>
    <d v="2016-11-21T00:00:00"/>
    <d v="2016-11-26T00:00:00"/>
    <s v="Standard Class"/>
    <s v="JH-16180"/>
    <x v="423"/>
    <x v="0"/>
    <s v="United States"/>
    <s v="Gresham"/>
    <x v="21"/>
    <n v="97030"/>
    <x v="1"/>
    <s v="FUR-CH-10003833"/>
    <x v="0"/>
    <x v="1"/>
    <s v="Novimex Fabric Task Chair"/>
    <n v="195.136"/>
    <n v="4"/>
    <n v="0.2"/>
    <x v="2659"/>
    <x v="2"/>
    <x v="0"/>
    <x v="0"/>
    <x v="0"/>
  </r>
  <r>
    <n v="3034"/>
    <s v="CA-2017-134173"/>
    <d v="2017-09-16T00:00:00"/>
    <d v="2017-09-21T00:00:00"/>
    <s v="Standard Class"/>
    <s v="AB-10060"/>
    <x v="144"/>
    <x v="2"/>
    <s v="United States"/>
    <s v="Philadelphia"/>
    <x v="9"/>
    <n v="19143"/>
    <x v="3"/>
    <s v="OFF-PA-10004355"/>
    <x v="1"/>
    <x v="10"/>
    <s v="Xerox 231"/>
    <n v="20.736000000000001"/>
    <n v="4"/>
    <n v="0.2"/>
    <x v="570"/>
    <x v="2"/>
    <x v="3"/>
    <x v="2"/>
    <x v="8"/>
  </r>
  <r>
    <n v="3035"/>
    <s v="US-2015-123960"/>
    <d v="2015-06-11T00:00:00"/>
    <d v="2015-06-16T00:00:00"/>
    <s v="Standard Class"/>
    <s v="BD-11605"/>
    <x v="205"/>
    <x v="0"/>
    <s v="United States"/>
    <s v="Monroe"/>
    <x v="28"/>
    <n v="71203"/>
    <x v="0"/>
    <s v="TEC-AC-10003038"/>
    <x v="2"/>
    <x v="11"/>
    <s v="Kingston Digital DataTraveler 16GB USB 2.0"/>
    <n v="53.7"/>
    <n v="6"/>
    <n v="0"/>
    <x v="2660"/>
    <x v="0"/>
    <x v="1"/>
    <x v="1"/>
    <x v="1"/>
  </r>
  <r>
    <n v="3036"/>
    <s v="US-2015-123960"/>
    <d v="2015-06-11T00:00:00"/>
    <d v="2015-06-16T00:00:00"/>
    <s v="Standard Class"/>
    <s v="BD-11605"/>
    <x v="205"/>
    <x v="0"/>
    <s v="United States"/>
    <s v="Monroe"/>
    <x v="28"/>
    <n v="71203"/>
    <x v="0"/>
    <s v="OFF-BI-10002799"/>
    <x v="1"/>
    <x v="8"/>
    <s v="SlimView Poly Binder, 3/8&quot;"/>
    <n v="36.26"/>
    <n v="7"/>
    <n v="0"/>
    <x v="2661"/>
    <x v="0"/>
    <x v="1"/>
    <x v="1"/>
    <x v="1"/>
  </r>
  <r>
    <n v="3037"/>
    <s v="US-2015-123960"/>
    <d v="2015-06-11T00:00:00"/>
    <d v="2015-06-16T00:00:00"/>
    <s v="Standard Class"/>
    <s v="BD-11605"/>
    <x v="205"/>
    <x v="0"/>
    <s v="United States"/>
    <s v="Monroe"/>
    <x v="28"/>
    <n v="71203"/>
    <x v="0"/>
    <s v="OFF-AR-10003582"/>
    <x v="1"/>
    <x v="6"/>
    <s v="Boston Electric Pencil Sharpener, Model 1818, Charcoal Black"/>
    <n v="56.3"/>
    <n v="2"/>
    <n v="0"/>
    <x v="2662"/>
    <x v="0"/>
    <x v="1"/>
    <x v="1"/>
    <x v="1"/>
  </r>
  <r>
    <n v="3038"/>
    <s v="US-2015-123960"/>
    <d v="2015-06-11T00:00:00"/>
    <d v="2015-06-16T00:00:00"/>
    <s v="Standard Class"/>
    <s v="BD-11605"/>
    <x v="205"/>
    <x v="0"/>
    <s v="United States"/>
    <s v="Monroe"/>
    <x v="28"/>
    <n v="71203"/>
    <x v="0"/>
    <s v="OFF-PA-10004451"/>
    <x v="1"/>
    <x v="10"/>
    <s v="Xerox 222"/>
    <n v="32.4"/>
    <n v="5"/>
    <n v="0"/>
    <x v="56"/>
    <x v="0"/>
    <x v="1"/>
    <x v="1"/>
    <x v="1"/>
  </r>
  <r>
    <n v="3039"/>
    <s v="US-2015-123960"/>
    <d v="2015-06-11T00:00:00"/>
    <d v="2015-06-16T00:00:00"/>
    <s v="Standard Class"/>
    <s v="BD-11605"/>
    <x v="205"/>
    <x v="0"/>
    <s v="United States"/>
    <s v="Monroe"/>
    <x v="28"/>
    <n v="71203"/>
    <x v="0"/>
    <s v="FUR-FU-10004666"/>
    <x v="0"/>
    <x v="5"/>
    <s v="DAX Clear Channel Poster Frame"/>
    <n v="29.16"/>
    <n v="2"/>
    <n v="0"/>
    <x v="2663"/>
    <x v="0"/>
    <x v="1"/>
    <x v="1"/>
    <x v="1"/>
  </r>
  <r>
    <n v="3040"/>
    <s v="CA-2017-101749"/>
    <d v="2017-10-03T00:00:00"/>
    <d v="2017-10-08T00:00:00"/>
    <s v="Standard Class"/>
    <s v="AS-10045"/>
    <x v="442"/>
    <x v="1"/>
    <s v="United States"/>
    <s v="Pasadena"/>
    <x v="1"/>
    <n v="91104"/>
    <x v="1"/>
    <s v="FUR-TA-10001520"/>
    <x v="0"/>
    <x v="3"/>
    <s v="Lesro Sheffield Collection Coffee Table, End Table, Center Table, Corner Table"/>
    <n v="171.28800000000001"/>
    <n v="3"/>
    <n v="0.2"/>
    <x v="2664"/>
    <x v="2"/>
    <x v="3"/>
    <x v="0"/>
    <x v="2"/>
  </r>
  <r>
    <n v="3041"/>
    <s v="US-2016-147991"/>
    <d v="2016-05-05T00:00:00"/>
    <d v="2016-05-09T00:00:00"/>
    <s v="Standard Class"/>
    <s v="ZD-21925"/>
    <x v="9"/>
    <x v="0"/>
    <s v="United States"/>
    <s v="Chattanooga"/>
    <x v="18"/>
    <n v="37421"/>
    <x v="0"/>
    <s v="FUR-FU-10004270"/>
    <x v="0"/>
    <x v="5"/>
    <s v="Eldon Image Series Desk Accessories, Burgundy"/>
    <n v="16.72"/>
    <n v="5"/>
    <n v="0.2"/>
    <x v="2665"/>
    <x v="2"/>
    <x v="0"/>
    <x v="1"/>
    <x v="5"/>
  </r>
  <r>
    <n v="3042"/>
    <s v="CA-2017-149559"/>
    <d v="2017-09-11T00:00:00"/>
    <d v="2017-09-12T00:00:00"/>
    <s v="Same Day"/>
    <s v="KF-16285"/>
    <x v="580"/>
    <x v="2"/>
    <s v="United States"/>
    <s v="Long Beach"/>
    <x v="1"/>
    <n v="90805"/>
    <x v="1"/>
    <s v="OFF-PA-10003172"/>
    <x v="1"/>
    <x v="10"/>
    <s v="Xerox 1996"/>
    <n v="12.96"/>
    <n v="2"/>
    <n v="0"/>
    <x v="91"/>
    <x v="0"/>
    <x v="3"/>
    <x v="2"/>
    <x v="8"/>
  </r>
  <r>
    <n v="3043"/>
    <s v="CA-2017-149559"/>
    <d v="2017-09-11T00:00:00"/>
    <d v="2017-09-12T00:00:00"/>
    <s v="Same Day"/>
    <s v="KF-16285"/>
    <x v="580"/>
    <x v="2"/>
    <s v="United States"/>
    <s v="Long Beach"/>
    <x v="1"/>
    <n v="90805"/>
    <x v="1"/>
    <s v="OFF-EN-10002312"/>
    <x v="1"/>
    <x v="12"/>
    <s v="#10 Self-Seal White Envelopes"/>
    <n v="22.18"/>
    <n v="2"/>
    <n v="0"/>
    <x v="2666"/>
    <x v="0"/>
    <x v="3"/>
    <x v="2"/>
    <x v="8"/>
  </r>
  <r>
    <n v="3044"/>
    <s v="CA-2017-149559"/>
    <d v="2017-09-11T00:00:00"/>
    <d v="2017-09-12T00:00:00"/>
    <s v="Same Day"/>
    <s v="KF-16285"/>
    <x v="580"/>
    <x v="2"/>
    <s v="United States"/>
    <s v="Long Beach"/>
    <x v="1"/>
    <n v="90805"/>
    <x v="1"/>
    <s v="FUR-CH-10002320"/>
    <x v="0"/>
    <x v="1"/>
    <s v="Hon Pagoda Stacking Chairs"/>
    <n v="2054.2719999999999"/>
    <n v="8"/>
    <n v="0.2"/>
    <x v="2667"/>
    <x v="2"/>
    <x v="3"/>
    <x v="2"/>
    <x v="8"/>
  </r>
  <r>
    <n v="3045"/>
    <s v="CA-2015-135174"/>
    <d v="2015-04-30T00:00:00"/>
    <d v="2015-05-02T00:00:00"/>
    <s v="Second Class"/>
    <s v="BP-11230"/>
    <x v="546"/>
    <x v="0"/>
    <s v="United States"/>
    <s v="Troy"/>
    <x v="24"/>
    <n v="45373"/>
    <x v="3"/>
    <s v="TEC-PH-10001530"/>
    <x v="2"/>
    <x v="7"/>
    <s v="Cisco Unified IP Phone 7945G VoIP phone"/>
    <n v="1022.97"/>
    <n v="5"/>
    <n v="0.4"/>
    <x v="2668"/>
    <x v="1"/>
    <x v="1"/>
    <x v="1"/>
    <x v="3"/>
  </r>
  <r>
    <n v="3046"/>
    <s v="CA-2017-125290"/>
    <d v="2017-11-06T00:00:00"/>
    <d v="2017-11-10T00:00:00"/>
    <s v="Second Class"/>
    <s v="CC-12430"/>
    <x v="254"/>
    <x v="2"/>
    <s v="United States"/>
    <s v="Minneapolis"/>
    <x v="11"/>
    <n v="55407"/>
    <x v="2"/>
    <s v="OFF-AR-10001216"/>
    <x v="1"/>
    <x v="6"/>
    <s v="Newell 339"/>
    <n v="13.9"/>
    <n v="5"/>
    <n v="0"/>
    <x v="2669"/>
    <x v="0"/>
    <x v="3"/>
    <x v="0"/>
    <x v="0"/>
  </r>
  <r>
    <n v="3047"/>
    <s v="CA-2017-125290"/>
    <d v="2017-11-06T00:00:00"/>
    <d v="2017-11-10T00:00:00"/>
    <s v="Second Class"/>
    <s v="CC-12430"/>
    <x v="254"/>
    <x v="2"/>
    <s v="United States"/>
    <s v="Minneapolis"/>
    <x v="11"/>
    <n v="55407"/>
    <x v="2"/>
    <s v="OFF-PA-10003127"/>
    <x v="1"/>
    <x v="10"/>
    <s v="Easy-staple paper"/>
    <n v="26.38"/>
    <n v="1"/>
    <n v="0"/>
    <x v="1012"/>
    <x v="0"/>
    <x v="3"/>
    <x v="0"/>
    <x v="0"/>
  </r>
  <r>
    <n v="3048"/>
    <s v="CA-2014-137351"/>
    <d v="2014-09-30T00:00:00"/>
    <d v="2014-10-04T00:00:00"/>
    <s v="Standard Class"/>
    <s v="DB-13615"/>
    <x v="140"/>
    <x v="0"/>
    <s v="United States"/>
    <s v="Seattle"/>
    <x v="4"/>
    <n v="98105"/>
    <x v="1"/>
    <s v="OFF-BI-10003910"/>
    <x v="1"/>
    <x v="8"/>
    <s v="DXL Angle-View Binders with Locking Rings by Samsill"/>
    <n v="43.176000000000002"/>
    <n v="7"/>
    <n v="0.2"/>
    <x v="2670"/>
    <x v="2"/>
    <x v="2"/>
    <x v="2"/>
    <x v="8"/>
  </r>
  <r>
    <n v="3049"/>
    <s v="CA-2017-121419"/>
    <d v="2017-04-02T00:00:00"/>
    <d v="2017-04-04T00:00:00"/>
    <s v="First Class"/>
    <s v="TC-21475"/>
    <x v="679"/>
    <x v="2"/>
    <s v="United States"/>
    <s v="Columbus"/>
    <x v="32"/>
    <n v="31907"/>
    <x v="0"/>
    <s v="FUR-TA-10004534"/>
    <x v="0"/>
    <x v="3"/>
    <s v="Bevis 44 x 96 Conference Tables"/>
    <n v="411.8"/>
    <n v="2"/>
    <n v="0"/>
    <x v="1855"/>
    <x v="0"/>
    <x v="3"/>
    <x v="1"/>
    <x v="3"/>
  </r>
  <r>
    <n v="3050"/>
    <s v="CA-2017-121419"/>
    <d v="2017-04-02T00:00:00"/>
    <d v="2017-04-04T00:00:00"/>
    <s v="First Class"/>
    <s v="TC-21475"/>
    <x v="679"/>
    <x v="2"/>
    <s v="United States"/>
    <s v="Columbus"/>
    <x v="32"/>
    <n v="31907"/>
    <x v="0"/>
    <s v="TEC-AC-10000892"/>
    <x v="2"/>
    <x v="11"/>
    <s v="NETGEAR N750 Dual Band Wi-Fi Gigabit Router"/>
    <n v="360"/>
    <n v="4"/>
    <n v="0"/>
    <x v="315"/>
    <x v="0"/>
    <x v="3"/>
    <x v="1"/>
    <x v="3"/>
  </r>
  <r>
    <n v="3051"/>
    <s v="US-2017-148054"/>
    <d v="2017-10-06T00:00:00"/>
    <d v="2017-10-11T00:00:00"/>
    <s v="Standard Class"/>
    <s v="NZ-18565"/>
    <x v="125"/>
    <x v="2"/>
    <s v="United States"/>
    <s v="Meridian"/>
    <x v="45"/>
    <n v="83642"/>
    <x v="1"/>
    <s v="FUR-FU-10003247"/>
    <x v="0"/>
    <x v="5"/>
    <s v="36X48 HARDFLOOR CHAIRMAT"/>
    <n v="41.96"/>
    <n v="2"/>
    <n v="0"/>
    <x v="1447"/>
    <x v="0"/>
    <x v="3"/>
    <x v="0"/>
    <x v="2"/>
  </r>
  <r>
    <n v="3052"/>
    <s v="US-2017-148054"/>
    <d v="2017-10-06T00:00:00"/>
    <d v="2017-10-11T00:00:00"/>
    <s v="Standard Class"/>
    <s v="NZ-18565"/>
    <x v="125"/>
    <x v="2"/>
    <s v="United States"/>
    <s v="Meridian"/>
    <x v="45"/>
    <n v="83642"/>
    <x v="1"/>
    <s v="OFF-AP-10004336"/>
    <x v="1"/>
    <x v="9"/>
    <s v="Conquest 14 Commercial Heavy-Duty Upright Vacuum, Collection System, Accessory Kit"/>
    <n v="227.84"/>
    <n v="4"/>
    <n v="0"/>
    <x v="2671"/>
    <x v="0"/>
    <x v="3"/>
    <x v="0"/>
    <x v="2"/>
  </r>
  <r>
    <n v="3053"/>
    <s v="US-2017-148054"/>
    <d v="2017-10-06T00:00:00"/>
    <d v="2017-10-11T00:00:00"/>
    <s v="Standard Class"/>
    <s v="NZ-18565"/>
    <x v="125"/>
    <x v="2"/>
    <s v="United States"/>
    <s v="Meridian"/>
    <x v="45"/>
    <n v="83642"/>
    <x v="1"/>
    <s v="OFF-PA-10001295"/>
    <x v="1"/>
    <x v="10"/>
    <s v="Computer Printout Paper with Letter-Trim Perforations"/>
    <n v="37.94"/>
    <n v="2"/>
    <n v="0"/>
    <x v="2672"/>
    <x v="0"/>
    <x v="3"/>
    <x v="0"/>
    <x v="2"/>
  </r>
  <r>
    <n v="3054"/>
    <s v="CA-2016-128517"/>
    <d v="2016-04-09T00:00:00"/>
    <d v="2016-04-14T00:00:00"/>
    <s v="Second Class"/>
    <s v="SW-20350"/>
    <x v="680"/>
    <x v="2"/>
    <s v="United States"/>
    <s v="Detroit"/>
    <x v="12"/>
    <n v="48227"/>
    <x v="2"/>
    <s v="TEC-PH-10002555"/>
    <x v="2"/>
    <x v="7"/>
    <s v="Nortel Meridian M5316 Digital phone"/>
    <n v="517.9"/>
    <n v="2"/>
    <n v="0"/>
    <x v="2673"/>
    <x v="0"/>
    <x v="0"/>
    <x v="1"/>
    <x v="3"/>
  </r>
  <r>
    <n v="3055"/>
    <s v="CA-2016-128517"/>
    <d v="2016-04-09T00:00:00"/>
    <d v="2016-04-14T00:00:00"/>
    <s v="Second Class"/>
    <s v="SW-20350"/>
    <x v="680"/>
    <x v="2"/>
    <s v="United States"/>
    <s v="Detroit"/>
    <x v="12"/>
    <n v="48227"/>
    <x v="2"/>
    <s v="OFF-BI-10000831"/>
    <x v="1"/>
    <x v="8"/>
    <s v="Storex Flexible Poly Binders with Double Pockets"/>
    <n v="5.28"/>
    <n v="2"/>
    <n v="0"/>
    <x v="2674"/>
    <x v="0"/>
    <x v="0"/>
    <x v="1"/>
    <x v="3"/>
  </r>
  <r>
    <n v="3056"/>
    <s v="US-2015-100377"/>
    <d v="2015-08-28T00:00:00"/>
    <d v="2015-09-01T00:00:00"/>
    <s v="Standard Class"/>
    <s v="TS-21370"/>
    <x v="477"/>
    <x v="1"/>
    <s v="United States"/>
    <s v="Chicago"/>
    <x v="10"/>
    <n v="60623"/>
    <x v="2"/>
    <s v="TEC-CO-10001046"/>
    <x v="2"/>
    <x v="16"/>
    <s v="Canon Imageclass D680 Copier / Fax"/>
    <n v="2799.96"/>
    <n v="5"/>
    <n v="0.2"/>
    <x v="2675"/>
    <x v="2"/>
    <x v="1"/>
    <x v="2"/>
    <x v="6"/>
  </r>
  <r>
    <n v="3057"/>
    <s v="CA-2017-131492"/>
    <d v="2017-10-19T00:00:00"/>
    <d v="2017-10-24T00:00:00"/>
    <s v="Second Class"/>
    <s v="HH-15010"/>
    <x v="511"/>
    <x v="1"/>
    <s v="United States"/>
    <s v="San Francisco"/>
    <x v="1"/>
    <n v="94110"/>
    <x v="1"/>
    <s v="OFF-EN-10002973"/>
    <x v="1"/>
    <x v="12"/>
    <s v="Ampad #10 Peel &amp; Seel Holiday Envelopes"/>
    <n v="8.9600000000000009"/>
    <n v="2"/>
    <n v="0"/>
    <x v="2676"/>
    <x v="0"/>
    <x v="3"/>
    <x v="0"/>
    <x v="2"/>
  </r>
  <r>
    <n v="3058"/>
    <s v="CA-2017-131492"/>
    <d v="2017-10-19T00:00:00"/>
    <d v="2017-10-24T00:00:00"/>
    <s v="Second Class"/>
    <s v="HH-15010"/>
    <x v="511"/>
    <x v="1"/>
    <s v="United States"/>
    <s v="San Francisco"/>
    <x v="1"/>
    <n v="94110"/>
    <x v="1"/>
    <s v="OFF-LA-10001641"/>
    <x v="1"/>
    <x v="2"/>
    <s v="Avery 518"/>
    <n v="31.5"/>
    <n v="10"/>
    <n v="0"/>
    <x v="2677"/>
    <x v="0"/>
    <x v="3"/>
    <x v="0"/>
    <x v="2"/>
  </r>
  <r>
    <n v="3059"/>
    <s v="CA-2017-131492"/>
    <d v="2017-10-19T00:00:00"/>
    <d v="2017-10-24T00:00:00"/>
    <s v="Second Class"/>
    <s v="HH-15010"/>
    <x v="511"/>
    <x v="1"/>
    <s v="United States"/>
    <s v="San Francisco"/>
    <x v="1"/>
    <n v="94110"/>
    <x v="1"/>
    <s v="FUR-FU-10003878"/>
    <x v="0"/>
    <x v="5"/>
    <s v="Linden 10&quot; Round Wall Clock, Black"/>
    <n v="30.56"/>
    <n v="2"/>
    <n v="0"/>
    <x v="2678"/>
    <x v="0"/>
    <x v="3"/>
    <x v="0"/>
    <x v="2"/>
  </r>
  <r>
    <n v="3060"/>
    <s v="CA-2017-131492"/>
    <d v="2017-10-19T00:00:00"/>
    <d v="2017-10-24T00:00:00"/>
    <s v="Second Class"/>
    <s v="HH-15010"/>
    <x v="511"/>
    <x v="1"/>
    <s v="United States"/>
    <s v="San Francisco"/>
    <x v="1"/>
    <n v="94110"/>
    <x v="1"/>
    <s v="FUR-TA-10003837"/>
    <x v="0"/>
    <x v="3"/>
    <s v="Anderson Hickey Conga Table Tops &amp; Accessories"/>
    <n v="24.367999999999999"/>
    <n v="2"/>
    <n v="0.2"/>
    <x v="2679"/>
    <x v="2"/>
    <x v="3"/>
    <x v="0"/>
    <x v="2"/>
  </r>
  <r>
    <n v="3061"/>
    <s v="CA-2016-144554"/>
    <d v="2016-11-07T00:00:00"/>
    <d v="2016-11-12T00:00:00"/>
    <s v="Standard Class"/>
    <s v="DM-13345"/>
    <x v="664"/>
    <x v="1"/>
    <s v="United States"/>
    <s v="Newark"/>
    <x v="24"/>
    <n v="43055"/>
    <x v="3"/>
    <s v="TEC-AC-10002800"/>
    <x v="2"/>
    <x v="11"/>
    <s v="Plantronics Audio 478 Stereo USB Headset"/>
    <n v="119.976"/>
    <n v="3"/>
    <n v="0.2"/>
    <x v="2680"/>
    <x v="2"/>
    <x v="0"/>
    <x v="0"/>
    <x v="0"/>
  </r>
  <r>
    <n v="3062"/>
    <s v="CA-2017-127621"/>
    <d v="2017-03-03T00:00:00"/>
    <d v="2017-03-07T00:00:00"/>
    <s v="Standard Class"/>
    <s v="RE-19450"/>
    <x v="681"/>
    <x v="0"/>
    <s v="United States"/>
    <s v="Dallas"/>
    <x v="5"/>
    <n v="75081"/>
    <x v="2"/>
    <s v="OFF-PA-10001307"/>
    <x v="1"/>
    <x v="10"/>
    <s v="Important Message Pads, 50 4-1/4 x 5-1/2 Forms per Pad"/>
    <n v="26.88"/>
    <n v="8"/>
    <n v="0.2"/>
    <x v="2681"/>
    <x v="2"/>
    <x v="3"/>
    <x v="3"/>
    <x v="10"/>
  </r>
  <r>
    <n v="3063"/>
    <s v="CA-2015-145184"/>
    <d v="2015-11-27T00:00:00"/>
    <d v="2015-11-29T00:00:00"/>
    <s v="First Class"/>
    <s v="JD-16150"/>
    <x v="251"/>
    <x v="1"/>
    <s v="United States"/>
    <s v="Newark"/>
    <x v="13"/>
    <n v="19711"/>
    <x v="3"/>
    <s v="TEC-PH-10002350"/>
    <x v="2"/>
    <x v="7"/>
    <s v="Apple EarPods with Remote and Mic"/>
    <n v="83.97"/>
    <n v="3"/>
    <n v="0"/>
    <x v="2682"/>
    <x v="0"/>
    <x v="1"/>
    <x v="0"/>
    <x v="0"/>
  </r>
  <r>
    <n v="3064"/>
    <s v="CA-2015-145184"/>
    <d v="2015-11-27T00:00:00"/>
    <d v="2015-11-29T00:00:00"/>
    <s v="First Class"/>
    <s v="JD-16150"/>
    <x v="251"/>
    <x v="1"/>
    <s v="United States"/>
    <s v="Newark"/>
    <x v="13"/>
    <n v="19711"/>
    <x v="3"/>
    <s v="TEC-AC-10000397"/>
    <x v="2"/>
    <x v="11"/>
    <s v="Perixx PERIBOARD-512B, Ergonomic Split Keyboard"/>
    <n v="104.97"/>
    <n v="3"/>
    <n v="0"/>
    <x v="2683"/>
    <x v="0"/>
    <x v="1"/>
    <x v="0"/>
    <x v="0"/>
  </r>
  <r>
    <n v="3065"/>
    <s v="CA-2017-106859"/>
    <d v="2017-03-13T00:00:00"/>
    <d v="2017-03-18T00:00:00"/>
    <s v="Second Class"/>
    <s v="BF-11215"/>
    <x v="682"/>
    <x v="2"/>
    <s v="United States"/>
    <s v="Albuquerque"/>
    <x v="27"/>
    <n v="87105"/>
    <x v="1"/>
    <s v="OFF-ST-10000615"/>
    <x v="1"/>
    <x v="4"/>
    <s v="SimpliFile Personal File, Black Granite, 15w x 6-15/16d x 11-1/4h"/>
    <n v="90.8"/>
    <n v="8"/>
    <n v="0"/>
    <x v="2684"/>
    <x v="0"/>
    <x v="3"/>
    <x v="3"/>
    <x v="10"/>
  </r>
  <r>
    <n v="3066"/>
    <s v="CA-2017-106859"/>
    <d v="2017-03-13T00:00:00"/>
    <d v="2017-03-18T00:00:00"/>
    <s v="Second Class"/>
    <s v="BF-11215"/>
    <x v="682"/>
    <x v="2"/>
    <s v="United States"/>
    <s v="Albuquerque"/>
    <x v="27"/>
    <n v="87105"/>
    <x v="1"/>
    <s v="TEC-PH-10004531"/>
    <x v="2"/>
    <x v="7"/>
    <s v="OtterBox Commuter Series Case - iPhone 5 &amp; 5s"/>
    <n v="140.73599999999999"/>
    <n v="8"/>
    <n v="0.2"/>
    <x v="2685"/>
    <x v="2"/>
    <x v="3"/>
    <x v="3"/>
    <x v="10"/>
  </r>
  <r>
    <n v="3067"/>
    <s v="CA-2017-106859"/>
    <d v="2017-03-13T00:00:00"/>
    <d v="2017-03-18T00:00:00"/>
    <s v="Second Class"/>
    <s v="BF-11215"/>
    <x v="682"/>
    <x v="2"/>
    <s v="United States"/>
    <s v="Albuquerque"/>
    <x v="27"/>
    <n v="87105"/>
    <x v="1"/>
    <s v="TEC-AC-10004001"/>
    <x v="2"/>
    <x v="11"/>
    <s v="Logitech Wireless Headset H600 Over-The-Head Design"/>
    <n v="214.95"/>
    <n v="5"/>
    <n v="0"/>
    <x v="2686"/>
    <x v="0"/>
    <x v="3"/>
    <x v="3"/>
    <x v="10"/>
  </r>
  <r>
    <n v="3068"/>
    <s v="CA-2017-106859"/>
    <d v="2017-03-13T00:00:00"/>
    <d v="2017-03-18T00:00:00"/>
    <s v="Second Class"/>
    <s v="BF-11215"/>
    <x v="682"/>
    <x v="2"/>
    <s v="United States"/>
    <s v="Albuquerque"/>
    <x v="27"/>
    <n v="87105"/>
    <x v="1"/>
    <s v="OFF-PA-10001534"/>
    <x v="1"/>
    <x v="10"/>
    <s v="Xerox 230"/>
    <n v="45.36"/>
    <n v="7"/>
    <n v="0"/>
    <x v="1637"/>
    <x v="0"/>
    <x v="3"/>
    <x v="3"/>
    <x v="10"/>
  </r>
  <r>
    <n v="3069"/>
    <s v="CA-2017-106859"/>
    <d v="2017-03-13T00:00:00"/>
    <d v="2017-03-18T00:00:00"/>
    <s v="Second Class"/>
    <s v="BF-11215"/>
    <x v="682"/>
    <x v="2"/>
    <s v="United States"/>
    <s v="Albuquerque"/>
    <x v="27"/>
    <n v="87105"/>
    <x v="1"/>
    <s v="OFF-PA-10001815"/>
    <x v="1"/>
    <x v="10"/>
    <s v="Xerox 1885"/>
    <n v="288.24"/>
    <n v="6"/>
    <n v="0"/>
    <x v="2687"/>
    <x v="0"/>
    <x v="3"/>
    <x v="3"/>
    <x v="10"/>
  </r>
  <r>
    <n v="3070"/>
    <s v="US-2017-120089"/>
    <d v="2017-11-30T00:00:00"/>
    <d v="2017-11-30T00:00:00"/>
    <s v="Same Day"/>
    <s v="ML-17755"/>
    <x v="529"/>
    <x v="2"/>
    <s v="United States"/>
    <s v="Toledo"/>
    <x v="24"/>
    <n v="43615"/>
    <x v="3"/>
    <s v="OFF-AP-10003779"/>
    <x v="1"/>
    <x v="9"/>
    <s v="Kensington 7 Outlet MasterPiece Power Center with Fax/Phone Line Protection"/>
    <n v="663.93600000000004"/>
    <n v="4"/>
    <n v="0.2"/>
    <x v="2688"/>
    <x v="2"/>
    <x v="3"/>
    <x v="0"/>
    <x v="0"/>
  </r>
  <r>
    <n v="3071"/>
    <s v="CA-2014-119375"/>
    <d v="2014-11-17T00:00:00"/>
    <d v="2014-11-22T00:00:00"/>
    <s v="Standard Class"/>
    <s v="YC-21895"/>
    <x v="289"/>
    <x v="1"/>
    <s v="United States"/>
    <s v="Newark"/>
    <x v="13"/>
    <n v="19711"/>
    <x v="3"/>
    <s v="OFF-ST-10002011"/>
    <x v="1"/>
    <x v="4"/>
    <s v="Smead Adjustable Mobile File Trolley with Lockable Top"/>
    <n v="2934.33"/>
    <n v="7"/>
    <n v="0"/>
    <x v="2689"/>
    <x v="0"/>
    <x v="2"/>
    <x v="0"/>
    <x v="0"/>
  </r>
  <r>
    <n v="3072"/>
    <s v="CA-2014-119375"/>
    <d v="2014-11-17T00:00:00"/>
    <d v="2014-11-22T00:00:00"/>
    <s v="Standard Class"/>
    <s v="YC-21895"/>
    <x v="289"/>
    <x v="1"/>
    <s v="United States"/>
    <s v="Newark"/>
    <x v="13"/>
    <n v="19711"/>
    <x v="3"/>
    <s v="FUR-FU-10002379"/>
    <x v="0"/>
    <x v="5"/>
    <s v="Eldon Econocleat Chair Mats for Low Pile Carpets"/>
    <n v="124.41"/>
    <n v="3"/>
    <n v="0"/>
    <x v="2690"/>
    <x v="0"/>
    <x v="2"/>
    <x v="0"/>
    <x v="0"/>
  </r>
  <r>
    <n v="3073"/>
    <s v="CA-2014-119375"/>
    <d v="2014-11-17T00:00:00"/>
    <d v="2014-11-22T00:00:00"/>
    <s v="Standard Class"/>
    <s v="YC-21895"/>
    <x v="289"/>
    <x v="1"/>
    <s v="United States"/>
    <s v="Newark"/>
    <x v="13"/>
    <n v="19711"/>
    <x v="3"/>
    <s v="OFF-AR-10003752"/>
    <x v="1"/>
    <x v="6"/>
    <s v="Deluxe Chalkboard Eraser Cleaner"/>
    <n v="57.75"/>
    <n v="5"/>
    <n v="0"/>
    <x v="2691"/>
    <x v="0"/>
    <x v="2"/>
    <x v="0"/>
    <x v="0"/>
  </r>
  <r>
    <n v="3074"/>
    <s v="CA-2016-125206"/>
    <d v="2016-01-03T00:00:00"/>
    <d v="2016-01-05T00:00:00"/>
    <s v="First Class"/>
    <s v="LR-16915"/>
    <x v="235"/>
    <x v="0"/>
    <s v="United States"/>
    <s v="Los Angeles"/>
    <x v="1"/>
    <n v="90045"/>
    <x v="1"/>
    <s v="OFF-ST-10003692"/>
    <x v="1"/>
    <x v="4"/>
    <s v="Recycled Steel Personal File for Hanging File Folders"/>
    <n v="114.46"/>
    <n v="2"/>
    <n v="0"/>
    <x v="2692"/>
    <x v="0"/>
    <x v="0"/>
    <x v="3"/>
    <x v="9"/>
  </r>
  <r>
    <n v="3075"/>
    <s v="CA-2015-126137"/>
    <d v="2015-10-03T00:00:00"/>
    <d v="2015-10-08T00:00:00"/>
    <s v="Standard Class"/>
    <s v="BS-11755"/>
    <x v="94"/>
    <x v="0"/>
    <s v="United States"/>
    <s v="Los Angeles"/>
    <x v="1"/>
    <n v="90032"/>
    <x v="1"/>
    <s v="FUR-BO-10004409"/>
    <x v="0"/>
    <x v="0"/>
    <s v="Safco Value Mate Series Steel Bookcases, Baked Enamel Finish on Steel, Gray"/>
    <n v="120.666"/>
    <n v="2"/>
    <n v="0.15"/>
    <x v="2693"/>
    <x v="2"/>
    <x v="1"/>
    <x v="0"/>
    <x v="2"/>
  </r>
  <r>
    <n v="3076"/>
    <s v="CA-2014-143903"/>
    <d v="2014-07-20T00:00:00"/>
    <d v="2014-07-24T00:00:00"/>
    <s v="Standard Class"/>
    <s v="KM-16375"/>
    <x v="454"/>
    <x v="2"/>
    <s v="United States"/>
    <s v="Dallas"/>
    <x v="5"/>
    <n v="75217"/>
    <x v="2"/>
    <s v="OFF-ST-10003306"/>
    <x v="1"/>
    <x v="4"/>
    <s v="Letter Size Cart"/>
    <n v="342.86399999999998"/>
    <n v="3"/>
    <n v="0.2"/>
    <x v="2694"/>
    <x v="2"/>
    <x v="2"/>
    <x v="2"/>
    <x v="7"/>
  </r>
  <r>
    <n v="3077"/>
    <s v="CA-2014-143903"/>
    <d v="2014-07-20T00:00:00"/>
    <d v="2014-07-24T00:00:00"/>
    <s v="Standard Class"/>
    <s v="KM-16375"/>
    <x v="454"/>
    <x v="2"/>
    <s v="United States"/>
    <s v="Dallas"/>
    <x v="5"/>
    <n v="75217"/>
    <x v="2"/>
    <s v="FUR-FU-10003724"/>
    <x v="0"/>
    <x v="5"/>
    <s v="Westinghouse Clip-On Gooseneck Lamps"/>
    <n v="16.739999999999998"/>
    <n v="5"/>
    <n v="0.6"/>
    <x v="2695"/>
    <x v="1"/>
    <x v="2"/>
    <x v="2"/>
    <x v="7"/>
  </r>
  <r>
    <n v="3078"/>
    <s v="CA-2014-143903"/>
    <d v="2014-07-20T00:00:00"/>
    <d v="2014-07-24T00:00:00"/>
    <s v="Standard Class"/>
    <s v="KM-16375"/>
    <x v="454"/>
    <x v="2"/>
    <s v="United States"/>
    <s v="Dallas"/>
    <x v="5"/>
    <n v="75217"/>
    <x v="2"/>
    <s v="FUR-CH-10002024"/>
    <x v="0"/>
    <x v="1"/>
    <s v="HON 5400 Series Task Chairs for Big and Tall"/>
    <n v="981.37199999999996"/>
    <n v="2"/>
    <n v="0.3"/>
    <x v="2696"/>
    <x v="1"/>
    <x v="2"/>
    <x v="2"/>
    <x v="7"/>
  </r>
  <r>
    <n v="3079"/>
    <s v="CA-2014-104780"/>
    <d v="2014-05-21T00:00:00"/>
    <d v="2014-05-25T00:00:00"/>
    <s v="Standard Class"/>
    <s v="BT-11530"/>
    <x v="404"/>
    <x v="2"/>
    <s v="United States"/>
    <s v="San Diego"/>
    <x v="1"/>
    <n v="92037"/>
    <x v="1"/>
    <s v="OFF-AR-10003514"/>
    <x v="1"/>
    <x v="6"/>
    <s v="4009 Highlighters by Sanford"/>
    <n v="31.84"/>
    <n v="8"/>
    <n v="0"/>
    <x v="1790"/>
    <x v="0"/>
    <x v="2"/>
    <x v="1"/>
    <x v="5"/>
  </r>
  <r>
    <n v="3080"/>
    <s v="CA-2017-101182"/>
    <d v="2017-09-04T00:00:00"/>
    <d v="2017-09-05T00:00:00"/>
    <s v="First Class"/>
    <s v="KB-16405"/>
    <x v="683"/>
    <x v="2"/>
    <s v="United States"/>
    <s v="Apple Valley"/>
    <x v="1"/>
    <n v="92307"/>
    <x v="1"/>
    <s v="OFF-PA-10001800"/>
    <x v="1"/>
    <x v="10"/>
    <s v="Xerox 220"/>
    <n v="12.96"/>
    <n v="2"/>
    <n v="0"/>
    <x v="91"/>
    <x v="0"/>
    <x v="3"/>
    <x v="2"/>
    <x v="8"/>
  </r>
  <r>
    <n v="3081"/>
    <s v="CA-2017-101182"/>
    <d v="2017-09-04T00:00:00"/>
    <d v="2017-09-05T00:00:00"/>
    <s v="First Class"/>
    <s v="KB-16405"/>
    <x v="683"/>
    <x v="2"/>
    <s v="United States"/>
    <s v="Apple Valley"/>
    <x v="1"/>
    <n v="92307"/>
    <x v="1"/>
    <s v="TEC-PH-10003589"/>
    <x v="2"/>
    <x v="7"/>
    <s v="invisibleSHIELD by ZAGG Smudge-Free Screen Protector"/>
    <n v="43.176000000000002"/>
    <n v="3"/>
    <n v="0.2"/>
    <x v="2697"/>
    <x v="2"/>
    <x v="3"/>
    <x v="2"/>
    <x v="8"/>
  </r>
  <r>
    <n v="3082"/>
    <s v="US-2017-132297"/>
    <d v="2017-05-27T00:00:00"/>
    <d v="2017-06-02T00:00:00"/>
    <s v="Standard Class"/>
    <s v="DW-13480"/>
    <x v="108"/>
    <x v="2"/>
    <s v="United States"/>
    <s v="Louisville"/>
    <x v="0"/>
    <n v="40214"/>
    <x v="0"/>
    <s v="OFF-BI-10003364"/>
    <x v="1"/>
    <x v="8"/>
    <s v="Binding Machine Supplies"/>
    <n v="58.34"/>
    <n v="2"/>
    <n v="0"/>
    <x v="2698"/>
    <x v="0"/>
    <x v="3"/>
    <x v="1"/>
    <x v="5"/>
  </r>
  <r>
    <n v="3083"/>
    <s v="US-2017-132297"/>
    <d v="2017-05-27T00:00:00"/>
    <d v="2017-06-02T00:00:00"/>
    <s v="Standard Class"/>
    <s v="DW-13480"/>
    <x v="108"/>
    <x v="2"/>
    <s v="United States"/>
    <s v="Louisville"/>
    <x v="0"/>
    <n v="40214"/>
    <x v="0"/>
    <s v="TEC-PH-10002834"/>
    <x v="2"/>
    <x v="7"/>
    <s v="Google Nexus 5"/>
    <n v="539.97"/>
    <n v="3"/>
    <n v="0"/>
    <x v="2699"/>
    <x v="0"/>
    <x v="3"/>
    <x v="1"/>
    <x v="5"/>
  </r>
  <r>
    <n v="3084"/>
    <s v="CA-2014-100328"/>
    <d v="2014-01-28T00:00:00"/>
    <d v="2014-02-03T00:00:00"/>
    <s v="Standard Class"/>
    <s v="JC-15340"/>
    <x v="209"/>
    <x v="0"/>
    <s v="United States"/>
    <s v="New York City"/>
    <x v="15"/>
    <n v="10024"/>
    <x v="3"/>
    <s v="OFF-BI-10000343"/>
    <x v="1"/>
    <x v="8"/>
    <s v="Pressboard Covers with Storage Hooks, 9 1/2&quot; x 11&quot;, Light Blue"/>
    <n v="3.9279999999999999"/>
    <n v="1"/>
    <n v="0.2"/>
    <x v="2700"/>
    <x v="2"/>
    <x v="2"/>
    <x v="3"/>
    <x v="9"/>
  </r>
  <r>
    <n v="3085"/>
    <s v="CA-2017-118773"/>
    <d v="2017-02-09T00:00:00"/>
    <d v="2017-02-14T00:00:00"/>
    <s v="Standard Class"/>
    <s v="TP-21415"/>
    <x v="599"/>
    <x v="0"/>
    <s v="United States"/>
    <s v="Houston"/>
    <x v="5"/>
    <n v="77070"/>
    <x v="2"/>
    <s v="OFF-BI-10004584"/>
    <x v="1"/>
    <x v="8"/>
    <s v="GBC ProClick 150 Presentation Binding System"/>
    <n v="252.78399999999999"/>
    <n v="4"/>
    <n v="0.8"/>
    <x v="2701"/>
    <x v="1"/>
    <x v="3"/>
    <x v="3"/>
    <x v="11"/>
  </r>
  <r>
    <n v="3086"/>
    <s v="CA-2017-118773"/>
    <d v="2017-02-09T00:00:00"/>
    <d v="2017-02-14T00:00:00"/>
    <s v="Standard Class"/>
    <s v="TP-21415"/>
    <x v="599"/>
    <x v="0"/>
    <s v="United States"/>
    <s v="Houston"/>
    <x v="5"/>
    <n v="77070"/>
    <x v="2"/>
    <s v="TEC-AC-10002402"/>
    <x v="2"/>
    <x v="11"/>
    <s v="Razer Kraken PRO Over Ear PC and Music Headset"/>
    <n v="127.98399999999999"/>
    <n v="2"/>
    <n v="0.2"/>
    <x v="2702"/>
    <x v="2"/>
    <x v="3"/>
    <x v="3"/>
    <x v="11"/>
  </r>
  <r>
    <n v="3087"/>
    <s v="CA-2017-118773"/>
    <d v="2017-02-09T00:00:00"/>
    <d v="2017-02-14T00:00:00"/>
    <s v="Standard Class"/>
    <s v="TP-21415"/>
    <x v="599"/>
    <x v="0"/>
    <s v="United States"/>
    <s v="Houston"/>
    <x v="5"/>
    <n v="77070"/>
    <x v="2"/>
    <s v="FUR-FU-10000550"/>
    <x v="0"/>
    <x v="5"/>
    <s v="Stacking Trays by OIC"/>
    <n v="3.984"/>
    <n v="2"/>
    <n v="0.6"/>
    <x v="2703"/>
    <x v="1"/>
    <x v="3"/>
    <x v="3"/>
    <x v="11"/>
  </r>
  <r>
    <n v="3088"/>
    <s v="CA-2017-118773"/>
    <d v="2017-02-09T00:00:00"/>
    <d v="2017-02-14T00:00:00"/>
    <s v="Standard Class"/>
    <s v="TP-21415"/>
    <x v="599"/>
    <x v="0"/>
    <s v="United States"/>
    <s v="Houston"/>
    <x v="5"/>
    <n v="77070"/>
    <x v="2"/>
    <s v="OFF-AP-10000055"/>
    <x v="1"/>
    <x v="9"/>
    <s v="Belkin F9S820V06 8 Outlet Surge"/>
    <n v="12.992000000000001"/>
    <n v="2"/>
    <n v="0.8"/>
    <x v="2704"/>
    <x v="1"/>
    <x v="3"/>
    <x v="3"/>
    <x v="11"/>
  </r>
  <r>
    <n v="3089"/>
    <s v="US-2017-159205"/>
    <d v="2017-03-31T00:00:00"/>
    <d v="2017-04-02T00:00:00"/>
    <s v="Second Class"/>
    <s v="DB-12910"/>
    <x v="626"/>
    <x v="2"/>
    <s v="United States"/>
    <s v="Henderson"/>
    <x v="0"/>
    <n v="42420"/>
    <x v="0"/>
    <s v="FUR-FU-10001591"/>
    <x v="0"/>
    <x v="5"/>
    <s v="Advantus Panel Wall Certificate Holder - 8.5x11"/>
    <n v="61"/>
    <n v="5"/>
    <n v="0"/>
    <x v="2705"/>
    <x v="0"/>
    <x v="3"/>
    <x v="3"/>
    <x v="10"/>
  </r>
  <r>
    <n v="3090"/>
    <s v="US-2017-159205"/>
    <d v="2017-03-31T00:00:00"/>
    <d v="2017-04-02T00:00:00"/>
    <s v="Second Class"/>
    <s v="DB-12910"/>
    <x v="626"/>
    <x v="2"/>
    <s v="United States"/>
    <s v="Henderson"/>
    <x v="0"/>
    <n v="42420"/>
    <x v="0"/>
    <s v="TEC-PH-10000526"/>
    <x v="2"/>
    <x v="7"/>
    <s v="Vtech CS6719"/>
    <n v="671.93"/>
    <n v="7"/>
    <n v="0"/>
    <x v="2706"/>
    <x v="0"/>
    <x v="3"/>
    <x v="3"/>
    <x v="10"/>
  </r>
  <r>
    <n v="3091"/>
    <s v="CA-2016-112123"/>
    <d v="2016-03-03T00:00:00"/>
    <d v="2016-03-08T00:00:00"/>
    <s v="Standard Class"/>
    <s v="BH-11710"/>
    <x v="3"/>
    <x v="0"/>
    <s v="United States"/>
    <s v="Newark"/>
    <x v="13"/>
    <n v="19711"/>
    <x v="3"/>
    <s v="OFF-BI-10001071"/>
    <x v="1"/>
    <x v="8"/>
    <s v="GBC ProClick Punch Binding System"/>
    <n v="447.86"/>
    <n v="7"/>
    <n v="0"/>
    <x v="2707"/>
    <x v="0"/>
    <x v="0"/>
    <x v="3"/>
    <x v="10"/>
  </r>
  <r>
    <n v="3092"/>
    <s v="CA-2016-112123"/>
    <d v="2016-03-03T00:00:00"/>
    <d v="2016-03-08T00:00:00"/>
    <s v="Standard Class"/>
    <s v="BH-11710"/>
    <x v="3"/>
    <x v="0"/>
    <s v="United States"/>
    <s v="Newark"/>
    <x v="13"/>
    <n v="19711"/>
    <x v="3"/>
    <s v="TEC-PH-10001557"/>
    <x v="2"/>
    <x v="7"/>
    <s v="Pyle PMP37LED"/>
    <n v="479.95"/>
    <n v="5"/>
    <n v="0"/>
    <x v="2708"/>
    <x v="0"/>
    <x v="0"/>
    <x v="3"/>
    <x v="10"/>
  </r>
  <r>
    <n v="3093"/>
    <s v="CA-2016-112123"/>
    <d v="2016-03-03T00:00:00"/>
    <d v="2016-03-08T00:00:00"/>
    <s v="Standard Class"/>
    <s v="BH-11710"/>
    <x v="3"/>
    <x v="0"/>
    <s v="United States"/>
    <s v="Newark"/>
    <x v="13"/>
    <n v="19711"/>
    <x v="3"/>
    <s v="OFF-PA-10001977"/>
    <x v="1"/>
    <x v="10"/>
    <s v="Xerox 194"/>
    <n v="166.44"/>
    <n v="3"/>
    <n v="0"/>
    <x v="1776"/>
    <x v="0"/>
    <x v="0"/>
    <x v="3"/>
    <x v="10"/>
  </r>
  <r>
    <n v="3094"/>
    <s v="CA-2015-114468"/>
    <d v="2015-08-23T00:00:00"/>
    <d v="2015-08-23T00:00:00"/>
    <s v="Same Day"/>
    <s v="TD-20995"/>
    <x v="143"/>
    <x v="0"/>
    <s v="United States"/>
    <s v="Bolingbrook"/>
    <x v="10"/>
    <n v="60440"/>
    <x v="2"/>
    <s v="OFF-SU-10004231"/>
    <x v="1"/>
    <x v="14"/>
    <s v="Acme Tagit Stainless Steel Antibacterial Scissors"/>
    <n v="31.68"/>
    <n v="4"/>
    <n v="0.2"/>
    <x v="2709"/>
    <x v="2"/>
    <x v="1"/>
    <x v="2"/>
    <x v="6"/>
  </r>
  <r>
    <n v="3095"/>
    <s v="CA-2015-114468"/>
    <d v="2015-08-23T00:00:00"/>
    <d v="2015-08-23T00:00:00"/>
    <s v="Same Day"/>
    <s v="TD-20995"/>
    <x v="143"/>
    <x v="0"/>
    <s v="United States"/>
    <s v="Bolingbrook"/>
    <x v="10"/>
    <n v="60440"/>
    <x v="2"/>
    <s v="OFF-PA-10000809"/>
    <x v="1"/>
    <x v="10"/>
    <s v="Xerox 206"/>
    <n v="10.368"/>
    <n v="2"/>
    <n v="0.2"/>
    <x v="572"/>
    <x v="2"/>
    <x v="1"/>
    <x v="2"/>
    <x v="6"/>
  </r>
  <r>
    <n v="3096"/>
    <s v="CA-2015-114468"/>
    <d v="2015-08-23T00:00:00"/>
    <d v="2015-08-23T00:00:00"/>
    <s v="Same Day"/>
    <s v="TD-20995"/>
    <x v="143"/>
    <x v="0"/>
    <s v="United States"/>
    <s v="Bolingbrook"/>
    <x v="10"/>
    <n v="60440"/>
    <x v="2"/>
    <s v="OFF-FA-10003021"/>
    <x v="1"/>
    <x v="13"/>
    <s v="Staples"/>
    <n v="12.032"/>
    <n v="8"/>
    <n v="0.2"/>
    <x v="2133"/>
    <x v="2"/>
    <x v="1"/>
    <x v="2"/>
    <x v="6"/>
  </r>
  <r>
    <n v="3097"/>
    <s v="CA-2015-114468"/>
    <d v="2015-08-23T00:00:00"/>
    <d v="2015-08-23T00:00:00"/>
    <s v="Same Day"/>
    <s v="TD-20995"/>
    <x v="143"/>
    <x v="0"/>
    <s v="United States"/>
    <s v="Bolingbrook"/>
    <x v="10"/>
    <n v="60440"/>
    <x v="2"/>
    <s v="OFF-AP-10000696"/>
    <x v="1"/>
    <x v="9"/>
    <s v="Holmes Odor Grabber"/>
    <n v="5.7679999999999998"/>
    <n v="2"/>
    <n v="0.8"/>
    <x v="2710"/>
    <x v="1"/>
    <x v="1"/>
    <x v="2"/>
    <x v="6"/>
  </r>
  <r>
    <n v="3098"/>
    <s v="CA-2017-135692"/>
    <d v="2017-04-27T00:00:00"/>
    <d v="2017-05-01T00:00:00"/>
    <s v="Standard Class"/>
    <s v="CV-12805"/>
    <x v="51"/>
    <x v="1"/>
    <s v="United States"/>
    <s v="Fort Worth"/>
    <x v="5"/>
    <n v="76106"/>
    <x v="2"/>
    <s v="OFF-LA-10001158"/>
    <x v="1"/>
    <x v="2"/>
    <s v="Avery Address/Shipping Labels for Typewriters, 4&quot; x 2&quot;"/>
    <n v="33.119999999999997"/>
    <n v="4"/>
    <n v="0.2"/>
    <x v="2711"/>
    <x v="2"/>
    <x v="3"/>
    <x v="1"/>
    <x v="3"/>
  </r>
  <r>
    <n v="3099"/>
    <s v="CA-2017-135692"/>
    <d v="2017-04-27T00:00:00"/>
    <d v="2017-05-01T00:00:00"/>
    <s v="Standard Class"/>
    <s v="CV-12805"/>
    <x v="51"/>
    <x v="1"/>
    <s v="United States"/>
    <s v="Fort Worth"/>
    <x v="5"/>
    <n v="76106"/>
    <x v="2"/>
    <s v="FUR-BO-10002268"/>
    <x v="0"/>
    <x v="0"/>
    <s v="Sauder Barrister Bookcases"/>
    <n v="220.26560000000001"/>
    <n v="4"/>
    <n v="0.32"/>
    <x v="2712"/>
    <x v="1"/>
    <x v="3"/>
    <x v="1"/>
    <x v="3"/>
  </r>
  <r>
    <n v="3100"/>
    <s v="CA-2017-131233"/>
    <d v="2017-04-14T00:00:00"/>
    <d v="2017-04-19T00:00:00"/>
    <s v="Standard Class"/>
    <s v="CS-12355"/>
    <x v="394"/>
    <x v="0"/>
    <s v="United States"/>
    <s v="New York City"/>
    <x v="15"/>
    <n v="10024"/>
    <x v="3"/>
    <s v="OFF-BI-10000829"/>
    <x v="1"/>
    <x v="8"/>
    <s v="Avery Non-Stick Binders"/>
    <n v="10.776"/>
    <n v="3"/>
    <n v="0.2"/>
    <x v="2349"/>
    <x v="2"/>
    <x v="3"/>
    <x v="1"/>
    <x v="3"/>
  </r>
  <r>
    <n v="3101"/>
    <s v="CA-2017-131233"/>
    <d v="2017-04-14T00:00:00"/>
    <d v="2017-04-19T00:00:00"/>
    <s v="Standard Class"/>
    <s v="CS-12355"/>
    <x v="394"/>
    <x v="0"/>
    <s v="United States"/>
    <s v="New York City"/>
    <x v="15"/>
    <n v="10024"/>
    <x v="3"/>
    <s v="FUR-BO-10003441"/>
    <x v="0"/>
    <x v="0"/>
    <s v="Bush Westfield Collection Bookcases, Fully Assembled"/>
    <n v="242.352"/>
    <n v="3"/>
    <n v="0.2"/>
    <x v="2713"/>
    <x v="2"/>
    <x v="3"/>
    <x v="1"/>
    <x v="3"/>
  </r>
  <r>
    <n v="3102"/>
    <s v="CA-2017-119578"/>
    <d v="2017-12-22T00:00:00"/>
    <d v="2017-12-27T00:00:00"/>
    <s v="Second Class"/>
    <s v="JG-15310"/>
    <x v="684"/>
    <x v="1"/>
    <s v="United States"/>
    <s v="Providence"/>
    <x v="34"/>
    <n v="2908"/>
    <x v="3"/>
    <s v="OFF-SU-10003505"/>
    <x v="1"/>
    <x v="14"/>
    <s v="Premier Electric Letter Opener"/>
    <n v="695.16"/>
    <n v="6"/>
    <n v="0"/>
    <x v="2714"/>
    <x v="0"/>
    <x v="3"/>
    <x v="0"/>
    <x v="4"/>
  </r>
  <r>
    <n v="3103"/>
    <s v="CA-2017-119578"/>
    <d v="2017-12-22T00:00:00"/>
    <d v="2017-12-27T00:00:00"/>
    <s v="Second Class"/>
    <s v="JG-15310"/>
    <x v="684"/>
    <x v="1"/>
    <s v="United States"/>
    <s v="Providence"/>
    <x v="34"/>
    <n v="2908"/>
    <x v="3"/>
    <s v="FUR-BO-10003660"/>
    <x v="0"/>
    <x v="0"/>
    <s v="Bush Cubix Collection Bookcases, Fully Assembled"/>
    <n v="220.98"/>
    <n v="1"/>
    <n v="0"/>
    <x v="2715"/>
    <x v="0"/>
    <x v="3"/>
    <x v="0"/>
    <x v="4"/>
  </r>
  <r>
    <n v="3104"/>
    <s v="CA-2016-124562"/>
    <d v="2016-12-08T00:00:00"/>
    <d v="2016-12-12T00:00:00"/>
    <s v="Standard Class"/>
    <s v="JP-16135"/>
    <x v="655"/>
    <x v="2"/>
    <s v="United States"/>
    <s v="Columbus"/>
    <x v="24"/>
    <n v="43229"/>
    <x v="3"/>
    <s v="OFF-BI-10001267"/>
    <x v="1"/>
    <x v="8"/>
    <s v="Universal Recycled Hanging Pressboard Report Binders, Letter Size"/>
    <n v="12.957000000000001"/>
    <n v="7"/>
    <n v="0.7"/>
    <x v="2716"/>
    <x v="1"/>
    <x v="0"/>
    <x v="0"/>
    <x v="4"/>
  </r>
  <r>
    <n v="3105"/>
    <s v="US-2017-140074"/>
    <d v="2017-03-23T00:00:00"/>
    <d v="2017-03-29T00:00:00"/>
    <s v="Standard Class"/>
    <s v="EC-14050"/>
    <x v="685"/>
    <x v="0"/>
    <s v="United States"/>
    <s v="New York City"/>
    <x v="15"/>
    <n v="10024"/>
    <x v="3"/>
    <s v="OFF-PA-10002741"/>
    <x v="1"/>
    <x v="10"/>
    <s v="Xerox 1980"/>
    <n v="25.68"/>
    <n v="6"/>
    <n v="0"/>
    <x v="2476"/>
    <x v="0"/>
    <x v="3"/>
    <x v="3"/>
    <x v="10"/>
  </r>
  <r>
    <n v="3106"/>
    <s v="CA-2016-103037"/>
    <d v="2016-07-25T00:00:00"/>
    <d v="2016-07-29T00:00:00"/>
    <s v="Standard Class"/>
    <s v="KH-16630"/>
    <x v="175"/>
    <x v="1"/>
    <s v="United States"/>
    <s v="Houston"/>
    <x v="5"/>
    <n v="77070"/>
    <x v="2"/>
    <s v="OFF-LA-10004345"/>
    <x v="1"/>
    <x v="2"/>
    <s v="Avery 493"/>
    <n v="15.712"/>
    <n v="4"/>
    <n v="0.2"/>
    <x v="589"/>
    <x v="2"/>
    <x v="0"/>
    <x v="2"/>
    <x v="7"/>
  </r>
  <r>
    <n v="3107"/>
    <s v="CA-2017-127460"/>
    <d v="2017-07-10T00:00:00"/>
    <d v="2017-07-14T00:00:00"/>
    <s v="Standard Class"/>
    <s v="FG-14260"/>
    <x v="435"/>
    <x v="2"/>
    <s v="United States"/>
    <s v="Aurora"/>
    <x v="10"/>
    <n v="60505"/>
    <x v="2"/>
    <s v="OFF-ST-10004340"/>
    <x v="1"/>
    <x v="4"/>
    <s v="Fellowes Mobile File Cart, Black"/>
    <n v="298.464"/>
    <n v="6"/>
    <n v="0.2"/>
    <x v="2717"/>
    <x v="2"/>
    <x v="3"/>
    <x v="2"/>
    <x v="7"/>
  </r>
  <r>
    <n v="3108"/>
    <s v="CA-2016-121671"/>
    <d v="2016-07-17T00:00:00"/>
    <d v="2016-07-22T00:00:00"/>
    <s v="Standard Class"/>
    <s v="AA-10480"/>
    <x v="4"/>
    <x v="0"/>
    <s v="United States"/>
    <s v="Springfield"/>
    <x v="25"/>
    <n v="65807"/>
    <x v="2"/>
    <s v="OFF-PA-10001471"/>
    <x v="1"/>
    <x v="10"/>
    <s v="Strathmore Photo Frame Cards"/>
    <n v="21.93"/>
    <n v="3"/>
    <n v="0"/>
    <x v="2718"/>
    <x v="0"/>
    <x v="0"/>
    <x v="2"/>
    <x v="7"/>
  </r>
  <r>
    <n v="3109"/>
    <s v="CA-2016-121671"/>
    <d v="2016-07-17T00:00:00"/>
    <d v="2016-07-22T00:00:00"/>
    <s v="Standard Class"/>
    <s v="AA-10480"/>
    <x v="4"/>
    <x v="0"/>
    <s v="United States"/>
    <s v="Springfield"/>
    <x v="25"/>
    <n v="65807"/>
    <x v="2"/>
    <s v="OFF-ST-10002344"/>
    <x v="1"/>
    <x v="4"/>
    <s v="Carina 42&quot;Hx23 3/4&quot;W Media Storage Unit"/>
    <n v="242.94"/>
    <n v="3"/>
    <n v="0"/>
    <x v="2719"/>
    <x v="0"/>
    <x v="0"/>
    <x v="2"/>
    <x v="7"/>
  </r>
  <r>
    <n v="3110"/>
    <s v="CA-2016-121671"/>
    <d v="2016-07-17T00:00:00"/>
    <d v="2016-07-22T00:00:00"/>
    <s v="Standard Class"/>
    <s v="AA-10480"/>
    <x v="4"/>
    <x v="0"/>
    <s v="United States"/>
    <s v="Springfield"/>
    <x v="25"/>
    <n v="65807"/>
    <x v="2"/>
    <s v="OFF-PA-10001892"/>
    <x v="1"/>
    <x v="10"/>
    <s v="Rediform Wirebound &quot;Phone Memo&quot; Message Book, 11 x 5-3/4"/>
    <n v="7.64"/>
    <n v="1"/>
    <n v="0"/>
    <x v="2720"/>
    <x v="0"/>
    <x v="0"/>
    <x v="2"/>
    <x v="7"/>
  </r>
  <r>
    <n v="3111"/>
    <s v="CA-2016-121671"/>
    <d v="2016-07-17T00:00:00"/>
    <d v="2016-07-22T00:00:00"/>
    <s v="Standard Class"/>
    <s v="AA-10480"/>
    <x v="4"/>
    <x v="0"/>
    <s v="United States"/>
    <s v="Springfield"/>
    <x v="25"/>
    <n v="65807"/>
    <x v="2"/>
    <s v="OFF-PA-10001934"/>
    <x v="1"/>
    <x v="10"/>
    <s v="Xerox 1993"/>
    <n v="51.84"/>
    <n v="8"/>
    <n v="0"/>
    <x v="2721"/>
    <x v="0"/>
    <x v="0"/>
    <x v="2"/>
    <x v="7"/>
  </r>
  <r>
    <n v="3112"/>
    <s v="CA-2016-121671"/>
    <d v="2016-07-17T00:00:00"/>
    <d v="2016-07-22T00:00:00"/>
    <s v="Standard Class"/>
    <s v="AA-10480"/>
    <x v="4"/>
    <x v="0"/>
    <s v="United States"/>
    <s v="Springfield"/>
    <x v="25"/>
    <n v="65807"/>
    <x v="2"/>
    <s v="OFF-ST-10000078"/>
    <x v="1"/>
    <x v="4"/>
    <s v="Tennsco 6- and 18-Compartment Lockers"/>
    <n v="265.17"/>
    <n v="1"/>
    <n v="0"/>
    <x v="2722"/>
    <x v="0"/>
    <x v="0"/>
    <x v="2"/>
    <x v="7"/>
  </r>
  <r>
    <n v="3113"/>
    <s v="CA-2016-150350"/>
    <d v="2016-08-23T00:00:00"/>
    <d v="2016-08-30T00:00:00"/>
    <s v="Standard Class"/>
    <s v="MS-17770"/>
    <x v="474"/>
    <x v="0"/>
    <s v="United States"/>
    <s v="Seattle"/>
    <x v="4"/>
    <n v="98105"/>
    <x v="1"/>
    <s v="TEC-MA-10001972"/>
    <x v="2"/>
    <x v="15"/>
    <s v="Okidata C331dn Printer"/>
    <n v="837.6"/>
    <n v="3"/>
    <n v="0.2"/>
    <x v="2723"/>
    <x v="2"/>
    <x v="0"/>
    <x v="2"/>
    <x v="6"/>
  </r>
  <r>
    <n v="3114"/>
    <s v="CA-2016-150350"/>
    <d v="2016-08-23T00:00:00"/>
    <d v="2016-08-30T00:00:00"/>
    <s v="Standard Class"/>
    <s v="MS-17770"/>
    <x v="474"/>
    <x v="0"/>
    <s v="United States"/>
    <s v="Seattle"/>
    <x v="4"/>
    <n v="98105"/>
    <x v="1"/>
    <s v="OFF-EN-10002504"/>
    <x v="1"/>
    <x v="12"/>
    <s v="Tyvek  Top-Opening Peel &amp; Seel Envelopes, Plain White"/>
    <n v="135.9"/>
    <n v="5"/>
    <n v="0"/>
    <x v="2724"/>
    <x v="0"/>
    <x v="0"/>
    <x v="2"/>
    <x v="6"/>
  </r>
  <r>
    <n v="3115"/>
    <s v="CA-2016-150350"/>
    <d v="2016-08-23T00:00:00"/>
    <d v="2016-08-30T00:00:00"/>
    <s v="Standard Class"/>
    <s v="MS-17770"/>
    <x v="474"/>
    <x v="0"/>
    <s v="United States"/>
    <s v="Seattle"/>
    <x v="4"/>
    <n v="98105"/>
    <x v="1"/>
    <s v="OFF-PA-10002160"/>
    <x v="1"/>
    <x v="10"/>
    <s v="Xerox 1978"/>
    <n v="34.68"/>
    <n v="6"/>
    <n v="0"/>
    <x v="845"/>
    <x v="0"/>
    <x v="0"/>
    <x v="2"/>
    <x v="6"/>
  </r>
  <r>
    <n v="3116"/>
    <s v="CA-2016-150350"/>
    <d v="2016-08-23T00:00:00"/>
    <d v="2016-08-30T00:00:00"/>
    <s v="Standard Class"/>
    <s v="MS-17770"/>
    <x v="474"/>
    <x v="0"/>
    <s v="United States"/>
    <s v="Seattle"/>
    <x v="4"/>
    <n v="98105"/>
    <x v="1"/>
    <s v="FUR-CH-10001973"/>
    <x v="0"/>
    <x v="1"/>
    <s v="Office Star Flex Back Scooter Chair with White Frame"/>
    <n v="532.70399999999995"/>
    <n v="6"/>
    <n v="0.2"/>
    <x v="2725"/>
    <x v="2"/>
    <x v="0"/>
    <x v="2"/>
    <x v="6"/>
  </r>
  <r>
    <n v="3117"/>
    <s v="CA-2016-150350"/>
    <d v="2016-08-23T00:00:00"/>
    <d v="2016-08-30T00:00:00"/>
    <s v="Standard Class"/>
    <s v="MS-17770"/>
    <x v="474"/>
    <x v="0"/>
    <s v="United States"/>
    <s v="Seattle"/>
    <x v="4"/>
    <n v="98105"/>
    <x v="1"/>
    <s v="OFF-AP-10001492"/>
    <x v="1"/>
    <x v="9"/>
    <s v="Acco Six-Outlet Power Strip, 4' Cord Length"/>
    <n v="43.1"/>
    <n v="5"/>
    <n v="0"/>
    <x v="2726"/>
    <x v="0"/>
    <x v="0"/>
    <x v="2"/>
    <x v="6"/>
  </r>
  <r>
    <n v="3118"/>
    <s v="CA-2016-150350"/>
    <d v="2016-08-23T00:00:00"/>
    <d v="2016-08-30T00:00:00"/>
    <s v="Standard Class"/>
    <s v="MS-17770"/>
    <x v="474"/>
    <x v="0"/>
    <s v="United States"/>
    <s v="Seattle"/>
    <x v="4"/>
    <n v="98105"/>
    <x v="1"/>
    <s v="OFF-SU-10002189"/>
    <x v="1"/>
    <x v="14"/>
    <s v="Acme Rosewood Handle Letter Opener"/>
    <n v="15.88"/>
    <n v="4"/>
    <n v="0"/>
    <x v="2727"/>
    <x v="0"/>
    <x v="0"/>
    <x v="2"/>
    <x v="6"/>
  </r>
  <r>
    <n v="3119"/>
    <s v="CA-2015-121720"/>
    <d v="2015-06-11T00:00:00"/>
    <d v="2015-06-12T00:00:00"/>
    <s v="First Class"/>
    <s v="JE-15610"/>
    <x v="531"/>
    <x v="1"/>
    <s v="United States"/>
    <s v="Lakeland"/>
    <x v="2"/>
    <n v="33801"/>
    <x v="0"/>
    <s v="FUR-CH-10003312"/>
    <x v="0"/>
    <x v="1"/>
    <s v="Hon 2090 “Pillow Soft” Series Mid Back Swivel/Tilt Chairs"/>
    <n v="1123.92"/>
    <n v="5"/>
    <n v="0.2"/>
    <x v="2728"/>
    <x v="2"/>
    <x v="1"/>
    <x v="1"/>
    <x v="1"/>
  </r>
  <r>
    <n v="3120"/>
    <s v="CA-2015-121720"/>
    <d v="2015-06-11T00:00:00"/>
    <d v="2015-06-12T00:00:00"/>
    <s v="First Class"/>
    <s v="JE-15610"/>
    <x v="531"/>
    <x v="1"/>
    <s v="United States"/>
    <s v="Lakeland"/>
    <x v="2"/>
    <n v="33801"/>
    <x v="0"/>
    <s v="TEC-PH-10002496"/>
    <x v="2"/>
    <x v="7"/>
    <s v="Cisco SPA301"/>
    <n v="249.584"/>
    <n v="2"/>
    <n v="0.2"/>
    <x v="2729"/>
    <x v="2"/>
    <x v="1"/>
    <x v="1"/>
    <x v="1"/>
  </r>
  <r>
    <n v="3121"/>
    <s v="CA-2015-121720"/>
    <d v="2015-06-11T00:00:00"/>
    <d v="2015-06-12T00:00:00"/>
    <s v="First Class"/>
    <s v="JE-15610"/>
    <x v="531"/>
    <x v="1"/>
    <s v="United States"/>
    <s v="Lakeland"/>
    <x v="2"/>
    <n v="33801"/>
    <x v="0"/>
    <s v="FUR-FU-10003464"/>
    <x v="0"/>
    <x v="5"/>
    <s v="Seth Thomas 8 1/2&quot; Cubicle Clock"/>
    <n v="48.671999999999997"/>
    <n v="3"/>
    <n v="0.2"/>
    <x v="2730"/>
    <x v="2"/>
    <x v="1"/>
    <x v="1"/>
    <x v="1"/>
  </r>
  <r>
    <n v="3122"/>
    <s v="CA-2015-121720"/>
    <d v="2015-06-11T00:00:00"/>
    <d v="2015-06-12T00:00:00"/>
    <s v="First Class"/>
    <s v="JE-15610"/>
    <x v="531"/>
    <x v="1"/>
    <s v="United States"/>
    <s v="Lakeland"/>
    <x v="2"/>
    <n v="33801"/>
    <x v="0"/>
    <s v="OFF-AR-10000380"/>
    <x v="1"/>
    <x v="6"/>
    <s v="Hunt PowerHouse Electric Pencil Sharpener, Blue"/>
    <n v="60.768000000000001"/>
    <n v="2"/>
    <n v="0.2"/>
    <x v="2731"/>
    <x v="2"/>
    <x v="1"/>
    <x v="1"/>
    <x v="1"/>
  </r>
  <r>
    <n v="3123"/>
    <s v="CA-2015-121720"/>
    <d v="2015-06-11T00:00:00"/>
    <d v="2015-06-12T00:00:00"/>
    <s v="First Class"/>
    <s v="JE-15610"/>
    <x v="531"/>
    <x v="1"/>
    <s v="United States"/>
    <s v="Lakeland"/>
    <x v="2"/>
    <n v="33801"/>
    <x v="0"/>
    <s v="OFF-BI-10004593"/>
    <x v="1"/>
    <x v="8"/>
    <s v="Ibico Laser Imprintable Binding System Covers"/>
    <n v="78.599999999999994"/>
    <n v="5"/>
    <n v="0.7"/>
    <x v="293"/>
    <x v="1"/>
    <x v="1"/>
    <x v="1"/>
    <x v="1"/>
  </r>
  <r>
    <n v="3124"/>
    <s v="CA-2015-121720"/>
    <d v="2015-06-11T00:00:00"/>
    <d v="2015-06-12T00:00:00"/>
    <s v="First Class"/>
    <s v="JE-15610"/>
    <x v="531"/>
    <x v="1"/>
    <s v="United States"/>
    <s v="Lakeland"/>
    <x v="2"/>
    <n v="33801"/>
    <x v="0"/>
    <s v="OFF-BI-10001308"/>
    <x v="1"/>
    <x v="8"/>
    <s v="GBC Standard Plastic Binding Systems' Combs"/>
    <n v="3.7679999999999998"/>
    <n v="2"/>
    <n v="0.7"/>
    <x v="2732"/>
    <x v="1"/>
    <x v="1"/>
    <x v="1"/>
    <x v="1"/>
  </r>
  <r>
    <n v="3125"/>
    <s v="CA-2015-121720"/>
    <d v="2015-06-11T00:00:00"/>
    <d v="2015-06-12T00:00:00"/>
    <s v="First Class"/>
    <s v="JE-15610"/>
    <x v="531"/>
    <x v="1"/>
    <s v="United States"/>
    <s v="Lakeland"/>
    <x v="2"/>
    <n v="33801"/>
    <x v="0"/>
    <s v="OFF-ST-10001780"/>
    <x v="1"/>
    <x v="4"/>
    <s v="Tennsco 16-Compartment Lockers with Coat Rack"/>
    <n v="1036.624"/>
    <n v="2"/>
    <n v="0.2"/>
    <x v="2733"/>
    <x v="2"/>
    <x v="1"/>
    <x v="1"/>
    <x v="1"/>
  </r>
  <r>
    <n v="3126"/>
    <s v="CA-2015-121720"/>
    <d v="2015-06-11T00:00:00"/>
    <d v="2015-06-12T00:00:00"/>
    <s v="First Class"/>
    <s v="JE-15610"/>
    <x v="531"/>
    <x v="1"/>
    <s v="United States"/>
    <s v="Lakeland"/>
    <x v="2"/>
    <n v="33801"/>
    <x v="0"/>
    <s v="OFF-ST-10003816"/>
    <x v="1"/>
    <x v="4"/>
    <s v="Fellowes High-Stak Drawer Files"/>
    <n v="563.80799999999999"/>
    <n v="4"/>
    <n v="0.2"/>
    <x v="2734"/>
    <x v="2"/>
    <x v="1"/>
    <x v="1"/>
    <x v="1"/>
  </r>
  <r>
    <n v="3127"/>
    <s v="CA-2017-149895"/>
    <d v="2017-09-08T00:00:00"/>
    <d v="2017-09-12T00:00:00"/>
    <s v="Standard Class"/>
    <s v="EB-14110"/>
    <x v="686"/>
    <x v="0"/>
    <s v="United States"/>
    <s v="Philadelphia"/>
    <x v="9"/>
    <n v="19134"/>
    <x v="3"/>
    <s v="TEC-PH-10002200"/>
    <x v="2"/>
    <x v="7"/>
    <s v="Aastra 6757i CT Wireless VoIP phone"/>
    <n v="258.52800000000002"/>
    <n v="2"/>
    <n v="0.4"/>
    <x v="2735"/>
    <x v="1"/>
    <x v="3"/>
    <x v="2"/>
    <x v="8"/>
  </r>
  <r>
    <n v="3128"/>
    <s v="CA-2017-147564"/>
    <d v="2017-10-02T00:00:00"/>
    <d v="2017-10-06T00:00:00"/>
    <s v="Standard Class"/>
    <s v="BP-11155"/>
    <x v="669"/>
    <x v="0"/>
    <s v="United States"/>
    <s v="New York City"/>
    <x v="15"/>
    <n v="10011"/>
    <x v="3"/>
    <s v="OFF-PA-10004438"/>
    <x v="1"/>
    <x v="10"/>
    <s v="Xerox 1907"/>
    <n v="49.12"/>
    <n v="4"/>
    <n v="0"/>
    <x v="346"/>
    <x v="0"/>
    <x v="3"/>
    <x v="0"/>
    <x v="2"/>
  </r>
  <r>
    <n v="3129"/>
    <s v="CA-2014-136399"/>
    <d v="2014-12-16T00:00:00"/>
    <d v="2014-12-17T00:00:00"/>
    <s v="First Class"/>
    <s v="CC-12100"/>
    <x v="385"/>
    <x v="2"/>
    <s v="United States"/>
    <s v="Los Angeles"/>
    <x v="1"/>
    <n v="90049"/>
    <x v="1"/>
    <s v="FUR-FU-10004090"/>
    <x v="0"/>
    <x v="5"/>
    <s v="Executive Impressions 14&quot; Contract Wall Clock"/>
    <n v="44.46"/>
    <n v="2"/>
    <n v="0"/>
    <x v="814"/>
    <x v="0"/>
    <x v="2"/>
    <x v="0"/>
    <x v="4"/>
  </r>
  <r>
    <n v="3130"/>
    <s v="CA-2014-136399"/>
    <d v="2014-12-16T00:00:00"/>
    <d v="2014-12-17T00:00:00"/>
    <s v="First Class"/>
    <s v="CC-12100"/>
    <x v="385"/>
    <x v="2"/>
    <s v="United States"/>
    <s v="Los Angeles"/>
    <x v="1"/>
    <n v="90049"/>
    <x v="1"/>
    <s v="FUR-CH-10002602"/>
    <x v="0"/>
    <x v="1"/>
    <s v="DMI Arturo Collection Mission-style Design Wood Chair"/>
    <n v="241.56800000000001"/>
    <n v="2"/>
    <n v="0.2"/>
    <x v="486"/>
    <x v="2"/>
    <x v="2"/>
    <x v="0"/>
    <x v="4"/>
  </r>
  <r>
    <n v="3131"/>
    <s v="CA-2014-136399"/>
    <d v="2014-12-16T00:00:00"/>
    <d v="2014-12-17T00:00:00"/>
    <s v="First Class"/>
    <s v="CC-12100"/>
    <x v="385"/>
    <x v="2"/>
    <s v="United States"/>
    <s v="Los Angeles"/>
    <x v="1"/>
    <n v="90049"/>
    <x v="1"/>
    <s v="TEC-AC-10001142"/>
    <x v="2"/>
    <x v="11"/>
    <s v="First Data FD10 PIN Pad"/>
    <n v="395"/>
    <n v="5"/>
    <n v="0"/>
    <x v="2736"/>
    <x v="0"/>
    <x v="2"/>
    <x v="0"/>
    <x v="4"/>
  </r>
  <r>
    <n v="3132"/>
    <s v="CA-2014-136399"/>
    <d v="2014-12-16T00:00:00"/>
    <d v="2014-12-17T00:00:00"/>
    <s v="First Class"/>
    <s v="CC-12100"/>
    <x v="385"/>
    <x v="2"/>
    <s v="United States"/>
    <s v="Los Angeles"/>
    <x v="1"/>
    <n v="90049"/>
    <x v="1"/>
    <s v="TEC-PH-10004977"/>
    <x v="2"/>
    <x v="7"/>
    <s v="GE 30524EE4"/>
    <n v="627.16800000000001"/>
    <n v="4"/>
    <n v="0.2"/>
    <x v="2737"/>
    <x v="2"/>
    <x v="2"/>
    <x v="0"/>
    <x v="4"/>
  </r>
  <r>
    <n v="3133"/>
    <s v="CA-2014-107916"/>
    <d v="2014-08-24T00:00:00"/>
    <d v="2014-08-26T00:00:00"/>
    <s v="First Class"/>
    <s v="JP-15460"/>
    <x v="687"/>
    <x v="1"/>
    <s v="United States"/>
    <s v="Oceanside"/>
    <x v="15"/>
    <n v="11572"/>
    <x v="3"/>
    <s v="FUR-FU-10004586"/>
    <x v="0"/>
    <x v="5"/>
    <s v="G.E. Longer-Life Indoor Recessed Floodlight Bulbs"/>
    <n v="13.28"/>
    <n v="2"/>
    <n v="0"/>
    <x v="2738"/>
    <x v="0"/>
    <x v="2"/>
    <x v="2"/>
    <x v="6"/>
  </r>
  <r>
    <n v="3134"/>
    <s v="CA-2014-107916"/>
    <d v="2014-08-24T00:00:00"/>
    <d v="2014-08-26T00:00:00"/>
    <s v="First Class"/>
    <s v="JP-15460"/>
    <x v="687"/>
    <x v="1"/>
    <s v="United States"/>
    <s v="Oceanside"/>
    <x v="15"/>
    <n v="11572"/>
    <x v="3"/>
    <s v="OFF-BI-10001116"/>
    <x v="1"/>
    <x v="8"/>
    <s v="Wilson Jones 1&quot; Hanging DublLock Ring Binders"/>
    <n v="12.672000000000001"/>
    <n v="3"/>
    <n v="0.2"/>
    <x v="2739"/>
    <x v="2"/>
    <x v="2"/>
    <x v="2"/>
    <x v="6"/>
  </r>
  <r>
    <n v="3135"/>
    <s v="CA-2017-164168"/>
    <d v="2017-11-12T00:00:00"/>
    <d v="2017-11-18T00:00:00"/>
    <s v="Standard Class"/>
    <s v="LS-16975"/>
    <x v="60"/>
    <x v="2"/>
    <s v="United States"/>
    <s v="Dallas"/>
    <x v="5"/>
    <n v="75081"/>
    <x v="2"/>
    <s v="OFF-BI-10000666"/>
    <x v="1"/>
    <x v="8"/>
    <s v="Surelock Post Binders"/>
    <n v="30.56"/>
    <n v="5"/>
    <n v="0.8"/>
    <x v="2740"/>
    <x v="1"/>
    <x v="3"/>
    <x v="0"/>
    <x v="0"/>
  </r>
  <r>
    <n v="3136"/>
    <s v="CA-2017-164168"/>
    <d v="2017-11-12T00:00:00"/>
    <d v="2017-11-18T00:00:00"/>
    <s v="Standard Class"/>
    <s v="LS-16975"/>
    <x v="60"/>
    <x v="2"/>
    <s v="United States"/>
    <s v="Dallas"/>
    <x v="5"/>
    <n v="75081"/>
    <x v="2"/>
    <s v="OFF-ST-10002583"/>
    <x v="1"/>
    <x v="4"/>
    <s v="Fellowes Neat Ideas Storage Cubes"/>
    <n v="77.951999999999998"/>
    <n v="3"/>
    <n v="0.2"/>
    <x v="2741"/>
    <x v="2"/>
    <x v="3"/>
    <x v="0"/>
    <x v="0"/>
  </r>
  <r>
    <n v="3137"/>
    <s v="CA-2017-164168"/>
    <d v="2017-11-12T00:00:00"/>
    <d v="2017-11-18T00:00:00"/>
    <s v="Standard Class"/>
    <s v="LS-16975"/>
    <x v="60"/>
    <x v="2"/>
    <s v="United States"/>
    <s v="Dallas"/>
    <x v="5"/>
    <n v="75081"/>
    <x v="2"/>
    <s v="TEC-PH-10004908"/>
    <x v="2"/>
    <x v="7"/>
    <s v="Panasonic KX TS3282W Corded phone"/>
    <n v="67.992000000000004"/>
    <n v="1"/>
    <n v="0.2"/>
    <x v="2742"/>
    <x v="2"/>
    <x v="3"/>
    <x v="0"/>
    <x v="0"/>
  </r>
  <r>
    <n v="3138"/>
    <s v="CA-2017-164168"/>
    <d v="2017-11-12T00:00:00"/>
    <d v="2017-11-18T00:00:00"/>
    <s v="Standard Class"/>
    <s v="LS-16975"/>
    <x v="60"/>
    <x v="2"/>
    <s v="United States"/>
    <s v="Dallas"/>
    <x v="5"/>
    <n v="75081"/>
    <x v="2"/>
    <s v="OFF-EN-10001219"/>
    <x v="1"/>
    <x v="12"/>
    <s v="#10- 4 1/8&quot; x 9 1/2&quot; Security-Tint Envelopes"/>
    <n v="12.224"/>
    <n v="2"/>
    <n v="0.2"/>
    <x v="2228"/>
    <x v="2"/>
    <x v="3"/>
    <x v="0"/>
    <x v="0"/>
  </r>
  <r>
    <n v="3139"/>
    <s v="CA-2017-164168"/>
    <d v="2017-11-12T00:00:00"/>
    <d v="2017-11-18T00:00:00"/>
    <s v="Standard Class"/>
    <s v="LS-16975"/>
    <x v="60"/>
    <x v="2"/>
    <s v="United States"/>
    <s v="Dallas"/>
    <x v="5"/>
    <n v="75081"/>
    <x v="2"/>
    <s v="TEC-AC-10004568"/>
    <x v="2"/>
    <x v="11"/>
    <s v="Maxell LTO Ultrium - 800 GB"/>
    <n v="44.783999999999999"/>
    <n v="2"/>
    <n v="0.2"/>
    <x v="2743"/>
    <x v="2"/>
    <x v="3"/>
    <x v="0"/>
    <x v="0"/>
  </r>
  <r>
    <n v="3140"/>
    <s v="CA-2017-164168"/>
    <d v="2017-11-12T00:00:00"/>
    <d v="2017-11-18T00:00:00"/>
    <s v="Standard Class"/>
    <s v="LS-16975"/>
    <x v="60"/>
    <x v="2"/>
    <s v="United States"/>
    <s v="Dallas"/>
    <x v="5"/>
    <n v="75081"/>
    <x v="2"/>
    <s v="FUR-FU-10001756"/>
    <x v="0"/>
    <x v="5"/>
    <s v="Eldon Expressions Desk Accessory, Wood Photo Frame, Mahogany"/>
    <n v="22.847999999999999"/>
    <n v="3"/>
    <n v="0.6"/>
    <x v="2744"/>
    <x v="1"/>
    <x v="3"/>
    <x v="0"/>
    <x v="0"/>
  </r>
  <r>
    <n v="3141"/>
    <s v="CA-2015-112557"/>
    <d v="2015-04-25T00:00:00"/>
    <d v="2015-04-28T00:00:00"/>
    <s v="First Class"/>
    <s v="JL-15850"/>
    <x v="139"/>
    <x v="0"/>
    <s v="United States"/>
    <s v="New York City"/>
    <x v="15"/>
    <n v="10035"/>
    <x v="3"/>
    <s v="OFF-AP-10002311"/>
    <x v="1"/>
    <x v="9"/>
    <s v="Holmes Replacement Filter for HEPA Air Cleaner, Very Large Room, HEPA Filter"/>
    <n v="206.43"/>
    <n v="3"/>
    <n v="0"/>
    <x v="2745"/>
    <x v="0"/>
    <x v="1"/>
    <x v="1"/>
    <x v="3"/>
  </r>
  <r>
    <n v="3142"/>
    <s v="US-2014-122959"/>
    <d v="2014-12-12T00:00:00"/>
    <d v="2014-12-12T00:00:00"/>
    <s v="Same Day"/>
    <s v="CY-12745"/>
    <x v="388"/>
    <x v="1"/>
    <s v="United States"/>
    <s v="San Antonio"/>
    <x v="5"/>
    <n v="78207"/>
    <x v="2"/>
    <s v="OFF-BI-10003650"/>
    <x v="1"/>
    <x v="8"/>
    <s v="GBC DocuBind 300 Electric Binding Machine"/>
    <n v="210.392"/>
    <n v="2"/>
    <n v="0.8"/>
    <x v="2746"/>
    <x v="1"/>
    <x v="2"/>
    <x v="0"/>
    <x v="4"/>
  </r>
  <r>
    <n v="3143"/>
    <s v="CA-2017-162572"/>
    <d v="2017-09-25T00:00:00"/>
    <d v="2017-09-27T00:00:00"/>
    <s v="Second Class"/>
    <s v="RB-19360"/>
    <x v="181"/>
    <x v="0"/>
    <s v="United States"/>
    <s v="Cincinnati"/>
    <x v="24"/>
    <n v="45231"/>
    <x v="3"/>
    <s v="TEC-AC-10003628"/>
    <x v="2"/>
    <x v="11"/>
    <s v="Logitech 910-002974 M325 Wireless Mouse for Web Scrolling"/>
    <n v="119.96"/>
    <n v="5"/>
    <n v="0.2"/>
    <x v="2747"/>
    <x v="2"/>
    <x v="3"/>
    <x v="2"/>
    <x v="8"/>
  </r>
  <r>
    <n v="3144"/>
    <s v="CA-2017-162572"/>
    <d v="2017-09-25T00:00:00"/>
    <d v="2017-09-27T00:00:00"/>
    <s v="Second Class"/>
    <s v="RB-19360"/>
    <x v="181"/>
    <x v="0"/>
    <s v="United States"/>
    <s v="Cincinnati"/>
    <x v="24"/>
    <n v="45231"/>
    <x v="3"/>
    <s v="OFF-AR-10001547"/>
    <x v="1"/>
    <x v="6"/>
    <s v="Newell 311"/>
    <n v="10.608000000000001"/>
    <n v="6"/>
    <n v="0.2"/>
    <x v="2748"/>
    <x v="2"/>
    <x v="3"/>
    <x v="2"/>
    <x v="8"/>
  </r>
  <r>
    <n v="3145"/>
    <s v="US-2016-148110"/>
    <d v="2016-09-05T00:00:00"/>
    <d v="2016-09-11T00:00:00"/>
    <s v="Standard Class"/>
    <s v="AR-10825"/>
    <x v="255"/>
    <x v="1"/>
    <s v="United States"/>
    <s v="Austin"/>
    <x v="5"/>
    <n v="78745"/>
    <x v="2"/>
    <s v="FUR-CH-10002647"/>
    <x v="0"/>
    <x v="1"/>
    <s v="Situations Contoured Folding Chairs, 4/Set"/>
    <n v="347.80200000000002"/>
    <n v="7"/>
    <n v="0.3"/>
    <x v="2749"/>
    <x v="1"/>
    <x v="0"/>
    <x v="2"/>
    <x v="8"/>
  </r>
  <r>
    <n v="3146"/>
    <s v="CA-2017-131828"/>
    <d v="2017-02-11T00:00:00"/>
    <d v="2017-02-13T00:00:00"/>
    <s v="Second Class"/>
    <s v="CS-11845"/>
    <x v="688"/>
    <x v="1"/>
    <s v="United States"/>
    <s v="Seattle"/>
    <x v="4"/>
    <n v="98105"/>
    <x v="1"/>
    <s v="FUR-CH-10004495"/>
    <x v="0"/>
    <x v="1"/>
    <s v="Global Leather and Oak Executive Chair, Black"/>
    <n v="963.13599999999997"/>
    <n v="4"/>
    <n v="0.2"/>
    <x v="2750"/>
    <x v="2"/>
    <x v="3"/>
    <x v="3"/>
    <x v="11"/>
  </r>
  <r>
    <n v="3147"/>
    <s v="CA-2017-131828"/>
    <d v="2017-02-11T00:00:00"/>
    <d v="2017-02-13T00:00:00"/>
    <s v="Second Class"/>
    <s v="CS-11845"/>
    <x v="688"/>
    <x v="1"/>
    <s v="United States"/>
    <s v="Seattle"/>
    <x v="4"/>
    <n v="98105"/>
    <x v="1"/>
    <s v="TEC-PH-10002923"/>
    <x v="2"/>
    <x v="7"/>
    <s v="Logitech B530 USB Headset - headset - Full size, Binaural"/>
    <n v="88.775999999999996"/>
    <n v="3"/>
    <n v="0.2"/>
    <x v="2751"/>
    <x v="2"/>
    <x v="3"/>
    <x v="3"/>
    <x v="11"/>
  </r>
  <r>
    <n v="3148"/>
    <s v="CA-2014-109218"/>
    <d v="2014-06-30T00:00:00"/>
    <d v="2014-07-03T00:00:00"/>
    <s v="Second Class"/>
    <s v="AR-10825"/>
    <x v="255"/>
    <x v="1"/>
    <s v="United States"/>
    <s v="Los Angeles"/>
    <x v="1"/>
    <n v="90004"/>
    <x v="1"/>
    <s v="OFF-AR-10001374"/>
    <x v="1"/>
    <x v="6"/>
    <s v="BIC Brite Liner Highlighters, Chisel Tip"/>
    <n v="32.4"/>
    <n v="5"/>
    <n v="0"/>
    <x v="2752"/>
    <x v="0"/>
    <x v="2"/>
    <x v="1"/>
    <x v="1"/>
  </r>
  <r>
    <n v="3149"/>
    <s v="CA-2016-120558"/>
    <d v="2016-06-07T00:00:00"/>
    <d v="2016-06-10T00:00:00"/>
    <s v="First Class"/>
    <s v="RD-19810"/>
    <x v="279"/>
    <x v="2"/>
    <s v="United States"/>
    <s v="New York City"/>
    <x v="15"/>
    <n v="10035"/>
    <x v="3"/>
    <s v="OFF-PA-10003441"/>
    <x v="1"/>
    <x v="10"/>
    <s v="Xerox 226"/>
    <n v="32.4"/>
    <n v="5"/>
    <n v="0"/>
    <x v="56"/>
    <x v="0"/>
    <x v="0"/>
    <x v="1"/>
    <x v="1"/>
  </r>
  <r>
    <n v="3150"/>
    <s v="US-2014-109036"/>
    <d v="2014-12-20T00:00:00"/>
    <d v="2014-12-25T00:00:00"/>
    <s v="Standard Class"/>
    <s v="KH-16510"/>
    <x v="168"/>
    <x v="0"/>
    <s v="United States"/>
    <s v="Seattle"/>
    <x v="4"/>
    <n v="98103"/>
    <x v="1"/>
    <s v="OFF-LA-10002043"/>
    <x v="1"/>
    <x v="2"/>
    <s v="Avery 489"/>
    <n v="31.05"/>
    <n v="3"/>
    <n v="0"/>
    <x v="2753"/>
    <x v="0"/>
    <x v="2"/>
    <x v="0"/>
    <x v="4"/>
  </r>
  <r>
    <n v="3151"/>
    <s v="CA-2015-147830"/>
    <d v="2015-12-15T00:00:00"/>
    <d v="2015-12-18T00:00:00"/>
    <s v="First Class"/>
    <s v="NF-18385"/>
    <x v="173"/>
    <x v="0"/>
    <s v="United States"/>
    <s v="Newark"/>
    <x v="24"/>
    <n v="43055"/>
    <x v="3"/>
    <s v="TEC-AC-10002049"/>
    <x v="2"/>
    <x v="11"/>
    <s v="Plantronics Savi W720 Multi-Device Wireless Headset System"/>
    <n v="2025.36"/>
    <n v="6"/>
    <n v="0.2"/>
    <x v="2754"/>
    <x v="2"/>
    <x v="1"/>
    <x v="0"/>
    <x v="4"/>
  </r>
  <r>
    <n v="3152"/>
    <s v="CA-2015-147830"/>
    <d v="2015-12-15T00:00:00"/>
    <d v="2015-12-18T00:00:00"/>
    <s v="First Class"/>
    <s v="NF-18385"/>
    <x v="173"/>
    <x v="0"/>
    <s v="United States"/>
    <s v="Newark"/>
    <x v="24"/>
    <n v="43055"/>
    <x v="3"/>
    <s v="TEC-MA-10000418"/>
    <x v="2"/>
    <x v="15"/>
    <s v="Cubify CubeX 3D Printer Double Head Print"/>
    <n v="1799.9939999999999"/>
    <n v="2"/>
    <n v="0.7"/>
    <x v="2755"/>
    <x v="1"/>
    <x v="1"/>
    <x v="0"/>
    <x v="4"/>
  </r>
  <r>
    <n v="3153"/>
    <s v="CA-2015-147830"/>
    <d v="2015-12-15T00:00:00"/>
    <d v="2015-12-18T00:00:00"/>
    <s v="First Class"/>
    <s v="NF-18385"/>
    <x v="173"/>
    <x v="0"/>
    <s v="United States"/>
    <s v="Newark"/>
    <x v="24"/>
    <n v="43055"/>
    <x v="3"/>
    <s v="TEC-PH-10004908"/>
    <x v="2"/>
    <x v="7"/>
    <s v="Panasonic KX TS3282W Corded phone"/>
    <n v="101.988"/>
    <n v="2"/>
    <n v="0.4"/>
    <x v="2756"/>
    <x v="1"/>
    <x v="1"/>
    <x v="0"/>
    <x v="4"/>
  </r>
  <r>
    <n v="3154"/>
    <s v="CA-2015-147830"/>
    <d v="2015-12-15T00:00:00"/>
    <d v="2015-12-18T00:00:00"/>
    <s v="First Class"/>
    <s v="NF-18385"/>
    <x v="173"/>
    <x v="0"/>
    <s v="United States"/>
    <s v="Newark"/>
    <x v="24"/>
    <n v="43055"/>
    <x v="3"/>
    <s v="FUR-FU-10004091"/>
    <x v="0"/>
    <x v="5"/>
    <s v="Howard Miller 13&quot; Diameter Goldtone Round Wall Clock"/>
    <n v="262.86399999999998"/>
    <n v="7"/>
    <n v="0.2"/>
    <x v="2757"/>
    <x v="2"/>
    <x v="1"/>
    <x v="0"/>
    <x v="4"/>
  </r>
  <r>
    <n v="3155"/>
    <s v="CA-2017-150497"/>
    <d v="2017-07-20T00:00:00"/>
    <d v="2017-07-24T00:00:00"/>
    <s v="Standard Class"/>
    <s v="SM-20950"/>
    <x v="416"/>
    <x v="1"/>
    <s v="United States"/>
    <s v="Maple Grove"/>
    <x v="11"/>
    <n v="55369"/>
    <x v="2"/>
    <s v="OFF-BI-10004600"/>
    <x v="1"/>
    <x v="8"/>
    <s v="Ibico Ibimaster 300 Manual Binding System"/>
    <n v="735.98"/>
    <n v="2"/>
    <n v="0"/>
    <x v="2758"/>
    <x v="0"/>
    <x v="3"/>
    <x v="2"/>
    <x v="7"/>
  </r>
  <r>
    <n v="3156"/>
    <s v="CA-2014-128986"/>
    <d v="2014-08-03T00:00:00"/>
    <d v="2014-08-05T00:00:00"/>
    <s v="Second Class"/>
    <s v="GH-14410"/>
    <x v="689"/>
    <x v="2"/>
    <s v="United States"/>
    <s v="Glendale"/>
    <x v="16"/>
    <n v="85301"/>
    <x v="1"/>
    <s v="OFF-PA-10001289"/>
    <x v="1"/>
    <x v="10"/>
    <s v="White Computer Printout Paper by Universal"/>
    <n v="93.024000000000001"/>
    <n v="3"/>
    <n v="0.2"/>
    <x v="2759"/>
    <x v="2"/>
    <x v="2"/>
    <x v="2"/>
    <x v="6"/>
  </r>
  <r>
    <n v="3157"/>
    <s v="CA-2015-139584"/>
    <d v="2015-08-24T00:00:00"/>
    <d v="2015-08-28T00:00:00"/>
    <s v="Standard Class"/>
    <s v="EM-13810"/>
    <x v="613"/>
    <x v="1"/>
    <s v="United States"/>
    <s v="New York City"/>
    <x v="15"/>
    <n v="10009"/>
    <x v="3"/>
    <s v="FUR-TA-10001539"/>
    <x v="0"/>
    <x v="3"/>
    <s v="Chromcraft Rectangular Conference Tables"/>
    <n v="284.36399999999998"/>
    <n v="2"/>
    <n v="0.4"/>
    <x v="441"/>
    <x v="1"/>
    <x v="1"/>
    <x v="2"/>
    <x v="6"/>
  </r>
  <r>
    <n v="3158"/>
    <s v="CA-2015-139584"/>
    <d v="2015-08-24T00:00:00"/>
    <d v="2015-08-28T00:00:00"/>
    <s v="Standard Class"/>
    <s v="EM-13810"/>
    <x v="613"/>
    <x v="1"/>
    <s v="United States"/>
    <s v="New York City"/>
    <x v="15"/>
    <n v="10009"/>
    <x v="3"/>
    <s v="TEC-AC-10001266"/>
    <x v="2"/>
    <x v="11"/>
    <s v="Memorex Micro Travel Drive 8 GB"/>
    <n v="26"/>
    <n v="2"/>
    <n v="0"/>
    <x v="804"/>
    <x v="0"/>
    <x v="1"/>
    <x v="2"/>
    <x v="6"/>
  </r>
  <r>
    <n v="3159"/>
    <s v="US-2016-162677"/>
    <d v="2016-03-26T00:00:00"/>
    <d v="2016-03-27T00:00:00"/>
    <s v="First Class"/>
    <s v="DB-13210"/>
    <x v="203"/>
    <x v="0"/>
    <s v="United States"/>
    <s v="Jacksonville"/>
    <x v="3"/>
    <n v="28540"/>
    <x v="0"/>
    <s v="OFF-ST-10001291"/>
    <x v="1"/>
    <x v="4"/>
    <s v="Tenex Personal Self-Stacking Standard File Box, Black/Gray"/>
    <n v="67.64"/>
    <n v="5"/>
    <n v="0.2"/>
    <x v="2760"/>
    <x v="2"/>
    <x v="0"/>
    <x v="3"/>
    <x v="10"/>
  </r>
  <r>
    <n v="3160"/>
    <s v="US-2016-162677"/>
    <d v="2016-03-26T00:00:00"/>
    <d v="2016-03-27T00:00:00"/>
    <s v="First Class"/>
    <s v="DB-13210"/>
    <x v="203"/>
    <x v="0"/>
    <s v="United States"/>
    <s v="Jacksonville"/>
    <x v="3"/>
    <n v="28540"/>
    <x v="0"/>
    <s v="TEC-AC-10001314"/>
    <x v="2"/>
    <x v="11"/>
    <s v="Case Logic 2.4GHz Wireless Keyboard"/>
    <n v="119.976"/>
    <n v="3"/>
    <n v="0.2"/>
    <x v="2761"/>
    <x v="2"/>
    <x v="0"/>
    <x v="3"/>
    <x v="10"/>
  </r>
  <r>
    <n v="3161"/>
    <s v="US-2014-150924"/>
    <d v="2014-09-12T00:00:00"/>
    <d v="2014-09-16T00:00:00"/>
    <s v="Second Class"/>
    <s v="PT-19090"/>
    <x v="690"/>
    <x v="0"/>
    <s v="United States"/>
    <s v="Houston"/>
    <x v="5"/>
    <n v="77070"/>
    <x v="2"/>
    <s v="OFF-BI-10004040"/>
    <x v="1"/>
    <x v="8"/>
    <s v="Wilson Jones Impact Binders"/>
    <n v="5.18"/>
    <n v="5"/>
    <n v="0.8"/>
    <x v="2762"/>
    <x v="1"/>
    <x v="2"/>
    <x v="2"/>
    <x v="8"/>
  </r>
  <r>
    <n v="3162"/>
    <s v="CA-2014-153969"/>
    <d v="2014-09-21T00:00:00"/>
    <d v="2014-09-25T00:00:00"/>
    <s v="Standard Class"/>
    <s v="HF-14995"/>
    <x v="520"/>
    <x v="0"/>
    <s v="United States"/>
    <s v="San Francisco"/>
    <x v="1"/>
    <n v="94109"/>
    <x v="1"/>
    <s v="OFF-EN-10001539"/>
    <x v="1"/>
    <x v="12"/>
    <s v="Staple envelope"/>
    <n v="15.56"/>
    <n v="2"/>
    <n v="0"/>
    <x v="2763"/>
    <x v="0"/>
    <x v="2"/>
    <x v="2"/>
    <x v="8"/>
  </r>
  <r>
    <n v="3163"/>
    <s v="CA-2014-153969"/>
    <d v="2014-09-21T00:00:00"/>
    <d v="2014-09-25T00:00:00"/>
    <s v="Standard Class"/>
    <s v="HF-14995"/>
    <x v="520"/>
    <x v="0"/>
    <s v="United States"/>
    <s v="San Francisco"/>
    <x v="1"/>
    <n v="94109"/>
    <x v="1"/>
    <s v="OFF-EN-10004483"/>
    <x v="1"/>
    <x v="12"/>
    <s v="#10 White Business Envelopes,4 1/8 x 9 1/2"/>
    <n v="78.349999999999994"/>
    <n v="5"/>
    <n v="0"/>
    <x v="2764"/>
    <x v="0"/>
    <x v="2"/>
    <x v="2"/>
    <x v="8"/>
  </r>
  <r>
    <n v="3164"/>
    <s v="CA-2014-153969"/>
    <d v="2014-09-21T00:00:00"/>
    <d v="2014-09-25T00:00:00"/>
    <s v="Standard Class"/>
    <s v="HF-14995"/>
    <x v="520"/>
    <x v="0"/>
    <s v="United States"/>
    <s v="San Francisco"/>
    <x v="1"/>
    <n v="94109"/>
    <x v="1"/>
    <s v="OFF-AR-10001615"/>
    <x v="1"/>
    <x v="6"/>
    <s v="Newell 34"/>
    <n v="59.52"/>
    <n v="3"/>
    <n v="0"/>
    <x v="436"/>
    <x v="0"/>
    <x v="2"/>
    <x v="2"/>
    <x v="8"/>
  </r>
  <r>
    <n v="3165"/>
    <s v="CA-2014-153969"/>
    <d v="2014-09-21T00:00:00"/>
    <d v="2014-09-25T00:00:00"/>
    <s v="Standard Class"/>
    <s v="HF-14995"/>
    <x v="520"/>
    <x v="0"/>
    <s v="United States"/>
    <s v="San Francisco"/>
    <x v="1"/>
    <n v="94109"/>
    <x v="1"/>
    <s v="OFF-PA-10000327"/>
    <x v="1"/>
    <x v="10"/>
    <s v="Xerox 1971"/>
    <n v="38.520000000000003"/>
    <n v="9"/>
    <n v="0"/>
    <x v="2765"/>
    <x v="0"/>
    <x v="2"/>
    <x v="2"/>
    <x v="8"/>
  </r>
  <r>
    <n v="3166"/>
    <s v="CA-2014-153969"/>
    <d v="2014-09-21T00:00:00"/>
    <d v="2014-09-25T00:00:00"/>
    <s v="Standard Class"/>
    <s v="HF-14995"/>
    <x v="520"/>
    <x v="0"/>
    <s v="United States"/>
    <s v="San Francisco"/>
    <x v="1"/>
    <n v="94109"/>
    <x v="1"/>
    <s v="TEC-PH-10001299"/>
    <x v="2"/>
    <x v="7"/>
    <s v="Polycom CX300 Desktop Phone USB VoIP phone"/>
    <n v="239.98400000000001"/>
    <n v="2"/>
    <n v="0.2"/>
    <x v="2766"/>
    <x v="2"/>
    <x v="2"/>
    <x v="2"/>
    <x v="8"/>
  </r>
  <r>
    <n v="3167"/>
    <s v="CA-2014-153969"/>
    <d v="2014-09-21T00:00:00"/>
    <d v="2014-09-25T00:00:00"/>
    <s v="Standard Class"/>
    <s v="HF-14995"/>
    <x v="520"/>
    <x v="0"/>
    <s v="United States"/>
    <s v="San Francisco"/>
    <x v="1"/>
    <n v="94109"/>
    <x v="1"/>
    <s v="OFF-PA-10002246"/>
    <x v="1"/>
    <x v="10"/>
    <s v="Wirebound Four 2-3/4 x 5 Forms per Page, 400 Sets per Book"/>
    <n v="19.350000000000001"/>
    <n v="3"/>
    <n v="0"/>
    <x v="2767"/>
    <x v="0"/>
    <x v="2"/>
    <x v="2"/>
    <x v="8"/>
  </r>
  <r>
    <n v="3168"/>
    <s v="CA-2016-146682"/>
    <d v="2016-10-29T00:00:00"/>
    <d v="2016-10-31T00:00:00"/>
    <s v="First Class"/>
    <s v="KW-16435"/>
    <x v="147"/>
    <x v="0"/>
    <s v="United States"/>
    <s v="Lansing"/>
    <x v="12"/>
    <n v="48911"/>
    <x v="2"/>
    <s v="FUR-FU-10002671"/>
    <x v="0"/>
    <x v="5"/>
    <s v="Electrix 20W Halogen Replacement Bulb for Zoom-In Desk Lamp"/>
    <n v="67"/>
    <n v="5"/>
    <n v="0"/>
    <x v="2768"/>
    <x v="0"/>
    <x v="0"/>
    <x v="0"/>
    <x v="2"/>
  </r>
  <r>
    <n v="3169"/>
    <s v="CA-2016-138695"/>
    <d v="2016-05-28T00:00:00"/>
    <d v="2016-06-03T00:00:00"/>
    <s v="Standard Class"/>
    <s v="KC-16675"/>
    <x v="169"/>
    <x v="1"/>
    <s v="United States"/>
    <s v="Tallahassee"/>
    <x v="2"/>
    <n v="32303"/>
    <x v="0"/>
    <s v="FUR-CH-10003833"/>
    <x v="0"/>
    <x v="1"/>
    <s v="Novimex Fabric Task Chair"/>
    <n v="390.27199999999999"/>
    <n v="8"/>
    <n v="0.2"/>
    <x v="2769"/>
    <x v="2"/>
    <x v="0"/>
    <x v="1"/>
    <x v="5"/>
  </r>
  <r>
    <n v="3170"/>
    <s v="CA-2016-138695"/>
    <d v="2016-05-28T00:00:00"/>
    <d v="2016-06-03T00:00:00"/>
    <s v="Standard Class"/>
    <s v="KC-16675"/>
    <x v="169"/>
    <x v="1"/>
    <s v="United States"/>
    <s v="Tallahassee"/>
    <x v="2"/>
    <n v="32303"/>
    <x v="0"/>
    <s v="OFF-PA-10001667"/>
    <x v="1"/>
    <x v="10"/>
    <s v="Great White Multi-Use Recycled Paper (20Lb. and 84 Bright)"/>
    <n v="62.192"/>
    <n v="13"/>
    <n v="0.2"/>
    <x v="2770"/>
    <x v="2"/>
    <x v="0"/>
    <x v="1"/>
    <x v="5"/>
  </r>
  <r>
    <n v="3171"/>
    <s v="CA-2017-107461"/>
    <d v="2017-12-21T00:00:00"/>
    <d v="2017-12-26T00:00:00"/>
    <s v="Second Class"/>
    <s v="PK-19075"/>
    <x v="7"/>
    <x v="0"/>
    <s v="United States"/>
    <s v="Columbia"/>
    <x v="20"/>
    <n v="29203"/>
    <x v="0"/>
    <s v="OFF-BI-10002003"/>
    <x v="1"/>
    <x v="8"/>
    <s v="Ibico Presentation Index for Binding Systems"/>
    <n v="23.88"/>
    <n v="6"/>
    <n v="0"/>
    <x v="2771"/>
    <x v="0"/>
    <x v="3"/>
    <x v="0"/>
    <x v="4"/>
  </r>
  <r>
    <n v="3172"/>
    <s v="US-2016-133879"/>
    <d v="2016-03-21T00:00:00"/>
    <d v="2016-03-28T00:00:00"/>
    <s v="Standard Class"/>
    <s v="KT-16465"/>
    <x v="446"/>
    <x v="0"/>
    <s v="United States"/>
    <s v="Chicago"/>
    <x v="10"/>
    <n v="60623"/>
    <x v="2"/>
    <s v="OFF-BI-10004465"/>
    <x v="1"/>
    <x v="8"/>
    <s v="Avery Durable Slant Ring Binders"/>
    <n v="3.1680000000000001"/>
    <n v="2"/>
    <n v="0.8"/>
    <x v="1847"/>
    <x v="1"/>
    <x v="0"/>
    <x v="3"/>
    <x v="10"/>
  </r>
  <r>
    <n v="3173"/>
    <s v="US-2016-133879"/>
    <d v="2016-03-21T00:00:00"/>
    <d v="2016-03-28T00:00:00"/>
    <s v="Standard Class"/>
    <s v="KT-16465"/>
    <x v="446"/>
    <x v="0"/>
    <s v="United States"/>
    <s v="Chicago"/>
    <x v="10"/>
    <n v="60623"/>
    <x v="2"/>
    <s v="FUR-CH-10000665"/>
    <x v="0"/>
    <x v="1"/>
    <s v="Global Airflow Leather Mesh Back Chair, Black"/>
    <n v="528.42999999999995"/>
    <n v="5"/>
    <n v="0.3"/>
    <x v="232"/>
    <x v="1"/>
    <x v="0"/>
    <x v="3"/>
    <x v="10"/>
  </r>
  <r>
    <n v="3174"/>
    <s v="US-2016-133879"/>
    <d v="2016-03-21T00:00:00"/>
    <d v="2016-03-28T00:00:00"/>
    <s v="Standard Class"/>
    <s v="KT-16465"/>
    <x v="446"/>
    <x v="0"/>
    <s v="United States"/>
    <s v="Chicago"/>
    <x v="10"/>
    <n v="60623"/>
    <x v="2"/>
    <s v="OFF-AR-10004956"/>
    <x v="1"/>
    <x v="6"/>
    <s v="Newell 33"/>
    <n v="13.391999999999999"/>
    <n v="3"/>
    <n v="0.2"/>
    <x v="2772"/>
    <x v="2"/>
    <x v="0"/>
    <x v="3"/>
    <x v="10"/>
  </r>
  <r>
    <n v="3175"/>
    <s v="CA-2017-157483"/>
    <d v="2017-11-11T00:00:00"/>
    <d v="2017-11-18T00:00:00"/>
    <s v="Standard Class"/>
    <s v="EP-13915"/>
    <x v="212"/>
    <x v="0"/>
    <s v="United States"/>
    <s v="Detroit"/>
    <x v="12"/>
    <n v="48227"/>
    <x v="2"/>
    <s v="OFF-AR-10004260"/>
    <x v="1"/>
    <x v="6"/>
    <s v="Boston 1799 Powerhouse Electric Pencil Sharpener"/>
    <n v="181.86"/>
    <n v="7"/>
    <n v="0"/>
    <x v="2773"/>
    <x v="0"/>
    <x v="3"/>
    <x v="0"/>
    <x v="0"/>
  </r>
  <r>
    <n v="3176"/>
    <s v="US-2017-132059"/>
    <d v="2017-09-23T00:00:00"/>
    <d v="2017-09-29T00:00:00"/>
    <s v="Standard Class"/>
    <s v="AP-10915"/>
    <x v="275"/>
    <x v="0"/>
    <s v="United States"/>
    <s v="Fort Collins"/>
    <x v="22"/>
    <n v="80525"/>
    <x v="1"/>
    <s v="FUR-BO-10001811"/>
    <x v="0"/>
    <x v="0"/>
    <s v="Atlantic Metals Mobile 5-Shelf Bookcases, Custom Colors"/>
    <n v="180.58799999999999"/>
    <n v="2"/>
    <n v="0.7"/>
    <x v="2774"/>
    <x v="1"/>
    <x v="3"/>
    <x v="2"/>
    <x v="8"/>
  </r>
  <r>
    <n v="3177"/>
    <s v="US-2017-132059"/>
    <d v="2017-09-23T00:00:00"/>
    <d v="2017-09-29T00:00:00"/>
    <s v="Standard Class"/>
    <s v="AP-10915"/>
    <x v="275"/>
    <x v="0"/>
    <s v="United States"/>
    <s v="Fort Collins"/>
    <x v="22"/>
    <n v="80525"/>
    <x v="1"/>
    <s v="TEC-AC-10003280"/>
    <x v="2"/>
    <x v="11"/>
    <s v="Belkin F8E887 USB Wired Ergonomic Keyboard"/>
    <n v="47.984000000000002"/>
    <n v="2"/>
    <n v="0.2"/>
    <x v="752"/>
    <x v="2"/>
    <x v="3"/>
    <x v="2"/>
    <x v="8"/>
  </r>
  <r>
    <n v="3178"/>
    <s v="CA-2017-122280"/>
    <d v="2017-09-10T00:00:00"/>
    <d v="2017-09-10T00:00:00"/>
    <s v="Same Day"/>
    <s v="SH-20395"/>
    <x v="129"/>
    <x v="0"/>
    <s v="United States"/>
    <s v="New York City"/>
    <x v="15"/>
    <n v="10024"/>
    <x v="3"/>
    <s v="OFF-PA-10004911"/>
    <x v="1"/>
    <x v="10"/>
    <s v="Rediform S.O.S. 1-Up Phone Message Bk, 4-1/4x3-1/16 Bk, 1 Form/Pg, 40 Messages/Bk, 3/Pk"/>
    <n v="18.760000000000002"/>
    <n v="2"/>
    <n v="0"/>
    <x v="2775"/>
    <x v="0"/>
    <x v="3"/>
    <x v="2"/>
    <x v="8"/>
  </r>
  <r>
    <n v="3179"/>
    <s v="CA-2017-105235"/>
    <d v="2017-12-05T00:00:00"/>
    <d v="2017-12-11T00:00:00"/>
    <s v="Standard Class"/>
    <s v="SM-20950"/>
    <x v="416"/>
    <x v="1"/>
    <s v="United States"/>
    <s v="New York City"/>
    <x v="15"/>
    <n v="10011"/>
    <x v="3"/>
    <s v="FUR-FU-10001487"/>
    <x v="0"/>
    <x v="5"/>
    <s v="Eldon Expressions Wood and Plastic Desk Accessories, Cherry Wood"/>
    <n v="20.94"/>
    <n v="3"/>
    <n v="0"/>
    <x v="2776"/>
    <x v="0"/>
    <x v="3"/>
    <x v="0"/>
    <x v="4"/>
  </r>
  <r>
    <n v="3180"/>
    <s v="CA-2017-105235"/>
    <d v="2017-12-05T00:00:00"/>
    <d v="2017-12-11T00:00:00"/>
    <s v="Standard Class"/>
    <s v="SM-20950"/>
    <x v="416"/>
    <x v="1"/>
    <s v="United States"/>
    <s v="New York City"/>
    <x v="15"/>
    <n v="10011"/>
    <x v="3"/>
    <s v="FUR-FU-10000521"/>
    <x v="0"/>
    <x v="5"/>
    <s v="Seth Thomas 14&quot; Putty-Colored Wall Clock"/>
    <n v="58.68"/>
    <n v="2"/>
    <n v="0"/>
    <x v="2777"/>
    <x v="0"/>
    <x v="3"/>
    <x v="0"/>
    <x v="4"/>
  </r>
  <r>
    <n v="3181"/>
    <s v="CA-2017-105235"/>
    <d v="2017-12-05T00:00:00"/>
    <d v="2017-12-11T00:00:00"/>
    <s v="Standard Class"/>
    <s v="SM-20950"/>
    <x v="416"/>
    <x v="1"/>
    <s v="United States"/>
    <s v="New York City"/>
    <x v="15"/>
    <n v="10011"/>
    <x v="3"/>
    <s v="OFF-AP-10001271"/>
    <x v="1"/>
    <x v="9"/>
    <s v="Eureka The Boss Cordless Rechargeable Stick Vac"/>
    <n v="254.9"/>
    <n v="5"/>
    <n v="0"/>
    <x v="2778"/>
    <x v="0"/>
    <x v="3"/>
    <x v="0"/>
    <x v="4"/>
  </r>
  <r>
    <n v="3182"/>
    <s v="CA-2017-152912"/>
    <d v="2017-11-09T00:00:00"/>
    <d v="2017-11-12T00:00:00"/>
    <s v="Second Class"/>
    <s v="BM-11650"/>
    <x v="312"/>
    <x v="1"/>
    <s v="United States"/>
    <s v="Columbia"/>
    <x v="39"/>
    <n v="21044"/>
    <x v="3"/>
    <s v="OFF-BI-10004728"/>
    <x v="1"/>
    <x v="8"/>
    <s v="Wilson Jones Turn Tabs Binder Tool for Ring Binders"/>
    <n v="9.64"/>
    <n v="2"/>
    <n v="0"/>
    <x v="1494"/>
    <x v="0"/>
    <x v="3"/>
    <x v="0"/>
    <x v="0"/>
  </r>
  <r>
    <n v="3183"/>
    <s v="CA-2017-152912"/>
    <d v="2017-11-09T00:00:00"/>
    <d v="2017-11-12T00:00:00"/>
    <s v="Second Class"/>
    <s v="BM-11650"/>
    <x v="312"/>
    <x v="1"/>
    <s v="United States"/>
    <s v="Columbia"/>
    <x v="39"/>
    <n v="21044"/>
    <x v="3"/>
    <s v="TEC-AC-10004666"/>
    <x v="2"/>
    <x v="11"/>
    <s v="Maxell iVDR EX 500GB Cartridge"/>
    <n v="826.62"/>
    <n v="3"/>
    <n v="0"/>
    <x v="2779"/>
    <x v="0"/>
    <x v="3"/>
    <x v="0"/>
    <x v="0"/>
  </r>
  <r>
    <n v="3184"/>
    <s v="CA-2017-152912"/>
    <d v="2017-11-09T00:00:00"/>
    <d v="2017-11-12T00:00:00"/>
    <s v="Second Class"/>
    <s v="BM-11650"/>
    <x v="312"/>
    <x v="1"/>
    <s v="United States"/>
    <s v="Columbia"/>
    <x v="39"/>
    <n v="21044"/>
    <x v="3"/>
    <s v="OFF-ST-10003208"/>
    <x v="1"/>
    <x v="4"/>
    <s v="Adjustable Depth Letter/Legal Cart"/>
    <n v="1633.14"/>
    <n v="9"/>
    <n v="0"/>
    <x v="2780"/>
    <x v="0"/>
    <x v="3"/>
    <x v="0"/>
    <x v="0"/>
  </r>
  <r>
    <n v="3185"/>
    <s v="CA-2017-152912"/>
    <d v="2017-11-09T00:00:00"/>
    <d v="2017-11-12T00:00:00"/>
    <s v="Second Class"/>
    <s v="BM-11650"/>
    <x v="312"/>
    <x v="1"/>
    <s v="United States"/>
    <s v="Columbia"/>
    <x v="39"/>
    <n v="21044"/>
    <x v="3"/>
    <s v="OFF-ST-10003208"/>
    <x v="1"/>
    <x v="4"/>
    <s v="Adjustable Depth Letter/Legal Cart"/>
    <n v="544.38"/>
    <n v="3"/>
    <n v="0"/>
    <x v="2781"/>
    <x v="0"/>
    <x v="3"/>
    <x v="0"/>
    <x v="0"/>
  </r>
  <r>
    <n v="3186"/>
    <s v="CA-2014-123498"/>
    <d v="2014-11-07T00:00:00"/>
    <d v="2014-11-09T00:00:00"/>
    <s v="First Class"/>
    <s v="TC-20980"/>
    <x v="568"/>
    <x v="1"/>
    <s v="United States"/>
    <s v="Houston"/>
    <x v="5"/>
    <n v="77041"/>
    <x v="2"/>
    <s v="OFF-BI-10000632"/>
    <x v="1"/>
    <x v="8"/>
    <s v="Satellite Sectional Post Binders"/>
    <n v="26.045999999999999"/>
    <n v="3"/>
    <n v="0.8"/>
    <x v="2782"/>
    <x v="1"/>
    <x v="2"/>
    <x v="0"/>
    <x v="0"/>
  </r>
  <r>
    <n v="3187"/>
    <s v="CA-2014-123498"/>
    <d v="2014-11-07T00:00:00"/>
    <d v="2014-11-09T00:00:00"/>
    <s v="First Class"/>
    <s v="TC-20980"/>
    <x v="568"/>
    <x v="1"/>
    <s v="United States"/>
    <s v="Houston"/>
    <x v="5"/>
    <n v="77041"/>
    <x v="2"/>
    <s v="OFF-EN-10004773"/>
    <x v="1"/>
    <x v="12"/>
    <s v="Staple envelope"/>
    <n v="74.352000000000004"/>
    <n v="3"/>
    <n v="0.2"/>
    <x v="2783"/>
    <x v="2"/>
    <x v="2"/>
    <x v="0"/>
    <x v="0"/>
  </r>
  <r>
    <n v="3188"/>
    <s v="CA-2017-159352"/>
    <d v="2017-03-12T00:00:00"/>
    <d v="2017-03-17T00:00:00"/>
    <s v="Standard Class"/>
    <s v="KB-16585"/>
    <x v="10"/>
    <x v="1"/>
    <s v="United States"/>
    <s v="Lowell"/>
    <x v="31"/>
    <n v="1852"/>
    <x v="3"/>
    <s v="TEC-PH-10004700"/>
    <x v="2"/>
    <x v="7"/>
    <s v="PowerGen Dual USB Car Charger"/>
    <n v="69.930000000000007"/>
    <n v="7"/>
    <n v="0"/>
    <x v="2784"/>
    <x v="0"/>
    <x v="3"/>
    <x v="3"/>
    <x v="10"/>
  </r>
  <r>
    <n v="3189"/>
    <s v="US-2017-146416"/>
    <d v="2017-10-20T00:00:00"/>
    <d v="2017-10-22T00:00:00"/>
    <s v="Second Class"/>
    <s v="JE-16165"/>
    <x v="68"/>
    <x v="1"/>
    <s v="United States"/>
    <s v="Woodland"/>
    <x v="1"/>
    <n v="95695"/>
    <x v="1"/>
    <s v="OFF-LA-10003714"/>
    <x v="1"/>
    <x v="2"/>
    <s v="Avery 510"/>
    <n v="3.75"/>
    <n v="1"/>
    <n v="0"/>
    <x v="1474"/>
    <x v="0"/>
    <x v="3"/>
    <x v="0"/>
    <x v="2"/>
  </r>
  <r>
    <n v="3190"/>
    <s v="US-2017-146416"/>
    <d v="2017-10-20T00:00:00"/>
    <d v="2017-10-22T00:00:00"/>
    <s v="Second Class"/>
    <s v="JE-16165"/>
    <x v="68"/>
    <x v="1"/>
    <s v="United States"/>
    <s v="Woodland"/>
    <x v="1"/>
    <n v="95695"/>
    <x v="1"/>
    <s v="OFF-BI-10001787"/>
    <x v="1"/>
    <x v="8"/>
    <s v="Wilson Jones Four-Pocket Poly Binders"/>
    <n v="20.928000000000001"/>
    <n v="4"/>
    <n v="0.2"/>
    <x v="2785"/>
    <x v="2"/>
    <x v="3"/>
    <x v="0"/>
    <x v="2"/>
  </r>
  <r>
    <n v="3191"/>
    <s v="US-2015-163783"/>
    <d v="2015-12-27T00:00:00"/>
    <d v="2016-01-01T00:00:00"/>
    <s v="Standard Class"/>
    <s v="DR-12940"/>
    <x v="660"/>
    <x v="2"/>
    <s v="United States"/>
    <s v="Chicago"/>
    <x v="10"/>
    <n v="60610"/>
    <x v="2"/>
    <s v="OFF-ST-10002957"/>
    <x v="1"/>
    <x v="4"/>
    <s v="Sterilite Show Offs Storage Containers"/>
    <n v="12.672000000000001"/>
    <n v="3"/>
    <n v="0.2"/>
    <x v="902"/>
    <x v="2"/>
    <x v="1"/>
    <x v="0"/>
    <x v="4"/>
  </r>
  <r>
    <n v="3192"/>
    <s v="CA-2017-123981"/>
    <d v="2017-10-02T00:00:00"/>
    <d v="2017-10-08T00:00:00"/>
    <s v="Standard Class"/>
    <s v="RW-19630"/>
    <x v="338"/>
    <x v="1"/>
    <s v="United States"/>
    <s v="New York City"/>
    <x v="15"/>
    <n v="10035"/>
    <x v="3"/>
    <s v="TEC-PH-10002115"/>
    <x v="2"/>
    <x v="7"/>
    <s v="Plantronics 81402"/>
    <n v="65.989999999999995"/>
    <n v="1"/>
    <n v="0"/>
    <x v="794"/>
    <x v="0"/>
    <x v="3"/>
    <x v="0"/>
    <x v="2"/>
  </r>
  <r>
    <n v="3193"/>
    <s v="CA-2017-158953"/>
    <d v="2017-06-04T00:00:00"/>
    <d v="2017-06-08T00:00:00"/>
    <s v="Standard Class"/>
    <s v="ML-18040"/>
    <x v="614"/>
    <x v="1"/>
    <s v="United States"/>
    <s v="Missouri City"/>
    <x v="5"/>
    <n v="77489"/>
    <x v="2"/>
    <s v="OFF-BI-10002557"/>
    <x v="1"/>
    <x v="8"/>
    <s v="Presstex Flexible Ring Binders"/>
    <n v="6.37"/>
    <n v="7"/>
    <n v="0.8"/>
    <x v="2786"/>
    <x v="1"/>
    <x v="3"/>
    <x v="1"/>
    <x v="1"/>
  </r>
  <r>
    <n v="3194"/>
    <s v="CA-2014-165428"/>
    <d v="2014-09-01T00:00:00"/>
    <d v="2014-09-04T00:00:00"/>
    <s v="First Class"/>
    <s v="JL-15130"/>
    <x v="691"/>
    <x v="0"/>
    <s v="United States"/>
    <s v="Houston"/>
    <x v="5"/>
    <n v="77036"/>
    <x v="2"/>
    <s v="OFF-BI-10002949"/>
    <x v="1"/>
    <x v="8"/>
    <s v="Prestige Round Ring Binders"/>
    <n v="3.6480000000000001"/>
    <n v="3"/>
    <n v="0.8"/>
    <x v="2787"/>
    <x v="1"/>
    <x v="2"/>
    <x v="2"/>
    <x v="8"/>
  </r>
  <r>
    <n v="3195"/>
    <s v="CA-2014-165428"/>
    <d v="2014-09-01T00:00:00"/>
    <d v="2014-09-04T00:00:00"/>
    <s v="First Class"/>
    <s v="JL-15130"/>
    <x v="691"/>
    <x v="0"/>
    <s v="United States"/>
    <s v="Houston"/>
    <x v="5"/>
    <n v="77036"/>
    <x v="2"/>
    <s v="OFF-PA-10004100"/>
    <x v="1"/>
    <x v="10"/>
    <s v="Xerox 216"/>
    <n v="31.103999999999999"/>
    <n v="6"/>
    <n v="0.2"/>
    <x v="282"/>
    <x v="2"/>
    <x v="2"/>
    <x v="2"/>
    <x v="8"/>
  </r>
  <r>
    <n v="3196"/>
    <s v="CA-2016-169026"/>
    <d v="2016-08-08T00:00:00"/>
    <d v="2016-08-13T00:00:00"/>
    <s v="Standard Class"/>
    <s v="CM-12655"/>
    <x v="475"/>
    <x v="2"/>
    <s v="United States"/>
    <s v="Jackson"/>
    <x v="35"/>
    <n v="39212"/>
    <x v="0"/>
    <s v="OFF-FA-10001883"/>
    <x v="1"/>
    <x v="13"/>
    <s v="Alliance Super-Size Bands, Assorted Sizes"/>
    <n v="23.34"/>
    <n v="3"/>
    <n v="0"/>
    <x v="2788"/>
    <x v="0"/>
    <x v="0"/>
    <x v="2"/>
    <x v="6"/>
  </r>
  <r>
    <n v="3197"/>
    <s v="CA-2017-109750"/>
    <d v="2017-07-22T00:00:00"/>
    <d v="2017-07-28T00:00:00"/>
    <s v="Standard Class"/>
    <s v="FH-14365"/>
    <x v="92"/>
    <x v="1"/>
    <s v="United States"/>
    <s v="New York City"/>
    <x v="15"/>
    <n v="10009"/>
    <x v="3"/>
    <s v="TEC-PH-10000702"/>
    <x v="2"/>
    <x v="7"/>
    <s v="Square Credit Card Reader, 4 1/2&quot; x 4 1/2&quot; x 1&quot;, White"/>
    <n v="29.97"/>
    <n v="3"/>
    <n v="0"/>
    <x v="2789"/>
    <x v="0"/>
    <x v="3"/>
    <x v="2"/>
    <x v="7"/>
  </r>
  <r>
    <n v="3198"/>
    <s v="CA-2015-149384"/>
    <d v="2015-07-10T00:00:00"/>
    <d v="2015-07-10T00:00:00"/>
    <s v="Same Day"/>
    <s v="EH-13945"/>
    <x v="13"/>
    <x v="0"/>
    <s v="United States"/>
    <s v="Tempe"/>
    <x v="16"/>
    <n v="85281"/>
    <x v="1"/>
    <s v="OFF-BI-10003196"/>
    <x v="1"/>
    <x v="8"/>
    <s v="Accohide Poly Flexible Ring Binders"/>
    <n v="3.3660000000000001"/>
    <n v="3"/>
    <n v="0.7"/>
    <x v="2790"/>
    <x v="1"/>
    <x v="1"/>
    <x v="2"/>
    <x v="7"/>
  </r>
  <r>
    <n v="3199"/>
    <s v="CA-2014-131527"/>
    <d v="2014-12-01T00:00:00"/>
    <d v="2014-12-07T00:00:00"/>
    <s v="Standard Class"/>
    <s v="TB-21280"/>
    <x v="509"/>
    <x v="0"/>
    <s v="United States"/>
    <s v="Jacksonville"/>
    <x v="3"/>
    <n v="28540"/>
    <x v="0"/>
    <s v="TEC-PH-10001644"/>
    <x v="2"/>
    <x v="7"/>
    <s v="BlueLounge Milo Smartphone Stand, White/Metallic"/>
    <n v="95.968000000000004"/>
    <n v="4"/>
    <n v="0.2"/>
    <x v="2791"/>
    <x v="2"/>
    <x v="2"/>
    <x v="0"/>
    <x v="4"/>
  </r>
  <r>
    <n v="3200"/>
    <s v="CA-2017-164000"/>
    <d v="2017-12-18T00:00:00"/>
    <d v="2017-12-22T00:00:00"/>
    <s v="Standard Class"/>
    <s v="AH-10030"/>
    <x v="692"/>
    <x v="1"/>
    <s v="United States"/>
    <s v="Philadelphia"/>
    <x v="9"/>
    <n v="19134"/>
    <x v="3"/>
    <s v="OFF-AR-10003183"/>
    <x v="1"/>
    <x v="6"/>
    <s v="Avery Fluorescent Highlighter Four-Color Set"/>
    <n v="18.704000000000001"/>
    <n v="7"/>
    <n v="0.2"/>
    <x v="2792"/>
    <x v="2"/>
    <x v="3"/>
    <x v="0"/>
    <x v="4"/>
  </r>
  <r>
    <n v="3201"/>
    <s v="CA-2014-164224"/>
    <d v="2014-05-18T00:00:00"/>
    <d v="2014-05-20T00:00:00"/>
    <s v="Second Class"/>
    <s v="TT-21070"/>
    <x v="74"/>
    <x v="0"/>
    <s v="United States"/>
    <s v="Akron"/>
    <x v="24"/>
    <n v="44312"/>
    <x v="3"/>
    <s v="FUR-FU-10000308"/>
    <x v="0"/>
    <x v="5"/>
    <s v="Deflect-o Glass Clear Studded Chair Mats"/>
    <n v="149.232"/>
    <n v="3"/>
    <n v="0.2"/>
    <x v="2793"/>
    <x v="2"/>
    <x v="2"/>
    <x v="1"/>
    <x v="5"/>
  </r>
  <r>
    <n v="3202"/>
    <s v="CA-2014-164224"/>
    <d v="2014-05-18T00:00:00"/>
    <d v="2014-05-20T00:00:00"/>
    <s v="Second Class"/>
    <s v="TT-21070"/>
    <x v="74"/>
    <x v="0"/>
    <s v="United States"/>
    <s v="Akron"/>
    <x v="24"/>
    <n v="44312"/>
    <x v="3"/>
    <s v="OFF-PA-10001526"/>
    <x v="1"/>
    <x v="10"/>
    <s v="Xerox 1949"/>
    <n v="15.936"/>
    <n v="4"/>
    <n v="0.2"/>
    <x v="2794"/>
    <x v="2"/>
    <x v="2"/>
    <x v="1"/>
    <x v="5"/>
  </r>
  <r>
    <n v="3203"/>
    <s v="CA-2014-158372"/>
    <d v="2014-11-10T00:00:00"/>
    <d v="2014-11-16T00:00:00"/>
    <s v="Standard Class"/>
    <s v="RD-19900"/>
    <x v="76"/>
    <x v="0"/>
    <s v="United States"/>
    <s v="San Diego"/>
    <x v="1"/>
    <n v="92037"/>
    <x v="1"/>
    <s v="TEC-PH-10002103"/>
    <x v="2"/>
    <x v="7"/>
    <s v="Jabra SPEAK 410"/>
    <n v="601.53599999999994"/>
    <n v="8"/>
    <n v="0.2"/>
    <x v="2795"/>
    <x v="2"/>
    <x v="2"/>
    <x v="0"/>
    <x v="0"/>
  </r>
  <r>
    <n v="3204"/>
    <s v="CA-2014-158372"/>
    <d v="2014-11-10T00:00:00"/>
    <d v="2014-11-16T00:00:00"/>
    <s v="Standard Class"/>
    <s v="RD-19900"/>
    <x v="76"/>
    <x v="0"/>
    <s v="United States"/>
    <s v="San Diego"/>
    <x v="1"/>
    <n v="92037"/>
    <x v="1"/>
    <s v="TEC-AC-10004209"/>
    <x v="2"/>
    <x v="11"/>
    <s v="Memorex Froggy Flash Drive 4 GB"/>
    <n v="10.99"/>
    <n v="1"/>
    <n v="0"/>
    <x v="2796"/>
    <x v="0"/>
    <x v="2"/>
    <x v="0"/>
    <x v="0"/>
  </r>
  <r>
    <n v="3205"/>
    <s v="CA-2014-158372"/>
    <d v="2014-11-10T00:00:00"/>
    <d v="2014-11-16T00:00:00"/>
    <s v="Standard Class"/>
    <s v="RD-19900"/>
    <x v="76"/>
    <x v="0"/>
    <s v="United States"/>
    <s v="San Diego"/>
    <x v="1"/>
    <n v="92037"/>
    <x v="1"/>
    <s v="FUR-FU-10000397"/>
    <x v="0"/>
    <x v="5"/>
    <s v="Luxo Economy Swing Arm Lamp"/>
    <n v="39.880000000000003"/>
    <n v="2"/>
    <n v="0"/>
    <x v="1189"/>
    <x v="0"/>
    <x v="2"/>
    <x v="0"/>
    <x v="0"/>
  </r>
  <r>
    <n v="3206"/>
    <s v="CA-2014-158372"/>
    <d v="2014-11-10T00:00:00"/>
    <d v="2014-11-16T00:00:00"/>
    <s v="Standard Class"/>
    <s v="RD-19900"/>
    <x v="76"/>
    <x v="0"/>
    <s v="United States"/>
    <s v="San Diego"/>
    <x v="1"/>
    <n v="92037"/>
    <x v="1"/>
    <s v="OFF-PA-10002137"/>
    <x v="1"/>
    <x v="10"/>
    <s v="Southworth 100% Résumé Paper, 24lb."/>
    <n v="62.24"/>
    <n v="8"/>
    <n v="0"/>
    <x v="2797"/>
    <x v="0"/>
    <x v="2"/>
    <x v="0"/>
    <x v="0"/>
  </r>
  <r>
    <n v="3207"/>
    <s v="CA-2014-158372"/>
    <d v="2014-11-10T00:00:00"/>
    <d v="2014-11-16T00:00:00"/>
    <s v="Standard Class"/>
    <s v="RD-19900"/>
    <x v="76"/>
    <x v="0"/>
    <s v="United States"/>
    <s v="San Diego"/>
    <x v="1"/>
    <n v="92037"/>
    <x v="1"/>
    <s v="FUR-FU-10001867"/>
    <x v="0"/>
    <x v="5"/>
    <s v="Eldon Expressions Punched Metal &amp; Wood Desk Accessories, Pewter &amp; Cherry"/>
    <n v="53.2"/>
    <n v="5"/>
    <n v="0"/>
    <x v="2798"/>
    <x v="0"/>
    <x v="2"/>
    <x v="0"/>
    <x v="0"/>
  </r>
  <r>
    <n v="3208"/>
    <s v="CA-2014-158372"/>
    <d v="2014-11-10T00:00:00"/>
    <d v="2014-11-16T00:00:00"/>
    <s v="Standard Class"/>
    <s v="RD-19900"/>
    <x v="76"/>
    <x v="0"/>
    <s v="United States"/>
    <s v="San Diego"/>
    <x v="1"/>
    <n v="92037"/>
    <x v="1"/>
    <s v="OFF-LA-10000407"/>
    <x v="1"/>
    <x v="2"/>
    <s v="Avery White Multi-Purpose Labels"/>
    <n v="39.840000000000003"/>
    <n v="8"/>
    <n v="0"/>
    <x v="2799"/>
    <x v="0"/>
    <x v="2"/>
    <x v="0"/>
    <x v="0"/>
  </r>
  <r>
    <n v="3209"/>
    <s v="CA-2016-108882"/>
    <d v="2016-01-09T00:00:00"/>
    <d v="2016-01-15T00:00:00"/>
    <s v="Standard Class"/>
    <s v="LA-16780"/>
    <x v="156"/>
    <x v="1"/>
    <s v="United States"/>
    <s v="Fresno"/>
    <x v="1"/>
    <n v="93727"/>
    <x v="1"/>
    <s v="TEC-AC-10000420"/>
    <x v="2"/>
    <x v="11"/>
    <s v="Logitech G500s Laser Gaming Mouse with Adjustable Weight Tuning"/>
    <n v="349.95"/>
    <n v="5"/>
    <n v="0"/>
    <x v="2800"/>
    <x v="0"/>
    <x v="0"/>
    <x v="3"/>
    <x v="9"/>
  </r>
  <r>
    <n v="3210"/>
    <s v="CA-2016-108882"/>
    <d v="2016-01-09T00:00:00"/>
    <d v="2016-01-15T00:00:00"/>
    <s v="Standard Class"/>
    <s v="LA-16780"/>
    <x v="156"/>
    <x v="1"/>
    <s v="United States"/>
    <s v="Fresno"/>
    <x v="1"/>
    <n v="93727"/>
    <x v="1"/>
    <s v="TEC-PH-10002726"/>
    <x v="2"/>
    <x v="7"/>
    <s v="netTALK DUO VoIP Telephone Service"/>
    <n v="377.928"/>
    <n v="9"/>
    <n v="0.2"/>
    <x v="2801"/>
    <x v="2"/>
    <x v="0"/>
    <x v="3"/>
    <x v="9"/>
  </r>
  <r>
    <n v="3211"/>
    <s v="US-2017-108245"/>
    <d v="2017-09-22T00:00:00"/>
    <d v="2017-09-27T00:00:00"/>
    <s v="Standard Class"/>
    <s v="SH-19975"/>
    <x v="64"/>
    <x v="1"/>
    <s v="United States"/>
    <s v="Pearland"/>
    <x v="5"/>
    <n v="77581"/>
    <x v="2"/>
    <s v="OFF-EN-10001415"/>
    <x v="1"/>
    <x v="12"/>
    <s v="Staple envelope"/>
    <n v="13.391999999999999"/>
    <n v="3"/>
    <n v="0.2"/>
    <x v="2802"/>
    <x v="2"/>
    <x v="3"/>
    <x v="2"/>
    <x v="8"/>
  </r>
  <r>
    <n v="3212"/>
    <s v="US-2017-108245"/>
    <d v="2017-09-22T00:00:00"/>
    <d v="2017-09-27T00:00:00"/>
    <s v="Standard Class"/>
    <s v="SH-19975"/>
    <x v="64"/>
    <x v="1"/>
    <s v="United States"/>
    <s v="Pearland"/>
    <x v="5"/>
    <n v="77581"/>
    <x v="2"/>
    <s v="OFF-BI-10000773"/>
    <x v="1"/>
    <x v="8"/>
    <s v="Insertable Tab Post Binder Dividers"/>
    <n v="11.228"/>
    <n v="7"/>
    <n v="0.8"/>
    <x v="2803"/>
    <x v="1"/>
    <x v="3"/>
    <x v="2"/>
    <x v="8"/>
  </r>
  <r>
    <n v="3213"/>
    <s v="CA-2014-142314"/>
    <d v="2014-12-23T00:00:00"/>
    <d v="2014-12-28T00:00:00"/>
    <s v="Standard Class"/>
    <s v="SF-20200"/>
    <x v="227"/>
    <x v="0"/>
    <s v="United States"/>
    <s v="Richmond"/>
    <x v="14"/>
    <n v="47374"/>
    <x v="2"/>
    <s v="OFF-AP-10002350"/>
    <x v="1"/>
    <x v="9"/>
    <s v="Belkin F9H710-06 7 Outlet SurgeMaster Surge Protector"/>
    <n v="207.24"/>
    <n v="11"/>
    <n v="0"/>
    <x v="2804"/>
    <x v="0"/>
    <x v="2"/>
    <x v="0"/>
    <x v="4"/>
  </r>
  <r>
    <n v="3214"/>
    <s v="CA-2016-132409"/>
    <d v="2016-05-26T00:00:00"/>
    <d v="2016-06-01T00:00:00"/>
    <s v="Standard Class"/>
    <s v="TH-21235"/>
    <x v="260"/>
    <x v="1"/>
    <s v="United States"/>
    <s v="Philadelphia"/>
    <x v="9"/>
    <n v="19134"/>
    <x v="3"/>
    <s v="OFF-AR-10001919"/>
    <x v="1"/>
    <x v="6"/>
    <s v="OIC #2 Pencils, Medium Soft"/>
    <n v="1.504"/>
    <n v="1"/>
    <n v="0.2"/>
    <x v="2805"/>
    <x v="2"/>
    <x v="0"/>
    <x v="1"/>
    <x v="5"/>
  </r>
  <r>
    <n v="3215"/>
    <s v="CA-2016-132409"/>
    <d v="2016-05-26T00:00:00"/>
    <d v="2016-06-01T00:00:00"/>
    <s v="Standard Class"/>
    <s v="TH-21235"/>
    <x v="260"/>
    <x v="1"/>
    <s v="United States"/>
    <s v="Philadelphia"/>
    <x v="9"/>
    <n v="19134"/>
    <x v="3"/>
    <s v="OFF-AP-10002082"/>
    <x v="1"/>
    <x v="9"/>
    <s v="Holmes HEPA Air Purifier"/>
    <n v="34.847999999999999"/>
    <n v="2"/>
    <n v="0.2"/>
    <x v="1572"/>
    <x v="2"/>
    <x v="0"/>
    <x v="1"/>
    <x v="5"/>
  </r>
  <r>
    <n v="3216"/>
    <s v="CA-2017-150189"/>
    <d v="2017-07-08T00:00:00"/>
    <d v="2017-07-10T00:00:00"/>
    <s v="First Class"/>
    <s v="VG-21790"/>
    <x v="364"/>
    <x v="0"/>
    <s v="United States"/>
    <s v="San Mateo"/>
    <x v="1"/>
    <n v="94403"/>
    <x v="1"/>
    <s v="OFF-LA-10002762"/>
    <x v="1"/>
    <x v="2"/>
    <s v="Avery 485"/>
    <n v="75.180000000000007"/>
    <n v="6"/>
    <n v="0"/>
    <x v="50"/>
    <x v="0"/>
    <x v="3"/>
    <x v="2"/>
    <x v="7"/>
  </r>
  <r>
    <n v="3217"/>
    <s v="CA-2014-114433"/>
    <d v="2014-05-13T00:00:00"/>
    <d v="2014-05-17T00:00:00"/>
    <s v="Standard Class"/>
    <s v="NP-18325"/>
    <x v="268"/>
    <x v="0"/>
    <s v="United States"/>
    <s v="Oakland"/>
    <x v="1"/>
    <n v="94601"/>
    <x v="1"/>
    <s v="TEC-AC-10002800"/>
    <x v="2"/>
    <x v="11"/>
    <s v="Plantronics Audio 478 Stereo USB Headset"/>
    <n v="149.97"/>
    <n v="3"/>
    <n v="0"/>
    <x v="2806"/>
    <x v="0"/>
    <x v="2"/>
    <x v="1"/>
    <x v="5"/>
  </r>
  <r>
    <n v="3218"/>
    <s v="CA-2017-104640"/>
    <d v="2017-11-10T00:00:00"/>
    <d v="2017-11-16T00:00:00"/>
    <s v="Standard Class"/>
    <s v="FH-14275"/>
    <x v="395"/>
    <x v="1"/>
    <s v="United States"/>
    <s v="New York City"/>
    <x v="15"/>
    <n v="10024"/>
    <x v="3"/>
    <s v="OFF-BI-10003925"/>
    <x v="1"/>
    <x v="8"/>
    <s v="Fellowes PB300 Plastic Comb Binding Machine"/>
    <n v="931.17600000000004"/>
    <n v="3"/>
    <n v="0.2"/>
    <x v="2807"/>
    <x v="2"/>
    <x v="3"/>
    <x v="0"/>
    <x v="0"/>
  </r>
  <r>
    <n v="3219"/>
    <s v="CA-2017-104640"/>
    <d v="2017-11-10T00:00:00"/>
    <d v="2017-11-16T00:00:00"/>
    <s v="Standard Class"/>
    <s v="FH-14275"/>
    <x v="395"/>
    <x v="1"/>
    <s v="United States"/>
    <s v="New York City"/>
    <x v="15"/>
    <n v="10024"/>
    <x v="3"/>
    <s v="TEC-PH-10002200"/>
    <x v="2"/>
    <x v="7"/>
    <s v="Aastra 6757i CT Wireless VoIP phone"/>
    <n v="430.88"/>
    <n v="2"/>
    <n v="0"/>
    <x v="2808"/>
    <x v="0"/>
    <x v="3"/>
    <x v="0"/>
    <x v="0"/>
  </r>
  <r>
    <n v="3220"/>
    <s v="US-2015-137008"/>
    <d v="2015-10-02T00:00:00"/>
    <d v="2015-10-08T00:00:00"/>
    <s v="Standard Class"/>
    <s v="JP-15460"/>
    <x v="687"/>
    <x v="1"/>
    <s v="United States"/>
    <s v="Lakewood"/>
    <x v="30"/>
    <n v="8701"/>
    <x v="3"/>
    <s v="OFF-PA-10001295"/>
    <x v="1"/>
    <x v="10"/>
    <s v="Computer Printout Paper with Letter-Trim Perforations"/>
    <n v="94.85"/>
    <n v="5"/>
    <n v="0"/>
    <x v="464"/>
    <x v="0"/>
    <x v="1"/>
    <x v="0"/>
    <x v="2"/>
  </r>
  <r>
    <n v="3221"/>
    <s v="US-2015-137008"/>
    <d v="2015-10-02T00:00:00"/>
    <d v="2015-10-08T00:00:00"/>
    <s v="Standard Class"/>
    <s v="JP-15460"/>
    <x v="687"/>
    <x v="1"/>
    <s v="United States"/>
    <s v="Lakewood"/>
    <x v="30"/>
    <n v="8701"/>
    <x v="3"/>
    <s v="OFF-EN-10002500"/>
    <x v="1"/>
    <x v="12"/>
    <s v="Globe Weis Peel &amp; Seel First Class Envelopes"/>
    <n v="51.12"/>
    <n v="4"/>
    <n v="0"/>
    <x v="2809"/>
    <x v="0"/>
    <x v="1"/>
    <x v="0"/>
    <x v="2"/>
  </r>
  <r>
    <n v="3222"/>
    <s v="US-2015-137008"/>
    <d v="2015-10-02T00:00:00"/>
    <d v="2015-10-08T00:00:00"/>
    <s v="Standard Class"/>
    <s v="JP-15460"/>
    <x v="687"/>
    <x v="1"/>
    <s v="United States"/>
    <s v="Lakewood"/>
    <x v="30"/>
    <n v="8701"/>
    <x v="3"/>
    <s v="TEC-AC-10000892"/>
    <x v="2"/>
    <x v="11"/>
    <s v="NETGEAR N750 Dual Band Wi-Fi Gigabit Router"/>
    <n v="90"/>
    <n v="1"/>
    <n v="0"/>
    <x v="2810"/>
    <x v="0"/>
    <x v="1"/>
    <x v="0"/>
    <x v="2"/>
  </r>
  <r>
    <n v="3223"/>
    <s v="CA-2014-108189"/>
    <d v="2014-10-02T00:00:00"/>
    <d v="2014-10-05T00:00:00"/>
    <s v="First Class"/>
    <s v="ES-14080"/>
    <x v="20"/>
    <x v="1"/>
    <s v="United States"/>
    <s v="Tempe"/>
    <x v="16"/>
    <n v="85281"/>
    <x v="1"/>
    <s v="OFF-PA-10001838"/>
    <x v="1"/>
    <x v="10"/>
    <s v="Adams Telephone Message Book W/Dividers/Space For Phone Numbers, 5 1/4&quot;X8 1/2&quot;, 300/Messages"/>
    <n v="9.4079999999999995"/>
    <n v="2"/>
    <n v="0.2"/>
    <x v="2811"/>
    <x v="2"/>
    <x v="2"/>
    <x v="0"/>
    <x v="2"/>
  </r>
  <r>
    <n v="3224"/>
    <s v="CA-2014-108189"/>
    <d v="2014-10-02T00:00:00"/>
    <d v="2014-10-05T00:00:00"/>
    <s v="First Class"/>
    <s v="ES-14080"/>
    <x v="20"/>
    <x v="1"/>
    <s v="United States"/>
    <s v="Tempe"/>
    <x v="16"/>
    <n v="85281"/>
    <x v="1"/>
    <s v="OFF-FA-10000735"/>
    <x v="1"/>
    <x v="13"/>
    <s v="Staples"/>
    <n v="4.6719999999999997"/>
    <n v="2"/>
    <n v="0.2"/>
    <x v="2812"/>
    <x v="2"/>
    <x v="2"/>
    <x v="0"/>
    <x v="2"/>
  </r>
  <r>
    <n v="3225"/>
    <s v="CA-2014-108189"/>
    <d v="2014-10-02T00:00:00"/>
    <d v="2014-10-05T00:00:00"/>
    <s v="First Class"/>
    <s v="ES-14080"/>
    <x v="20"/>
    <x v="1"/>
    <s v="United States"/>
    <s v="Tempe"/>
    <x v="16"/>
    <n v="85281"/>
    <x v="1"/>
    <s v="TEC-PH-10001760"/>
    <x v="2"/>
    <x v="7"/>
    <s v="Bose SoundLink Bluetooth Speaker"/>
    <n v="318.39999999999998"/>
    <n v="2"/>
    <n v="0.2"/>
    <x v="2813"/>
    <x v="2"/>
    <x v="2"/>
    <x v="0"/>
    <x v="2"/>
  </r>
  <r>
    <n v="3226"/>
    <s v="CA-2014-108189"/>
    <d v="2014-10-02T00:00:00"/>
    <d v="2014-10-05T00:00:00"/>
    <s v="First Class"/>
    <s v="ES-14080"/>
    <x v="20"/>
    <x v="1"/>
    <s v="United States"/>
    <s v="Tempe"/>
    <x v="16"/>
    <n v="85281"/>
    <x v="1"/>
    <s v="OFF-EN-10004846"/>
    <x v="1"/>
    <x v="12"/>
    <s v="Letter or Legal Size Expandable Poly String Tie Envelopes"/>
    <n v="12.768000000000001"/>
    <n v="6"/>
    <n v="0.2"/>
    <x v="2814"/>
    <x v="2"/>
    <x v="2"/>
    <x v="0"/>
    <x v="2"/>
  </r>
  <r>
    <n v="3227"/>
    <s v="CA-2014-108189"/>
    <d v="2014-10-02T00:00:00"/>
    <d v="2014-10-05T00:00:00"/>
    <s v="First Class"/>
    <s v="ES-14080"/>
    <x v="20"/>
    <x v="1"/>
    <s v="United States"/>
    <s v="Tempe"/>
    <x v="16"/>
    <n v="85281"/>
    <x v="1"/>
    <s v="OFF-SU-10003567"/>
    <x v="1"/>
    <x v="14"/>
    <s v="Stiletto Hand Letter Openers"/>
    <n v="15.36"/>
    <n v="2"/>
    <n v="0.2"/>
    <x v="2815"/>
    <x v="2"/>
    <x v="2"/>
    <x v="0"/>
    <x v="2"/>
  </r>
  <r>
    <n v="3228"/>
    <s v="CA-2014-108189"/>
    <d v="2014-10-02T00:00:00"/>
    <d v="2014-10-05T00:00:00"/>
    <s v="First Class"/>
    <s v="ES-14080"/>
    <x v="20"/>
    <x v="1"/>
    <s v="United States"/>
    <s v="Tempe"/>
    <x v="16"/>
    <n v="85281"/>
    <x v="1"/>
    <s v="TEC-PH-10001557"/>
    <x v="2"/>
    <x v="7"/>
    <s v="Pyle PMP37LED"/>
    <n v="230.376"/>
    <n v="3"/>
    <n v="0.2"/>
    <x v="144"/>
    <x v="2"/>
    <x v="2"/>
    <x v="0"/>
    <x v="2"/>
  </r>
  <r>
    <n v="3229"/>
    <s v="CA-2014-108189"/>
    <d v="2014-10-02T00:00:00"/>
    <d v="2014-10-05T00:00:00"/>
    <s v="First Class"/>
    <s v="ES-14080"/>
    <x v="20"/>
    <x v="1"/>
    <s v="United States"/>
    <s v="Tempe"/>
    <x v="16"/>
    <n v="85281"/>
    <x v="1"/>
    <s v="TEC-AC-10003038"/>
    <x v="2"/>
    <x v="11"/>
    <s v="Kingston Digital DataTraveler 16GB USB 2.0"/>
    <n v="7.16"/>
    <n v="1"/>
    <n v="0.2"/>
    <x v="2816"/>
    <x v="2"/>
    <x v="2"/>
    <x v="0"/>
    <x v="2"/>
  </r>
  <r>
    <n v="3230"/>
    <s v="CA-2014-154641"/>
    <d v="2014-08-11T00:00:00"/>
    <d v="2014-08-16T00:00:00"/>
    <s v="Standard Class"/>
    <s v="KL-16645"/>
    <x v="107"/>
    <x v="0"/>
    <s v="United States"/>
    <s v="New York City"/>
    <x v="15"/>
    <n v="10035"/>
    <x v="3"/>
    <s v="OFF-ST-10004459"/>
    <x v="1"/>
    <x v="4"/>
    <s v="Tennsco Single-Tier Lockers"/>
    <n v="375.34"/>
    <n v="1"/>
    <n v="0"/>
    <x v="2817"/>
    <x v="0"/>
    <x v="2"/>
    <x v="2"/>
    <x v="6"/>
  </r>
  <r>
    <n v="3231"/>
    <s v="CA-2017-131625"/>
    <d v="2017-09-01T00:00:00"/>
    <d v="2017-09-05T00:00:00"/>
    <s v="Second Class"/>
    <s v="BN-11515"/>
    <x v="202"/>
    <x v="0"/>
    <s v="United States"/>
    <s v="New York City"/>
    <x v="15"/>
    <n v="10009"/>
    <x v="3"/>
    <s v="FUR-FU-10004960"/>
    <x v="0"/>
    <x v="5"/>
    <s v="Seth Thomas 12&quot; Clock w/ Goldtone Case"/>
    <n v="114.9"/>
    <n v="5"/>
    <n v="0"/>
    <x v="2818"/>
    <x v="0"/>
    <x v="3"/>
    <x v="2"/>
    <x v="8"/>
  </r>
  <r>
    <n v="3232"/>
    <s v="US-2017-156356"/>
    <d v="2017-04-16T00:00:00"/>
    <d v="2017-04-22T00:00:00"/>
    <s v="Standard Class"/>
    <s v="ND-18370"/>
    <x v="444"/>
    <x v="0"/>
    <s v="United States"/>
    <s v="Houston"/>
    <x v="5"/>
    <n v="77095"/>
    <x v="2"/>
    <s v="OFF-BI-10000632"/>
    <x v="1"/>
    <x v="8"/>
    <s v="Satellite Sectional Post Binders"/>
    <n v="26.045999999999999"/>
    <n v="3"/>
    <n v="0.8"/>
    <x v="2782"/>
    <x v="1"/>
    <x v="3"/>
    <x v="1"/>
    <x v="3"/>
  </r>
  <r>
    <n v="3233"/>
    <s v="US-2017-156356"/>
    <d v="2017-04-16T00:00:00"/>
    <d v="2017-04-22T00:00:00"/>
    <s v="Standard Class"/>
    <s v="ND-18370"/>
    <x v="444"/>
    <x v="0"/>
    <s v="United States"/>
    <s v="Houston"/>
    <x v="5"/>
    <n v="77095"/>
    <x v="2"/>
    <s v="OFF-BI-10001107"/>
    <x v="1"/>
    <x v="8"/>
    <s v="GBC White Gloss Covers, Plain Front"/>
    <n v="2.8959999999999999"/>
    <n v="1"/>
    <n v="0.8"/>
    <x v="2819"/>
    <x v="1"/>
    <x v="3"/>
    <x v="1"/>
    <x v="3"/>
  </r>
  <r>
    <n v="3234"/>
    <s v="US-2017-156356"/>
    <d v="2017-04-16T00:00:00"/>
    <d v="2017-04-22T00:00:00"/>
    <s v="Standard Class"/>
    <s v="ND-18370"/>
    <x v="444"/>
    <x v="0"/>
    <s v="United States"/>
    <s v="Houston"/>
    <x v="5"/>
    <n v="77095"/>
    <x v="2"/>
    <s v="OFF-ST-10002301"/>
    <x v="1"/>
    <x v="4"/>
    <s v="Tennsco Commercial Shelving"/>
    <n v="32.543999999999997"/>
    <n v="2"/>
    <n v="0.2"/>
    <x v="2820"/>
    <x v="2"/>
    <x v="3"/>
    <x v="1"/>
    <x v="3"/>
  </r>
  <r>
    <n v="3235"/>
    <s v="CA-2016-138933"/>
    <d v="2016-04-24T00:00:00"/>
    <d v="2016-04-27T00:00:00"/>
    <s v="First Class"/>
    <s v="JL-15130"/>
    <x v="691"/>
    <x v="0"/>
    <s v="United States"/>
    <s v="Riverside"/>
    <x v="1"/>
    <n v="92503"/>
    <x v="1"/>
    <s v="OFF-BI-10003355"/>
    <x v="1"/>
    <x v="8"/>
    <s v="Cardinal Holdit Business Card Pockets"/>
    <n v="3.984"/>
    <n v="1"/>
    <n v="0.2"/>
    <x v="2821"/>
    <x v="2"/>
    <x v="0"/>
    <x v="1"/>
    <x v="3"/>
  </r>
  <r>
    <n v="3236"/>
    <s v="CA-2016-140746"/>
    <d v="2016-01-15T00:00:00"/>
    <d v="2016-01-15T00:00:00"/>
    <s v="Same Day"/>
    <s v="RC-19825"/>
    <x v="116"/>
    <x v="0"/>
    <s v="United States"/>
    <s v="Fairfield"/>
    <x v="29"/>
    <n v="6824"/>
    <x v="3"/>
    <s v="FUR-TA-10002903"/>
    <x v="0"/>
    <x v="3"/>
    <s v="Bevis Round Bullnose 29&quot; High Table Top"/>
    <n v="181.797"/>
    <n v="1"/>
    <n v="0.3"/>
    <x v="2822"/>
    <x v="1"/>
    <x v="0"/>
    <x v="3"/>
    <x v="9"/>
  </r>
  <r>
    <n v="3237"/>
    <s v="CA-2016-146836"/>
    <d v="2016-05-02T00:00:00"/>
    <d v="2016-05-02T00:00:00"/>
    <s v="Same Day"/>
    <s v="CC-12475"/>
    <x v="693"/>
    <x v="0"/>
    <s v="United States"/>
    <s v="New York City"/>
    <x v="15"/>
    <n v="10024"/>
    <x v="3"/>
    <s v="OFF-ST-10001580"/>
    <x v="1"/>
    <x v="4"/>
    <s v="Super Decoflex Portable Personal File"/>
    <n v="44.94"/>
    <n v="3"/>
    <n v="0"/>
    <x v="2823"/>
    <x v="0"/>
    <x v="0"/>
    <x v="1"/>
    <x v="5"/>
  </r>
  <r>
    <n v="3238"/>
    <s v="CA-2016-146836"/>
    <d v="2016-05-02T00:00:00"/>
    <d v="2016-05-02T00:00:00"/>
    <s v="Same Day"/>
    <s v="CC-12475"/>
    <x v="693"/>
    <x v="0"/>
    <s v="United States"/>
    <s v="New York City"/>
    <x v="15"/>
    <n v="10024"/>
    <x v="3"/>
    <s v="OFF-BI-10000315"/>
    <x v="1"/>
    <x v="8"/>
    <s v="Poly Designer Cover &amp; Back"/>
    <n v="45.576000000000001"/>
    <n v="3"/>
    <n v="0.2"/>
    <x v="2824"/>
    <x v="2"/>
    <x v="0"/>
    <x v="1"/>
    <x v="5"/>
  </r>
  <r>
    <n v="3239"/>
    <s v="US-2016-127971"/>
    <d v="2016-11-20T00:00:00"/>
    <d v="2016-11-27T00:00:00"/>
    <s v="Standard Class"/>
    <s v="DW-13195"/>
    <x v="694"/>
    <x v="1"/>
    <s v="United States"/>
    <s v="Houston"/>
    <x v="5"/>
    <n v="77095"/>
    <x v="2"/>
    <s v="FUR-CH-10003774"/>
    <x v="0"/>
    <x v="1"/>
    <s v="Global Wood Trimmed Manager's Task Chair, Khaki"/>
    <n v="318.43"/>
    <n v="5"/>
    <n v="0.3"/>
    <x v="2825"/>
    <x v="1"/>
    <x v="0"/>
    <x v="0"/>
    <x v="0"/>
  </r>
  <r>
    <n v="3240"/>
    <s v="US-2016-127971"/>
    <d v="2016-11-20T00:00:00"/>
    <d v="2016-11-27T00:00:00"/>
    <s v="Standard Class"/>
    <s v="DW-13195"/>
    <x v="694"/>
    <x v="1"/>
    <s v="United States"/>
    <s v="Houston"/>
    <x v="5"/>
    <n v="77095"/>
    <x v="2"/>
    <s v="TEC-PH-10003095"/>
    <x v="2"/>
    <x v="7"/>
    <s v="Samsung HM1900 Bluetooth Headset"/>
    <n v="122.92"/>
    <n v="7"/>
    <n v="0.2"/>
    <x v="2826"/>
    <x v="2"/>
    <x v="0"/>
    <x v="0"/>
    <x v="0"/>
  </r>
  <r>
    <n v="3241"/>
    <s v="US-2016-127971"/>
    <d v="2016-11-20T00:00:00"/>
    <d v="2016-11-27T00:00:00"/>
    <s v="Standard Class"/>
    <s v="DW-13195"/>
    <x v="694"/>
    <x v="1"/>
    <s v="United States"/>
    <s v="Houston"/>
    <x v="5"/>
    <n v="77095"/>
    <x v="2"/>
    <s v="FUR-FU-10000023"/>
    <x v="0"/>
    <x v="5"/>
    <s v="Eldon Wave Desk Accessories"/>
    <n v="7.0679999999999996"/>
    <n v="3"/>
    <n v="0.6"/>
    <x v="2827"/>
    <x v="1"/>
    <x v="0"/>
    <x v="0"/>
    <x v="0"/>
  </r>
  <r>
    <n v="3242"/>
    <s v="US-2016-140809"/>
    <d v="2016-02-01T00:00:00"/>
    <d v="2016-02-03T00:00:00"/>
    <s v="First Class"/>
    <s v="CK-12760"/>
    <x v="316"/>
    <x v="1"/>
    <s v="United States"/>
    <s v="Arlington"/>
    <x v="17"/>
    <n v="22204"/>
    <x v="0"/>
    <s v="OFF-ST-10002214"/>
    <x v="1"/>
    <x v="4"/>
    <s v="X-Rack File for Hanging Folders"/>
    <n v="56.45"/>
    <n v="5"/>
    <n v="0"/>
    <x v="2139"/>
    <x v="0"/>
    <x v="0"/>
    <x v="3"/>
    <x v="11"/>
  </r>
  <r>
    <n v="3243"/>
    <s v="CA-2017-114524"/>
    <d v="2017-03-31T00:00:00"/>
    <d v="2017-04-05T00:00:00"/>
    <s v="Second Class"/>
    <s v="EG-13900"/>
    <x v="283"/>
    <x v="0"/>
    <s v="United States"/>
    <s v="Chicago"/>
    <x v="10"/>
    <n v="60623"/>
    <x v="2"/>
    <s v="OFF-BI-10002799"/>
    <x v="1"/>
    <x v="8"/>
    <s v="SlimView Poly Binder, 3/8&quot;"/>
    <n v="13.468"/>
    <n v="13"/>
    <n v="0.8"/>
    <x v="2828"/>
    <x v="1"/>
    <x v="3"/>
    <x v="3"/>
    <x v="10"/>
  </r>
  <r>
    <n v="3244"/>
    <s v="CA-2017-113355"/>
    <d v="2017-12-01T00:00:00"/>
    <d v="2017-12-05T00:00:00"/>
    <s v="Standard Class"/>
    <s v="SJ-20215"/>
    <x v="695"/>
    <x v="0"/>
    <s v="United States"/>
    <s v="Grand Prairie"/>
    <x v="5"/>
    <n v="75051"/>
    <x v="2"/>
    <s v="TEC-PH-10004912"/>
    <x v="2"/>
    <x v="7"/>
    <s v="Cisco SPA112 2 Port Phone Adapter"/>
    <n v="219.8"/>
    <n v="5"/>
    <n v="0.2"/>
    <x v="2829"/>
    <x v="2"/>
    <x v="3"/>
    <x v="0"/>
    <x v="4"/>
  </r>
  <r>
    <n v="3245"/>
    <s v="CA-2017-113355"/>
    <d v="2017-12-01T00:00:00"/>
    <d v="2017-12-05T00:00:00"/>
    <s v="Standard Class"/>
    <s v="SJ-20215"/>
    <x v="695"/>
    <x v="0"/>
    <s v="United States"/>
    <s v="Grand Prairie"/>
    <x v="5"/>
    <n v="75051"/>
    <x v="2"/>
    <s v="FUR-CH-10002602"/>
    <x v="0"/>
    <x v="1"/>
    <s v="DMI Arturo Collection Mission-style Design Wood Chair"/>
    <n v="317.05799999999999"/>
    <n v="3"/>
    <n v="0.3"/>
    <x v="2830"/>
    <x v="1"/>
    <x v="3"/>
    <x v="0"/>
    <x v="4"/>
  </r>
  <r>
    <n v="3246"/>
    <s v="US-2017-140907"/>
    <d v="2017-12-10T00:00:00"/>
    <d v="2017-12-12T00:00:00"/>
    <s v="Second Class"/>
    <s v="BP-11185"/>
    <x v="130"/>
    <x v="1"/>
    <s v="United States"/>
    <s v="Seattle"/>
    <x v="4"/>
    <n v="98103"/>
    <x v="1"/>
    <s v="TEC-AC-10004510"/>
    <x v="2"/>
    <x v="11"/>
    <s v="Logitech Desktop MK120 Mouse and keyboard Combo"/>
    <n v="49.08"/>
    <n v="3"/>
    <n v="0"/>
    <x v="1266"/>
    <x v="0"/>
    <x v="3"/>
    <x v="0"/>
    <x v="4"/>
  </r>
  <r>
    <n v="3247"/>
    <s v="US-2017-140907"/>
    <d v="2017-12-10T00:00:00"/>
    <d v="2017-12-12T00:00:00"/>
    <s v="Second Class"/>
    <s v="BP-11185"/>
    <x v="130"/>
    <x v="1"/>
    <s v="United States"/>
    <s v="Seattle"/>
    <x v="4"/>
    <n v="98103"/>
    <x v="1"/>
    <s v="OFF-ST-10000060"/>
    <x v="1"/>
    <x v="4"/>
    <s v="Fellowes Bankers Box Staxonsteel Drawer File/Stacking System"/>
    <n v="324.89999999999998"/>
    <n v="5"/>
    <n v="0"/>
    <x v="1880"/>
    <x v="0"/>
    <x v="3"/>
    <x v="0"/>
    <x v="4"/>
  </r>
  <r>
    <n v="3248"/>
    <s v="US-2017-140907"/>
    <d v="2017-12-10T00:00:00"/>
    <d v="2017-12-12T00:00:00"/>
    <s v="Second Class"/>
    <s v="BP-11185"/>
    <x v="130"/>
    <x v="1"/>
    <s v="United States"/>
    <s v="Seattle"/>
    <x v="4"/>
    <n v="98103"/>
    <x v="1"/>
    <s v="OFF-AR-10000799"/>
    <x v="1"/>
    <x v="6"/>
    <s v="Col-Erase Pencils with Erasers"/>
    <n v="18.239999999999998"/>
    <n v="3"/>
    <n v="0"/>
    <x v="2831"/>
    <x v="0"/>
    <x v="3"/>
    <x v="0"/>
    <x v="4"/>
  </r>
  <r>
    <n v="3249"/>
    <s v="CA-2016-159730"/>
    <d v="2016-09-17T00:00:00"/>
    <d v="2016-09-21T00:00:00"/>
    <s v="Standard Class"/>
    <s v="SJ-20125"/>
    <x v="319"/>
    <x v="2"/>
    <s v="United States"/>
    <s v="Seattle"/>
    <x v="4"/>
    <n v="98103"/>
    <x v="1"/>
    <s v="FUR-CH-10004875"/>
    <x v="0"/>
    <x v="1"/>
    <s v="Harbour Creations 67200 Series Stacking Chairs"/>
    <n v="113.88800000000001"/>
    <n v="2"/>
    <n v="0.2"/>
    <x v="2595"/>
    <x v="2"/>
    <x v="0"/>
    <x v="2"/>
    <x v="8"/>
  </r>
  <r>
    <n v="3250"/>
    <s v="CA-2016-159730"/>
    <d v="2016-09-17T00:00:00"/>
    <d v="2016-09-21T00:00:00"/>
    <s v="Standard Class"/>
    <s v="SJ-20125"/>
    <x v="319"/>
    <x v="2"/>
    <s v="United States"/>
    <s v="Seattle"/>
    <x v="4"/>
    <n v="98103"/>
    <x v="1"/>
    <s v="TEC-PH-10002085"/>
    <x v="2"/>
    <x v="7"/>
    <s v="Clarity 53712"/>
    <n v="105.584"/>
    <n v="2"/>
    <n v="0.2"/>
    <x v="2832"/>
    <x v="2"/>
    <x v="0"/>
    <x v="2"/>
    <x v="8"/>
  </r>
  <r>
    <n v="3251"/>
    <s v="CA-2016-157868"/>
    <d v="2016-12-23T00:00:00"/>
    <d v="2016-12-29T00:00:00"/>
    <s v="Standard Class"/>
    <s v="MC-17590"/>
    <x v="565"/>
    <x v="1"/>
    <s v="United States"/>
    <s v="Grand Rapids"/>
    <x v="12"/>
    <n v="49505"/>
    <x v="2"/>
    <s v="OFF-FA-10000992"/>
    <x v="1"/>
    <x v="13"/>
    <s v="Acco Clips to Go Binder Clips, 24 Clips in Two Sizes"/>
    <n v="24.85"/>
    <n v="7"/>
    <n v="0"/>
    <x v="2833"/>
    <x v="0"/>
    <x v="0"/>
    <x v="0"/>
    <x v="4"/>
  </r>
  <r>
    <n v="3252"/>
    <s v="CA-2017-119389"/>
    <d v="2017-04-17T00:00:00"/>
    <d v="2017-04-19T00:00:00"/>
    <s v="First Class"/>
    <s v="BG-11740"/>
    <x v="696"/>
    <x v="0"/>
    <s v="United States"/>
    <s v="Philadelphia"/>
    <x v="9"/>
    <n v="19120"/>
    <x v="3"/>
    <s v="FUR-FU-10001473"/>
    <x v="0"/>
    <x v="5"/>
    <s v="Eldon Executive Woodline II Desk Accessories, Mahogany"/>
    <n v="60.311999999999998"/>
    <n v="3"/>
    <n v="0.2"/>
    <x v="2834"/>
    <x v="2"/>
    <x v="3"/>
    <x v="1"/>
    <x v="3"/>
  </r>
  <r>
    <n v="3253"/>
    <s v="CA-2017-110373"/>
    <d v="2017-10-27T00:00:00"/>
    <d v="2017-10-30T00:00:00"/>
    <s v="Second Class"/>
    <s v="MA-17560"/>
    <x v="15"/>
    <x v="2"/>
    <s v="United States"/>
    <s v="Chicago"/>
    <x v="10"/>
    <n v="60610"/>
    <x v="2"/>
    <s v="OFF-AR-10003045"/>
    <x v="1"/>
    <x v="6"/>
    <s v="Prang Colored Pencils"/>
    <n v="7.056"/>
    <n v="3"/>
    <n v="0.2"/>
    <x v="2835"/>
    <x v="2"/>
    <x v="3"/>
    <x v="0"/>
    <x v="2"/>
  </r>
  <r>
    <n v="3254"/>
    <s v="CA-2017-110373"/>
    <d v="2017-10-27T00:00:00"/>
    <d v="2017-10-30T00:00:00"/>
    <s v="Second Class"/>
    <s v="MA-17560"/>
    <x v="15"/>
    <x v="2"/>
    <s v="United States"/>
    <s v="Chicago"/>
    <x v="10"/>
    <n v="60610"/>
    <x v="2"/>
    <s v="TEC-PH-10001536"/>
    <x v="2"/>
    <x v="7"/>
    <s v="Spigen Samsung Galaxy S5 Case Wallet"/>
    <n v="27.184000000000001"/>
    <n v="2"/>
    <n v="0.2"/>
    <x v="2836"/>
    <x v="2"/>
    <x v="3"/>
    <x v="0"/>
    <x v="2"/>
  </r>
  <r>
    <n v="3255"/>
    <s v="CA-2016-155474"/>
    <d v="2016-07-08T00:00:00"/>
    <d v="2016-07-14T00:00:00"/>
    <s v="Standard Class"/>
    <s v="CC-12220"/>
    <x v="417"/>
    <x v="0"/>
    <s v="United States"/>
    <s v="Seattle"/>
    <x v="4"/>
    <n v="98105"/>
    <x v="1"/>
    <s v="TEC-PH-10001580"/>
    <x v="2"/>
    <x v="7"/>
    <s v="Logitech Mobile Speakerphone P710e - speaker phone"/>
    <n v="107.98399999999999"/>
    <n v="1"/>
    <n v="0.2"/>
    <x v="2837"/>
    <x v="2"/>
    <x v="0"/>
    <x v="2"/>
    <x v="7"/>
  </r>
  <r>
    <n v="3256"/>
    <s v="CA-2016-155474"/>
    <d v="2016-07-08T00:00:00"/>
    <d v="2016-07-14T00:00:00"/>
    <s v="Standard Class"/>
    <s v="CC-12220"/>
    <x v="417"/>
    <x v="0"/>
    <s v="United States"/>
    <s v="Seattle"/>
    <x v="4"/>
    <n v="98105"/>
    <x v="1"/>
    <s v="OFF-BI-10004209"/>
    <x v="1"/>
    <x v="8"/>
    <s v="Fellowes Twister Kit, Gray/Clear, 3/pkg"/>
    <n v="19.295999999999999"/>
    <n v="3"/>
    <n v="0.2"/>
    <x v="1860"/>
    <x v="2"/>
    <x v="0"/>
    <x v="2"/>
    <x v="7"/>
  </r>
  <r>
    <n v="3257"/>
    <s v="CA-2015-155453"/>
    <d v="2015-08-09T00:00:00"/>
    <d v="2015-08-14T00:00:00"/>
    <s v="Standard Class"/>
    <s v="RA-19885"/>
    <x v="19"/>
    <x v="1"/>
    <s v="United States"/>
    <s v="Jacksonville"/>
    <x v="2"/>
    <n v="32216"/>
    <x v="0"/>
    <s v="OFF-LA-10001613"/>
    <x v="1"/>
    <x v="2"/>
    <s v="Avery File Folder Labels"/>
    <n v="4.6079999999999997"/>
    <n v="2"/>
    <n v="0.2"/>
    <x v="907"/>
    <x v="2"/>
    <x v="1"/>
    <x v="2"/>
    <x v="6"/>
  </r>
  <r>
    <n v="3258"/>
    <s v="US-2016-161844"/>
    <d v="2016-12-09T00:00:00"/>
    <d v="2016-12-14T00:00:00"/>
    <s v="Second Class"/>
    <s v="DK-12835"/>
    <x v="460"/>
    <x v="1"/>
    <s v="United States"/>
    <s v="Franklin"/>
    <x v="18"/>
    <n v="37064"/>
    <x v="0"/>
    <s v="FUR-TA-10001676"/>
    <x v="0"/>
    <x v="3"/>
    <s v="Hon 61000 Series Interactive Training Tables"/>
    <n v="79.974000000000004"/>
    <n v="3"/>
    <n v="0.4"/>
    <x v="2838"/>
    <x v="1"/>
    <x v="0"/>
    <x v="0"/>
    <x v="4"/>
  </r>
  <r>
    <n v="3259"/>
    <s v="US-2016-161844"/>
    <d v="2016-12-09T00:00:00"/>
    <d v="2016-12-14T00:00:00"/>
    <s v="Second Class"/>
    <s v="DK-12835"/>
    <x v="460"/>
    <x v="1"/>
    <s v="United States"/>
    <s v="Franklin"/>
    <x v="18"/>
    <n v="37064"/>
    <x v="0"/>
    <s v="OFF-BI-10003712"/>
    <x v="1"/>
    <x v="8"/>
    <s v="Acco Pressboard Covers with Storage Hooks, 14 7/8&quot; x 11&quot;, Light Blue"/>
    <n v="2.9460000000000002"/>
    <n v="2"/>
    <n v="0.7"/>
    <x v="2839"/>
    <x v="1"/>
    <x v="0"/>
    <x v="0"/>
    <x v="4"/>
  </r>
  <r>
    <n v="3260"/>
    <s v="US-2016-162103"/>
    <d v="2016-11-13T00:00:00"/>
    <d v="2016-11-17T00:00:00"/>
    <s v="Standard Class"/>
    <s v="LB-16795"/>
    <x v="697"/>
    <x v="2"/>
    <s v="United States"/>
    <s v="Highland Park"/>
    <x v="10"/>
    <n v="60035"/>
    <x v="2"/>
    <s v="OFF-BI-10000285"/>
    <x v="1"/>
    <x v="8"/>
    <s v="XtraLife ClearVue Slant-D Ring Binders by Cardinal"/>
    <n v="3.1360000000000001"/>
    <n v="2"/>
    <n v="0.8"/>
    <x v="2840"/>
    <x v="1"/>
    <x v="0"/>
    <x v="0"/>
    <x v="0"/>
  </r>
  <r>
    <n v="3261"/>
    <s v="CA-2014-151554"/>
    <d v="2014-11-14T00:00:00"/>
    <d v="2014-11-15T00:00:00"/>
    <s v="First Class"/>
    <s v="CM-11815"/>
    <x v="698"/>
    <x v="1"/>
    <s v="United States"/>
    <s v="Pasadena"/>
    <x v="5"/>
    <n v="77506"/>
    <x v="2"/>
    <s v="OFF-PA-10004609"/>
    <x v="1"/>
    <x v="10"/>
    <s v="Xerox 221"/>
    <n v="20.736000000000001"/>
    <n v="4"/>
    <n v="0.2"/>
    <x v="570"/>
    <x v="2"/>
    <x v="2"/>
    <x v="0"/>
    <x v="0"/>
  </r>
  <r>
    <n v="3262"/>
    <s v="CA-2014-140662"/>
    <d v="2014-11-17T00:00:00"/>
    <d v="2014-11-19T00:00:00"/>
    <s v="First Class"/>
    <s v="TS-21205"/>
    <x v="131"/>
    <x v="1"/>
    <s v="United States"/>
    <s v="San Francisco"/>
    <x v="1"/>
    <n v="94109"/>
    <x v="1"/>
    <s v="TEC-AC-10001314"/>
    <x v="2"/>
    <x v="11"/>
    <s v="Case Logic 2.4GHz Wireless Keyboard"/>
    <n v="99.98"/>
    <n v="2"/>
    <n v="0"/>
    <x v="2841"/>
    <x v="0"/>
    <x v="2"/>
    <x v="0"/>
    <x v="0"/>
  </r>
  <r>
    <n v="3263"/>
    <s v="CA-2014-140662"/>
    <d v="2014-11-17T00:00:00"/>
    <d v="2014-11-19T00:00:00"/>
    <s v="First Class"/>
    <s v="TS-21205"/>
    <x v="131"/>
    <x v="1"/>
    <s v="United States"/>
    <s v="San Francisco"/>
    <x v="1"/>
    <n v="94109"/>
    <x v="1"/>
    <s v="OFF-PA-10003395"/>
    <x v="1"/>
    <x v="10"/>
    <s v="Xerox 1941"/>
    <n v="733.95"/>
    <n v="7"/>
    <n v="0"/>
    <x v="2842"/>
    <x v="0"/>
    <x v="2"/>
    <x v="0"/>
    <x v="0"/>
  </r>
  <r>
    <n v="3264"/>
    <s v="CA-2014-140662"/>
    <d v="2014-11-17T00:00:00"/>
    <d v="2014-11-19T00:00:00"/>
    <s v="First Class"/>
    <s v="TS-21205"/>
    <x v="131"/>
    <x v="1"/>
    <s v="United States"/>
    <s v="San Francisco"/>
    <x v="1"/>
    <n v="94109"/>
    <x v="1"/>
    <s v="OFF-AP-10001242"/>
    <x v="1"/>
    <x v="9"/>
    <s v="APC 7 Outlet Network SurgeArrest Surge Protector"/>
    <n v="241.44"/>
    <n v="3"/>
    <n v="0"/>
    <x v="2843"/>
    <x v="0"/>
    <x v="2"/>
    <x v="0"/>
    <x v="0"/>
  </r>
  <r>
    <n v="3265"/>
    <s v="CA-2016-122518"/>
    <d v="2016-03-04T00:00:00"/>
    <d v="2016-03-08T00:00:00"/>
    <s v="Second Class"/>
    <s v="RF-19345"/>
    <x v="575"/>
    <x v="1"/>
    <s v="United States"/>
    <s v="Miami"/>
    <x v="2"/>
    <n v="33180"/>
    <x v="0"/>
    <s v="OFF-LA-10001641"/>
    <x v="1"/>
    <x v="2"/>
    <s v="Avery 518"/>
    <n v="10.08"/>
    <n v="4"/>
    <n v="0.2"/>
    <x v="2844"/>
    <x v="2"/>
    <x v="0"/>
    <x v="3"/>
    <x v="10"/>
  </r>
  <r>
    <n v="3266"/>
    <s v="US-2014-126571"/>
    <d v="2014-10-11T00:00:00"/>
    <d v="2014-10-15T00:00:00"/>
    <s v="Standard Class"/>
    <s v="JF-15565"/>
    <x v="535"/>
    <x v="0"/>
    <s v="United States"/>
    <s v="Philadelphia"/>
    <x v="9"/>
    <n v="19120"/>
    <x v="3"/>
    <s v="OFF-ST-10003816"/>
    <x v="1"/>
    <x v="4"/>
    <s v="Fellowes High-Stak Drawer Files"/>
    <n v="281.904"/>
    <n v="2"/>
    <n v="0.2"/>
    <x v="2845"/>
    <x v="2"/>
    <x v="2"/>
    <x v="0"/>
    <x v="2"/>
  </r>
  <r>
    <n v="3267"/>
    <s v="US-2014-126571"/>
    <d v="2014-10-11T00:00:00"/>
    <d v="2014-10-15T00:00:00"/>
    <s v="Standard Class"/>
    <s v="JF-15565"/>
    <x v="535"/>
    <x v="0"/>
    <s v="United States"/>
    <s v="Philadelphia"/>
    <x v="9"/>
    <n v="19120"/>
    <x v="3"/>
    <s v="OFF-EN-10002230"/>
    <x v="1"/>
    <x v="12"/>
    <s v="Airmail Envelopes"/>
    <n v="201.43199999999999"/>
    <n v="3"/>
    <n v="0.2"/>
    <x v="2846"/>
    <x v="2"/>
    <x v="2"/>
    <x v="0"/>
    <x v="2"/>
  </r>
  <r>
    <n v="3268"/>
    <s v="CA-2014-143840"/>
    <d v="2014-05-22T00:00:00"/>
    <d v="2014-05-29T00:00:00"/>
    <s v="Standard Class"/>
    <s v="EH-14185"/>
    <x v="699"/>
    <x v="0"/>
    <s v="United States"/>
    <s v="Decatur"/>
    <x v="19"/>
    <n v="35601"/>
    <x v="0"/>
    <s v="TEC-PH-10002660"/>
    <x v="2"/>
    <x v="7"/>
    <s v="Nortel Networks T7316 E Nt8 B27"/>
    <n v="135.97999999999999"/>
    <n v="2"/>
    <n v="0"/>
    <x v="2847"/>
    <x v="0"/>
    <x v="2"/>
    <x v="1"/>
    <x v="5"/>
  </r>
  <r>
    <n v="3269"/>
    <s v="CA-2014-143840"/>
    <d v="2014-05-22T00:00:00"/>
    <d v="2014-05-29T00:00:00"/>
    <s v="Standard Class"/>
    <s v="EH-14185"/>
    <x v="699"/>
    <x v="0"/>
    <s v="United States"/>
    <s v="Decatur"/>
    <x v="19"/>
    <n v="35601"/>
    <x v="0"/>
    <s v="TEC-PH-10003171"/>
    <x v="2"/>
    <x v="7"/>
    <s v="Plantronics Encore H101 Dual Earpieces Headset"/>
    <n v="44.95"/>
    <n v="1"/>
    <n v="0"/>
    <x v="2848"/>
    <x v="0"/>
    <x v="2"/>
    <x v="1"/>
    <x v="5"/>
  </r>
  <r>
    <n v="3270"/>
    <s v="CA-2014-115980"/>
    <d v="2014-07-15T00:00:00"/>
    <d v="2014-07-19T00:00:00"/>
    <s v="Standard Class"/>
    <s v="VW-21775"/>
    <x v="100"/>
    <x v="1"/>
    <s v="United States"/>
    <s v="Sioux Falls"/>
    <x v="44"/>
    <n v="57103"/>
    <x v="2"/>
    <s v="TEC-AC-10003709"/>
    <x v="2"/>
    <x v="11"/>
    <s v="Maxell 4.7GB DVD-R 5/Pack"/>
    <n v="2.97"/>
    <n v="3"/>
    <n v="0"/>
    <x v="2849"/>
    <x v="0"/>
    <x v="2"/>
    <x v="2"/>
    <x v="7"/>
  </r>
  <r>
    <n v="3271"/>
    <s v="CA-2014-115980"/>
    <d v="2014-07-15T00:00:00"/>
    <d v="2014-07-19T00:00:00"/>
    <s v="Standard Class"/>
    <s v="VW-21775"/>
    <x v="100"/>
    <x v="1"/>
    <s v="United States"/>
    <s v="Sioux Falls"/>
    <x v="44"/>
    <n v="57103"/>
    <x v="2"/>
    <s v="OFF-FA-10000304"/>
    <x v="1"/>
    <x v="13"/>
    <s v="Advantus Push Pins"/>
    <n v="6.54"/>
    <n v="3"/>
    <n v="0"/>
    <x v="2850"/>
    <x v="0"/>
    <x v="2"/>
    <x v="2"/>
    <x v="7"/>
  </r>
  <r>
    <n v="3272"/>
    <s v="CA-2015-155145"/>
    <d v="2015-12-27T00:00:00"/>
    <d v="2015-12-29T00:00:00"/>
    <s v="Second Class"/>
    <s v="KN-16450"/>
    <x v="634"/>
    <x v="1"/>
    <s v="United States"/>
    <s v="Visalia"/>
    <x v="1"/>
    <n v="93277"/>
    <x v="1"/>
    <s v="TEC-AC-10003709"/>
    <x v="2"/>
    <x v="11"/>
    <s v="Maxell 4.7GB DVD-R 5/Pack"/>
    <n v="7.92"/>
    <n v="8"/>
    <n v="0"/>
    <x v="1850"/>
    <x v="0"/>
    <x v="1"/>
    <x v="0"/>
    <x v="4"/>
  </r>
  <r>
    <n v="3273"/>
    <s v="CA-2015-146038"/>
    <d v="2015-02-09T00:00:00"/>
    <d v="2015-02-16T00:00:00"/>
    <s v="Standard Class"/>
    <s v="SJ-20215"/>
    <x v="695"/>
    <x v="0"/>
    <s v="United States"/>
    <s v="Los Angeles"/>
    <x v="1"/>
    <n v="90049"/>
    <x v="1"/>
    <s v="FUR-CH-10002774"/>
    <x v="0"/>
    <x v="1"/>
    <s v="Global Deluxe Stacking Chair, Gray"/>
    <n v="203.92"/>
    <n v="5"/>
    <n v="0.2"/>
    <x v="2851"/>
    <x v="2"/>
    <x v="1"/>
    <x v="3"/>
    <x v="11"/>
  </r>
  <r>
    <n v="3274"/>
    <s v="CA-2017-133865"/>
    <d v="2017-05-08T00:00:00"/>
    <d v="2017-05-12T00:00:00"/>
    <s v="Standard Class"/>
    <s v="PS-19045"/>
    <x v="390"/>
    <x v="2"/>
    <s v="United States"/>
    <s v="Los Angeles"/>
    <x v="1"/>
    <n v="90032"/>
    <x v="1"/>
    <s v="TEC-CO-10001046"/>
    <x v="2"/>
    <x v="16"/>
    <s v="Canon Imageclass D680 Copier / Fax"/>
    <n v="3359.9520000000002"/>
    <n v="6"/>
    <n v="0.2"/>
    <x v="2852"/>
    <x v="2"/>
    <x v="3"/>
    <x v="1"/>
    <x v="5"/>
  </r>
  <r>
    <n v="3275"/>
    <s v="CA-2017-116358"/>
    <d v="2017-11-02T00:00:00"/>
    <d v="2017-11-06T00:00:00"/>
    <s v="Standard Class"/>
    <s v="KM-16225"/>
    <x v="366"/>
    <x v="1"/>
    <s v="United States"/>
    <s v="Overland Park"/>
    <x v="41"/>
    <n v="66212"/>
    <x v="2"/>
    <s v="OFF-FA-10003495"/>
    <x v="1"/>
    <x v="13"/>
    <s v="Staples"/>
    <n v="18.239999999999998"/>
    <n v="3"/>
    <n v="0"/>
    <x v="2853"/>
    <x v="0"/>
    <x v="3"/>
    <x v="0"/>
    <x v="0"/>
  </r>
  <r>
    <n v="3276"/>
    <s v="CA-2017-116358"/>
    <d v="2017-11-02T00:00:00"/>
    <d v="2017-11-06T00:00:00"/>
    <s v="Standard Class"/>
    <s v="KM-16225"/>
    <x v="366"/>
    <x v="1"/>
    <s v="United States"/>
    <s v="Overland Park"/>
    <x v="41"/>
    <n v="66212"/>
    <x v="2"/>
    <s v="OFF-AR-10004685"/>
    <x v="1"/>
    <x v="6"/>
    <s v="Binney &amp; Smith Crayola Metallic Colored Pencils, 8-Color Set"/>
    <n v="27.78"/>
    <n v="6"/>
    <n v="0"/>
    <x v="2854"/>
    <x v="0"/>
    <x v="3"/>
    <x v="0"/>
    <x v="0"/>
  </r>
  <r>
    <n v="3277"/>
    <s v="CA-2014-102988"/>
    <d v="2014-04-05T00:00:00"/>
    <d v="2014-04-09T00:00:00"/>
    <s v="Second Class"/>
    <s v="GM-14695"/>
    <x v="620"/>
    <x v="1"/>
    <s v="United States"/>
    <s v="Alexandria"/>
    <x v="17"/>
    <n v="22304"/>
    <x v="0"/>
    <s v="OFF-AR-10004757"/>
    <x v="1"/>
    <x v="6"/>
    <s v="Crayola Colored Pencils"/>
    <n v="22.96"/>
    <n v="7"/>
    <n v="0"/>
    <x v="2855"/>
    <x v="0"/>
    <x v="2"/>
    <x v="1"/>
    <x v="3"/>
  </r>
  <r>
    <n v="3278"/>
    <s v="CA-2014-102988"/>
    <d v="2014-04-05T00:00:00"/>
    <d v="2014-04-09T00:00:00"/>
    <s v="Second Class"/>
    <s v="GM-14695"/>
    <x v="620"/>
    <x v="1"/>
    <s v="United States"/>
    <s v="Alexandria"/>
    <x v="17"/>
    <n v="22304"/>
    <x v="0"/>
    <s v="TEC-PH-10001615"/>
    <x v="2"/>
    <x v="7"/>
    <s v="AT&amp;T CL82213"/>
    <n v="28.99"/>
    <n v="1"/>
    <n v="0"/>
    <x v="2856"/>
    <x v="0"/>
    <x v="2"/>
    <x v="1"/>
    <x v="3"/>
  </r>
  <r>
    <n v="3279"/>
    <s v="CA-2014-102988"/>
    <d v="2014-04-05T00:00:00"/>
    <d v="2014-04-09T00:00:00"/>
    <s v="Second Class"/>
    <s v="GM-14695"/>
    <x v="620"/>
    <x v="1"/>
    <s v="United States"/>
    <s v="Alexandria"/>
    <x v="17"/>
    <n v="22304"/>
    <x v="0"/>
    <s v="OFF-PA-10003349"/>
    <x v="1"/>
    <x v="10"/>
    <s v="Xerox 1957"/>
    <n v="12.96"/>
    <n v="2"/>
    <n v="0"/>
    <x v="2027"/>
    <x v="0"/>
    <x v="2"/>
    <x v="1"/>
    <x v="3"/>
  </r>
  <r>
    <n v="3280"/>
    <s v="CA-2014-102988"/>
    <d v="2014-04-05T00:00:00"/>
    <d v="2014-04-09T00:00:00"/>
    <s v="Second Class"/>
    <s v="GM-14695"/>
    <x v="620"/>
    <x v="1"/>
    <s v="United States"/>
    <s v="Alexandria"/>
    <x v="17"/>
    <n v="22304"/>
    <x v="0"/>
    <s v="OFF-AR-10000127"/>
    <x v="1"/>
    <x v="6"/>
    <s v="Newell 321"/>
    <n v="22.96"/>
    <n v="7"/>
    <n v="0"/>
    <x v="1046"/>
    <x v="0"/>
    <x v="2"/>
    <x v="1"/>
    <x v="3"/>
  </r>
  <r>
    <n v="3281"/>
    <s v="CA-2014-102988"/>
    <d v="2014-04-05T00:00:00"/>
    <d v="2014-04-09T00:00:00"/>
    <s v="Second Class"/>
    <s v="GM-14695"/>
    <x v="620"/>
    <x v="1"/>
    <s v="United States"/>
    <s v="Alexandria"/>
    <x v="17"/>
    <n v="22304"/>
    <x v="0"/>
    <s v="OFF-SU-10002881"/>
    <x v="1"/>
    <x v="14"/>
    <s v="Martin Yale Chadless Opener Electric Letter Opener"/>
    <n v="4164.05"/>
    <n v="5"/>
    <n v="0"/>
    <x v="2857"/>
    <x v="0"/>
    <x v="2"/>
    <x v="1"/>
    <x v="3"/>
  </r>
  <r>
    <n v="3282"/>
    <s v="US-2014-117170"/>
    <d v="2014-09-17T00:00:00"/>
    <d v="2014-09-24T00:00:00"/>
    <s v="Standard Class"/>
    <s v="KT-16465"/>
    <x v="446"/>
    <x v="0"/>
    <s v="United States"/>
    <s v="Raleigh"/>
    <x v="3"/>
    <n v="27604"/>
    <x v="0"/>
    <s v="TEC-AC-10001109"/>
    <x v="2"/>
    <x v="11"/>
    <s v="Logitech Trackman Marble Mouse"/>
    <n v="47.984000000000002"/>
    <n v="2"/>
    <n v="0.2"/>
    <x v="833"/>
    <x v="2"/>
    <x v="2"/>
    <x v="2"/>
    <x v="8"/>
  </r>
  <r>
    <n v="3283"/>
    <s v="US-2014-117170"/>
    <d v="2014-09-17T00:00:00"/>
    <d v="2014-09-24T00:00:00"/>
    <s v="Standard Class"/>
    <s v="KT-16465"/>
    <x v="446"/>
    <x v="0"/>
    <s v="United States"/>
    <s v="Raleigh"/>
    <x v="3"/>
    <n v="27604"/>
    <x v="0"/>
    <s v="OFF-PA-10000682"/>
    <x v="1"/>
    <x v="10"/>
    <s v="Xerox 1924"/>
    <n v="4.6239999999999997"/>
    <n v="1"/>
    <n v="0.2"/>
    <x v="713"/>
    <x v="2"/>
    <x v="2"/>
    <x v="2"/>
    <x v="8"/>
  </r>
  <r>
    <n v="3284"/>
    <s v="CA-2014-159478"/>
    <d v="2014-09-30T00:00:00"/>
    <d v="2014-10-06T00:00:00"/>
    <s v="Standard Class"/>
    <s v="MH-17785"/>
    <x v="186"/>
    <x v="1"/>
    <s v="United States"/>
    <s v="New York City"/>
    <x v="15"/>
    <n v="10035"/>
    <x v="3"/>
    <s v="FUR-FU-10000221"/>
    <x v="0"/>
    <x v="5"/>
    <s v="Master Caster Door Stop, Brown"/>
    <n v="15.24"/>
    <n v="3"/>
    <n v="0"/>
    <x v="2858"/>
    <x v="0"/>
    <x v="2"/>
    <x v="2"/>
    <x v="8"/>
  </r>
  <r>
    <n v="3285"/>
    <s v="CA-2014-103702"/>
    <d v="2014-09-12T00:00:00"/>
    <d v="2014-09-17T00:00:00"/>
    <s v="Standard Class"/>
    <s v="AF-10885"/>
    <x v="314"/>
    <x v="0"/>
    <s v="United States"/>
    <s v="Fairfield"/>
    <x v="24"/>
    <n v="45014"/>
    <x v="3"/>
    <s v="OFF-BI-10002429"/>
    <x v="1"/>
    <x v="8"/>
    <s v="Premier Elliptical Ring Binder, Black"/>
    <n v="63.923999999999999"/>
    <n v="7"/>
    <n v="0.7"/>
    <x v="2859"/>
    <x v="1"/>
    <x v="2"/>
    <x v="2"/>
    <x v="8"/>
  </r>
  <r>
    <n v="3286"/>
    <s v="CA-2017-150525"/>
    <d v="2017-02-20T00:00:00"/>
    <d v="2017-02-25T00:00:00"/>
    <s v="Standard Class"/>
    <s v="JP-16135"/>
    <x v="655"/>
    <x v="2"/>
    <s v="United States"/>
    <s v="Muskogee"/>
    <x v="26"/>
    <n v="74403"/>
    <x v="2"/>
    <s v="OFF-AR-10002375"/>
    <x v="1"/>
    <x v="6"/>
    <s v="Newell 351"/>
    <n v="6.56"/>
    <n v="2"/>
    <n v="0"/>
    <x v="2860"/>
    <x v="0"/>
    <x v="3"/>
    <x v="3"/>
    <x v="11"/>
  </r>
  <r>
    <n v="3287"/>
    <s v="CA-2017-150525"/>
    <d v="2017-02-20T00:00:00"/>
    <d v="2017-02-25T00:00:00"/>
    <s v="Standard Class"/>
    <s v="JP-16135"/>
    <x v="655"/>
    <x v="2"/>
    <s v="United States"/>
    <s v="Muskogee"/>
    <x v="26"/>
    <n v="74403"/>
    <x v="2"/>
    <s v="OFF-AP-10000595"/>
    <x v="1"/>
    <x v="9"/>
    <s v="Disposable Triple-Filter Dust Bags"/>
    <n v="13.11"/>
    <n v="3"/>
    <n v="0"/>
    <x v="2861"/>
    <x v="0"/>
    <x v="3"/>
    <x v="3"/>
    <x v="11"/>
  </r>
  <r>
    <n v="3288"/>
    <s v="CA-2015-157770"/>
    <d v="2015-12-13T00:00:00"/>
    <d v="2015-12-15T00:00:00"/>
    <s v="First Class"/>
    <s v="RD-19585"/>
    <x v="361"/>
    <x v="0"/>
    <s v="United States"/>
    <s v="Temecula"/>
    <x v="1"/>
    <n v="92592"/>
    <x v="1"/>
    <s v="TEC-PH-10001530"/>
    <x v="2"/>
    <x v="7"/>
    <s v="Plantronics Voyager Pro Legend"/>
    <n v="494.37599999999998"/>
    <n v="3"/>
    <n v="0.2"/>
    <x v="2862"/>
    <x v="2"/>
    <x v="1"/>
    <x v="0"/>
    <x v="4"/>
  </r>
  <r>
    <n v="3289"/>
    <s v="CA-2015-157770"/>
    <d v="2015-12-13T00:00:00"/>
    <d v="2015-12-15T00:00:00"/>
    <s v="First Class"/>
    <s v="RD-19585"/>
    <x v="361"/>
    <x v="0"/>
    <s v="United States"/>
    <s v="Temecula"/>
    <x v="1"/>
    <n v="92592"/>
    <x v="1"/>
    <s v="OFF-BI-10000050"/>
    <x v="1"/>
    <x v="8"/>
    <s v="Angle-D Binders with Locking Rings, Label Holders"/>
    <n v="29.2"/>
    <n v="5"/>
    <n v="0.2"/>
    <x v="2863"/>
    <x v="2"/>
    <x v="1"/>
    <x v="0"/>
    <x v="4"/>
  </r>
  <r>
    <n v="3290"/>
    <s v="CA-2015-157770"/>
    <d v="2015-12-13T00:00:00"/>
    <d v="2015-12-15T00:00:00"/>
    <s v="First Class"/>
    <s v="RD-19585"/>
    <x v="361"/>
    <x v="0"/>
    <s v="United States"/>
    <s v="Temecula"/>
    <x v="1"/>
    <n v="92592"/>
    <x v="1"/>
    <s v="TEC-AC-10001552"/>
    <x v="2"/>
    <x v="11"/>
    <s v="Logitech K350 2.4Ghz Wireless Keyboard"/>
    <n v="248.85"/>
    <n v="5"/>
    <n v="0"/>
    <x v="2864"/>
    <x v="0"/>
    <x v="1"/>
    <x v="0"/>
    <x v="4"/>
  </r>
  <r>
    <n v="3291"/>
    <s v="CA-2015-157770"/>
    <d v="2015-12-13T00:00:00"/>
    <d v="2015-12-15T00:00:00"/>
    <s v="First Class"/>
    <s v="RD-19585"/>
    <x v="361"/>
    <x v="0"/>
    <s v="United States"/>
    <s v="Temecula"/>
    <x v="1"/>
    <n v="92592"/>
    <x v="1"/>
    <s v="TEC-AC-10003399"/>
    <x v="2"/>
    <x v="11"/>
    <s v="Memorex Mini Travel Drive 64 GB USB 2.0 Flash Drive"/>
    <n v="36.24"/>
    <n v="1"/>
    <n v="0"/>
    <x v="2865"/>
    <x v="0"/>
    <x v="1"/>
    <x v="0"/>
    <x v="4"/>
  </r>
  <r>
    <n v="3292"/>
    <s v="CA-2016-167290"/>
    <d v="2016-10-30T00:00:00"/>
    <d v="2016-11-04T00:00:00"/>
    <s v="Standard Class"/>
    <s v="JF-15295"/>
    <x v="639"/>
    <x v="0"/>
    <s v="United States"/>
    <s v="Sterling Heights"/>
    <x v="12"/>
    <n v="48310"/>
    <x v="2"/>
    <s v="OFF-AR-10004078"/>
    <x v="1"/>
    <x v="6"/>
    <s v="Newell 312"/>
    <n v="11.68"/>
    <n v="2"/>
    <n v="0"/>
    <x v="1426"/>
    <x v="0"/>
    <x v="0"/>
    <x v="0"/>
    <x v="2"/>
  </r>
  <r>
    <n v="3293"/>
    <s v="CA-2014-106264"/>
    <d v="2014-12-26T00:00:00"/>
    <d v="2014-12-30T00:00:00"/>
    <s v="Standard Class"/>
    <s v="CK-12595"/>
    <x v="242"/>
    <x v="0"/>
    <s v="United States"/>
    <s v="San Diego"/>
    <x v="1"/>
    <n v="92024"/>
    <x v="1"/>
    <s v="OFF-SU-10002189"/>
    <x v="1"/>
    <x v="14"/>
    <s v="Acme Rosewood Handle Letter Opener"/>
    <n v="11.91"/>
    <n v="3"/>
    <n v="0"/>
    <x v="2866"/>
    <x v="0"/>
    <x v="2"/>
    <x v="0"/>
    <x v="4"/>
  </r>
  <r>
    <n v="3294"/>
    <s v="CA-2014-106264"/>
    <d v="2014-12-26T00:00:00"/>
    <d v="2014-12-30T00:00:00"/>
    <s v="Standard Class"/>
    <s v="CK-12595"/>
    <x v="242"/>
    <x v="0"/>
    <s v="United States"/>
    <s v="San Diego"/>
    <x v="1"/>
    <n v="92024"/>
    <x v="1"/>
    <s v="FUR-FU-10001852"/>
    <x v="0"/>
    <x v="5"/>
    <s v="Eldon Regeneration Recycled Desk Accessories, Smoke"/>
    <n v="3.48"/>
    <n v="2"/>
    <n v="0"/>
    <x v="2867"/>
    <x v="0"/>
    <x v="2"/>
    <x v="0"/>
    <x v="4"/>
  </r>
  <r>
    <n v="3295"/>
    <s v="CA-2014-138023"/>
    <d v="2014-08-15T00:00:00"/>
    <d v="2014-08-18T00:00:00"/>
    <s v="First Class"/>
    <s v="KH-16510"/>
    <x v="168"/>
    <x v="0"/>
    <s v="United States"/>
    <s v="Dallas"/>
    <x v="5"/>
    <n v="75081"/>
    <x v="2"/>
    <s v="OFF-BI-10003638"/>
    <x v="1"/>
    <x v="8"/>
    <s v="GBC Durable Plastic Covers"/>
    <n v="30.96"/>
    <n v="8"/>
    <n v="0.8"/>
    <x v="2868"/>
    <x v="1"/>
    <x v="2"/>
    <x v="2"/>
    <x v="6"/>
  </r>
  <r>
    <n v="3296"/>
    <s v="CA-2017-113418"/>
    <d v="2017-10-01T00:00:00"/>
    <d v="2017-10-03T00:00:00"/>
    <s v="First Class"/>
    <s v="CM-12655"/>
    <x v="475"/>
    <x v="2"/>
    <s v="United States"/>
    <s v="New York City"/>
    <x v="15"/>
    <n v="10035"/>
    <x v="3"/>
    <s v="TEC-MA-10002428"/>
    <x v="2"/>
    <x v="15"/>
    <s v="Fellowes Powershred HS-440 4-Sheet High Security Shredder"/>
    <n v="1704.89"/>
    <n v="11"/>
    <n v="0"/>
    <x v="2869"/>
    <x v="0"/>
    <x v="3"/>
    <x v="0"/>
    <x v="2"/>
  </r>
  <r>
    <n v="3297"/>
    <s v="US-2015-110569"/>
    <d v="2015-05-23T00:00:00"/>
    <d v="2015-05-30T00:00:00"/>
    <s v="Standard Class"/>
    <s v="EB-13870"/>
    <x v="12"/>
    <x v="0"/>
    <s v="United States"/>
    <s v="Phoenix"/>
    <x v="16"/>
    <n v="85023"/>
    <x v="1"/>
    <s v="OFF-BI-10001036"/>
    <x v="1"/>
    <x v="8"/>
    <s v="Cardinal EasyOpen D-Ring Binders"/>
    <n v="19.193999999999999"/>
    <n v="7"/>
    <n v="0.7"/>
    <x v="2870"/>
    <x v="1"/>
    <x v="1"/>
    <x v="1"/>
    <x v="5"/>
  </r>
  <r>
    <n v="3298"/>
    <s v="US-2015-110569"/>
    <d v="2015-05-23T00:00:00"/>
    <d v="2015-05-30T00:00:00"/>
    <s v="Standard Class"/>
    <s v="EB-13870"/>
    <x v="12"/>
    <x v="0"/>
    <s v="United States"/>
    <s v="Phoenix"/>
    <x v="16"/>
    <n v="85023"/>
    <x v="1"/>
    <s v="OFF-AP-10004708"/>
    <x v="1"/>
    <x v="9"/>
    <s v="Fellowes Superior 10 Outlet Split Surge Protector"/>
    <n v="121.792"/>
    <n v="4"/>
    <n v="0.2"/>
    <x v="1708"/>
    <x v="2"/>
    <x v="1"/>
    <x v="1"/>
    <x v="5"/>
  </r>
  <r>
    <n v="3299"/>
    <s v="CA-2017-136308"/>
    <d v="2017-11-16T00:00:00"/>
    <d v="2017-11-16T00:00:00"/>
    <s v="Same Day"/>
    <s v="MW-18235"/>
    <x v="360"/>
    <x v="1"/>
    <s v="United States"/>
    <s v="San Francisco"/>
    <x v="1"/>
    <n v="94122"/>
    <x v="1"/>
    <s v="TEC-MA-10000488"/>
    <x v="2"/>
    <x v="15"/>
    <s v="Bady BDG101FRU Card Printer"/>
    <n v="1919.9760000000001"/>
    <n v="3"/>
    <n v="0.2"/>
    <x v="2397"/>
    <x v="2"/>
    <x v="3"/>
    <x v="0"/>
    <x v="0"/>
  </r>
  <r>
    <n v="3300"/>
    <s v="US-2014-159926"/>
    <d v="2014-11-18T00:00:00"/>
    <d v="2014-11-22T00:00:00"/>
    <s v="Standard Class"/>
    <s v="CS-11950"/>
    <x v="229"/>
    <x v="0"/>
    <s v="United States"/>
    <s v="Philadelphia"/>
    <x v="9"/>
    <n v="19140"/>
    <x v="3"/>
    <s v="OFF-BI-10003656"/>
    <x v="1"/>
    <x v="8"/>
    <s v="Fellowes PB200 Plastic Comb Binding Machine"/>
    <n v="50.997"/>
    <n v="1"/>
    <n v="0.7"/>
    <x v="2871"/>
    <x v="1"/>
    <x v="2"/>
    <x v="0"/>
    <x v="0"/>
  </r>
  <r>
    <n v="3301"/>
    <s v="US-2014-159926"/>
    <d v="2014-11-18T00:00:00"/>
    <d v="2014-11-22T00:00:00"/>
    <s v="Standard Class"/>
    <s v="CS-11950"/>
    <x v="229"/>
    <x v="0"/>
    <s v="United States"/>
    <s v="Philadelphia"/>
    <x v="9"/>
    <n v="19140"/>
    <x v="3"/>
    <s v="OFF-ST-10003656"/>
    <x v="1"/>
    <x v="4"/>
    <s v="Safco Industrial Wire Shelving"/>
    <n v="76.792000000000002"/>
    <n v="1"/>
    <n v="0.2"/>
    <x v="2872"/>
    <x v="2"/>
    <x v="2"/>
    <x v="0"/>
    <x v="0"/>
  </r>
  <r>
    <n v="3302"/>
    <s v="US-2014-159926"/>
    <d v="2014-11-18T00:00:00"/>
    <d v="2014-11-22T00:00:00"/>
    <s v="Standard Class"/>
    <s v="CS-11950"/>
    <x v="229"/>
    <x v="0"/>
    <s v="United States"/>
    <s v="Philadelphia"/>
    <x v="9"/>
    <n v="19140"/>
    <x v="3"/>
    <s v="TEC-PH-10001128"/>
    <x v="2"/>
    <x v="7"/>
    <s v="Motorola Droid Maxx"/>
    <n v="539.96400000000006"/>
    <n v="6"/>
    <n v="0.4"/>
    <x v="2873"/>
    <x v="1"/>
    <x v="2"/>
    <x v="0"/>
    <x v="0"/>
  </r>
  <r>
    <n v="3303"/>
    <s v="US-2014-159926"/>
    <d v="2014-11-18T00:00:00"/>
    <d v="2014-11-22T00:00:00"/>
    <s v="Standard Class"/>
    <s v="CS-11950"/>
    <x v="229"/>
    <x v="0"/>
    <s v="United States"/>
    <s v="Philadelphia"/>
    <x v="9"/>
    <n v="19140"/>
    <x v="3"/>
    <s v="FUR-FU-10001473"/>
    <x v="0"/>
    <x v="5"/>
    <s v="Eldon Executive Woodline II Desk Accessories, Mahogany"/>
    <n v="60.311999999999998"/>
    <n v="3"/>
    <n v="0.2"/>
    <x v="2834"/>
    <x v="2"/>
    <x v="2"/>
    <x v="0"/>
    <x v="0"/>
  </r>
  <r>
    <n v="3304"/>
    <s v="US-2014-159926"/>
    <d v="2014-11-18T00:00:00"/>
    <d v="2014-11-22T00:00:00"/>
    <s v="Standard Class"/>
    <s v="CS-11950"/>
    <x v="229"/>
    <x v="0"/>
    <s v="United States"/>
    <s v="Philadelphia"/>
    <x v="9"/>
    <n v="19140"/>
    <x v="3"/>
    <s v="OFF-BI-10004656"/>
    <x v="1"/>
    <x v="8"/>
    <s v="Peel &amp; Stick Add-On Corner Pockets"/>
    <n v="1.944"/>
    <n v="3"/>
    <n v="0.7"/>
    <x v="2874"/>
    <x v="1"/>
    <x v="2"/>
    <x v="0"/>
    <x v="0"/>
  </r>
  <r>
    <n v="3305"/>
    <s v="CA-2014-104738"/>
    <d v="2014-12-30T00:00:00"/>
    <d v="2015-01-01T00:00:00"/>
    <s v="Second Class"/>
    <s v="SP-20620"/>
    <x v="407"/>
    <x v="1"/>
    <s v="United States"/>
    <s v="Laredo"/>
    <x v="5"/>
    <n v="78041"/>
    <x v="2"/>
    <s v="OFF-EN-10004955"/>
    <x v="1"/>
    <x v="12"/>
    <s v="Fashion Color Clasp Envelopes"/>
    <n v="12.984"/>
    <n v="3"/>
    <n v="0.2"/>
    <x v="2875"/>
    <x v="2"/>
    <x v="2"/>
    <x v="0"/>
    <x v="4"/>
  </r>
  <r>
    <n v="3306"/>
    <s v="CA-2014-104738"/>
    <d v="2014-12-30T00:00:00"/>
    <d v="2015-01-01T00:00:00"/>
    <s v="Second Class"/>
    <s v="SP-20620"/>
    <x v="407"/>
    <x v="1"/>
    <s v="United States"/>
    <s v="Laredo"/>
    <x v="5"/>
    <n v="78041"/>
    <x v="2"/>
    <s v="TEC-PH-10002468"/>
    <x v="2"/>
    <x v="7"/>
    <s v="Plantronics CS 50-USB - headset - Convertible, Monaural"/>
    <n v="217.584"/>
    <n v="2"/>
    <n v="0.2"/>
    <x v="2876"/>
    <x v="2"/>
    <x v="2"/>
    <x v="0"/>
    <x v="4"/>
  </r>
  <r>
    <n v="3307"/>
    <s v="CA-2014-104738"/>
    <d v="2014-12-30T00:00:00"/>
    <d v="2015-01-01T00:00:00"/>
    <s v="Second Class"/>
    <s v="SP-20620"/>
    <x v="407"/>
    <x v="1"/>
    <s v="United States"/>
    <s v="Laredo"/>
    <x v="5"/>
    <n v="78041"/>
    <x v="2"/>
    <s v="TEC-PH-10000576"/>
    <x v="2"/>
    <x v="7"/>
    <s v="AT&amp;T 1080 Corded phone"/>
    <n v="328.77600000000001"/>
    <n v="3"/>
    <n v="0.2"/>
    <x v="2877"/>
    <x v="2"/>
    <x v="2"/>
    <x v="0"/>
    <x v="4"/>
  </r>
  <r>
    <n v="3308"/>
    <s v="CA-2014-104738"/>
    <d v="2014-12-30T00:00:00"/>
    <d v="2015-01-01T00:00:00"/>
    <s v="Second Class"/>
    <s v="SP-20620"/>
    <x v="407"/>
    <x v="1"/>
    <s v="United States"/>
    <s v="Laredo"/>
    <x v="5"/>
    <n v="78041"/>
    <x v="2"/>
    <s v="OFF-BI-10002160"/>
    <x v="1"/>
    <x v="8"/>
    <s v="Acco Hanging Data Binders"/>
    <n v="2.286"/>
    <n v="3"/>
    <n v="0.8"/>
    <x v="2878"/>
    <x v="1"/>
    <x v="2"/>
    <x v="0"/>
    <x v="4"/>
  </r>
  <r>
    <n v="3309"/>
    <s v="CA-2014-104738"/>
    <d v="2014-12-30T00:00:00"/>
    <d v="2015-01-01T00:00:00"/>
    <s v="Second Class"/>
    <s v="SP-20620"/>
    <x v="407"/>
    <x v="1"/>
    <s v="United States"/>
    <s v="Laredo"/>
    <x v="5"/>
    <n v="78041"/>
    <x v="2"/>
    <s v="TEC-AC-10003628"/>
    <x v="2"/>
    <x v="11"/>
    <s v="Logitech 910-002974 M325 Wireless Mouse for Web Scrolling"/>
    <n v="47.984000000000002"/>
    <n v="2"/>
    <n v="0.2"/>
    <x v="2262"/>
    <x v="2"/>
    <x v="2"/>
    <x v="0"/>
    <x v="4"/>
  </r>
  <r>
    <n v="3310"/>
    <s v="CA-2015-144386"/>
    <d v="2015-11-05T00:00:00"/>
    <d v="2015-11-11T00:00:00"/>
    <s v="Standard Class"/>
    <s v="GT-14635"/>
    <x v="265"/>
    <x v="1"/>
    <s v="United States"/>
    <s v="New York City"/>
    <x v="15"/>
    <n v="10009"/>
    <x v="3"/>
    <s v="OFF-BI-10001116"/>
    <x v="1"/>
    <x v="8"/>
    <s v="Wilson Jones 1&quot; Hanging DublLock Ring Binders"/>
    <n v="25.344000000000001"/>
    <n v="6"/>
    <n v="0.2"/>
    <x v="2879"/>
    <x v="2"/>
    <x v="1"/>
    <x v="0"/>
    <x v="0"/>
  </r>
  <r>
    <n v="3311"/>
    <s v="CA-2016-111416"/>
    <d v="2016-09-17T00:00:00"/>
    <d v="2016-09-22T00:00:00"/>
    <s v="Standard Class"/>
    <s v="LW-17215"/>
    <x v="560"/>
    <x v="0"/>
    <s v="United States"/>
    <s v="New York City"/>
    <x v="15"/>
    <n v="10035"/>
    <x v="3"/>
    <s v="OFF-BI-10002026"/>
    <x v="1"/>
    <x v="8"/>
    <s v="Avery Arch Ring Binders"/>
    <n v="232.4"/>
    <n v="5"/>
    <n v="0.2"/>
    <x v="2880"/>
    <x v="2"/>
    <x v="0"/>
    <x v="2"/>
    <x v="8"/>
  </r>
  <r>
    <n v="3312"/>
    <s v="CA-2016-162747"/>
    <d v="2016-03-20T00:00:00"/>
    <d v="2016-03-25T00:00:00"/>
    <s v="Second Class"/>
    <s v="AH-10030"/>
    <x v="692"/>
    <x v="1"/>
    <s v="United States"/>
    <s v="Gulfport"/>
    <x v="35"/>
    <n v="39503"/>
    <x v="0"/>
    <s v="FUR-FU-10003691"/>
    <x v="0"/>
    <x v="5"/>
    <s v="Eldon Image Series Desk Accessories, Ebony"/>
    <n v="86.45"/>
    <n v="7"/>
    <n v="0"/>
    <x v="2881"/>
    <x v="0"/>
    <x v="0"/>
    <x v="3"/>
    <x v="10"/>
  </r>
  <r>
    <n v="3313"/>
    <s v="US-2014-133130"/>
    <d v="2014-09-27T00:00:00"/>
    <d v="2014-10-01T00:00:00"/>
    <s v="Standard Class"/>
    <s v="TH-21100"/>
    <x v="513"/>
    <x v="0"/>
    <s v="United States"/>
    <s v="San Diego"/>
    <x v="1"/>
    <n v="92037"/>
    <x v="1"/>
    <s v="FUR-CH-10002602"/>
    <x v="0"/>
    <x v="1"/>
    <s v="DMI Arturo Collection Mission-style Design Wood Chair"/>
    <n v="603.91999999999996"/>
    <n v="5"/>
    <n v="0.2"/>
    <x v="2882"/>
    <x v="2"/>
    <x v="2"/>
    <x v="2"/>
    <x v="8"/>
  </r>
  <r>
    <n v="3314"/>
    <s v="US-2014-133130"/>
    <d v="2014-09-27T00:00:00"/>
    <d v="2014-10-01T00:00:00"/>
    <s v="Standard Class"/>
    <s v="TH-21100"/>
    <x v="513"/>
    <x v="0"/>
    <s v="United States"/>
    <s v="San Diego"/>
    <x v="1"/>
    <n v="92037"/>
    <x v="1"/>
    <s v="OFF-PA-10000675"/>
    <x v="1"/>
    <x v="10"/>
    <s v="Xerox 1919"/>
    <n v="81.98"/>
    <n v="2"/>
    <n v="0"/>
    <x v="2883"/>
    <x v="0"/>
    <x v="2"/>
    <x v="2"/>
    <x v="8"/>
  </r>
  <r>
    <n v="3315"/>
    <s v="CA-2017-169978"/>
    <d v="2017-12-24T00:00:00"/>
    <d v="2017-12-28T00:00:00"/>
    <s v="Standard Class"/>
    <s v="HG-15025"/>
    <x v="643"/>
    <x v="0"/>
    <s v="United States"/>
    <s v="Oceanside"/>
    <x v="15"/>
    <n v="11572"/>
    <x v="3"/>
    <s v="FUR-CH-10002602"/>
    <x v="0"/>
    <x v="1"/>
    <s v="DMI Arturo Collection Mission-style Design Wood Chair"/>
    <n v="271.76400000000001"/>
    <n v="2"/>
    <n v="0.1"/>
    <x v="2884"/>
    <x v="3"/>
    <x v="3"/>
    <x v="0"/>
    <x v="4"/>
  </r>
  <r>
    <n v="3316"/>
    <s v="CA-2017-169978"/>
    <d v="2017-12-24T00:00:00"/>
    <d v="2017-12-28T00:00:00"/>
    <s v="Standard Class"/>
    <s v="HG-15025"/>
    <x v="643"/>
    <x v="0"/>
    <s v="United States"/>
    <s v="Oceanside"/>
    <x v="15"/>
    <n v="11572"/>
    <x v="3"/>
    <s v="OFF-BI-10001900"/>
    <x v="1"/>
    <x v="8"/>
    <s v="DXL Angle-View Binders with Locking Rings, Black"/>
    <n v="14.375999999999999"/>
    <n v="3"/>
    <n v="0.2"/>
    <x v="2885"/>
    <x v="2"/>
    <x v="3"/>
    <x v="0"/>
    <x v="4"/>
  </r>
  <r>
    <n v="3317"/>
    <s v="CA-2017-161739"/>
    <d v="2017-11-10T00:00:00"/>
    <d v="2017-11-15T00:00:00"/>
    <s v="Second Class"/>
    <s v="EB-13750"/>
    <x v="494"/>
    <x v="1"/>
    <s v="United States"/>
    <s v="Round Rock"/>
    <x v="5"/>
    <n v="78664"/>
    <x v="2"/>
    <s v="FUR-FU-10001468"/>
    <x v="0"/>
    <x v="5"/>
    <s v="Tenex Antistatic Computer Chair Mats"/>
    <n v="341.96"/>
    <n v="5"/>
    <n v="0.6"/>
    <x v="2886"/>
    <x v="1"/>
    <x v="3"/>
    <x v="0"/>
    <x v="0"/>
  </r>
  <r>
    <n v="3318"/>
    <s v="CA-2015-165057"/>
    <d v="2015-09-11T00:00:00"/>
    <d v="2015-09-15T00:00:00"/>
    <s v="Standard Class"/>
    <s v="SC-20725"/>
    <x v="56"/>
    <x v="0"/>
    <s v="United States"/>
    <s v="Redlands"/>
    <x v="1"/>
    <n v="92374"/>
    <x v="1"/>
    <s v="OFF-AR-10004648"/>
    <x v="1"/>
    <x v="6"/>
    <s v="Boston 19500 Mighty Mite Electric Pencil Sharpener"/>
    <n v="181.35"/>
    <n v="9"/>
    <n v="0"/>
    <x v="2887"/>
    <x v="0"/>
    <x v="1"/>
    <x v="2"/>
    <x v="8"/>
  </r>
  <r>
    <n v="3319"/>
    <s v="CA-2015-165057"/>
    <d v="2015-09-11T00:00:00"/>
    <d v="2015-09-15T00:00:00"/>
    <s v="Standard Class"/>
    <s v="SC-20725"/>
    <x v="56"/>
    <x v="0"/>
    <s v="United States"/>
    <s v="Redlands"/>
    <x v="1"/>
    <n v="92374"/>
    <x v="1"/>
    <s v="OFF-LA-10003190"/>
    <x v="1"/>
    <x v="2"/>
    <s v="Avery 474"/>
    <n v="8.64"/>
    <n v="3"/>
    <n v="0"/>
    <x v="910"/>
    <x v="0"/>
    <x v="1"/>
    <x v="2"/>
    <x v="8"/>
  </r>
  <r>
    <n v="3320"/>
    <s v="CA-2014-134551"/>
    <d v="2014-12-20T00:00:00"/>
    <d v="2014-12-25T00:00:00"/>
    <s v="Standard Class"/>
    <s v="TS-21505"/>
    <x v="700"/>
    <x v="0"/>
    <s v="United States"/>
    <s v="Columbia"/>
    <x v="18"/>
    <n v="38401"/>
    <x v="0"/>
    <s v="OFF-AP-10004868"/>
    <x v="1"/>
    <x v="9"/>
    <s v="Hoover Commercial Soft Guard Upright Vacuum And Disposable Filtration Bags"/>
    <n v="43.512"/>
    <n v="7"/>
    <n v="0.2"/>
    <x v="2888"/>
    <x v="2"/>
    <x v="2"/>
    <x v="0"/>
    <x v="4"/>
  </r>
  <r>
    <n v="3321"/>
    <s v="CA-2014-134551"/>
    <d v="2014-12-20T00:00:00"/>
    <d v="2014-12-25T00:00:00"/>
    <s v="Standard Class"/>
    <s v="TS-21505"/>
    <x v="700"/>
    <x v="0"/>
    <s v="United States"/>
    <s v="Columbia"/>
    <x v="18"/>
    <n v="38401"/>
    <x v="0"/>
    <s v="FUR-CH-10004287"/>
    <x v="0"/>
    <x v="1"/>
    <s v="SAFCO Arco Folding Chair"/>
    <n v="662.88"/>
    <n v="3"/>
    <n v="0.2"/>
    <x v="1755"/>
    <x v="2"/>
    <x v="2"/>
    <x v="0"/>
    <x v="4"/>
  </r>
  <r>
    <n v="3322"/>
    <s v="CA-2014-134551"/>
    <d v="2014-12-20T00:00:00"/>
    <d v="2014-12-25T00:00:00"/>
    <s v="Standard Class"/>
    <s v="TS-21505"/>
    <x v="700"/>
    <x v="0"/>
    <s v="United States"/>
    <s v="Columbia"/>
    <x v="18"/>
    <n v="38401"/>
    <x v="0"/>
    <s v="OFF-PA-10002689"/>
    <x v="1"/>
    <x v="10"/>
    <s v="Weyerhaeuser First Choice Laser/Copy Paper (20Lb. and 88 Bright)"/>
    <n v="25.92"/>
    <n v="5"/>
    <n v="0.2"/>
    <x v="1430"/>
    <x v="2"/>
    <x v="2"/>
    <x v="0"/>
    <x v="4"/>
  </r>
  <r>
    <n v="3323"/>
    <s v="CA-2015-120810"/>
    <d v="2015-07-23T00:00:00"/>
    <d v="2015-07-27T00:00:00"/>
    <s v="Standard Class"/>
    <s v="TH-21550"/>
    <x v="274"/>
    <x v="2"/>
    <s v="United States"/>
    <s v="New York City"/>
    <x v="15"/>
    <n v="10009"/>
    <x v="3"/>
    <s v="OFF-AP-10002892"/>
    <x v="1"/>
    <x v="9"/>
    <s v="Belkin F5C206VTEL 6 Outlet Surge"/>
    <n v="68.94"/>
    <n v="3"/>
    <n v="0"/>
    <x v="2889"/>
    <x v="0"/>
    <x v="1"/>
    <x v="2"/>
    <x v="7"/>
  </r>
  <r>
    <n v="3324"/>
    <s v="CA-2015-120810"/>
    <d v="2015-07-23T00:00:00"/>
    <d v="2015-07-27T00:00:00"/>
    <s v="Standard Class"/>
    <s v="TH-21550"/>
    <x v="274"/>
    <x v="2"/>
    <s v="United States"/>
    <s v="New York City"/>
    <x v="15"/>
    <n v="10009"/>
    <x v="3"/>
    <s v="FUR-FU-10002253"/>
    <x v="0"/>
    <x v="5"/>
    <s v="Howard Miller 13&quot; Diameter Pewter Finish Round Wall Clock"/>
    <n v="128.82"/>
    <n v="3"/>
    <n v="0"/>
    <x v="2890"/>
    <x v="0"/>
    <x v="1"/>
    <x v="2"/>
    <x v="7"/>
  </r>
  <r>
    <n v="3325"/>
    <s v="CA-2014-165309"/>
    <d v="2014-11-11T00:00:00"/>
    <d v="2014-11-15T00:00:00"/>
    <s v="Standard Class"/>
    <s v="KD-16270"/>
    <x v="30"/>
    <x v="0"/>
    <s v="United States"/>
    <s v="Houston"/>
    <x v="5"/>
    <n v="77095"/>
    <x v="2"/>
    <s v="OFF-BI-10001359"/>
    <x v="1"/>
    <x v="8"/>
    <s v="GBC DocuBind TL300 Electric Binding System"/>
    <n v="896.99"/>
    <n v="5"/>
    <n v="0.8"/>
    <x v="2891"/>
    <x v="1"/>
    <x v="2"/>
    <x v="0"/>
    <x v="0"/>
  </r>
  <r>
    <n v="3326"/>
    <s v="CA-2014-165309"/>
    <d v="2014-11-11T00:00:00"/>
    <d v="2014-11-15T00:00:00"/>
    <s v="Standard Class"/>
    <s v="KD-16270"/>
    <x v="30"/>
    <x v="0"/>
    <s v="United States"/>
    <s v="Houston"/>
    <x v="5"/>
    <n v="77095"/>
    <x v="2"/>
    <s v="OFF-BI-10001267"/>
    <x v="1"/>
    <x v="8"/>
    <s v="Universal Recycled Hanging Pressboard Report Binders, Letter Size"/>
    <n v="1.234"/>
    <n v="1"/>
    <n v="0.8"/>
    <x v="2892"/>
    <x v="1"/>
    <x v="2"/>
    <x v="0"/>
    <x v="0"/>
  </r>
  <r>
    <n v="3327"/>
    <s v="CA-2014-165309"/>
    <d v="2014-11-11T00:00:00"/>
    <d v="2014-11-15T00:00:00"/>
    <s v="Standard Class"/>
    <s v="KD-16270"/>
    <x v="30"/>
    <x v="0"/>
    <s v="United States"/>
    <s v="Houston"/>
    <x v="5"/>
    <n v="77095"/>
    <x v="2"/>
    <s v="OFF-AR-10003582"/>
    <x v="1"/>
    <x v="6"/>
    <s v="Boston Electric Pencil Sharpener, Model 1818, Charcoal Black"/>
    <n v="67.56"/>
    <n v="3"/>
    <n v="0.2"/>
    <x v="2893"/>
    <x v="2"/>
    <x v="2"/>
    <x v="0"/>
    <x v="0"/>
  </r>
  <r>
    <n v="3328"/>
    <s v="CA-2014-165309"/>
    <d v="2014-11-11T00:00:00"/>
    <d v="2014-11-15T00:00:00"/>
    <s v="Standard Class"/>
    <s v="KD-16270"/>
    <x v="30"/>
    <x v="0"/>
    <s v="United States"/>
    <s v="Houston"/>
    <x v="5"/>
    <n v="77095"/>
    <x v="2"/>
    <s v="OFF-PA-10003724"/>
    <x v="1"/>
    <x v="10"/>
    <s v="Wirebound Message Book, 4 per Page"/>
    <n v="21.72"/>
    <n v="5"/>
    <n v="0.2"/>
    <x v="2894"/>
    <x v="2"/>
    <x v="2"/>
    <x v="0"/>
    <x v="0"/>
  </r>
  <r>
    <n v="3329"/>
    <s v="CA-2014-165309"/>
    <d v="2014-11-11T00:00:00"/>
    <d v="2014-11-15T00:00:00"/>
    <s v="Standard Class"/>
    <s v="KD-16270"/>
    <x v="30"/>
    <x v="0"/>
    <s v="United States"/>
    <s v="Houston"/>
    <x v="5"/>
    <n v="77095"/>
    <x v="2"/>
    <s v="OFF-PA-10001033"/>
    <x v="1"/>
    <x v="10"/>
    <s v="Xerox 1893"/>
    <n v="262.33600000000001"/>
    <n v="8"/>
    <n v="0.2"/>
    <x v="2895"/>
    <x v="2"/>
    <x v="2"/>
    <x v="0"/>
    <x v="0"/>
  </r>
  <r>
    <n v="3330"/>
    <s v="CA-2014-165309"/>
    <d v="2014-11-11T00:00:00"/>
    <d v="2014-11-15T00:00:00"/>
    <s v="Standard Class"/>
    <s v="KD-16270"/>
    <x v="30"/>
    <x v="0"/>
    <s v="United States"/>
    <s v="Houston"/>
    <x v="5"/>
    <n v="77095"/>
    <x v="2"/>
    <s v="TEC-PH-10003505"/>
    <x v="2"/>
    <x v="7"/>
    <s v="Geemarc AmpliPOWER60"/>
    <n v="148.47999999999999"/>
    <n v="2"/>
    <n v="0.2"/>
    <x v="1551"/>
    <x v="2"/>
    <x v="2"/>
    <x v="0"/>
    <x v="0"/>
  </r>
  <r>
    <n v="3331"/>
    <s v="CA-2014-165309"/>
    <d v="2014-11-11T00:00:00"/>
    <d v="2014-11-15T00:00:00"/>
    <s v="Standard Class"/>
    <s v="KD-16270"/>
    <x v="30"/>
    <x v="0"/>
    <s v="United States"/>
    <s v="Houston"/>
    <x v="5"/>
    <n v="77095"/>
    <x v="2"/>
    <s v="TEC-PH-10004959"/>
    <x v="2"/>
    <x v="7"/>
    <s v="Classic Ivory Antique Telephone ZL1810"/>
    <n v="241.17599999999999"/>
    <n v="3"/>
    <n v="0.2"/>
    <x v="2896"/>
    <x v="2"/>
    <x v="2"/>
    <x v="0"/>
    <x v="0"/>
  </r>
  <r>
    <n v="3332"/>
    <s v="CA-2017-122595"/>
    <d v="2017-12-14T00:00:00"/>
    <d v="2017-12-20T00:00:00"/>
    <s v="Standard Class"/>
    <s v="GM-14455"/>
    <x v="39"/>
    <x v="2"/>
    <s v="United States"/>
    <s v="Chicago"/>
    <x v="10"/>
    <n v="60653"/>
    <x v="2"/>
    <s v="TEC-AC-10000474"/>
    <x v="2"/>
    <x v="11"/>
    <s v="Kensington Expert Mouse Optical USB Trackball for PC or Mac"/>
    <n v="227.976"/>
    <n v="3"/>
    <n v="0.2"/>
    <x v="2897"/>
    <x v="2"/>
    <x v="3"/>
    <x v="0"/>
    <x v="4"/>
  </r>
  <r>
    <n v="3333"/>
    <s v="CA-2017-122595"/>
    <d v="2017-12-14T00:00:00"/>
    <d v="2017-12-20T00:00:00"/>
    <s v="Standard Class"/>
    <s v="GM-14455"/>
    <x v="39"/>
    <x v="2"/>
    <s v="United States"/>
    <s v="Chicago"/>
    <x v="10"/>
    <n v="60653"/>
    <x v="2"/>
    <s v="TEC-PH-10003095"/>
    <x v="2"/>
    <x v="7"/>
    <s v="Samsung HM1900 Bluetooth Headset"/>
    <n v="52.68"/>
    <n v="3"/>
    <n v="0.2"/>
    <x v="2898"/>
    <x v="2"/>
    <x v="3"/>
    <x v="0"/>
    <x v="4"/>
  </r>
  <r>
    <n v="3334"/>
    <s v="CA-2017-122595"/>
    <d v="2017-12-14T00:00:00"/>
    <d v="2017-12-20T00:00:00"/>
    <s v="Standard Class"/>
    <s v="GM-14455"/>
    <x v="39"/>
    <x v="2"/>
    <s v="United States"/>
    <s v="Chicago"/>
    <x v="10"/>
    <n v="60653"/>
    <x v="2"/>
    <s v="FUR-FU-10002963"/>
    <x v="0"/>
    <x v="5"/>
    <s v="Master Caster Door Stop, Gray"/>
    <n v="2.032"/>
    <n v="1"/>
    <n v="0.6"/>
    <x v="2899"/>
    <x v="1"/>
    <x v="3"/>
    <x v="0"/>
    <x v="4"/>
  </r>
  <r>
    <n v="3335"/>
    <s v="US-2017-109253"/>
    <d v="2017-08-21T00:00:00"/>
    <d v="2017-08-22T00:00:00"/>
    <s v="First Class"/>
    <s v="PR-18880"/>
    <x v="701"/>
    <x v="0"/>
    <s v="United States"/>
    <s v="Oakland"/>
    <x v="1"/>
    <n v="94601"/>
    <x v="1"/>
    <s v="OFF-AR-10000203"/>
    <x v="1"/>
    <x v="6"/>
    <s v="Newell 336"/>
    <n v="17.12"/>
    <n v="4"/>
    <n v="0"/>
    <x v="2900"/>
    <x v="0"/>
    <x v="3"/>
    <x v="2"/>
    <x v="6"/>
  </r>
  <r>
    <n v="3336"/>
    <s v="US-2017-109253"/>
    <d v="2017-08-21T00:00:00"/>
    <d v="2017-08-22T00:00:00"/>
    <s v="First Class"/>
    <s v="PR-18880"/>
    <x v="701"/>
    <x v="0"/>
    <s v="United States"/>
    <s v="Oakland"/>
    <x v="1"/>
    <n v="94601"/>
    <x v="1"/>
    <s v="TEC-PH-10004667"/>
    <x v="2"/>
    <x v="7"/>
    <s v="Cisco 8x8 Inc. 6753i IP Business Phone System"/>
    <n v="431.96800000000002"/>
    <n v="4"/>
    <n v="0.2"/>
    <x v="2901"/>
    <x v="2"/>
    <x v="3"/>
    <x v="2"/>
    <x v="6"/>
  </r>
  <r>
    <n v="3337"/>
    <s v="US-2017-109253"/>
    <d v="2017-08-21T00:00:00"/>
    <d v="2017-08-22T00:00:00"/>
    <s v="First Class"/>
    <s v="PR-18880"/>
    <x v="701"/>
    <x v="0"/>
    <s v="United States"/>
    <s v="Oakland"/>
    <x v="1"/>
    <n v="94601"/>
    <x v="1"/>
    <s v="FUR-FU-10000193"/>
    <x v="0"/>
    <x v="5"/>
    <s v="Tenex Chairmats For Use with Hard Floors"/>
    <n v="129.91999999999999"/>
    <n v="4"/>
    <n v="0"/>
    <x v="2902"/>
    <x v="0"/>
    <x v="3"/>
    <x v="2"/>
    <x v="6"/>
  </r>
  <r>
    <n v="3338"/>
    <s v="US-2017-109253"/>
    <d v="2017-08-21T00:00:00"/>
    <d v="2017-08-22T00:00:00"/>
    <s v="First Class"/>
    <s v="PR-18880"/>
    <x v="701"/>
    <x v="0"/>
    <s v="United States"/>
    <s v="Oakland"/>
    <x v="1"/>
    <n v="94601"/>
    <x v="1"/>
    <s v="FUR-TA-10001539"/>
    <x v="0"/>
    <x v="3"/>
    <s v="Chromcraft Rectangular Conference Tables"/>
    <n v="568.72799999999995"/>
    <n v="3"/>
    <n v="0.2"/>
    <x v="2903"/>
    <x v="2"/>
    <x v="3"/>
    <x v="2"/>
    <x v="6"/>
  </r>
  <r>
    <n v="3339"/>
    <s v="US-2017-109253"/>
    <d v="2017-08-21T00:00:00"/>
    <d v="2017-08-22T00:00:00"/>
    <s v="First Class"/>
    <s v="PR-18880"/>
    <x v="701"/>
    <x v="0"/>
    <s v="United States"/>
    <s v="Oakland"/>
    <x v="1"/>
    <n v="94601"/>
    <x v="1"/>
    <s v="OFF-BI-10000962"/>
    <x v="1"/>
    <x v="8"/>
    <s v="Acco Flexible ACCOHIDE Square Ring Data Binder, Dark Blue, 11 1/2&quot; X 14&quot; 7/8&quot;"/>
    <n v="117.14400000000001"/>
    <n v="9"/>
    <n v="0.2"/>
    <x v="2904"/>
    <x v="2"/>
    <x v="3"/>
    <x v="2"/>
    <x v="6"/>
  </r>
  <r>
    <n v="3340"/>
    <s v="US-2017-109253"/>
    <d v="2017-08-21T00:00:00"/>
    <d v="2017-08-22T00:00:00"/>
    <s v="First Class"/>
    <s v="PR-18880"/>
    <x v="701"/>
    <x v="0"/>
    <s v="United States"/>
    <s v="Oakland"/>
    <x v="1"/>
    <n v="94601"/>
    <x v="1"/>
    <s v="OFF-AP-10002867"/>
    <x v="1"/>
    <x v="9"/>
    <s v="Fellowes Command Center 5-outlet power strip"/>
    <n v="203.52"/>
    <n v="3"/>
    <n v="0"/>
    <x v="2905"/>
    <x v="0"/>
    <x v="3"/>
    <x v="2"/>
    <x v="6"/>
  </r>
  <r>
    <n v="3341"/>
    <s v="US-2017-109253"/>
    <d v="2017-08-21T00:00:00"/>
    <d v="2017-08-22T00:00:00"/>
    <s v="First Class"/>
    <s v="PR-18880"/>
    <x v="701"/>
    <x v="0"/>
    <s v="United States"/>
    <s v="Oakland"/>
    <x v="1"/>
    <n v="94601"/>
    <x v="1"/>
    <s v="OFF-LA-10001158"/>
    <x v="1"/>
    <x v="2"/>
    <s v="Avery Address/Shipping Labels for Typewriters, 4&quot; x 2&quot;"/>
    <n v="51.75"/>
    <n v="5"/>
    <n v="0"/>
    <x v="2906"/>
    <x v="0"/>
    <x v="3"/>
    <x v="2"/>
    <x v="6"/>
  </r>
  <r>
    <n v="3342"/>
    <s v="CA-2016-145982"/>
    <d v="2016-08-27T00:00:00"/>
    <d v="2016-09-01T00:00:00"/>
    <s v="Second Class"/>
    <s v="TB-21055"/>
    <x v="26"/>
    <x v="0"/>
    <s v="United States"/>
    <s v="Quincy"/>
    <x v="31"/>
    <n v="2169"/>
    <x v="3"/>
    <s v="OFF-PA-10000675"/>
    <x v="1"/>
    <x v="10"/>
    <s v="Xerox 1919"/>
    <n v="122.97"/>
    <n v="3"/>
    <n v="0"/>
    <x v="1283"/>
    <x v="0"/>
    <x v="0"/>
    <x v="2"/>
    <x v="6"/>
  </r>
  <r>
    <n v="3343"/>
    <s v="CA-2016-145982"/>
    <d v="2016-08-27T00:00:00"/>
    <d v="2016-09-01T00:00:00"/>
    <s v="Second Class"/>
    <s v="TB-21055"/>
    <x v="26"/>
    <x v="0"/>
    <s v="United States"/>
    <s v="Quincy"/>
    <x v="31"/>
    <n v="2169"/>
    <x v="3"/>
    <s v="FUR-TA-10001307"/>
    <x v="0"/>
    <x v="3"/>
    <s v="SAFCO PlanMaster Heigh-Adjustable Drafting Table Base, 43w x 30d x 30-37h, Black"/>
    <n v="244.61500000000001"/>
    <n v="1"/>
    <n v="0.3"/>
    <x v="2907"/>
    <x v="1"/>
    <x v="0"/>
    <x v="2"/>
    <x v="6"/>
  </r>
  <r>
    <n v="3344"/>
    <s v="CA-2016-145982"/>
    <d v="2016-08-27T00:00:00"/>
    <d v="2016-09-01T00:00:00"/>
    <s v="Second Class"/>
    <s v="TB-21055"/>
    <x v="26"/>
    <x v="0"/>
    <s v="United States"/>
    <s v="Quincy"/>
    <x v="31"/>
    <n v="2169"/>
    <x v="3"/>
    <s v="TEC-PH-10000011"/>
    <x v="2"/>
    <x v="7"/>
    <s v="PureGear Roll-On Screen Protector"/>
    <n v="59.97"/>
    <n v="3"/>
    <n v="0"/>
    <x v="2908"/>
    <x v="0"/>
    <x v="0"/>
    <x v="2"/>
    <x v="6"/>
  </r>
  <r>
    <n v="3345"/>
    <s v="CA-2016-145982"/>
    <d v="2016-08-27T00:00:00"/>
    <d v="2016-09-01T00:00:00"/>
    <s v="Second Class"/>
    <s v="TB-21055"/>
    <x v="26"/>
    <x v="0"/>
    <s v="United States"/>
    <s v="Quincy"/>
    <x v="31"/>
    <n v="2169"/>
    <x v="3"/>
    <s v="OFF-PA-10002666"/>
    <x v="1"/>
    <x v="10"/>
    <s v="Southworth 25% Cotton Linen-Finish Paper &amp; Envelopes"/>
    <n v="81.540000000000006"/>
    <n v="9"/>
    <n v="0"/>
    <x v="2909"/>
    <x v="0"/>
    <x v="0"/>
    <x v="2"/>
    <x v="6"/>
  </r>
  <r>
    <n v="3346"/>
    <s v="CA-2016-145982"/>
    <d v="2016-08-27T00:00:00"/>
    <d v="2016-09-01T00:00:00"/>
    <s v="Second Class"/>
    <s v="TB-21055"/>
    <x v="26"/>
    <x v="0"/>
    <s v="United States"/>
    <s v="Quincy"/>
    <x v="31"/>
    <n v="2169"/>
    <x v="3"/>
    <s v="OFF-FA-10000735"/>
    <x v="1"/>
    <x v="13"/>
    <s v="Staples"/>
    <n v="11.68"/>
    <n v="4"/>
    <n v="0"/>
    <x v="2247"/>
    <x v="0"/>
    <x v="0"/>
    <x v="2"/>
    <x v="6"/>
  </r>
  <r>
    <n v="3347"/>
    <s v="CA-2016-145982"/>
    <d v="2016-08-27T00:00:00"/>
    <d v="2016-09-01T00:00:00"/>
    <s v="Second Class"/>
    <s v="TB-21055"/>
    <x v="26"/>
    <x v="0"/>
    <s v="United States"/>
    <s v="Quincy"/>
    <x v="31"/>
    <n v="2169"/>
    <x v="3"/>
    <s v="OFF-BI-10000174"/>
    <x v="1"/>
    <x v="8"/>
    <s v="Wilson Jones Clip &amp; Carry Folder Binder Tool for Ring Binders, Clear"/>
    <n v="29"/>
    <n v="5"/>
    <n v="0"/>
    <x v="2910"/>
    <x v="0"/>
    <x v="0"/>
    <x v="2"/>
    <x v="6"/>
  </r>
  <r>
    <n v="3348"/>
    <s v="CA-2015-112014"/>
    <d v="2015-08-13T00:00:00"/>
    <d v="2015-08-20T00:00:00"/>
    <s v="Standard Class"/>
    <s v="ON-18715"/>
    <x v="21"/>
    <x v="1"/>
    <s v="United States"/>
    <s v="Yucaipa"/>
    <x v="1"/>
    <n v="92399"/>
    <x v="1"/>
    <s v="OFF-AR-10003156"/>
    <x v="1"/>
    <x v="6"/>
    <s v="50 Colored Long Pencils"/>
    <n v="50.8"/>
    <n v="5"/>
    <n v="0"/>
    <x v="2911"/>
    <x v="0"/>
    <x v="1"/>
    <x v="2"/>
    <x v="6"/>
  </r>
  <r>
    <n v="3349"/>
    <s v="CA-2017-154732"/>
    <d v="2017-11-05T00:00:00"/>
    <d v="2017-11-07T00:00:00"/>
    <s v="First Class"/>
    <s v="AH-10195"/>
    <x v="124"/>
    <x v="1"/>
    <s v="United States"/>
    <s v="Chicago"/>
    <x v="10"/>
    <n v="60623"/>
    <x v="2"/>
    <s v="OFF-BI-10000474"/>
    <x v="1"/>
    <x v="8"/>
    <s v="Avery Recycled Flexi-View Covers for Binding Systems"/>
    <n v="16.03"/>
    <n v="5"/>
    <n v="0.8"/>
    <x v="2912"/>
    <x v="1"/>
    <x v="3"/>
    <x v="0"/>
    <x v="0"/>
  </r>
  <r>
    <n v="3350"/>
    <s v="US-2016-157308"/>
    <d v="2016-08-17T00:00:00"/>
    <d v="2016-08-21T00:00:00"/>
    <s v="Standard Class"/>
    <s v="NM-18520"/>
    <x v="392"/>
    <x v="0"/>
    <s v="United States"/>
    <s v="Seattle"/>
    <x v="4"/>
    <n v="98105"/>
    <x v="1"/>
    <s v="OFF-BI-10003712"/>
    <x v="1"/>
    <x v="8"/>
    <s v="Acco Pressboard Covers with Storage Hooks, 14 7/8&quot; x 11&quot;, Light Blue"/>
    <n v="15.712"/>
    <n v="4"/>
    <n v="0.2"/>
    <x v="589"/>
    <x v="2"/>
    <x v="0"/>
    <x v="2"/>
    <x v="6"/>
  </r>
  <r>
    <n v="3351"/>
    <s v="CA-2016-147536"/>
    <d v="2016-12-26T00:00:00"/>
    <d v="2016-12-31T00:00:00"/>
    <s v="Standard Class"/>
    <s v="AR-10510"/>
    <x v="239"/>
    <x v="0"/>
    <s v="United States"/>
    <s v="New York City"/>
    <x v="15"/>
    <n v="10024"/>
    <x v="3"/>
    <s v="TEC-AC-10003280"/>
    <x v="2"/>
    <x v="11"/>
    <s v="Belkin F8E887 USB Wired Ergonomic Keyboard"/>
    <n v="89.97"/>
    <n v="3"/>
    <n v="0"/>
    <x v="2913"/>
    <x v="0"/>
    <x v="0"/>
    <x v="0"/>
    <x v="4"/>
  </r>
  <r>
    <n v="3352"/>
    <s v="US-2014-134733"/>
    <d v="2014-09-23T00:00:00"/>
    <d v="2014-09-28T00:00:00"/>
    <s v="Standard Class"/>
    <s v="BM-11650"/>
    <x v="312"/>
    <x v="1"/>
    <s v="United States"/>
    <s v="San Diego"/>
    <x v="1"/>
    <n v="92037"/>
    <x v="1"/>
    <s v="FUR-BO-10002916"/>
    <x v="0"/>
    <x v="0"/>
    <s v="Rush Hierlooms Collection 1&quot; Thick Stackable Bookcases"/>
    <n v="435.99900000000002"/>
    <n v="3"/>
    <n v="0.15"/>
    <x v="2914"/>
    <x v="2"/>
    <x v="2"/>
    <x v="2"/>
    <x v="8"/>
  </r>
  <r>
    <n v="3353"/>
    <s v="US-2014-134733"/>
    <d v="2014-09-23T00:00:00"/>
    <d v="2014-09-28T00:00:00"/>
    <s v="Standard Class"/>
    <s v="BM-11650"/>
    <x v="312"/>
    <x v="1"/>
    <s v="United States"/>
    <s v="San Diego"/>
    <x v="1"/>
    <n v="92037"/>
    <x v="1"/>
    <s v="TEC-PH-10002726"/>
    <x v="2"/>
    <x v="7"/>
    <s v="netTALK DUO VoIP Telephone Service"/>
    <n v="83.983999999999995"/>
    <n v="2"/>
    <n v="0.2"/>
    <x v="1471"/>
    <x v="2"/>
    <x v="2"/>
    <x v="2"/>
    <x v="8"/>
  </r>
  <r>
    <n v="3354"/>
    <s v="US-2014-150434"/>
    <d v="2014-07-19T00:00:00"/>
    <d v="2014-07-24T00:00:00"/>
    <s v="Standard Class"/>
    <s v="CA-12310"/>
    <x v="119"/>
    <x v="1"/>
    <s v="United States"/>
    <s v="Bristol"/>
    <x v="29"/>
    <n v="6010"/>
    <x v="3"/>
    <s v="TEC-PH-10000895"/>
    <x v="2"/>
    <x v="7"/>
    <s v="Polycom VVX 310 VoIP phone"/>
    <n v="359.98"/>
    <n v="2"/>
    <n v="0"/>
    <x v="2915"/>
    <x v="0"/>
    <x v="2"/>
    <x v="2"/>
    <x v="7"/>
  </r>
  <r>
    <n v="3355"/>
    <s v="US-2014-150434"/>
    <d v="2014-07-19T00:00:00"/>
    <d v="2014-07-24T00:00:00"/>
    <s v="Standard Class"/>
    <s v="CA-12310"/>
    <x v="119"/>
    <x v="1"/>
    <s v="United States"/>
    <s v="Bristol"/>
    <x v="29"/>
    <n v="6010"/>
    <x v="3"/>
    <s v="FUR-TA-10004152"/>
    <x v="0"/>
    <x v="3"/>
    <s v="Barricks 18&quot; x 48&quot; Non-Folding Utility Table with Bottom Storage Shelf"/>
    <n v="70.56"/>
    <n v="1"/>
    <n v="0.3"/>
    <x v="2916"/>
    <x v="1"/>
    <x v="2"/>
    <x v="2"/>
    <x v="7"/>
  </r>
  <r>
    <n v="3356"/>
    <s v="US-2014-150434"/>
    <d v="2014-07-19T00:00:00"/>
    <d v="2014-07-24T00:00:00"/>
    <s v="Standard Class"/>
    <s v="CA-12310"/>
    <x v="119"/>
    <x v="1"/>
    <s v="United States"/>
    <s v="Bristol"/>
    <x v="29"/>
    <n v="6010"/>
    <x v="3"/>
    <s v="OFF-BI-10003694"/>
    <x v="1"/>
    <x v="8"/>
    <s v="Avery 3 1/2&quot; Diskette Storage Pages, 10/Pack"/>
    <n v="20.88"/>
    <n v="2"/>
    <n v="0"/>
    <x v="1577"/>
    <x v="0"/>
    <x v="2"/>
    <x v="2"/>
    <x v="7"/>
  </r>
  <r>
    <n v="3357"/>
    <s v="US-2014-150434"/>
    <d v="2014-07-19T00:00:00"/>
    <d v="2014-07-24T00:00:00"/>
    <s v="Standard Class"/>
    <s v="CA-12310"/>
    <x v="119"/>
    <x v="1"/>
    <s v="United States"/>
    <s v="Bristol"/>
    <x v="29"/>
    <n v="6010"/>
    <x v="3"/>
    <s v="OFF-BI-10002160"/>
    <x v="1"/>
    <x v="8"/>
    <s v="Acco Hanging Data Binders"/>
    <n v="3.81"/>
    <n v="1"/>
    <n v="0"/>
    <x v="2917"/>
    <x v="0"/>
    <x v="2"/>
    <x v="2"/>
    <x v="7"/>
  </r>
  <r>
    <n v="3358"/>
    <s v="CA-2017-100335"/>
    <d v="2017-09-07T00:00:00"/>
    <d v="2017-09-13T00:00:00"/>
    <s v="Standard Class"/>
    <s v="NF-18595"/>
    <x v="376"/>
    <x v="2"/>
    <s v="United States"/>
    <s v="Chicago"/>
    <x v="10"/>
    <n v="60610"/>
    <x v="2"/>
    <s v="OFF-PA-10001685"/>
    <x v="1"/>
    <x v="10"/>
    <s v="Easy-staple paper"/>
    <n v="73.007999999999996"/>
    <n v="9"/>
    <n v="0.2"/>
    <x v="2918"/>
    <x v="2"/>
    <x v="3"/>
    <x v="2"/>
    <x v="8"/>
  </r>
  <r>
    <n v="3359"/>
    <s v="CA-2016-139234"/>
    <d v="2016-05-06T00:00:00"/>
    <d v="2016-05-10T00:00:00"/>
    <s v="Standard Class"/>
    <s v="AF-10870"/>
    <x v="578"/>
    <x v="0"/>
    <s v="United States"/>
    <s v="Chicago"/>
    <x v="10"/>
    <n v="60610"/>
    <x v="2"/>
    <s v="OFF-BI-10000773"/>
    <x v="1"/>
    <x v="8"/>
    <s v="Insertable Tab Post Binder Dividers"/>
    <n v="3.2080000000000002"/>
    <n v="2"/>
    <n v="0.8"/>
    <x v="2919"/>
    <x v="1"/>
    <x v="0"/>
    <x v="1"/>
    <x v="5"/>
  </r>
  <r>
    <n v="3360"/>
    <s v="CA-2016-139234"/>
    <d v="2016-05-06T00:00:00"/>
    <d v="2016-05-10T00:00:00"/>
    <s v="Standard Class"/>
    <s v="AF-10870"/>
    <x v="578"/>
    <x v="0"/>
    <s v="United States"/>
    <s v="Chicago"/>
    <x v="10"/>
    <n v="60610"/>
    <x v="2"/>
    <s v="TEC-AC-10004510"/>
    <x v="2"/>
    <x v="11"/>
    <s v="Logitech Desktop MK120 Mouse and keyboard Combo"/>
    <n v="26.175999999999998"/>
    <n v="2"/>
    <n v="0.2"/>
    <x v="2920"/>
    <x v="2"/>
    <x v="0"/>
    <x v="1"/>
    <x v="5"/>
  </r>
  <r>
    <n v="3361"/>
    <s v="US-2015-142020"/>
    <d v="2015-06-04T00:00:00"/>
    <d v="2015-06-08T00:00:00"/>
    <s v="Second Class"/>
    <s v="TC-21535"/>
    <x v="426"/>
    <x v="2"/>
    <s v="United States"/>
    <s v="New York City"/>
    <x v="15"/>
    <n v="10024"/>
    <x v="3"/>
    <s v="OFF-PA-10004569"/>
    <x v="1"/>
    <x v="10"/>
    <s v="Wirebound Message Books, Two 4 1/4&quot; x 5&quot; Forms per Page"/>
    <n v="30.44"/>
    <n v="4"/>
    <n v="0"/>
    <x v="2921"/>
    <x v="0"/>
    <x v="1"/>
    <x v="1"/>
    <x v="1"/>
  </r>
  <r>
    <n v="3362"/>
    <s v="US-2015-142020"/>
    <d v="2015-06-04T00:00:00"/>
    <d v="2015-06-08T00:00:00"/>
    <s v="Second Class"/>
    <s v="TC-21535"/>
    <x v="426"/>
    <x v="2"/>
    <s v="United States"/>
    <s v="New York City"/>
    <x v="15"/>
    <n v="10024"/>
    <x v="3"/>
    <s v="FUR-FU-10000672"/>
    <x v="0"/>
    <x v="5"/>
    <s v="Executive Impressions 10&quot; Spectator Wall Clock"/>
    <n v="35.28"/>
    <n v="3"/>
    <n v="0"/>
    <x v="2922"/>
    <x v="0"/>
    <x v="1"/>
    <x v="1"/>
    <x v="1"/>
  </r>
  <r>
    <n v="3363"/>
    <s v="CA-2015-139962"/>
    <d v="2015-12-13T00:00:00"/>
    <d v="2015-12-20T00:00:00"/>
    <s v="Standard Class"/>
    <s v="Dp-13240"/>
    <x v="656"/>
    <x v="2"/>
    <s v="United States"/>
    <s v="Revere"/>
    <x v="31"/>
    <n v="2151"/>
    <x v="3"/>
    <s v="OFF-PA-10004451"/>
    <x v="1"/>
    <x v="10"/>
    <s v="Xerox 222"/>
    <n v="19.440000000000001"/>
    <n v="3"/>
    <n v="0"/>
    <x v="551"/>
    <x v="0"/>
    <x v="1"/>
    <x v="0"/>
    <x v="4"/>
  </r>
  <r>
    <n v="3364"/>
    <s v="CA-2015-139962"/>
    <d v="2015-12-13T00:00:00"/>
    <d v="2015-12-20T00:00:00"/>
    <s v="Standard Class"/>
    <s v="Dp-13240"/>
    <x v="656"/>
    <x v="2"/>
    <s v="United States"/>
    <s v="Revere"/>
    <x v="31"/>
    <n v="2151"/>
    <x v="3"/>
    <s v="OFF-BI-10004738"/>
    <x v="1"/>
    <x v="8"/>
    <s v="Flexible Leather- Look Classic Collection Ring Binder"/>
    <n v="37.880000000000003"/>
    <n v="2"/>
    <n v="0"/>
    <x v="2923"/>
    <x v="0"/>
    <x v="1"/>
    <x v="0"/>
    <x v="4"/>
  </r>
  <r>
    <n v="3365"/>
    <s v="CA-2016-130050"/>
    <d v="2016-07-16T00:00:00"/>
    <d v="2016-07-18T00:00:00"/>
    <s v="Second Class"/>
    <s v="MC-17425"/>
    <x v="466"/>
    <x v="1"/>
    <s v="United States"/>
    <s v="Houston"/>
    <x v="5"/>
    <n v="77036"/>
    <x v="2"/>
    <s v="FUR-FU-10001940"/>
    <x v="0"/>
    <x v="5"/>
    <s v="Staple-based wall hangings"/>
    <n v="9.5519999999999996"/>
    <n v="3"/>
    <n v="0.6"/>
    <x v="2924"/>
    <x v="1"/>
    <x v="0"/>
    <x v="2"/>
    <x v="7"/>
  </r>
  <r>
    <n v="3366"/>
    <s v="CA-2014-115161"/>
    <d v="2014-01-31T00:00:00"/>
    <d v="2014-02-02T00:00:00"/>
    <s v="First Class"/>
    <s v="LC-17050"/>
    <x v="702"/>
    <x v="0"/>
    <s v="United States"/>
    <s v="Mission Viejo"/>
    <x v="1"/>
    <n v="92691"/>
    <x v="1"/>
    <s v="FUR-BO-10003966"/>
    <x v="0"/>
    <x v="0"/>
    <s v="Sauder Facets Collection Library, Sky Alder Finish"/>
    <n v="290.666"/>
    <n v="2"/>
    <n v="0.15"/>
    <x v="2925"/>
    <x v="2"/>
    <x v="2"/>
    <x v="3"/>
    <x v="9"/>
  </r>
  <r>
    <n v="3367"/>
    <s v="CA-2014-165379"/>
    <d v="2014-07-09T00:00:00"/>
    <d v="2014-07-15T00:00:00"/>
    <s v="Standard Class"/>
    <s v="BM-11650"/>
    <x v="312"/>
    <x v="1"/>
    <s v="United States"/>
    <s v="Dallas"/>
    <x v="5"/>
    <n v="75217"/>
    <x v="2"/>
    <s v="OFF-PA-10003072"/>
    <x v="1"/>
    <x v="10"/>
    <s v="Eureka Recycled Copy Paper 8 1/2&quot; x 11&quot;, Ream"/>
    <n v="10.368"/>
    <n v="2"/>
    <n v="0.2"/>
    <x v="572"/>
    <x v="2"/>
    <x v="2"/>
    <x v="2"/>
    <x v="7"/>
  </r>
  <r>
    <n v="3368"/>
    <s v="CA-2014-165379"/>
    <d v="2014-07-09T00:00:00"/>
    <d v="2014-07-15T00:00:00"/>
    <s v="Standard Class"/>
    <s v="BM-11650"/>
    <x v="312"/>
    <x v="1"/>
    <s v="United States"/>
    <s v="Dallas"/>
    <x v="5"/>
    <n v="75217"/>
    <x v="2"/>
    <s v="OFF-PA-10002245"/>
    <x v="1"/>
    <x v="10"/>
    <s v="Xerox 1895"/>
    <n v="14.352"/>
    <n v="3"/>
    <n v="0.2"/>
    <x v="2926"/>
    <x v="2"/>
    <x v="2"/>
    <x v="2"/>
    <x v="7"/>
  </r>
  <r>
    <n v="3369"/>
    <s v="CA-2015-115511"/>
    <d v="2015-11-21T00:00:00"/>
    <d v="2015-11-25T00:00:00"/>
    <s v="Standard Class"/>
    <s v="NW-18400"/>
    <x v="508"/>
    <x v="0"/>
    <s v="United States"/>
    <s v="Las Vegas"/>
    <x v="33"/>
    <n v="89115"/>
    <x v="1"/>
    <s v="FUR-BO-10002598"/>
    <x v="0"/>
    <x v="0"/>
    <s v="Hon Metal Bookcases, Putty"/>
    <n v="141.96"/>
    <n v="2"/>
    <n v="0"/>
    <x v="2927"/>
    <x v="0"/>
    <x v="1"/>
    <x v="0"/>
    <x v="0"/>
  </r>
  <r>
    <n v="3370"/>
    <s v="CA-2015-115511"/>
    <d v="2015-11-21T00:00:00"/>
    <d v="2015-11-25T00:00:00"/>
    <s v="Standard Class"/>
    <s v="NW-18400"/>
    <x v="508"/>
    <x v="0"/>
    <s v="United States"/>
    <s v="Las Vegas"/>
    <x v="33"/>
    <n v="89115"/>
    <x v="1"/>
    <s v="OFF-BI-10002225"/>
    <x v="1"/>
    <x v="8"/>
    <s v="Square Ring Data Binders, Rigid 75 Pt. Covers, 11&quot; x 14-7/8&quot;"/>
    <n v="66.048000000000002"/>
    <n v="4"/>
    <n v="0.2"/>
    <x v="2928"/>
    <x v="2"/>
    <x v="1"/>
    <x v="0"/>
    <x v="0"/>
  </r>
  <r>
    <n v="3371"/>
    <s v="CA-2016-134887"/>
    <d v="2016-03-25T00:00:00"/>
    <d v="2016-03-25T00:00:00"/>
    <s v="Same Day"/>
    <s v="TB-21280"/>
    <x v="509"/>
    <x v="0"/>
    <s v="United States"/>
    <s v="Norman"/>
    <x v="26"/>
    <n v="73071"/>
    <x v="2"/>
    <s v="TEC-AC-10003832"/>
    <x v="2"/>
    <x v="11"/>
    <s v="Logitech P710e Mobile Speakerphone"/>
    <n v="1287.45"/>
    <n v="5"/>
    <n v="0"/>
    <x v="2929"/>
    <x v="0"/>
    <x v="0"/>
    <x v="3"/>
    <x v="10"/>
  </r>
  <r>
    <n v="3372"/>
    <s v="CA-2017-123778"/>
    <d v="2017-09-23T00:00:00"/>
    <d v="2017-09-30T00:00:00"/>
    <s v="Standard Class"/>
    <s v="BS-11755"/>
    <x v="94"/>
    <x v="0"/>
    <s v="United States"/>
    <s v="San Francisco"/>
    <x v="1"/>
    <n v="94122"/>
    <x v="1"/>
    <s v="OFF-BI-10000822"/>
    <x v="1"/>
    <x v="8"/>
    <s v="Acco PRESSTEX Data Binder with Storage Hooks, Light Blue, 9 1/2&quot; X 11&quot;"/>
    <n v="25.824000000000002"/>
    <n v="6"/>
    <n v="0.2"/>
    <x v="2930"/>
    <x v="2"/>
    <x v="3"/>
    <x v="2"/>
    <x v="8"/>
  </r>
  <r>
    <n v="3373"/>
    <s v="CA-2017-123778"/>
    <d v="2017-09-23T00:00:00"/>
    <d v="2017-09-30T00:00:00"/>
    <s v="Standard Class"/>
    <s v="BS-11755"/>
    <x v="94"/>
    <x v="0"/>
    <s v="United States"/>
    <s v="San Francisco"/>
    <x v="1"/>
    <n v="94122"/>
    <x v="1"/>
    <s v="OFF-AP-10001242"/>
    <x v="1"/>
    <x v="9"/>
    <s v="APC 7 Outlet Network SurgeArrest Surge Protector"/>
    <n v="160.96"/>
    <n v="2"/>
    <n v="0"/>
    <x v="2931"/>
    <x v="0"/>
    <x v="3"/>
    <x v="2"/>
    <x v="8"/>
  </r>
  <r>
    <n v="3374"/>
    <s v="CA-2015-161718"/>
    <d v="2015-12-04T00:00:00"/>
    <d v="2015-12-10T00:00:00"/>
    <s v="Standard Class"/>
    <s v="SO-20335"/>
    <x v="2"/>
    <x v="0"/>
    <s v="United States"/>
    <s v="Hempstead"/>
    <x v="15"/>
    <n v="11550"/>
    <x v="3"/>
    <s v="FUR-FU-10002445"/>
    <x v="0"/>
    <x v="5"/>
    <s v="DAX Two-Tone Rosewood/Black Document Frame, Desktop, 5 x 7"/>
    <n v="28.44"/>
    <n v="3"/>
    <n v="0"/>
    <x v="2932"/>
    <x v="0"/>
    <x v="1"/>
    <x v="0"/>
    <x v="4"/>
  </r>
  <r>
    <n v="3375"/>
    <s v="CA-2015-161718"/>
    <d v="2015-12-04T00:00:00"/>
    <d v="2015-12-10T00:00:00"/>
    <s v="Standard Class"/>
    <s v="SO-20335"/>
    <x v="2"/>
    <x v="0"/>
    <s v="United States"/>
    <s v="Hempstead"/>
    <x v="15"/>
    <n v="11550"/>
    <x v="3"/>
    <s v="FUR-CH-10002372"/>
    <x v="0"/>
    <x v="1"/>
    <s v="Office Star - Ergonomically Designed Knee Chair"/>
    <n v="364.41"/>
    <n v="5"/>
    <n v="0.1"/>
    <x v="2933"/>
    <x v="3"/>
    <x v="1"/>
    <x v="0"/>
    <x v="4"/>
  </r>
  <r>
    <n v="3376"/>
    <s v="CA-2015-161718"/>
    <d v="2015-12-04T00:00:00"/>
    <d v="2015-12-10T00:00:00"/>
    <s v="Standard Class"/>
    <s v="SO-20335"/>
    <x v="2"/>
    <x v="0"/>
    <s v="United States"/>
    <s v="Hempstead"/>
    <x v="15"/>
    <n v="11550"/>
    <x v="3"/>
    <s v="TEC-PH-10000376"/>
    <x v="2"/>
    <x v="7"/>
    <s v="Square Credit Card Reader"/>
    <n v="39.96"/>
    <n v="4"/>
    <n v="0"/>
    <x v="2934"/>
    <x v="0"/>
    <x v="1"/>
    <x v="0"/>
    <x v="4"/>
  </r>
  <r>
    <n v="3377"/>
    <s v="CA-2015-161718"/>
    <d v="2015-12-04T00:00:00"/>
    <d v="2015-12-10T00:00:00"/>
    <s v="Standard Class"/>
    <s v="SO-20335"/>
    <x v="2"/>
    <x v="0"/>
    <s v="United States"/>
    <s v="Hempstead"/>
    <x v="15"/>
    <n v="11550"/>
    <x v="3"/>
    <s v="FUR-CH-10002965"/>
    <x v="0"/>
    <x v="1"/>
    <s v="Global Leather Highback Executive Chair with Pneumatic Height Adjustment, Black"/>
    <n v="361.76400000000001"/>
    <n v="2"/>
    <n v="0.1"/>
    <x v="2935"/>
    <x v="3"/>
    <x v="1"/>
    <x v="0"/>
    <x v="4"/>
  </r>
  <r>
    <n v="3378"/>
    <s v="CA-2016-100671"/>
    <d v="2016-11-01T00:00:00"/>
    <d v="2016-11-04T00:00:00"/>
    <s v="First Class"/>
    <s v="CS-12490"/>
    <x v="703"/>
    <x v="1"/>
    <s v="United States"/>
    <s v="Conroe"/>
    <x v="5"/>
    <n v="77301"/>
    <x v="2"/>
    <s v="OFF-ST-10004950"/>
    <x v="1"/>
    <x v="4"/>
    <s v="Tenex Personal Filing Tote With Secure Closure Lid, Black/Frost"/>
    <n v="111.672"/>
    <n v="9"/>
    <n v="0.2"/>
    <x v="2936"/>
    <x v="2"/>
    <x v="0"/>
    <x v="0"/>
    <x v="0"/>
  </r>
  <r>
    <n v="3379"/>
    <s v="CA-2017-142867"/>
    <d v="2017-03-17T00:00:00"/>
    <d v="2017-03-21T00:00:00"/>
    <s v="Standard Class"/>
    <s v="PO-19180"/>
    <x v="178"/>
    <x v="2"/>
    <s v="United States"/>
    <s v="Houston"/>
    <x v="5"/>
    <n v="77095"/>
    <x v="2"/>
    <s v="OFF-BI-10003166"/>
    <x v="1"/>
    <x v="8"/>
    <s v="GBC Plasticlear Binding Covers"/>
    <n v="13.776"/>
    <n v="6"/>
    <n v="0.8"/>
    <x v="2937"/>
    <x v="1"/>
    <x v="3"/>
    <x v="3"/>
    <x v="10"/>
  </r>
  <r>
    <n v="3380"/>
    <s v="CA-2017-142867"/>
    <d v="2017-03-17T00:00:00"/>
    <d v="2017-03-21T00:00:00"/>
    <s v="Standard Class"/>
    <s v="PO-19180"/>
    <x v="178"/>
    <x v="2"/>
    <s v="United States"/>
    <s v="Houston"/>
    <x v="5"/>
    <n v="77095"/>
    <x v="2"/>
    <s v="OFF-PA-10004610"/>
    <x v="1"/>
    <x v="10"/>
    <s v="Xerox 1900"/>
    <n v="10.272"/>
    <n v="3"/>
    <n v="0.2"/>
    <x v="1583"/>
    <x v="2"/>
    <x v="3"/>
    <x v="3"/>
    <x v="10"/>
  </r>
  <r>
    <n v="3381"/>
    <s v="CA-2017-103156"/>
    <d v="2017-11-23T00:00:00"/>
    <d v="2017-11-24T00:00:00"/>
    <s v="First Class"/>
    <s v="TD-20995"/>
    <x v="143"/>
    <x v="0"/>
    <s v="United States"/>
    <s v="Philadelphia"/>
    <x v="9"/>
    <n v="19120"/>
    <x v="3"/>
    <s v="FUR-FU-10000320"/>
    <x v="0"/>
    <x v="5"/>
    <s v="OIC Stacking Trays"/>
    <n v="24.047999999999998"/>
    <n v="9"/>
    <n v="0.2"/>
    <x v="2938"/>
    <x v="2"/>
    <x v="3"/>
    <x v="0"/>
    <x v="0"/>
  </r>
  <r>
    <n v="3382"/>
    <s v="US-2017-162208"/>
    <d v="2017-08-27T00:00:00"/>
    <d v="2017-08-30T00:00:00"/>
    <s v="First Class"/>
    <s v="SP-20620"/>
    <x v="407"/>
    <x v="1"/>
    <s v="United States"/>
    <s v="Tampa"/>
    <x v="2"/>
    <n v="33614"/>
    <x v="0"/>
    <s v="OFF-EN-10004030"/>
    <x v="1"/>
    <x v="12"/>
    <s v="Convenience Packs of Business Envelopes"/>
    <n v="2.8959999999999999"/>
    <n v="1"/>
    <n v="0.2"/>
    <x v="2939"/>
    <x v="2"/>
    <x v="3"/>
    <x v="2"/>
    <x v="6"/>
  </r>
  <r>
    <n v="3383"/>
    <s v="CA-2015-130659"/>
    <d v="2015-12-04T00:00:00"/>
    <d v="2015-12-09T00:00:00"/>
    <s v="Second Class"/>
    <s v="MS-17365"/>
    <x v="333"/>
    <x v="0"/>
    <s v="United States"/>
    <s v="New York City"/>
    <x v="15"/>
    <n v="10035"/>
    <x v="3"/>
    <s v="OFF-EN-10004147"/>
    <x v="1"/>
    <x v="12"/>
    <s v="Wausau Papers Astrobrights Colored Envelopes"/>
    <n v="17.940000000000001"/>
    <n v="3"/>
    <n v="0"/>
    <x v="1526"/>
    <x v="0"/>
    <x v="1"/>
    <x v="0"/>
    <x v="4"/>
  </r>
  <r>
    <n v="3384"/>
    <s v="CA-2015-130659"/>
    <d v="2015-12-04T00:00:00"/>
    <d v="2015-12-09T00:00:00"/>
    <s v="Second Class"/>
    <s v="MS-17365"/>
    <x v="333"/>
    <x v="0"/>
    <s v="United States"/>
    <s v="New York City"/>
    <x v="15"/>
    <n v="10035"/>
    <x v="3"/>
    <s v="FUR-CH-10003535"/>
    <x v="0"/>
    <x v="1"/>
    <s v="Global Armless Task Chair, Royal Blue"/>
    <n v="384.17399999999998"/>
    <n v="7"/>
    <n v="0.1"/>
    <x v="2940"/>
    <x v="3"/>
    <x v="1"/>
    <x v="0"/>
    <x v="4"/>
  </r>
  <r>
    <n v="3385"/>
    <s v="CA-2015-130659"/>
    <d v="2015-12-04T00:00:00"/>
    <d v="2015-12-09T00:00:00"/>
    <s v="Second Class"/>
    <s v="MS-17365"/>
    <x v="333"/>
    <x v="0"/>
    <s v="United States"/>
    <s v="New York City"/>
    <x v="15"/>
    <n v="10035"/>
    <x v="3"/>
    <s v="TEC-PH-10004586"/>
    <x v="2"/>
    <x v="7"/>
    <s v="Wilson SignalBoost 841262 DB PRO Amplifier Kit"/>
    <n v="1799.75"/>
    <n v="5"/>
    <n v="0"/>
    <x v="2941"/>
    <x v="0"/>
    <x v="1"/>
    <x v="0"/>
    <x v="4"/>
  </r>
  <r>
    <n v="3386"/>
    <s v="CA-2017-148404"/>
    <d v="2017-10-07T00:00:00"/>
    <d v="2017-10-11T00:00:00"/>
    <s v="Standard Class"/>
    <s v="Dp-13240"/>
    <x v="656"/>
    <x v="2"/>
    <s v="United States"/>
    <s v="Charlotte"/>
    <x v="3"/>
    <n v="28205"/>
    <x v="0"/>
    <s v="OFF-ST-10003208"/>
    <x v="1"/>
    <x v="4"/>
    <s v="Adjustable Depth Letter/Legal Cart"/>
    <n v="580.67200000000003"/>
    <n v="4"/>
    <n v="0.2"/>
    <x v="2942"/>
    <x v="2"/>
    <x v="3"/>
    <x v="0"/>
    <x v="2"/>
  </r>
  <r>
    <n v="3387"/>
    <s v="CA-2017-148404"/>
    <d v="2017-10-07T00:00:00"/>
    <d v="2017-10-11T00:00:00"/>
    <s v="Standard Class"/>
    <s v="Dp-13240"/>
    <x v="656"/>
    <x v="2"/>
    <s v="United States"/>
    <s v="Charlotte"/>
    <x v="3"/>
    <n v="28205"/>
    <x v="0"/>
    <s v="OFF-FA-10003112"/>
    <x v="1"/>
    <x v="13"/>
    <s v="Staples"/>
    <n v="18.936"/>
    <n v="3"/>
    <n v="0.2"/>
    <x v="2391"/>
    <x v="2"/>
    <x v="3"/>
    <x v="0"/>
    <x v="2"/>
  </r>
  <r>
    <n v="3388"/>
    <s v="CA-2017-148404"/>
    <d v="2017-10-07T00:00:00"/>
    <d v="2017-10-11T00:00:00"/>
    <s v="Standard Class"/>
    <s v="Dp-13240"/>
    <x v="656"/>
    <x v="2"/>
    <s v="United States"/>
    <s v="Charlotte"/>
    <x v="3"/>
    <n v="28205"/>
    <x v="0"/>
    <s v="TEC-PH-10004447"/>
    <x v="2"/>
    <x v="7"/>
    <s v="Toshiba IPT2010-SD IP Telephone"/>
    <n v="222.38399999999999"/>
    <n v="2"/>
    <n v="0.2"/>
    <x v="2943"/>
    <x v="2"/>
    <x v="3"/>
    <x v="0"/>
    <x v="2"/>
  </r>
  <r>
    <n v="3389"/>
    <s v="CA-2017-148404"/>
    <d v="2017-10-07T00:00:00"/>
    <d v="2017-10-11T00:00:00"/>
    <s v="Standard Class"/>
    <s v="Dp-13240"/>
    <x v="656"/>
    <x v="2"/>
    <s v="United States"/>
    <s v="Charlotte"/>
    <x v="3"/>
    <n v="28205"/>
    <x v="0"/>
    <s v="OFF-BI-10002854"/>
    <x v="1"/>
    <x v="8"/>
    <s v="Performers Binder/Pad Holder, Black"/>
    <n v="50.454000000000001"/>
    <n v="6"/>
    <n v="0.7"/>
    <x v="2944"/>
    <x v="1"/>
    <x v="3"/>
    <x v="0"/>
    <x v="2"/>
  </r>
  <r>
    <n v="3390"/>
    <s v="CA-2017-148404"/>
    <d v="2017-10-07T00:00:00"/>
    <d v="2017-10-11T00:00:00"/>
    <s v="Standard Class"/>
    <s v="Dp-13240"/>
    <x v="656"/>
    <x v="2"/>
    <s v="United States"/>
    <s v="Charlotte"/>
    <x v="3"/>
    <n v="28205"/>
    <x v="0"/>
    <s v="FUR-TA-10001039"/>
    <x v="0"/>
    <x v="3"/>
    <s v="KI Adjustable-Height Table"/>
    <n v="154.76400000000001"/>
    <n v="3"/>
    <n v="0.4"/>
    <x v="1296"/>
    <x v="1"/>
    <x v="3"/>
    <x v="0"/>
    <x v="2"/>
  </r>
  <r>
    <n v="3391"/>
    <s v="CA-2017-101077"/>
    <d v="2017-03-25T00:00:00"/>
    <d v="2017-03-30T00:00:00"/>
    <s v="Second Class"/>
    <s v="DB-13660"/>
    <x v="551"/>
    <x v="0"/>
    <s v="United States"/>
    <s v="Dallas"/>
    <x v="5"/>
    <n v="75081"/>
    <x v="2"/>
    <s v="OFF-PA-10004239"/>
    <x v="1"/>
    <x v="10"/>
    <s v="Xerox 1953"/>
    <n v="6.8479999999999999"/>
    <n v="2"/>
    <n v="0.2"/>
    <x v="2945"/>
    <x v="2"/>
    <x v="3"/>
    <x v="3"/>
    <x v="10"/>
  </r>
  <r>
    <n v="3392"/>
    <s v="CA-2014-166471"/>
    <d v="2014-08-09T00:00:00"/>
    <d v="2014-08-13T00:00:00"/>
    <s v="Standard Class"/>
    <s v="MG-17650"/>
    <x v="377"/>
    <x v="2"/>
    <s v="United States"/>
    <s v="Seattle"/>
    <x v="4"/>
    <n v="98103"/>
    <x v="1"/>
    <s v="TEC-PH-10001530"/>
    <x v="2"/>
    <x v="7"/>
    <s v="Cisco Unified IP Phone 7945G VoIP phone"/>
    <n v="1091.1679999999999"/>
    <n v="4"/>
    <n v="0.2"/>
    <x v="2946"/>
    <x v="2"/>
    <x v="2"/>
    <x v="2"/>
    <x v="6"/>
  </r>
  <r>
    <n v="3393"/>
    <s v="CA-2014-166471"/>
    <d v="2014-08-09T00:00:00"/>
    <d v="2014-08-13T00:00:00"/>
    <s v="Standard Class"/>
    <s v="MG-17650"/>
    <x v="377"/>
    <x v="2"/>
    <s v="United States"/>
    <s v="Seattle"/>
    <x v="4"/>
    <n v="98103"/>
    <x v="1"/>
    <s v="TEC-PH-10000038"/>
    <x v="2"/>
    <x v="7"/>
    <s v="Jawbone MINI JAMBOX Wireless Bluetooth Speaker"/>
    <n v="219.16800000000001"/>
    <n v="2"/>
    <n v="0.2"/>
    <x v="2947"/>
    <x v="2"/>
    <x v="2"/>
    <x v="2"/>
    <x v="6"/>
  </r>
  <r>
    <n v="3394"/>
    <s v="CA-2014-105340"/>
    <d v="2014-11-22T00:00:00"/>
    <d v="2014-11-25T00:00:00"/>
    <s v="First Class"/>
    <s v="EH-14185"/>
    <x v="699"/>
    <x v="0"/>
    <s v="United States"/>
    <s v="Pasadena"/>
    <x v="5"/>
    <n v="77506"/>
    <x v="2"/>
    <s v="OFF-BI-10001765"/>
    <x v="1"/>
    <x v="8"/>
    <s v="Wilson Jones Heavy-Duty Casebound Ring Binders with Metal Hinges"/>
    <n v="6.9279999999999999"/>
    <n v="1"/>
    <n v="0.8"/>
    <x v="2948"/>
    <x v="1"/>
    <x v="2"/>
    <x v="0"/>
    <x v="0"/>
  </r>
  <r>
    <n v="3395"/>
    <s v="US-2017-131583"/>
    <d v="2017-06-10T00:00:00"/>
    <d v="2017-06-10T00:00:00"/>
    <s v="Same Day"/>
    <s v="CL-11890"/>
    <x v="488"/>
    <x v="0"/>
    <s v="United States"/>
    <s v="Philadelphia"/>
    <x v="9"/>
    <n v="19143"/>
    <x v="3"/>
    <s v="OFF-PA-10000380"/>
    <x v="1"/>
    <x v="10"/>
    <s v="REDIFORM Incoming/Outgoing Call Register, 11&quot; X 8 1/2&quot;, 100 Messages"/>
    <n v="40.031999999999996"/>
    <n v="6"/>
    <n v="0.2"/>
    <x v="2949"/>
    <x v="2"/>
    <x v="3"/>
    <x v="1"/>
    <x v="1"/>
  </r>
  <r>
    <n v="3396"/>
    <s v="US-2017-148362"/>
    <d v="2017-07-01T00:00:00"/>
    <d v="2017-07-08T00:00:00"/>
    <s v="Standard Class"/>
    <s v="KF-16285"/>
    <x v="580"/>
    <x v="2"/>
    <s v="United States"/>
    <s v="Indianapolis"/>
    <x v="14"/>
    <n v="46203"/>
    <x v="2"/>
    <s v="OFF-ST-10001128"/>
    <x v="1"/>
    <x v="4"/>
    <s v="Carina Mini System Audio Rack, Model AR050B"/>
    <n v="443.92"/>
    <n v="4"/>
    <n v="0"/>
    <x v="16"/>
    <x v="0"/>
    <x v="3"/>
    <x v="2"/>
    <x v="7"/>
  </r>
  <r>
    <n v="3397"/>
    <s v="US-2017-148362"/>
    <d v="2017-07-01T00:00:00"/>
    <d v="2017-07-08T00:00:00"/>
    <s v="Standard Class"/>
    <s v="KF-16285"/>
    <x v="580"/>
    <x v="2"/>
    <s v="United States"/>
    <s v="Indianapolis"/>
    <x v="14"/>
    <n v="46203"/>
    <x v="2"/>
    <s v="OFF-BI-10003656"/>
    <x v="1"/>
    <x v="8"/>
    <s v="Fellowes PB200 Plastic Comb Binding Machine"/>
    <n v="169.99"/>
    <n v="1"/>
    <n v="0"/>
    <x v="2950"/>
    <x v="0"/>
    <x v="3"/>
    <x v="2"/>
    <x v="7"/>
  </r>
  <r>
    <n v="3398"/>
    <s v="US-2017-148362"/>
    <d v="2017-07-01T00:00:00"/>
    <d v="2017-07-08T00:00:00"/>
    <s v="Standard Class"/>
    <s v="KF-16285"/>
    <x v="580"/>
    <x v="2"/>
    <s v="United States"/>
    <s v="Indianapolis"/>
    <x v="14"/>
    <n v="46203"/>
    <x v="2"/>
    <s v="OFF-PA-10003441"/>
    <x v="1"/>
    <x v="10"/>
    <s v="Xerox 226"/>
    <n v="25.92"/>
    <n v="4"/>
    <n v="0"/>
    <x v="245"/>
    <x v="0"/>
    <x v="3"/>
    <x v="2"/>
    <x v="7"/>
  </r>
  <r>
    <n v="3399"/>
    <s v="CA-2014-102274"/>
    <d v="2014-11-21T00:00:00"/>
    <d v="2014-11-26T00:00:00"/>
    <s v="Standard Class"/>
    <s v="DH-13075"/>
    <x v="704"/>
    <x v="1"/>
    <s v="United States"/>
    <s v="Richmond"/>
    <x v="0"/>
    <n v="40475"/>
    <x v="0"/>
    <s v="TEC-PH-10002923"/>
    <x v="2"/>
    <x v="7"/>
    <s v="Logitech B530 USB Headset - headset - Full size, Binaural"/>
    <n v="36.99"/>
    <n v="1"/>
    <n v="0"/>
    <x v="2951"/>
    <x v="0"/>
    <x v="2"/>
    <x v="0"/>
    <x v="0"/>
  </r>
  <r>
    <n v="3400"/>
    <s v="CA-2014-102274"/>
    <d v="2014-11-21T00:00:00"/>
    <d v="2014-11-26T00:00:00"/>
    <s v="Standard Class"/>
    <s v="DH-13075"/>
    <x v="704"/>
    <x v="1"/>
    <s v="United States"/>
    <s v="Richmond"/>
    <x v="0"/>
    <n v="40475"/>
    <x v="0"/>
    <s v="OFF-PA-10004359"/>
    <x v="1"/>
    <x v="10"/>
    <s v="Multicolor Computer Printout Paper"/>
    <n v="629.1"/>
    <n v="6"/>
    <n v="0"/>
    <x v="2952"/>
    <x v="0"/>
    <x v="2"/>
    <x v="0"/>
    <x v="0"/>
  </r>
  <r>
    <n v="3401"/>
    <s v="CA-2014-102274"/>
    <d v="2014-11-21T00:00:00"/>
    <d v="2014-11-26T00:00:00"/>
    <s v="Standard Class"/>
    <s v="DH-13075"/>
    <x v="704"/>
    <x v="1"/>
    <s v="United States"/>
    <s v="Richmond"/>
    <x v="0"/>
    <n v="40475"/>
    <x v="0"/>
    <s v="OFF-ST-10001511"/>
    <x v="1"/>
    <x v="4"/>
    <s v="Space Solutions Commercial Steel Shelving"/>
    <n v="193.95"/>
    <n v="3"/>
    <n v="0"/>
    <x v="2953"/>
    <x v="0"/>
    <x v="2"/>
    <x v="0"/>
    <x v="0"/>
  </r>
  <r>
    <n v="3402"/>
    <s v="CA-2014-102274"/>
    <d v="2014-11-21T00:00:00"/>
    <d v="2014-11-26T00:00:00"/>
    <s v="Standard Class"/>
    <s v="DH-13075"/>
    <x v="704"/>
    <x v="1"/>
    <s v="United States"/>
    <s v="Richmond"/>
    <x v="0"/>
    <n v="40475"/>
    <x v="0"/>
    <s v="OFF-AR-10002833"/>
    <x v="1"/>
    <x v="6"/>
    <s v="Newell 322"/>
    <n v="5.46"/>
    <n v="3"/>
    <n v="0"/>
    <x v="2209"/>
    <x v="0"/>
    <x v="2"/>
    <x v="0"/>
    <x v="0"/>
  </r>
  <r>
    <n v="3403"/>
    <s v="CA-2015-129700"/>
    <d v="2015-05-04T00:00:00"/>
    <d v="2015-05-05T00:00:00"/>
    <s v="First Class"/>
    <s v="LA-16780"/>
    <x v="156"/>
    <x v="1"/>
    <s v="United States"/>
    <s v="Tinley Park"/>
    <x v="10"/>
    <n v="60477"/>
    <x v="2"/>
    <s v="FUR-FU-10001940"/>
    <x v="0"/>
    <x v="5"/>
    <s v="Staple-based wall hangings"/>
    <n v="22.288"/>
    <n v="7"/>
    <n v="0.6"/>
    <x v="2954"/>
    <x v="1"/>
    <x v="1"/>
    <x v="1"/>
    <x v="5"/>
  </r>
  <r>
    <n v="3404"/>
    <s v="CA-2017-168739"/>
    <d v="2017-05-29T00:00:00"/>
    <d v="2017-06-05T00:00:00"/>
    <s v="Standard Class"/>
    <s v="HZ-14950"/>
    <x v="521"/>
    <x v="0"/>
    <s v="United States"/>
    <s v="Houston"/>
    <x v="5"/>
    <n v="77095"/>
    <x v="2"/>
    <s v="FUR-FU-10003919"/>
    <x v="0"/>
    <x v="5"/>
    <s v="Eldon Executive Woodline II Cherry Finish Desk Accessories"/>
    <n v="65.424000000000007"/>
    <n v="4"/>
    <n v="0.6"/>
    <x v="2955"/>
    <x v="1"/>
    <x v="3"/>
    <x v="1"/>
    <x v="5"/>
  </r>
  <r>
    <n v="3405"/>
    <s v="CA-2015-152527"/>
    <d v="2015-10-17T00:00:00"/>
    <d v="2015-10-17T00:00:00"/>
    <s v="Same Day"/>
    <s v="CM-12190"/>
    <x v="496"/>
    <x v="0"/>
    <s v="United States"/>
    <s v="Los Angeles"/>
    <x v="1"/>
    <n v="90004"/>
    <x v="1"/>
    <s v="OFF-ST-10003479"/>
    <x v="1"/>
    <x v="4"/>
    <s v="Eldon Base for stackable storage shelf, platinum"/>
    <n v="77.88"/>
    <n v="2"/>
    <n v="0"/>
    <x v="42"/>
    <x v="0"/>
    <x v="1"/>
    <x v="0"/>
    <x v="2"/>
  </r>
  <r>
    <n v="3406"/>
    <s v="US-2014-150119"/>
    <d v="2014-04-23T00:00:00"/>
    <d v="2014-04-27T00:00:00"/>
    <s v="Standard Class"/>
    <s v="LB-16795"/>
    <x v="697"/>
    <x v="2"/>
    <s v="United States"/>
    <s v="Columbus"/>
    <x v="24"/>
    <n v="43229"/>
    <x v="3"/>
    <s v="FUR-CH-10002965"/>
    <x v="0"/>
    <x v="1"/>
    <s v="Global Leather Highback Executive Chair with Pneumatic Height Adjustment, Black"/>
    <n v="281.37200000000001"/>
    <n v="2"/>
    <n v="0.3"/>
    <x v="2956"/>
    <x v="1"/>
    <x v="2"/>
    <x v="1"/>
    <x v="3"/>
  </r>
  <r>
    <n v="3407"/>
    <s v="US-2014-150119"/>
    <d v="2014-04-23T00:00:00"/>
    <d v="2014-04-27T00:00:00"/>
    <s v="Standard Class"/>
    <s v="LB-16795"/>
    <x v="697"/>
    <x v="2"/>
    <s v="United States"/>
    <s v="Columbus"/>
    <x v="24"/>
    <n v="43229"/>
    <x v="3"/>
    <s v="FUR-CH-10002965"/>
    <x v="0"/>
    <x v="1"/>
    <s v="Global Leather Highback Executive Chair with Pneumatic Height Adjustment, Black"/>
    <n v="281.37200000000001"/>
    <n v="2"/>
    <n v="0.3"/>
    <x v="2956"/>
    <x v="1"/>
    <x v="2"/>
    <x v="1"/>
    <x v="3"/>
  </r>
  <r>
    <n v="3408"/>
    <s v="US-2014-150119"/>
    <d v="2014-04-23T00:00:00"/>
    <d v="2014-04-27T00:00:00"/>
    <s v="Standard Class"/>
    <s v="LB-16795"/>
    <x v="697"/>
    <x v="2"/>
    <s v="United States"/>
    <s v="Columbus"/>
    <x v="24"/>
    <n v="43229"/>
    <x v="3"/>
    <s v="OFF-BI-10000145"/>
    <x v="1"/>
    <x v="8"/>
    <s v="Zipper Ring Binder Pockets"/>
    <n v="7.4880000000000004"/>
    <n v="8"/>
    <n v="0.7"/>
    <x v="2957"/>
    <x v="1"/>
    <x v="2"/>
    <x v="1"/>
    <x v="3"/>
  </r>
  <r>
    <n v="3409"/>
    <s v="US-2014-150119"/>
    <d v="2014-04-23T00:00:00"/>
    <d v="2014-04-27T00:00:00"/>
    <s v="Standard Class"/>
    <s v="LB-16795"/>
    <x v="697"/>
    <x v="2"/>
    <s v="United States"/>
    <s v="Columbus"/>
    <x v="24"/>
    <n v="43229"/>
    <x v="3"/>
    <s v="FUR-FU-10002191"/>
    <x v="0"/>
    <x v="5"/>
    <s v="G.E. Halogen Desk Lamp Bulbs"/>
    <n v="22.335999999999999"/>
    <n v="4"/>
    <n v="0.2"/>
    <x v="2958"/>
    <x v="2"/>
    <x v="2"/>
    <x v="1"/>
    <x v="3"/>
  </r>
  <r>
    <n v="3410"/>
    <s v="US-2017-150847"/>
    <d v="2017-04-30T00:00:00"/>
    <d v="2017-05-06T00:00:00"/>
    <s v="Standard Class"/>
    <s v="JF-15490"/>
    <x v="223"/>
    <x v="0"/>
    <s v="United States"/>
    <s v="Columbus"/>
    <x v="24"/>
    <n v="43229"/>
    <x v="3"/>
    <s v="OFF-PA-10004451"/>
    <x v="1"/>
    <x v="10"/>
    <s v="Xerox 222"/>
    <n v="10.368"/>
    <n v="2"/>
    <n v="0.2"/>
    <x v="572"/>
    <x v="2"/>
    <x v="3"/>
    <x v="1"/>
    <x v="3"/>
  </r>
  <r>
    <n v="3411"/>
    <s v="CA-2016-100244"/>
    <d v="2016-09-20T00:00:00"/>
    <d v="2016-09-24T00:00:00"/>
    <s v="Standard Class"/>
    <s v="GM-14695"/>
    <x v="620"/>
    <x v="1"/>
    <s v="United States"/>
    <s v="San Francisco"/>
    <x v="1"/>
    <n v="94122"/>
    <x v="1"/>
    <s v="OFF-PA-10001471"/>
    <x v="1"/>
    <x v="10"/>
    <s v="Strathmore Photo Frame Cards"/>
    <n v="65.790000000000006"/>
    <n v="9"/>
    <n v="0"/>
    <x v="2959"/>
    <x v="0"/>
    <x v="0"/>
    <x v="2"/>
    <x v="8"/>
  </r>
  <r>
    <n v="3412"/>
    <s v="CA-2016-100244"/>
    <d v="2016-09-20T00:00:00"/>
    <d v="2016-09-24T00:00:00"/>
    <s v="Standard Class"/>
    <s v="GM-14695"/>
    <x v="620"/>
    <x v="1"/>
    <s v="United States"/>
    <s v="San Francisco"/>
    <x v="1"/>
    <n v="94122"/>
    <x v="1"/>
    <s v="OFF-BI-10003656"/>
    <x v="1"/>
    <x v="8"/>
    <s v="Fellowes PB200 Plastic Comb Binding Machine"/>
    <n v="271.98399999999998"/>
    <n v="2"/>
    <n v="0.2"/>
    <x v="2960"/>
    <x v="2"/>
    <x v="0"/>
    <x v="2"/>
    <x v="8"/>
  </r>
  <r>
    <n v="3413"/>
    <s v="CA-2016-100244"/>
    <d v="2016-09-20T00:00:00"/>
    <d v="2016-09-24T00:00:00"/>
    <s v="Standard Class"/>
    <s v="GM-14695"/>
    <x v="620"/>
    <x v="1"/>
    <s v="United States"/>
    <s v="San Francisco"/>
    <x v="1"/>
    <n v="94122"/>
    <x v="1"/>
    <s v="OFF-AR-10000940"/>
    <x v="1"/>
    <x v="6"/>
    <s v="Newell 343"/>
    <n v="11.76"/>
    <n v="4"/>
    <n v="0"/>
    <x v="622"/>
    <x v="0"/>
    <x v="0"/>
    <x v="2"/>
    <x v="8"/>
  </r>
  <r>
    <n v="3414"/>
    <s v="CA-2016-100244"/>
    <d v="2016-09-20T00:00:00"/>
    <d v="2016-09-24T00:00:00"/>
    <s v="Standard Class"/>
    <s v="GM-14695"/>
    <x v="620"/>
    <x v="1"/>
    <s v="United States"/>
    <s v="San Francisco"/>
    <x v="1"/>
    <n v="94122"/>
    <x v="1"/>
    <s v="OFF-PA-10002319"/>
    <x v="1"/>
    <x v="10"/>
    <s v="Xerox 1944"/>
    <n v="77.52"/>
    <n v="2"/>
    <n v="0"/>
    <x v="2961"/>
    <x v="0"/>
    <x v="0"/>
    <x v="2"/>
    <x v="8"/>
  </r>
  <r>
    <n v="3415"/>
    <s v="CA-2016-100244"/>
    <d v="2016-09-20T00:00:00"/>
    <d v="2016-09-24T00:00:00"/>
    <s v="Standard Class"/>
    <s v="GM-14695"/>
    <x v="620"/>
    <x v="1"/>
    <s v="United States"/>
    <s v="San Francisco"/>
    <x v="1"/>
    <n v="94122"/>
    <x v="1"/>
    <s v="OFF-BI-10000977"/>
    <x v="1"/>
    <x v="8"/>
    <s v="Ibico Plastic Spiral Binding Combs"/>
    <n v="48.64"/>
    <n v="2"/>
    <n v="0.2"/>
    <x v="2962"/>
    <x v="2"/>
    <x v="0"/>
    <x v="2"/>
    <x v="8"/>
  </r>
  <r>
    <n v="3416"/>
    <s v="CA-2016-116540"/>
    <d v="2016-09-02T00:00:00"/>
    <d v="2016-09-02T00:00:00"/>
    <s v="Same Day"/>
    <s v="SS-20590"/>
    <x v="196"/>
    <x v="0"/>
    <s v="United States"/>
    <s v="Madison"/>
    <x v="6"/>
    <n v="53711"/>
    <x v="2"/>
    <s v="OFF-FA-10002676"/>
    <x v="1"/>
    <x v="13"/>
    <s v="Colored Push Pins"/>
    <n v="1.81"/>
    <n v="1"/>
    <n v="0"/>
    <x v="2963"/>
    <x v="0"/>
    <x v="0"/>
    <x v="2"/>
    <x v="8"/>
  </r>
  <r>
    <n v="3417"/>
    <s v="CA-2016-116540"/>
    <d v="2016-09-02T00:00:00"/>
    <d v="2016-09-02T00:00:00"/>
    <s v="Same Day"/>
    <s v="SS-20590"/>
    <x v="196"/>
    <x v="0"/>
    <s v="United States"/>
    <s v="Madison"/>
    <x v="6"/>
    <n v="53711"/>
    <x v="2"/>
    <s v="OFF-BI-10004970"/>
    <x v="1"/>
    <x v="8"/>
    <s v="ACCOHIDE 3-Ring Binder, Blue, 1&quot;"/>
    <n v="8.26"/>
    <n v="2"/>
    <n v="0"/>
    <x v="1835"/>
    <x v="0"/>
    <x v="0"/>
    <x v="2"/>
    <x v="8"/>
  </r>
  <r>
    <n v="3418"/>
    <s v="CA-2015-151841"/>
    <d v="2015-04-27T00:00:00"/>
    <d v="2015-05-02T00:00:00"/>
    <s v="Standard Class"/>
    <s v="TC-21475"/>
    <x v="679"/>
    <x v="2"/>
    <s v="United States"/>
    <s v="Aurora"/>
    <x v="22"/>
    <n v="80013"/>
    <x v="1"/>
    <s v="OFF-AP-10003971"/>
    <x v="1"/>
    <x v="9"/>
    <s v="Belkin 6 Outlet Metallic Surge Strip"/>
    <n v="43.56"/>
    <n v="5"/>
    <n v="0.2"/>
    <x v="2964"/>
    <x v="2"/>
    <x v="1"/>
    <x v="1"/>
    <x v="3"/>
  </r>
  <r>
    <n v="3419"/>
    <s v="CA-2015-151841"/>
    <d v="2015-04-27T00:00:00"/>
    <d v="2015-05-02T00:00:00"/>
    <s v="Standard Class"/>
    <s v="TC-21475"/>
    <x v="679"/>
    <x v="2"/>
    <s v="United States"/>
    <s v="Aurora"/>
    <x v="22"/>
    <n v="80013"/>
    <x v="1"/>
    <s v="OFF-SU-10001574"/>
    <x v="1"/>
    <x v="14"/>
    <s v="Acme Value Line Scissors"/>
    <n v="5.84"/>
    <n v="2"/>
    <n v="0.2"/>
    <x v="581"/>
    <x v="2"/>
    <x v="1"/>
    <x v="1"/>
    <x v="3"/>
  </r>
  <r>
    <n v="3420"/>
    <s v="CA-2015-150791"/>
    <d v="2015-09-06T00:00:00"/>
    <d v="2015-09-13T00:00:00"/>
    <s v="Standard Class"/>
    <s v="CC-12430"/>
    <x v="254"/>
    <x v="2"/>
    <s v="United States"/>
    <s v="New York City"/>
    <x v="15"/>
    <n v="10024"/>
    <x v="3"/>
    <s v="FUR-CH-10000665"/>
    <x v="0"/>
    <x v="1"/>
    <s v="Global Airflow Leather Mesh Back Chair, Black"/>
    <n v="271.76400000000001"/>
    <n v="2"/>
    <n v="0.1"/>
    <x v="2152"/>
    <x v="3"/>
    <x v="1"/>
    <x v="2"/>
    <x v="8"/>
  </r>
  <r>
    <n v="3421"/>
    <s v="CA-2016-134803"/>
    <d v="2016-05-28T00:00:00"/>
    <d v="2016-06-03T00:00:00"/>
    <s v="Standard Class"/>
    <s v="CL-12565"/>
    <x v="52"/>
    <x v="0"/>
    <s v="United States"/>
    <s v="Los Angeles"/>
    <x v="1"/>
    <n v="90004"/>
    <x v="1"/>
    <s v="OFF-AP-10000891"/>
    <x v="1"/>
    <x v="9"/>
    <s v="Kensington 7 Outlet MasterPiece HOMEOFFICE Power Control Center"/>
    <n v="262.24"/>
    <n v="2"/>
    <n v="0"/>
    <x v="2965"/>
    <x v="0"/>
    <x v="0"/>
    <x v="1"/>
    <x v="5"/>
  </r>
  <r>
    <n v="3422"/>
    <s v="CA-2016-134803"/>
    <d v="2016-05-28T00:00:00"/>
    <d v="2016-06-03T00:00:00"/>
    <s v="Standard Class"/>
    <s v="CL-12565"/>
    <x v="52"/>
    <x v="0"/>
    <s v="United States"/>
    <s v="Los Angeles"/>
    <x v="1"/>
    <n v="90004"/>
    <x v="1"/>
    <s v="OFF-PA-10003790"/>
    <x v="1"/>
    <x v="10"/>
    <s v="Xerox 1991"/>
    <n v="182.72"/>
    <n v="8"/>
    <n v="0"/>
    <x v="697"/>
    <x v="0"/>
    <x v="0"/>
    <x v="1"/>
    <x v="5"/>
  </r>
  <r>
    <n v="3423"/>
    <s v="CA-2016-134803"/>
    <d v="2016-05-28T00:00:00"/>
    <d v="2016-06-03T00:00:00"/>
    <s v="Standard Class"/>
    <s v="CL-12565"/>
    <x v="52"/>
    <x v="0"/>
    <s v="United States"/>
    <s v="Los Angeles"/>
    <x v="1"/>
    <n v="90004"/>
    <x v="1"/>
    <s v="TEC-AC-10002217"/>
    <x v="2"/>
    <x v="11"/>
    <s v="Imation Clip USB flash drive - 8 GB"/>
    <n v="131.6"/>
    <n v="7"/>
    <n v="0"/>
    <x v="2966"/>
    <x v="0"/>
    <x v="0"/>
    <x v="1"/>
    <x v="5"/>
  </r>
  <r>
    <n v="3424"/>
    <s v="CA-2016-134803"/>
    <d v="2016-05-28T00:00:00"/>
    <d v="2016-06-03T00:00:00"/>
    <s v="Standard Class"/>
    <s v="CL-12565"/>
    <x v="52"/>
    <x v="0"/>
    <s v="United States"/>
    <s v="Los Angeles"/>
    <x v="1"/>
    <n v="90004"/>
    <x v="1"/>
    <s v="OFF-BI-10002215"/>
    <x v="1"/>
    <x v="8"/>
    <s v="Wilson Jones Hanging View Binder, White, 1&quot;"/>
    <n v="22.72"/>
    <n v="4"/>
    <n v="0.2"/>
    <x v="20"/>
    <x v="2"/>
    <x v="0"/>
    <x v="1"/>
    <x v="5"/>
  </r>
  <r>
    <n v="3425"/>
    <s v="CA-2016-134803"/>
    <d v="2016-05-28T00:00:00"/>
    <d v="2016-06-03T00:00:00"/>
    <s v="Standard Class"/>
    <s v="CL-12565"/>
    <x v="52"/>
    <x v="0"/>
    <s v="United States"/>
    <s v="Los Angeles"/>
    <x v="1"/>
    <n v="90004"/>
    <x v="1"/>
    <s v="TEC-MA-10001972"/>
    <x v="2"/>
    <x v="15"/>
    <s v="Okidata C331dn Printer"/>
    <n v="558.4"/>
    <n v="2"/>
    <n v="0.2"/>
    <x v="2967"/>
    <x v="2"/>
    <x v="0"/>
    <x v="1"/>
    <x v="5"/>
  </r>
  <r>
    <n v="3426"/>
    <s v="CA-2015-153381"/>
    <d v="2015-09-24T00:00:00"/>
    <d v="2015-09-28T00:00:00"/>
    <s v="Standard Class"/>
    <s v="DE-13255"/>
    <x v="368"/>
    <x v="2"/>
    <s v="United States"/>
    <s v="Dubuque"/>
    <x v="23"/>
    <n v="52001"/>
    <x v="2"/>
    <s v="OFF-BI-10001525"/>
    <x v="1"/>
    <x v="8"/>
    <s v="Acco Pressboard Covers with Storage Hooks, 14 7/8&quot; x 11&quot;, Executive Red"/>
    <n v="15.24"/>
    <n v="4"/>
    <n v="0"/>
    <x v="2968"/>
    <x v="0"/>
    <x v="1"/>
    <x v="2"/>
    <x v="8"/>
  </r>
  <r>
    <n v="3427"/>
    <s v="CA-2015-153381"/>
    <d v="2015-09-24T00:00:00"/>
    <d v="2015-09-28T00:00:00"/>
    <s v="Standard Class"/>
    <s v="DE-13255"/>
    <x v="368"/>
    <x v="2"/>
    <s v="United States"/>
    <s v="Dubuque"/>
    <x v="23"/>
    <n v="52001"/>
    <x v="2"/>
    <s v="FUR-CH-10000988"/>
    <x v="0"/>
    <x v="1"/>
    <s v="Hon Olson Stacker Stools"/>
    <n v="1408.1"/>
    <n v="10"/>
    <n v="0"/>
    <x v="2969"/>
    <x v="0"/>
    <x v="1"/>
    <x v="2"/>
    <x v="8"/>
  </r>
  <r>
    <n v="3428"/>
    <s v="US-2017-111024"/>
    <d v="2017-07-03T00:00:00"/>
    <d v="2017-07-06T00:00:00"/>
    <s v="Second Class"/>
    <s v="SZ-20035"/>
    <x v="449"/>
    <x v="2"/>
    <s v="United States"/>
    <s v="Lancaster"/>
    <x v="24"/>
    <n v="43130"/>
    <x v="3"/>
    <s v="OFF-PA-10000174"/>
    <x v="1"/>
    <x v="10"/>
    <s v="Message Book, Wirebound, Four 5 1/2&quot; X 4&quot; Forms/Pg., 200 Dupl. Sets/Book"/>
    <n v="32.896000000000001"/>
    <n v="4"/>
    <n v="0.2"/>
    <x v="2970"/>
    <x v="2"/>
    <x v="3"/>
    <x v="2"/>
    <x v="7"/>
  </r>
  <r>
    <n v="3429"/>
    <s v="US-2017-111024"/>
    <d v="2017-07-03T00:00:00"/>
    <d v="2017-07-06T00:00:00"/>
    <s v="Second Class"/>
    <s v="SZ-20035"/>
    <x v="449"/>
    <x v="2"/>
    <s v="United States"/>
    <s v="Lancaster"/>
    <x v="24"/>
    <n v="43130"/>
    <x v="3"/>
    <s v="FUR-TA-10002041"/>
    <x v="0"/>
    <x v="3"/>
    <s v="Bevis Round Conference Table Top, X-Base"/>
    <n v="215.148"/>
    <n v="2"/>
    <n v="0.4"/>
    <x v="2971"/>
    <x v="1"/>
    <x v="3"/>
    <x v="2"/>
    <x v="7"/>
  </r>
  <r>
    <n v="3430"/>
    <s v="US-2017-111024"/>
    <d v="2017-07-03T00:00:00"/>
    <d v="2017-07-06T00:00:00"/>
    <s v="Second Class"/>
    <s v="SZ-20035"/>
    <x v="449"/>
    <x v="2"/>
    <s v="United States"/>
    <s v="Lancaster"/>
    <x v="24"/>
    <n v="43130"/>
    <x v="3"/>
    <s v="OFF-PA-10002246"/>
    <x v="1"/>
    <x v="10"/>
    <s v="Wirebound Four 2-3/4 x 5 Forms per Page, 400 Sets per Book"/>
    <n v="30.96"/>
    <n v="6"/>
    <n v="0.2"/>
    <x v="2972"/>
    <x v="2"/>
    <x v="3"/>
    <x v="2"/>
    <x v="7"/>
  </r>
  <r>
    <n v="3431"/>
    <s v="CA-2017-148264"/>
    <d v="2017-12-08T00:00:00"/>
    <d v="2017-12-09T00:00:00"/>
    <s v="First Class"/>
    <s v="LF-17185"/>
    <x v="166"/>
    <x v="0"/>
    <s v="United States"/>
    <s v="Inglewood"/>
    <x v="1"/>
    <n v="90301"/>
    <x v="1"/>
    <s v="OFF-ST-10003327"/>
    <x v="1"/>
    <x v="4"/>
    <s v="Akro-Mils 12-Gallon Tote"/>
    <n v="29.79"/>
    <n v="3"/>
    <n v="0"/>
    <x v="2973"/>
    <x v="0"/>
    <x v="3"/>
    <x v="0"/>
    <x v="4"/>
  </r>
  <r>
    <n v="3432"/>
    <s v="CA-2017-148264"/>
    <d v="2017-12-08T00:00:00"/>
    <d v="2017-12-09T00:00:00"/>
    <s v="First Class"/>
    <s v="LF-17185"/>
    <x v="166"/>
    <x v="0"/>
    <s v="United States"/>
    <s v="Inglewood"/>
    <x v="1"/>
    <n v="90301"/>
    <x v="1"/>
    <s v="FUR-FU-10002703"/>
    <x v="0"/>
    <x v="5"/>
    <s v="Tenex Traditional Chairmats for Hard Floors, Average Lip, 36&quot; x 48&quot;"/>
    <n v="128.9"/>
    <n v="2"/>
    <n v="0"/>
    <x v="2974"/>
    <x v="0"/>
    <x v="3"/>
    <x v="0"/>
    <x v="4"/>
  </r>
  <r>
    <n v="3433"/>
    <s v="CA-2017-148264"/>
    <d v="2017-12-08T00:00:00"/>
    <d v="2017-12-09T00:00:00"/>
    <s v="First Class"/>
    <s v="LF-17185"/>
    <x v="166"/>
    <x v="0"/>
    <s v="United States"/>
    <s v="Inglewood"/>
    <x v="1"/>
    <n v="90301"/>
    <x v="1"/>
    <s v="OFF-PA-10003651"/>
    <x v="1"/>
    <x v="10"/>
    <s v="Xerox 1968"/>
    <n v="60.12"/>
    <n v="9"/>
    <n v="0"/>
    <x v="1958"/>
    <x v="0"/>
    <x v="3"/>
    <x v="0"/>
    <x v="4"/>
  </r>
  <r>
    <n v="3434"/>
    <s v="CA-2017-131212"/>
    <d v="2017-12-05T00:00:00"/>
    <d v="2017-12-09T00:00:00"/>
    <s v="Standard Class"/>
    <s v="AB-10165"/>
    <x v="269"/>
    <x v="0"/>
    <s v="United States"/>
    <s v="Bellevue"/>
    <x v="4"/>
    <n v="98006"/>
    <x v="1"/>
    <s v="OFF-BI-10001617"/>
    <x v="1"/>
    <x v="8"/>
    <s v="GBC Wire Binding Combs"/>
    <n v="24.815999999999999"/>
    <n v="3"/>
    <n v="0.2"/>
    <x v="2975"/>
    <x v="2"/>
    <x v="3"/>
    <x v="0"/>
    <x v="4"/>
  </r>
  <r>
    <n v="3435"/>
    <s v="CA-2017-131212"/>
    <d v="2017-12-05T00:00:00"/>
    <d v="2017-12-09T00:00:00"/>
    <s v="Standard Class"/>
    <s v="AB-10165"/>
    <x v="269"/>
    <x v="0"/>
    <s v="United States"/>
    <s v="Bellevue"/>
    <x v="4"/>
    <n v="98006"/>
    <x v="1"/>
    <s v="OFF-BI-10000145"/>
    <x v="1"/>
    <x v="8"/>
    <s v="Zipper Ring Binder Pockets"/>
    <n v="14.976000000000001"/>
    <n v="6"/>
    <n v="0.2"/>
    <x v="2976"/>
    <x v="2"/>
    <x v="3"/>
    <x v="0"/>
    <x v="4"/>
  </r>
  <r>
    <n v="3436"/>
    <s v="US-2015-100531"/>
    <d v="2015-09-27T00:00:00"/>
    <d v="2015-09-29T00:00:00"/>
    <s v="First Class"/>
    <s v="NM-18520"/>
    <x v="392"/>
    <x v="0"/>
    <s v="United States"/>
    <s v="Chicago"/>
    <x v="10"/>
    <n v="60610"/>
    <x v="2"/>
    <s v="OFF-BI-10001670"/>
    <x v="1"/>
    <x v="8"/>
    <s v="Vinyl Sectional Post Binders"/>
    <n v="15.08"/>
    <n v="2"/>
    <n v="0.8"/>
    <x v="2977"/>
    <x v="1"/>
    <x v="1"/>
    <x v="2"/>
    <x v="8"/>
  </r>
  <r>
    <n v="3437"/>
    <s v="US-2015-100531"/>
    <d v="2015-09-27T00:00:00"/>
    <d v="2015-09-29T00:00:00"/>
    <s v="First Class"/>
    <s v="NM-18520"/>
    <x v="392"/>
    <x v="0"/>
    <s v="United States"/>
    <s v="Chicago"/>
    <x v="10"/>
    <n v="60610"/>
    <x v="2"/>
    <s v="FUR-FU-10003849"/>
    <x v="0"/>
    <x v="5"/>
    <s v="DAX Metal Frame, Desktop, Stepped-Edge"/>
    <n v="24.288"/>
    <n v="3"/>
    <n v="0.6"/>
    <x v="2978"/>
    <x v="1"/>
    <x v="1"/>
    <x v="2"/>
    <x v="8"/>
  </r>
  <r>
    <n v="3438"/>
    <s v="CA-2017-152583"/>
    <d v="2017-10-30T00:00:00"/>
    <d v="2017-10-30T00:00:00"/>
    <s v="Same Day"/>
    <s v="RA-19945"/>
    <x v="362"/>
    <x v="0"/>
    <s v="United States"/>
    <s v="Dallas"/>
    <x v="5"/>
    <n v="75217"/>
    <x v="2"/>
    <s v="FUR-FU-10003849"/>
    <x v="0"/>
    <x v="5"/>
    <s v="DAX Metal Frame, Desktop, Stepped-Edge"/>
    <n v="16.192"/>
    <n v="2"/>
    <n v="0.6"/>
    <x v="2979"/>
    <x v="1"/>
    <x v="3"/>
    <x v="0"/>
    <x v="2"/>
  </r>
  <r>
    <n v="3439"/>
    <s v="CA-2017-152583"/>
    <d v="2017-10-30T00:00:00"/>
    <d v="2017-10-30T00:00:00"/>
    <s v="Same Day"/>
    <s v="RA-19945"/>
    <x v="362"/>
    <x v="0"/>
    <s v="United States"/>
    <s v="Dallas"/>
    <x v="5"/>
    <n v="75217"/>
    <x v="2"/>
    <s v="FUR-TA-10002041"/>
    <x v="0"/>
    <x v="3"/>
    <s v="Bevis Round Conference Table Top, X-Base"/>
    <n v="251.006"/>
    <n v="2"/>
    <n v="0.3"/>
    <x v="2980"/>
    <x v="1"/>
    <x v="3"/>
    <x v="0"/>
    <x v="2"/>
  </r>
  <r>
    <n v="3440"/>
    <s v="CA-2017-152583"/>
    <d v="2017-10-30T00:00:00"/>
    <d v="2017-10-30T00:00:00"/>
    <s v="Same Day"/>
    <s v="RA-19945"/>
    <x v="362"/>
    <x v="0"/>
    <s v="United States"/>
    <s v="Dallas"/>
    <x v="5"/>
    <n v="75217"/>
    <x v="2"/>
    <s v="OFF-ST-10002214"/>
    <x v="1"/>
    <x v="4"/>
    <s v="X-Rack File for Hanging Folders"/>
    <n v="54.192"/>
    <n v="6"/>
    <n v="0.2"/>
    <x v="2981"/>
    <x v="2"/>
    <x v="3"/>
    <x v="0"/>
    <x v="2"/>
  </r>
  <r>
    <n v="3441"/>
    <s v="CA-2015-144099"/>
    <d v="2015-11-29T00:00:00"/>
    <d v="2015-11-30T00:00:00"/>
    <s v="Same Day"/>
    <s v="PO-19195"/>
    <x v="285"/>
    <x v="2"/>
    <s v="United States"/>
    <s v="San Francisco"/>
    <x v="1"/>
    <n v="94122"/>
    <x v="1"/>
    <s v="OFF-BI-10001078"/>
    <x v="1"/>
    <x v="8"/>
    <s v="Acco PRESSTEX Data Binder with Storage Hooks, Dark Blue, 14 7/8&quot; X 11&quot;"/>
    <n v="4.3040000000000003"/>
    <n v="1"/>
    <n v="0.2"/>
    <x v="2982"/>
    <x v="2"/>
    <x v="1"/>
    <x v="0"/>
    <x v="0"/>
  </r>
  <r>
    <n v="3442"/>
    <s v="CA-2014-158337"/>
    <d v="2014-03-11T00:00:00"/>
    <d v="2014-03-14T00:00:00"/>
    <s v="Second Class"/>
    <s v="KA-16525"/>
    <x v="567"/>
    <x v="0"/>
    <s v="United States"/>
    <s v="New York City"/>
    <x v="15"/>
    <n v="10024"/>
    <x v="3"/>
    <s v="OFF-PA-10002137"/>
    <x v="1"/>
    <x v="10"/>
    <s v="Southworth 100% Résumé Paper, 24lb."/>
    <n v="108.92"/>
    <n v="14"/>
    <n v="0"/>
    <x v="2983"/>
    <x v="0"/>
    <x v="2"/>
    <x v="3"/>
    <x v="10"/>
  </r>
  <r>
    <n v="3443"/>
    <s v="CA-2017-168858"/>
    <d v="2017-11-19T00:00:00"/>
    <d v="2017-11-23T00:00:00"/>
    <s v="Standard Class"/>
    <s v="JD-16150"/>
    <x v="251"/>
    <x v="1"/>
    <s v="United States"/>
    <s v="New York City"/>
    <x v="15"/>
    <n v="10011"/>
    <x v="3"/>
    <s v="OFF-EN-10001415"/>
    <x v="1"/>
    <x v="12"/>
    <s v="Staple envelope"/>
    <n v="16.739999999999998"/>
    <n v="3"/>
    <n v="0"/>
    <x v="2984"/>
    <x v="0"/>
    <x v="3"/>
    <x v="0"/>
    <x v="0"/>
  </r>
  <r>
    <n v="3444"/>
    <s v="CA-2017-168858"/>
    <d v="2017-11-19T00:00:00"/>
    <d v="2017-11-23T00:00:00"/>
    <s v="Standard Class"/>
    <s v="JD-16150"/>
    <x v="251"/>
    <x v="1"/>
    <s v="United States"/>
    <s v="New York City"/>
    <x v="15"/>
    <n v="10011"/>
    <x v="3"/>
    <s v="OFF-AP-10003849"/>
    <x v="1"/>
    <x v="9"/>
    <s v="Hoover Shoulder Vac Commercial Portable Vacuum"/>
    <n v="2504.7399999999998"/>
    <n v="7"/>
    <n v="0"/>
    <x v="2985"/>
    <x v="0"/>
    <x v="3"/>
    <x v="0"/>
    <x v="0"/>
  </r>
  <r>
    <n v="3445"/>
    <s v="CA-2016-116344"/>
    <d v="2016-07-29T00:00:00"/>
    <d v="2016-08-02T00:00:00"/>
    <s v="Standard Class"/>
    <s v="JO-15145"/>
    <x v="705"/>
    <x v="1"/>
    <s v="United States"/>
    <s v="Philadelphia"/>
    <x v="9"/>
    <n v="19140"/>
    <x v="3"/>
    <s v="OFF-ST-10001713"/>
    <x v="1"/>
    <x v="4"/>
    <s v="Gould Plastics 9-Pocket Panel Bin, 18-3/8w x 5-1/4d x 20-1/2h, Black"/>
    <n v="84.784000000000006"/>
    <n v="2"/>
    <n v="0.2"/>
    <x v="2986"/>
    <x v="2"/>
    <x v="0"/>
    <x v="2"/>
    <x v="7"/>
  </r>
  <r>
    <n v="3446"/>
    <s v="CA-2015-131779"/>
    <d v="2015-06-12T00:00:00"/>
    <d v="2015-06-17T00:00:00"/>
    <s v="Standard Class"/>
    <s v="LE-16810"/>
    <x v="97"/>
    <x v="0"/>
    <s v="United States"/>
    <s v="Newark"/>
    <x v="13"/>
    <n v="19711"/>
    <x v="3"/>
    <s v="OFF-ST-10001505"/>
    <x v="1"/>
    <x v="4"/>
    <s v="Perma STOR-ALL Hanging File Box, 13 1/8&quot;W x 12 1/4&quot;D x 10 1/2&quot;H"/>
    <n v="29.9"/>
    <n v="5"/>
    <n v="0"/>
    <x v="2987"/>
    <x v="0"/>
    <x v="1"/>
    <x v="1"/>
    <x v="1"/>
  </r>
  <r>
    <n v="3447"/>
    <s v="CA-2016-158869"/>
    <d v="2016-08-06T00:00:00"/>
    <d v="2016-08-07T00:00:00"/>
    <s v="First Class"/>
    <s v="AH-10690"/>
    <x v="706"/>
    <x v="1"/>
    <s v="United States"/>
    <s v="New York City"/>
    <x v="15"/>
    <n v="10024"/>
    <x v="3"/>
    <s v="OFF-PA-10000474"/>
    <x v="1"/>
    <x v="10"/>
    <s v="Easy-staple paper"/>
    <n v="70.88"/>
    <n v="2"/>
    <n v="0"/>
    <x v="2988"/>
    <x v="0"/>
    <x v="0"/>
    <x v="2"/>
    <x v="6"/>
  </r>
  <r>
    <n v="3448"/>
    <s v="CA-2017-102554"/>
    <d v="2017-06-11T00:00:00"/>
    <d v="2017-06-15T00:00:00"/>
    <s v="Standard Class"/>
    <s v="KN-16705"/>
    <x v="607"/>
    <x v="2"/>
    <s v="United States"/>
    <s v="Auburn"/>
    <x v="19"/>
    <n v="36830"/>
    <x v="0"/>
    <s v="OFF-AR-10001919"/>
    <x v="1"/>
    <x v="6"/>
    <s v="OIC #2 Pencils, Medium Soft"/>
    <n v="3.76"/>
    <n v="2"/>
    <n v="0"/>
    <x v="1097"/>
    <x v="0"/>
    <x v="3"/>
    <x v="1"/>
    <x v="1"/>
  </r>
  <r>
    <n v="3449"/>
    <s v="CA-2016-162614"/>
    <d v="2016-10-07T00:00:00"/>
    <d v="2016-10-13T00:00:00"/>
    <s v="Standard Class"/>
    <s v="TB-21250"/>
    <x v="621"/>
    <x v="0"/>
    <s v="United States"/>
    <s v="Los Angeles"/>
    <x v="1"/>
    <n v="90049"/>
    <x v="1"/>
    <s v="OFF-BI-10004001"/>
    <x v="1"/>
    <x v="8"/>
    <s v="GBC Recycled VeloBinder Covers"/>
    <n v="27.263999999999999"/>
    <n v="2"/>
    <n v="0.2"/>
    <x v="2989"/>
    <x v="2"/>
    <x v="0"/>
    <x v="0"/>
    <x v="2"/>
  </r>
  <r>
    <n v="3450"/>
    <s v="CA-2014-168592"/>
    <d v="2014-09-08T00:00:00"/>
    <d v="2014-09-14T00:00:00"/>
    <s v="Standard Class"/>
    <s v="DP-13390"/>
    <x v="503"/>
    <x v="2"/>
    <s v="United States"/>
    <s v="San Francisco"/>
    <x v="1"/>
    <n v="94110"/>
    <x v="1"/>
    <s v="OFF-AP-10004785"/>
    <x v="1"/>
    <x v="9"/>
    <s v="Holmes Replacement Filter for HEPA Air Cleaner, Medium Room"/>
    <n v="56.65"/>
    <n v="5"/>
    <n v="0"/>
    <x v="2990"/>
    <x v="0"/>
    <x v="2"/>
    <x v="2"/>
    <x v="8"/>
  </r>
  <r>
    <n v="3451"/>
    <s v="CA-2014-168592"/>
    <d v="2014-09-08T00:00:00"/>
    <d v="2014-09-14T00:00:00"/>
    <s v="Standard Class"/>
    <s v="DP-13390"/>
    <x v="503"/>
    <x v="2"/>
    <s v="United States"/>
    <s v="San Francisco"/>
    <x v="1"/>
    <n v="94110"/>
    <x v="1"/>
    <s v="OFF-ST-10002406"/>
    <x v="1"/>
    <x v="4"/>
    <s v="Pizazz Global Quick File"/>
    <n v="14.97"/>
    <n v="1"/>
    <n v="0"/>
    <x v="2991"/>
    <x v="0"/>
    <x v="2"/>
    <x v="2"/>
    <x v="8"/>
  </r>
  <r>
    <n v="3452"/>
    <s v="CA-2014-168592"/>
    <d v="2014-09-08T00:00:00"/>
    <d v="2014-09-14T00:00:00"/>
    <s v="Standard Class"/>
    <s v="DP-13390"/>
    <x v="503"/>
    <x v="2"/>
    <s v="United States"/>
    <s v="San Francisco"/>
    <x v="1"/>
    <n v="94110"/>
    <x v="1"/>
    <s v="OFF-FA-10002988"/>
    <x v="1"/>
    <x v="13"/>
    <s v="Ideal Clamps"/>
    <n v="4.0199999999999996"/>
    <n v="2"/>
    <n v="0"/>
    <x v="135"/>
    <x v="0"/>
    <x v="2"/>
    <x v="2"/>
    <x v="8"/>
  </r>
  <r>
    <n v="3453"/>
    <s v="CA-2014-157609"/>
    <d v="2014-03-16T00:00:00"/>
    <d v="2014-03-21T00:00:00"/>
    <s v="Second Class"/>
    <s v="KN-16705"/>
    <x v="607"/>
    <x v="2"/>
    <s v="United States"/>
    <s v="Raleigh"/>
    <x v="3"/>
    <n v="27604"/>
    <x v="0"/>
    <s v="TEC-PH-10002415"/>
    <x v="2"/>
    <x v="7"/>
    <s v="Polycom VoiceStation 500 Conference phone"/>
    <n v="471.92"/>
    <n v="2"/>
    <n v="0.2"/>
    <x v="2992"/>
    <x v="2"/>
    <x v="2"/>
    <x v="3"/>
    <x v="10"/>
  </r>
  <r>
    <n v="3454"/>
    <s v="CA-2015-153325"/>
    <d v="2015-03-01T00:00:00"/>
    <d v="2015-03-02T00:00:00"/>
    <s v="Second Class"/>
    <s v="ST-20530"/>
    <x v="461"/>
    <x v="0"/>
    <s v="United States"/>
    <s v="Macon"/>
    <x v="32"/>
    <n v="31204"/>
    <x v="0"/>
    <s v="OFF-BI-10004236"/>
    <x v="1"/>
    <x v="8"/>
    <s v="XtraLife ClearVue Slant-D Ring Binder, White, 3&quot;"/>
    <n v="58.72"/>
    <n v="4"/>
    <n v="0"/>
    <x v="2993"/>
    <x v="0"/>
    <x v="1"/>
    <x v="3"/>
    <x v="10"/>
  </r>
  <r>
    <n v="3455"/>
    <s v="CA-2015-153626"/>
    <d v="2015-07-09T00:00:00"/>
    <d v="2015-07-14T00:00:00"/>
    <s v="Standard Class"/>
    <s v="EB-13870"/>
    <x v="12"/>
    <x v="0"/>
    <s v="United States"/>
    <s v="Nashville"/>
    <x v="18"/>
    <n v="37211"/>
    <x v="0"/>
    <s v="OFF-AR-10000657"/>
    <x v="1"/>
    <x v="6"/>
    <s v="Binney &amp; Smith inkTank Desk Highlighter, Chisel Tip, Yellow, 12/Box"/>
    <n v="5.16"/>
    <n v="3"/>
    <n v="0.2"/>
    <x v="2994"/>
    <x v="2"/>
    <x v="1"/>
    <x v="2"/>
    <x v="7"/>
  </r>
  <r>
    <n v="3456"/>
    <s v="CA-2016-166485"/>
    <d v="2016-02-20T00:00:00"/>
    <d v="2016-02-27T00:00:00"/>
    <s v="Standard Class"/>
    <s v="AH-10210"/>
    <x v="117"/>
    <x v="0"/>
    <s v="United States"/>
    <s v="Nashville"/>
    <x v="18"/>
    <n v="37211"/>
    <x v="0"/>
    <s v="OFF-PA-10004996"/>
    <x v="1"/>
    <x v="10"/>
    <s v="Speediset Carbonless Redi-Letter 7&quot; x 8 1/2&quot;"/>
    <n v="16.495999999999999"/>
    <n v="2"/>
    <n v="0.2"/>
    <x v="2995"/>
    <x v="2"/>
    <x v="0"/>
    <x v="3"/>
    <x v="11"/>
  </r>
  <r>
    <n v="3457"/>
    <s v="CA-2017-136448"/>
    <d v="2017-09-16T00:00:00"/>
    <d v="2017-09-18T00:00:00"/>
    <s v="First Class"/>
    <s v="AS-10090"/>
    <x v="548"/>
    <x v="0"/>
    <s v="United States"/>
    <s v="Philadelphia"/>
    <x v="9"/>
    <n v="19143"/>
    <x v="3"/>
    <s v="TEC-AC-10001109"/>
    <x v="2"/>
    <x v="11"/>
    <s v="Logitech Trackman Marble Mouse"/>
    <n v="71.975999999999999"/>
    <n v="3"/>
    <n v="0.2"/>
    <x v="2996"/>
    <x v="2"/>
    <x v="3"/>
    <x v="2"/>
    <x v="8"/>
  </r>
  <r>
    <n v="3458"/>
    <s v="CA-2017-136448"/>
    <d v="2017-09-16T00:00:00"/>
    <d v="2017-09-18T00:00:00"/>
    <s v="First Class"/>
    <s v="AS-10090"/>
    <x v="548"/>
    <x v="0"/>
    <s v="United States"/>
    <s v="Philadelphia"/>
    <x v="9"/>
    <n v="19143"/>
    <x v="3"/>
    <s v="FUR-FU-10003832"/>
    <x v="0"/>
    <x v="5"/>
    <s v="Eldon Expressions Punched Metal &amp; Wood Desk Accessories, Black &amp; Cherry"/>
    <n v="22.512"/>
    <n v="3"/>
    <n v="0.2"/>
    <x v="2997"/>
    <x v="2"/>
    <x v="3"/>
    <x v="2"/>
    <x v="8"/>
  </r>
  <r>
    <n v="3459"/>
    <s v="CA-2017-136448"/>
    <d v="2017-09-16T00:00:00"/>
    <d v="2017-09-18T00:00:00"/>
    <s v="First Class"/>
    <s v="AS-10090"/>
    <x v="548"/>
    <x v="0"/>
    <s v="United States"/>
    <s v="Philadelphia"/>
    <x v="9"/>
    <n v="19143"/>
    <x v="3"/>
    <s v="OFF-BI-10002393"/>
    <x v="1"/>
    <x v="8"/>
    <s v="Binder Posts"/>
    <n v="3.444"/>
    <n v="2"/>
    <n v="0.7"/>
    <x v="2998"/>
    <x v="1"/>
    <x v="3"/>
    <x v="2"/>
    <x v="8"/>
  </r>
  <r>
    <n v="3460"/>
    <s v="CA-2017-136448"/>
    <d v="2017-09-16T00:00:00"/>
    <d v="2017-09-18T00:00:00"/>
    <s v="First Class"/>
    <s v="AS-10090"/>
    <x v="548"/>
    <x v="0"/>
    <s v="United States"/>
    <s v="Philadelphia"/>
    <x v="9"/>
    <n v="19143"/>
    <x v="3"/>
    <s v="OFF-BI-10001359"/>
    <x v="1"/>
    <x v="8"/>
    <s v="GBC DocuBind TL300 Electric Binding System"/>
    <n v="538.19399999999996"/>
    <n v="2"/>
    <n v="0.7"/>
    <x v="2999"/>
    <x v="1"/>
    <x v="3"/>
    <x v="2"/>
    <x v="8"/>
  </r>
  <r>
    <n v="3461"/>
    <s v="CA-2017-136448"/>
    <d v="2017-09-16T00:00:00"/>
    <d v="2017-09-18T00:00:00"/>
    <s v="First Class"/>
    <s v="AS-10090"/>
    <x v="548"/>
    <x v="0"/>
    <s v="United States"/>
    <s v="Philadelphia"/>
    <x v="9"/>
    <n v="19143"/>
    <x v="3"/>
    <s v="TEC-AC-10003628"/>
    <x v="2"/>
    <x v="11"/>
    <s v="Logitech 910-002974 M325 Wireless Mouse for Web Scrolling"/>
    <n v="47.984000000000002"/>
    <n v="2"/>
    <n v="0.2"/>
    <x v="2262"/>
    <x v="2"/>
    <x v="3"/>
    <x v="2"/>
    <x v="8"/>
  </r>
  <r>
    <n v="3462"/>
    <s v="CA-2017-114258"/>
    <d v="2017-11-05T00:00:00"/>
    <d v="2017-11-10T00:00:00"/>
    <s v="Second Class"/>
    <s v="EM-13825"/>
    <x v="605"/>
    <x v="1"/>
    <s v="United States"/>
    <s v="Dallas"/>
    <x v="5"/>
    <n v="75081"/>
    <x v="2"/>
    <s v="TEC-PH-10003012"/>
    <x v="2"/>
    <x v="7"/>
    <s v="Nortel Meridian M3904 Professional Digital phone"/>
    <n v="492.76799999999997"/>
    <n v="4"/>
    <n v="0.2"/>
    <x v="3000"/>
    <x v="2"/>
    <x v="3"/>
    <x v="0"/>
    <x v="0"/>
  </r>
  <r>
    <n v="3463"/>
    <s v="CA-2015-152611"/>
    <d v="2015-02-20T00:00:00"/>
    <d v="2015-02-23T00:00:00"/>
    <s v="Second Class"/>
    <s v="KA-16525"/>
    <x v="567"/>
    <x v="0"/>
    <s v="United States"/>
    <s v="Perth Amboy"/>
    <x v="30"/>
    <n v="8861"/>
    <x v="3"/>
    <s v="OFF-AR-10003903"/>
    <x v="1"/>
    <x v="6"/>
    <s v="Sanford 52201 APSCO Electric Pencil Sharpener"/>
    <n v="286.79000000000002"/>
    <n v="7"/>
    <n v="0"/>
    <x v="3001"/>
    <x v="0"/>
    <x v="1"/>
    <x v="3"/>
    <x v="11"/>
  </r>
  <r>
    <n v="3464"/>
    <s v="CA-2016-165470"/>
    <d v="2016-11-25T00:00:00"/>
    <d v="2016-11-30T00:00:00"/>
    <s v="Standard Class"/>
    <s v="HJ-14875"/>
    <x v="707"/>
    <x v="2"/>
    <s v="United States"/>
    <s v="Jacksonville"/>
    <x v="2"/>
    <n v="32216"/>
    <x v="0"/>
    <s v="OFF-PA-10004675"/>
    <x v="1"/>
    <x v="10"/>
    <s v="Telephone Message Books with Fax/Mobile Section, 5 1/2&quot; x 3 3/16&quot;"/>
    <n v="5.08"/>
    <n v="1"/>
    <n v="0.2"/>
    <x v="3002"/>
    <x v="2"/>
    <x v="0"/>
    <x v="0"/>
    <x v="0"/>
  </r>
  <r>
    <n v="3465"/>
    <s v="CA-2017-128699"/>
    <d v="2017-12-03T00:00:00"/>
    <d v="2017-12-05T00:00:00"/>
    <s v="Second Class"/>
    <s v="ND-18370"/>
    <x v="444"/>
    <x v="0"/>
    <s v="United States"/>
    <s v="Jacksonville"/>
    <x v="2"/>
    <n v="32216"/>
    <x v="0"/>
    <s v="TEC-AC-10001990"/>
    <x v="2"/>
    <x v="11"/>
    <s v="Kensington Orbit Wireless Mobile Trackball for PC and Mac"/>
    <n v="47.991999999999997"/>
    <n v="1"/>
    <n v="0.2"/>
    <x v="3003"/>
    <x v="2"/>
    <x v="3"/>
    <x v="0"/>
    <x v="4"/>
  </r>
  <r>
    <n v="3466"/>
    <s v="US-2015-147242"/>
    <d v="2015-09-10T00:00:00"/>
    <d v="2015-09-14T00:00:00"/>
    <s v="Standard Class"/>
    <s v="EH-13765"/>
    <x v="553"/>
    <x v="1"/>
    <s v="United States"/>
    <s v="Revere"/>
    <x v="31"/>
    <n v="2151"/>
    <x v="3"/>
    <s v="OFF-AP-10003842"/>
    <x v="1"/>
    <x v="9"/>
    <s v="Euro-Pro Shark Turbo Vacuum"/>
    <n v="61.96"/>
    <n v="2"/>
    <n v="0"/>
    <x v="3004"/>
    <x v="0"/>
    <x v="1"/>
    <x v="2"/>
    <x v="8"/>
  </r>
  <r>
    <n v="3467"/>
    <s v="US-2015-147242"/>
    <d v="2015-09-10T00:00:00"/>
    <d v="2015-09-14T00:00:00"/>
    <s v="Standard Class"/>
    <s v="EH-13765"/>
    <x v="553"/>
    <x v="1"/>
    <s v="United States"/>
    <s v="Revere"/>
    <x v="31"/>
    <n v="2151"/>
    <x v="3"/>
    <s v="FUR-BO-10004695"/>
    <x v="0"/>
    <x v="0"/>
    <s v="O'Sullivan 2-Door Barrister Bookcase in Odessa Pine"/>
    <n v="361.96"/>
    <n v="2"/>
    <n v="0"/>
    <x v="3005"/>
    <x v="0"/>
    <x v="1"/>
    <x v="2"/>
    <x v="8"/>
  </r>
  <r>
    <n v="3468"/>
    <s v="US-2015-147242"/>
    <d v="2015-09-10T00:00:00"/>
    <d v="2015-09-14T00:00:00"/>
    <s v="Standard Class"/>
    <s v="EH-13765"/>
    <x v="553"/>
    <x v="1"/>
    <s v="United States"/>
    <s v="Revere"/>
    <x v="31"/>
    <n v="2151"/>
    <x v="3"/>
    <s v="OFF-PA-10003039"/>
    <x v="1"/>
    <x v="10"/>
    <s v="Xerox 1960"/>
    <n v="278.82"/>
    <n v="9"/>
    <n v="0"/>
    <x v="3006"/>
    <x v="0"/>
    <x v="1"/>
    <x v="2"/>
    <x v="8"/>
  </r>
  <r>
    <n v="3469"/>
    <s v="CA-2016-146143"/>
    <d v="2016-12-14T00:00:00"/>
    <d v="2016-12-19T00:00:00"/>
    <s v="Standard Class"/>
    <s v="MC-17845"/>
    <x v="266"/>
    <x v="0"/>
    <s v="United States"/>
    <s v="Jackson"/>
    <x v="35"/>
    <n v="39212"/>
    <x v="0"/>
    <s v="FUR-FU-10002045"/>
    <x v="0"/>
    <x v="5"/>
    <s v="Executive Impressions 14&quot;"/>
    <n v="133.38"/>
    <n v="6"/>
    <n v="0"/>
    <x v="3007"/>
    <x v="0"/>
    <x v="0"/>
    <x v="0"/>
    <x v="4"/>
  </r>
  <r>
    <n v="3470"/>
    <s v="CA-2015-100888"/>
    <d v="2015-04-06T00:00:00"/>
    <d v="2015-04-10T00:00:00"/>
    <s v="Standard Class"/>
    <s v="MH-17455"/>
    <x v="708"/>
    <x v="0"/>
    <s v="United States"/>
    <s v="Jacksonville"/>
    <x v="3"/>
    <n v="28540"/>
    <x v="0"/>
    <s v="OFF-PA-10001019"/>
    <x v="1"/>
    <x v="10"/>
    <s v="Xerox 1884"/>
    <n v="47.951999999999998"/>
    <n v="3"/>
    <n v="0.2"/>
    <x v="3008"/>
    <x v="2"/>
    <x v="1"/>
    <x v="1"/>
    <x v="3"/>
  </r>
  <r>
    <n v="3471"/>
    <s v="US-2016-150035"/>
    <d v="2016-12-01T00:00:00"/>
    <d v="2016-12-05T00:00:00"/>
    <s v="Standard Class"/>
    <s v="CL-11890"/>
    <x v="488"/>
    <x v="0"/>
    <s v="United States"/>
    <s v="San Francisco"/>
    <x v="1"/>
    <n v="94122"/>
    <x v="1"/>
    <s v="FUR-FU-10003724"/>
    <x v="0"/>
    <x v="5"/>
    <s v="Westinghouse Clip-On Gooseneck Lamps"/>
    <n v="16.739999999999998"/>
    <n v="2"/>
    <n v="0"/>
    <x v="986"/>
    <x v="0"/>
    <x v="0"/>
    <x v="0"/>
    <x v="4"/>
  </r>
  <r>
    <n v="3472"/>
    <s v="CA-2017-122644"/>
    <d v="2017-11-12T00:00:00"/>
    <d v="2017-11-17T00:00:00"/>
    <s v="Standard Class"/>
    <s v="SF-20965"/>
    <x v="245"/>
    <x v="1"/>
    <s v="United States"/>
    <s v="Columbus"/>
    <x v="24"/>
    <n v="43229"/>
    <x v="3"/>
    <s v="OFF-PA-10003673"/>
    <x v="1"/>
    <x v="10"/>
    <s v="Strathmore Photo Mount Cards"/>
    <n v="10.848000000000001"/>
    <n v="2"/>
    <n v="0.2"/>
    <x v="3009"/>
    <x v="2"/>
    <x v="3"/>
    <x v="0"/>
    <x v="0"/>
  </r>
  <r>
    <n v="3473"/>
    <s v="CA-2017-122644"/>
    <d v="2017-11-12T00:00:00"/>
    <d v="2017-11-17T00:00:00"/>
    <s v="Standard Class"/>
    <s v="SF-20965"/>
    <x v="245"/>
    <x v="1"/>
    <s v="United States"/>
    <s v="Columbus"/>
    <x v="24"/>
    <n v="43229"/>
    <x v="3"/>
    <s v="TEC-AC-10003614"/>
    <x v="2"/>
    <x v="11"/>
    <s v="Verbatim 25 GB 6x Blu-ray Single Layer Recordable Disc, 10/Pack"/>
    <n v="18.544"/>
    <n v="2"/>
    <n v="0.2"/>
    <x v="3010"/>
    <x v="2"/>
    <x v="3"/>
    <x v="0"/>
    <x v="0"/>
  </r>
  <r>
    <n v="3474"/>
    <s v="CA-2017-111815"/>
    <d v="2017-03-03T00:00:00"/>
    <d v="2017-03-10T00:00:00"/>
    <s v="Standard Class"/>
    <s v="EP-13915"/>
    <x v="212"/>
    <x v="0"/>
    <s v="United States"/>
    <s v="Dearborn Heights"/>
    <x v="12"/>
    <n v="48127"/>
    <x v="2"/>
    <s v="FUR-CH-10000785"/>
    <x v="0"/>
    <x v="1"/>
    <s v="Global Ergonomic Managers Chair"/>
    <n v="180.98"/>
    <n v="1"/>
    <n v="0"/>
    <x v="3011"/>
    <x v="0"/>
    <x v="3"/>
    <x v="3"/>
    <x v="10"/>
  </r>
  <r>
    <n v="3475"/>
    <s v="CA-2017-111815"/>
    <d v="2017-03-03T00:00:00"/>
    <d v="2017-03-10T00:00:00"/>
    <s v="Standard Class"/>
    <s v="EP-13915"/>
    <x v="212"/>
    <x v="0"/>
    <s v="United States"/>
    <s v="Dearborn Heights"/>
    <x v="12"/>
    <n v="48127"/>
    <x v="2"/>
    <s v="TEC-AC-10002926"/>
    <x v="2"/>
    <x v="11"/>
    <s v="Logitech Wireless Marathon Mouse M705"/>
    <n v="99.98"/>
    <n v="2"/>
    <n v="0"/>
    <x v="3012"/>
    <x v="0"/>
    <x v="3"/>
    <x v="3"/>
    <x v="10"/>
  </r>
  <r>
    <n v="3476"/>
    <s v="CA-2016-144911"/>
    <d v="2016-11-27T00:00:00"/>
    <d v="2016-11-30T00:00:00"/>
    <s v="First Class"/>
    <s v="RW-19630"/>
    <x v="338"/>
    <x v="1"/>
    <s v="United States"/>
    <s v="Overland Park"/>
    <x v="41"/>
    <n v="66212"/>
    <x v="2"/>
    <s v="TEC-AC-10004633"/>
    <x v="2"/>
    <x v="11"/>
    <s v="Verbatim 25 GB 6x Blu-ray Single Layer Recordable Disc, 3/Pack"/>
    <n v="34.950000000000003"/>
    <n v="5"/>
    <n v="0"/>
    <x v="3013"/>
    <x v="0"/>
    <x v="0"/>
    <x v="0"/>
    <x v="0"/>
  </r>
  <r>
    <n v="3477"/>
    <s v="CA-2016-144911"/>
    <d v="2016-11-27T00:00:00"/>
    <d v="2016-11-30T00:00:00"/>
    <s v="First Class"/>
    <s v="RW-19630"/>
    <x v="338"/>
    <x v="1"/>
    <s v="United States"/>
    <s v="Overland Park"/>
    <x v="41"/>
    <n v="66212"/>
    <x v="2"/>
    <s v="OFF-BI-10000977"/>
    <x v="1"/>
    <x v="8"/>
    <s v="Ibico Plastic Spiral Binding Combs"/>
    <n v="152"/>
    <n v="5"/>
    <n v="0"/>
    <x v="3014"/>
    <x v="0"/>
    <x v="0"/>
    <x v="0"/>
    <x v="0"/>
  </r>
  <r>
    <n v="3478"/>
    <s v="CA-2014-143385"/>
    <d v="2014-08-31T00:00:00"/>
    <d v="2014-09-05T00:00:00"/>
    <s v="Standard Class"/>
    <s v="SJ-20500"/>
    <x v="81"/>
    <x v="0"/>
    <s v="United States"/>
    <s v="Santa Fe"/>
    <x v="27"/>
    <n v="87505"/>
    <x v="1"/>
    <s v="TEC-AC-10001635"/>
    <x v="2"/>
    <x v="11"/>
    <s v="KeyTronic KT400U2 - Keyboard - Black"/>
    <n v="92.52"/>
    <n v="9"/>
    <n v="0"/>
    <x v="3015"/>
    <x v="0"/>
    <x v="2"/>
    <x v="2"/>
    <x v="6"/>
  </r>
  <r>
    <n v="3479"/>
    <s v="CA-2016-131289"/>
    <d v="2016-12-08T00:00:00"/>
    <d v="2016-12-14T00:00:00"/>
    <s v="Standard Class"/>
    <s v="SP-20620"/>
    <x v="407"/>
    <x v="1"/>
    <s v="United States"/>
    <s v="San Francisco"/>
    <x v="1"/>
    <n v="94110"/>
    <x v="1"/>
    <s v="OFF-AR-10003056"/>
    <x v="1"/>
    <x v="6"/>
    <s v="Newell 341"/>
    <n v="8.56"/>
    <n v="2"/>
    <n v="0"/>
    <x v="18"/>
    <x v="0"/>
    <x v="0"/>
    <x v="0"/>
    <x v="4"/>
  </r>
  <r>
    <n v="3480"/>
    <s v="CA-2016-131289"/>
    <d v="2016-12-08T00:00:00"/>
    <d v="2016-12-14T00:00:00"/>
    <s v="Standard Class"/>
    <s v="SP-20620"/>
    <x v="407"/>
    <x v="1"/>
    <s v="United States"/>
    <s v="San Francisco"/>
    <x v="1"/>
    <n v="94110"/>
    <x v="1"/>
    <s v="OFF-PA-10003363"/>
    <x v="1"/>
    <x v="10"/>
    <s v="Xerox 204"/>
    <n v="45.36"/>
    <n v="7"/>
    <n v="0"/>
    <x v="1637"/>
    <x v="0"/>
    <x v="0"/>
    <x v="0"/>
    <x v="4"/>
  </r>
  <r>
    <n v="3481"/>
    <s v="CA-2016-131289"/>
    <d v="2016-12-08T00:00:00"/>
    <d v="2016-12-14T00:00:00"/>
    <s v="Standard Class"/>
    <s v="SP-20620"/>
    <x v="407"/>
    <x v="1"/>
    <s v="United States"/>
    <s v="San Francisco"/>
    <x v="1"/>
    <n v="94110"/>
    <x v="1"/>
    <s v="FUR-TA-10003954"/>
    <x v="0"/>
    <x v="3"/>
    <s v="Hon 94000 Series Round Tables"/>
    <n v="1421.664"/>
    <n v="6"/>
    <n v="0.2"/>
    <x v="3016"/>
    <x v="2"/>
    <x v="0"/>
    <x v="0"/>
    <x v="4"/>
  </r>
  <r>
    <n v="3482"/>
    <s v="CA-2014-124023"/>
    <d v="2014-04-07T00:00:00"/>
    <d v="2014-04-10T00:00:00"/>
    <s v="First Class"/>
    <s v="PJ-19015"/>
    <x v="307"/>
    <x v="0"/>
    <s v="United States"/>
    <s v="Mobile"/>
    <x v="19"/>
    <n v="36608"/>
    <x v="0"/>
    <s v="FUR-FU-10004415"/>
    <x v="0"/>
    <x v="5"/>
    <s v="Stacking Tray, Side-Loading, Legal, Smoke"/>
    <n v="8.9600000000000009"/>
    <n v="2"/>
    <n v="0"/>
    <x v="3017"/>
    <x v="0"/>
    <x v="2"/>
    <x v="1"/>
    <x v="3"/>
  </r>
  <r>
    <n v="3483"/>
    <s v="CA-2014-124688"/>
    <d v="2014-08-27T00:00:00"/>
    <d v="2014-08-29T00:00:00"/>
    <s v="First Class"/>
    <s v="CC-12610"/>
    <x v="566"/>
    <x v="1"/>
    <s v="United States"/>
    <s v="Springfield"/>
    <x v="17"/>
    <n v="22153"/>
    <x v="0"/>
    <s v="TEC-PH-10000455"/>
    <x v="2"/>
    <x v="7"/>
    <s v="GE 30522EE2"/>
    <n v="579.95000000000005"/>
    <n v="5"/>
    <n v="0"/>
    <x v="3018"/>
    <x v="0"/>
    <x v="2"/>
    <x v="2"/>
    <x v="6"/>
  </r>
  <r>
    <n v="3484"/>
    <s v="CA-2014-124688"/>
    <d v="2014-08-27T00:00:00"/>
    <d v="2014-08-29T00:00:00"/>
    <s v="First Class"/>
    <s v="CC-12610"/>
    <x v="566"/>
    <x v="1"/>
    <s v="United States"/>
    <s v="Springfield"/>
    <x v="17"/>
    <n v="22153"/>
    <x v="0"/>
    <s v="FUR-FU-10002456"/>
    <x v="0"/>
    <x v="5"/>
    <s v="Master Caster Door Stop, Large Neon Orange"/>
    <n v="29.12"/>
    <n v="4"/>
    <n v="0"/>
    <x v="3019"/>
    <x v="0"/>
    <x v="2"/>
    <x v="2"/>
    <x v="6"/>
  </r>
  <r>
    <n v="3485"/>
    <s v="CA-2014-124688"/>
    <d v="2014-08-27T00:00:00"/>
    <d v="2014-08-29T00:00:00"/>
    <s v="First Class"/>
    <s v="CC-12610"/>
    <x v="566"/>
    <x v="1"/>
    <s v="United States"/>
    <s v="Springfield"/>
    <x v="17"/>
    <n v="22153"/>
    <x v="0"/>
    <s v="FUR-TA-10003569"/>
    <x v="0"/>
    <x v="3"/>
    <s v="Bretford CR8500 Series Meeting Room Furniture"/>
    <n v="1202.94"/>
    <n v="3"/>
    <n v="0"/>
    <x v="3020"/>
    <x v="0"/>
    <x v="2"/>
    <x v="2"/>
    <x v="6"/>
  </r>
  <r>
    <n v="3486"/>
    <s v="CA-2016-151169"/>
    <d v="2016-10-21T00:00:00"/>
    <d v="2016-10-26T00:00:00"/>
    <s v="Standard Class"/>
    <s v="MY-18295"/>
    <x v="501"/>
    <x v="1"/>
    <s v="United States"/>
    <s v="Newark"/>
    <x v="13"/>
    <n v="19711"/>
    <x v="3"/>
    <s v="OFF-BI-10002813"/>
    <x v="1"/>
    <x v="8"/>
    <s v="Avery Reinforcements for Hole-Punch Pages"/>
    <n v="7.92"/>
    <n v="4"/>
    <n v="0"/>
    <x v="3021"/>
    <x v="0"/>
    <x v="0"/>
    <x v="0"/>
    <x v="2"/>
  </r>
  <r>
    <n v="3487"/>
    <s v="US-2016-134761"/>
    <d v="2016-11-30T00:00:00"/>
    <d v="2016-11-30T00:00:00"/>
    <s v="Same Day"/>
    <s v="DB-13210"/>
    <x v="203"/>
    <x v="0"/>
    <s v="United States"/>
    <s v="Hickory"/>
    <x v="3"/>
    <n v="28601"/>
    <x v="0"/>
    <s v="TEC-PH-10002890"/>
    <x v="2"/>
    <x v="7"/>
    <s v="AT&amp;T 17929 Lendline Telephone"/>
    <n v="36.192"/>
    <n v="1"/>
    <n v="0.2"/>
    <x v="3022"/>
    <x v="2"/>
    <x v="0"/>
    <x v="0"/>
    <x v="0"/>
  </r>
  <r>
    <n v="3488"/>
    <s v="CA-2017-120705"/>
    <d v="2017-09-05T00:00:00"/>
    <d v="2017-09-11T00:00:00"/>
    <s v="Standard Class"/>
    <s v="MG-17875"/>
    <x v="675"/>
    <x v="2"/>
    <s v="United States"/>
    <s v="Fort Lauderdale"/>
    <x v="2"/>
    <n v="33311"/>
    <x v="0"/>
    <s v="OFF-ST-10001522"/>
    <x v="1"/>
    <x v="4"/>
    <s v="Gould Plastics 18-Pocket Panel Bin, 34w x 5-1/4d x 20-1/2h"/>
    <n v="147.184"/>
    <n v="2"/>
    <n v="0.2"/>
    <x v="3023"/>
    <x v="2"/>
    <x v="3"/>
    <x v="2"/>
    <x v="8"/>
  </r>
  <r>
    <n v="3489"/>
    <s v="CA-2015-157322"/>
    <d v="2015-07-02T00:00:00"/>
    <d v="2015-07-06T00:00:00"/>
    <s v="Standard Class"/>
    <s v="RH-19600"/>
    <x v="584"/>
    <x v="0"/>
    <s v="United States"/>
    <s v="Carol Stream"/>
    <x v="10"/>
    <n v="60188"/>
    <x v="2"/>
    <s v="FUR-CH-10004086"/>
    <x v="0"/>
    <x v="1"/>
    <s v="Hon 4070 Series Pagoda Armless Upholstered Stacking Chairs"/>
    <n v="408.42200000000003"/>
    <n v="2"/>
    <n v="0.3"/>
    <x v="2549"/>
    <x v="1"/>
    <x v="1"/>
    <x v="2"/>
    <x v="7"/>
  </r>
  <r>
    <n v="3490"/>
    <s v="CA-2015-157322"/>
    <d v="2015-07-02T00:00:00"/>
    <d v="2015-07-06T00:00:00"/>
    <s v="Standard Class"/>
    <s v="RH-19600"/>
    <x v="584"/>
    <x v="0"/>
    <s v="United States"/>
    <s v="Carol Stream"/>
    <x v="10"/>
    <n v="60188"/>
    <x v="2"/>
    <s v="FUR-CH-10003774"/>
    <x v="0"/>
    <x v="1"/>
    <s v="Global Wood Trimmed Manager's Task Chair, Khaki"/>
    <n v="382.11599999999999"/>
    <n v="6"/>
    <n v="0.3"/>
    <x v="3024"/>
    <x v="1"/>
    <x v="1"/>
    <x v="2"/>
    <x v="7"/>
  </r>
  <r>
    <n v="3491"/>
    <s v="CA-2015-157322"/>
    <d v="2015-07-02T00:00:00"/>
    <d v="2015-07-06T00:00:00"/>
    <s v="Standard Class"/>
    <s v="RH-19600"/>
    <x v="584"/>
    <x v="0"/>
    <s v="United States"/>
    <s v="Carol Stream"/>
    <x v="10"/>
    <n v="60188"/>
    <x v="2"/>
    <s v="OFF-ST-10004507"/>
    <x v="1"/>
    <x v="4"/>
    <s v="Advantus Rolling Storage Box"/>
    <n v="68.599999999999994"/>
    <n v="5"/>
    <n v="0.2"/>
    <x v="3025"/>
    <x v="2"/>
    <x v="1"/>
    <x v="2"/>
    <x v="7"/>
  </r>
  <r>
    <n v="3492"/>
    <s v="CA-2015-157322"/>
    <d v="2015-07-02T00:00:00"/>
    <d v="2015-07-06T00:00:00"/>
    <s v="Standard Class"/>
    <s v="RH-19600"/>
    <x v="584"/>
    <x v="0"/>
    <s v="United States"/>
    <s v="Carol Stream"/>
    <x v="10"/>
    <n v="60188"/>
    <x v="2"/>
    <s v="OFF-ST-10003208"/>
    <x v="1"/>
    <x v="4"/>
    <s v="Adjustable Depth Letter/Legal Cart"/>
    <n v="435.50400000000002"/>
    <n v="3"/>
    <n v="0.2"/>
    <x v="3026"/>
    <x v="2"/>
    <x v="1"/>
    <x v="2"/>
    <x v="7"/>
  </r>
  <r>
    <n v="3493"/>
    <s v="CA-2015-157322"/>
    <d v="2015-07-02T00:00:00"/>
    <d v="2015-07-06T00:00:00"/>
    <s v="Standard Class"/>
    <s v="RH-19600"/>
    <x v="584"/>
    <x v="0"/>
    <s v="United States"/>
    <s v="Carol Stream"/>
    <x v="10"/>
    <n v="60188"/>
    <x v="2"/>
    <s v="OFF-PA-10000659"/>
    <x v="1"/>
    <x v="10"/>
    <s v="Adams Phone Message Book, Professional, 400 Message Capacity, 5 3/6” x 11”"/>
    <n v="11.167999999999999"/>
    <n v="2"/>
    <n v="0.2"/>
    <x v="3027"/>
    <x v="2"/>
    <x v="1"/>
    <x v="2"/>
    <x v="7"/>
  </r>
  <r>
    <n v="3494"/>
    <s v="CA-2017-142034"/>
    <d v="2017-09-24T00:00:00"/>
    <d v="2017-09-28T00:00:00"/>
    <s v="Standard Class"/>
    <s v="KB-16240"/>
    <x v="208"/>
    <x v="1"/>
    <s v="United States"/>
    <s v="Saint Cloud"/>
    <x v="11"/>
    <n v="56301"/>
    <x v="2"/>
    <s v="TEC-AC-10002305"/>
    <x v="2"/>
    <x v="11"/>
    <s v="KeyTronic E03601U1 - Keyboard - Beige"/>
    <n v="72"/>
    <n v="4"/>
    <n v="0"/>
    <x v="3028"/>
    <x v="0"/>
    <x v="3"/>
    <x v="2"/>
    <x v="8"/>
  </r>
  <r>
    <n v="3495"/>
    <s v="CA-2017-142034"/>
    <d v="2017-09-24T00:00:00"/>
    <d v="2017-09-28T00:00:00"/>
    <s v="Standard Class"/>
    <s v="KB-16240"/>
    <x v="208"/>
    <x v="1"/>
    <s v="United States"/>
    <s v="Saint Cloud"/>
    <x v="11"/>
    <n v="56301"/>
    <x v="2"/>
    <s v="TEC-AC-10000990"/>
    <x v="2"/>
    <x v="11"/>
    <s v="Imation Bio 2GB USB Flash Drive Imation Corp"/>
    <n v="655.9"/>
    <n v="5"/>
    <n v="0"/>
    <x v="3029"/>
    <x v="0"/>
    <x v="3"/>
    <x v="2"/>
    <x v="8"/>
  </r>
  <r>
    <n v="3496"/>
    <s v="CA-2017-142034"/>
    <d v="2017-09-24T00:00:00"/>
    <d v="2017-09-28T00:00:00"/>
    <s v="Standard Class"/>
    <s v="KB-16240"/>
    <x v="208"/>
    <x v="1"/>
    <s v="United States"/>
    <s v="Saint Cloud"/>
    <x v="11"/>
    <n v="56301"/>
    <x v="2"/>
    <s v="FUR-CH-10000665"/>
    <x v="0"/>
    <x v="1"/>
    <s v="Global Airflow Leather Mesh Back Chair, Black"/>
    <n v="603.91999999999996"/>
    <n v="4"/>
    <n v="0"/>
    <x v="3030"/>
    <x v="0"/>
    <x v="3"/>
    <x v="2"/>
    <x v="8"/>
  </r>
  <r>
    <n v="3497"/>
    <s v="CA-2016-107328"/>
    <d v="2016-08-08T00:00:00"/>
    <d v="2016-08-15T00:00:00"/>
    <s v="Standard Class"/>
    <s v="CA-12055"/>
    <x v="402"/>
    <x v="2"/>
    <s v="United States"/>
    <s v="Los Angeles"/>
    <x v="1"/>
    <n v="90036"/>
    <x v="1"/>
    <s v="FUR-TA-10001932"/>
    <x v="0"/>
    <x v="3"/>
    <s v="Chromcraft 48&quot; x 96&quot; Racetrack Double Pedestal Table"/>
    <n v="513.024"/>
    <n v="2"/>
    <n v="0.2"/>
    <x v="3031"/>
    <x v="2"/>
    <x v="0"/>
    <x v="2"/>
    <x v="6"/>
  </r>
  <r>
    <n v="3498"/>
    <s v="CA-2016-107328"/>
    <d v="2016-08-08T00:00:00"/>
    <d v="2016-08-15T00:00:00"/>
    <s v="Standard Class"/>
    <s v="CA-12055"/>
    <x v="402"/>
    <x v="2"/>
    <s v="United States"/>
    <s v="Los Angeles"/>
    <x v="1"/>
    <n v="90036"/>
    <x v="1"/>
    <s v="OFF-AP-10004487"/>
    <x v="1"/>
    <x v="9"/>
    <s v="Kensington 4 Outlet MasterPiece Compact Power Control Center"/>
    <n v="487.92"/>
    <n v="6"/>
    <n v="0"/>
    <x v="3032"/>
    <x v="0"/>
    <x v="0"/>
    <x v="2"/>
    <x v="6"/>
  </r>
  <r>
    <n v="3499"/>
    <s v="CA-2016-107328"/>
    <d v="2016-08-08T00:00:00"/>
    <d v="2016-08-15T00:00:00"/>
    <s v="Standard Class"/>
    <s v="CA-12055"/>
    <x v="402"/>
    <x v="2"/>
    <s v="United States"/>
    <s v="Los Angeles"/>
    <x v="1"/>
    <n v="90036"/>
    <x v="1"/>
    <s v="OFF-BI-10002160"/>
    <x v="1"/>
    <x v="8"/>
    <s v="Acco Hanging Data Binders"/>
    <n v="15.24"/>
    <n v="5"/>
    <n v="0.2"/>
    <x v="3033"/>
    <x v="2"/>
    <x v="0"/>
    <x v="2"/>
    <x v="6"/>
  </r>
  <r>
    <n v="3500"/>
    <s v="CA-2016-108616"/>
    <d v="2016-09-29T00:00:00"/>
    <d v="2016-10-03T00:00:00"/>
    <s v="Standard Class"/>
    <s v="JK-15730"/>
    <x v="300"/>
    <x v="0"/>
    <s v="United States"/>
    <s v="Mobile"/>
    <x v="19"/>
    <n v="36608"/>
    <x v="0"/>
    <s v="TEC-AC-10000420"/>
    <x v="2"/>
    <x v="11"/>
    <s v="Logitech G500s Laser Gaming Mouse with Adjustable Weight Tuning"/>
    <n v="209.97"/>
    <n v="3"/>
    <n v="0"/>
    <x v="3034"/>
    <x v="0"/>
    <x v="0"/>
    <x v="2"/>
    <x v="8"/>
  </r>
  <r>
    <n v="3501"/>
    <s v="CA-2016-108616"/>
    <d v="2016-09-29T00:00:00"/>
    <d v="2016-10-03T00:00:00"/>
    <s v="Standard Class"/>
    <s v="JK-15730"/>
    <x v="300"/>
    <x v="0"/>
    <s v="United States"/>
    <s v="Mobile"/>
    <x v="19"/>
    <n v="36608"/>
    <x v="0"/>
    <s v="OFF-BI-10001989"/>
    <x v="1"/>
    <x v="8"/>
    <s v="Premium Transparent Presentation Covers by GBC"/>
    <n v="62.94"/>
    <n v="3"/>
    <n v="0"/>
    <x v="3035"/>
    <x v="0"/>
    <x v="0"/>
    <x v="2"/>
    <x v="8"/>
  </r>
  <r>
    <n v="3502"/>
    <s v="CA-2016-108616"/>
    <d v="2016-09-29T00:00:00"/>
    <d v="2016-10-03T00:00:00"/>
    <s v="Standard Class"/>
    <s v="JK-15730"/>
    <x v="300"/>
    <x v="0"/>
    <s v="United States"/>
    <s v="Mobile"/>
    <x v="19"/>
    <n v="36608"/>
    <x v="0"/>
    <s v="OFF-AR-10001149"/>
    <x v="1"/>
    <x v="6"/>
    <s v="Sanford Colorific Colored Pencils, 12/Box"/>
    <n v="25.92"/>
    <n v="9"/>
    <n v="0"/>
    <x v="1766"/>
    <x v="0"/>
    <x v="0"/>
    <x v="2"/>
    <x v="8"/>
  </r>
  <r>
    <n v="3503"/>
    <s v="CA-2017-125115"/>
    <d v="2017-04-10T00:00:00"/>
    <d v="2017-04-10T00:00:00"/>
    <s v="Same Day"/>
    <s v="RD-19930"/>
    <x v="709"/>
    <x v="0"/>
    <s v="United States"/>
    <s v="Austin"/>
    <x v="5"/>
    <n v="78745"/>
    <x v="2"/>
    <s v="OFF-PA-10004101"/>
    <x v="1"/>
    <x v="10"/>
    <s v="Xerox 1894"/>
    <n v="10.368"/>
    <n v="2"/>
    <n v="0.2"/>
    <x v="572"/>
    <x v="2"/>
    <x v="3"/>
    <x v="1"/>
    <x v="3"/>
  </r>
  <r>
    <n v="3504"/>
    <s v="CA-2017-125115"/>
    <d v="2017-04-10T00:00:00"/>
    <d v="2017-04-10T00:00:00"/>
    <s v="Same Day"/>
    <s v="RD-19930"/>
    <x v="709"/>
    <x v="0"/>
    <s v="United States"/>
    <s v="Austin"/>
    <x v="5"/>
    <n v="78745"/>
    <x v="2"/>
    <s v="TEC-AC-10001714"/>
    <x v="2"/>
    <x v="11"/>
    <s v="Logitech MX Performance Wireless Mouse"/>
    <n v="95.736000000000004"/>
    <n v="3"/>
    <n v="0.2"/>
    <x v="3036"/>
    <x v="2"/>
    <x v="3"/>
    <x v="1"/>
    <x v="3"/>
  </r>
  <r>
    <n v="3505"/>
    <s v="CA-2016-150945"/>
    <d v="2016-12-18T00:00:00"/>
    <d v="2016-12-20T00:00:00"/>
    <s v="Second Class"/>
    <s v="JK-16120"/>
    <x v="451"/>
    <x v="2"/>
    <s v="United States"/>
    <s v="New York City"/>
    <x v="15"/>
    <n v="10009"/>
    <x v="3"/>
    <s v="OFF-ST-10003716"/>
    <x v="1"/>
    <x v="4"/>
    <s v="Tennsco Double-Tier Lockers"/>
    <n v="900.08"/>
    <n v="4"/>
    <n v="0"/>
    <x v="1818"/>
    <x v="0"/>
    <x v="0"/>
    <x v="0"/>
    <x v="4"/>
  </r>
  <r>
    <n v="3506"/>
    <s v="CA-2014-166863"/>
    <d v="2014-06-20T00:00:00"/>
    <d v="2014-06-24T00:00:00"/>
    <s v="Standard Class"/>
    <s v="SC-20020"/>
    <x v="710"/>
    <x v="0"/>
    <s v="United States"/>
    <s v="Plano"/>
    <x v="5"/>
    <n v="75023"/>
    <x v="2"/>
    <s v="TEC-PH-10000369"/>
    <x v="2"/>
    <x v="7"/>
    <s v="HTC One Mini"/>
    <n v="201.584"/>
    <n v="2"/>
    <n v="0.2"/>
    <x v="1470"/>
    <x v="2"/>
    <x v="2"/>
    <x v="1"/>
    <x v="1"/>
  </r>
  <r>
    <n v="3507"/>
    <s v="CA-2014-166863"/>
    <d v="2014-06-20T00:00:00"/>
    <d v="2014-06-24T00:00:00"/>
    <s v="Standard Class"/>
    <s v="SC-20020"/>
    <x v="710"/>
    <x v="0"/>
    <s v="United States"/>
    <s v="Plano"/>
    <x v="5"/>
    <n v="75023"/>
    <x v="2"/>
    <s v="OFF-BI-10000756"/>
    <x v="1"/>
    <x v="8"/>
    <s v="Storex DuraTech Recycled Plastic Frosted Binders"/>
    <n v="3.3919999999999999"/>
    <n v="4"/>
    <n v="0.8"/>
    <x v="3037"/>
    <x v="1"/>
    <x v="2"/>
    <x v="1"/>
    <x v="1"/>
  </r>
  <r>
    <n v="3508"/>
    <s v="CA-2014-166863"/>
    <d v="2014-06-20T00:00:00"/>
    <d v="2014-06-24T00:00:00"/>
    <s v="Standard Class"/>
    <s v="SC-20020"/>
    <x v="710"/>
    <x v="0"/>
    <s v="United States"/>
    <s v="Plano"/>
    <x v="5"/>
    <n v="75023"/>
    <x v="2"/>
    <s v="FUR-BO-10001608"/>
    <x v="0"/>
    <x v="0"/>
    <s v="Hon Metal Bookcases, Black"/>
    <n v="193.06559999999999"/>
    <n v="4"/>
    <n v="0.32"/>
    <x v="3038"/>
    <x v="1"/>
    <x v="2"/>
    <x v="1"/>
    <x v="1"/>
  </r>
  <r>
    <n v="3509"/>
    <s v="CA-2014-166863"/>
    <d v="2014-06-20T00:00:00"/>
    <d v="2014-06-24T00:00:00"/>
    <s v="Standard Class"/>
    <s v="SC-20020"/>
    <x v="710"/>
    <x v="0"/>
    <s v="United States"/>
    <s v="Plano"/>
    <x v="5"/>
    <n v="75023"/>
    <x v="2"/>
    <s v="OFF-PA-10001166"/>
    <x v="1"/>
    <x v="10"/>
    <s v="Xerox 2"/>
    <n v="15.552"/>
    <n v="3"/>
    <n v="0.2"/>
    <x v="12"/>
    <x v="2"/>
    <x v="2"/>
    <x v="1"/>
    <x v="1"/>
  </r>
  <r>
    <n v="3510"/>
    <s v="CA-2014-166863"/>
    <d v="2014-06-20T00:00:00"/>
    <d v="2014-06-24T00:00:00"/>
    <s v="Standard Class"/>
    <s v="SC-20020"/>
    <x v="710"/>
    <x v="0"/>
    <s v="United States"/>
    <s v="Plano"/>
    <x v="5"/>
    <n v="75023"/>
    <x v="2"/>
    <s v="OFF-PA-10000587"/>
    <x v="1"/>
    <x v="10"/>
    <s v="Array Parchment Paper, Assorted Colors"/>
    <n v="11.648"/>
    <n v="2"/>
    <n v="0.2"/>
    <x v="273"/>
    <x v="2"/>
    <x v="2"/>
    <x v="1"/>
    <x v="1"/>
  </r>
  <r>
    <n v="3511"/>
    <s v="CA-2014-166863"/>
    <d v="2014-06-20T00:00:00"/>
    <d v="2014-06-24T00:00:00"/>
    <s v="Standard Class"/>
    <s v="SC-20020"/>
    <x v="710"/>
    <x v="0"/>
    <s v="United States"/>
    <s v="Plano"/>
    <x v="5"/>
    <n v="75023"/>
    <x v="2"/>
    <s v="TEC-MA-10001972"/>
    <x v="2"/>
    <x v="15"/>
    <s v="Okidata C331dn Printer"/>
    <n v="418.8"/>
    <n v="2"/>
    <n v="0.4"/>
    <x v="3039"/>
    <x v="1"/>
    <x v="2"/>
    <x v="1"/>
    <x v="1"/>
  </r>
  <r>
    <n v="3512"/>
    <s v="CA-2014-166863"/>
    <d v="2014-06-20T00:00:00"/>
    <d v="2014-06-24T00:00:00"/>
    <s v="Standard Class"/>
    <s v="SC-20020"/>
    <x v="710"/>
    <x v="0"/>
    <s v="United States"/>
    <s v="Plano"/>
    <x v="5"/>
    <n v="75023"/>
    <x v="2"/>
    <s v="OFF-ST-10004123"/>
    <x v="1"/>
    <x v="4"/>
    <s v="Safco Industrial Wire Shelving System"/>
    <n v="509.488"/>
    <n v="7"/>
    <n v="0.2"/>
    <x v="3040"/>
    <x v="2"/>
    <x v="2"/>
    <x v="1"/>
    <x v="1"/>
  </r>
  <r>
    <n v="3513"/>
    <s v="CA-2017-140326"/>
    <d v="2017-09-04T00:00:00"/>
    <d v="2017-09-06T00:00:00"/>
    <s v="First Class"/>
    <s v="HW-14935"/>
    <x v="304"/>
    <x v="1"/>
    <s v="United States"/>
    <s v="Chicago"/>
    <x v="10"/>
    <n v="60653"/>
    <x v="2"/>
    <s v="FUR-BO-10000112"/>
    <x v="0"/>
    <x v="0"/>
    <s v="Bush Birmingham Collection Bookcase, Dark Cherry"/>
    <n v="825.17399999999998"/>
    <n v="9"/>
    <n v="0.3"/>
    <x v="3041"/>
    <x v="1"/>
    <x v="3"/>
    <x v="2"/>
    <x v="8"/>
  </r>
  <r>
    <n v="3514"/>
    <s v="CA-2017-140326"/>
    <d v="2017-09-04T00:00:00"/>
    <d v="2017-09-06T00:00:00"/>
    <s v="First Class"/>
    <s v="HW-14935"/>
    <x v="304"/>
    <x v="1"/>
    <s v="United States"/>
    <s v="Chicago"/>
    <x v="10"/>
    <n v="60653"/>
    <x v="2"/>
    <s v="OFF-PA-10004041"/>
    <x v="1"/>
    <x v="10"/>
    <s v="It's Hot Message Books with Stickers, 2 3/4&quot; x 5&quot;"/>
    <n v="17.760000000000002"/>
    <n v="3"/>
    <n v="0.2"/>
    <x v="3042"/>
    <x v="2"/>
    <x v="3"/>
    <x v="2"/>
    <x v="8"/>
  </r>
  <r>
    <n v="3515"/>
    <s v="CA-2017-140326"/>
    <d v="2017-09-04T00:00:00"/>
    <d v="2017-09-06T00:00:00"/>
    <s v="First Class"/>
    <s v="HW-14935"/>
    <x v="304"/>
    <x v="1"/>
    <s v="United States"/>
    <s v="Chicago"/>
    <x v="10"/>
    <n v="60653"/>
    <x v="2"/>
    <s v="OFF-AR-10001149"/>
    <x v="1"/>
    <x v="6"/>
    <s v="Sanford Colorific Colored Pencils, 12/Box"/>
    <n v="6.9119999999999999"/>
    <n v="3"/>
    <n v="0.2"/>
    <x v="3043"/>
    <x v="2"/>
    <x v="3"/>
    <x v="2"/>
    <x v="8"/>
  </r>
  <r>
    <n v="3516"/>
    <s v="CA-2016-168536"/>
    <d v="2016-12-20T00:00:00"/>
    <d v="2016-12-24T00:00:00"/>
    <s v="Standard Class"/>
    <s v="SC-20800"/>
    <x v="561"/>
    <x v="0"/>
    <s v="United States"/>
    <s v="Jackson"/>
    <x v="35"/>
    <n v="39212"/>
    <x v="0"/>
    <s v="TEC-AC-10002323"/>
    <x v="2"/>
    <x v="11"/>
    <s v="SanDisk Ultra 32 GB MicroSDHC Class 10 Memory Card"/>
    <n v="66.3"/>
    <n v="3"/>
    <n v="0"/>
    <x v="3044"/>
    <x v="0"/>
    <x v="0"/>
    <x v="0"/>
    <x v="4"/>
  </r>
  <r>
    <n v="3517"/>
    <s v="US-2016-113649"/>
    <d v="2016-08-09T00:00:00"/>
    <d v="2016-08-12T00:00:00"/>
    <s v="First Class"/>
    <s v="HA-14920"/>
    <x v="66"/>
    <x v="0"/>
    <s v="United States"/>
    <s v="Fayetteville"/>
    <x v="3"/>
    <n v="28314"/>
    <x v="0"/>
    <s v="OFF-PA-10000130"/>
    <x v="1"/>
    <x v="10"/>
    <s v="Xerox 199"/>
    <n v="30.815999999999999"/>
    <n v="9"/>
    <n v="0.2"/>
    <x v="3045"/>
    <x v="2"/>
    <x v="0"/>
    <x v="2"/>
    <x v="6"/>
  </r>
  <r>
    <n v="3518"/>
    <s v="US-2016-113649"/>
    <d v="2016-08-09T00:00:00"/>
    <d v="2016-08-12T00:00:00"/>
    <s v="First Class"/>
    <s v="HA-14920"/>
    <x v="66"/>
    <x v="0"/>
    <s v="United States"/>
    <s v="Fayetteville"/>
    <x v="3"/>
    <n v="28314"/>
    <x v="0"/>
    <s v="TEC-PH-10002350"/>
    <x v="2"/>
    <x v="7"/>
    <s v="Apple EarPods with Remote and Mic"/>
    <n v="44.783999999999999"/>
    <n v="2"/>
    <n v="0.2"/>
    <x v="3046"/>
    <x v="2"/>
    <x v="0"/>
    <x v="2"/>
    <x v="6"/>
  </r>
  <r>
    <n v="3519"/>
    <s v="US-2016-113649"/>
    <d v="2016-08-09T00:00:00"/>
    <d v="2016-08-12T00:00:00"/>
    <s v="First Class"/>
    <s v="HA-14920"/>
    <x v="66"/>
    <x v="0"/>
    <s v="United States"/>
    <s v="Fayetteville"/>
    <x v="3"/>
    <n v="28314"/>
    <x v="0"/>
    <s v="OFF-AP-10002518"/>
    <x v="1"/>
    <x v="9"/>
    <s v="Kensington 7 Outlet MasterPiece Power Center"/>
    <n v="569.53599999999994"/>
    <n v="4"/>
    <n v="0.2"/>
    <x v="3047"/>
    <x v="2"/>
    <x v="0"/>
    <x v="2"/>
    <x v="6"/>
  </r>
  <r>
    <n v="3520"/>
    <s v="CA-2015-124975"/>
    <d v="2015-06-22T00:00:00"/>
    <d v="2015-06-25T00:00:00"/>
    <s v="First Class"/>
    <s v="MG-17875"/>
    <x v="675"/>
    <x v="2"/>
    <s v="United States"/>
    <s v="Aurora"/>
    <x v="10"/>
    <n v="60505"/>
    <x v="2"/>
    <s v="FUR-TA-10002645"/>
    <x v="0"/>
    <x v="3"/>
    <s v="Hon Rectangular Conference Tables"/>
    <n v="796.42499999999995"/>
    <n v="7"/>
    <n v="0.5"/>
    <x v="3048"/>
    <x v="1"/>
    <x v="1"/>
    <x v="1"/>
    <x v="1"/>
  </r>
  <r>
    <n v="3521"/>
    <s v="CA-2015-168767"/>
    <d v="2015-04-10T00:00:00"/>
    <d v="2015-04-15T00:00:00"/>
    <s v="Standard Class"/>
    <s v="DM-12955"/>
    <x v="678"/>
    <x v="1"/>
    <s v="United States"/>
    <s v="Sacramento"/>
    <x v="1"/>
    <n v="95823"/>
    <x v="1"/>
    <s v="OFF-BI-10000773"/>
    <x v="1"/>
    <x v="8"/>
    <s v="Insertable Tab Post Binder Dividers"/>
    <n v="12.832000000000001"/>
    <n v="2"/>
    <n v="0.2"/>
    <x v="3049"/>
    <x v="2"/>
    <x v="1"/>
    <x v="1"/>
    <x v="3"/>
  </r>
  <r>
    <n v="3522"/>
    <s v="CA-2016-114482"/>
    <d v="2016-11-21T00:00:00"/>
    <d v="2016-11-25T00:00:00"/>
    <s v="Second Class"/>
    <s v="DM-13345"/>
    <x v="664"/>
    <x v="1"/>
    <s v="United States"/>
    <s v="Des Moines"/>
    <x v="23"/>
    <n v="50315"/>
    <x v="2"/>
    <s v="OFF-PA-10003845"/>
    <x v="1"/>
    <x v="10"/>
    <s v="Xerox 1987"/>
    <n v="40.46"/>
    <n v="7"/>
    <n v="0"/>
    <x v="1362"/>
    <x v="0"/>
    <x v="0"/>
    <x v="0"/>
    <x v="0"/>
  </r>
  <r>
    <n v="3523"/>
    <s v="CA-2016-114482"/>
    <d v="2016-11-21T00:00:00"/>
    <d v="2016-11-25T00:00:00"/>
    <s v="Second Class"/>
    <s v="DM-13345"/>
    <x v="664"/>
    <x v="1"/>
    <s v="United States"/>
    <s v="Des Moines"/>
    <x v="23"/>
    <n v="50315"/>
    <x v="2"/>
    <s v="TEC-PH-10001580"/>
    <x v="2"/>
    <x v="7"/>
    <s v="Logitech Mobile Speakerphone P710e - speaker phone"/>
    <n v="404.94"/>
    <n v="3"/>
    <n v="0"/>
    <x v="3050"/>
    <x v="0"/>
    <x v="0"/>
    <x v="0"/>
    <x v="0"/>
  </r>
  <r>
    <n v="3524"/>
    <s v="CA-2016-137673"/>
    <d v="2016-09-05T00:00:00"/>
    <d v="2016-09-10T00:00:00"/>
    <s v="Standard Class"/>
    <s v="ML-17395"/>
    <x v="504"/>
    <x v="1"/>
    <s v="United States"/>
    <s v="San Diego"/>
    <x v="1"/>
    <n v="92105"/>
    <x v="1"/>
    <s v="TEC-AC-10002345"/>
    <x v="2"/>
    <x v="11"/>
    <s v="HP Standard 104 key PS/2 Keyboard"/>
    <n v="116"/>
    <n v="8"/>
    <n v="0"/>
    <x v="3051"/>
    <x v="0"/>
    <x v="0"/>
    <x v="2"/>
    <x v="8"/>
  </r>
  <r>
    <n v="3525"/>
    <s v="CA-2016-132731"/>
    <d v="2016-11-24T00:00:00"/>
    <d v="2016-11-28T00:00:00"/>
    <s v="Standard Class"/>
    <s v="GA-14515"/>
    <x v="654"/>
    <x v="0"/>
    <s v="United States"/>
    <s v="Dallas"/>
    <x v="5"/>
    <n v="75081"/>
    <x v="2"/>
    <s v="TEC-PH-10004120"/>
    <x v="2"/>
    <x v="7"/>
    <s v="AT&amp;T 1080 Phone"/>
    <n v="657.55200000000002"/>
    <n v="6"/>
    <n v="0.2"/>
    <x v="3052"/>
    <x v="2"/>
    <x v="0"/>
    <x v="0"/>
    <x v="0"/>
  </r>
  <r>
    <n v="3526"/>
    <s v="CA-2017-148922"/>
    <d v="2017-12-10T00:00:00"/>
    <d v="2017-12-15T00:00:00"/>
    <s v="Second Class"/>
    <s v="SU-20665"/>
    <x v="711"/>
    <x v="2"/>
    <s v="United States"/>
    <s v="Jackson"/>
    <x v="35"/>
    <n v="39212"/>
    <x v="0"/>
    <s v="TEC-AC-10001838"/>
    <x v="2"/>
    <x v="11"/>
    <s v="Razer Tiamat Over Ear 7.1 Surround Sound PC Gaming Headset"/>
    <n v="599.97"/>
    <n v="3"/>
    <n v="0"/>
    <x v="3053"/>
    <x v="0"/>
    <x v="3"/>
    <x v="0"/>
    <x v="4"/>
  </r>
  <r>
    <n v="3527"/>
    <s v="CA-2017-148922"/>
    <d v="2017-12-10T00:00:00"/>
    <d v="2017-12-15T00:00:00"/>
    <s v="Second Class"/>
    <s v="SU-20665"/>
    <x v="711"/>
    <x v="2"/>
    <s v="United States"/>
    <s v="Jackson"/>
    <x v="35"/>
    <n v="39212"/>
    <x v="0"/>
    <s v="TEC-PH-10000148"/>
    <x v="2"/>
    <x v="7"/>
    <s v="Cyber Acoustics AC-202b Speech Recognition Stereo Headset"/>
    <n v="38.97"/>
    <n v="3"/>
    <n v="0"/>
    <x v="2624"/>
    <x v="0"/>
    <x v="3"/>
    <x v="0"/>
    <x v="4"/>
  </r>
  <r>
    <n v="3528"/>
    <s v="CA-2017-148922"/>
    <d v="2017-12-10T00:00:00"/>
    <d v="2017-12-15T00:00:00"/>
    <s v="Second Class"/>
    <s v="SU-20665"/>
    <x v="711"/>
    <x v="2"/>
    <s v="United States"/>
    <s v="Jackson"/>
    <x v="35"/>
    <n v="39212"/>
    <x v="0"/>
    <s v="OFF-BI-10003476"/>
    <x v="1"/>
    <x v="8"/>
    <s v="Avery Metallic Poly Binders"/>
    <n v="45.84"/>
    <n v="8"/>
    <n v="0"/>
    <x v="3054"/>
    <x v="0"/>
    <x v="3"/>
    <x v="0"/>
    <x v="4"/>
  </r>
  <r>
    <n v="3529"/>
    <s v="CA-2016-130680"/>
    <d v="2016-06-24T00:00:00"/>
    <d v="2016-06-29T00:00:00"/>
    <s v="Standard Class"/>
    <s v="BD-11320"/>
    <x v="217"/>
    <x v="0"/>
    <s v="United States"/>
    <s v="San Diego"/>
    <x v="1"/>
    <n v="92024"/>
    <x v="1"/>
    <s v="TEC-PH-10004833"/>
    <x v="2"/>
    <x v="7"/>
    <s v="Macally Suction Cup Mount"/>
    <n v="38.24"/>
    <n v="4"/>
    <n v="0.2"/>
    <x v="3055"/>
    <x v="2"/>
    <x v="0"/>
    <x v="1"/>
    <x v="1"/>
  </r>
  <r>
    <n v="3530"/>
    <s v="CA-2015-141145"/>
    <d v="2015-09-17T00:00:00"/>
    <d v="2015-09-23T00:00:00"/>
    <s v="Standard Class"/>
    <s v="DB-13405"/>
    <x v="591"/>
    <x v="0"/>
    <s v="United States"/>
    <s v="Orlando"/>
    <x v="2"/>
    <n v="32839"/>
    <x v="0"/>
    <s v="TEC-AC-10001465"/>
    <x v="2"/>
    <x v="11"/>
    <s v="SanDisk Cruzer 64 GB USB Flash Drive"/>
    <n v="87.168000000000006"/>
    <n v="3"/>
    <n v="0.2"/>
    <x v="3056"/>
    <x v="2"/>
    <x v="1"/>
    <x v="2"/>
    <x v="8"/>
  </r>
  <r>
    <n v="3531"/>
    <s v="US-2016-152835"/>
    <d v="2016-05-19T00:00:00"/>
    <d v="2016-05-23T00:00:00"/>
    <s v="Standard Class"/>
    <s v="RP-19855"/>
    <x v="532"/>
    <x v="1"/>
    <s v="United States"/>
    <s v="Lafayette"/>
    <x v="14"/>
    <n v="47905"/>
    <x v="2"/>
    <s v="OFF-AR-10003056"/>
    <x v="1"/>
    <x v="6"/>
    <s v="Newell 341"/>
    <n v="21.4"/>
    <n v="5"/>
    <n v="0"/>
    <x v="1664"/>
    <x v="0"/>
    <x v="0"/>
    <x v="1"/>
    <x v="5"/>
  </r>
  <r>
    <n v="3532"/>
    <s v="CA-2016-155565"/>
    <d v="2016-05-28T00:00:00"/>
    <d v="2016-05-28T00:00:00"/>
    <s v="Same Day"/>
    <s v="EH-13765"/>
    <x v="553"/>
    <x v="1"/>
    <s v="United States"/>
    <s v="New York City"/>
    <x v="15"/>
    <n v="10035"/>
    <x v="3"/>
    <s v="OFF-SU-10001218"/>
    <x v="1"/>
    <x v="14"/>
    <s v="Fiskars Softgrip Scissors"/>
    <n v="54.9"/>
    <n v="5"/>
    <n v="0"/>
    <x v="3057"/>
    <x v="0"/>
    <x v="0"/>
    <x v="1"/>
    <x v="5"/>
  </r>
  <r>
    <n v="3533"/>
    <s v="CA-2014-110849"/>
    <d v="2014-04-18T00:00:00"/>
    <d v="2014-04-23T00:00:00"/>
    <s v="Standard Class"/>
    <s v="JL-15835"/>
    <x v="252"/>
    <x v="0"/>
    <s v="United States"/>
    <s v="Los Angeles"/>
    <x v="1"/>
    <n v="90049"/>
    <x v="1"/>
    <s v="TEC-MA-10002859"/>
    <x v="2"/>
    <x v="15"/>
    <s v="Ativa MDM8000 8-Sheet Micro-Cut Shredder"/>
    <n v="287.96800000000002"/>
    <n v="4"/>
    <n v="0.2"/>
    <x v="3058"/>
    <x v="2"/>
    <x v="2"/>
    <x v="1"/>
    <x v="3"/>
  </r>
  <r>
    <n v="3534"/>
    <s v="CA-2014-110849"/>
    <d v="2014-04-18T00:00:00"/>
    <d v="2014-04-23T00:00:00"/>
    <s v="Standard Class"/>
    <s v="JL-15835"/>
    <x v="252"/>
    <x v="0"/>
    <s v="United States"/>
    <s v="Los Angeles"/>
    <x v="1"/>
    <n v="90049"/>
    <x v="1"/>
    <s v="OFF-AR-10002375"/>
    <x v="1"/>
    <x v="6"/>
    <s v="Newell 351"/>
    <n v="13.12"/>
    <n v="4"/>
    <n v="0"/>
    <x v="3059"/>
    <x v="0"/>
    <x v="2"/>
    <x v="1"/>
    <x v="3"/>
  </r>
  <r>
    <n v="3535"/>
    <s v="CA-2014-110849"/>
    <d v="2014-04-18T00:00:00"/>
    <d v="2014-04-23T00:00:00"/>
    <s v="Standard Class"/>
    <s v="JL-15835"/>
    <x v="252"/>
    <x v="0"/>
    <s v="United States"/>
    <s v="Los Angeles"/>
    <x v="1"/>
    <n v="90049"/>
    <x v="1"/>
    <s v="OFF-AR-10000657"/>
    <x v="1"/>
    <x v="6"/>
    <s v="Binney &amp; Smith inkTank Desk Highlighter, Chisel Tip, Yellow, 12/Box"/>
    <n v="10.75"/>
    <n v="5"/>
    <n v="0"/>
    <x v="3060"/>
    <x v="0"/>
    <x v="2"/>
    <x v="1"/>
    <x v="3"/>
  </r>
  <r>
    <n v="3536"/>
    <s v="CA-2014-110849"/>
    <d v="2014-04-18T00:00:00"/>
    <d v="2014-04-23T00:00:00"/>
    <s v="Standard Class"/>
    <s v="JL-15835"/>
    <x v="252"/>
    <x v="0"/>
    <s v="United States"/>
    <s v="Los Angeles"/>
    <x v="1"/>
    <n v="90049"/>
    <x v="1"/>
    <s v="OFF-FA-10000134"/>
    <x v="1"/>
    <x v="13"/>
    <s v="Advantus Push Pins, Aluminum Head"/>
    <n v="11.62"/>
    <n v="2"/>
    <n v="0"/>
    <x v="3061"/>
    <x v="0"/>
    <x v="2"/>
    <x v="1"/>
    <x v="3"/>
  </r>
  <r>
    <n v="3537"/>
    <s v="CA-2016-145842"/>
    <d v="2016-06-17T00:00:00"/>
    <d v="2016-06-20T00:00:00"/>
    <s v="Second Class"/>
    <s v="FM-14380"/>
    <x v="248"/>
    <x v="0"/>
    <s v="United States"/>
    <s v="New York City"/>
    <x v="15"/>
    <n v="10024"/>
    <x v="3"/>
    <s v="OFF-ST-10000419"/>
    <x v="1"/>
    <x v="4"/>
    <s v="Rogers Jumbo File, Granite"/>
    <n v="40.74"/>
    <n v="3"/>
    <n v="0"/>
    <x v="1407"/>
    <x v="0"/>
    <x v="0"/>
    <x v="1"/>
    <x v="1"/>
  </r>
  <r>
    <n v="3538"/>
    <s v="CA-2014-158771"/>
    <d v="2014-05-09T00:00:00"/>
    <d v="2014-05-09T00:00:00"/>
    <s v="Same Day"/>
    <s v="SB-20290"/>
    <x v="115"/>
    <x v="1"/>
    <s v="United States"/>
    <s v="Henderson"/>
    <x v="0"/>
    <n v="42420"/>
    <x v="0"/>
    <s v="OFF-ST-10000107"/>
    <x v="1"/>
    <x v="4"/>
    <s v="Fellowes Super Stor/Drawer"/>
    <n v="83.25"/>
    <n v="3"/>
    <n v="0"/>
    <x v="3062"/>
    <x v="0"/>
    <x v="2"/>
    <x v="1"/>
    <x v="5"/>
  </r>
  <r>
    <n v="3539"/>
    <s v="CA-2014-158771"/>
    <d v="2014-05-09T00:00:00"/>
    <d v="2014-05-09T00:00:00"/>
    <s v="Same Day"/>
    <s v="SB-20290"/>
    <x v="115"/>
    <x v="1"/>
    <s v="United States"/>
    <s v="Henderson"/>
    <x v="0"/>
    <n v="42420"/>
    <x v="0"/>
    <s v="OFF-LA-10001641"/>
    <x v="1"/>
    <x v="2"/>
    <s v="Avery 518"/>
    <n v="9.4499999999999993"/>
    <n v="3"/>
    <n v="0"/>
    <x v="3063"/>
    <x v="0"/>
    <x v="2"/>
    <x v="1"/>
    <x v="5"/>
  </r>
  <r>
    <n v="3540"/>
    <s v="CA-2014-158771"/>
    <d v="2014-05-09T00:00:00"/>
    <d v="2014-05-09T00:00:00"/>
    <s v="Same Day"/>
    <s v="SB-20290"/>
    <x v="115"/>
    <x v="1"/>
    <s v="United States"/>
    <s v="Henderson"/>
    <x v="0"/>
    <n v="42420"/>
    <x v="0"/>
    <s v="OFF-LA-10003121"/>
    <x v="1"/>
    <x v="2"/>
    <s v="Avery 506"/>
    <n v="20.65"/>
    <n v="5"/>
    <n v="0"/>
    <x v="3064"/>
    <x v="0"/>
    <x v="2"/>
    <x v="1"/>
    <x v="5"/>
  </r>
  <r>
    <n v="3541"/>
    <s v="CA-2014-158771"/>
    <d v="2014-05-09T00:00:00"/>
    <d v="2014-05-09T00:00:00"/>
    <s v="Same Day"/>
    <s v="SB-20290"/>
    <x v="115"/>
    <x v="1"/>
    <s v="United States"/>
    <s v="Henderson"/>
    <x v="0"/>
    <n v="42420"/>
    <x v="0"/>
    <s v="OFF-PA-10002689"/>
    <x v="1"/>
    <x v="10"/>
    <s v="Weyerhaeuser First Choice Laser/Copy Paper (20Lb. and 88 Bright)"/>
    <n v="45.36"/>
    <n v="7"/>
    <n v="0"/>
    <x v="1637"/>
    <x v="0"/>
    <x v="2"/>
    <x v="1"/>
    <x v="5"/>
  </r>
  <r>
    <n v="3542"/>
    <s v="CA-2016-157511"/>
    <d v="2016-09-18T00:00:00"/>
    <d v="2016-09-20T00:00:00"/>
    <s v="First Class"/>
    <s v="SV-20365"/>
    <x v="277"/>
    <x v="0"/>
    <s v="United States"/>
    <s v="Columbus"/>
    <x v="24"/>
    <n v="43229"/>
    <x v="3"/>
    <s v="FUR-FU-10002107"/>
    <x v="0"/>
    <x v="5"/>
    <s v="Eldon Pizzaz Desk Accessories"/>
    <n v="5.3520000000000003"/>
    <n v="3"/>
    <n v="0.2"/>
    <x v="3065"/>
    <x v="2"/>
    <x v="0"/>
    <x v="2"/>
    <x v="8"/>
  </r>
  <r>
    <n v="3543"/>
    <s v="CA-2016-157511"/>
    <d v="2016-09-18T00:00:00"/>
    <d v="2016-09-20T00:00:00"/>
    <s v="First Class"/>
    <s v="SV-20365"/>
    <x v="277"/>
    <x v="0"/>
    <s v="United States"/>
    <s v="Columbus"/>
    <x v="24"/>
    <n v="43229"/>
    <x v="3"/>
    <s v="FUR-CH-10002647"/>
    <x v="0"/>
    <x v="1"/>
    <s v="Situations Contoured Folding Chairs, 4/Set"/>
    <n v="99.372"/>
    <n v="2"/>
    <n v="0.3"/>
    <x v="3066"/>
    <x v="1"/>
    <x v="0"/>
    <x v="2"/>
    <x v="8"/>
  </r>
  <r>
    <n v="3544"/>
    <s v="CA-2016-157511"/>
    <d v="2016-09-18T00:00:00"/>
    <d v="2016-09-20T00:00:00"/>
    <s v="First Class"/>
    <s v="SV-20365"/>
    <x v="277"/>
    <x v="0"/>
    <s v="United States"/>
    <s v="Columbus"/>
    <x v="24"/>
    <n v="43229"/>
    <x v="3"/>
    <s v="OFF-AR-10002257"/>
    <x v="1"/>
    <x v="6"/>
    <s v="Eldon Spacemaker Box, Quick-Snap Lid, Clear"/>
    <n v="2.6720000000000002"/>
    <n v="1"/>
    <n v="0.2"/>
    <x v="3067"/>
    <x v="2"/>
    <x v="0"/>
    <x v="2"/>
    <x v="8"/>
  </r>
  <r>
    <n v="3545"/>
    <s v="CA-2017-121216"/>
    <d v="2017-12-23T00:00:00"/>
    <d v="2017-12-25T00:00:00"/>
    <s v="Second Class"/>
    <s v="MM-17920"/>
    <x v="462"/>
    <x v="0"/>
    <s v="United States"/>
    <s v="College Station"/>
    <x v="5"/>
    <n v="77840"/>
    <x v="2"/>
    <s v="OFF-PA-10004519"/>
    <x v="1"/>
    <x v="10"/>
    <s v="Spiral Phone Message Books with Labels by Adams"/>
    <n v="28.672000000000001"/>
    <n v="8"/>
    <n v="0.2"/>
    <x v="2902"/>
    <x v="2"/>
    <x v="3"/>
    <x v="0"/>
    <x v="4"/>
  </r>
  <r>
    <n v="3546"/>
    <s v="CA-2017-121216"/>
    <d v="2017-12-23T00:00:00"/>
    <d v="2017-12-25T00:00:00"/>
    <s v="Second Class"/>
    <s v="MM-17920"/>
    <x v="462"/>
    <x v="0"/>
    <s v="United States"/>
    <s v="College Station"/>
    <x v="5"/>
    <n v="77840"/>
    <x v="2"/>
    <s v="OFF-AP-10001947"/>
    <x v="1"/>
    <x v="9"/>
    <s v="Acco 6 Outlet Guardian Premium Plus Surge Suppressor"/>
    <n v="29.312000000000001"/>
    <n v="8"/>
    <n v="0.8"/>
    <x v="3068"/>
    <x v="1"/>
    <x v="3"/>
    <x v="0"/>
    <x v="4"/>
  </r>
  <r>
    <n v="3547"/>
    <s v="CA-2017-155292"/>
    <d v="2017-10-30T00:00:00"/>
    <d v="2017-11-01T00:00:00"/>
    <s v="First Class"/>
    <s v="RD-19810"/>
    <x v="279"/>
    <x v="2"/>
    <s v="United States"/>
    <s v="Richmond"/>
    <x v="0"/>
    <n v="40475"/>
    <x v="0"/>
    <s v="OFF-ST-10004963"/>
    <x v="1"/>
    <x v="4"/>
    <s v="Eldon Gobal File Keepers"/>
    <n v="105.98"/>
    <n v="7"/>
    <n v="0"/>
    <x v="3069"/>
    <x v="0"/>
    <x v="3"/>
    <x v="0"/>
    <x v="2"/>
  </r>
  <r>
    <n v="3548"/>
    <s v="CA-2017-155292"/>
    <d v="2017-10-30T00:00:00"/>
    <d v="2017-11-01T00:00:00"/>
    <s v="First Class"/>
    <s v="RD-19810"/>
    <x v="279"/>
    <x v="2"/>
    <s v="United States"/>
    <s v="Richmond"/>
    <x v="0"/>
    <n v="40475"/>
    <x v="0"/>
    <s v="OFF-SU-10002573"/>
    <x v="1"/>
    <x v="14"/>
    <s v="Acme 10&quot; Easy Grip Assistive Scissors"/>
    <n v="35.06"/>
    <n v="2"/>
    <n v="0"/>
    <x v="1597"/>
    <x v="0"/>
    <x v="3"/>
    <x v="0"/>
    <x v="2"/>
  </r>
  <r>
    <n v="3549"/>
    <s v="CA-2017-155292"/>
    <d v="2017-10-30T00:00:00"/>
    <d v="2017-11-01T00:00:00"/>
    <s v="First Class"/>
    <s v="RD-19810"/>
    <x v="279"/>
    <x v="2"/>
    <s v="United States"/>
    <s v="Richmond"/>
    <x v="0"/>
    <n v="40475"/>
    <x v="0"/>
    <s v="FUR-CH-10000553"/>
    <x v="0"/>
    <x v="1"/>
    <s v="Metal Folding Chairs, Beige, 4/Carton"/>
    <n v="33.94"/>
    <n v="1"/>
    <n v="0"/>
    <x v="3070"/>
    <x v="0"/>
    <x v="3"/>
    <x v="0"/>
    <x v="2"/>
  </r>
  <r>
    <n v="3550"/>
    <s v="CA-2017-155292"/>
    <d v="2017-10-30T00:00:00"/>
    <d v="2017-11-01T00:00:00"/>
    <s v="First Class"/>
    <s v="RD-19810"/>
    <x v="279"/>
    <x v="2"/>
    <s v="United States"/>
    <s v="Richmond"/>
    <x v="0"/>
    <n v="40475"/>
    <x v="0"/>
    <s v="OFF-LA-10001982"/>
    <x v="1"/>
    <x v="2"/>
    <s v="Smead Alpha-Z Color-Coded Name Labels First Letter Starter Set"/>
    <n v="30"/>
    <n v="8"/>
    <n v="0"/>
    <x v="3071"/>
    <x v="0"/>
    <x v="3"/>
    <x v="0"/>
    <x v="2"/>
  </r>
  <r>
    <n v="3551"/>
    <s v="CA-2016-152555"/>
    <d v="2016-03-29T00:00:00"/>
    <d v="2016-04-02T00:00:00"/>
    <s v="Second Class"/>
    <s v="ME-17320"/>
    <x v="467"/>
    <x v="2"/>
    <s v="United States"/>
    <s v="Chicago"/>
    <x v="10"/>
    <n v="60653"/>
    <x v="2"/>
    <s v="OFF-PA-10001295"/>
    <x v="1"/>
    <x v="10"/>
    <s v="Computer Printout Paper with Letter-Trim Perforations"/>
    <n v="45.527999999999999"/>
    <n v="3"/>
    <n v="0.2"/>
    <x v="3072"/>
    <x v="2"/>
    <x v="0"/>
    <x v="3"/>
    <x v="10"/>
  </r>
  <r>
    <n v="3552"/>
    <s v="CA-2016-152555"/>
    <d v="2016-03-29T00:00:00"/>
    <d v="2016-04-02T00:00:00"/>
    <s v="Second Class"/>
    <s v="ME-17320"/>
    <x v="467"/>
    <x v="2"/>
    <s v="United States"/>
    <s v="Chicago"/>
    <x v="10"/>
    <n v="60653"/>
    <x v="2"/>
    <s v="FUR-CH-10002965"/>
    <x v="0"/>
    <x v="1"/>
    <s v="Global Leather Highback Executive Chair with Pneumatic Height Adjustment, Black"/>
    <n v="844.11599999999999"/>
    <n v="6"/>
    <n v="0.3"/>
    <x v="3073"/>
    <x v="1"/>
    <x v="0"/>
    <x v="3"/>
    <x v="10"/>
  </r>
  <r>
    <n v="3553"/>
    <s v="CA-2016-152555"/>
    <d v="2016-03-29T00:00:00"/>
    <d v="2016-04-02T00:00:00"/>
    <s v="Second Class"/>
    <s v="ME-17320"/>
    <x v="467"/>
    <x v="2"/>
    <s v="United States"/>
    <s v="Chicago"/>
    <x v="10"/>
    <n v="60653"/>
    <x v="2"/>
    <s v="TEC-PH-10001254"/>
    <x v="2"/>
    <x v="7"/>
    <s v="Jabra BIZ 2300 Duo QD Duo Corded Headset"/>
    <n v="812.73599999999999"/>
    <n v="8"/>
    <n v="0.2"/>
    <x v="3074"/>
    <x v="2"/>
    <x v="0"/>
    <x v="3"/>
    <x v="10"/>
  </r>
  <r>
    <n v="3554"/>
    <s v="CA-2017-107832"/>
    <d v="2017-11-23T00:00:00"/>
    <d v="2017-11-26T00:00:00"/>
    <s v="Second Class"/>
    <s v="FH-14275"/>
    <x v="395"/>
    <x v="1"/>
    <s v="United States"/>
    <s v="Philadelphia"/>
    <x v="9"/>
    <n v="19120"/>
    <x v="3"/>
    <s v="OFF-BI-10001658"/>
    <x v="1"/>
    <x v="8"/>
    <s v="GBC Standard Therm-A-Bind Covers"/>
    <n v="7.476"/>
    <n v="1"/>
    <n v="0.7"/>
    <x v="3075"/>
    <x v="1"/>
    <x v="3"/>
    <x v="0"/>
    <x v="0"/>
  </r>
  <r>
    <n v="3555"/>
    <s v="CA-2014-120838"/>
    <d v="2014-03-23T00:00:00"/>
    <d v="2014-03-26T00:00:00"/>
    <s v="Second Class"/>
    <s v="PO-18865"/>
    <x v="22"/>
    <x v="0"/>
    <s v="United States"/>
    <s v="Los Angeles"/>
    <x v="1"/>
    <n v="90036"/>
    <x v="1"/>
    <s v="OFF-ST-10000585"/>
    <x v="1"/>
    <x v="4"/>
    <s v="Economy Rollaway Files"/>
    <n v="330.4"/>
    <n v="2"/>
    <n v="0"/>
    <x v="619"/>
    <x v="0"/>
    <x v="2"/>
    <x v="3"/>
    <x v="10"/>
  </r>
  <r>
    <n v="3556"/>
    <s v="CA-2014-120838"/>
    <d v="2014-03-23T00:00:00"/>
    <d v="2014-03-26T00:00:00"/>
    <s v="Second Class"/>
    <s v="PO-18865"/>
    <x v="22"/>
    <x v="0"/>
    <s v="United States"/>
    <s v="Los Angeles"/>
    <x v="1"/>
    <n v="90036"/>
    <x v="1"/>
    <s v="TEC-PH-10003484"/>
    <x v="2"/>
    <x v="7"/>
    <s v="Ooma Telo VoIP Home Phone System"/>
    <n v="604.75199999999995"/>
    <n v="6"/>
    <n v="0.2"/>
    <x v="2401"/>
    <x v="2"/>
    <x v="2"/>
    <x v="3"/>
    <x v="10"/>
  </r>
  <r>
    <n v="3557"/>
    <s v="CA-2017-118542"/>
    <d v="2017-12-01T00:00:00"/>
    <d v="2017-12-05T00:00:00"/>
    <s v="Standard Class"/>
    <s v="CC-12550"/>
    <x v="142"/>
    <x v="0"/>
    <s v="United States"/>
    <s v="Los Angeles"/>
    <x v="1"/>
    <n v="90008"/>
    <x v="1"/>
    <s v="OFF-PA-10004735"/>
    <x v="1"/>
    <x v="10"/>
    <s v="Xerox 1905"/>
    <n v="45.36"/>
    <n v="7"/>
    <n v="0"/>
    <x v="1637"/>
    <x v="0"/>
    <x v="3"/>
    <x v="0"/>
    <x v="4"/>
  </r>
  <r>
    <n v="3558"/>
    <s v="CA-2017-118542"/>
    <d v="2017-12-01T00:00:00"/>
    <d v="2017-12-05T00:00:00"/>
    <s v="Standard Class"/>
    <s v="CC-12550"/>
    <x v="142"/>
    <x v="0"/>
    <s v="United States"/>
    <s v="Los Angeles"/>
    <x v="1"/>
    <n v="90008"/>
    <x v="1"/>
    <s v="OFF-BI-10003429"/>
    <x v="1"/>
    <x v="8"/>
    <s v="Cardinal HOLDit! Binder Insert Strips,Extra Strips"/>
    <n v="10.128"/>
    <n v="2"/>
    <n v="0.2"/>
    <x v="3076"/>
    <x v="2"/>
    <x v="3"/>
    <x v="0"/>
    <x v="4"/>
  </r>
  <r>
    <n v="3559"/>
    <s v="CA-2017-152737"/>
    <d v="2017-11-07T00:00:00"/>
    <d v="2017-11-12T00:00:00"/>
    <s v="Standard Class"/>
    <s v="TS-21505"/>
    <x v="700"/>
    <x v="0"/>
    <s v="United States"/>
    <s v="San Francisco"/>
    <x v="1"/>
    <n v="94122"/>
    <x v="1"/>
    <s v="OFF-BI-10002982"/>
    <x v="1"/>
    <x v="8"/>
    <s v="Avery Self-Adhesive Photo Pockets for Polaroid Photos"/>
    <n v="21.792000000000002"/>
    <n v="4"/>
    <n v="0.2"/>
    <x v="3077"/>
    <x v="2"/>
    <x v="3"/>
    <x v="0"/>
    <x v="0"/>
  </r>
  <r>
    <n v="3560"/>
    <s v="CA-2017-152737"/>
    <d v="2017-11-07T00:00:00"/>
    <d v="2017-11-12T00:00:00"/>
    <s v="Standard Class"/>
    <s v="TS-21505"/>
    <x v="700"/>
    <x v="0"/>
    <s v="United States"/>
    <s v="San Francisco"/>
    <x v="1"/>
    <n v="94122"/>
    <x v="1"/>
    <s v="TEC-AC-10004975"/>
    <x v="2"/>
    <x v="11"/>
    <s v="Plantronics Audio 995 Wireless Stereo Headset"/>
    <n v="439.8"/>
    <n v="4"/>
    <n v="0"/>
    <x v="3078"/>
    <x v="0"/>
    <x v="3"/>
    <x v="0"/>
    <x v="0"/>
  </r>
  <r>
    <n v="3561"/>
    <s v="CA-2017-109757"/>
    <d v="2017-09-04T00:00:00"/>
    <d v="2017-09-09T00:00:00"/>
    <s v="Second Class"/>
    <s v="MD-17350"/>
    <x v="198"/>
    <x v="0"/>
    <s v="United States"/>
    <s v="Akron"/>
    <x v="24"/>
    <n v="44312"/>
    <x v="3"/>
    <s v="OFF-AR-10002335"/>
    <x v="1"/>
    <x v="6"/>
    <s v="DIXON Oriole Pencils"/>
    <n v="8.2560000000000002"/>
    <n v="4"/>
    <n v="0.2"/>
    <x v="3079"/>
    <x v="2"/>
    <x v="3"/>
    <x v="2"/>
    <x v="8"/>
  </r>
  <r>
    <n v="3562"/>
    <s v="CA-2017-109757"/>
    <d v="2017-09-04T00:00:00"/>
    <d v="2017-09-09T00:00:00"/>
    <s v="Second Class"/>
    <s v="MD-17350"/>
    <x v="198"/>
    <x v="0"/>
    <s v="United States"/>
    <s v="Akron"/>
    <x v="24"/>
    <n v="44312"/>
    <x v="3"/>
    <s v="OFF-BI-10004001"/>
    <x v="1"/>
    <x v="8"/>
    <s v="GBC Recycled VeloBinder Covers"/>
    <n v="25.56"/>
    <n v="5"/>
    <n v="0.7"/>
    <x v="3080"/>
    <x v="1"/>
    <x v="3"/>
    <x v="2"/>
    <x v="8"/>
  </r>
  <r>
    <n v="3563"/>
    <s v="CA-2017-109757"/>
    <d v="2017-09-04T00:00:00"/>
    <d v="2017-09-09T00:00:00"/>
    <s v="Second Class"/>
    <s v="MD-17350"/>
    <x v="198"/>
    <x v="0"/>
    <s v="United States"/>
    <s v="Akron"/>
    <x v="24"/>
    <n v="44312"/>
    <x v="3"/>
    <s v="OFF-BI-10001634"/>
    <x v="1"/>
    <x v="8"/>
    <s v="Wilson Jones Active Use Binders"/>
    <n v="4.3680000000000003"/>
    <n v="2"/>
    <n v="0.7"/>
    <x v="3081"/>
    <x v="1"/>
    <x v="3"/>
    <x v="2"/>
    <x v="8"/>
  </r>
  <r>
    <n v="3564"/>
    <s v="CA-2017-109757"/>
    <d v="2017-09-04T00:00:00"/>
    <d v="2017-09-09T00:00:00"/>
    <s v="Second Class"/>
    <s v="MD-17350"/>
    <x v="198"/>
    <x v="0"/>
    <s v="United States"/>
    <s v="Akron"/>
    <x v="24"/>
    <n v="44312"/>
    <x v="3"/>
    <s v="OFF-PA-10000007"/>
    <x v="1"/>
    <x v="10"/>
    <s v="Telephone Message Books with Fax/Mobile Section, 4 1/4&quot; x 6&quot;"/>
    <n v="11.52"/>
    <n v="4"/>
    <n v="0.2"/>
    <x v="3082"/>
    <x v="2"/>
    <x v="3"/>
    <x v="2"/>
    <x v="8"/>
  </r>
  <r>
    <n v="3565"/>
    <s v="CA-2016-130029"/>
    <d v="2016-07-03T00:00:00"/>
    <d v="2016-07-06T00:00:00"/>
    <s v="First Class"/>
    <s v="GT-14755"/>
    <x v="150"/>
    <x v="0"/>
    <s v="United States"/>
    <s v="Los Angeles"/>
    <x v="1"/>
    <n v="90049"/>
    <x v="1"/>
    <s v="OFF-PA-10000552"/>
    <x v="1"/>
    <x v="10"/>
    <s v="Xerox 200"/>
    <n v="12.96"/>
    <n v="2"/>
    <n v="0"/>
    <x v="91"/>
    <x v="0"/>
    <x v="0"/>
    <x v="2"/>
    <x v="7"/>
  </r>
  <r>
    <n v="3566"/>
    <s v="CA-2016-130029"/>
    <d v="2016-07-03T00:00:00"/>
    <d v="2016-07-06T00:00:00"/>
    <s v="First Class"/>
    <s v="GT-14755"/>
    <x v="150"/>
    <x v="0"/>
    <s v="United States"/>
    <s v="Los Angeles"/>
    <x v="1"/>
    <n v="90049"/>
    <x v="1"/>
    <s v="OFF-FA-10001135"/>
    <x v="1"/>
    <x v="13"/>
    <s v="Brites Rubber Bands, 1 1/2 oz. Box"/>
    <n v="3.96"/>
    <n v="2"/>
    <n v="0"/>
    <x v="3083"/>
    <x v="0"/>
    <x v="0"/>
    <x v="2"/>
    <x v="7"/>
  </r>
  <r>
    <n v="3567"/>
    <s v="CA-2017-103877"/>
    <d v="2017-09-07T00:00:00"/>
    <d v="2017-09-14T00:00:00"/>
    <s v="Standard Class"/>
    <s v="RD-19660"/>
    <x v="372"/>
    <x v="2"/>
    <s v="United States"/>
    <s v="Independence"/>
    <x v="25"/>
    <n v="64055"/>
    <x v="2"/>
    <s v="OFF-BI-10003650"/>
    <x v="1"/>
    <x v="8"/>
    <s v="GBC DocuBind 300 Electric Binding Machine"/>
    <n v="1577.94"/>
    <n v="3"/>
    <n v="0"/>
    <x v="3084"/>
    <x v="0"/>
    <x v="3"/>
    <x v="2"/>
    <x v="8"/>
  </r>
  <r>
    <n v="3568"/>
    <s v="CA-2016-137176"/>
    <d v="2016-09-09T00:00:00"/>
    <d v="2016-09-14T00:00:00"/>
    <s v="Second Class"/>
    <s v="DB-12910"/>
    <x v="626"/>
    <x v="2"/>
    <s v="United States"/>
    <s v="Dallas"/>
    <x v="5"/>
    <n v="75220"/>
    <x v="2"/>
    <s v="FUR-FU-10003832"/>
    <x v="0"/>
    <x v="5"/>
    <s v="Eldon Expressions Punched Metal &amp; Wood Desk Accessories, Black &amp; Cherry"/>
    <n v="15.007999999999999"/>
    <n v="4"/>
    <n v="0.6"/>
    <x v="3085"/>
    <x v="1"/>
    <x v="0"/>
    <x v="2"/>
    <x v="8"/>
  </r>
  <r>
    <n v="3569"/>
    <s v="CA-2017-168109"/>
    <d v="2017-07-03T00:00:00"/>
    <d v="2017-07-03T00:00:00"/>
    <s v="Same Day"/>
    <s v="JK-15640"/>
    <x v="82"/>
    <x v="2"/>
    <s v="United States"/>
    <s v="Seattle"/>
    <x v="4"/>
    <n v="98105"/>
    <x v="1"/>
    <s v="TEC-AC-10003628"/>
    <x v="2"/>
    <x v="11"/>
    <s v="Logitech 910-002974 M325 Wireless Mouse for Web Scrolling"/>
    <n v="59.98"/>
    <n v="2"/>
    <n v="0"/>
    <x v="1757"/>
    <x v="0"/>
    <x v="3"/>
    <x v="2"/>
    <x v="7"/>
  </r>
  <r>
    <n v="3570"/>
    <s v="CA-2017-168109"/>
    <d v="2017-07-03T00:00:00"/>
    <d v="2017-07-03T00:00:00"/>
    <s v="Same Day"/>
    <s v="JK-15640"/>
    <x v="82"/>
    <x v="2"/>
    <s v="United States"/>
    <s v="Seattle"/>
    <x v="4"/>
    <n v="98105"/>
    <x v="1"/>
    <s v="TEC-MA-10001148"/>
    <x v="2"/>
    <x v="15"/>
    <s v="Okidata MB491 Multifunction Printer"/>
    <n v="2395.1999999999998"/>
    <n v="6"/>
    <n v="0.2"/>
    <x v="3086"/>
    <x v="2"/>
    <x v="3"/>
    <x v="2"/>
    <x v="7"/>
  </r>
  <r>
    <n v="3571"/>
    <s v="CA-2017-168109"/>
    <d v="2017-07-03T00:00:00"/>
    <d v="2017-07-03T00:00:00"/>
    <s v="Same Day"/>
    <s v="JK-15640"/>
    <x v="82"/>
    <x v="2"/>
    <s v="United States"/>
    <s v="Seattle"/>
    <x v="4"/>
    <n v="98105"/>
    <x v="1"/>
    <s v="TEC-AC-10002049"/>
    <x v="2"/>
    <x v="11"/>
    <s v="Plantronics Savi W720 Multi-Device Wireless Headset System"/>
    <n v="1687.8"/>
    <n v="4"/>
    <n v="0"/>
    <x v="3087"/>
    <x v="0"/>
    <x v="3"/>
    <x v="2"/>
    <x v="7"/>
  </r>
  <r>
    <n v="3572"/>
    <s v="CA-2017-168109"/>
    <d v="2017-07-03T00:00:00"/>
    <d v="2017-07-03T00:00:00"/>
    <s v="Same Day"/>
    <s v="JK-15640"/>
    <x v="82"/>
    <x v="2"/>
    <s v="United States"/>
    <s v="Seattle"/>
    <x v="4"/>
    <n v="98105"/>
    <x v="1"/>
    <s v="TEC-PH-10000702"/>
    <x v="2"/>
    <x v="7"/>
    <s v="Square Credit Card Reader, 4 1/2&quot; x 4 1/2&quot; x 1&quot;, White"/>
    <n v="7.992"/>
    <n v="1"/>
    <n v="0.2"/>
    <x v="3088"/>
    <x v="2"/>
    <x v="3"/>
    <x v="2"/>
    <x v="7"/>
  </r>
  <r>
    <n v="3573"/>
    <s v="US-2017-126081"/>
    <d v="2017-06-29T00:00:00"/>
    <d v="2017-07-04T00:00:00"/>
    <s v="Standard Class"/>
    <s v="FC-14335"/>
    <x v="712"/>
    <x v="1"/>
    <s v="United States"/>
    <s v="Mesquite"/>
    <x v="5"/>
    <n v="75150"/>
    <x v="2"/>
    <s v="OFF-PA-10003953"/>
    <x v="1"/>
    <x v="10"/>
    <s v="Xerox 218"/>
    <n v="5.1840000000000002"/>
    <n v="1"/>
    <n v="0.2"/>
    <x v="1653"/>
    <x v="2"/>
    <x v="3"/>
    <x v="1"/>
    <x v="1"/>
  </r>
  <r>
    <n v="3574"/>
    <s v="CA-2017-117023"/>
    <d v="2017-08-07T00:00:00"/>
    <d v="2017-08-12T00:00:00"/>
    <s v="Standard Class"/>
    <s v="JW-15955"/>
    <x v="527"/>
    <x v="0"/>
    <s v="United States"/>
    <s v="Long Beach"/>
    <x v="15"/>
    <n v="11561"/>
    <x v="3"/>
    <s v="OFF-AR-10003602"/>
    <x v="1"/>
    <x v="6"/>
    <s v="Quartet Omega Colored Chalk, 12/Pack"/>
    <n v="11.68"/>
    <n v="2"/>
    <n v="0"/>
    <x v="3089"/>
    <x v="0"/>
    <x v="3"/>
    <x v="2"/>
    <x v="6"/>
  </r>
  <r>
    <n v="3575"/>
    <s v="CA-2017-117023"/>
    <d v="2017-08-07T00:00:00"/>
    <d v="2017-08-12T00:00:00"/>
    <s v="Standard Class"/>
    <s v="JW-15955"/>
    <x v="527"/>
    <x v="0"/>
    <s v="United States"/>
    <s v="Long Beach"/>
    <x v="15"/>
    <n v="11561"/>
    <x v="3"/>
    <s v="OFF-AR-10004062"/>
    <x v="1"/>
    <x v="6"/>
    <s v="Staples in misc. colors"/>
    <n v="104.8"/>
    <n v="10"/>
    <n v="0"/>
    <x v="3090"/>
    <x v="0"/>
    <x v="3"/>
    <x v="2"/>
    <x v="6"/>
  </r>
  <r>
    <n v="3576"/>
    <s v="CA-2015-143532"/>
    <d v="2015-03-19T00:00:00"/>
    <d v="2015-03-24T00:00:00"/>
    <s v="Standard Class"/>
    <s v="DC-12850"/>
    <x v="419"/>
    <x v="0"/>
    <s v="United States"/>
    <s v="North Miami"/>
    <x v="2"/>
    <n v="33161"/>
    <x v="0"/>
    <s v="OFF-PA-10001560"/>
    <x v="1"/>
    <x v="10"/>
    <s v="Adams Telephone Message Books, 5 1/4” x 11”"/>
    <n v="14.496"/>
    <n v="3"/>
    <n v="0.2"/>
    <x v="3091"/>
    <x v="2"/>
    <x v="1"/>
    <x v="3"/>
    <x v="10"/>
  </r>
  <r>
    <n v="3577"/>
    <s v="CA-2016-103163"/>
    <d v="2016-06-07T00:00:00"/>
    <d v="2016-06-11T00:00:00"/>
    <s v="Standard Class"/>
    <s v="FM-14290"/>
    <x v="86"/>
    <x v="2"/>
    <s v="United States"/>
    <s v="Bakersfield"/>
    <x v="1"/>
    <n v="93309"/>
    <x v="1"/>
    <s v="OFF-BI-10003305"/>
    <x v="1"/>
    <x v="8"/>
    <s v="Avery Hanging File Binders"/>
    <n v="4.7839999999999998"/>
    <n v="1"/>
    <n v="0.2"/>
    <x v="272"/>
    <x v="2"/>
    <x v="0"/>
    <x v="1"/>
    <x v="1"/>
  </r>
  <r>
    <n v="3578"/>
    <s v="CA-2016-103163"/>
    <d v="2016-06-07T00:00:00"/>
    <d v="2016-06-11T00:00:00"/>
    <s v="Standard Class"/>
    <s v="FM-14290"/>
    <x v="86"/>
    <x v="2"/>
    <s v="United States"/>
    <s v="Bakersfield"/>
    <x v="1"/>
    <n v="93309"/>
    <x v="1"/>
    <s v="OFF-PA-10004000"/>
    <x v="1"/>
    <x v="10"/>
    <s v="While You Were Out Pads, 50 per Pad, 4 x 5 1/4, Green Cycle"/>
    <n v="4.7300000000000004"/>
    <n v="1"/>
    <n v="0"/>
    <x v="3092"/>
    <x v="0"/>
    <x v="0"/>
    <x v="1"/>
    <x v="1"/>
  </r>
  <r>
    <n v="3579"/>
    <s v="CA-2016-104157"/>
    <d v="2016-07-25T00:00:00"/>
    <d v="2016-07-29T00:00:00"/>
    <s v="Standard Class"/>
    <s v="MT-17815"/>
    <x v="363"/>
    <x v="0"/>
    <s v="United States"/>
    <s v="Jackson"/>
    <x v="35"/>
    <n v="39212"/>
    <x v="0"/>
    <s v="OFF-ST-10000321"/>
    <x v="1"/>
    <x v="4"/>
    <s v="Akro Stacking Bins"/>
    <n v="7.89"/>
    <n v="1"/>
    <n v="0"/>
    <x v="3093"/>
    <x v="0"/>
    <x v="0"/>
    <x v="2"/>
    <x v="7"/>
  </r>
  <r>
    <n v="3580"/>
    <s v="CA-2016-104157"/>
    <d v="2016-07-25T00:00:00"/>
    <d v="2016-07-29T00:00:00"/>
    <s v="Standard Class"/>
    <s v="MT-17815"/>
    <x v="363"/>
    <x v="0"/>
    <s v="United States"/>
    <s v="Jackson"/>
    <x v="35"/>
    <n v="39212"/>
    <x v="0"/>
    <s v="OFF-PA-10004665"/>
    <x v="1"/>
    <x v="10"/>
    <s v="Advantus Motivational Note Cards"/>
    <n v="65.5"/>
    <n v="5"/>
    <n v="0"/>
    <x v="3094"/>
    <x v="0"/>
    <x v="0"/>
    <x v="2"/>
    <x v="7"/>
  </r>
  <r>
    <n v="3581"/>
    <s v="CA-2016-104157"/>
    <d v="2016-07-25T00:00:00"/>
    <d v="2016-07-29T00:00:00"/>
    <s v="Standard Class"/>
    <s v="MT-17815"/>
    <x v="363"/>
    <x v="0"/>
    <s v="United States"/>
    <s v="Jackson"/>
    <x v="35"/>
    <n v="39212"/>
    <x v="0"/>
    <s v="FUR-TA-10004915"/>
    <x v="0"/>
    <x v="3"/>
    <s v="Office Impressions End Table, 20-1/2&quot;H x 24&quot;W x 20&quot;D"/>
    <n v="2430.08"/>
    <n v="8"/>
    <n v="0"/>
    <x v="3095"/>
    <x v="0"/>
    <x v="0"/>
    <x v="2"/>
    <x v="7"/>
  </r>
  <r>
    <n v="3582"/>
    <s v="CA-2017-117807"/>
    <d v="2017-10-01T00:00:00"/>
    <d v="2017-10-07T00:00:00"/>
    <s v="Standard Class"/>
    <s v="DK-13090"/>
    <x v="54"/>
    <x v="0"/>
    <s v="United States"/>
    <s v="Fremont"/>
    <x v="8"/>
    <n v="68025"/>
    <x v="2"/>
    <s v="OFF-PA-10000994"/>
    <x v="1"/>
    <x v="10"/>
    <s v="Xerox 1915"/>
    <n v="104.85"/>
    <n v="1"/>
    <n v="0"/>
    <x v="3096"/>
    <x v="0"/>
    <x v="3"/>
    <x v="0"/>
    <x v="2"/>
  </r>
  <r>
    <n v="3583"/>
    <s v="CA-2015-121650"/>
    <d v="2015-12-10T00:00:00"/>
    <d v="2015-12-16T00:00:00"/>
    <s v="Standard Class"/>
    <s v="KD-16495"/>
    <x v="470"/>
    <x v="1"/>
    <s v="United States"/>
    <s v="Jackson"/>
    <x v="12"/>
    <n v="49201"/>
    <x v="2"/>
    <s v="OFF-AR-10001149"/>
    <x v="1"/>
    <x v="6"/>
    <s v="Avery Hi-Liter Comfort Grip Fluorescent Highlighter, Yellow Ink"/>
    <n v="3.9"/>
    <n v="2"/>
    <n v="0"/>
    <x v="3097"/>
    <x v="0"/>
    <x v="1"/>
    <x v="0"/>
    <x v="4"/>
  </r>
  <r>
    <n v="3584"/>
    <s v="CA-2015-121650"/>
    <d v="2015-12-10T00:00:00"/>
    <d v="2015-12-16T00:00:00"/>
    <s v="Standard Class"/>
    <s v="KD-16495"/>
    <x v="470"/>
    <x v="1"/>
    <s v="United States"/>
    <s v="Jackson"/>
    <x v="12"/>
    <n v="49201"/>
    <x v="2"/>
    <s v="FUR-TA-10003569"/>
    <x v="0"/>
    <x v="3"/>
    <s v="Bretford CR8500 Series Meeting Room Furniture"/>
    <n v="801.96"/>
    <n v="2"/>
    <n v="0"/>
    <x v="3098"/>
    <x v="0"/>
    <x v="1"/>
    <x v="0"/>
    <x v="4"/>
  </r>
  <r>
    <n v="3585"/>
    <s v="CA-2015-121650"/>
    <d v="2015-12-10T00:00:00"/>
    <d v="2015-12-16T00:00:00"/>
    <s v="Standard Class"/>
    <s v="KD-16495"/>
    <x v="470"/>
    <x v="1"/>
    <s v="United States"/>
    <s v="Jackson"/>
    <x v="12"/>
    <n v="49201"/>
    <x v="2"/>
    <s v="FUR-CH-10004289"/>
    <x v="0"/>
    <x v="1"/>
    <s v="Global Super Steno Chair"/>
    <n v="191.96"/>
    <n v="2"/>
    <n v="0"/>
    <x v="3099"/>
    <x v="0"/>
    <x v="1"/>
    <x v="0"/>
    <x v="4"/>
  </r>
  <r>
    <n v="3586"/>
    <s v="CA-2015-121650"/>
    <d v="2015-12-10T00:00:00"/>
    <d v="2015-12-16T00:00:00"/>
    <s v="Standard Class"/>
    <s v="KD-16495"/>
    <x v="470"/>
    <x v="1"/>
    <s v="United States"/>
    <s v="Jackson"/>
    <x v="12"/>
    <n v="49201"/>
    <x v="2"/>
    <s v="OFF-LA-10001045"/>
    <x v="1"/>
    <x v="2"/>
    <s v="Permanent Self-Adhesive File Folder Labels for Typewriters by Universal"/>
    <n v="2.61"/>
    <n v="1"/>
    <n v="0"/>
    <x v="547"/>
    <x v="0"/>
    <x v="1"/>
    <x v="0"/>
    <x v="4"/>
  </r>
  <r>
    <n v="3587"/>
    <s v="CA-2017-161823"/>
    <d v="2017-09-03T00:00:00"/>
    <d v="2017-09-08T00:00:00"/>
    <s v="Standard Class"/>
    <s v="AG-10300"/>
    <x v="636"/>
    <x v="1"/>
    <s v="United States"/>
    <s v="San Francisco"/>
    <x v="1"/>
    <n v="94122"/>
    <x v="1"/>
    <s v="OFF-AR-10002053"/>
    <x v="1"/>
    <x v="6"/>
    <s v="Premium Writing Pencils, Soft, #2 by Central Association for the Blind"/>
    <n v="5.96"/>
    <n v="2"/>
    <n v="0"/>
    <x v="470"/>
    <x v="0"/>
    <x v="3"/>
    <x v="2"/>
    <x v="8"/>
  </r>
  <r>
    <n v="3588"/>
    <s v="CA-2017-121839"/>
    <d v="2017-09-24T00:00:00"/>
    <d v="2017-09-28T00:00:00"/>
    <s v="Standard Class"/>
    <s v="MH-18115"/>
    <x v="414"/>
    <x v="2"/>
    <s v="United States"/>
    <s v="Lancaster"/>
    <x v="24"/>
    <n v="43130"/>
    <x v="3"/>
    <s v="TEC-PH-10002885"/>
    <x v="2"/>
    <x v="7"/>
    <s v="Apple iPhone 5"/>
    <n v="1169.694"/>
    <n v="3"/>
    <n v="0.4"/>
    <x v="3100"/>
    <x v="1"/>
    <x v="3"/>
    <x v="2"/>
    <x v="8"/>
  </r>
  <r>
    <n v="3589"/>
    <s v="CA-2017-158729"/>
    <d v="2017-12-19T00:00:00"/>
    <d v="2017-12-21T00:00:00"/>
    <s v="First Class"/>
    <s v="AC-10450"/>
    <x v="549"/>
    <x v="0"/>
    <s v="United States"/>
    <s v="Lafayette"/>
    <x v="28"/>
    <n v="70506"/>
    <x v="0"/>
    <s v="OFF-SU-10002881"/>
    <x v="1"/>
    <x v="14"/>
    <s v="Martin Yale Chadless Opener Electric Letter Opener"/>
    <n v="1665.62"/>
    <n v="2"/>
    <n v="0"/>
    <x v="3101"/>
    <x v="0"/>
    <x v="3"/>
    <x v="0"/>
    <x v="4"/>
  </r>
  <r>
    <n v="3590"/>
    <s v="CA-2017-146535"/>
    <d v="2017-11-24T00:00:00"/>
    <d v="2017-11-30T00:00:00"/>
    <s v="Standard Class"/>
    <s v="FM-14290"/>
    <x v="86"/>
    <x v="2"/>
    <s v="United States"/>
    <s v="Richmond"/>
    <x v="0"/>
    <n v="40475"/>
    <x v="0"/>
    <s v="OFF-BI-10000546"/>
    <x v="1"/>
    <x v="8"/>
    <s v="Avery Durable Binders"/>
    <n v="2.88"/>
    <n v="1"/>
    <n v="0"/>
    <x v="721"/>
    <x v="0"/>
    <x v="3"/>
    <x v="0"/>
    <x v="0"/>
  </r>
  <r>
    <n v="3591"/>
    <s v="CA-2017-146535"/>
    <d v="2017-11-24T00:00:00"/>
    <d v="2017-11-30T00:00:00"/>
    <s v="Standard Class"/>
    <s v="FM-14290"/>
    <x v="86"/>
    <x v="2"/>
    <s v="United States"/>
    <s v="Richmond"/>
    <x v="0"/>
    <n v="40475"/>
    <x v="0"/>
    <s v="OFF-ST-10001526"/>
    <x v="1"/>
    <x v="4"/>
    <s v="Iceberg Mobile Mega Data/Printer Cart "/>
    <n v="1443.96"/>
    <n v="12"/>
    <n v="0"/>
    <x v="3102"/>
    <x v="0"/>
    <x v="3"/>
    <x v="0"/>
    <x v="0"/>
  </r>
  <r>
    <n v="3592"/>
    <s v="CA-2014-154186"/>
    <d v="2014-12-13T00:00:00"/>
    <d v="2014-12-15T00:00:00"/>
    <s v="Second Class"/>
    <s v="RA-19285"/>
    <x v="267"/>
    <x v="0"/>
    <s v="United States"/>
    <s v="Houston"/>
    <x v="5"/>
    <n v="77070"/>
    <x v="2"/>
    <s v="OFF-SU-10001574"/>
    <x v="1"/>
    <x v="14"/>
    <s v="Acme Value Line Scissors"/>
    <n v="2.92"/>
    <n v="1"/>
    <n v="0.2"/>
    <x v="3103"/>
    <x v="2"/>
    <x v="2"/>
    <x v="0"/>
    <x v="4"/>
  </r>
  <r>
    <n v="3593"/>
    <s v="CA-2016-108434"/>
    <d v="2016-12-05T00:00:00"/>
    <d v="2016-12-07T00:00:00"/>
    <s v="Second Class"/>
    <s v="JG-15160"/>
    <x v="506"/>
    <x v="0"/>
    <s v="United States"/>
    <s v="New York City"/>
    <x v="15"/>
    <n v="10024"/>
    <x v="3"/>
    <s v="OFF-ST-10002615"/>
    <x v="1"/>
    <x v="4"/>
    <s v="Dual Level, Single-Width Filing Carts"/>
    <n v="465.18"/>
    <n v="3"/>
    <n v="0"/>
    <x v="3104"/>
    <x v="0"/>
    <x v="0"/>
    <x v="0"/>
    <x v="4"/>
  </r>
  <r>
    <n v="3594"/>
    <s v="CA-2016-164154"/>
    <d v="2016-09-11T00:00:00"/>
    <d v="2016-09-17T00:00:00"/>
    <s v="Standard Class"/>
    <s v="NZ-18565"/>
    <x v="125"/>
    <x v="2"/>
    <s v="United States"/>
    <s v="Toledo"/>
    <x v="24"/>
    <n v="43615"/>
    <x v="3"/>
    <s v="OFF-BI-10001658"/>
    <x v="1"/>
    <x v="8"/>
    <s v="GBC Standard Therm-A-Bind Covers"/>
    <n v="22.428000000000001"/>
    <n v="3"/>
    <n v="0.7"/>
    <x v="3105"/>
    <x v="1"/>
    <x v="0"/>
    <x v="2"/>
    <x v="8"/>
  </r>
  <r>
    <n v="3595"/>
    <s v="CA-2016-164154"/>
    <d v="2016-09-11T00:00:00"/>
    <d v="2016-09-17T00:00:00"/>
    <s v="Standard Class"/>
    <s v="NZ-18565"/>
    <x v="125"/>
    <x v="2"/>
    <s v="United States"/>
    <s v="Toledo"/>
    <x v="24"/>
    <n v="43615"/>
    <x v="3"/>
    <s v="OFF-ST-10002562"/>
    <x v="1"/>
    <x v="4"/>
    <s v="Staple magnet"/>
    <n v="37.520000000000003"/>
    <n v="5"/>
    <n v="0.2"/>
    <x v="3106"/>
    <x v="2"/>
    <x v="0"/>
    <x v="2"/>
    <x v="8"/>
  </r>
  <r>
    <n v="3596"/>
    <s v="CA-2017-148012"/>
    <d v="2017-12-09T00:00:00"/>
    <d v="2017-12-15T00:00:00"/>
    <s v="Standard Class"/>
    <s v="KM-16225"/>
    <x v="366"/>
    <x v="1"/>
    <s v="United States"/>
    <s v="Philadelphia"/>
    <x v="9"/>
    <n v="19143"/>
    <x v="3"/>
    <s v="OFF-AR-10004757"/>
    <x v="1"/>
    <x v="6"/>
    <s v="Crayola Colored Pencils"/>
    <n v="2.6240000000000001"/>
    <n v="1"/>
    <n v="0.2"/>
    <x v="379"/>
    <x v="2"/>
    <x v="3"/>
    <x v="0"/>
    <x v="4"/>
  </r>
  <r>
    <n v="3597"/>
    <s v="CA-2014-102869"/>
    <d v="2014-09-09T00:00:00"/>
    <d v="2014-09-14T00:00:00"/>
    <s v="Second Class"/>
    <s v="LC-17140"/>
    <x v="95"/>
    <x v="0"/>
    <s v="United States"/>
    <s v="Philadelphia"/>
    <x v="9"/>
    <n v="19140"/>
    <x v="3"/>
    <s v="OFF-PA-10000788"/>
    <x v="1"/>
    <x v="10"/>
    <s v="Xerox 210"/>
    <n v="15.552"/>
    <n v="3"/>
    <n v="0.2"/>
    <x v="12"/>
    <x v="2"/>
    <x v="2"/>
    <x v="2"/>
    <x v="8"/>
  </r>
  <r>
    <n v="3598"/>
    <s v="CA-2014-102869"/>
    <d v="2014-09-09T00:00:00"/>
    <d v="2014-09-14T00:00:00"/>
    <s v="Second Class"/>
    <s v="LC-17140"/>
    <x v="95"/>
    <x v="0"/>
    <s v="United States"/>
    <s v="Philadelphia"/>
    <x v="9"/>
    <n v="19140"/>
    <x v="3"/>
    <s v="TEC-AC-10002134"/>
    <x v="2"/>
    <x v="11"/>
    <s v="Rosewill 107 Normal Keys USB Wired Standard Keyboard"/>
    <n v="64.703999999999994"/>
    <n v="6"/>
    <n v="0.2"/>
    <x v="3107"/>
    <x v="2"/>
    <x v="2"/>
    <x v="2"/>
    <x v="8"/>
  </r>
  <r>
    <n v="3599"/>
    <s v="CA-2014-102869"/>
    <d v="2014-09-09T00:00:00"/>
    <d v="2014-09-14T00:00:00"/>
    <s v="Second Class"/>
    <s v="LC-17140"/>
    <x v="95"/>
    <x v="0"/>
    <s v="United States"/>
    <s v="Philadelphia"/>
    <x v="9"/>
    <n v="19140"/>
    <x v="3"/>
    <s v="FUR-FU-10002456"/>
    <x v="0"/>
    <x v="5"/>
    <s v="Master Caster Door Stop, Large Neon Orange"/>
    <n v="17.472000000000001"/>
    <n v="3"/>
    <n v="0.2"/>
    <x v="3108"/>
    <x v="2"/>
    <x v="2"/>
    <x v="2"/>
    <x v="8"/>
  </r>
  <r>
    <n v="3600"/>
    <s v="CA-2014-102869"/>
    <d v="2014-09-09T00:00:00"/>
    <d v="2014-09-14T00:00:00"/>
    <s v="Second Class"/>
    <s v="LC-17140"/>
    <x v="95"/>
    <x v="0"/>
    <s v="United States"/>
    <s v="Philadelphia"/>
    <x v="9"/>
    <n v="19140"/>
    <x v="3"/>
    <s v="TEC-PH-10002549"/>
    <x v="2"/>
    <x v="7"/>
    <s v="Polycom SoundPoint IP 450 VoIP phone"/>
    <n v="135.51599999999999"/>
    <n v="1"/>
    <n v="0.4"/>
    <x v="3109"/>
    <x v="1"/>
    <x v="2"/>
    <x v="2"/>
    <x v="8"/>
  </r>
  <r>
    <n v="3601"/>
    <s v="CA-2017-138310"/>
    <d v="2017-06-26T00:00:00"/>
    <d v="2017-06-30T00:00:00"/>
    <s v="Standard Class"/>
    <s v="NP-18700"/>
    <x v="413"/>
    <x v="0"/>
    <s v="United States"/>
    <s v="Denver"/>
    <x v="22"/>
    <n v="80219"/>
    <x v="1"/>
    <s v="TEC-AC-10001990"/>
    <x v="2"/>
    <x v="11"/>
    <s v="Kensington Orbit Wireless Mobile Trackball for PC and Mac"/>
    <n v="431.928"/>
    <n v="9"/>
    <n v="0.2"/>
    <x v="1109"/>
    <x v="2"/>
    <x v="3"/>
    <x v="1"/>
    <x v="1"/>
  </r>
  <r>
    <n v="3602"/>
    <s v="CA-2014-159835"/>
    <d v="2014-11-17T00:00:00"/>
    <d v="2014-11-24T00:00:00"/>
    <s v="Standard Class"/>
    <s v="RB-19330"/>
    <x v="713"/>
    <x v="0"/>
    <s v="United States"/>
    <s v="Philadelphia"/>
    <x v="9"/>
    <n v="19143"/>
    <x v="3"/>
    <s v="OFF-PA-10002137"/>
    <x v="1"/>
    <x v="10"/>
    <s v="Southworth 100% Résumé Paper, 24lb."/>
    <n v="12.448"/>
    <n v="2"/>
    <n v="0.2"/>
    <x v="3110"/>
    <x v="2"/>
    <x v="2"/>
    <x v="0"/>
    <x v="0"/>
  </r>
  <r>
    <n v="3603"/>
    <s v="CA-2014-159835"/>
    <d v="2014-11-17T00:00:00"/>
    <d v="2014-11-24T00:00:00"/>
    <s v="Standard Class"/>
    <s v="RB-19330"/>
    <x v="713"/>
    <x v="0"/>
    <s v="United States"/>
    <s v="Philadelphia"/>
    <x v="9"/>
    <n v="19143"/>
    <x v="3"/>
    <s v="FUR-CH-10004997"/>
    <x v="0"/>
    <x v="1"/>
    <s v="Hon Every-Day Series Multi-Task Chairs"/>
    <n v="657.93"/>
    <n v="5"/>
    <n v="0.3"/>
    <x v="3111"/>
    <x v="1"/>
    <x v="2"/>
    <x v="0"/>
    <x v="0"/>
  </r>
  <r>
    <n v="3604"/>
    <s v="CA-2017-112956"/>
    <d v="2017-08-21T00:00:00"/>
    <d v="2017-08-27T00:00:00"/>
    <s v="Standard Class"/>
    <s v="TH-21550"/>
    <x v="274"/>
    <x v="2"/>
    <s v="United States"/>
    <s v="Columbia"/>
    <x v="39"/>
    <n v="21044"/>
    <x v="3"/>
    <s v="OFF-PA-10000357"/>
    <x v="1"/>
    <x v="10"/>
    <s v="Xerox 1888"/>
    <n v="277.39999999999998"/>
    <n v="5"/>
    <n v="0"/>
    <x v="2080"/>
    <x v="0"/>
    <x v="3"/>
    <x v="2"/>
    <x v="6"/>
  </r>
  <r>
    <n v="3605"/>
    <s v="CA-2017-112956"/>
    <d v="2017-08-21T00:00:00"/>
    <d v="2017-08-27T00:00:00"/>
    <s v="Standard Class"/>
    <s v="TH-21550"/>
    <x v="274"/>
    <x v="2"/>
    <s v="United States"/>
    <s v="Columbia"/>
    <x v="39"/>
    <n v="21044"/>
    <x v="3"/>
    <s v="FUR-FU-10003976"/>
    <x v="0"/>
    <x v="5"/>
    <s v="DAX Executive Solid Wood Document Frame, Desktop or Hang, Mahogany, 5 x 7"/>
    <n v="25.16"/>
    <n v="2"/>
    <n v="0"/>
    <x v="3112"/>
    <x v="0"/>
    <x v="3"/>
    <x v="2"/>
    <x v="6"/>
  </r>
  <r>
    <n v="3606"/>
    <s v="CA-2017-112956"/>
    <d v="2017-08-21T00:00:00"/>
    <d v="2017-08-27T00:00:00"/>
    <s v="Standard Class"/>
    <s v="TH-21550"/>
    <x v="274"/>
    <x v="2"/>
    <s v="United States"/>
    <s v="Columbia"/>
    <x v="39"/>
    <n v="21044"/>
    <x v="3"/>
    <s v="FUR-FU-10004960"/>
    <x v="0"/>
    <x v="5"/>
    <s v="Seth Thomas 12&quot; Clock w/ Goldtone Case"/>
    <n v="91.92"/>
    <n v="4"/>
    <n v="0"/>
    <x v="3113"/>
    <x v="0"/>
    <x v="3"/>
    <x v="2"/>
    <x v="6"/>
  </r>
  <r>
    <n v="3607"/>
    <s v="CA-2016-119683"/>
    <d v="2016-03-12T00:00:00"/>
    <d v="2016-03-16T00:00:00"/>
    <s v="Second Class"/>
    <s v="CK-12595"/>
    <x v="242"/>
    <x v="0"/>
    <s v="United States"/>
    <s v="New York City"/>
    <x v="15"/>
    <n v="10024"/>
    <x v="3"/>
    <s v="OFF-EN-10001099"/>
    <x v="1"/>
    <x v="12"/>
    <s v="Staple envelope"/>
    <n v="29.34"/>
    <n v="3"/>
    <n v="0"/>
    <x v="3114"/>
    <x v="0"/>
    <x v="0"/>
    <x v="3"/>
    <x v="10"/>
  </r>
  <r>
    <n v="3608"/>
    <s v="CA-2014-163559"/>
    <d v="2014-09-23T00:00:00"/>
    <d v="2014-09-28T00:00:00"/>
    <s v="Second Class"/>
    <s v="ST-20530"/>
    <x v="461"/>
    <x v="0"/>
    <s v="United States"/>
    <s v="New York City"/>
    <x v="15"/>
    <n v="10035"/>
    <x v="3"/>
    <s v="OFF-BI-10002026"/>
    <x v="1"/>
    <x v="8"/>
    <s v="Avery Arch Ring Binders"/>
    <n v="139.44"/>
    <n v="3"/>
    <n v="0.2"/>
    <x v="3115"/>
    <x v="2"/>
    <x v="2"/>
    <x v="2"/>
    <x v="8"/>
  </r>
  <r>
    <n v="3609"/>
    <s v="CA-2014-140228"/>
    <d v="2014-04-28T00:00:00"/>
    <d v="2014-05-03T00:00:00"/>
    <s v="Standard Class"/>
    <s v="GB-14530"/>
    <x v="334"/>
    <x v="1"/>
    <s v="United States"/>
    <s v="Newark"/>
    <x v="24"/>
    <n v="43055"/>
    <x v="3"/>
    <s v="OFF-LA-10001613"/>
    <x v="1"/>
    <x v="2"/>
    <s v="Avery File Folder Labels"/>
    <n v="6.9119999999999999"/>
    <n v="3"/>
    <n v="0.2"/>
    <x v="1028"/>
    <x v="2"/>
    <x v="2"/>
    <x v="1"/>
    <x v="3"/>
  </r>
  <r>
    <n v="3610"/>
    <s v="CA-2014-140228"/>
    <d v="2014-04-28T00:00:00"/>
    <d v="2014-05-03T00:00:00"/>
    <s v="Standard Class"/>
    <s v="GB-14530"/>
    <x v="334"/>
    <x v="1"/>
    <s v="United States"/>
    <s v="Newark"/>
    <x v="24"/>
    <n v="43055"/>
    <x v="3"/>
    <s v="OFF-ST-10002214"/>
    <x v="1"/>
    <x v="4"/>
    <s v="X-Rack File for Hanging Folders"/>
    <n v="27.096"/>
    <n v="3"/>
    <n v="0.2"/>
    <x v="3116"/>
    <x v="2"/>
    <x v="2"/>
    <x v="1"/>
    <x v="3"/>
  </r>
  <r>
    <n v="3611"/>
    <s v="CA-2014-140228"/>
    <d v="2014-04-28T00:00:00"/>
    <d v="2014-05-03T00:00:00"/>
    <s v="Standard Class"/>
    <s v="GB-14530"/>
    <x v="334"/>
    <x v="1"/>
    <s v="United States"/>
    <s v="Newark"/>
    <x v="24"/>
    <n v="43055"/>
    <x v="3"/>
    <s v="OFF-ST-10001128"/>
    <x v="1"/>
    <x v="4"/>
    <s v="Carina Mini System Audio Rack, Model AR050B"/>
    <n v="177.56800000000001"/>
    <n v="2"/>
    <n v="0.2"/>
    <x v="3117"/>
    <x v="2"/>
    <x v="2"/>
    <x v="1"/>
    <x v="3"/>
  </r>
  <r>
    <n v="3612"/>
    <s v="US-2016-131674"/>
    <d v="2016-11-29T00:00:00"/>
    <d v="2016-12-01T00:00:00"/>
    <s v="Second Class"/>
    <s v="NC-18535"/>
    <x v="714"/>
    <x v="1"/>
    <s v="United States"/>
    <s v="Dallas"/>
    <x v="5"/>
    <n v="75217"/>
    <x v="2"/>
    <s v="TEC-AC-10004864"/>
    <x v="2"/>
    <x v="11"/>
    <s v="Memorex Micro Travel Drive 32 GB"/>
    <n v="58.415999999999997"/>
    <n v="2"/>
    <n v="0.2"/>
    <x v="3118"/>
    <x v="2"/>
    <x v="0"/>
    <x v="0"/>
    <x v="0"/>
  </r>
  <r>
    <n v="3613"/>
    <s v="CA-2015-110093"/>
    <d v="2015-12-03T00:00:00"/>
    <d v="2015-12-08T00:00:00"/>
    <s v="Standard Class"/>
    <s v="AB-10255"/>
    <x v="437"/>
    <x v="2"/>
    <s v="United States"/>
    <s v="Philadelphia"/>
    <x v="9"/>
    <n v="19134"/>
    <x v="3"/>
    <s v="OFF-PA-10000174"/>
    <x v="1"/>
    <x v="10"/>
    <s v="Message Book, Wirebound, Four 5 1/2&quot; X 4&quot; Forms/Pg., 200 Dupl. Sets/Book"/>
    <n v="16.448"/>
    <n v="2"/>
    <n v="0.2"/>
    <x v="3119"/>
    <x v="2"/>
    <x v="1"/>
    <x v="0"/>
    <x v="4"/>
  </r>
  <r>
    <n v="3614"/>
    <s v="CA-2015-110093"/>
    <d v="2015-12-03T00:00:00"/>
    <d v="2015-12-08T00:00:00"/>
    <s v="Standard Class"/>
    <s v="AB-10255"/>
    <x v="437"/>
    <x v="2"/>
    <s v="United States"/>
    <s v="Philadelphia"/>
    <x v="9"/>
    <n v="19134"/>
    <x v="3"/>
    <s v="TEC-AC-10000171"/>
    <x v="2"/>
    <x v="11"/>
    <s v="Verbatim 25 GB 6x Blu-ray Single Layer Recordable Disc, 25/Pack"/>
    <n v="36.783999999999999"/>
    <n v="2"/>
    <n v="0.2"/>
    <x v="3120"/>
    <x v="2"/>
    <x v="1"/>
    <x v="0"/>
    <x v="4"/>
  </r>
  <r>
    <n v="3615"/>
    <s v="CA-2017-112529"/>
    <d v="2017-11-19T00:00:00"/>
    <d v="2017-11-21T00:00:00"/>
    <s v="First Class"/>
    <s v="SC-20770"/>
    <x v="34"/>
    <x v="1"/>
    <s v="United States"/>
    <s v="San Antonio"/>
    <x v="5"/>
    <n v="78207"/>
    <x v="2"/>
    <s v="FUR-TA-10002622"/>
    <x v="0"/>
    <x v="3"/>
    <s v="Bush Andora Conference Table, Maple/Graphite Gray Finish"/>
    <n v="718.11599999999999"/>
    <n v="6"/>
    <n v="0.3"/>
    <x v="1563"/>
    <x v="1"/>
    <x v="3"/>
    <x v="0"/>
    <x v="0"/>
  </r>
  <r>
    <n v="3616"/>
    <s v="CA-2017-112529"/>
    <d v="2017-11-19T00:00:00"/>
    <d v="2017-11-21T00:00:00"/>
    <s v="First Class"/>
    <s v="SC-20770"/>
    <x v="34"/>
    <x v="1"/>
    <s v="United States"/>
    <s v="San Antonio"/>
    <x v="5"/>
    <n v="78207"/>
    <x v="2"/>
    <s v="OFF-AR-10001915"/>
    <x v="1"/>
    <x v="6"/>
    <s v="Peel-Off China Markers"/>
    <n v="31.776"/>
    <n v="4"/>
    <n v="0.2"/>
    <x v="3121"/>
    <x v="2"/>
    <x v="3"/>
    <x v="0"/>
    <x v="0"/>
  </r>
  <r>
    <n v="3617"/>
    <s v="CA-2016-154536"/>
    <d v="2016-09-05T00:00:00"/>
    <d v="2016-09-09T00:00:00"/>
    <s v="Standard Class"/>
    <s v="JC-15340"/>
    <x v="209"/>
    <x v="0"/>
    <s v="United States"/>
    <s v="Philadelphia"/>
    <x v="9"/>
    <n v="19120"/>
    <x v="3"/>
    <s v="OFF-BI-10004410"/>
    <x v="1"/>
    <x v="8"/>
    <s v="C-Line Peel &amp; Stick Add-On Filing Pockets, 8-3/4 x 5-1/8, 10/Pack"/>
    <n v="9.5549999999999997"/>
    <n v="5"/>
    <n v="0.7"/>
    <x v="3122"/>
    <x v="1"/>
    <x v="0"/>
    <x v="2"/>
    <x v="8"/>
  </r>
  <r>
    <n v="3618"/>
    <s v="CA-2017-141929"/>
    <d v="2017-09-04T00:00:00"/>
    <d v="2017-09-08T00:00:00"/>
    <s v="Standard Class"/>
    <s v="RA-19285"/>
    <x v="267"/>
    <x v="0"/>
    <s v="United States"/>
    <s v="Los Angeles"/>
    <x v="1"/>
    <n v="90004"/>
    <x v="1"/>
    <s v="OFF-BI-10004632"/>
    <x v="1"/>
    <x v="8"/>
    <s v="Ibico Hi-Tech Manual Binding System"/>
    <n v="487.98399999999998"/>
    <n v="2"/>
    <n v="0.2"/>
    <x v="1714"/>
    <x v="2"/>
    <x v="3"/>
    <x v="2"/>
    <x v="8"/>
  </r>
  <r>
    <n v="3619"/>
    <s v="CA-2017-141929"/>
    <d v="2017-09-04T00:00:00"/>
    <d v="2017-09-08T00:00:00"/>
    <s v="Standard Class"/>
    <s v="RA-19285"/>
    <x v="267"/>
    <x v="0"/>
    <s v="United States"/>
    <s v="Los Angeles"/>
    <x v="1"/>
    <n v="90004"/>
    <x v="1"/>
    <s v="TEC-PH-10002185"/>
    <x v="2"/>
    <x v="7"/>
    <s v="QVS USB Car Charger 2-Port 2.1Amp for iPod/iPhone/iPad/iPad 2/iPad 3"/>
    <n v="5.56"/>
    <n v="1"/>
    <n v="0.2"/>
    <x v="3123"/>
    <x v="2"/>
    <x v="3"/>
    <x v="2"/>
    <x v="8"/>
  </r>
  <r>
    <n v="3620"/>
    <s v="CA-2017-141929"/>
    <d v="2017-09-04T00:00:00"/>
    <d v="2017-09-08T00:00:00"/>
    <s v="Standard Class"/>
    <s v="RA-19285"/>
    <x v="267"/>
    <x v="0"/>
    <s v="United States"/>
    <s v="Los Angeles"/>
    <x v="1"/>
    <n v="90004"/>
    <x v="1"/>
    <s v="OFF-ST-10002974"/>
    <x v="1"/>
    <x v="4"/>
    <s v="Trav-L-File Heavy-Duty Shuttle II, Black"/>
    <n v="217.85"/>
    <n v="5"/>
    <n v="0"/>
    <x v="3124"/>
    <x v="0"/>
    <x v="3"/>
    <x v="2"/>
    <x v="8"/>
  </r>
  <r>
    <n v="3621"/>
    <s v="CA-2016-109743"/>
    <d v="2016-09-22T00:00:00"/>
    <d v="2016-09-29T00:00:00"/>
    <s v="Standard Class"/>
    <s v="SH-19975"/>
    <x v="64"/>
    <x v="1"/>
    <s v="United States"/>
    <s v="Smyrna"/>
    <x v="18"/>
    <n v="37167"/>
    <x v="0"/>
    <s v="OFF-AR-10003727"/>
    <x v="1"/>
    <x v="6"/>
    <s v="Berol Giant Pencil Sharpener"/>
    <n v="40.776000000000003"/>
    <n v="3"/>
    <n v="0.2"/>
    <x v="3125"/>
    <x v="2"/>
    <x v="0"/>
    <x v="2"/>
    <x v="8"/>
  </r>
  <r>
    <n v="3622"/>
    <s v="CA-2016-109743"/>
    <d v="2016-09-22T00:00:00"/>
    <d v="2016-09-29T00:00:00"/>
    <s v="Standard Class"/>
    <s v="SH-19975"/>
    <x v="64"/>
    <x v="1"/>
    <s v="United States"/>
    <s v="Smyrna"/>
    <x v="18"/>
    <n v="37167"/>
    <x v="0"/>
    <s v="TEC-PH-10004071"/>
    <x v="2"/>
    <x v="7"/>
    <s v="PayAnywhere Card Reader"/>
    <n v="63.936"/>
    <n v="8"/>
    <n v="0.2"/>
    <x v="3126"/>
    <x v="2"/>
    <x v="0"/>
    <x v="2"/>
    <x v="8"/>
  </r>
  <r>
    <n v="3623"/>
    <s v="CA-2014-159184"/>
    <d v="2014-09-14T00:00:00"/>
    <d v="2014-09-19T00:00:00"/>
    <s v="Standard Class"/>
    <s v="JC-15775"/>
    <x v="547"/>
    <x v="0"/>
    <s v="United States"/>
    <s v="Macon"/>
    <x v="32"/>
    <n v="31204"/>
    <x v="0"/>
    <s v="FUR-FU-10002878"/>
    <x v="0"/>
    <x v="5"/>
    <s v="Seth Thomas 14&quot; Day/Date Wall Clock"/>
    <n v="142.4"/>
    <n v="5"/>
    <n v="0"/>
    <x v="3127"/>
    <x v="0"/>
    <x v="2"/>
    <x v="2"/>
    <x v="8"/>
  </r>
  <r>
    <n v="3624"/>
    <s v="CA-2014-159184"/>
    <d v="2014-09-14T00:00:00"/>
    <d v="2014-09-19T00:00:00"/>
    <s v="Standard Class"/>
    <s v="JC-15775"/>
    <x v="547"/>
    <x v="0"/>
    <s v="United States"/>
    <s v="Macon"/>
    <x v="32"/>
    <n v="31204"/>
    <x v="0"/>
    <s v="OFF-BI-10001890"/>
    <x v="1"/>
    <x v="8"/>
    <s v="Avery Poly Binder Pockets"/>
    <n v="7.16"/>
    <n v="2"/>
    <n v="0"/>
    <x v="183"/>
    <x v="0"/>
    <x v="2"/>
    <x v="2"/>
    <x v="8"/>
  </r>
  <r>
    <n v="3625"/>
    <s v="CA-2017-113530"/>
    <d v="2017-05-19T00:00:00"/>
    <d v="2017-05-21T00:00:00"/>
    <s v="Second Class"/>
    <s v="BC-11125"/>
    <x v="604"/>
    <x v="2"/>
    <s v="United States"/>
    <s v="San Francisco"/>
    <x v="1"/>
    <n v="94109"/>
    <x v="1"/>
    <s v="FUR-CH-10002647"/>
    <x v="0"/>
    <x v="1"/>
    <s v="Situations Contoured Folding Chairs, 4/Set"/>
    <n v="681.40800000000002"/>
    <n v="12"/>
    <n v="0.2"/>
    <x v="3128"/>
    <x v="2"/>
    <x v="3"/>
    <x v="1"/>
    <x v="5"/>
  </r>
  <r>
    <n v="3626"/>
    <s v="CA-2017-113530"/>
    <d v="2017-05-19T00:00:00"/>
    <d v="2017-05-21T00:00:00"/>
    <s v="Second Class"/>
    <s v="BC-11125"/>
    <x v="604"/>
    <x v="2"/>
    <s v="United States"/>
    <s v="San Francisco"/>
    <x v="1"/>
    <n v="94109"/>
    <x v="1"/>
    <s v="OFF-AR-10001315"/>
    <x v="1"/>
    <x v="6"/>
    <s v="Newell 310"/>
    <n v="3.52"/>
    <n v="2"/>
    <n v="0"/>
    <x v="3129"/>
    <x v="0"/>
    <x v="3"/>
    <x v="1"/>
    <x v="5"/>
  </r>
  <r>
    <n v="3627"/>
    <s v="CA-2017-113530"/>
    <d v="2017-05-19T00:00:00"/>
    <d v="2017-05-21T00:00:00"/>
    <s v="Second Class"/>
    <s v="BC-11125"/>
    <x v="604"/>
    <x v="2"/>
    <s v="United States"/>
    <s v="San Francisco"/>
    <x v="1"/>
    <n v="94109"/>
    <x v="1"/>
    <s v="OFF-AR-10000122"/>
    <x v="1"/>
    <x v="6"/>
    <s v="Newell 314"/>
    <n v="5.58"/>
    <n v="1"/>
    <n v="0"/>
    <x v="3130"/>
    <x v="0"/>
    <x v="3"/>
    <x v="1"/>
    <x v="5"/>
  </r>
  <r>
    <n v="3628"/>
    <s v="CA-2017-113530"/>
    <d v="2017-05-19T00:00:00"/>
    <d v="2017-05-21T00:00:00"/>
    <s v="Second Class"/>
    <s v="BC-11125"/>
    <x v="604"/>
    <x v="2"/>
    <s v="United States"/>
    <s v="San Francisco"/>
    <x v="1"/>
    <n v="94109"/>
    <x v="1"/>
    <s v="TEC-AC-10001465"/>
    <x v="2"/>
    <x v="11"/>
    <s v="SanDisk Cruzer 64 GB USB Flash Drive"/>
    <n v="36.32"/>
    <n v="1"/>
    <n v="0"/>
    <x v="3056"/>
    <x v="0"/>
    <x v="3"/>
    <x v="1"/>
    <x v="5"/>
  </r>
  <r>
    <n v="3629"/>
    <s v="CA-2014-169726"/>
    <d v="2014-08-09T00:00:00"/>
    <d v="2014-08-13T00:00:00"/>
    <s v="Standard Class"/>
    <s v="JH-15985"/>
    <x v="98"/>
    <x v="0"/>
    <s v="United States"/>
    <s v="Seattle"/>
    <x v="4"/>
    <n v="98103"/>
    <x v="1"/>
    <s v="OFF-BI-10004600"/>
    <x v="1"/>
    <x v="8"/>
    <s v="Ibico Ibimaster 300 Manual Binding System"/>
    <n v="2060.7440000000001"/>
    <n v="7"/>
    <n v="0.2"/>
    <x v="3131"/>
    <x v="2"/>
    <x v="2"/>
    <x v="2"/>
    <x v="6"/>
  </r>
  <r>
    <n v="3630"/>
    <s v="CA-2017-155957"/>
    <d v="2017-11-26T00:00:00"/>
    <d v="2017-11-30T00:00:00"/>
    <s v="Standard Class"/>
    <s v="CC-12610"/>
    <x v="566"/>
    <x v="1"/>
    <s v="United States"/>
    <s v="Columbus"/>
    <x v="24"/>
    <n v="43229"/>
    <x v="3"/>
    <s v="OFF-AP-10002082"/>
    <x v="1"/>
    <x v="9"/>
    <s v="Holmes HEPA Air Purifier"/>
    <n v="52.271999999999998"/>
    <n v="3"/>
    <n v="0.2"/>
    <x v="3132"/>
    <x v="2"/>
    <x v="3"/>
    <x v="0"/>
    <x v="0"/>
  </r>
  <r>
    <n v="3631"/>
    <s v="CA-2017-155957"/>
    <d v="2017-11-26T00:00:00"/>
    <d v="2017-11-30T00:00:00"/>
    <s v="Standard Class"/>
    <s v="CC-12610"/>
    <x v="566"/>
    <x v="1"/>
    <s v="United States"/>
    <s v="Columbus"/>
    <x v="24"/>
    <n v="43229"/>
    <x v="3"/>
    <s v="OFF-AP-10004708"/>
    <x v="1"/>
    <x v="9"/>
    <s v="Fellowes Superior 10 Outlet Split Surge Protector"/>
    <n v="213.136"/>
    <n v="7"/>
    <n v="0.2"/>
    <x v="3133"/>
    <x v="2"/>
    <x v="3"/>
    <x v="0"/>
    <x v="0"/>
  </r>
  <r>
    <n v="3632"/>
    <s v="CA-2017-132178"/>
    <d v="2017-05-03T00:00:00"/>
    <d v="2017-05-08T00:00:00"/>
    <s v="Second Class"/>
    <s v="DB-12970"/>
    <x v="715"/>
    <x v="1"/>
    <s v="United States"/>
    <s v="Los Angeles"/>
    <x v="1"/>
    <n v="90004"/>
    <x v="1"/>
    <s v="OFF-ST-10000464"/>
    <x v="1"/>
    <x v="4"/>
    <s v="Multi-Use Personal File Cart and Caster Set, Three Stacking Bins"/>
    <n v="69.52"/>
    <n v="2"/>
    <n v="0"/>
    <x v="3134"/>
    <x v="0"/>
    <x v="3"/>
    <x v="1"/>
    <x v="5"/>
  </r>
  <r>
    <n v="3633"/>
    <s v="CA-2017-132178"/>
    <d v="2017-05-03T00:00:00"/>
    <d v="2017-05-08T00:00:00"/>
    <s v="Second Class"/>
    <s v="DB-12970"/>
    <x v="715"/>
    <x v="1"/>
    <s v="United States"/>
    <s v="Los Angeles"/>
    <x v="1"/>
    <n v="90004"/>
    <x v="1"/>
    <s v="OFF-ST-10000025"/>
    <x v="1"/>
    <x v="4"/>
    <s v="Fellowes Stor/Drawer Steel Plus Storage Drawers"/>
    <n v="763.44"/>
    <n v="8"/>
    <n v="0"/>
    <x v="3135"/>
    <x v="0"/>
    <x v="3"/>
    <x v="1"/>
    <x v="5"/>
  </r>
  <r>
    <n v="3634"/>
    <s v="CA-2016-145177"/>
    <d v="2016-11-10T00:00:00"/>
    <d v="2016-11-14T00:00:00"/>
    <s v="Standard Class"/>
    <s v="PP-18955"/>
    <x v="452"/>
    <x v="2"/>
    <s v="United States"/>
    <s v="Springfield"/>
    <x v="24"/>
    <n v="45503"/>
    <x v="3"/>
    <s v="OFF-LA-10001613"/>
    <x v="1"/>
    <x v="2"/>
    <s v="Avery File Folder Labels"/>
    <n v="9.2159999999999993"/>
    <n v="4"/>
    <n v="0.2"/>
    <x v="802"/>
    <x v="2"/>
    <x v="0"/>
    <x v="0"/>
    <x v="0"/>
  </r>
  <r>
    <n v="3635"/>
    <s v="CA-2016-145177"/>
    <d v="2016-11-10T00:00:00"/>
    <d v="2016-11-14T00:00:00"/>
    <s v="Standard Class"/>
    <s v="PP-18955"/>
    <x v="452"/>
    <x v="2"/>
    <s v="United States"/>
    <s v="Springfield"/>
    <x v="24"/>
    <n v="45503"/>
    <x v="3"/>
    <s v="TEC-PH-10000376"/>
    <x v="2"/>
    <x v="7"/>
    <s v="Square Credit Card Reader"/>
    <n v="41.957999999999998"/>
    <n v="7"/>
    <n v="0.4"/>
    <x v="3136"/>
    <x v="1"/>
    <x v="0"/>
    <x v="0"/>
    <x v="0"/>
  </r>
  <r>
    <n v="3636"/>
    <s v="CA-2016-145177"/>
    <d v="2016-11-10T00:00:00"/>
    <d v="2016-11-14T00:00:00"/>
    <s v="Standard Class"/>
    <s v="PP-18955"/>
    <x v="452"/>
    <x v="2"/>
    <s v="United States"/>
    <s v="Springfield"/>
    <x v="24"/>
    <n v="45503"/>
    <x v="3"/>
    <s v="OFF-PA-10004039"/>
    <x v="1"/>
    <x v="10"/>
    <s v="Xerox 1882"/>
    <n v="89.567999999999998"/>
    <n v="2"/>
    <n v="0.2"/>
    <x v="3137"/>
    <x v="2"/>
    <x v="0"/>
    <x v="0"/>
    <x v="0"/>
  </r>
  <r>
    <n v="3637"/>
    <s v="CA-2016-145177"/>
    <d v="2016-11-10T00:00:00"/>
    <d v="2016-11-14T00:00:00"/>
    <s v="Standard Class"/>
    <s v="PP-18955"/>
    <x v="452"/>
    <x v="2"/>
    <s v="United States"/>
    <s v="Springfield"/>
    <x v="24"/>
    <n v="45503"/>
    <x v="3"/>
    <s v="OFF-PA-10001776"/>
    <x v="1"/>
    <x v="10"/>
    <s v="Wirebound Message Books, Four 2 3/4&quot; x 5&quot; Forms per Page, 600 Sets per Book"/>
    <n v="22.248000000000001"/>
    <n v="3"/>
    <n v="0.2"/>
    <x v="3138"/>
    <x v="2"/>
    <x v="0"/>
    <x v="0"/>
    <x v="0"/>
  </r>
  <r>
    <n v="3638"/>
    <s v="CA-2016-145177"/>
    <d v="2016-11-10T00:00:00"/>
    <d v="2016-11-14T00:00:00"/>
    <s v="Standard Class"/>
    <s v="PP-18955"/>
    <x v="452"/>
    <x v="2"/>
    <s v="United States"/>
    <s v="Springfield"/>
    <x v="24"/>
    <n v="45503"/>
    <x v="3"/>
    <s v="OFF-AP-10002457"/>
    <x v="1"/>
    <x v="9"/>
    <s v="Eureka The Boss Plus 12-Amp Hard Box Upright Vacuum, Red"/>
    <n v="334.88"/>
    <n v="4"/>
    <n v="0.2"/>
    <x v="3139"/>
    <x v="2"/>
    <x v="0"/>
    <x v="0"/>
    <x v="0"/>
  </r>
  <r>
    <n v="3639"/>
    <s v="CA-2016-145177"/>
    <d v="2016-11-10T00:00:00"/>
    <d v="2016-11-14T00:00:00"/>
    <s v="Standard Class"/>
    <s v="PP-18955"/>
    <x v="452"/>
    <x v="2"/>
    <s v="United States"/>
    <s v="Springfield"/>
    <x v="24"/>
    <n v="45503"/>
    <x v="3"/>
    <s v="FUR-FU-10000758"/>
    <x v="0"/>
    <x v="5"/>
    <s v="DAX Natural Wood-Tone Poster Frame"/>
    <n v="148.28800000000001"/>
    <n v="7"/>
    <n v="0.2"/>
    <x v="3140"/>
    <x v="2"/>
    <x v="0"/>
    <x v="0"/>
    <x v="0"/>
  </r>
  <r>
    <n v="3640"/>
    <s v="CA-2016-145177"/>
    <d v="2016-11-10T00:00:00"/>
    <d v="2016-11-14T00:00:00"/>
    <s v="Standard Class"/>
    <s v="PP-18955"/>
    <x v="452"/>
    <x v="2"/>
    <s v="United States"/>
    <s v="Springfield"/>
    <x v="24"/>
    <n v="45503"/>
    <x v="3"/>
    <s v="OFF-PA-10000682"/>
    <x v="1"/>
    <x v="10"/>
    <s v="Xerox 1924"/>
    <n v="4.6239999999999997"/>
    <n v="1"/>
    <n v="0.2"/>
    <x v="713"/>
    <x v="2"/>
    <x v="0"/>
    <x v="0"/>
    <x v="0"/>
  </r>
  <r>
    <n v="3641"/>
    <s v="CA-2016-145177"/>
    <d v="2016-11-10T00:00:00"/>
    <d v="2016-11-14T00:00:00"/>
    <s v="Standard Class"/>
    <s v="PP-18955"/>
    <x v="452"/>
    <x v="2"/>
    <s v="United States"/>
    <s v="Springfield"/>
    <x v="24"/>
    <n v="45503"/>
    <x v="3"/>
    <s v="TEC-AC-10002550"/>
    <x v="2"/>
    <x v="11"/>
    <s v="Memorex 25GB 6X Branded Blu-Ray Recordable Disc, 30/Pack"/>
    <n v="178.92"/>
    <n v="7"/>
    <n v="0.2"/>
    <x v="3141"/>
    <x v="2"/>
    <x v="0"/>
    <x v="0"/>
    <x v="0"/>
  </r>
  <r>
    <n v="3642"/>
    <s v="CA-2016-145177"/>
    <d v="2016-11-10T00:00:00"/>
    <d v="2016-11-14T00:00:00"/>
    <s v="Standard Class"/>
    <s v="PP-18955"/>
    <x v="452"/>
    <x v="2"/>
    <s v="United States"/>
    <s v="Springfield"/>
    <x v="24"/>
    <n v="45503"/>
    <x v="3"/>
    <s v="OFF-BI-10002082"/>
    <x v="1"/>
    <x v="8"/>
    <s v="GBC Twin Loop Wire Binding Elements"/>
    <n v="69.888000000000005"/>
    <n v="7"/>
    <n v="0.7"/>
    <x v="3142"/>
    <x v="1"/>
    <x v="0"/>
    <x v="0"/>
    <x v="0"/>
  </r>
  <r>
    <n v="3643"/>
    <s v="CA-2014-156594"/>
    <d v="2014-12-20T00:00:00"/>
    <d v="2014-12-23T00:00:00"/>
    <s v="Second Class"/>
    <s v="MC-17845"/>
    <x v="266"/>
    <x v="0"/>
    <s v="United States"/>
    <s v="Los Angeles"/>
    <x v="1"/>
    <n v="90008"/>
    <x v="1"/>
    <s v="OFF-BI-10004632"/>
    <x v="1"/>
    <x v="8"/>
    <s v="Ibico Hi-Tech Manual Binding System"/>
    <n v="487.98399999999998"/>
    <n v="2"/>
    <n v="0.2"/>
    <x v="1714"/>
    <x v="2"/>
    <x v="2"/>
    <x v="0"/>
    <x v="4"/>
  </r>
  <r>
    <n v="3644"/>
    <s v="CA-2014-156594"/>
    <d v="2014-12-20T00:00:00"/>
    <d v="2014-12-23T00:00:00"/>
    <s v="Second Class"/>
    <s v="MC-17845"/>
    <x v="266"/>
    <x v="0"/>
    <s v="United States"/>
    <s v="Los Angeles"/>
    <x v="1"/>
    <n v="90008"/>
    <x v="1"/>
    <s v="OFF-AR-10001725"/>
    <x v="1"/>
    <x v="6"/>
    <s v="Boston Home &amp; Office Model 2000 Electric Pencil Sharpeners"/>
    <n v="47.3"/>
    <n v="2"/>
    <n v="0"/>
    <x v="3143"/>
    <x v="0"/>
    <x v="2"/>
    <x v="0"/>
    <x v="4"/>
  </r>
  <r>
    <n v="3645"/>
    <s v="CA-2014-156594"/>
    <d v="2014-12-20T00:00:00"/>
    <d v="2014-12-23T00:00:00"/>
    <s v="Second Class"/>
    <s v="MC-17845"/>
    <x v="266"/>
    <x v="0"/>
    <s v="United States"/>
    <s v="Los Angeles"/>
    <x v="1"/>
    <n v="90008"/>
    <x v="1"/>
    <s v="OFF-AR-10004269"/>
    <x v="1"/>
    <x v="6"/>
    <s v="Newell 31"/>
    <n v="4.13"/>
    <n v="1"/>
    <n v="0"/>
    <x v="3144"/>
    <x v="0"/>
    <x v="2"/>
    <x v="0"/>
    <x v="4"/>
  </r>
  <r>
    <n v="3646"/>
    <s v="CA-2014-156594"/>
    <d v="2014-12-20T00:00:00"/>
    <d v="2014-12-23T00:00:00"/>
    <s v="Second Class"/>
    <s v="MC-17845"/>
    <x v="266"/>
    <x v="0"/>
    <s v="United States"/>
    <s v="Los Angeles"/>
    <x v="1"/>
    <n v="90008"/>
    <x v="1"/>
    <s v="OFF-BI-10003007"/>
    <x v="1"/>
    <x v="8"/>
    <s v="Premium Transparent Presentation Covers, No Pattern/Clear, 8 1/2&quot; x 11&quot;"/>
    <n v="155.12"/>
    <n v="5"/>
    <n v="0.2"/>
    <x v="3145"/>
    <x v="2"/>
    <x v="2"/>
    <x v="0"/>
    <x v="4"/>
  </r>
  <r>
    <n v="3647"/>
    <s v="CA-2014-146528"/>
    <d v="2014-07-25T00:00:00"/>
    <d v="2014-07-27T00:00:00"/>
    <s v="Second Class"/>
    <s v="VF-21715"/>
    <x v="665"/>
    <x v="2"/>
    <s v="United States"/>
    <s v="Los Angeles"/>
    <x v="1"/>
    <n v="90045"/>
    <x v="1"/>
    <s v="OFF-PA-10002195"/>
    <x v="1"/>
    <x v="10"/>
    <s v="Xerox 1966"/>
    <n v="6.48"/>
    <n v="1"/>
    <n v="0"/>
    <x v="622"/>
    <x v="0"/>
    <x v="2"/>
    <x v="2"/>
    <x v="7"/>
  </r>
  <r>
    <n v="3648"/>
    <s v="CA-2014-146528"/>
    <d v="2014-07-25T00:00:00"/>
    <d v="2014-07-27T00:00:00"/>
    <s v="Second Class"/>
    <s v="VF-21715"/>
    <x v="665"/>
    <x v="2"/>
    <s v="United States"/>
    <s v="Los Angeles"/>
    <x v="1"/>
    <n v="90045"/>
    <x v="1"/>
    <s v="OFF-SU-10002522"/>
    <x v="1"/>
    <x v="14"/>
    <s v="Acme Kleen Earth Office Shears"/>
    <n v="15.52"/>
    <n v="4"/>
    <n v="0"/>
    <x v="3146"/>
    <x v="0"/>
    <x v="2"/>
    <x v="2"/>
    <x v="7"/>
  </r>
  <r>
    <n v="3649"/>
    <s v="CA-2015-168459"/>
    <d v="2015-11-22T00:00:00"/>
    <d v="2015-11-27T00:00:00"/>
    <s v="Standard Class"/>
    <s v="MC-17275"/>
    <x v="507"/>
    <x v="0"/>
    <s v="United States"/>
    <s v="Memphis"/>
    <x v="18"/>
    <n v="38109"/>
    <x v="0"/>
    <s v="OFF-BI-10003712"/>
    <x v="1"/>
    <x v="8"/>
    <s v="Acco Pressboard Covers with Storage Hooks, 14 7/8&quot; x 11&quot;, Light Blue"/>
    <n v="2.9460000000000002"/>
    <n v="2"/>
    <n v="0.7"/>
    <x v="2839"/>
    <x v="1"/>
    <x v="1"/>
    <x v="0"/>
    <x v="0"/>
  </r>
  <r>
    <n v="3650"/>
    <s v="CA-2015-168459"/>
    <d v="2015-11-22T00:00:00"/>
    <d v="2015-11-27T00:00:00"/>
    <s v="Standard Class"/>
    <s v="MC-17275"/>
    <x v="507"/>
    <x v="0"/>
    <s v="United States"/>
    <s v="Memphis"/>
    <x v="18"/>
    <n v="38109"/>
    <x v="0"/>
    <s v="OFF-FA-10004854"/>
    <x v="1"/>
    <x v="13"/>
    <s v="Vinyl Coated Wire Paper Clips in Organizer Box, 800/Box"/>
    <n v="55.103999999999999"/>
    <n v="6"/>
    <n v="0.2"/>
    <x v="3147"/>
    <x v="2"/>
    <x v="1"/>
    <x v="0"/>
    <x v="0"/>
  </r>
  <r>
    <n v="3651"/>
    <s v="CA-2017-109960"/>
    <d v="2017-12-09T00:00:00"/>
    <d v="2017-12-11T00:00:00"/>
    <s v="Second Class"/>
    <s v="DB-13210"/>
    <x v="203"/>
    <x v="0"/>
    <s v="United States"/>
    <s v="Detroit"/>
    <x v="12"/>
    <n v="48234"/>
    <x v="2"/>
    <s v="TEC-AC-10004859"/>
    <x v="2"/>
    <x v="11"/>
    <s v="Maxell Pro 80 Minute CD-R, 10/Pack"/>
    <n v="104.88"/>
    <n v="6"/>
    <n v="0"/>
    <x v="1342"/>
    <x v="0"/>
    <x v="3"/>
    <x v="0"/>
    <x v="4"/>
  </r>
  <r>
    <n v="3652"/>
    <s v="CA-2017-109960"/>
    <d v="2017-12-09T00:00:00"/>
    <d v="2017-12-11T00:00:00"/>
    <s v="Second Class"/>
    <s v="DB-13210"/>
    <x v="203"/>
    <x v="0"/>
    <s v="United States"/>
    <s v="Detroit"/>
    <x v="12"/>
    <n v="48234"/>
    <x v="2"/>
    <s v="OFF-AR-10001860"/>
    <x v="1"/>
    <x v="6"/>
    <s v="BIC Liqua Brite Liner"/>
    <n v="34.700000000000003"/>
    <n v="5"/>
    <n v="0"/>
    <x v="3148"/>
    <x v="0"/>
    <x v="3"/>
    <x v="0"/>
    <x v="4"/>
  </r>
  <r>
    <n v="3653"/>
    <s v="CA-2017-109960"/>
    <d v="2017-12-09T00:00:00"/>
    <d v="2017-12-11T00:00:00"/>
    <s v="Second Class"/>
    <s v="DB-13210"/>
    <x v="203"/>
    <x v="0"/>
    <s v="United States"/>
    <s v="Detroit"/>
    <x v="12"/>
    <n v="48234"/>
    <x v="2"/>
    <s v="OFF-BI-10001636"/>
    <x v="1"/>
    <x v="8"/>
    <s v="Ibico Plastic and Wire Spiral Binding Combs"/>
    <n v="33.72"/>
    <n v="4"/>
    <n v="0"/>
    <x v="3149"/>
    <x v="0"/>
    <x v="3"/>
    <x v="0"/>
    <x v="4"/>
  </r>
  <r>
    <n v="3654"/>
    <s v="CA-2017-109960"/>
    <d v="2017-12-09T00:00:00"/>
    <d v="2017-12-11T00:00:00"/>
    <s v="Second Class"/>
    <s v="DB-13210"/>
    <x v="203"/>
    <x v="0"/>
    <s v="United States"/>
    <s v="Detroit"/>
    <x v="12"/>
    <n v="48234"/>
    <x v="2"/>
    <s v="OFF-PA-10000349"/>
    <x v="1"/>
    <x v="10"/>
    <s v="Easy-staple paper"/>
    <n v="14.94"/>
    <n v="3"/>
    <n v="0"/>
    <x v="1937"/>
    <x v="0"/>
    <x v="3"/>
    <x v="0"/>
    <x v="4"/>
  </r>
  <r>
    <n v="3655"/>
    <s v="CA-2017-133004"/>
    <d v="2017-08-31T00:00:00"/>
    <d v="2017-09-05T00:00:00"/>
    <s v="Standard Class"/>
    <s v="AJ-10945"/>
    <x v="219"/>
    <x v="0"/>
    <s v="United States"/>
    <s v="Lawrence"/>
    <x v="14"/>
    <n v="46226"/>
    <x v="2"/>
    <s v="OFF-AP-10002439"/>
    <x v="1"/>
    <x v="9"/>
    <s v="Tripp Lite Isotel 8 Ultra 8 Outlet Metal Surge"/>
    <n v="638.73"/>
    <n v="9"/>
    <n v="0"/>
    <x v="3150"/>
    <x v="0"/>
    <x v="3"/>
    <x v="2"/>
    <x v="6"/>
  </r>
  <r>
    <n v="3656"/>
    <s v="CA-2017-168102"/>
    <d v="2017-04-24T00:00:00"/>
    <d v="2017-04-30T00:00:00"/>
    <s v="Standard Class"/>
    <s v="CP-12340"/>
    <x v="291"/>
    <x v="1"/>
    <s v="United States"/>
    <s v="Jacksonville"/>
    <x v="2"/>
    <n v="32216"/>
    <x v="0"/>
    <s v="OFF-ST-10001370"/>
    <x v="1"/>
    <x v="4"/>
    <s v="Sensible Storage WireTech Storage Systems"/>
    <n v="113.568"/>
    <n v="2"/>
    <n v="0.2"/>
    <x v="3151"/>
    <x v="2"/>
    <x v="3"/>
    <x v="1"/>
    <x v="3"/>
  </r>
  <r>
    <n v="3657"/>
    <s v="CA-2017-158036"/>
    <d v="2017-09-08T00:00:00"/>
    <d v="2017-09-14T00:00:00"/>
    <s v="Standard Class"/>
    <s v="DB-13555"/>
    <x v="587"/>
    <x v="1"/>
    <s v="United States"/>
    <s v="Dublin"/>
    <x v="24"/>
    <n v="43017"/>
    <x v="3"/>
    <s v="TEC-AC-10002558"/>
    <x v="2"/>
    <x v="11"/>
    <s v="Imation Swivel Flash Drive USB flash drive - 8 GB"/>
    <n v="9.0960000000000001"/>
    <n v="1"/>
    <n v="0.2"/>
    <x v="3152"/>
    <x v="2"/>
    <x v="3"/>
    <x v="2"/>
    <x v="8"/>
  </r>
  <r>
    <n v="3658"/>
    <s v="CA-2015-128083"/>
    <d v="2015-03-12T00:00:00"/>
    <d v="2015-03-17T00:00:00"/>
    <s v="Standard Class"/>
    <s v="EB-13750"/>
    <x v="494"/>
    <x v="1"/>
    <s v="United States"/>
    <s v="Plantation"/>
    <x v="2"/>
    <n v="33317"/>
    <x v="0"/>
    <s v="OFF-EN-10004030"/>
    <x v="1"/>
    <x v="12"/>
    <s v="Convenience Packs of Business Envelopes"/>
    <n v="8.6880000000000006"/>
    <n v="3"/>
    <n v="0.2"/>
    <x v="3153"/>
    <x v="2"/>
    <x v="1"/>
    <x v="3"/>
    <x v="10"/>
  </r>
  <r>
    <n v="3659"/>
    <s v="CA-2015-128083"/>
    <d v="2015-03-12T00:00:00"/>
    <d v="2015-03-17T00:00:00"/>
    <s v="Standard Class"/>
    <s v="EB-13750"/>
    <x v="494"/>
    <x v="1"/>
    <s v="United States"/>
    <s v="Plantation"/>
    <x v="2"/>
    <n v="33317"/>
    <x v="0"/>
    <s v="FUR-FU-10003194"/>
    <x v="0"/>
    <x v="5"/>
    <s v="Eldon Expressions Desk Accessory, Wood Pencil Holder, Oak"/>
    <n v="30.88"/>
    <n v="4"/>
    <n v="0.2"/>
    <x v="3154"/>
    <x v="2"/>
    <x v="1"/>
    <x v="3"/>
    <x v="10"/>
  </r>
  <r>
    <n v="3660"/>
    <s v="CA-2015-128083"/>
    <d v="2015-03-12T00:00:00"/>
    <d v="2015-03-17T00:00:00"/>
    <s v="Standard Class"/>
    <s v="EB-13750"/>
    <x v="494"/>
    <x v="1"/>
    <s v="United States"/>
    <s v="Plantation"/>
    <x v="2"/>
    <n v="33317"/>
    <x v="0"/>
    <s v="FUR-FU-10001731"/>
    <x v="0"/>
    <x v="5"/>
    <s v="Acrylic Self-Standing Desk Frames"/>
    <n v="6.4080000000000004"/>
    <n v="3"/>
    <n v="0.2"/>
    <x v="3155"/>
    <x v="2"/>
    <x v="1"/>
    <x v="3"/>
    <x v="10"/>
  </r>
  <r>
    <n v="3661"/>
    <s v="CA-2016-161676"/>
    <d v="2016-07-18T00:00:00"/>
    <d v="2016-07-23T00:00:00"/>
    <s v="Standard Class"/>
    <s v="JP-15460"/>
    <x v="687"/>
    <x v="1"/>
    <s v="United States"/>
    <s v="Glendale"/>
    <x v="16"/>
    <n v="85301"/>
    <x v="1"/>
    <s v="OFF-SU-10004782"/>
    <x v="1"/>
    <x v="14"/>
    <s v="Elite 5&quot; Scissors"/>
    <n v="33.799999999999997"/>
    <n v="5"/>
    <n v="0.2"/>
    <x v="3156"/>
    <x v="2"/>
    <x v="0"/>
    <x v="2"/>
    <x v="7"/>
  </r>
  <r>
    <n v="3662"/>
    <s v="CA-2016-155005"/>
    <d v="2016-06-13T00:00:00"/>
    <d v="2016-06-15T00:00:00"/>
    <s v="Second Class"/>
    <s v="SC-20050"/>
    <x v="337"/>
    <x v="2"/>
    <s v="United States"/>
    <s v="Jackson"/>
    <x v="12"/>
    <n v="49201"/>
    <x v="2"/>
    <s v="TEC-PH-10003484"/>
    <x v="2"/>
    <x v="7"/>
    <s v="Ooma Telo VoIP Home Phone System"/>
    <n v="377.97"/>
    <n v="3"/>
    <n v="0"/>
    <x v="2417"/>
    <x v="0"/>
    <x v="0"/>
    <x v="1"/>
    <x v="1"/>
  </r>
  <r>
    <n v="3663"/>
    <s v="US-2017-129777"/>
    <d v="2017-07-03T00:00:00"/>
    <d v="2017-07-09T00:00:00"/>
    <s v="Standard Class"/>
    <s v="FM-14290"/>
    <x v="86"/>
    <x v="2"/>
    <s v="United States"/>
    <s v="Quincy"/>
    <x v="31"/>
    <n v="2169"/>
    <x v="3"/>
    <s v="TEC-AC-10003590"/>
    <x v="2"/>
    <x v="11"/>
    <s v="TRENDnet 56K USB 2.0 Phone, Internet and Fax Modem"/>
    <n v="258.89999999999998"/>
    <n v="10"/>
    <n v="0"/>
    <x v="3157"/>
    <x v="0"/>
    <x v="3"/>
    <x v="2"/>
    <x v="7"/>
  </r>
  <r>
    <n v="3664"/>
    <s v="US-2017-129777"/>
    <d v="2017-07-03T00:00:00"/>
    <d v="2017-07-09T00:00:00"/>
    <s v="Standard Class"/>
    <s v="FM-14290"/>
    <x v="86"/>
    <x v="2"/>
    <s v="United States"/>
    <s v="Quincy"/>
    <x v="31"/>
    <n v="2169"/>
    <x v="3"/>
    <s v="OFF-PA-10001970"/>
    <x v="1"/>
    <x v="10"/>
    <s v="Xerox 1881"/>
    <n v="24.56"/>
    <n v="2"/>
    <n v="0"/>
    <x v="342"/>
    <x v="0"/>
    <x v="3"/>
    <x v="2"/>
    <x v="7"/>
  </r>
  <r>
    <n v="3665"/>
    <s v="CA-2014-129364"/>
    <d v="2014-12-08T00:00:00"/>
    <d v="2014-12-13T00:00:00"/>
    <s v="Standard Class"/>
    <s v="TB-21250"/>
    <x v="621"/>
    <x v="0"/>
    <s v="United States"/>
    <s v="Salem"/>
    <x v="21"/>
    <n v="97301"/>
    <x v="1"/>
    <s v="OFF-LA-10001569"/>
    <x v="1"/>
    <x v="2"/>
    <s v="Avery 499"/>
    <n v="27.888000000000002"/>
    <n v="7"/>
    <n v="0.2"/>
    <x v="3158"/>
    <x v="2"/>
    <x v="2"/>
    <x v="0"/>
    <x v="4"/>
  </r>
  <r>
    <n v="3666"/>
    <s v="CA-2014-129364"/>
    <d v="2014-12-08T00:00:00"/>
    <d v="2014-12-13T00:00:00"/>
    <s v="Standard Class"/>
    <s v="TB-21250"/>
    <x v="621"/>
    <x v="0"/>
    <s v="United States"/>
    <s v="Salem"/>
    <x v="21"/>
    <n v="97301"/>
    <x v="1"/>
    <s v="OFF-BI-10001132"/>
    <x v="1"/>
    <x v="8"/>
    <s v="Acco PRESSTEX Data Binder with Storage Hooks, Dark Blue, 9 1/2&quot; X 11&quot;"/>
    <n v="6.4560000000000004"/>
    <n v="4"/>
    <n v="0.7"/>
    <x v="3159"/>
    <x v="1"/>
    <x v="2"/>
    <x v="0"/>
    <x v="4"/>
  </r>
  <r>
    <n v="3667"/>
    <s v="CA-2014-129364"/>
    <d v="2014-12-08T00:00:00"/>
    <d v="2014-12-13T00:00:00"/>
    <s v="Standard Class"/>
    <s v="TB-21250"/>
    <x v="621"/>
    <x v="0"/>
    <s v="United States"/>
    <s v="Salem"/>
    <x v="21"/>
    <n v="97301"/>
    <x v="1"/>
    <s v="TEC-PH-10003095"/>
    <x v="2"/>
    <x v="7"/>
    <s v="Samsung HM1900 Bluetooth Headset"/>
    <n v="52.68"/>
    <n v="3"/>
    <n v="0.2"/>
    <x v="2898"/>
    <x v="2"/>
    <x v="2"/>
    <x v="0"/>
    <x v="4"/>
  </r>
  <r>
    <n v="3668"/>
    <s v="CA-2014-129364"/>
    <d v="2014-12-08T00:00:00"/>
    <d v="2014-12-13T00:00:00"/>
    <s v="Standard Class"/>
    <s v="TB-21250"/>
    <x v="621"/>
    <x v="0"/>
    <s v="United States"/>
    <s v="Salem"/>
    <x v="21"/>
    <n v="97301"/>
    <x v="1"/>
    <s v="OFF-SU-10000432"/>
    <x v="1"/>
    <x v="14"/>
    <s v="Acco Side-Punched Conventional Columnar Pads"/>
    <n v="13.88"/>
    <n v="5"/>
    <n v="0.2"/>
    <x v="3160"/>
    <x v="2"/>
    <x v="2"/>
    <x v="0"/>
    <x v="4"/>
  </r>
  <r>
    <n v="3669"/>
    <s v="CA-2014-129364"/>
    <d v="2014-12-08T00:00:00"/>
    <d v="2014-12-13T00:00:00"/>
    <s v="Standard Class"/>
    <s v="TB-21250"/>
    <x v="621"/>
    <x v="0"/>
    <s v="United States"/>
    <s v="Salem"/>
    <x v="21"/>
    <n v="97301"/>
    <x v="1"/>
    <s v="TEC-AC-10004227"/>
    <x v="2"/>
    <x v="11"/>
    <s v="SanDisk Ultra 16 GB MicroSDHC Class 10 Memory Card"/>
    <n v="103.92"/>
    <n v="10"/>
    <n v="0.2"/>
    <x v="980"/>
    <x v="2"/>
    <x v="2"/>
    <x v="0"/>
    <x v="4"/>
  </r>
  <r>
    <n v="3670"/>
    <s v="CA-2014-129364"/>
    <d v="2014-12-08T00:00:00"/>
    <d v="2014-12-13T00:00:00"/>
    <s v="Standard Class"/>
    <s v="TB-21250"/>
    <x v="621"/>
    <x v="0"/>
    <s v="United States"/>
    <s v="Salem"/>
    <x v="21"/>
    <n v="97301"/>
    <x v="1"/>
    <s v="OFF-LA-10004409"/>
    <x v="1"/>
    <x v="2"/>
    <s v="Avery 492"/>
    <n v="11.52"/>
    <n v="5"/>
    <n v="0.2"/>
    <x v="3082"/>
    <x v="2"/>
    <x v="2"/>
    <x v="0"/>
    <x v="4"/>
  </r>
  <r>
    <n v="3671"/>
    <s v="CA-2014-129364"/>
    <d v="2014-12-08T00:00:00"/>
    <d v="2014-12-13T00:00:00"/>
    <s v="Standard Class"/>
    <s v="TB-21250"/>
    <x v="621"/>
    <x v="0"/>
    <s v="United States"/>
    <s v="Salem"/>
    <x v="21"/>
    <n v="97301"/>
    <x v="1"/>
    <s v="OFF-PA-10001569"/>
    <x v="1"/>
    <x v="10"/>
    <s v="Xerox 232"/>
    <n v="10.368"/>
    <n v="2"/>
    <n v="0.2"/>
    <x v="572"/>
    <x v="2"/>
    <x v="2"/>
    <x v="0"/>
    <x v="4"/>
  </r>
  <r>
    <n v="3672"/>
    <s v="CA-2014-129364"/>
    <d v="2014-12-08T00:00:00"/>
    <d v="2014-12-13T00:00:00"/>
    <s v="Standard Class"/>
    <s v="TB-21250"/>
    <x v="621"/>
    <x v="0"/>
    <s v="United States"/>
    <s v="Salem"/>
    <x v="21"/>
    <n v="97301"/>
    <x v="1"/>
    <s v="OFF-ST-10001031"/>
    <x v="1"/>
    <x v="4"/>
    <s v="Adjustable Personal File Tote"/>
    <n v="39.072000000000003"/>
    <n v="3"/>
    <n v="0.2"/>
    <x v="3161"/>
    <x v="2"/>
    <x v="2"/>
    <x v="0"/>
    <x v="4"/>
  </r>
  <r>
    <n v="3673"/>
    <s v="CA-2016-104969"/>
    <d v="2016-04-08T00:00:00"/>
    <d v="2016-04-14T00:00:00"/>
    <s v="Standard Class"/>
    <s v="EH-14125"/>
    <x v="258"/>
    <x v="2"/>
    <s v="United States"/>
    <s v="Troy"/>
    <x v="24"/>
    <n v="45373"/>
    <x v="3"/>
    <s v="OFF-EN-10002312"/>
    <x v="1"/>
    <x v="12"/>
    <s v="#10 Self-Seal White Envelopes"/>
    <n v="8.8719999999999999"/>
    <n v="1"/>
    <n v="0.2"/>
    <x v="3162"/>
    <x v="2"/>
    <x v="0"/>
    <x v="1"/>
    <x v="3"/>
  </r>
  <r>
    <n v="3674"/>
    <s v="CA-2016-104969"/>
    <d v="2016-04-08T00:00:00"/>
    <d v="2016-04-14T00:00:00"/>
    <s v="Standard Class"/>
    <s v="EH-14125"/>
    <x v="258"/>
    <x v="2"/>
    <s v="United States"/>
    <s v="Troy"/>
    <x v="24"/>
    <n v="45373"/>
    <x v="3"/>
    <s v="OFF-BI-10004224"/>
    <x v="1"/>
    <x v="8"/>
    <s v="Catalog Binders with Expanding Posts"/>
    <n v="121.104"/>
    <n v="6"/>
    <n v="0.7"/>
    <x v="1503"/>
    <x v="1"/>
    <x v="0"/>
    <x v="1"/>
    <x v="3"/>
  </r>
  <r>
    <n v="3675"/>
    <s v="CA-2017-154109"/>
    <d v="2017-11-06T00:00:00"/>
    <d v="2017-11-11T00:00:00"/>
    <s v="Standard Class"/>
    <s v="ML-17410"/>
    <x v="586"/>
    <x v="0"/>
    <s v="United States"/>
    <s v="Philadelphia"/>
    <x v="9"/>
    <n v="19143"/>
    <x v="3"/>
    <s v="FUR-CH-10003774"/>
    <x v="0"/>
    <x v="1"/>
    <s v="Global Wood Trimmed Manager's Task Chair, Khaki"/>
    <n v="127.372"/>
    <n v="2"/>
    <n v="0.3"/>
    <x v="3163"/>
    <x v="1"/>
    <x v="3"/>
    <x v="0"/>
    <x v="0"/>
  </r>
  <r>
    <n v="3676"/>
    <s v="CA-2017-154109"/>
    <d v="2017-11-06T00:00:00"/>
    <d v="2017-11-11T00:00:00"/>
    <s v="Standard Class"/>
    <s v="ML-17410"/>
    <x v="586"/>
    <x v="0"/>
    <s v="United States"/>
    <s v="Philadelphia"/>
    <x v="9"/>
    <n v="19143"/>
    <x v="3"/>
    <s v="OFF-PA-10000157"/>
    <x v="1"/>
    <x v="10"/>
    <s v="Xerox 191"/>
    <n v="47.951999999999998"/>
    <n v="3"/>
    <n v="0.2"/>
    <x v="3008"/>
    <x v="2"/>
    <x v="3"/>
    <x v="0"/>
    <x v="0"/>
  </r>
  <r>
    <n v="3677"/>
    <s v="CA-2015-156440"/>
    <d v="2015-12-05T00:00:00"/>
    <d v="2015-12-09T00:00:00"/>
    <s v="Standard Class"/>
    <s v="MH-17620"/>
    <x v="588"/>
    <x v="1"/>
    <s v="United States"/>
    <s v="San Diego"/>
    <x v="1"/>
    <n v="92105"/>
    <x v="1"/>
    <s v="FUR-FU-10004090"/>
    <x v="0"/>
    <x v="5"/>
    <s v="Executive Impressions 14&quot; Contract Wall Clock"/>
    <n v="44.46"/>
    <n v="2"/>
    <n v="0"/>
    <x v="814"/>
    <x v="0"/>
    <x v="1"/>
    <x v="0"/>
    <x v="4"/>
  </r>
  <r>
    <n v="3678"/>
    <s v="CA-2015-132626"/>
    <d v="2015-07-09T00:00:00"/>
    <d v="2015-07-14T00:00:00"/>
    <s v="Standard Class"/>
    <s v="BT-11680"/>
    <x v="537"/>
    <x v="0"/>
    <s v="United States"/>
    <s v="Clinton"/>
    <x v="39"/>
    <n v="20735"/>
    <x v="3"/>
    <s v="OFF-FA-10002763"/>
    <x v="1"/>
    <x v="13"/>
    <s v="Advantus Map Pennant Flags and Round Head Tacks"/>
    <n v="15.8"/>
    <n v="4"/>
    <n v="0"/>
    <x v="3164"/>
    <x v="0"/>
    <x v="1"/>
    <x v="2"/>
    <x v="7"/>
  </r>
  <r>
    <n v="3679"/>
    <s v="CA-2015-132626"/>
    <d v="2015-07-09T00:00:00"/>
    <d v="2015-07-14T00:00:00"/>
    <s v="Standard Class"/>
    <s v="BT-11680"/>
    <x v="537"/>
    <x v="0"/>
    <s v="United States"/>
    <s v="Clinton"/>
    <x v="39"/>
    <n v="20735"/>
    <x v="3"/>
    <s v="TEC-MA-10002428"/>
    <x v="2"/>
    <x v="15"/>
    <s v="Fellowes Powershred HS-440 4-Sheet High Security Shredder"/>
    <n v="464.97"/>
    <n v="3"/>
    <n v="0"/>
    <x v="3165"/>
    <x v="0"/>
    <x v="1"/>
    <x v="2"/>
    <x v="7"/>
  </r>
  <r>
    <n v="3680"/>
    <s v="CA-2015-132626"/>
    <d v="2015-07-09T00:00:00"/>
    <d v="2015-07-14T00:00:00"/>
    <s v="Standard Class"/>
    <s v="BT-11680"/>
    <x v="537"/>
    <x v="0"/>
    <s v="United States"/>
    <s v="Clinton"/>
    <x v="39"/>
    <n v="20735"/>
    <x v="3"/>
    <s v="FUR-FU-10002918"/>
    <x v="0"/>
    <x v="5"/>
    <s v="Eldon ClusterMat Chair Mat with Cordless Antistatic Protection"/>
    <n v="181.96"/>
    <n v="2"/>
    <n v="0"/>
    <x v="3166"/>
    <x v="0"/>
    <x v="1"/>
    <x v="2"/>
    <x v="7"/>
  </r>
  <r>
    <n v="3681"/>
    <s v="CA-2015-132626"/>
    <d v="2015-07-09T00:00:00"/>
    <d v="2015-07-14T00:00:00"/>
    <s v="Standard Class"/>
    <s v="BT-11680"/>
    <x v="537"/>
    <x v="0"/>
    <s v="United States"/>
    <s v="Clinton"/>
    <x v="39"/>
    <n v="20735"/>
    <x v="3"/>
    <s v="OFF-LA-10000476"/>
    <x v="1"/>
    <x v="2"/>
    <s v="Avery 05222 Permanent Self-Adhesive File Folder Labels for Typewriters, on Rolls, White, 250/Roll"/>
    <n v="12.39"/>
    <n v="3"/>
    <n v="0"/>
    <x v="730"/>
    <x v="0"/>
    <x v="1"/>
    <x v="2"/>
    <x v="7"/>
  </r>
  <r>
    <n v="3682"/>
    <s v="CA-2015-132626"/>
    <d v="2015-07-09T00:00:00"/>
    <d v="2015-07-14T00:00:00"/>
    <s v="Standard Class"/>
    <s v="BT-11680"/>
    <x v="537"/>
    <x v="0"/>
    <s v="United States"/>
    <s v="Clinton"/>
    <x v="39"/>
    <n v="20735"/>
    <x v="3"/>
    <s v="OFF-BI-10002854"/>
    <x v="1"/>
    <x v="8"/>
    <s v="Performers Binder/Pad Holder, Black"/>
    <n v="84.09"/>
    <n v="3"/>
    <n v="0"/>
    <x v="3167"/>
    <x v="0"/>
    <x v="1"/>
    <x v="2"/>
    <x v="7"/>
  </r>
  <r>
    <n v="3683"/>
    <s v="CA-2015-132626"/>
    <d v="2015-07-09T00:00:00"/>
    <d v="2015-07-14T00:00:00"/>
    <s v="Standard Class"/>
    <s v="BT-11680"/>
    <x v="537"/>
    <x v="0"/>
    <s v="United States"/>
    <s v="Clinton"/>
    <x v="39"/>
    <n v="20735"/>
    <x v="3"/>
    <s v="OFF-AR-10002987"/>
    <x v="1"/>
    <x v="6"/>
    <s v="Prismacolor Color Pencil Set"/>
    <n v="79.36"/>
    <n v="4"/>
    <n v="0"/>
    <x v="3168"/>
    <x v="0"/>
    <x v="1"/>
    <x v="2"/>
    <x v="7"/>
  </r>
  <r>
    <n v="3684"/>
    <s v="CA-2015-132626"/>
    <d v="2015-07-09T00:00:00"/>
    <d v="2015-07-14T00:00:00"/>
    <s v="Standard Class"/>
    <s v="BT-11680"/>
    <x v="537"/>
    <x v="0"/>
    <s v="United States"/>
    <s v="Clinton"/>
    <x v="39"/>
    <n v="20735"/>
    <x v="3"/>
    <s v="OFF-BI-10004001"/>
    <x v="1"/>
    <x v="8"/>
    <s v="GBC Recycled VeloBinder Covers"/>
    <n v="153.36000000000001"/>
    <n v="9"/>
    <n v="0"/>
    <x v="3169"/>
    <x v="0"/>
    <x v="1"/>
    <x v="2"/>
    <x v="7"/>
  </r>
  <r>
    <n v="3685"/>
    <s v="CA-2015-132626"/>
    <d v="2015-07-09T00:00:00"/>
    <d v="2015-07-14T00:00:00"/>
    <s v="Standard Class"/>
    <s v="BT-11680"/>
    <x v="537"/>
    <x v="0"/>
    <s v="United States"/>
    <s v="Clinton"/>
    <x v="39"/>
    <n v="20735"/>
    <x v="3"/>
    <s v="OFF-BI-10001634"/>
    <x v="1"/>
    <x v="8"/>
    <s v="Wilson Jones Active Use Binders"/>
    <n v="43.68"/>
    <n v="6"/>
    <n v="0"/>
    <x v="3170"/>
    <x v="0"/>
    <x v="1"/>
    <x v="2"/>
    <x v="7"/>
  </r>
  <r>
    <n v="3686"/>
    <s v="CA-2015-132626"/>
    <d v="2015-07-09T00:00:00"/>
    <d v="2015-07-14T00:00:00"/>
    <s v="Standard Class"/>
    <s v="BT-11680"/>
    <x v="537"/>
    <x v="0"/>
    <s v="United States"/>
    <s v="Clinton"/>
    <x v="39"/>
    <n v="20735"/>
    <x v="3"/>
    <s v="OFF-ST-10003722"/>
    <x v="1"/>
    <x v="4"/>
    <s v="Project Tote Personal File"/>
    <n v="98.21"/>
    <n v="7"/>
    <n v="0"/>
    <x v="3171"/>
    <x v="0"/>
    <x v="1"/>
    <x v="2"/>
    <x v="7"/>
  </r>
  <r>
    <n v="3687"/>
    <s v="CA-2016-102792"/>
    <d v="2016-12-13T00:00:00"/>
    <d v="2016-12-19T00:00:00"/>
    <s v="Standard Class"/>
    <s v="JC-15340"/>
    <x v="209"/>
    <x v="0"/>
    <s v="United States"/>
    <s v="Riverside"/>
    <x v="1"/>
    <n v="92503"/>
    <x v="1"/>
    <s v="OFF-AR-10004757"/>
    <x v="1"/>
    <x v="6"/>
    <s v="Crayola Colored Pencils"/>
    <n v="9.84"/>
    <n v="3"/>
    <n v="0"/>
    <x v="3172"/>
    <x v="0"/>
    <x v="0"/>
    <x v="0"/>
    <x v="4"/>
  </r>
  <r>
    <n v="3688"/>
    <s v="CA-2016-108567"/>
    <d v="2016-05-20T00:00:00"/>
    <d v="2016-05-24T00:00:00"/>
    <s v="Standard Class"/>
    <s v="DB-13210"/>
    <x v="203"/>
    <x v="0"/>
    <s v="United States"/>
    <s v="Port Saint Lucie"/>
    <x v="2"/>
    <n v="34952"/>
    <x v="0"/>
    <s v="OFF-BI-10004140"/>
    <x v="1"/>
    <x v="8"/>
    <s v="Avery Non-Stick Binders"/>
    <n v="2.694"/>
    <n v="2"/>
    <n v="0.7"/>
    <x v="3173"/>
    <x v="1"/>
    <x v="0"/>
    <x v="1"/>
    <x v="5"/>
  </r>
  <r>
    <n v="3689"/>
    <s v="CA-2017-140760"/>
    <d v="2017-06-02T00:00:00"/>
    <d v="2017-06-05T00:00:00"/>
    <s v="Second Class"/>
    <s v="DO-13435"/>
    <x v="157"/>
    <x v="0"/>
    <s v="United States"/>
    <s v="Mesa"/>
    <x v="16"/>
    <n v="85204"/>
    <x v="1"/>
    <s v="OFF-PA-10002479"/>
    <x v="1"/>
    <x v="10"/>
    <s v="Xerox 4200 Series MultiUse Premium Copy Paper (20Lb. and 84 Bright)"/>
    <n v="25.344000000000001"/>
    <n v="6"/>
    <n v="0.2"/>
    <x v="897"/>
    <x v="2"/>
    <x v="3"/>
    <x v="1"/>
    <x v="1"/>
  </r>
  <r>
    <n v="3690"/>
    <s v="CA-2017-140760"/>
    <d v="2017-06-02T00:00:00"/>
    <d v="2017-06-05T00:00:00"/>
    <s v="Second Class"/>
    <s v="DO-13435"/>
    <x v="157"/>
    <x v="0"/>
    <s v="United States"/>
    <s v="Mesa"/>
    <x v="16"/>
    <n v="85204"/>
    <x v="1"/>
    <s v="OFF-EN-10001141"/>
    <x v="1"/>
    <x v="12"/>
    <s v="Manila Recycled Extra-Heavyweight Clasp Envelopes, 6&quot; x 9&quot;"/>
    <n v="43.92"/>
    <n v="5"/>
    <n v="0.2"/>
    <x v="3174"/>
    <x v="2"/>
    <x v="3"/>
    <x v="1"/>
    <x v="1"/>
  </r>
  <r>
    <n v="3691"/>
    <s v="US-2015-131359"/>
    <d v="2015-10-30T00:00:00"/>
    <d v="2015-11-02T00:00:00"/>
    <s v="Second Class"/>
    <s v="FA-14230"/>
    <x v="135"/>
    <x v="1"/>
    <s v="United States"/>
    <s v="Denver"/>
    <x v="22"/>
    <n v="80219"/>
    <x v="1"/>
    <s v="TEC-MA-10000597"/>
    <x v="2"/>
    <x v="15"/>
    <s v="Lexmark S315 Color Inkjet Printer"/>
    <n v="59.994"/>
    <n v="2"/>
    <n v="0.7"/>
    <x v="3175"/>
    <x v="1"/>
    <x v="1"/>
    <x v="0"/>
    <x v="2"/>
  </r>
  <r>
    <n v="3692"/>
    <s v="US-2015-131359"/>
    <d v="2015-10-30T00:00:00"/>
    <d v="2015-11-02T00:00:00"/>
    <s v="Second Class"/>
    <s v="FA-14230"/>
    <x v="135"/>
    <x v="1"/>
    <s v="United States"/>
    <s v="Denver"/>
    <x v="22"/>
    <n v="80219"/>
    <x v="1"/>
    <s v="TEC-CO-10001571"/>
    <x v="2"/>
    <x v="16"/>
    <s v="Sharp 1540cs Digital Laser Copier"/>
    <n v="439.99200000000002"/>
    <n v="1"/>
    <n v="0.2"/>
    <x v="3176"/>
    <x v="2"/>
    <x v="1"/>
    <x v="0"/>
    <x v="2"/>
  </r>
  <r>
    <n v="3693"/>
    <s v="US-2015-131359"/>
    <d v="2015-10-30T00:00:00"/>
    <d v="2015-11-02T00:00:00"/>
    <s v="Second Class"/>
    <s v="FA-14230"/>
    <x v="135"/>
    <x v="1"/>
    <s v="United States"/>
    <s v="Denver"/>
    <x v="22"/>
    <n v="80219"/>
    <x v="1"/>
    <s v="TEC-PH-10004531"/>
    <x v="2"/>
    <x v="7"/>
    <s v="OtterBox Commuter Series Case - iPhone 5 &amp; 5s"/>
    <n v="87.96"/>
    <n v="5"/>
    <n v="0.2"/>
    <x v="3177"/>
    <x v="2"/>
    <x v="1"/>
    <x v="0"/>
    <x v="2"/>
  </r>
  <r>
    <n v="3694"/>
    <s v="US-2015-131359"/>
    <d v="2015-10-30T00:00:00"/>
    <d v="2015-11-02T00:00:00"/>
    <s v="Second Class"/>
    <s v="FA-14230"/>
    <x v="135"/>
    <x v="1"/>
    <s v="United States"/>
    <s v="Denver"/>
    <x v="22"/>
    <n v="80219"/>
    <x v="1"/>
    <s v="FUR-FU-10003026"/>
    <x v="0"/>
    <x v="5"/>
    <s v="Eldon Regeneration Recycled Desk Accessories, Black"/>
    <n v="15.488"/>
    <n v="4"/>
    <n v="0.2"/>
    <x v="3178"/>
    <x v="2"/>
    <x v="1"/>
    <x v="0"/>
    <x v="2"/>
  </r>
  <r>
    <n v="3695"/>
    <s v="CA-2016-142097"/>
    <d v="2016-10-15T00:00:00"/>
    <d v="2016-10-20T00:00:00"/>
    <s v="Standard Class"/>
    <s v="QJ-19255"/>
    <x v="425"/>
    <x v="1"/>
    <s v="United States"/>
    <s v="Springfield"/>
    <x v="17"/>
    <n v="22153"/>
    <x v="0"/>
    <s v="OFF-BI-10002082"/>
    <x v="1"/>
    <x v="8"/>
    <s v="GBC Twin Loop Wire Binding Elements"/>
    <n v="232.96"/>
    <n v="7"/>
    <n v="0"/>
    <x v="3179"/>
    <x v="0"/>
    <x v="0"/>
    <x v="0"/>
    <x v="2"/>
  </r>
  <r>
    <n v="3696"/>
    <s v="CA-2016-142097"/>
    <d v="2016-10-15T00:00:00"/>
    <d v="2016-10-20T00:00:00"/>
    <s v="Standard Class"/>
    <s v="QJ-19255"/>
    <x v="425"/>
    <x v="1"/>
    <s v="United States"/>
    <s v="Springfield"/>
    <x v="17"/>
    <n v="22153"/>
    <x v="0"/>
    <s v="OFF-EN-10002312"/>
    <x v="1"/>
    <x v="12"/>
    <s v="#10 Self-Seal White Envelopes"/>
    <n v="66.540000000000006"/>
    <n v="6"/>
    <n v="0"/>
    <x v="3180"/>
    <x v="0"/>
    <x v="0"/>
    <x v="0"/>
    <x v="2"/>
  </r>
  <r>
    <n v="3697"/>
    <s v="CA-2016-142097"/>
    <d v="2016-10-15T00:00:00"/>
    <d v="2016-10-20T00:00:00"/>
    <s v="Standard Class"/>
    <s v="QJ-19255"/>
    <x v="425"/>
    <x v="1"/>
    <s v="United States"/>
    <s v="Springfield"/>
    <x v="17"/>
    <n v="22153"/>
    <x v="0"/>
    <s v="OFF-AP-10000696"/>
    <x v="1"/>
    <x v="9"/>
    <s v="Holmes Odor Grabber"/>
    <n v="43.26"/>
    <n v="3"/>
    <n v="0"/>
    <x v="2018"/>
    <x v="0"/>
    <x v="0"/>
    <x v="0"/>
    <x v="2"/>
  </r>
  <r>
    <n v="3698"/>
    <s v="CA-2015-151680"/>
    <d v="2015-11-19T00:00:00"/>
    <d v="2015-11-21T00:00:00"/>
    <s v="Second Class"/>
    <s v="TC-21475"/>
    <x v="679"/>
    <x v="2"/>
    <s v="United States"/>
    <s v="Seattle"/>
    <x v="4"/>
    <n v="98115"/>
    <x v="1"/>
    <s v="FUR-FU-10000305"/>
    <x v="0"/>
    <x v="5"/>
    <s v="Tenex V2T-RE Standard Weight Series Chair Mat, 45&quot; x 53&quot;, Lip 25&quot; x 12&quot;"/>
    <n v="141.96"/>
    <n v="2"/>
    <n v="0"/>
    <x v="3181"/>
    <x v="0"/>
    <x v="1"/>
    <x v="0"/>
    <x v="0"/>
  </r>
  <r>
    <n v="3699"/>
    <s v="CA-2014-140039"/>
    <d v="2014-09-13T00:00:00"/>
    <d v="2014-09-17T00:00:00"/>
    <s v="Standard Class"/>
    <s v="ON-18715"/>
    <x v="21"/>
    <x v="1"/>
    <s v="United States"/>
    <s v="Tempe"/>
    <x v="16"/>
    <n v="85281"/>
    <x v="1"/>
    <s v="OFF-ST-10001034"/>
    <x v="1"/>
    <x v="4"/>
    <s v="Eldon File Chest Portable File"/>
    <n v="79.400000000000006"/>
    <n v="5"/>
    <n v="0.2"/>
    <x v="3182"/>
    <x v="2"/>
    <x v="2"/>
    <x v="2"/>
    <x v="8"/>
  </r>
  <r>
    <n v="3700"/>
    <s v="CA-2017-160416"/>
    <d v="2017-11-13T00:00:00"/>
    <d v="2017-11-18T00:00:00"/>
    <s v="Second Class"/>
    <s v="AD-10180"/>
    <x v="57"/>
    <x v="2"/>
    <s v="United States"/>
    <s v="Yonkers"/>
    <x v="15"/>
    <n v="10701"/>
    <x v="3"/>
    <s v="TEC-AC-10004114"/>
    <x v="2"/>
    <x v="11"/>
    <s v="KeyTronic 6101 Series - Keyboard - Black"/>
    <n v="163.96"/>
    <n v="4"/>
    <n v="0"/>
    <x v="3183"/>
    <x v="0"/>
    <x v="3"/>
    <x v="0"/>
    <x v="0"/>
  </r>
  <r>
    <n v="3701"/>
    <s v="CA-2017-169411"/>
    <d v="2017-12-24T00:00:00"/>
    <d v="2017-12-29T00:00:00"/>
    <s v="Standard Class"/>
    <s v="AC-10615"/>
    <x v="556"/>
    <x v="1"/>
    <s v="United States"/>
    <s v="Rochester"/>
    <x v="15"/>
    <n v="14609"/>
    <x v="3"/>
    <s v="FUR-FU-10001602"/>
    <x v="0"/>
    <x v="5"/>
    <s v="Eldon Delta Triangular Chair Mat, 52&quot; x 58&quot;, Clear"/>
    <n v="37.93"/>
    <n v="1"/>
    <n v="0"/>
    <x v="3184"/>
    <x v="0"/>
    <x v="3"/>
    <x v="0"/>
    <x v="4"/>
  </r>
  <r>
    <n v="3702"/>
    <s v="CA-2016-126543"/>
    <d v="2016-01-09T00:00:00"/>
    <d v="2016-01-13T00:00:00"/>
    <s v="Second Class"/>
    <s v="MF-17665"/>
    <x v="716"/>
    <x v="1"/>
    <s v="United States"/>
    <s v="Toledo"/>
    <x v="24"/>
    <n v="43615"/>
    <x v="3"/>
    <s v="FUR-FU-10002445"/>
    <x v="0"/>
    <x v="5"/>
    <s v="DAX Two-Tone Rosewood/Black Document Frame, Desktop, 5 x 7"/>
    <n v="15.167999999999999"/>
    <n v="2"/>
    <n v="0.2"/>
    <x v="3185"/>
    <x v="2"/>
    <x v="0"/>
    <x v="3"/>
    <x v="9"/>
  </r>
  <r>
    <n v="3703"/>
    <s v="CA-2015-104941"/>
    <d v="2015-06-13T00:00:00"/>
    <d v="2015-06-19T00:00:00"/>
    <s v="Standard Class"/>
    <s v="DH-13075"/>
    <x v="704"/>
    <x v="1"/>
    <s v="United States"/>
    <s v="Decatur"/>
    <x v="19"/>
    <n v="35601"/>
    <x v="0"/>
    <s v="OFF-AR-10004269"/>
    <x v="1"/>
    <x v="6"/>
    <s v="Newell 31"/>
    <n v="24.78"/>
    <n v="6"/>
    <n v="0"/>
    <x v="3186"/>
    <x v="0"/>
    <x v="1"/>
    <x v="1"/>
    <x v="1"/>
  </r>
  <r>
    <n v="3704"/>
    <s v="CA-2015-104941"/>
    <d v="2015-06-13T00:00:00"/>
    <d v="2015-06-19T00:00:00"/>
    <s v="Standard Class"/>
    <s v="DH-13075"/>
    <x v="704"/>
    <x v="1"/>
    <s v="United States"/>
    <s v="Decatur"/>
    <x v="19"/>
    <n v="35601"/>
    <x v="0"/>
    <s v="OFF-BI-10001249"/>
    <x v="1"/>
    <x v="8"/>
    <s v="Avery Heavy-Duty EZD View Binder with Locking Rings"/>
    <n v="19.14"/>
    <n v="3"/>
    <n v="0"/>
    <x v="3187"/>
    <x v="0"/>
    <x v="1"/>
    <x v="1"/>
    <x v="1"/>
  </r>
  <r>
    <n v="3705"/>
    <s v="CA-2015-104941"/>
    <d v="2015-06-13T00:00:00"/>
    <d v="2015-06-19T00:00:00"/>
    <s v="Standard Class"/>
    <s v="DH-13075"/>
    <x v="704"/>
    <x v="1"/>
    <s v="United States"/>
    <s v="Decatur"/>
    <x v="19"/>
    <n v="35601"/>
    <x v="0"/>
    <s v="TEC-CO-10004202"/>
    <x v="2"/>
    <x v="16"/>
    <s v="Brother DCP1000 Digital 3 in 1 Multifunction Machine"/>
    <n v="899.97"/>
    <n v="3"/>
    <n v="0"/>
    <x v="3188"/>
    <x v="0"/>
    <x v="1"/>
    <x v="1"/>
    <x v="1"/>
  </r>
  <r>
    <n v="3706"/>
    <s v="CA-2015-104941"/>
    <d v="2015-06-13T00:00:00"/>
    <d v="2015-06-19T00:00:00"/>
    <s v="Standard Class"/>
    <s v="DH-13075"/>
    <x v="704"/>
    <x v="1"/>
    <s v="United States"/>
    <s v="Decatur"/>
    <x v="19"/>
    <n v="35601"/>
    <x v="0"/>
    <s v="OFF-PA-10003363"/>
    <x v="1"/>
    <x v="10"/>
    <s v="Xerox 204"/>
    <n v="32.4"/>
    <n v="5"/>
    <n v="0"/>
    <x v="56"/>
    <x v="0"/>
    <x v="1"/>
    <x v="1"/>
    <x v="1"/>
  </r>
  <r>
    <n v="3707"/>
    <s v="CA-2017-160087"/>
    <d v="2017-03-18T00:00:00"/>
    <d v="2017-03-22T00:00:00"/>
    <s v="Standard Class"/>
    <s v="EN-13780"/>
    <x v="633"/>
    <x v="0"/>
    <s v="United States"/>
    <s v="Dallas"/>
    <x v="5"/>
    <n v="75220"/>
    <x v="2"/>
    <s v="OFF-AR-10001915"/>
    <x v="1"/>
    <x v="6"/>
    <s v="Peel-Off China Markers"/>
    <n v="23.832000000000001"/>
    <n v="3"/>
    <n v="0.2"/>
    <x v="3189"/>
    <x v="2"/>
    <x v="3"/>
    <x v="3"/>
    <x v="10"/>
  </r>
  <r>
    <n v="3708"/>
    <s v="CA-2014-120544"/>
    <d v="2014-11-23T00:00:00"/>
    <d v="2014-11-27T00:00:00"/>
    <s v="Standard Class"/>
    <s v="SS-20140"/>
    <x v="164"/>
    <x v="1"/>
    <s v="United States"/>
    <s v="Mesquite"/>
    <x v="5"/>
    <n v="75150"/>
    <x v="2"/>
    <s v="FUR-FU-10001940"/>
    <x v="0"/>
    <x v="5"/>
    <s v="Staple-based wall hangings"/>
    <n v="6.3680000000000003"/>
    <n v="2"/>
    <n v="0.6"/>
    <x v="3190"/>
    <x v="1"/>
    <x v="2"/>
    <x v="0"/>
    <x v="0"/>
  </r>
  <r>
    <n v="3709"/>
    <s v="CA-2014-120544"/>
    <d v="2014-11-23T00:00:00"/>
    <d v="2014-11-27T00:00:00"/>
    <s v="Standard Class"/>
    <s v="SS-20140"/>
    <x v="164"/>
    <x v="1"/>
    <s v="United States"/>
    <s v="Mesquite"/>
    <x v="5"/>
    <n v="75150"/>
    <x v="2"/>
    <s v="OFF-AP-10004336"/>
    <x v="1"/>
    <x v="9"/>
    <s v="Conquest 14 Commercial Heavy-Duty Upright Vacuum, Collection System, Accessory Kit"/>
    <n v="34.176000000000002"/>
    <n v="3"/>
    <n v="0.8"/>
    <x v="3191"/>
    <x v="1"/>
    <x v="2"/>
    <x v="0"/>
    <x v="0"/>
  </r>
  <r>
    <n v="3710"/>
    <s v="CA-2014-120544"/>
    <d v="2014-11-23T00:00:00"/>
    <d v="2014-11-27T00:00:00"/>
    <s v="Standard Class"/>
    <s v="SS-20140"/>
    <x v="164"/>
    <x v="1"/>
    <s v="United States"/>
    <s v="Mesquite"/>
    <x v="5"/>
    <n v="75150"/>
    <x v="2"/>
    <s v="TEC-AC-10003709"/>
    <x v="2"/>
    <x v="11"/>
    <s v="Maxell 4.7GB DVD-R 5/Pack"/>
    <n v="5.5439999999999996"/>
    <n v="7"/>
    <n v="0.2"/>
    <x v="3192"/>
    <x v="2"/>
    <x v="2"/>
    <x v="0"/>
    <x v="0"/>
  </r>
  <r>
    <n v="3711"/>
    <s v="CA-2017-113670"/>
    <d v="2017-10-15T00:00:00"/>
    <d v="2017-10-17T00:00:00"/>
    <s v="First Class"/>
    <s v="RS-19765"/>
    <x v="276"/>
    <x v="1"/>
    <s v="United States"/>
    <s v="Los Angeles"/>
    <x v="1"/>
    <n v="90045"/>
    <x v="1"/>
    <s v="FUR-TA-10001705"/>
    <x v="0"/>
    <x v="3"/>
    <s v="Bush Advantage Collection Round Conference Table"/>
    <n v="510.24"/>
    <n v="3"/>
    <n v="0.2"/>
    <x v="3193"/>
    <x v="2"/>
    <x v="3"/>
    <x v="0"/>
    <x v="2"/>
  </r>
  <r>
    <n v="3712"/>
    <s v="CA-2017-113670"/>
    <d v="2017-10-15T00:00:00"/>
    <d v="2017-10-17T00:00:00"/>
    <s v="First Class"/>
    <s v="RS-19765"/>
    <x v="276"/>
    <x v="1"/>
    <s v="United States"/>
    <s v="Los Angeles"/>
    <x v="1"/>
    <n v="90045"/>
    <x v="1"/>
    <s v="OFF-PA-10000675"/>
    <x v="1"/>
    <x v="10"/>
    <s v="Xerox 1919"/>
    <n v="204.95"/>
    <n v="5"/>
    <n v="0"/>
    <x v="3194"/>
    <x v="0"/>
    <x v="3"/>
    <x v="0"/>
    <x v="2"/>
  </r>
  <r>
    <n v="3713"/>
    <s v="CA-2017-166198"/>
    <d v="2017-04-21T00:00:00"/>
    <d v="2017-04-24T00:00:00"/>
    <s v="First Class"/>
    <s v="JW-15955"/>
    <x v="527"/>
    <x v="0"/>
    <s v="United States"/>
    <s v="Seattle"/>
    <x v="4"/>
    <n v="98103"/>
    <x v="1"/>
    <s v="TEC-AC-10000521"/>
    <x v="2"/>
    <x v="11"/>
    <s v="Verbatim Slim CD and DVD Storage Cases, 50/Pack"/>
    <n v="11.54"/>
    <n v="1"/>
    <n v="0"/>
    <x v="1759"/>
    <x v="0"/>
    <x v="3"/>
    <x v="1"/>
    <x v="3"/>
  </r>
  <r>
    <n v="3714"/>
    <s v="CA-2017-166198"/>
    <d v="2017-04-21T00:00:00"/>
    <d v="2017-04-24T00:00:00"/>
    <s v="First Class"/>
    <s v="JW-15955"/>
    <x v="527"/>
    <x v="0"/>
    <s v="United States"/>
    <s v="Seattle"/>
    <x v="4"/>
    <n v="98103"/>
    <x v="1"/>
    <s v="FUR-FU-10004622"/>
    <x v="0"/>
    <x v="5"/>
    <s v="Eldon Advantage Foldable Chair Mats for Low Pile Carpets"/>
    <n v="162.6"/>
    <n v="3"/>
    <n v="0"/>
    <x v="3195"/>
    <x v="0"/>
    <x v="3"/>
    <x v="1"/>
    <x v="3"/>
  </r>
  <r>
    <n v="3715"/>
    <s v="CA-2014-135608"/>
    <d v="2014-12-08T00:00:00"/>
    <d v="2014-12-10T00:00:00"/>
    <s v="Second Class"/>
    <s v="JK-15625"/>
    <x v="600"/>
    <x v="0"/>
    <s v="United States"/>
    <s v="Olympia"/>
    <x v="4"/>
    <n v="98502"/>
    <x v="1"/>
    <s v="OFF-PA-10001954"/>
    <x v="1"/>
    <x v="10"/>
    <s v="Xerox 1964"/>
    <n v="45.68"/>
    <n v="2"/>
    <n v="0"/>
    <x v="1957"/>
    <x v="0"/>
    <x v="2"/>
    <x v="0"/>
    <x v="4"/>
  </r>
  <r>
    <n v="3716"/>
    <s v="CA-2014-135608"/>
    <d v="2014-12-08T00:00:00"/>
    <d v="2014-12-10T00:00:00"/>
    <s v="Second Class"/>
    <s v="JK-15625"/>
    <x v="600"/>
    <x v="0"/>
    <s v="United States"/>
    <s v="Olympia"/>
    <x v="4"/>
    <n v="98502"/>
    <x v="1"/>
    <s v="FUR-CH-10002602"/>
    <x v="0"/>
    <x v="1"/>
    <s v="DMI Arturo Collection Mission-style Design Wood Chair"/>
    <n v="603.91999999999996"/>
    <n v="5"/>
    <n v="0.2"/>
    <x v="2882"/>
    <x v="2"/>
    <x v="2"/>
    <x v="0"/>
    <x v="4"/>
  </r>
  <r>
    <n v="3717"/>
    <s v="CA-2017-144568"/>
    <d v="2017-05-29T00:00:00"/>
    <d v="2017-06-02T00:00:00"/>
    <s v="Standard Class"/>
    <s v="JO-15550"/>
    <x v="270"/>
    <x v="2"/>
    <s v="United States"/>
    <s v="Omaha"/>
    <x v="8"/>
    <n v="68104"/>
    <x v="2"/>
    <s v="OFF-FA-10004395"/>
    <x v="1"/>
    <x v="13"/>
    <s v="Plymouth Boxed Rubber Bands by Plymouth"/>
    <n v="23.55"/>
    <n v="5"/>
    <n v="0"/>
    <x v="3196"/>
    <x v="0"/>
    <x v="3"/>
    <x v="1"/>
    <x v="5"/>
  </r>
  <r>
    <n v="3718"/>
    <s v="CA-2016-142370"/>
    <d v="2016-09-19T00:00:00"/>
    <d v="2016-09-23T00:00:00"/>
    <s v="Standard Class"/>
    <s v="TP-21130"/>
    <x v="236"/>
    <x v="0"/>
    <s v="United States"/>
    <s v="Columbus"/>
    <x v="32"/>
    <n v="31907"/>
    <x v="0"/>
    <s v="OFF-SU-10003002"/>
    <x v="1"/>
    <x v="14"/>
    <s v="Letter Slitter"/>
    <n v="5.04"/>
    <n v="2"/>
    <n v="0"/>
    <x v="3197"/>
    <x v="0"/>
    <x v="0"/>
    <x v="2"/>
    <x v="8"/>
  </r>
  <r>
    <n v="3719"/>
    <s v="CA-2016-142370"/>
    <d v="2016-09-19T00:00:00"/>
    <d v="2016-09-23T00:00:00"/>
    <s v="Standard Class"/>
    <s v="TP-21130"/>
    <x v="236"/>
    <x v="0"/>
    <s v="United States"/>
    <s v="Columbus"/>
    <x v="32"/>
    <n v="31907"/>
    <x v="0"/>
    <s v="TEC-AC-10002926"/>
    <x v="2"/>
    <x v="11"/>
    <s v="Logitech Wireless Marathon Mouse M705"/>
    <n v="249.95"/>
    <n v="5"/>
    <n v="0"/>
    <x v="3198"/>
    <x v="0"/>
    <x v="0"/>
    <x v="2"/>
    <x v="8"/>
  </r>
  <r>
    <n v="3720"/>
    <s v="CA-2016-105900"/>
    <d v="2016-09-17T00:00:00"/>
    <d v="2016-09-23T00:00:00"/>
    <s v="Standard Class"/>
    <s v="BS-11590"/>
    <x v="29"/>
    <x v="1"/>
    <s v="United States"/>
    <s v="Columbus"/>
    <x v="14"/>
    <n v="47201"/>
    <x v="2"/>
    <s v="OFF-AR-10002656"/>
    <x v="1"/>
    <x v="6"/>
    <s v="Sanford Liquid Accent Highlighters"/>
    <n v="33.4"/>
    <n v="5"/>
    <n v="0"/>
    <x v="3199"/>
    <x v="0"/>
    <x v="0"/>
    <x v="2"/>
    <x v="8"/>
  </r>
  <r>
    <n v="3721"/>
    <s v="CA-2016-151155"/>
    <d v="2016-12-20T00:00:00"/>
    <d v="2016-12-24T00:00:00"/>
    <s v="Standard Class"/>
    <s v="AB-10255"/>
    <x v="437"/>
    <x v="2"/>
    <s v="United States"/>
    <s v="Jackson"/>
    <x v="35"/>
    <n v="39212"/>
    <x v="0"/>
    <s v="FUR-FU-10001918"/>
    <x v="0"/>
    <x v="5"/>
    <s v="C-Line Cubicle Keepers Polyproplyene Holder With Velcro Backings"/>
    <n v="18.920000000000002"/>
    <n v="4"/>
    <n v="0"/>
    <x v="3200"/>
    <x v="0"/>
    <x v="0"/>
    <x v="0"/>
    <x v="4"/>
  </r>
  <r>
    <n v="3722"/>
    <s v="CA-2016-151155"/>
    <d v="2016-12-20T00:00:00"/>
    <d v="2016-12-24T00:00:00"/>
    <s v="Standard Class"/>
    <s v="AB-10255"/>
    <x v="437"/>
    <x v="2"/>
    <s v="United States"/>
    <s v="Jackson"/>
    <x v="35"/>
    <n v="39212"/>
    <x v="0"/>
    <s v="OFF-BI-10003910"/>
    <x v="1"/>
    <x v="8"/>
    <s v="DXL Angle-View Binders with Locking Rings by Samsill"/>
    <n v="15.42"/>
    <n v="2"/>
    <n v="0"/>
    <x v="3201"/>
    <x v="0"/>
    <x v="0"/>
    <x v="0"/>
    <x v="4"/>
  </r>
  <r>
    <n v="3723"/>
    <s v="CA-2017-144036"/>
    <d v="2017-11-22T00:00:00"/>
    <d v="2017-11-26T00:00:00"/>
    <s v="Standard Class"/>
    <s v="FO-14305"/>
    <x v="383"/>
    <x v="0"/>
    <s v="United States"/>
    <s v="Houston"/>
    <x v="5"/>
    <n v="77070"/>
    <x v="2"/>
    <s v="OFF-AR-10000122"/>
    <x v="1"/>
    <x v="6"/>
    <s v="Newell 314"/>
    <n v="35.712000000000003"/>
    <n v="8"/>
    <n v="0.2"/>
    <x v="3202"/>
    <x v="2"/>
    <x v="3"/>
    <x v="0"/>
    <x v="0"/>
  </r>
  <r>
    <n v="3724"/>
    <s v="US-2014-169789"/>
    <d v="2014-12-30T00:00:00"/>
    <d v="2015-01-04T00:00:00"/>
    <s v="Standard Class"/>
    <s v="MF-17665"/>
    <x v="716"/>
    <x v="1"/>
    <s v="United States"/>
    <s v="Phoenix"/>
    <x v="16"/>
    <n v="85023"/>
    <x v="1"/>
    <s v="OFF-BI-10004600"/>
    <x v="1"/>
    <x v="8"/>
    <s v="Ibico Ibimaster 300 Manual Binding System"/>
    <n v="551.98500000000001"/>
    <n v="5"/>
    <n v="0.7"/>
    <x v="3203"/>
    <x v="1"/>
    <x v="2"/>
    <x v="0"/>
    <x v="4"/>
  </r>
  <r>
    <n v="3725"/>
    <s v="CA-2017-127264"/>
    <d v="2017-04-03T00:00:00"/>
    <d v="2017-04-05T00:00:00"/>
    <s v="First Class"/>
    <s v="SA-20830"/>
    <x v="193"/>
    <x v="0"/>
    <s v="United States"/>
    <s v="Chicago"/>
    <x v="10"/>
    <n v="60653"/>
    <x v="2"/>
    <s v="OFF-AR-10003045"/>
    <x v="1"/>
    <x v="6"/>
    <s v="Prang Colored Pencils"/>
    <n v="7.056"/>
    <n v="3"/>
    <n v="0.2"/>
    <x v="2835"/>
    <x v="2"/>
    <x v="3"/>
    <x v="1"/>
    <x v="3"/>
  </r>
  <r>
    <n v="3726"/>
    <s v="CA-2016-151512"/>
    <d v="2016-12-26T00:00:00"/>
    <d v="2017-01-02T00:00:00"/>
    <s v="Standard Class"/>
    <s v="SH-19975"/>
    <x v="64"/>
    <x v="1"/>
    <s v="United States"/>
    <s v="Denver"/>
    <x v="22"/>
    <n v="80219"/>
    <x v="1"/>
    <s v="OFF-AP-10000252"/>
    <x v="1"/>
    <x v="9"/>
    <s v="Harmony HEPA Quiet Air Purifiers"/>
    <n v="18.72"/>
    <n v="2"/>
    <n v="0.2"/>
    <x v="3204"/>
    <x v="2"/>
    <x v="0"/>
    <x v="0"/>
    <x v="4"/>
  </r>
  <r>
    <n v="3727"/>
    <s v="CA-2016-165169"/>
    <d v="2016-06-05T00:00:00"/>
    <d v="2016-06-11T00:00:00"/>
    <s v="Standard Class"/>
    <s v="JL-15235"/>
    <x v="538"/>
    <x v="0"/>
    <s v="United States"/>
    <s v="Newark"/>
    <x v="13"/>
    <n v="19711"/>
    <x v="3"/>
    <s v="OFF-ST-10001496"/>
    <x v="1"/>
    <x v="4"/>
    <s v="Standard Rollaway File with Lock"/>
    <n v="360.38"/>
    <n v="2"/>
    <n v="0"/>
    <x v="3205"/>
    <x v="0"/>
    <x v="0"/>
    <x v="1"/>
    <x v="1"/>
  </r>
  <r>
    <n v="3728"/>
    <s v="CA-2016-165169"/>
    <d v="2016-06-05T00:00:00"/>
    <d v="2016-06-11T00:00:00"/>
    <s v="Standard Class"/>
    <s v="JL-15235"/>
    <x v="538"/>
    <x v="0"/>
    <s v="United States"/>
    <s v="Newark"/>
    <x v="13"/>
    <n v="19711"/>
    <x v="3"/>
    <s v="OFF-AR-10000122"/>
    <x v="1"/>
    <x v="6"/>
    <s v="Newell 314"/>
    <n v="11.16"/>
    <n v="2"/>
    <n v="0"/>
    <x v="3206"/>
    <x v="0"/>
    <x v="0"/>
    <x v="1"/>
    <x v="1"/>
  </r>
  <r>
    <n v="3729"/>
    <s v="CA-2016-165169"/>
    <d v="2016-06-05T00:00:00"/>
    <d v="2016-06-11T00:00:00"/>
    <s v="Standard Class"/>
    <s v="JL-15235"/>
    <x v="538"/>
    <x v="0"/>
    <s v="United States"/>
    <s v="Newark"/>
    <x v="13"/>
    <n v="19711"/>
    <x v="3"/>
    <s v="OFF-LA-10000407"/>
    <x v="1"/>
    <x v="2"/>
    <s v="Avery White Multi-Purpose Labels"/>
    <n v="14.94"/>
    <n v="3"/>
    <n v="0"/>
    <x v="2557"/>
    <x v="0"/>
    <x v="0"/>
    <x v="1"/>
    <x v="1"/>
  </r>
  <r>
    <n v="3730"/>
    <s v="CA-2015-109575"/>
    <d v="2015-09-18T00:00:00"/>
    <d v="2015-09-23T00:00:00"/>
    <s v="Standard Class"/>
    <s v="KH-16630"/>
    <x v="175"/>
    <x v="1"/>
    <s v="United States"/>
    <s v="Clinton"/>
    <x v="39"/>
    <n v="20735"/>
    <x v="3"/>
    <s v="OFF-ST-10004950"/>
    <x v="1"/>
    <x v="4"/>
    <s v="Acco Perma 3000 Stacking Storage Drawers"/>
    <n v="41.96"/>
    <n v="2"/>
    <n v="0"/>
    <x v="3207"/>
    <x v="0"/>
    <x v="1"/>
    <x v="2"/>
    <x v="8"/>
  </r>
  <r>
    <n v="3731"/>
    <s v="CA-2015-109575"/>
    <d v="2015-09-18T00:00:00"/>
    <d v="2015-09-23T00:00:00"/>
    <s v="Standard Class"/>
    <s v="KH-16630"/>
    <x v="175"/>
    <x v="1"/>
    <s v="United States"/>
    <s v="Clinton"/>
    <x v="39"/>
    <n v="20735"/>
    <x v="3"/>
    <s v="OFF-ST-10004123"/>
    <x v="1"/>
    <x v="4"/>
    <s v="Safco Industrial Wire Shelving System"/>
    <n v="636.86"/>
    <n v="7"/>
    <n v="0"/>
    <x v="232"/>
    <x v="0"/>
    <x v="1"/>
    <x v="2"/>
    <x v="8"/>
  </r>
  <r>
    <n v="3732"/>
    <s v="CA-2015-109575"/>
    <d v="2015-09-18T00:00:00"/>
    <d v="2015-09-23T00:00:00"/>
    <s v="Standard Class"/>
    <s v="KH-16630"/>
    <x v="175"/>
    <x v="1"/>
    <s v="United States"/>
    <s v="Clinton"/>
    <x v="39"/>
    <n v="20735"/>
    <x v="3"/>
    <s v="TEC-PH-10000730"/>
    <x v="2"/>
    <x v="7"/>
    <s v="Samsung Galaxy S4 Active"/>
    <n v="499.99"/>
    <n v="1"/>
    <n v="0"/>
    <x v="3208"/>
    <x v="0"/>
    <x v="1"/>
    <x v="2"/>
    <x v="8"/>
  </r>
  <r>
    <n v="3733"/>
    <s v="CA-2015-109575"/>
    <d v="2015-09-18T00:00:00"/>
    <d v="2015-09-23T00:00:00"/>
    <s v="Standard Class"/>
    <s v="KH-16630"/>
    <x v="175"/>
    <x v="1"/>
    <s v="United States"/>
    <s v="Clinton"/>
    <x v="39"/>
    <n v="20735"/>
    <x v="3"/>
    <s v="TEC-PH-10000895"/>
    <x v="2"/>
    <x v="7"/>
    <s v="Polycom VVX 310 VoIP phone"/>
    <n v="1259.93"/>
    <n v="7"/>
    <n v="0"/>
    <x v="3209"/>
    <x v="0"/>
    <x v="1"/>
    <x v="2"/>
    <x v="8"/>
  </r>
  <r>
    <n v="3734"/>
    <s v="CA-2015-109575"/>
    <d v="2015-09-18T00:00:00"/>
    <d v="2015-09-23T00:00:00"/>
    <s v="Standard Class"/>
    <s v="KH-16630"/>
    <x v="175"/>
    <x v="1"/>
    <s v="United States"/>
    <s v="Clinton"/>
    <x v="39"/>
    <n v="20735"/>
    <x v="3"/>
    <s v="OFF-BI-10000962"/>
    <x v="1"/>
    <x v="8"/>
    <s v="Acco Flexible ACCOHIDE Square Ring Data Binder, Dark Blue, 11 1/2&quot; X 14&quot; 7/8&quot;"/>
    <n v="65.08"/>
    <n v="4"/>
    <n v="0"/>
    <x v="3210"/>
    <x v="0"/>
    <x v="1"/>
    <x v="2"/>
    <x v="8"/>
  </r>
  <r>
    <n v="3735"/>
    <s v="CA-2017-168193"/>
    <d v="2017-03-06T00:00:00"/>
    <d v="2017-03-11T00:00:00"/>
    <s v="Second Class"/>
    <s v="RM-19750"/>
    <x v="717"/>
    <x v="0"/>
    <s v="United States"/>
    <s v="New York City"/>
    <x v="15"/>
    <n v="10011"/>
    <x v="3"/>
    <s v="OFF-PA-10002254"/>
    <x v="1"/>
    <x v="10"/>
    <s v="Xerox 1883"/>
    <n v="26.38"/>
    <n v="1"/>
    <n v="0"/>
    <x v="1012"/>
    <x v="0"/>
    <x v="3"/>
    <x v="3"/>
    <x v="10"/>
  </r>
  <r>
    <n v="3736"/>
    <s v="CA-2017-168193"/>
    <d v="2017-03-06T00:00:00"/>
    <d v="2017-03-11T00:00:00"/>
    <s v="Second Class"/>
    <s v="RM-19750"/>
    <x v="717"/>
    <x v="0"/>
    <s v="United States"/>
    <s v="New York City"/>
    <x v="15"/>
    <n v="10011"/>
    <x v="3"/>
    <s v="FUR-FU-10002554"/>
    <x v="0"/>
    <x v="5"/>
    <s v="Westinghouse Floor Lamp with Metal Mesh Shade, Black"/>
    <n v="71.97"/>
    <n v="3"/>
    <n v="0"/>
    <x v="3211"/>
    <x v="0"/>
    <x v="3"/>
    <x v="3"/>
    <x v="10"/>
  </r>
  <r>
    <n v="3737"/>
    <s v="CA-2016-115476"/>
    <d v="2016-03-17T00:00:00"/>
    <d v="2016-03-17T00:00:00"/>
    <s v="Same Day"/>
    <s v="VM-21835"/>
    <x v="718"/>
    <x v="0"/>
    <s v="United States"/>
    <s v="Newark"/>
    <x v="13"/>
    <n v="19711"/>
    <x v="3"/>
    <s v="TEC-PH-10000673"/>
    <x v="2"/>
    <x v="7"/>
    <s v="Plantronics Voyager Pro HD - Bluetooth Headset"/>
    <n v="129.97999999999999"/>
    <n v="2"/>
    <n v="0"/>
    <x v="2403"/>
    <x v="0"/>
    <x v="0"/>
    <x v="3"/>
    <x v="10"/>
  </r>
  <r>
    <n v="3738"/>
    <s v="CA-2016-115476"/>
    <d v="2016-03-17T00:00:00"/>
    <d v="2016-03-17T00:00:00"/>
    <s v="Same Day"/>
    <s v="VM-21835"/>
    <x v="718"/>
    <x v="0"/>
    <s v="United States"/>
    <s v="Newark"/>
    <x v="13"/>
    <n v="19711"/>
    <x v="3"/>
    <s v="OFF-BI-10000962"/>
    <x v="1"/>
    <x v="8"/>
    <s v="Acco Flexible ACCOHIDE Square Ring Data Binder, Dark Blue, 11 1/2&quot; X 14&quot; 7/8&quot;"/>
    <n v="32.54"/>
    <n v="2"/>
    <n v="0"/>
    <x v="3212"/>
    <x v="0"/>
    <x v="0"/>
    <x v="3"/>
    <x v="10"/>
  </r>
  <r>
    <n v="3739"/>
    <s v="CA-2016-133340"/>
    <d v="2016-12-09T00:00:00"/>
    <d v="2016-12-13T00:00:00"/>
    <s v="Standard Class"/>
    <s v="LH-17155"/>
    <x v="109"/>
    <x v="0"/>
    <s v="United States"/>
    <s v="Jackson"/>
    <x v="12"/>
    <n v="49201"/>
    <x v="2"/>
    <s v="TEC-PH-10003988"/>
    <x v="2"/>
    <x v="7"/>
    <s v="LF Elite 3D Dazzle Designer Hard Case Cover, Lf Stylus Pen and Wiper For Apple Iphone 5c Mini Lite"/>
    <n v="10.9"/>
    <n v="1"/>
    <n v="0"/>
    <x v="3213"/>
    <x v="0"/>
    <x v="0"/>
    <x v="0"/>
    <x v="4"/>
  </r>
  <r>
    <n v="3740"/>
    <s v="CA-2016-133340"/>
    <d v="2016-12-09T00:00:00"/>
    <d v="2016-12-13T00:00:00"/>
    <s v="Standard Class"/>
    <s v="LH-17155"/>
    <x v="109"/>
    <x v="0"/>
    <s v="United States"/>
    <s v="Jackson"/>
    <x v="12"/>
    <n v="49201"/>
    <x v="2"/>
    <s v="TEC-AC-10001109"/>
    <x v="2"/>
    <x v="11"/>
    <s v="Logitech Trackman Marble Mouse"/>
    <n v="59.98"/>
    <n v="2"/>
    <n v="0"/>
    <x v="3214"/>
    <x v="0"/>
    <x v="0"/>
    <x v="0"/>
    <x v="4"/>
  </r>
  <r>
    <n v="3741"/>
    <s v="CA-2016-133340"/>
    <d v="2016-12-09T00:00:00"/>
    <d v="2016-12-13T00:00:00"/>
    <s v="Standard Class"/>
    <s v="LH-17155"/>
    <x v="109"/>
    <x v="0"/>
    <s v="United States"/>
    <s v="Jackson"/>
    <x v="12"/>
    <n v="49201"/>
    <x v="2"/>
    <s v="OFF-AP-10002311"/>
    <x v="1"/>
    <x v="9"/>
    <s v="Holmes Replacement Filter for HEPA Air Cleaner, Very Large Room, HEPA Filter"/>
    <n v="61.929000000000002"/>
    <n v="1"/>
    <n v="0.1"/>
    <x v="3215"/>
    <x v="3"/>
    <x v="0"/>
    <x v="0"/>
    <x v="4"/>
  </r>
  <r>
    <n v="3742"/>
    <s v="CA-2016-137848"/>
    <d v="2016-01-15T00:00:00"/>
    <d v="2016-01-21T00:00:00"/>
    <s v="Standard Class"/>
    <s v="WB-21850"/>
    <x v="576"/>
    <x v="0"/>
    <s v="United States"/>
    <s v="New York City"/>
    <x v="15"/>
    <n v="10011"/>
    <x v="3"/>
    <s v="OFF-EN-10001137"/>
    <x v="1"/>
    <x v="12"/>
    <s v="#10 Gummed Flap White Envelopes, 100/Box"/>
    <n v="16.52"/>
    <n v="4"/>
    <n v="0"/>
    <x v="1984"/>
    <x v="0"/>
    <x v="0"/>
    <x v="3"/>
    <x v="9"/>
  </r>
  <r>
    <n v="3743"/>
    <s v="CA-2016-137848"/>
    <d v="2016-01-15T00:00:00"/>
    <d v="2016-01-21T00:00:00"/>
    <s v="Standard Class"/>
    <s v="WB-21850"/>
    <x v="576"/>
    <x v="0"/>
    <s v="United States"/>
    <s v="New York City"/>
    <x v="15"/>
    <n v="10011"/>
    <x v="3"/>
    <s v="OFF-PA-10004285"/>
    <x v="1"/>
    <x v="10"/>
    <s v="Xerox 1959"/>
    <n v="60.12"/>
    <n v="9"/>
    <n v="0"/>
    <x v="1958"/>
    <x v="0"/>
    <x v="0"/>
    <x v="3"/>
    <x v="9"/>
  </r>
  <r>
    <n v="3744"/>
    <s v="CA-2016-137848"/>
    <d v="2016-01-15T00:00:00"/>
    <d v="2016-01-21T00:00:00"/>
    <s v="Standard Class"/>
    <s v="WB-21850"/>
    <x v="576"/>
    <x v="0"/>
    <s v="United States"/>
    <s v="New York City"/>
    <x v="15"/>
    <n v="10011"/>
    <x v="3"/>
    <s v="OFF-BI-10002225"/>
    <x v="1"/>
    <x v="8"/>
    <s v="Square Ring Data Binders, Rigid 75 Pt. Covers, 11&quot; x 14-7/8&quot;"/>
    <n v="49.536000000000001"/>
    <n v="3"/>
    <n v="0.2"/>
    <x v="373"/>
    <x v="2"/>
    <x v="0"/>
    <x v="3"/>
    <x v="9"/>
  </r>
  <r>
    <n v="3745"/>
    <s v="CA-2014-113047"/>
    <d v="2014-10-24T00:00:00"/>
    <d v="2014-10-24T00:00:00"/>
    <s v="Same Day"/>
    <s v="AP-10915"/>
    <x v="275"/>
    <x v="0"/>
    <s v="United States"/>
    <s v="Rock Hill"/>
    <x v="20"/>
    <n v="29730"/>
    <x v="0"/>
    <s v="OFF-FA-10002763"/>
    <x v="1"/>
    <x v="13"/>
    <s v="Advantus Map Pennant Flags and Round Head Tacks"/>
    <n v="11.85"/>
    <n v="3"/>
    <n v="0"/>
    <x v="3185"/>
    <x v="0"/>
    <x v="2"/>
    <x v="0"/>
    <x v="2"/>
  </r>
  <r>
    <n v="3746"/>
    <s v="CA-2016-149979"/>
    <d v="2016-09-23T00:00:00"/>
    <d v="2016-09-28T00:00:00"/>
    <s v="Second Class"/>
    <s v="RA-19915"/>
    <x v="154"/>
    <x v="0"/>
    <s v="United States"/>
    <s v="Columbus"/>
    <x v="32"/>
    <n v="31907"/>
    <x v="0"/>
    <s v="OFF-ST-10003058"/>
    <x v="1"/>
    <x v="4"/>
    <s v="Eldon Mobile Mega Data Cart  Mega Stackable  Add-On Trays"/>
    <n v="118.25"/>
    <n v="5"/>
    <n v="0"/>
    <x v="3216"/>
    <x v="0"/>
    <x v="0"/>
    <x v="2"/>
    <x v="8"/>
  </r>
  <r>
    <n v="3747"/>
    <s v="CA-2016-149979"/>
    <d v="2016-09-23T00:00:00"/>
    <d v="2016-09-28T00:00:00"/>
    <s v="Second Class"/>
    <s v="RA-19915"/>
    <x v="154"/>
    <x v="0"/>
    <s v="United States"/>
    <s v="Columbus"/>
    <x v="32"/>
    <n v="31907"/>
    <x v="0"/>
    <s v="FUR-CH-10002084"/>
    <x v="0"/>
    <x v="1"/>
    <s v="Hon Mobius Operator's Chair"/>
    <n v="368.97"/>
    <n v="3"/>
    <n v="0"/>
    <x v="3217"/>
    <x v="0"/>
    <x v="0"/>
    <x v="2"/>
    <x v="8"/>
  </r>
  <r>
    <n v="3748"/>
    <s v="CA-2017-161956"/>
    <d v="2017-08-27T00:00:00"/>
    <d v="2017-08-29T00:00:00"/>
    <s v="Second Class"/>
    <s v="DR-12880"/>
    <x v="112"/>
    <x v="1"/>
    <s v="United States"/>
    <s v="Inglewood"/>
    <x v="1"/>
    <n v="90301"/>
    <x v="1"/>
    <s v="FUR-FU-10002937"/>
    <x v="0"/>
    <x v="5"/>
    <s v="GE 48&quot; Fluorescent Tube, Cool White Energy Saver, 34 Watts, 30/Box"/>
    <n v="198.46"/>
    <n v="2"/>
    <n v="0"/>
    <x v="1479"/>
    <x v="0"/>
    <x v="3"/>
    <x v="2"/>
    <x v="6"/>
  </r>
  <r>
    <n v="3749"/>
    <s v="CA-2017-161956"/>
    <d v="2017-08-27T00:00:00"/>
    <d v="2017-08-29T00:00:00"/>
    <s v="Second Class"/>
    <s v="DR-12880"/>
    <x v="112"/>
    <x v="1"/>
    <s v="United States"/>
    <s v="Inglewood"/>
    <x v="1"/>
    <n v="90301"/>
    <x v="1"/>
    <s v="OFF-AP-10001242"/>
    <x v="1"/>
    <x v="9"/>
    <s v="APC 7 Outlet Network SurgeArrest Surge Protector"/>
    <n v="321.92"/>
    <n v="4"/>
    <n v="0"/>
    <x v="3218"/>
    <x v="0"/>
    <x v="3"/>
    <x v="2"/>
    <x v="6"/>
  </r>
  <r>
    <n v="3750"/>
    <s v="CA-2017-161956"/>
    <d v="2017-08-27T00:00:00"/>
    <d v="2017-08-29T00:00:00"/>
    <s v="Second Class"/>
    <s v="DR-12880"/>
    <x v="112"/>
    <x v="1"/>
    <s v="United States"/>
    <s v="Inglewood"/>
    <x v="1"/>
    <n v="90301"/>
    <x v="1"/>
    <s v="TEC-CO-10001571"/>
    <x v="2"/>
    <x v="16"/>
    <s v="Sharp 1540cs Digital Laser Copier"/>
    <n v="879.98400000000004"/>
    <n v="2"/>
    <n v="0.2"/>
    <x v="3219"/>
    <x v="2"/>
    <x v="3"/>
    <x v="2"/>
    <x v="6"/>
  </r>
  <r>
    <n v="3751"/>
    <s v="CA-2017-161956"/>
    <d v="2017-08-27T00:00:00"/>
    <d v="2017-08-29T00:00:00"/>
    <s v="Second Class"/>
    <s v="DR-12880"/>
    <x v="112"/>
    <x v="1"/>
    <s v="United States"/>
    <s v="Inglewood"/>
    <x v="1"/>
    <n v="90301"/>
    <x v="1"/>
    <s v="OFF-SU-10002503"/>
    <x v="1"/>
    <x v="14"/>
    <s v="Acme Preferred Stainless Steel Scissors"/>
    <n v="28.4"/>
    <n v="5"/>
    <n v="0"/>
    <x v="3220"/>
    <x v="0"/>
    <x v="3"/>
    <x v="2"/>
    <x v="6"/>
  </r>
  <r>
    <n v="3752"/>
    <s v="CA-2017-161956"/>
    <d v="2017-08-27T00:00:00"/>
    <d v="2017-08-29T00:00:00"/>
    <s v="Second Class"/>
    <s v="DR-12880"/>
    <x v="112"/>
    <x v="1"/>
    <s v="United States"/>
    <s v="Inglewood"/>
    <x v="1"/>
    <n v="90301"/>
    <x v="1"/>
    <s v="FUR-CH-10004886"/>
    <x v="0"/>
    <x v="1"/>
    <s v="Bevis Steel Folding Chairs"/>
    <n v="230.28"/>
    <n v="3"/>
    <n v="0.2"/>
    <x v="2321"/>
    <x v="2"/>
    <x v="3"/>
    <x v="2"/>
    <x v="6"/>
  </r>
  <r>
    <n v="3753"/>
    <s v="CA-2017-161956"/>
    <d v="2017-08-27T00:00:00"/>
    <d v="2017-08-29T00:00:00"/>
    <s v="Second Class"/>
    <s v="DR-12880"/>
    <x v="112"/>
    <x v="1"/>
    <s v="United States"/>
    <s v="Inglewood"/>
    <x v="1"/>
    <n v="90301"/>
    <x v="1"/>
    <s v="OFF-PA-10001289"/>
    <x v="1"/>
    <x v="10"/>
    <s v="White Computer Printout Paper by Universal"/>
    <n v="116.28"/>
    <n v="3"/>
    <n v="0"/>
    <x v="2393"/>
    <x v="0"/>
    <x v="3"/>
    <x v="2"/>
    <x v="6"/>
  </r>
  <r>
    <n v="3754"/>
    <s v="CA-2017-161956"/>
    <d v="2017-08-27T00:00:00"/>
    <d v="2017-08-29T00:00:00"/>
    <s v="Second Class"/>
    <s v="DR-12880"/>
    <x v="112"/>
    <x v="1"/>
    <s v="United States"/>
    <s v="Inglewood"/>
    <x v="1"/>
    <n v="90301"/>
    <x v="1"/>
    <s v="OFF-BI-10003650"/>
    <x v="1"/>
    <x v="8"/>
    <s v="GBC DocuBind 300 Electric Binding Machine"/>
    <n v="841.56799999999998"/>
    <n v="2"/>
    <n v="0.2"/>
    <x v="876"/>
    <x v="2"/>
    <x v="3"/>
    <x v="2"/>
    <x v="6"/>
  </r>
  <r>
    <n v="3755"/>
    <s v="CA-2017-161956"/>
    <d v="2017-08-27T00:00:00"/>
    <d v="2017-08-29T00:00:00"/>
    <s v="Second Class"/>
    <s v="DR-12880"/>
    <x v="112"/>
    <x v="1"/>
    <s v="United States"/>
    <s v="Inglewood"/>
    <x v="1"/>
    <n v="90301"/>
    <x v="1"/>
    <s v="OFF-ST-10001370"/>
    <x v="1"/>
    <x v="4"/>
    <s v="Sensible Storage WireTech Storage Systems"/>
    <n v="354.9"/>
    <n v="5"/>
    <n v="0"/>
    <x v="766"/>
    <x v="0"/>
    <x v="3"/>
    <x v="2"/>
    <x v="6"/>
  </r>
  <r>
    <n v="3756"/>
    <s v="CA-2016-116799"/>
    <d v="2016-03-03T00:00:00"/>
    <d v="2016-03-06T00:00:00"/>
    <s v="First Class"/>
    <s v="JG-15310"/>
    <x v="684"/>
    <x v="1"/>
    <s v="United States"/>
    <s v="Odessa"/>
    <x v="5"/>
    <n v="79762"/>
    <x v="2"/>
    <s v="OFF-PA-10001892"/>
    <x v="1"/>
    <x v="10"/>
    <s v="Rediform Wirebound &quot;Phone Memo&quot; Message Book, 11 x 5-3/4"/>
    <n v="42.783999999999999"/>
    <n v="7"/>
    <n v="0.2"/>
    <x v="3221"/>
    <x v="2"/>
    <x v="0"/>
    <x v="3"/>
    <x v="10"/>
  </r>
  <r>
    <n v="3757"/>
    <s v="CA-2016-116799"/>
    <d v="2016-03-03T00:00:00"/>
    <d v="2016-03-06T00:00:00"/>
    <s v="First Class"/>
    <s v="JG-15310"/>
    <x v="684"/>
    <x v="1"/>
    <s v="United States"/>
    <s v="Odessa"/>
    <x v="5"/>
    <n v="79762"/>
    <x v="2"/>
    <s v="FUR-CH-10004983"/>
    <x v="0"/>
    <x v="1"/>
    <s v="Office Star - Mid Back Dual function Ergonomic High Back Chair with 2-Way Adjustable Arms"/>
    <n v="563.42999999999995"/>
    <n v="5"/>
    <n v="0.3"/>
    <x v="3222"/>
    <x v="1"/>
    <x v="0"/>
    <x v="3"/>
    <x v="10"/>
  </r>
  <r>
    <n v="3758"/>
    <s v="CA-2016-111283"/>
    <d v="2016-02-29T00:00:00"/>
    <d v="2016-03-04T00:00:00"/>
    <s v="Standard Class"/>
    <s v="LC-16870"/>
    <x v="48"/>
    <x v="0"/>
    <s v="United States"/>
    <s v="Newark"/>
    <x v="24"/>
    <n v="43055"/>
    <x v="3"/>
    <s v="OFF-AR-10001615"/>
    <x v="1"/>
    <x v="6"/>
    <s v="Newell 34"/>
    <n v="111.104"/>
    <n v="7"/>
    <n v="0.2"/>
    <x v="3223"/>
    <x v="2"/>
    <x v="0"/>
    <x v="3"/>
    <x v="11"/>
  </r>
  <r>
    <n v="3759"/>
    <s v="CA-2015-167745"/>
    <d v="2015-09-18T00:00:00"/>
    <d v="2015-09-23T00:00:00"/>
    <s v="Standard Class"/>
    <s v="GB-14530"/>
    <x v="334"/>
    <x v="1"/>
    <s v="United States"/>
    <s v="Los Angeles"/>
    <x v="1"/>
    <n v="90049"/>
    <x v="1"/>
    <s v="OFF-AR-10003602"/>
    <x v="1"/>
    <x v="6"/>
    <s v="Quartet Omega Colored Chalk, 12/Pack"/>
    <n v="11.68"/>
    <n v="2"/>
    <n v="0"/>
    <x v="3089"/>
    <x v="0"/>
    <x v="1"/>
    <x v="2"/>
    <x v="8"/>
  </r>
  <r>
    <n v="3760"/>
    <s v="CA-2015-167745"/>
    <d v="2015-09-18T00:00:00"/>
    <d v="2015-09-23T00:00:00"/>
    <s v="Standard Class"/>
    <s v="GB-14530"/>
    <x v="334"/>
    <x v="1"/>
    <s v="United States"/>
    <s v="Los Angeles"/>
    <x v="1"/>
    <n v="90049"/>
    <x v="1"/>
    <s v="OFF-SU-10004782"/>
    <x v="1"/>
    <x v="14"/>
    <s v="Elite 5&quot; Scissors"/>
    <n v="16.899999999999999"/>
    <n v="2"/>
    <n v="0"/>
    <x v="3224"/>
    <x v="0"/>
    <x v="1"/>
    <x v="2"/>
    <x v="8"/>
  </r>
  <r>
    <n v="3761"/>
    <s v="CA-2015-167745"/>
    <d v="2015-09-18T00:00:00"/>
    <d v="2015-09-23T00:00:00"/>
    <s v="Standard Class"/>
    <s v="GB-14530"/>
    <x v="334"/>
    <x v="1"/>
    <s v="United States"/>
    <s v="Los Angeles"/>
    <x v="1"/>
    <n v="90049"/>
    <x v="1"/>
    <s v="FUR-FU-10001591"/>
    <x v="0"/>
    <x v="5"/>
    <s v="Advantus Panel Wall Certificate Holder - 8.5x11"/>
    <n v="24.4"/>
    <n v="2"/>
    <n v="0"/>
    <x v="3225"/>
    <x v="0"/>
    <x v="1"/>
    <x v="2"/>
    <x v="8"/>
  </r>
  <r>
    <n v="3762"/>
    <s v="CA-2017-104577"/>
    <d v="2017-05-12T00:00:00"/>
    <d v="2017-05-17T00:00:00"/>
    <s v="Standard Class"/>
    <s v="CK-12205"/>
    <x v="237"/>
    <x v="0"/>
    <s v="United States"/>
    <s v="Everett"/>
    <x v="31"/>
    <n v="2149"/>
    <x v="3"/>
    <s v="OFF-PA-10000659"/>
    <x v="1"/>
    <x v="10"/>
    <s v="TOPS Carbonless Receipt Book, Four 2-3/4 x 7-1/4 Money Receipts per Page"/>
    <n v="87.6"/>
    <n v="5"/>
    <n v="0"/>
    <x v="3226"/>
    <x v="0"/>
    <x v="3"/>
    <x v="1"/>
    <x v="5"/>
  </r>
  <r>
    <n v="3763"/>
    <s v="CA-2016-156251"/>
    <d v="2016-08-13T00:00:00"/>
    <d v="2016-08-18T00:00:00"/>
    <s v="Second Class"/>
    <s v="TS-21160"/>
    <x v="378"/>
    <x v="1"/>
    <s v="United States"/>
    <s v="West Allis"/>
    <x v="6"/>
    <n v="53214"/>
    <x v="2"/>
    <s v="FUR-BO-10001337"/>
    <x v="0"/>
    <x v="0"/>
    <s v="O'Sullivan Living Dimensions 2-Shelf Bookcases"/>
    <n v="241.96"/>
    <n v="2"/>
    <n v="0"/>
    <x v="2559"/>
    <x v="0"/>
    <x v="0"/>
    <x v="2"/>
    <x v="6"/>
  </r>
  <r>
    <n v="3764"/>
    <s v="CA-2016-156251"/>
    <d v="2016-08-13T00:00:00"/>
    <d v="2016-08-18T00:00:00"/>
    <s v="Second Class"/>
    <s v="TS-21160"/>
    <x v="378"/>
    <x v="1"/>
    <s v="United States"/>
    <s v="West Allis"/>
    <x v="6"/>
    <n v="53214"/>
    <x v="2"/>
    <s v="OFF-BI-10003529"/>
    <x v="1"/>
    <x v="8"/>
    <s v="Avery Round Ring Poly Binders"/>
    <n v="8.52"/>
    <n v="3"/>
    <n v="0"/>
    <x v="3227"/>
    <x v="0"/>
    <x v="0"/>
    <x v="2"/>
    <x v="6"/>
  </r>
  <r>
    <n v="3765"/>
    <s v="CA-2017-125878"/>
    <d v="2017-02-25T00:00:00"/>
    <d v="2017-03-02T00:00:00"/>
    <s v="Standard Class"/>
    <s v="MH-18025"/>
    <x v="659"/>
    <x v="0"/>
    <s v="United States"/>
    <s v="Chicago"/>
    <x v="10"/>
    <n v="60623"/>
    <x v="2"/>
    <s v="OFF-BI-10002609"/>
    <x v="1"/>
    <x v="8"/>
    <s v="Avery Hidden Tab Dividers for Binding Systems"/>
    <n v="1.788"/>
    <n v="3"/>
    <n v="0.8"/>
    <x v="100"/>
    <x v="1"/>
    <x v="3"/>
    <x v="3"/>
    <x v="11"/>
  </r>
  <r>
    <n v="3766"/>
    <s v="CA-2016-163153"/>
    <d v="2016-03-21T00:00:00"/>
    <d v="2016-03-25T00:00:00"/>
    <s v="Standard Class"/>
    <s v="DM-12955"/>
    <x v="678"/>
    <x v="1"/>
    <s v="United States"/>
    <s v="Houston"/>
    <x v="5"/>
    <n v="77036"/>
    <x v="2"/>
    <s v="FUR-TA-10004767"/>
    <x v="0"/>
    <x v="3"/>
    <s v="Safco Drafting Table"/>
    <n v="99.372"/>
    <n v="2"/>
    <n v="0.3"/>
    <x v="3228"/>
    <x v="1"/>
    <x v="0"/>
    <x v="3"/>
    <x v="10"/>
  </r>
  <r>
    <n v="3767"/>
    <s v="CA-2016-163153"/>
    <d v="2016-03-21T00:00:00"/>
    <d v="2016-03-25T00:00:00"/>
    <s v="Standard Class"/>
    <s v="DM-12955"/>
    <x v="678"/>
    <x v="1"/>
    <s v="United States"/>
    <s v="Houston"/>
    <x v="5"/>
    <n v="77036"/>
    <x v="2"/>
    <s v="OFF-AR-10001868"/>
    <x v="1"/>
    <x v="6"/>
    <s v="Prang Dustless Chalk Sticks"/>
    <n v="1.3440000000000001"/>
    <n v="1"/>
    <n v="0.2"/>
    <x v="1989"/>
    <x v="2"/>
    <x v="0"/>
    <x v="3"/>
    <x v="10"/>
  </r>
  <r>
    <n v="3768"/>
    <s v="CA-2015-103205"/>
    <d v="2015-12-08T00:00:00"/>
    <d v="2015-12-10T00:00:00"/>
    <s v="Second Class"/>
    <s v="JJ-15760"/>
    <x v="342"/>
    <x v="2"/>
    <s v="United States"/>
    <s v="Houston"/>
    <x v="5"/>
    <n v="77036"/>
    <x v="2"/>
    <s v="TEC-PH-10004896"/>
    <x v="2"/>
    <x v="7"/>
    <s v="Nokia Lumia 521 (T-Mobile)"/>
    <n v="119.96"/>
    <n v="5"/>
    <n v="0.2"/>
    <x v="3229"/>
    <x v="2"/>
    <x v="1"/>
    <x v="0"/>
    <x v="4"/>
  </r>
  <r>
    <n v="3769"/>
    <s v="CA-2014-153913"/>
    <d v="2014-12-16T00:00:00"/>
    <d v="2014-12-20T00:00:00"/>
    <s v="Second Class"/>
    <s v="KB-16585"/>
    <x v="10"/>
    <x v="1"/>
    <s v="United States"/>
    <s v="Hialeah"/>
    <x v="2"/>
    <n v="33012"/>
    <x v="0"/>
    <s v="FUR-CH-10000988"/>
    <x v="0"/>
    <x v="1"/>
    <s v="Hon Olson Stacker Stools"/>
    <n v="1013.832"/>
    <n v="9"/>
    <n v="0.2"/>
    <x v="3230"/>
    <x v="2"/>
    <x v="2"/>
    <x v="0"/>
    <x v="4"/>
  </r>
  <r>
    <n v="3770"/>
    <s v="CA-2014-153913"/>
    <d v="2014-12-16T00:00:00"/>
    <d v="2014-12-20T00:00:00"/>
    <s v="Second Class"/>
    <s v="KB-16585"/>
    <x v="10"/>
    <x v="1"/>
    <s v="United States"/>
    <s v="Hialeah"/>
    <x v="2"/>
    <n v="33012"/>
    <x v="0"/>
    <s v="OFF-FA-10000490"/>
    <x v="1"/>
    <x v="13"/>
    <s v="OIC Binder Clips, Mini, 1/4&quot; Capacity, Black"/>
    <n v="1.984"/>
    <n v="2"/>
    <n v="0.2"/>
    <x v="2445"/>
    <x v="2"/>
    <x v="2"/>
    <x v="0"/>
    <x v="4"/>
  </r>
  <r>
    <n v="3771"/>
    <s v="CA-2016-155530"/>
    <d v="2016-12-17T00:00:00"/>
    <d v="2016-12-21T00:00:00"/>
    <s v="Standard Class"/>
    <s v="CM-12160"/>
    <x v="380"/>
    <x v="0"/>
    <s v="United States"/>
    <s v="San Francisco"/>
    <x v="1"/>
    <n v="94122"/>
    <x v="1"/>
    <s v="FUR-TA-10004256"/>
    <x v="0"/>
    <x v="3"/>
    <s v="Bretford “Just In Time” Height-Adjustable Multi-Task Work Tables"/>
    <n v="2003.52"/>
    <n v="6"/>
    <n v="0.2"/>
    <x v="3231"/>
    <x v="2"/>
    <x v="0"/>
    <x v="0"/>
    <x v="4"/>
  </r>
  <r>
    <n v="3772"/>
    <s v="US-2016-101196"/>
    <d v="2016-05-12T00:00:00"/>
    <d v="2016-05-17T00:00:00"/>
    <s v="Standard Class"/>
    <s v="FM-14215"/>
    <x v="524"/>
    <x v="1"/>
    <s v="United States"/>
    <s v="Philadelphia"/>
    <x v="9"/>
    <n v="19140"/>
    <x v="3"/>
    <s v="OFF-ST-10004804"/>
    <x v="1"/>
    <x v="4"/>
    <s v="Belkin 19&quot; Vented Equipment Shelf, Black"/>
    <n v="82.367999999999995"/>
    <n v="2"/>
    <n v="0.2"/>
    <x v="252"/>
    <x v="2"/>
    <x v="0"/>
    <x v="1"/>
    <x v="5"/>
  </r>
  <r>
    <n v="3773"/>
    <s v="CA-2014-115357"/>
    <d v="2014-08-06T00:00:00"/>
    <d v="2014-08-11T00:00:00"/>
    <s v="Second Class"/>
    <s v="RF-19735"/>
    <x v="288"/>
    <x v="0"/>
    <s v="United States"/>
    <s v="Columbia"/>
    <x v="20"/>
    <n v="29203"/>
    <x v="0"/>
    <s v="TEC-AC-10000023"/>
    <x v="2"/>
    <x v="11"/>
    <s v="Maxell 74 Minute CD-R Spindle, 50/Pack"/>
    <n v="62.91"/>
    <n v="3"/>
    <n v="0"/>
    <x v="3232"/>
    <x v="0"/>
    <x v="2"/>
    <x v="2"/>
    <x v="6"/>
  </r>
  <r>
    <n v="3774"/>
    <s v="US-2014-102715"/>
    <d v="2014-04-11T00:00:00"/>
    <d v="2014-04-13T00:00:00"/>
    <s v="Second Class"/>
    <s v="JK-15370"/>
    <x v="271"/>
    <x v="0"/>
    <s v="United States"/>
    <s v="Miami"/>
    <x v="2"/>
    <n v="33180"/>
    <x v="0"/>
    <s v="OFF-FA-10001332"/>
    <x v="1"/>
    <x v="13"/>
    <s v="Acco Banker's Clasps, 5 3/4&quot;-Long"/>
    <n v="6.9119999999999999"/>
    <n v="3"/>
    <n v="0.2"/>
    <x v="3233"/>
    <x v="2"/>
    <x v="2"/>
    <x v="1"/>
    <x v="3"/>
  </r>
  <r>
    <n v="3775"/>
    <s v="US-2014-102715"/>
    <d v="2014-04-11T00:00:00"/>
    <d v="2014-04-13T00:00:00"/>
    <s v="Second Class"/>
    <s v="JK-15370"/>
    <x v="271"/>
    <x v="0"/>
    <s v="United States"/>
    <s v="Miami"/>
    <x v="2"/>
    <n v="33180"/>
    <x v="0"/>
    <s v="TEC-AC-10002001"/>
    <x v="2"/>
    <x v="11"/>
    <s v="Logitech Wireless Gaming Headset G930"/>
    <n v="383.976"/>
    <n v="3"/>
    <n v="0.2"/>
    <x v="3234"/>
    <x v="2"/>
    <x v="2"/>
    <x v="1"/>
    <x v="3"/>
  </r>
  <r>
    <n v="3776"/>
    <s v="US-2014-102715"/>
    <d v="2014-04-11T00:00:00"/>
    <d v="2014-04-13T00:00:00"/>
    <s v="Second Class"/>
    <s v="JK-15370"/>
    <x v="271"/>
    <x v="0"/>
    <s v="United States"/>
    <s v="Miami"/>
    <x v="2"/>
    <n v="33180"/>
    <x v="0"/>
    <s v="OFF-PA-10000029"/>
    <x v="1"/>
    <x v="10"/>
    <s v="Xerox 224"/>
    <n v="10.368"/>
    <n v="2"/>
    <n v="0.2"/>
    <x v="572"/>
    <x v="2"/>
    <x v="2"/>
    <x v="1"/>
    <x v="3"/>
  </r>
  <r>
    <n v="3777"/>
    <s v="US-2014-102715"/>
    <d v="2014-04-11T00:00:00"/>
    <d v="2014-04-13T00:00:00"/>
    <s v="Second Class"/>
    <s v="JK-15370"/>
    <x v="271"/>
    <x v="0"/>
    <s v="United States"/>
    <s v="Miami"/>
    <x v="2"/>
    <n v="33180"/>
    <x v="0"/>
    <s v="TEC-AC-10001874"/>
    <x v="2"/>
    <x v="11"/>
    <s v="Logitech Wireless Anywhere Mouse MX for PC and Mac"/>
    <n v="335.94400000000002"/>
    <n v="7"/>
    <n v="0.2"/>
    <x v="3235"/>
    <x v="2"/>
    <x v="2"/>
    <x v="1"/>
    <x v="3"/>
  </r>
  <r>
    <n v="3778"/>
    <s v="CA-2015-107937"/>
    <d v="2015-05-03T00:00:00"/>
    <d v="2015-05-08T00:00:00"/>
    <s v="Standard Class"/>
    <s v="JB-16045"/>
    <x v="674"/>
    <x v="2"/>
    <s v="United States"/>
    <s v="Chula Vista"/>
    <x v="1"/>
    <n v="91911"/>
    <x v="1"/>
    <s v="FUR-FU-10002298"/>
    <x v="0"/>
    <x v="5"/>
    <s v="Rubbermaid ClusterMat Chairmats, Mat Size- 66&quot; x 60&quot;, Lip 20&quot; x 11&quot; -90 Degree Angle"/>
    <n v="665.88"/>
    <n v="6"/>
    <n v="0"/>
    <x v="3236"/>
    <x v="0"/>
    <x v="1"/>
    <x v="1"/>
    <x v="5"/>
  </r>
  <r>
    <n v="3779"/>
    <s v="US-2017-148768"/>
    <d v="2017-11-30T00:00:00"/>
    <d v="2017-12-02T00:00:00"/>
    <s v="Second Class"/>
    <s v="PN-18775"/>
    <x v="43"/>
    <x v="2"/>
    <s v="United States"/>
    <s v="Miami"/>
    <x v="2"/>
    <n v="33180"/>
    <x v="0"/>
    <s v="TEC-PH-10002564"/>
    <x v="2"/>
    <x v="7"/>
    <s v="OtterBox Defender Series Case - Samsung Galaxy S4"/>
    <n v="71.975999999999999"/>
    <n v="3"/>
    <n v="0.2"/>
    <x v="3237"/>
    <x v="2"/>
    <x v="3"/>
    <x v="0"/>
    <x v="0"/>
  </r>
  <r>
    <n v="3780"/>
    <s v="CA-2017-118521"/>
    <d v="2017-02-16T00:00:00"/>
    <d v="2017-02-20T00:00:00"/>
    <s v="Standard Class"/>
    <s v="LF-17185"/>
    <x v="166"/>
    <x v="0"/>
    <s v="United States"/>
    <s v="New York City"/>
    <x v="15"/>
    <n v="10035"/>
    <x v="3"/>
    <s v="OFF-PA-10003465"/>
    <x v="1"/>
    <x v="10"/>
    <s v="Xerox 1912"/>
    <n v="37.94"/>
    <n v="2"/>
    <n v="0"/>
    <x v="2672"/>
    <x v="0"/>
    <x v="3"/>
    <x v="3"/>
    <x v="11"/>
  </r>
  <r>
    <n v="3781"/>
    <s v="CA-2014-149643"/>
    <d v="2014-11-16T00:00:00"/>
    <d v="2014-11-20T00:00:00"/>
    <s v="Standard Class"/>
    <s v="RH-19510"/>
    <x v="563"/>
    <x v="2"/>
    <s v="United States"/>
    <s v="Manhattan"/>
    <x v="41"/>
    <n v="66502"/>
    <x v="2"/>
    <s v="TEC-PH-10000038"/>
    <x v="2"/>
    <x v="7"/>
    <s v="Jawbone MINI JAMBOX Wireless Bluetooth Speaker"/>
    <n v="273.95999999999998"/>
    <n v="2"/>
    <n v="0"/>
    <x v="3238"/>
    <x v="0"/>
    <x v="2"/>
    <x v="0"/>
    <x v="0"/>
  </r>
  <r>
    <n v="3782"/>
    <s v="CA-2015-135314"/>
    <d v="2015-07-09T00:00:00"/>
    <d v="2015-07-14T00:00:00"/>
    <s v="Second Class"/>
    <s v="MC-17575"/>
    <x v="430"/>
    <x v="0"/>
    <s v="United States"/>
    <s v="Philadelphia"/>
    <x v="9"/>
    <n v="19120"/>
    <x v="3"/>
    <s v="TEC-PH-10003072"/>
    <x v="2"/>
    <x v="7"/>
    <s v="Panasonic KX-TG9541B DECT 6.0 Digital 2-Line Expandable Cordless Phone With Digital Answering System"/>
    <n v="269.98200000000003"/>
    <n v="3"/>
    <n v="0.4"/>
    <x v="3239"/>
    <x v="1"/>
    <x v="1"/>
    <x v="2"/>
    <x v="7"/>
  </r>
  <r>
    <n v="3783"/>
    <s v="CA-2017-165204"/>
    <d v="2017-11-13T00:00:00"/>
    <d v="2017-11-16T00:00:00"/>
    <s v="Second Class"/>
    <s v="MN-17935"/>
    <x v="438"/>
    <x v="0"/>
    <s v="United States"/>
    <s v="Memphis"/>
    <x v="18"/>
    <n v="38109"/>
    <x v="0"/>
    <s v="OFF-PA-10003424"/>
    <x v="1"/>
    <x v="10"/>
    <s v="&quot;While you Were Out&quot; Message Book, One Form per Page"/>
    <n v="8.9039999999999999"/>
    <n v="3"/>
    <n v="0.2"/>
    <x v="3240"/>
    <x v="2"/>
    <x v="3"/>
    <x v="0"/>
    <x v="0"/>
  </r>
  <r>
    <n v="3784"/>
    <s v="CA-2017-165204"/>
    <d v="2017-11-13T00:00:00"/>
    <d v="2017-11-16T00:00:00"/>
    <s v="Second Class"/>
    <s v="MN-17935"/>
    <x v="438"/>
    <x v="0"/>
    <s v="United States"/>
    <s v="Memphis"/>
    <x v="18"/>
    <n v="38109"/>
    <x v="0"/>
    <s v="OFF-ST-10003716"/>
    <x v="1"/>
    <x v="4"/>
    <s v="Tennsco Double-Tier Lockers"/>
    <n v="720.06399999999996"/>
    <n v="4"/>
    <n v="0.2"/>
    <x v="3241"/>
    <x v="2"/>
    <x v="3"/>
    <x v="0"/>
    <x v="0"/>
  </r>
  <r>
    <n v="3785"/>
    <s v="CA-2017-125752"/>
    <d v="2017-07-31T00:00:00"/>
    <d v="2017-08-04T00:00:00"/>
    <s v="Standard Class"/>
    <s v="EH-14125"/>
    <x v="258"/>
    <x v="2"/>
    <s v="United States"/>
    <s v="Fort Lauderdale"/>
    <x v="2"/>
    <n v="33311"/>
    <x v="0"/>
    <s v="TEC-AC-10003590"/>
    <x v="2"/>
    <x v="11"/>
    <s v="TRENDnet 56K USB 2.0 Phone, Internet and Fax Modem"/>
    <n v="41.423999999999999"/>
    <n v="2"/>
    <n v="0.2"/>
    <x v="3242"/>
    <x v="2"/>
    <x v="3"/>
    <x v="2"/>
    <x v="7"/>
  </r>
  <r>
    <n v="3786"/>
    <s v="CA-2017-112487"/>
    <d v="2017-12-26T00:00:00"/>
    <d v="2017-12-30T00:00:00"/>
    <s v="Standard Class"/>
    <s v="TC-21535"/>
    <x v="426"/>
    <x v="2"/>
    <s v="United States"/>
    <s v="Columbus"/>
    <x v="24"/>
    <n v="43229"/>
    <x v="3"/>
    <s v="OFF-BI-10000494"/>
    <x v="1"/>
    <x v="8"/>
    <s v="Acco Economy Flexible Poly Round Ring Binder"/>
    <n v="3.1320000000000001"/>
    <n v="2"/>
    <n v="0.7"/>
    <x v="3243"/>
    <x v="1"/>
    <x v="3"/>
    <x v="0"/>
    <x v="4"/>
  </r>
  <r>
    <n v="3787"/>
    <s v="CA-2016-144218"/>
    <d v="2016-10-31T00:00:00"/>
    <d v="2016-11-04T00:00:00"/>
    <s v="Standard Class"/>
    <s v="JD-15895"/>
    <x v="63"/>
    <x v="1"/>
    <s v="United States"/>
    <s v="Los Angeles"/>
    <x v="1"/>
    <n v="90045"/>
    <x v="1"/>
    <s v="OFF-ST-10002615"/>
    <x v="1"/>
    <x v="4"/>
    <s v="Dual Level, Single-Width Filing Carts"/>
    <n v="1085.42"/>
    <n v="7"/>
    <n v="0"/>
    <x v="3244"/>
    <x v="0"/>
    <x v="0"/>
    <x v="0"/>
    <x v="2"/>
  </r>
  <r>
    <n v="3788"/>
    <s v="CA-2016-169971"/>
    <d v="2016-09-04T00:00:00"/>
    <d v="2016-09-09T00:00:00"/>
    <s v="Standard Class"/>
    <s v="IL-15100"/>
    <x v="582"/>
    <x v="0"/>
    <s v="United States"/>
    <s v="Houston"/>
    <x v="5"/>
    <n v="77041"/>
    <x v="2"/>
    <s v="OFF-AR-10002804"/>
    <x v="1"/>
    <x v="6"/>
    <s v="Faber Castell Col-Erase Pencils"/>
    <n v="3.9119999999999999"/>
    <n v="1"/>
    <n v="0.2"/>
    <x v="3245"/>
    <x v="2"/>
    <x v="0"/>
    <x v="2"/>
    <x v="8"/>
  </r>
  <r>
    <n v="3789"/>
    <s v="CA-2016-169971"/>
    <d v="2016-09-04T00:00:00"/>
    <d v="2016-09-09T00:00:00"/>
    <s v="Standard Class"/>
    <s v="IL-15100"/>
    <x v="582"/>
    <x v="0"/>
    <s v="United States"/>
    <s v="Houston"/>
    <x v="5"/>
    <n v="77041"/>
    <x v="2"/>
    <s v="OFF-AR-10001044"/>
    <x v="1"/>
    <x v="6"/>
    <s v="BOSTON Ranger #55 Pencil Sharpener, Black"/>
    <n v="62.375999999999998"/>
    <n v="3"/>
    <n v="0.2"/>
    <x v="3246"/>
    <x v="2"/>
    <x v="0"/>
    <x v="2"/>
    <x v="8"/>
  </r>
  <r>
    <n v="3790"/>
    <s v="US-2016-133508"/>
    <d v="2016-04-17T00:00:00"/>
    <d v="2016-04-21T00:00:00"/>
    <s v="Standard Class"/>
    <s v="SW-20350"/>
    <x v="680"/>
    <x v="2"/>
    <s v="United States"/>
    <s v="Omaha"/>
    <x v="8"/>
    <n v="68104"/>
    <x v="2"/>
    <s v="OFF-FA-10000134"/>
    <x v="1"/>
    <x v="13"/>
    <s v="Advantus Push Pins, Aluminum Head"/>
    <n v="29.05"/>
    <n v="5"/>
    <n v="0"/>
    <x v="3247"/>
    <x v="0"/>
    <x v="0"/>
    <x v="1"/>
    <x v="3"/>
  </r>
  <r>
    <n v="3791"/>
    <s v="CA-2014-107139"/>
    <d v="2014-07-05T00:00:00"/>
    <d v="2014-07-11T00:00:00"/>
    <s v="Standard Class"/>
    <s v="DP-13390"/>
    <x v="503"/>
    <x v="2"/>
    <s v="United States"/>
    <s v="Los Angeles"/>
    <x v="1"/>
    <n v="90004"/>
    <x v="1"/>
    <s v="OFF-BI-10001670"/>
    <x v="1"/>
    <x v="8"/>
    <s v="Vinyl Sectional Post Binders"/>
    <n v="180.96"/>
    <n v="6"/>
    <n v="0.2"/>
    <x v="3248"/>
    <x v="2"/>
    <x v="2"/>
    <x v="2"/>
    <x v="7"/>
  </r>
  <r>
    <n v="3792"/>
    <s v="CA-2015-111325"/>
    <d v="2015-02-27T00:00:00"/>
    <d v="2015-02-28T00:00:00"/>
    <s v="First Class"/>
    <s v="BT-11395"/>
    <x v="387"/>
    <x v="1"/>
    <s v="United States"/>
    <s v="Altoona"/>
    <x v="9"/>
    <n v="16602"/>
    <x v="3"/>
    <s v="OFF-BI-10000343"/>
    <x v="1"/>
    <x v="8"/>
    <s v="Pressboard Covers with Storage Hooks, 9 1/2&quot; x 11&quot;, Light Blue"/>
    <n v="4.4189999999999996"/>
    <n v="3"/>
    <n v="0.7"/>
    <x v="3249"/>
    <x v="1"/>
    <x v="1"/>
    <x v="3"/>
    <x v="11"/>
  </r>
  <r>
    <n v="3793"/>
    <s v="CA-2015-111325"/>
    <d v="2015-02-27T00:00:00"/>
    <d v="2015-02-28T00:00:00"/>
    <s v="First Class"/>
    <s v="BT-11395"/>
    <x v="387"/>
    <x v="1"/>
    <s v="United States"/>
    <s v="Altoona"/>
    <x v="9"/>
    <n v="16602"/>
    <x v="3"/>
    <s v="OFF-AR-10002257"/>
    <x v="1"/>
    <x v="6"/>
    <s v="Eldon Spacemaker Box, Quick-Snap Lid, Clear"/>
    <n v="16.032"/>
    <n v="6"/>
    <n v="0.2"/>
    <x v="3250"/>
    <x v="2"/>
    <x v="1"/>
    <x v="3"/>
    <x v="11"/>
  </r>
  <r>
    <n v="3794"/>
    <s v="CA-2015-163762"/>
    <d v="2015-11-27T00:00:00"/>
    <d v="2015-12-01T00:00:00"/>
    <s v="Standard Class"/>
    <s v="JE-15475"/>
    <x v="188"/>
    <x v="0"/>
    <s v="United States"/>
    <s v="New York City"/>
    <x v="15"/>
    <n v="10024"/>
    <x v="3"/>
    <s v="OFF-AR-10001915"/>
    <x v="1"/>
    <x v="6"/>
    <s v="Peel-Off China Markers"/>
    <n v="29.79"/>
    <n v="3"/>
    <n v="0"/>
    <x v="1476"/>
    <x v="0"/>
    <x v="1"/>
    <x v="0"/>
    <x v="0"/>
  </r>
  <r>
    <n v="3795"/>
    <s v="US-2014-117163"/>
    <d v="2014-01-27T00:00:00"/>
    <d v="2014-02-02T00:00:00"/>
    <s v="Standard Class"/>
    <s v="EJ-13720"/>
    <x v="719"/>
    <x v="0"/>
    <s v="United States"/>
    <s v="San Diego"/>
    <x v="1"/>
    <n v="92037"/>
    <x v="1"/>
    <s v="OFF-ST-10003692"/>
    <x v="1"/>
    <x v="4"/>
    <s v="Recycled Steel Personal File for Hanging File Folders"/>
    <n v="57.23"/>
    <n v="1"/>
    <n v="0"/>
    <x v="2005"/>
    <x v="0"/>
    <x v="2"/>
    <x v="3"/>
    <x v="9"/>
  </r>
  <r>
    <n v="3796"/>
    <s v="US-2014-117163"/>
    <d v="2014-01-27T00:00:00"/>
    <d v="2014-02-02T00:00:00"/>
    <s v="Standard Class"/>
    <s v="EJ-13720"/>
    <x v="719"/>
    <x v="0"/>
    <s v="United States"/>
    <s v="San Diego"/>
    <x v="1"/>
    <n v="92037"/>
    <x v="1"/>
    <s v="FUR-TA-10003469"/>
    <x v="0"/>
    <x v="3"/>
    <s v="Balt Split Level Computer Training Table"/>
    <n v="333"/>
    <n v="3"/>
    <n v="0.2"/>
    <x v="3251"/>
    <x v="2"/>
    <x v="2"/>
    <x v="3"/>
    <x v="9"/>
  </r>
  <r>
    <n v="3797"/>
    <s v="US-2014-117163"/>
    <d v="2014-01-27T00:00:00"/>
    <d v="2014-02-02T00:00:00"/>
    <s v="Standard Class"/>
    <s v="EJ-13720"/>
    <x v="719"/>
    <x v="0"/>
    <s v="United States"/>
    <s v="San Diego"/>
    <x v="1"/>
    <n v="92037"/>
    <x v="1"/>
    <s v="OFF-AR-10003179"/>
    <x v="1"/>
    <x v="6"/>
    <s v="Dixon Ticonderoga Core-Lock Colored Pencils"/>
    <n v="36.44"/>
    <n v="4"/>
    <n v="0"/>
    <x v="3252"/>
    <x v="0"/>
    <x v="2"/>
    <x v="3"/>
    <x v="9"/>
  </r>
  <r>
    <n v="3798"/>
    <s v="CA-2017-121314"/>
    <d v="2017-09-23T00:00:00"/>
    <d v="2017-09-26T00:00:00"/>
    <s v="First Class"/>
    <s v="BE-11410"/>
    <x v="648"/>
    <x v="0"/>
    <s v="United States"/>
    <s v="Miami"/>
    <x v="2"/>
    <n v="33178"/>
    <x v="0"/>
    <s v="OFF-PA-10003395"/>
    <x v="1"/>
    <x v="10"/>
    <s v="Xerox 1941"/>
    <n v="251.64"/>
    <n v="3"/>
    <n v="0.2"/>
    <x v="1185"/>
    <x v="2"/>
    <x v="3"/>
    <x v="2"/>
    <x v="8"/>
  </r>
  <r>
    <n v="3799"/>
    <s v="CA-2017-147760"/>
    <d v="2017-11-04T00:00:00"/>
    <d v="2017-11-05T00:00:00"/>
    <s v="First Class"/>
    <s v="KL-16555"/>
    <x v="126"/>
    <x v="1"/>
    <s v="United States"/>
    <s v="Greensboro"/>
    <x v="3"/>
    <n v="27405"/>
    <x v="0"/>
    <s v="FUR-TA-10004575"/>
    <x v="0"/>
    <x v="3"/>
    <s v="Hon 5100 Series Wood Tables"/>
    <n v="523.76400000000001"/>
    <n v="3"/>
    <n v="0.4"/>
    <x v="3253"/>
    <x v="1"/>
    <x v="3"/>
    <x v="0"/>
    <x v="0"/>
  </r>
  <r>
    <n v="3800"/>
    <s v="CA-2017-147760"/>
    <d v="2017-11-04T00:00:00"/>
    <d v="2017-11-05T00:00:00"/>
    <s v="First Class"/>
    <s v="KL-16555"/>
    <x v="126"/>
    <x v="1"/>
    <s v="United States"/>
    <s v="Greensboro"/>
    <x v="3"/>
    <n v="27405"/>
    <x v="0"/>
    <s v="TEC-PH-10002483"/>
    <x v="2"/>
    <x v="7"/>
    <s v="Motorola Moto X"/>
    <n v="1359.96"/>
    <n v="5"/>
    <n v="0.2"/>
    <x v="3254"/>
    <x v="2"/>
    <x v="3"/>
    <x v="0"/>
    <x v="0"/>
  </r>
  <r>
    <n v="3801"/>
    <s v="CA-2016-156503"/>
    <d v="2016-10-14T00:00:00"/>
    <d v="2016-10-20T00:00:00"/>
    <s v="Standard Class"/>
    <s v="NC-18415"/>
    <x v="720"/>
    <x v="0"/>
    <s v="United States"/>
    <s v="Jacksonville"/>
    <x v="3"/>
    <n v="28540"/>
    <x v="0"/>
    <s v="FUR-CH-10003606"/>
    <x v="0"/>
    <x v="1"/>
    <s v="SAFCO Folding Chair Trolley"/>
    <n v="102.592"/>
    <n v="1"/>
    <n v="0.2"/>
    <x v="3255"/>
    <x v="2"/>
    <x v="0"/>
    <x v="0"/>
    <x v="2"/>
  </r>
  <r>
    <n v="3802"/>
    <s v="CA-2016-156503"/>
    <d v="2016-10-14T00:00:00"/>
    <d v="2016-10-20T00:00:00"/>
    <s v="Standard Class"/>
    <s v="NC-18415"/>
    <x v="720"/>
    <x v="0"/>
    <s v="United States"/>
    <s v="Jacksonville"/>
    <x v="3"/>
    <n v="28540"/>
    <x v="0"/>
    <s v="TEC-AC-10002473"/>
    <x v="2"/>
    <x v="11"/>
    <s v="Maxell 4.7GB DVD-R"/>
    <n v="22.704000000000001"/>
    <n v="1"/>
    <n v="0.2"/>
    <x v="3256"/>
    <x v="2"/>
    <x v="0"/>
    <x v="0"/>
    <x v="2"/>
  </r>
  <r>
    <n v="3803"/>
    <s v="CA-2016-156503"/>
    <d v="2016-10-14T00:00:00"/>
    <d v="2016-10-20T00:00:00"/>
    <s v="Standard Class"/>
    <s v="NC-18415"/>
    <x v="720"/>
    <x v="0"/>
    <s v="United States"/>
    <s v="Jacksonville"/>
    <x v="3"/>
    <n v="28540"/>
    <x v="0"/>
    <s v="OFF-PA-10002319"/>
    <x v="1"/>
    <x v="10"/>
    <s v="Xerox 1944"/>
    <n v="93.024000000000001"/>
    <n v="3"/>
    <n v="0.2"/>
    <x v="2759"/>
    <x v="2"/>
    <x v="0"/>
    <x v="0"/>
    <x v="2"/>
  </r>
  <r>
    <n v="3804"/>
    <s v="CA-2016-156503"/>
    <d v="2016-10-14T00:00:00"/>
    <d v="2016-10-20T00:00:00"/>
    <s v="Standard Class"/>
    <s v="NC-18415"/>
    <x v="720"/>
    <x v="0"/>
    <s v="United States"/>
    <s v="Jacksonville"/>
    <x v="3"/>
    <n v="28540"/>
    <x v="0"/>
    <s v="OFF-SU-10000946"/>
    <x v="1"/>
    <x v="14"/>
    <s v="Staple remover"/>
    <n v="12.768000000000001"/>
    <n v="2"/>
    <n v="0.2"/>
    <x v="3257"/>
    <x v="2"/>
    <x v="0"/>
    <x v="0"/>
    <x v="2"/>
  </r>
  <r>
    <n v="3805"/>
    <s v="CA-2016-156503"/>
    <d v="2016-10-14T00:00:00"/>
    <d v="2016-10-20T00:00:00"/>
    <s v="Standard Class"/>
    <s v="NC-18415"/>
    <x v="720"/>
    <x v="0"/>
    <s v="United States"/>
    <s v="Jacksonville"/>
    <x v="3"/>
    <n v="28540"/>
    <x v="0"/>
    <s v="OFF-EN-10001335"/>
    <x v="1"/>
    <x v="12"/>
    <s v="White Business Envelopes with Contemporary Seam, Recycled White Business Envelopes"/>
    <n v="35.008000000000003"/>
    <n v="4"/>
    <n v="0.2"/>
    <x v="3258"/>
    <x v="2"/>
    <x v="0"/>
    <x v="0"/>
    <x v="2"/>
  </r>
  <r>
    <n v="3806"/>
    <s v="CA-2016-156503"/>
    <d v="2016-10-14T00:00:00"/>
    <d v="2016-10-20T00:00:00"/>
    <s v="Standard Class"/>
    <s v="NC-18415"/>
    <x v="720"/>
    <x v="0"/>
    <s v="United States"/>
    <s v="Jacksonville"/>
    <x v="3"/>
    <n v="28540"/>
    <x v="0"/>
    <s v="OFF-PA-10002377"/>
    <x v="1"/>
    <x v="10"/>
    <s v="Xerox 1916"/>
    <n v="39.152000000000001"/>
    <n v="1"/>
    <n v="0.2"/>
    <x v="3259"/>
    <x v="2"/>
    <x v="0"/>
    <x v="0"/>
    <x v="2"/>
  </r>
  <r>
    <n v="3807"/>
    <s v="CA-2015-113628"/>
    <d v="2015-11-12T00:00:00"/>
    <d v="2015-11-19T00:00:00"/>
    <s v="Standard Class"/>
    <s v="AH-10690"/>
    <x v="706"/>
    <x v="1"/>
    <s v="United States"/>
    <s v="Plantation"/>
    <x v="2"/>
    <n v="33317"/>
    <x v="0"/>
    <s v="OFF-AR-10001246"/>
    <x v="1"/>
    <x v="6"/>
    <s v="Newell 317"/>
    <n v="11.76"/>
    <n v="5"/>
    <n v="0.2"/>
    <x v="3260"/>
    <x v="2"/>
    <x v="1"/>
    <x v="0"/>
    <x v="0"/>
  </r>
  <r>
    <n v="3808"/>
    <s v="CA-2015-113628"/>
    <d v="2015-11-12T00:00:00"/>
    <d v="2015-11-19T00:00:00"/>
    <s v="Standard Class"/>
    <s v="AH-10690"/>
    <x v="706"/>
    <x v="1"/>
    <s v="United States"/>
    <s v="Plantation"/>
    <x v="2"/>
    <n v="33317"/>
    <x v="0"/>
    <s v="OFF-BI-10003291"/>
    <x v="1"/>
    <x v="8"/>
    <s v="Wilson Jones Leather-Like Binders with DublLock Round Rings"/>
    <n v="5.2380000000000004"/>
    <n v="2"/>
    <n v="0.7"/>
    <x v="3261"/>
    <x v="1"/>
    <x v="1"/>
    <x v="0"/>
    <x v="0"/>
  </r>
  <r>
    <n v="3809"/>
    <s v="CA-2015-113628"/>
    <d v="2015-11-12T00:00:00"/>
    <d v="2015-11-19T00:00:00"/>
    <s v="Standard Class"/>
    <s v="AH-10690"/>
    <x v="706"/>
    <x v="1"/>
    <s v="United States"/>
    <s v="Plantation"/>
    <x v="2"/>
    <n v="33317"/>
    <x v="0"/>
    <s v="OFF-BI-10002799"/>
    <x v="1"/>
    <x v="8"/>
    <s v="SlimView Poly Binder, 3/8&quot;"/>
    <n v="4.6619999999999999"/>
    <n v="3"/>
    <n v="0.7"/>
    <x v="3262"/>
    <x v="1"/>
    <x v="1"/>
    <x v="0"/>
    <x v="0"/>
  </r>
  <r>
    <n v="3810"/>
    <s v="CA-2015-113628"/>
    <d v="2015-11-12T00:00:00"/>
    <d v="2015-11-19T00:00:00"/>
    <s v="Standard Class"/>
    <s v="AH-10690"/>
    <x v="706"/>
    <x v="1"/>
    <s v="United States"/>
    <s v="Plantation"/>
    <x v="2"/>
    <n v="33317"/>
    <x v="0"/>
    <s v="FUR-CH-10003298"/>
    <x v="0"/>
    <x v="1"/>
    <s v="Office Star - Contemporary Task Swivel chair with Loop Arms, Charcoal"/>
    <n v="523.91999999999996"/>
    <n v="5"/>
    <n v="0.2"/>
    <x v="3263"/>
    <x v="2"/>
    <x v="1"/>
    <x v="0"/>
    <x v="0"/>
  </r>
  <r>
    <n v="3811"/>
    <s v="CA-2015-113628"/>
    <d v="2015-11-12T00:00:00"/>
    <d v="2015-11-19T00:00:00"/>
    <s v="Standard Class"/>
    <s v="AH-10690"/>
    <x v="706"/>
    <x v="1"/>
    <s v="United States"/>
    <s v="Plantation"/>
    <x v="2"/>
    <n v="33317"/>
    <x v="0"/>
    <s v="TEC-PH-10000441"/>
    <x v="2"/>
    <x v="7"/>
    <s v="VTech DS6151"/>
    <n v="100.792"/>
    <n v="1"/>
    <n v="0.2"/>
    <x v="3264"/>
    <x v="2"/>
    <x v="1"/>
    <x v="0"/>
    <x v="0"/>
  </r>
  <r>
    <n v="3812"/>
    <s v="CA-2015-113628"/>
    <d v="2015-11-12T00:00:00"/>
    <d v="2015-11-19T00:00:00"/>
    <s v="Standard Class"/>
    <s v="AH-10690"/>
    <x v="706"/>
    <x v="1"/>
    <s v="United States"/>
    <s v="Plantation"/>
    <x v="2"/>
    <n v="33317"/>
    <x v="0"/>
    <s v="FUR-CH-10004477"/>
    <x v="0"/>
    <x v="1"/>
    <s v="Global Push Button Manager's Chair, Indigo"/>
    <n v="146.136"/>
    <n v="3"/>
    <n v="0.2"/>
    <x v="3265"/>
    <x v="2"/>
    <x v="1"/>
    <x v="0"/>
    <x v="0"/>
  </r>
  <r>
    <n v="3813"/>
    <s v="CA-2017-147753"/>
    <d v="2017-03-05T00:00:00"/>
    <d v="2017-03-05T00:00:00"/>
    <s v="Same Day"/>
    <s v="PK-19075"/>
    <x v="7"/>
    <x v="0"/>
    <s v="United States"/>
    <s v="Milwaukee"/>
    <x v="6"/>
    <n v="53209"/>
    <x v="2"/>
    <s v="OFF-LA-10003537"/>
    <x v="1"/>
    <x v="2"/>
    <s v="Avery 515"/>
    <n v="25.06"/>
    <n v="2"/>
    <n v="0"/>
    <x v="3266"/>
    <x v="0"/>
    <x v="3"/>
    <x v="3"/>
    <x v="10"/>
  </r>
  <r>
    <n v="3814"/>
    <s v="CA-2015-103961"/>
    <d v="2015-11-05T00:00:00"/>
    <d v="2015-11-09T00:00:00"/>
    <s v="Standard Class"/>
    <s v="NG-18430"/>
    <x v="159"/>
    <x v="0"/>
    <s v="United States"/>
    <s v="Quincy"/>
    <x v="10"/>
    <n v="62301"/>
    <x v="2"/>
    <s v="OFF-LA-10004484"/>
    <x v="1"/>
    <x v="2"/>
    <s v="Avery 476"/>
    <n v="19.824000000000002"/>
    <n v="6"/>
    <n v="0.2"/>
    <x v="3267"/>
    <x v="2"/>
    <x v="1"/>
    <x v="0"/>
    <x v="0"/>
  </r>
  <r>
    <n v="3815"/>
    <s v="CA-2016-152471"/>
    <d v="2016-07-08T00:00:00"/>
    <d v="2016-07-08T00:00:00"/>
    <s v="Same Day"/>
    <s v="ZD-21925"/>
    <x v="9"/>
    <x v="0"/>
    <s v="United States"/>
    <s v="Jacksonville"/>
    <x v="2"/>
    <n v="32216"/>
    <x v="0"/>
    <s v="TEC-PH-10002824"/>
    <x v="2"/>
    <x v="7"/>
    <s v="Jabra SPEAK 410 Multidevice Speakerphone"/>
    <n v="823.96"/>
    <n v="5"/>
    <n v="0.2"/>
    <x v="3268"/>
    <x v="2"/>
    <x v="0"/>
    <x v="2"/>
    <x v="7"/>
  </r>
  <r>
    <n v="3816"/>
    <s v="CA-2016-152471"/>
    <d v="2016-07-08T00:00:00"/>
    <d v="2016-07-08T00:00:00"/>
    <s v="Same Day"/>
    <s v="ZD-21925"/>
    <x v="9"/>
    <x v="0"/>
    <s v="United States"/>
    <s v="Jacksonville"/>
    <x v="2"/>
    <n v="32216"/>
    <x v="0"/>
    <s v="OFF-PA-10004965"/>
    <x v="1"/>
    <x v="10"/>
    <s v="Xerox 1921"/>
    <n v="15.984"/>
    <n v="2"/>
    <n v="0.2"/>
    <x v="3269"/>
    <x v="2"/>
    <x v="0"/>
    <x v="2"/>
    <x v="7"/>
  </r>
  <r>
    <n v="3817"/>
    <s v="CA-2015-102582"/>
    <d v="2015-09-15T00:00:00"/>
    <d v="2015-09-19T00:00:00"/>
    <s v="Standard Class"/>
    <s v="NW-18400"/>
    <x v="508"/>
    <x v="0"/>
    <s v="United States"/>
    <s v="Mobile"/>
    <x v="19"/>
    <n v="36608"/>
    <x v="0"/>
    <s v="FUR-TA-10003569"/>
    <x v="0"/>
    <x v="3"/>
    <s v="Bretford CR8500 Series Meeting Room Furniture"/>
    <n v="801.96"/>
    <n v="2"/>
    <n v="0"/>
    <x v="3098"/>
    <x v="0"/>
    <x v="1"/>
    <x v="2"/>
    <x v="8"/>
  </r>
  <r>
    <n v="3818"/>
    <s v="CA-2015-102582"/>
    <d v="2015-09-15T00:00:00"/>
    <d v="2015-09-19T00:00:00"/>
    <s v="Standard Class"/>
    <s v="NW-18400"/>
    <x v="508"/>
    <x v="0"/>
    <s v="United States"/>
    <s v="Mobile"/>
    <x v="19"/>
    <n v="36608"/>
    <x v="0"/>
    <s v="TEC-PH-10003187"/>
    <x v="2"/>
    <x v="7"/>
    <s v="Anker Astro Mini 3000mAh Ultra-Compact Portable Charger"/>
    <n v="59.97"/>
    <n v="3"/>
    <n v="0"/>
    <x v="232"/>
    <x v="0"/>
    <x v="1"/>
    <x v="2"/>
    <x v="8"/>
  </r>
  <r>
    <n v="3819"/>
    <s v="CA-2015-102582"/>
    <d v="2015-09-15T00:00:00"/>
    <d v="2015-09-19T00:00:00"/>
    <s v="Standard Class"/>
    <s v="NW-18400"/>
    <x v="508"/>
    <x v="0"/>
    <s v="United States"/>
    <s v="Mobile"/>
    <x v="19"/>
    <n v="36608"/>
    <x v="0"/>
    <s v="FUR-CH-10004853"/>
    <x v="0"/>
    <x v="1"/>
    <s v="Global Manager's Adjustable Task Chair, Storm"/>
    <n v="1056.8599999999999"/>
    <n v="7"/>
    <n v="0"/>
    <x v="3270"/>
    <x v="0"/>
    <x v="1"/>
    <x v="2"/>
    <x v="8"/>
  </r>
  <r>
    <n v="3820"/>
    <s v="CA-2017-141873"/>
    <d v="2017-10-09T00:00:00"/>
    <d v="2017-10-14T00:00:00"/>
    <s v="Standard Class"/>
    <s v="HG-14845"/>
    <x v="668"/>
    <x v="0"/>
    <s v="United States"/>
    <s v="New York City"/>
    <x v="15"/>
    <n v="10024"/>
    <x v="3"/>
    <s v="OFF-BI-10001031"/>
    <x v="1"/>
    <x v="8"/>
    <s v="Pressboard Data Binders by Wilson Jones"/>
    <n v="12.816000000000001"/>
    <n v="3"/>
    <n v="0.2"/>
    <x v="3271"/>
    <x v="2"/>
    <x v="3"/>
    <x v="0"/>
    <x v="2"/>
  </r>
  <r>
    <n v="3821"/>
    <s v="CA-2017-141873"/>
    <d v="2017-10-09T00:00:00"/>
    <d v="2017-10-14T00:00:00"/>
    <s v="Standard Class"/>
    <s v="HG-14845"/>
    <x v="668"/>
    <x v="0"/>
    <s v="United States"/>
    <s v="New York City"/>
    <x v="15"/>
    <n v="10024"/>
    <x v="3"/>
    <s v="FUR-BO-10003034"/>
    <x v="0"/>
    <x v="0"/>
    <s v="O'Sullivan Elevations Bookcase, Cherry Finish"/>
    <n v="314.35199999999998"/>
    <n v="3"/>
    <n v="0.2"/>
    <x v="3272"/>
    <x v="2"/>
    <x v="3"/>
    <x v="0"/>
    <x v="2"/>
  </r>
  <r>
    <n v="3822"/>
    <s v="CA-2017-141873"/>
    <d v="2017-10-09T00:00:00"/>
    <d v="2017-10-14T00:00:00"/>
    <s v="Standard Class"/>
    <s v="HG-14845"/>
    <x v="668"/>
    <x v="0"/>
    <s v="United States"/>
    <s v="New York City"/>
    <x v="15"/>
    <n v="10024"/>
    <x v="3"/>
    <s v="OFF-PA-10000069"/>
    <x v="1"/>
    <x v="10"/>
    <s v="TOPS 4 x 6 Fluorescent Color Memo Sheets, 500 Sheets per Pack"/>
    <n v="18.98"/>
    <n v="2"/>
    <n v="0"/>
    <x v="3273"/>
    <x v="0"/>
    <x v="3"/>
    <x v="0"/>
    <x v="2"/>
  </r>
  <r>
    <n v="3823"/>
    <s v="CA-2017-141873"/>
    <d v="2017-10-09T00:00:00"/>
    <d v="2017-10-14T00:00:00"/>
    <s v="Standard Class"/>
    <s v="HG-14845"/>
    <x v="668"/>
    <x v="0"/>
    <s v="United States"/>
    <s v="New York City"/>
    <x v="15"/>
    <n v="10024"/>
    <x v="3"/>
    <s v="OFF-BI-10003655"/>
    <x v="1"/>
    <x v="8"/>
    <s v="Durable Pressboard Binders"/>
    <n v="18.239999999999998"/>
    <n v="6"/>
    <n v="0.2"/>
    <x v="3274"/>
    <x v="2"/>
    <x v="3"/>
    <x v="0"/>
    <x v="2"/>
  </r>
  <r>
    <n v="3824"/>
    <s v="CA-2015-140984"/>
    <d v="2015-09-14T00:00:00"/>
    <d v="2015-09-18T00:00:00"/>
    <s v="Standard Class"/>
    <s v="CC-12685"/>
    <x v="530"/>
    <x v="0"/>
    <s v="United States"/>
    <s v="New York City"/>
    <x v="15"/>
    <n v="10011"/>
    <x v="3"/>
    <s v="OFF-ST-10000585"/>
    <x v="1"/>
    <x v="4"/>
    <s v="Economy Rollaway Files"/>
    <n v="991.2"/>
    <n v="6"/>
    <n v="0"/>
    <x v="3275"/>
    <x v="0"/>
    <x v="1"/>
    <x v="2"/>
    <x v="8"/>
  </r>
  <r>
    <n v="3825"/>
    <s v="CA-2015-140984"/>
    <d v="2015-09-14T00:00:00"/>
    <d v="2015-09-18T00:00:00"/>
    <s v="Standard Class"/>
    <s v="CC-12685"/>
    <x v="530"/>
    <x v="0"/>
    <s v="United States"/>
    <s v="New York City"/>
    <x v="15"/>
    <n v="10011"/>
    <x v="3"/>
    <s v="TEC-CO-10001571"/>
    <x v="2"/>
    <x v="16"/>
    <s v="Sharp 1540cs Digital Laser Copier"/>
    <n v="879.98400000000004"/>
    <n v="2"/>
    <n v="0.2"/>
    <x v="3219"/>
    <x v="2"/>
    <x v="1"/>
    <x v="2"/>
    <x v="8"/>
  </r>
  <r>
    <n v="3826"/>
    <s v="CA-2015-140984"/>
    <d v="2015-09-14T00:00:00"/>
    <d v="2015-09-18T00:00:00"/>
    <s v="Standard Class"/>
    <s v="CC-12685"/>
    <x v="530"/>
    <x v="0"/>
    <s v="United States"/>
    <s v="New York City"/>
    <x v="15"/>
    <n v="10011"/>
    <x v="3"/>
    <s v="OFF-BI-10002012"/>
    <x v="1"/>
    <x v="8"/>
    <s v="Wilson Jones Easy Flow II Sheet Lifters"/>
    <n v="12.96"/>
    <n v="9"/>
    <n v="0.2"/>
    <x v="3063"/>
    <x v="2"/>
    <x v="1"/>
    <x v="2"/>
    <x v="8"/>
  </r>
  <r>
    <n v="3827"/>
    <s v="CA-2014-132801"/>
    <d v="2014-10-07T00:00:00"/>
    <d v="2014-10-12T00:00:00"/>
    <s v="Standard Class"/>
    <s v="JG-15805"/>
    <x v="189"/>
    <x v="1"/>
    <s v="United States"/>
    <s v="Dallas"/>
    <x v="5"/>
    <n v="75217"/>
    <x v="2"/>
    <s v="OFF-ST-10001228"/>
    <x v="1"/>
    <x v="4"/>
    <s v="Fellowes Personal Hanging Folder Files, Navy"/>
    <n v="107.44"/>
    <n v="10"/>
    <n v="0.2"/>
    <x v="3276"/>
    <x v="2"/>
    <x v="2"/>
    <x v="0"/>
    <x v="2"/>
  </r>
  <r>
    <n v="3828"/>
    <s v="CA-2017-141733"/>
    <d v="2017-05-07T00:00:00"/>
    <d v="2017-05-11T00:00:00"/>
    <s v="Standard Class"/>
    <s v="RW-19540"/>
    <x v="459"/>
    <x v="1"/>
    <s v="United States"/>
    <s v="Detroit"/>
    <x v="12"/>
    <n v="48234"/>
    <x v="2"/>
    <s v="FUR-CH-10004086"/>
    <x v="0"/>
    <x v="1"/>
    <s v="Hon 4070 Series Pagoda Armless Upholstered Stacking Chairs"/>
    <n v="1458.65"/>
    <n v="5"/>
    <n v="0"/>
    <x v="3277"/>
    <x v="0"/>
    <x v="3"/>
    <x v="1"/>
    <x v="5"/>
  </r>
  <r>
    <n v="3829"/>
    <s v="CA-2017-141733"/>
    <d v="2017-05-07T00:00:00"/>
    <d v="2017-05-11T00:00:00"/>
    <s v="Standard Class"/>
    <s v="RW-19540"/>
    <x v="459"/>
    <x v="1"/>
    <s v="United States"/>
    <s v="Detroit"/>
    <x v="12"/>
    <n v="48234"/>
    <x v="2"/>
    <s v="FUR-CH-10002017"/>
    <x v="0"/>
    <x v="1"/>
    <s v="SAFCO Optional Arm Kit for Workspace Cribbage Stacking Chair"/>
    <n v="26.64"/>
    <n v="1"/>
    <n v="0"/>
    <x v="3278"/>
    <x v="0"/>
    <x v="3"/>
    <x v="1"/>
    <x v="5"/>
  </r>
  <r>
    <n v="3830"/>
    <s v="CA-2017-141733"/>
    <d v="2017-05-07T00:00:00"/>
    <d v="2017-05-11T00:00:00"/>
    <s v="Standard Class"/>
    <s v="RW-19540"/>
    <x v="459"/>
    <x v="1"/>
    <s v="United States"/>
    <s v="Detroit"/>
    <x v="12"/>
    <n v="48234"/>
    <x v="2"/>
    <s v="FUR-CH-10000595"/>
    <x v="0"/>
    <x v="1"/>
    <s v="Safco Contoured Stacking Chairs"/>
    <n v="476.8"/>
    <n v="2"/>
    <n v="0"/>
    <x v="3279"/>
    <x v="0"/>
    <x v="3"/>
    <x v="1"/>
    <x v="5"/>
  </r>
  <r>
    <n v="3831"/>
    <s v="CA-2017-141733"/>
    <d v="2017-05-07T00:00:00"/>
    <d v="2017-05-11T00:00:00"/>
    <s v="Standard Class"/>
    <s v="RW-19540"/>
    <x v="459"/>
    <x v="1"/>
    <s v="United States"/>
    <s v="Detroit"/>
    <x v="12"/>
    <n v="48234"/>
    <x v="2"/>
    <s v="OFF-AP-10001563"/>
    <x v="1"/>
    <x v="9"/>
    <s v="Belkin Premiere Surge Master II 8-outlet surge protector"/>
    <n v="87.444000000000003"/>
    <n v="2"/>
    <n v="0.1"/>
    <x v="3280"/>
    <x v="3"/>
    <x v="3"/>
    <x v="1"/>
    <x v="5"/>
  </r>
  <r>
    <n v="3832"/>
    <s v="US-2015-111927"/>
    <d v="2015-11-14T00:00:00"/>
    <d v="2015-11-19T00:00:00"/>
    <s v="Standard Class"/>
    <s v="LS-17230"/>
    <x v="721"/>
    <x v="0"/>
    <s v="United States"/>
    <s v="Dover"/>
    <x v="13"/>
    <n v="19901"/>
    <x v="3"/>
    <s v="FUR-FU-10004017"/>
    <x v="0"/>
    <x v="5"/>
    <s v="Executive Impressions 13&quot; Chairman Wall Clock"/>
    <n v="76.14"/>
    <n v="3"/>
    <n v="0"/>
    <x v="3281"/>
    <x v="0"/>
    <x v="1"/>
    <x v="0"/>
    <x v="0"/>
  </r>
  <r>
    <n v="3833"/>
    <s v="US-2015-111927"/>
    <d v="2015-11-14T00:00:00"/>
    <d v="2015-11-19T00:00:00"/>
    <s v="Standard Class"/>
    <s v="LS-17230"/>
    <x v="721"/>
    <x v="0"/>
    <s v="United States"/>
    <s v="Dover"/>
    <x v="13"/>
    <n v="19901"/>
    <x v="3"/>
    <s v="OFF-BI-10002571"/>
    <x v="1"/>
    <x v="8"/>
    <s v="Avery Framed View Binder, EZD Ring (Locking), Navy, 1 1/2&quot;"/>
    <n v="19.96"/>
    <n v="2"/>
    <n v="0"/>
    <x v="3282"/>
    <x v="0"/>
    <x v="1"/>
    <x v="0"/>
    <x v="0"/>
  </r>
  <r>
    <n v="3834"/>
    <s v="CA-2014-105984"/>
    <d v="2014-11-24T00:00:00"/>
    <d v="2014-11-24T00:00:00"/>
    <s v="Same Day"/>
    <s v="MY-18295"/>
    <x v="501"/>
    <x v="1"/>
    <s v="United States"/>
    <s v="Columbus"/>
    <x v="24"/>
    <n v="43229"/>
    <x v="3"/>
    <s v="TEC-PH-10000560"/>
    <x v="2"/>
    <x v="7"/>
    <s v="Samsung Galaxy S III - 16GB - pebble blue (T-Mobile)"/>
    <n v="1049.97"/>
    <n v="5"/>
    <n v="0.4"/>
    <x v="3283"/>
    <x v="1"/>
    <x v="2"/>
    <x v="0"/>
    <x v="0"/>
  </r>
  <r>
    <n v="3835"/>
    <s v="CA-2014-105984"/>
    <d v="2014-11-24T00:00:00"/>
    <d v="2014-11-24T00:00:00"/>
    <s v="Same Day"/>
    <s v="MY-18295"/>
    <x v="501"/>
    <x v="1"/>
    <s v="United States"/>
    <s v="Columbus"/>
    <x v="24"/>
    <n v="43229"/>
    <x v="3"/>
    <s v="FUR-CH-10000847"/>
    <x v="0"/>
    <x v="1"/>
    <s v="Global Executive Mid-Back Manager's Chair"/>
    <n v="611.05799999999999"/>
    <n v="3"/>
    <n v="0.3"/>
    <x v="3284"/>
    <x v="1"/>
    <x v="2"/>
    <x v="0"/>
    <x v="0"/>
  </r>
  <r>
    <n v="3836"/>
    <s v="CA-2014-100363"/>
    <d v="2014-04-08T00:00:00"/>
    <d v="2014-04-15T00:00:00"/>
    <s v="Standard Class"/>
    <s v="JM-15655"/>
    <x v="487"/>
    <x v="1"/>
    <s v="United States"/>
    <s v="Glendale"/>
    <x v="16"/>
    <n v="85301"/>
    <x v="1"/>
    <s v="OFF-FA-10000611"/>
    <x v="1"/>
    <x v="13"/>
    <s v="Binder Clips by OIC"/>
    <n v="2.3679999999999999"/>
    <n v="2"/>
    <n v="0.2"/>
    <x v="3285"/>
    <x v="2"/>
    <x v="2"/>
    <x v="1"/>
    <x v="3"/>
  </r>
  <r>
    <n v="3837"/>
    <s v="CA-2014-100363"/>
    <d v="2014-04-08T00:00:00"/>
    <d v="2014-04-15T00:00:00"/>
    <s v="Standard Class"/>
    <s v="JM-15655"/>
    <x v="487"/>
    <x v="1"/>
    <s v="United States"/>
    <s v="Glendale"/>
    <x v="16"/>
    <n v="85301"/>
    <x v="1"/>
    <s v="OFF-PA-10004733"/>
    <x v="1"/>
    <x v="10"/>
    <s v="Things To Do Today Spiral Book"/>
    <n v="19.007999999999999"/>
    <n v="3"/>
    <n v="0.2"/>
    <x v="3286"/>
    <x v="2"/>
    <x v="2"/>
    <x v="1"/>
    <x v="3"/>
  </r>
  <r>
    <n v="3838"/>
    <s v="CA-2014-126760"/>
    <d v="2014-07-26T00:00:00"/>
    <d v="2014-08-02T00:00:00"/>
    <s v="Standard Class"/>
    <s v="KM-16720"/>
    <x v="27"/>
    <x v="0"/>
    <s v="United States"/>
    <s v="North Las Vegas"/>
    <x v="33"/>
    <n v="89031"/>
    <x v="1"/>
    <s v="TEC-PH-10001363"/>
    <x v="2"/>
    <x v="7"/>
    <s v="Apple iPhone 5S"/>
    <n v="911.98400000000004"/>
    <n v="2"/>
    <n v="0.2"/>
    <x v="3287"/>
    <x v="2"/>
    <x v="2"/>
    <x v="2"/>
    <x v="7"/>
  </r>
  <r>
    <n v="3839"/>
    <s v="CA-2014-126760"/>
    <d v="2014-07-26T00:00:00"/>
    <d v="2014-08-02T00:00:00"/>
    <s v="Standard Class"/>
    <s v="KM-16720"/>
    <x v="27"/>
    <x v="0"/>
    <s v="United States"/>
    <s v="North Las Vegas"/>
    <x v="33"/>
    <n v="89031"/>
    <x v="1"/>
    <s v="FUR-CH-10003312"/>
    <x v="0"/>
    <x v="1"/>
    <s v="Hon 2090 “Pillow Soft” Series Mid Back Swivel/Tilt Chairs"/>
    <n v="674.35199999999998"/>
    <n v="3"/>
    <n v="0.2"/>
    <x v="3288"/>
    <x v="2"/>
    <x v="2"/>
    <x v="2"/>
    <x v="7"/>
  </r>
  <r>
    <n v="3840"/>
    <s v="CA-2014-126760"/>
    <d v="2014-07-26T00:00:00"/>
    <d v="2014-08-02T00:00:00"/>
    <s v="Standard Class"/>
    <s v="KM-16720"/>
    <x v="27"/>
    <x v="0"/>
    <s v="United States"/>
    <s v="North Las Vegas"/>
    <x v="33"/>
    <n v="89031"/>
    <x v="1"/>
    <s v="FUR-FU-10004018"/>
    <x v="0"/>
    <x v="5"/>
    <s v="Tensor Computer Mounted Lamp"/>
    <n v="134.01"/>
    <n v="9"/>
    <n v="0"/>
    <x v="3289"/>
    <x v="0"/>
    <x v="2"/>
    <x v="2"/>
    <x v="7"/>
  </r>
  <r>
    <n v="3841"/>
    <s v="CA-2014-126760"/>
    <d v="2014-07-26T00:00:00"/>
    <d v="2014-08-02T00:00:00"/>
    <s v="Standard Class"/>
    <s v="KM-16720"/>
    <x v="27"/>
    <x v="0"/>
    <s v="United States"/>
    <s v="North Las Vegas"/>
    <x v="33"/>
    <n v="89031"/>
    <x v="1"/>
    <s v="TEC-AC-10004814"/>
    <x v="2"/>
    <x v="11"/>
    <s v="Logitech Illuminated Ultrathin Keyboard with Backlighting"/>
    <n v="170.97"/>
    <n v="3"/>
    <n v="0"/>
    <x v="3290"/>
    <x v="0"/>
    <x v="2"/>
    <x v="2"/>
    <x v="7"/>
  </r>
  <r>
    <n v="3842"/>
    <s v="US-2014-109162"/>
    <d v="2014-06-08T00:00:00"/>
    <d v="2014-06-12T00:00:00"/>
    <s v="Standard Class"/>
    <s v="KE-16420"/>
    <x v="722"/>
    <x v="1"/>
    <s v="United States"/>
    <s v="Bristol"/>
    <x v="18"/>
    <n v="37620"/>
    <x v="0"/>
    <s v="FUR-CH-10002647"/>
    <x v="0"/>
    <x v="1"/>
    <s v="Situations Contoured Folding Chairs, 4/Set"/>
    <n v="170.352"/>
    <n v="3"/>
    <n v="0.2"/>
    <x v="3291"/>
    <x v="2"/>
    <x v="2"/>
    <x v="1"/>
    <x v="1"/>
  </r>
  <r>
    <n v="3843"/>
    <s v="CA-2014-101931"/>
    <d v="2014-10-28T00:00:00"/>
    <d v="2014-10-31T00:00:00"/>
    <s v="First Class"/>
    <s v="TS-21370"/>
    <x v="477"/>
    <x v="1"/>
    <s v="United States"/>
    <s v="Los Angeles"/>
    <x v="1"/>
    <n v="90049"/>
    <x v="1"/>
    <s v="OFF-BI-10004140"/>
    <x v="1"/>
    <x v="8"/>
    <s v="Avery Non-Stick Binders"/>
    <n v="7.1840000000000002"/>
    <n v="2"/>
    <n v="0.2"/>
    <x v="1675"/>
    <x v="2"/>
    <x v="2"/>
    <x v="0"/>
    <x v="2"/>
  </r>
  <r>
    <n v="3844"/>
    <s v="CA-2014-101931"/>
    <d v="2014-10-28T00:00:00"/>
    <d v="2014-10-31T00:00:00"/>
    <s v="First Class"/>
    <s v="TS-21370"/>
    <x v="477"/>
    <x v="1"/>
    <s v="United States"/>
    <s v="Los Angeles"/>
    <x v="1"/>
    <n v="90049"/>
    <x v="1"/>
    <s v="OFF-SU-10002301"/>
    <x v="1"/>
    <x v="14"/>
    <s v="Serrated Blade or Curved Handle Hand Letter Openers"/>
    <n v="6.28"/>
    <n v="2"/>
    <n v="0"/>
    <x v="3292"/>
    <x v="0"/>
    <x v="2"/>
    <x v="0"/>
    <x v="2"/>
  </r>
  <r>
    <n v="3845"/>
    <s v="CA-2014-101931"/>
    <d v="2014-10-28T00:00:00"/>
    <d v="2014-10-31T00:00:00"/>
    <s v="First Class"/>
    <s v="TS-21370"/>
    <x v="477"/>
    <x v="1"/>
    <s v="United States"/>
    <s v="Los Angeles"/>
    <x v="1"/>
    <n v="90049"/>
    <x v="1"/>
    <s v="OFF-SU-10000646"/>
    <x v="1"/>
    <x v="14"/>
    <s v="Premier Automatic Letter Opener"/>
    <n v="480.74"/>
    <n v="2"/>
    <n v="0"/>
    <x v="3293"/>
    <x v="0"/>
    <x v="2"/>
    <x v="0"/>
    <x v="2"/>
  </r>
  <r>
    <n v="3846"/>
    <s v="CA-2014-101931"/>
    <d v="2014-10-28T00:00:00"/>
    <d v="2014-10-31T00:00:00"/>
    <s v="First Class"/>
    <s v="TS-21370"/>
    <x v="477"/>
    <x v="1"/>
    <s v="United States"/>
    <s v="Los Angeles"/>
    <x v="1"/>
    <n v="90049"/>
    <x v="1"/>
    <s v="FUR-BO-10001337"/>
    <x v="0"/>
    <x v="0"/>
    <s v="O'Sullivan Living Dimensions 2-Shelf Bookcases"/>
    <n v="616.99800000000005"/>
    <n v="6"/>
    <n v="0.15"/>
    <x v="3294"/>
    <x v="2"/>
    <x v="2"/>
    <x v="0"/>
    <x v="2"/>
  </r>
  <r>
    <n v="3847"/>
    <s v="CA-2014-101931"/>
    <d v="2014-10-28T00:00:00"/>
    <d v="2014-10-31T00:00:00"/>
    <s v="First Class"/>
    <s v="TS-21370"/>
    <x v="477"/>
    <x v="1"/>
    <s v="United States"/>
    <s v="Los Angeles"/>
    <x v="1"/>
    <n v="90049"/>
    <x v="1"/>
    <s v="OFF-ST-10003442"/>
    <x v="1"/>
    <x v="4"/>
    <s v="Eldon Portable Mobile Manager"/>
    <n v="141.4"/>
    <n v="5"/>
    <n v="0"/>
    <x v="1680"/>
    <x v="0"/>
    <x v="2"/>
    <x v="0"/>
    <x v="2"/>
  </r>
  <r>
    <n v="3848"/>
    <s v="CA-2017-129000"/>
    <d v="2017-11-25T00:00:00"/>
    <d v="2017-11-27T00:00:00"/>
    <s v="Second Class"/>
    <s v="SZ-20035"/>
    <x v="449"/>
    <x v="2"/>
    <s v="United States"/>
    <s v="Canton"/>
    <x v="12"/>
    <n v="48187"/>
    <x v="2"/>
    <s v="OFF-ST-10001097"/>
    <x v="1"/>
    <x v="4"/>
    <s v="Office Impressions Heavy Duty Welded Shelving &amp; Multimedia Storage Drawers"/>
    <n v="501.81"/>
    <n v="3"/>
    <n v="0"/>
    <x v="232"/>
    <x v="0"/>
    <x v="3"/>
    <x v="0"/>
    <x v="0"/>
  </r>
  <r>
    <n v="3849"/>
    <s v="CA-2017-161053"/>
    <d v="2017-09-22T00:00:00"/>
    <d v="2017-09-23T00:00:00"/>
    <s v="First Class"/>
    <s v="JE-15745"/>
    <x v="32"/>
    <x v="0"/>
    <s v="United States"/>
    <s v="Fayetteville"/>
    <x v="36"/>
    <n v="72701"/>
    <x v="0"/>
    <s v="OFF-BI-10004318"/>
    <x v="1"/>
    <x v="8"/>
    <s v="Ibico EB-19 Dual Function Manual Binding System"/>
    <n v="691.96"/>
    <n v="4"/>
    <n v="0"/>
    <x v="3295"/>
    <x v="0"/>
    <x v="3"/>
    <x v="2"/>
    <x v="8"/>
  </r>
  <r>
    <n v="3850"/>
    <s v="CA-2017-161053"/>
    <d v="2017-09-22T00:00:00"/>
    <d v="2017-09-23T00:00:00"/>
    <s v="First Class"/>
    <s v="JE-15745"/>
    <x v="32"/>
    <x v="0"/>
    <s v="United States"/>
    <s v="Fayetteville"/>
    <x v="36"/>
    <n v="72701"/>
    <x v="0"/>
    <s v="TEC-AC-10004633"/>
    <x v="2"/>
    <x v="11"/>
    <s v="Verbatim 25 GB 6x Blu-ray Single Layer Recordable Disc, 3/Pack"/>
    <n v="34.950000000000003"/>
    <n v="5"/>
    <n v="0"/>
    <x v="3013"/>
    <x v="0"/>
    <x v="3"/>
    <x v="2"/>
    <x v="8"/>
  </r>
  <r>
    <n v="3851"/>
    <s v="CA-2015-142377"/>
    <d v="2015-12-04T00:00:00"/>
    <d v="2015-12-09T00:00:00"/>
    <s v="Standard Class"/>
    <s v="MS-17980"/>
    <x v="99"/>
    <x v="1"/>
    <s v="United States"/>
    <s v="Springfield"/>
    <x v="25"/>
    <n v="65807"/>
    <x v="2"/>
    <s v="OFF-PA-10001970"/>
    <x v="1"/>
    <x v="10"/>
    <s v="Xerox 1881"/>
    <n v="85.96"/>
    <n v="7"/>
    <n v="0"/>
    <x v="3296"/>
    <x v="0"/>
    <x v="1"/>
    <x v="0"/>
    <x v="4"/>
  </r>
  <r>
    <n v="3852"/>
    <s v="CA-2015-127593"/>
    <d v="2015-09-21T00:00:00"/>
    <d v="2015-09-21T00:00:00"/>
    <s v="Same Day"/>
    <s v="DH-13675"/>
    <x v="723"/>
    <x v="2"/>
    <s v="United States"/>
    <s v="Quincy"/>
    <x v="31"/>
    <n v="2169"/>
    <x v="3"/>
    <s v="FUR-FU-10004006"/>
    <x v="0"/>
    <x v="5"/>
    <s v="Deflect-o DuraMat Lighweight, Studded, Beveled Mat for Low Pile Carpeting"/>
    <n v="85.3"/>
    <n v="2"/>
    <n v="0"/>
    <x v="3297"/>
    <x v="0"/>
    <x v="1"/>
    <x v="2"/>
    <x v="8"/>
  </r>
  <r>
    <n v="3853"/>
    <s v="CA-2017-130526"/>
    <d v="2017-11-26T00:00:00"/>
    <d v="2017-11-29T00:00:00"/>
    <s v="First Class"/>
    <s v="GT-14755"/>
    <x v="150"/>
    <x v="0"/>
    <s v="United States"/>
    <s v="Rockford"/>
    <x v="10"/>
    <n v="61107"/>
    <x v="2"/>
    <s v="OFF-BI-10001524"/>
    <x v="1"/>
    <x v="8"/>
    <s v="GBC Premium Transparent Covers with Diagonal Lined Pattern"/>
    <n v="33.567999999999998"/>
    <n v="8"/>
    <n v="0.8"/>
    <x v="3298"/>
    <x v="1"/>
    <x v="3"/>
    <x v="0"/>
    <x v="0"/>
  </r>
  <r>
    <n v="3854"/>
    <s v="US-2017-131849"/>
    <d v="2017-06-06T00:00:00"/>
    <d v="2017-06-10T00:00:00"/>
    <s v="Standard Class"/>
    <s v="GH-14410"/>
    <x v="689"/>
    <x v="2"/>
    <s v="United States"/>
    <s v="San Francisco"/>
    <x v="1"/>
    <n v="94122"/>
    <x v="1"/>
    <s v="FUR-FU-10004164"/>
    <x v="0"/>
    <x v="5"/>
    <s v="Eldon 300 Class Desk Accessories, Black"/>
    <n v="4.95"/>
    <n v="1"/>
    <n v="0"/>
    <x v="3299"/>
    <x v="0"/>
    <x v="3"/>
    <x v="1"/>
    <x v="1"/>
  </r>
  <r>
    <n v="3855"/>
    <s v="US-2017-131849"/>
    <d v="2017-06-06T00:00:00"/>
    <d v="2017-06-10T00:00:00"/>
    <s v="Standard Class"/>
    <s v="GH-14410"/>
    <x v="689"/>
    <x v="2"/>
    <s v="United States"/>
    <s v="San Francisco"/>
    <x v="1"/>
    <n v="94122"/>
    <x v="1"/>
    <s v="OFF-ST-10002957"/>
    <x v="1"/>
    <x v="4"/>
    <s v="Sterilite Show Offs Storage Containers"/>
    <n v="26.4"/>
    <n v="5"/>
    <n v="0"/>
    <x v="232"/>
    <x v="0"/>
    <x v="3"/>
    <x v="1"/>
    <x v="1"/>
  </r>
  <r>
    <n v="3856"/>
    <s v="US-2017-105389"/>
    <d v="2017-10-23T00:00:00"/>
    <d v="2017-10-28T00:00:00"/>
    <s v="Second Class"/>
    <s v="DM-13015"/>
    <x v="661"/>
    <x v="0"/>
    <s v="United States"/>
    <s v="San Antonio"/>
    <x v="5"/>
    <n v="78207"/>
    <x v="2"/>
    <s v="OFF-BI-10004364"/>
    <x v="1"/>
    <x v="8"/>
    <s v="Storex Dura Pro Binders"/>
    <n v="3.5640000000000001"/>
    <n v="3"/>
    <n v="0.8"/>
    <x v="3300"/>
    <x v="1"/>
    <x v="3"/>
    <x v="0"/>
    <x v="2"/>
  </r>
  <r>
    <n v="3857"/>
    <s v="US-2017-105389"/>
    <d v="2017-10-23T00:00:00"/>
    <d v="2017-10-28T00:00:00"/>
    <s v="Second Class"/>
    <s v="DM-13015"/>
    <x v="661"/>
    <x v="0"/>
    <s v="United States"/>
    <s v="San Antonio"/>
    <x v="5"/>
    <n v="78207"/>
    <x v="2"/>
    <s v="TEC-PH-10002824"/>
    <x v="2"/>
    <x v="7"/>
    <s v="Jabra SPEAK 410 Multidevice Speakerphone"/>
    <n v="823.96"/>
    <n v="5"/>
    <n v="0.2"/>
    <x v="3268"/>
    <x v="2"/>
    <x v="3"/>
    <x v="0"/>
    <x v="2"/>
  </r>
  <r>
    <n v="3858"/>
    <s v="US-2017-105389"/>
    <d v="2017-10-23T00:00:00"/>
    <d v="2017-10-28T00:00:00"/>
    <s v="Second Class"/>
    <s v="DM-13015"/>
    <x v="661"/>
    <x v="0"/>
    <s v="United States"/>
    <s v="San Antonio"/>
    <x v="5"/>
    <n v="78207"/>
    <x v="2"/>
    <s v="OFF-AR-10000634"/>
    <x v="1"/>
    <x v="6"/>
    <s v="Newell 320"/>
    <n v="10.272"/>
    <n v="3"/>
    <n v="0.2"/>
    <x v="3301"/>
    <x v="2"/>
    <x v="3"/>
    <x v="0"/>
    <x v="2"/>
  </r>
  <r>
    <n v="3859"/>
    <s v="CA-2014-140816"/>
    <d v="2014-12-20T00:00:00"/>
    <d v="2014-12-20T00:00:00"/>
    <s v="Same Day"/>
    <s v="TC-21295"/>
    <x v="646"/>
    <x v="0"/>
    <s v="United States"/>
    <s v="Thornton"/>
    <x v="22"/>
    <n v="80229"/>
    <x v="1"/>
    <s v="TEC-AC-10001539"/>
    <x v="2"/>
    <x v="11"/>
    <s v="Logitech G430 Surround Sound Gaming Headset with Dolby 7.1 Technology"/>
    <n v="447.94400000000002"/>
    <n v="7"/>
    <n v="0.2"/>
    <x v="3302"/>
    <x v="2"/>
    <x v="2"/>
    <x v="0"/>
    <x v="4"/>
  </r>
  <r>
    <n v="3860"/>
    <s v="CA-2017-154039"/>
    <d v="2017-02-17T00:00:00"/>
    <d v="2017-02-22T00:00:00"/>
    <s v="Standard Class"/>
    <s v="JK-16120"/>
    <x v="451"/>
    <x v="2"/>
    <s v="United States"/>
    <s v="Chicago"/>
    <x v="10"/>
    <n v="60653"/>
    <x v="2"/>
    <s v="FUR-TA-10001932"/>
    <x v="0"/>
    <x v="3"/>
    <s v="Chromcraft 48&quot; x 96&quot; Racetrack Double Pedestal Table"/>
    <n v="480.96"/>
    <n v="3"/>
    <n v="0.5"/>
    <x v="3303"/>
    <x v="1"/>
    <x v="3"/>
    <x v="3"/>
    <x v="11"/>
  </r>
  <r>
    <n v="3861"/>
    <s v="CA-2017-154039"/>
    <d v="2017-02-17T00:00:00"/>
    <d v="2017-02-22T00:00:00"/>
    <s v="Standard Class"/>
    <s v="JK-16120"/>
    <x v="451"/>
    <x v="2"/>
    <s v="United States"/>
    <s v="Chicago"/>
    <x v="10"/>
    <n v="60653"/>
    <x v="2"/>
    <s v="TEC-PH-10002789"/>
    <x v="2"/>
    <x v="7"/>
    <s v="LG Exalt"/>
    <n v="124.792"/>
    <n v="1"/>
    <n v="0.2"/>
    <x v="3304"/>
    <x v="2"/>
    <x v="3"/>
    <x v="3"/>
    <x v="11"/>
  </r>
  <r>
    <n v="3862"/>
    <s v="CA-2014-135755"/>
    <d v="2014-05-03T00:00:00"/>
    <d v="2014-05-10T00:00:00"/>
    <s v="Standard Class"/>
    <s v="NC-18415"/>
    <x v="720"/>
    <x v="0"/>
    <s v="United States"/>
    <s v="Yonkers"/>
    <x v="15"/>
    <n v="10701"/>
    <x v="3"/>
    <s v="OFF-BI-10004828"/>
    <x v="1"/>
    <x v="8"/>
    <s v="GBC Poly Designer Binding Covers"/>
    <n v="40.176000000000002"/>
    <n v="3"/>
    <n v="0.2"/>
    <x v="3305"/>
    <x v="2"/>
    <x v="2"/>
    <x v="1"/>
    <x v="5"/>
  </r>
  <r>
    <n v="3863"/>
    <s v="CA-2014-135755"/>
    <d v="2014-05-03T00:00:00"/>
    <d v="2014-05-10T00:00:00"/>
    <s v="Standard Class"/>
    <s v="NC-18415"/>
    <x v="720"/>
    <x v="0"/>
    <s v="United States"/>
    <s v="Yonkers"/>
    <x v="15"/>
    <n v="10701"/>
    <x v="3"/>
    <s v="OFF-BI-10003981"/>
    <x v="1"/>
    <x v="8"/>
    <s v="Avery Durable Plastic 1&quot; Binders"/>
    <n v="10.896000000000001"/>
    <n v="3"/>
    <n v="0.2"/>
    <x v="3306"/>
    <x v="2"/>
    <x v="2"/>
    <x v="1"/>
    <x v="5"/>
  </r>
  <r>
    <n v="3864"/>
    <s v="CA-2017-123246"/>
    <d v="2017-10-17T00:00:00"/>
    <d v="2017-10-19T00:00:00"/>
    <s v="Second Class"/>
    <s v="AJ-10960"/>
    <x v="195"/>
    <x v="0"/>
    <s v="United States"/>
    <s v="San Diego"/>
    <x v="1"/>
    <n v="92037"/>
    <x v="1"/>
    <s v="OFF-AR-10001770"/>
    <x v="1"/>
    <x v="6"/>
    <s v="Economy #2 Pencils"/>
    <n v="10.64"/>
    <n v="4"/>
    <n v="0"/>
    <x v="3307"/>
    <x v="0"/>
    <x v="3"/>
    <x v="0"/>
    <x v="2"/>
  </r>
  <r>
    <n v="3865"/>
    <s v="CA-2015-157133"/>
    <d v="2015-11-28T00:00:00"/>
    <d v="2015-12-03T00:00:00"/>
    <s v="Standard Class"/>
    <s v="LC-16885"/>
    <x v="62"/>
    <x v="0"/>
    <s v="United States"/>
    <s v="Champaign"/>
    <x v="10"/>
    <n v="61821"/>
    <x v="2"/>
    <s v="FUR-FU-10004904"/>
    <x v="0"/>
    <x v="5"/>
    <s v="Eldon &quot;L&quot; Workstation Diamond Chairmat"/>
    <n v="151.96"/>
    <n v="5"/>
    <n v="0.6"/>
    <x v="3308"/>
    <x v="1"/>
    <x v="1"/>
    <x v="0"/>
    <x v="0"/>
  </r>
  <r>
    <n v="3866"/>
    <s v="CA-2014-124709"/>
    <d v="2014-07-27T00:00:00"/>
    <d v="2014-07-29T00:00:00"/>
    <s v="Second Class"/>
    <s v="GW-14605"/>
    <x v="543"/>
    <x v="0"/>
    <s v="United States"/>
    <s v="San Francisco"/>
    <x v="1"/>
    <n v="94122"/>
    <x v="1"/>
    <s v="TEC-AC-10002842"/>
    <x v="2"/>
    <x v="11"/>
    <s v="WD My Passport Ultra 2TB Portable External Hard Drive"/>
    <n v="238"/>
    <n v="2"/>
    <n v="0"/>
    <x v="1764"/>
    <x v="0"/>
    <x v="2"/>
    <x v="2"/>
    <x v="7"/>
  </r>
  <r>
    <n v="3867"/>
    <s v="CA-2017-146360"/>
    <d v="2017-04-23T00:00:00"/>
    <d v="2017-04-25T00:00:00"/>
    <s v="Second Class"/>
    <s v="SC-20305"/>
    <x v="253"/>
    <x v="0"/>
    <s v="United States"/>
    <s v="Lawrence"/>
    <x v="14"/>
    <n v="46226"/>
    <x v="2"/>
    <s v="TEC-AC-10003590"/>
    <x v="2"/>
    <x v="11"/>
    <s v="TRENDnet 56K USB 2.0 Phone, Internet and Fax Modem"/>
    <n v="155.34"/>
    <n v="6"/>
    <n v="0"/>
    <x v="3309"/>
    <x v="0"/>
    <x v="3"/>
    <x v="1"/>
    <x v="3"/>
  </r>
  <r>
    <n v="3868"/>
    <s v="CA-2015-132486"/>
    <d v="2015-10-23T00:00:00"/>
    <d v="2015-10-27T00:00:00"/>
    <s v="Second Class"/>
    <s v="JF-15355"/>
    <x v="282"/>
    <x v="0"/>
    <s v="United States"/>
    <s v="San Diego"/>
    <x v="1"/>
    <n v="92105"/>
    <x v="1"/>
    <s v="TEC-AC-10000710"/>
    <x v="2"/>
    <x v="11"/>
    <s v="Maxell DVD-RAM Discs"/>
    <n v="148.32"/>
    <n v="9"/>
    <n v="0"/>
    <x v="3310"/>
    <x v="0"/>
    <x v="1"/>
    <x v="0"/>
    <x v="2"/>
  </r>
  <r>
    <n v="3869"/>
    <s v="CA-2015-132486"/>
    <d v="2015-10-23T00:00:00"/>
    <d v="2015-10-27T00:00:00"/>
    <s v="Second Class"/>
    <s v="JF-15355"/>
    <x v="282"/>
    <x v="0"/>
    <s v="United States"/>
    <s v="San Diego"/>
    <x v="1"/>
    <n v="92105"/>
    <x v="1"/>
    <s v="FUR-CH-10004495"/>
    <x v="0"/>
    <x v="1"/>
    <s v="Global Leather and Oak Executive Chair, Black"/>
    <n v="240.78399999999999"/>
    <n v="1"/>
    <n v="0.2"/>
    <x v="3311"/>
    <x v="2"/>
    <x v="1"/>
    <x v="0"/>
    <x v="2"/>
  </r>
  <r>
    <n v="3870"/>
    <s v="CA-2015-132486"/>
    <d v="2015-10-23T00:00:00"/>
    <d v="2015-10-27T00:00:00"/>
    <s v="Second Class"/>
    <s v="JF-15355"/>
    <x v="282"/>
    <x v="0"/>
    <s v="United States"/>
    <s v="San Diego"/>
    <x v="1"/>
    <n v="92105"/>
    <x v="1"/>
    <s v="FUR-CH-10004540"/>
    <x v="0"/>
    <x v="1"/>
    <s v="Global Chrome Stack Chair"/>
    <n v="191.96799999999999"/>
    <n v="7"/>
    <n v="0.2"/>
    <x v="3312"/>
    <x v="2"/>
    <x v="1"/>
    <x v="0"/>
    <x v="2"/>
  </r>
  <r>
    <n v="3871"/>
    <s v="CA-2015-132486"/>
    <d v="2015-10-23T00:00:00"/>
    <d v="2015-10-27T00:00:00"/>
    <s v="Second Class"/>
    <s v="JF-15355"/>
    <x v="282"/>
    <x v="0"/>
    <s v="United States"/>
    <s v="San Diego"/>
    <x v="1"/>
    <n v="92105"/>
    <x v="1"/>
    <s v="OFF-PA-10004971"/>
    <x v="1"/>
    <x v="10"/>
    <s v="Xerox 196"/>
    <n v="11.56"/>
    <n v="2"/>
    <n v="0"/>
    <x v="1290"/>
    <x v="0"/>
    <x v="1"/>
    <x v="0"/>
    <x v="2"/>
  </r>
  <r>
    <n v="3872"/>
    <s v="CA-2015-132486"/>
    <d v="2015-10-23T00:00:00"/>
    <d v="2015-10-27T00:00:00"/>
    <s v="Second Class"/>
    <s v="JF-15355"/>
    <x v="282"/>
    <x v="0"/>
    <s v="United States"/>
    <s v="San Diego"/>
    <x v="1"/>
    <n v="92105"/>
    <x v="1"/>
    <s v="OFF-EN-10002600"/>
    <x v="1"/>
    <x v="12"/>
    <s v="Redi-Strip #10 Envelopes, 4 1/8 x 9 1/2"/>
    <n v="11.8"/>
    <n v="4"/>
    <n v="0"/>
    <x v="3313"/>
    <x v="0"/>
    <x v="1"/>
    <x v="0"/>
    <x v="2"/>
  </r>
  <r>
    <n v="3873"/>
    <s v="CA-2015-132486"/>
    <d v="2015-10-23T00:00:00"/>
    <d v="2015-10-27T00:00:00"/>
    <s v="Second Class"/>
    <s v="JF-15355"/>
    <x v="282"/>
    <x v="0"/>
    <s v="United States"/>
    <s v="San Diego"/>
    <x v="1"/>
    <n v="92105"/>
    <x v="1"/>
    <s v="FUR-CH-10001854"/>
    <x v="0"/>
    <x v="1"/>
    <s v="Office Star - Professional Matrix Back Chair with 2-to-1 Synchro Tilt and Mesh Fabric Seat"/>
    <n v="842.35199999999998"/>
    <n v="3"/>
    <n v="0.2"/>
    <x v="3314"/>
    <x v="2"/>
    <x v="1"/>
    <x v="0"/>
    <x v="2"/>
  </r>
  <r>
    <n v="3874"/>
    <s v="CA-2016-136231"/>
    <d v="2016-09-05T00:00:00"/>
    <d v="2016-09-07T00:00:00"/>
    <s v="Second Class"/>
    <s v="DM-13015"/>
    <x v="661"/>
    <x v="0"/>
    <s v="United States"/>
    <s v="Johnson City"/>
    <x v="18"/>
    <n v="37604"/>
    <x v="0"/>
    <s v="OFF-EN-10001099"/>
    <x v="1"/>
    <x v="12"/>
    <s v="Staple envelope"/>
    <n v="23.472000000000001"/>
    <n v="3"/>
    <n v="0.2"/>
    <x v="3315"/>
    <x v="2"/>
    <x v="0"/>
    <x v="2"/>
    <x v="8"/>
  </r>
  <r>
    <n v="3875"/>
    <s v="CA-2016-136231"/>
    <d v="2016-09-05T00:00:00"/>
    <d v="2016-09-07T00:00:00"/>
    <s v="Second Class"/>
    <s v="DM-13015"/>
    <x v="661"/>
    <x v="0"/>
    <s v="United States"/>
    <s v="Johnson City"/>
    <x v="18"/>
    <n v="37604"/>
    <x v="0"/>
    <s v="OFF-BI-10001597"/>
    <x v="1"/>
    <x v="8"/>
    <s v="Wilson Jones Ledger-Size, Piano-Hinge Binder, 2&quot;, Blue"/>
    <n v="86.058000000000007"/>
    <n v="7"/>
    <n v="0.7"/>
    <x v="3316"/>
    <x v="1"/>
    <x v="0"/>
    <x v="2"/>
    <x v="8"/>
  </r>
  <r>
    <n v="3876"/>
    <s v="CA-2016-136231"/>
    <d v="2016-09-05T00:00:00"/>
    <d v="2016-09-07T00:00:00"/>
    <s v="Second Class"/>
    <s v="DM-13015"/>
    <x v="661"/>
    <x v="0"/>
    <s v="United States"/>
    <s v="Johnson City"/>
    <x v="18"/>
    <n v="37604"/>
    <x v="0"/>
    <s v="TEC-PH-10002660"/>
    <x v="2"/>
    <x v="7"/>
    <s v="Nortel Networks T7316 E Nt8 B27"/>
    <n v="108.78400000000001"/>
    <n v="2"/>
    <n v="0.2"/>
    <x v="3317"/>
    <x v="2"/>
    <x v="0"/>
    <x v="2"/>
    <x v="8"/>
  </r>
  <r>
    <n v="3877"/>
    <s v="CA-2016-136231"/>
    <d v="2016-09-05T00:00:00"/>
    <d v="2016-09-07T00:00:00"/>
    <s v="Second Class"/>
    <s v="DM-13015"/>
    <x v="661"/>
    <x v="0"/>
    <s v="United States"/>
    <s v="Johnson City"/>
    <x v="18"/>
    <n v="37604"/>
    <x v="0"/>
    <s v="OFF-PA-10000327"/>
    <x v="1"/>
    <x v="10"/>
    <s v="Xerox 1971"/>
    <n v="10.272"/>
    <n v="3"/>
    <n v="0.2"/>
    <x v="1583"/>
    <x v="2"/>
    <x v="0"/>
    <x v="2"/>
    <x v="8"/>
  </r>
  <r>
    <n v="3878"/>
    <s v="CA-2016-140641"/>
    <d v="2016-10-28T00:00:00"/>
    <d v="2016-11-02T00:00:00"/>
    <s v="Standard Class"/>
    <s v="EP-13915"/>
    <x v="212"/>
    <x v="0"/>
    <s v="United States"/>
    <s v="Tampa"/>
    <x v="2"/>
    <n v="33614"/>
    <x v="0"/>
    <s v="OFF-BI-10001191"/>
    <x v="1"/>
    <x v="8"/>
    <s v="Canvas Sectional Post Binders"/>
    <n v="38.19"/>
    <n v="5"/>
    <n v="0.7"/>
    <x v="3318"/>
    <x v="1"/>
    <x v="0"/>
    <x v="0"/>
    <x v="2"/>
  </r>
  <r>
    <n v="3879"/>
    <s v="CA-2014-151001"/>
    <d v="2014-04-05T00:00:00"/>
    <d v="2014-04-07T00:00:00"/>
    <s v="First Class"/>
    <s v="JG-15805"/>
    <x v="189"/>
    <x v="1"/>
    <s v="United States"/>
    <s v="Decatur"/>
    <x v="10"/>
    <n v="62521"/>
    <x v="2"/>
    <s v="OFF-ST-10003455"/>
    <x v="1"/>
    <x v="4"/>
    <s v="Tenex File Box, Personal Filing Tote with Lid, Black"/>
    <n v="49.631999999999998"/>
    <n v="4"/>
    <n v="0.2"/>
    <x v="185"/>
    <x v="2"/>
    <x v="2"/>
    <x v="1"/>
    <x v="3"/>
  </r>
  <r>
    <n v="3880"/>
    <s v="CA-2014-151001"/>
    <d v="2014-04-05T00:00:00"/>
    <d v="2014-04-07T00:00:00"/>
    <s v="First Class"/>
    <s v="JG-15805"/>
    <x v="189"/>
    <x v="1"/>
    <s v="United States"/>
    <s v="Decatur"/>
    <x v="10"/>
    <n v="62521"/>
    <x v="2"/>
    <s v="OFF-ST-10001031"/>
    <x v="1"/>
    <x v="4"/>
    <s v="Adjustable Personal File Tote"/>
    <n v="52.095999999999997"/>
    <n v="4"/>
    <n v="0.2"/>
    <x v="3319"/>
    <x v="2"/>
    <x v="2"/>
    <x v="1"/>
    <x v="3"/>
  </r>
  <r>
    <n v="3881"/>
    <s v="CA-2015-129896"/>
    <d v="2015-06-15T00:00:00"/>
    <d v="2015-06-20T00:00:00"/>
    <s v="Standard Class"/>
    <s v="PF-19120"/>
    <x v="724"/>
    <x v="0"/>
    <s v="United States"/>
    <s v="Gilbert"/>
    <x v="16"/>
    <n v="85234"/>
    <x v="1"/>
    <s v="OFF-PA-10002245"/>
    <x v="1"/>
    <x v="10"/>
    <s v="Xerox 1895"/>
    <n v="9.5679999999999996"/>
    <n v="2"/>
    <n v="0.2"/>
    <x v="3320"/>
    <x v="2"/>
    <x v="1"/>
    <x v="1"/>
    <x v="1"/>
  </r>
  <r>
    <n v="3882"/>
    <s v="CA-2015-129896"/>
    <d v="2015-06-15T00:00:00"/>
    <d v="2015-06-20T00:00:00"/>
    <s v="Standard Class"/>
    <s v="PF-19120"/>
    <x v="724"/>
    <x v="0"/>
    <s v="United States"/>
    <s v="Gilbert"/>
    <x v="16"/>
    <n v="85234"/>
    <x v="1"/>
    <s v="OFF-ST-10004804"/>
    <x v="1"/>
    <x v="4"/>
    <s v="Belkin 19&quot; Vented Equipment Shelf, Black"/>
    <n v="82.367999999999995"/>
    <n v="2"/>
    <n v="0.2"/>
    <x v="252"/>
    <x v="2"/>
    <x v="1"/>
    <x v="1"/>
    <x v="1"/>
  </r>
  <r>
    <n v="3883"/>
    <s v="CA-2015-129896"/>
    <d v="2015-06-15T00:00:00"/>
    <d v="2015-06-20T00:00:00"/>
    <s v="Standard Class"/>
    <s v="PF-19120"/>
    <x v="724"/>
    <x v="0"/>
    <s v="United States"/>
    <s v="Gilbert"/>
    <x v="16"/>
    <n v="85234"/>
    <x v="1"/>
    <s v="FUR-FU-10004904"/>
    <x v="0"/>
    <x v="5"/>
    <s v="Eldon &quot;L&quot; Workstation Diamond Chairmat"/>
    <n v="364.70400000000001"/>
    <n v="6"/>
    <n v="0.2"/>
    <x v="3321"/>
    <x v="2"/>
    <x v="1"/>
    <x v="1"/>
    <x v="1"/>
  </r>
  <r>
    <n v="3884"/>
    <s v="CA-2015-129896"/>
    <d v="2015-06-15T00:00:00"/>
    <d v="2015-06-20T00:00:00"/>
    <s v="Standard Class"/>
    <s v="PF-19120"/>
    <x v="724"/>
    <x v="0"/>
    <s v="United States"/>
    <s v="Gilbert"/>
    <x v="16"/>
    <n v="85234"/>
    <x v="1"/>
    <s v="FUR-FU-10002396"/>
    <x v="0"/>
    <x v="5"/>
    <s v="DAX Copper Panel Document Frame, 5 x 7 Size"/>
    <n v="40.256"/>
    <n v="4"/>
    <n v="0.2"/>
    <x v="3322"/>
    <x v="2"/>
    <x v="1"/>
    <x v="1"/>
    <x v="1"/>
  </r>
  <r>
    <n v="3885"/>
    <s v="CA-2014-152849"/>
    <d v="2014-07-05T00:00:00"/>
    <d v="2014-07-12T00:00:00"/>
    <s v="Standard Class"/>
    <s v="DW-13195"/>
    <x v="694"/>
    <x v="1"/>
    <s v="United States"/>
    <s v="Knoxville"/>
    <x v="18"/>
    <n v="37918"/>
    <x v="0"/>
    <s v="OFF-AR-10002833"/>
    <x v="1"/>
    <x v="6"/>
    <s v="Newell 322"/>
    <n v="4.3680000000000003"/>
    <n v="3"/>
    <n v="0.2"/>
    <x v="1574"/>
    <x v="2"/>
    <x v="2"/>
    <x v="2"/>
    <x v="7"/>
  </r>
  <r>
    <n v="3886"/>
    <s v="US-2017-127341"/>
    <d v="2017-01-29T00:00:00"/>
    <d v="2017-02-02T00:00:00"/>
    <s v="Standard Class"/>
    <s v="CK-12595"/>
    <x v="242"/>
    <x v="0"/>
    <s v="United States"/>
    <s v="Chicago"/>
    <x v="10"/>
    <n v="60653"/>
    <x v="2"/>
    <s v="OFF-BI-10001072"/>
    <x v="1"/>
    <x v="8"/>
    <s v="GBC Clear Cover, 8-1/2 x 11, unpunched, 25 covers per pack"/>
    <n v="12.128"/>
    <n v="4"/>
    <n v="0.8"/>
    <x v="3323"/>
    <x v="1"/>
    <x v="3"/>
    <x v="3"/>
    <x v="9"/>
  </r>
  <r>
    <n v="3887"/>
    <s v="CA-2016-167759"/>
    <d v="2016-03-03T00:00:00"/>
    <d v="2016-03-08T00:00:00"/>
    <s v="Second Class"/>
    <s v="CC-12670"/>
    <x v="113"/>
    <x v="0"/>
    <s v="United States"/>
    <s v="Bloomington"/>
    <x v="14"/>
    <n v="47401"/>
    <x v="2"/>
    <s v="TEC-PH-10003171"/>
    <x v="2"/>
    <x v="7"/>
    <s v="Plantronics Encore H101 Dual Earpieces Headset"/>
    <n v="134.85"/>
    <n v="3"/>
    <n v="0"/>
    <x v="3324"/>
    <x v="0"/>
    <x v="0"/>
    <x v="3"/>
    <x v="10"/>
  </r>
  <r>
    <n v="3888"/>
    <s v="CA-2014-100895"/>
    <d v="2014-06-02T00:00:00"/>
    <d v="2014-06-06T00:00:00"/>
    <s v="Standard Class"/>
    <s v="SV-20785"/>
    <x v="647"/>
    <x v="0"/>
    <s v="United States"/>
    <s v="Roswell"/>
    <x v="32"/>
    <n v="30076"/>
    <x v="0"/>
    <s v="OFF-AR-10004511"/>
    <x v="1"/>
    <x v="6"/>
    <s v="Sanford Colorific Scented Colored Pencils, 12/Pack"/>
    <n v="8.56"/>
    <n v="2"/>
    <n v="0"/>
    <x v="3325"/>
    <x v="0"/>
    <x v="2"/>
    <x v="1"/>
    <x v="1"/>
  </r>
  <r>
    <n v="3889"/>
    <s v="CA-2014-100895"/>
    <d v="2014-06-02T00:00:00"/>
    <d v="2014-06-06T00:00:00"/>
    <s v="Standard Class"/>
    <s v="SV-20785"/>
    <x v="647"/>
    <x v="0"/>
    <s v="United States"/>
    <s v="Roswell"/>
    <x v="32"/>
    <n v="30076"/>
    <x v="0"/>
    <s v="TEC-PH-10001425"/>
    <x v="2"/>
    <x v="7"/>
    <s v="Mophie Juice Pack Helium for iPhone"/>
    <n v="239.97"/>
    <n v="3"/>
    <n v="0"/>
    <x v="3326"/>
    <x v="0"/>
    <x v="2"/>
    <x v="1"/>
    <x v="1"/>
  </r>
  <r>
    <n v="3890"/>
    <s v="CA-2014-100895"/>
    <d v="2014-06-02T00:00:00"/>
    <d v="2014-06-06T00:00:00"/>
    <s v="Standard Class"/>
    <s v="SV-20785"/>
    <x v="647"/>
    <x v="0"/>
    <s v="United States"/>
    <s v="Roswell"/>
    <x v="32"/>
    <n v="30076"/>
    <x v="0"/>
    <s v="OFF-ST-10001490"/>
    <x v="1"/>
    <x v="4"/>
    <s v="Hot File 7-Pocket, Floor Stand"/>
    <n v="356.94"/>
    <n v="2"/>
    <n v="0"/>
    <x v="3327"/>
    <x v="0"/>
    <x v="2"/>
    <x v="1"/>
    <x v="1"/>
  </r>
  <r>
    <n v="3891"/>
    <s v="US-2016-163881"/>
    <d v="2016-11-24T00:00:00"/>
    <d v="2016-11-30T00:00:00"/>
    <s v="Standard Class"/>
    <s v="SP-20860"/>
    <x v="133"/>
    <x v="1"/>
    <s v="United States"/>
    <s v="Los Angeles"/>
    <x v="1"/>
    <n v="90036"/>
    <x v="1"/>
    <s v="TEC-AC-10003033"/>
    <x v="2"/>
    <x v="11"/>
    <s v="Plantronics CS510 - Over-the-Head monaural Wireless Headset System"/>
    <n v="659.9"/>
    <n v="2"/>
    <n v="0"/>
    <x v="3328"/>
    <x v="0"/>
    <x v="0"/>
    <x v="0"/>
    <x v="0"/>
  </r>
  <r>
    <n v="3892"/>
    <s v="US-2016-163881"/>
    <d v="2016-11-24T00:00:00"/>
    <d v="2016-11-30T00:00:00"/>
    <s v="Standard Class"/>
    <s v="SP-20860"/>
    <x v="133"/>
    <x v="1"/>
    <s v="United States"/>
    <s v="Los Angeles"/>
    <x v="1"/>
    <n v="90036"/>
    <x v="1"/>
    <s v="FUR-CH-10001394"/>
    <x v="0"/>
    <x v="1"/>
    <s v="Global Leather Executive Chair"/>
    <n v="1684.752"/>
    <n v="6"/>
    <n v="0.2"/>
    <x v="3329"/>
    <x v="2"/>
    <x v="0"/>
    <x v="0"/>
    <x v="0"/>
  </r>
  <r>
    <n v="3893"/>
    <s v="US-2016-163881"/>
    <d v="2016-11-24T00:00:00"/>
    <d v="2016-11-30T00:00:00"/>
    <s v="Standard Class"/>
    <s v="SP-20860"/>
    <x v="133"/>
    <x v="1"/>
    <s v="United States"/>
    <s v="Los Angeles"/>
    <x v="1"/>
    <n v="90036"/>
    <x v="1"/>
    <s v="TEC-AC-10000420"/>
    <x v="2"/>
    <x v="11"/>
    <s v="Logitech G500s Laser Gaming Mouse with Adjustable Weight Tuning"/>
    <n v="559.91999999999996"/>
    <n v="8"/>
    <n v="0"/>
    <x v="3330"/>
    <x v="0"/>
    <x v="0"/>
    <x v="0"/>
    <x v="0"/>
  </r>
  <r>
    <n v="3894"/>
    <s v="US-2016-144547"/>
    <d v="2016-11-10T00:00:00"/>
    <d v="2016-11-14T00:00:00"/>
    <s v="Standard Class"/>
    <s v="MS-17770"/>
    <x v="474"/>
    <x v="0"/>
    <s v="United States"/>
    <s v="Houston"/>
    <x v="5"/>
    <n v="77036"/>
    <x v="2"/>
    <s v="TEC-AC-10004901"/>
    <x v="2"/>
    <x v="11"/>
    <s v="Kensington SlimBlade Notebook Wireless Mouse with Nano Receiver "/>
    <n v="279.94400000000002"/>
    <n v="7"/>
    <n v="0.2"/>
    <x v="3331"/>
    <x v="2"/>
    <x v="0"/>
    <x v="0"/>
    <x v="0"/>
  </r>
  <r>
    <n v="3895"/>
    <s v="US-2014-112200"/>
    <d v="2014-11-22T00:00:00"/>
    <d v="2014-11-28T00:00:00"/>
    <s v="Standard Class"/>
    <s v="TC-21475"/>
    <x v="679"/>
    <x v="2"/>
    <s v="United States"/>
    <s v="Bolingbrook"/>
    <x v="10"/>
    <n v="60440"/>
    <x v="2"/>
    <s v="OFF-BI-10002571"/>
    <x v="1"/>
    <x v="8"/>
    <s v="Avery Framed View Binder, EZD Ring (Locking), Navy, 1 1/2&quot;"/>
    <n v="9.98"/>
    <n v="5"/>
    <n v="0.8"/>
    <x v="3332"/>
    <x v="1"/>
    <x v="2"/>
    <x v="0"/>
    <x v="0"/>
  </r>
  <r>
    <n v="3896"/>
    <s v="CA-2017-110212"/>
    <d v="2017-05-01T00:00:00"/>
    <d v="2017-05-05T00:00:00"/>
    <s v="Standard Class"/>
    <s v="SJ-20125"/>
    <x v="319"/>
    <x v="2"/>
    <s v="United States"/>
    <s v="Texarkana"/>
    <x v="36"/>
    <n v="71854"/>
    <x v="0"/>
    <s v="TEC-AC-10002331"/>
    <x v="2"/>
    <x v="11"/>
    <s v="Maxell 74 Minute CDR, 10/Pack"/>
    <n v="48.9"/>
    <n v="5"/>
    <n v="0"/>
    <x v="3333"/>
    <x v="0"/>
    <x v="3"/>
    <x v="1"/>
    <x v="5"/>
  </r>
  <r>
    <n v="3897"/>
    <s v="CA-2017-134285"/>
    <d v="2017-12-07T00:00:00"/>
    <d v="2017-12-12T00:00:00"/>
    <s v="Standard Class"/>
    <s v="DS-13180"/>
    <x v="103"/>
    <x v="1"/>
    <s v="United States"/>
    <s v="San Antonio"/>
    <x v="5"/>
    <n v="78207"/>
    <x v="2"/>
    <s v="OFF-FA-10000611"/>
    <x v="1"/>
    <x v="13"/>
    <s v="Binder Clips by OIC"/>
    <n v="3.552"/>
    <n v="3"/>
    <n v="0.2"/>
    <x v="3334"/>
    <x v="2"/>
    <x v="3"/>
    <x v="0"/>
    <x v="4"/>
  </r>
  <r>
    <n v="3898"/>
    <s v="CA-2017-134285"/>
    <d v="2017-12-07T00:00:00"/>
    <d v="2017-12-12T00:00:00"/>
    <s v="Standard Class"/>
    <s v="DS-13180"/>
    <x v="103"/>
    <x v="1"/>
    <s v="United States"/>
    <s v="San Antonio"/>
    <x v="5"/>
    <n v="78207"/>
    <x v="2"/>
    <s v="OFF-PA-10000304"/>
    <x v="1"/>
    <x v="10"/>
    <s v="Xerox 1995"/>
    <n v="15.552"/>
    <n v="3"/>
    <n v="0.2"/>
    <x v="12"/>
    <x v="2"/>
    <x v="3"/>
    <x v="0"/>
    <x v="4"/>
  </r>
  <r>
    <n v="3899"/>
    <s v="CA-2017-102267"/>
    <d v="2017-11-30T00:00:00"/>
    <d v="2017-12-04T00:00:00"/>
    <s v="Standard Class"/>
    <s v="SC-20800"/>
    <x v="561"/>
    <x v="0"/>
    <s v="United States"/>
    <s v="Edinburg"/>
    <x v="5"/>
    <n v="78539"/>
    <x v="2"/>
    <s v="OFF-FA-10000611"/>
    <x v="1"/>
    <x v="13"/>
    <s v="Binder Clips by OIC"/>
    <n v="2.3679999999999999"/>
    <n v="2"/>
    <n v="0.2"/>
    <x v="3285"/>
    <x v="2"/>
    <x v="3"/>
    <x v="0"/>
    <x v="0"/>
  </r>
  <r>
    <n v="3900"/>
    <s v="CA-2017-157980"/>
    <d v="2017-12-07T00:00:00"/>
    <d v="2017-12-09T00:00:00"/>
    <s v="First Class"/>
    <s v="SH-20395"/>
    <x v="129"/>
    <x v="0"/>
    <s v="United States"/>
    <s v="Toledo"/>
    <x v="24"/>
    <n v="43615"/>
    <x v="3"/>
    <s v="TEC-AC-10002567"/>
    <x v="2"/>
    <x v="11"/>
    <s v="Logitech G602 Wireless Gaming Mouse"/>
    <n v="127.98399999999999"/>
    <n v="2"/>
    <n v="0.2"/>
    <x v="3335"/>
    <x v="2"/>
    <x v="3"/>
    <x v="0"/>
    <x v="4"/>
  </r>
  <r>
    <n v="3901"/>
    <s v="CA-2015-121097"/>
    <d v="2015-01-03T00:00:00"/>
    <d v="2015-01-08T00:00:00"/>
    <s v="Standard Class"/>
    <s v="SF-20965"/>
    <x v="245"/>
    <x v="1"/>
    <s v="United States"/>
    <s v="Baytown"/>
    <x v="5"/>
    <n v="77520"/>
    <x v="2"/>
    <s v="OFF-PA-10001937"/>
    <x v="1"/>
    <x v="10"/>
    <s v="Xerox 21"/>
    <n v="10.368"/>
    <n v="2"/>
    <n v="0.2"/>
    <x v="572"/>
    <x v="2"/>
    <x v="1"/>
    <x v="3"/>
    <x v="9"/>
  </r>
  <r>
    <n v="3902"/>
    <s v="CA-2015-151043"/>
    <d v="2015-11-14T00:00:00"/>
    <d v="2015-11-20T00:00:00"/>
    <s v="Standard Class"/>
    <s v="MG-17680"/>
    <x v="67"/>
    <x v="2"/>
    <s v="United States"/>
    <s v="Philadelphia"/>
    <x v="9"/>
    <n v="19143"/>
    <x v="3"/>
    <s v="TEC-AC-10001090"/>
    <x v="2"/>
    <x v="11"/>
    <s v="Micro Innovations Wireless Classic Keyboard with Mouse"/>
    <n v="47.984000000000002"/>
    <n v="2"/>
    <n v="0.2"/>
    <x v="3336"/>
    <x v="2"/>
    <x v="1"/>
    <x v="0"/>
    <x v="0"/>
  </r>
  <r>
    <n v="3903"/>
    <s v="US-2015-119312"/>
    <d v="2015-10-02T00:00:00"/>
    <d v="2015-10-07T00:00:00"/>
    <s v="Second Class"/>
    <s v="CS-12400"/>
    <x v="37"/>
    <x v="2"/>
    <s v="United States"/>
    <s v="Los Angeles"/>
    <x v="1"/>
    <n v="90045"/>
    <x v="1"/>
    <s v="OFF-ST-10000943"/>
    <x v="1"/>
    <x v="4"/>
    <s v="Eldon ProFile File 'N Store Portable File Tub Letter/Legal Size Black"/>
    <n v="270.33999999999997"/>
    <n v="14"/>
    <n v="0"/>
    <x v="3337"/>
    <x v="0"/>
    <x v="1"/>
    <x v="0"/>
    <x v="2"/>
  </r>
  <r>
    <n v="3904"/>
    <s v="CA-2015-167010"/>
    <d v="2015-04-05T00:00:00"/>
    <d v="2015-04-10T00:00:00"/>
    <s v="Standard Class"/>
    <s v="VT-21700"/>
    <x v="725"/>
    <x v="2"/>
    <s v="United States"/>
    <s v="Philadelphia"/>
    <x v="9"/>
    <n v="19143"/>
    <x v="3"/>
    <s v="OFF-AP-10004036"/>
    <x v="1"/>
    <x v="9"/>
    <s v="Bionaire 99.97% HEPA Air Cleaner"/>
    <n v="98.111999999999995"/>
    <n v="7"/>
    <n v="0.2"/>
    <x v="3338"/>
    <x v="2"/>
    <x v="1"/>
    <x v="1"/>
    <x v="3"/>
  </r>
  <r>
    <n v="3905"/>
    <s v="CA-2015-167010"/>
    <d v="2015-04-05T00:00:00"/>
    <d v="2015-04-10T00:00:00"/>
    <s v="Standard Class"/>
    <s v="VT-21700"/>
    <x v="725"/>
    <x v="2"/>
    <s v="United States"/>
    <s v="Philadelphia"/>
    <x v="9"/>
    <n v="19143"/>
    <x v="3"/>
    <s v="OFF-ST-10003816"/>
    <x v="1"/>
    <x v="4"/>
    <s v="Fellowes High-Stak Drawer Files"/>
    <n v="563.80799999999999"/>
    <n v="4"/>
    <n v="0.2"/>
    <x v="2734"/>
    <x v="2"/>
    <x v="1"/>
    <x v="1"/>
    <x v="3"/>
  </r>
  <r>
    <n v="3906"/>
    <s v="CA-2015-167010"/>
    <d v="2015-04-05T00:00:00"/>
    <d v="2015-04-10T00:00:00"/>
    <s v="Standard Class"/>
    <s v="VT-21700"/>
    <x v="725"/>
    <x v="2"/>
    <s v="United States"/>
    <s v="Philadelphia"/>
    <x v="9"/>
    <n v="19143"/>
    <x v="3"/>
    <s v="OFF-BI-10002072"/>
    <x v="1"/>
    <x v="8"/>
    <s v="Cardinal Slant-D Ring Binders"/>
    <n v="10.428000000000001"/>
    <n v="4"/>
    <n v="0.7"/>
    <x v="3339"/>
    <x v="1"/>
    <x v="1"/>
    <x v="1"/>
    <x v="3"/>
  </r>
  <r>
    <n v="3907"/>
    <s v="CA-2015-167010"/>
    <d v="2015-04-05T00:00:00"/>
    <d v="2015-04-10T00:00:00"/>
    <s v="Standard Class"/>
    <s v="VT-21700"/>
    <x v="725"/>
    <x v="2"/>
    <s v="United States"/>
    <s v="Philadelphia"/>
    <x v="9"/>
    <n v="19143"/>
    <x v="3"/>
    <s v="FUR-FU-10001468"/>
    <x v="0"/>
    <x v="5"/>
    <s v="Tenex Antistatic Computer Chair Mats"/>
    <n v="547.13599999999997"/>
    <n v="4"/>
    <n v="0.2"/>
    <x v="2078"/>
    <x v="2"/>
    <x v="1"/>
    <x v="1"/>
    <x v="3"/>
  </r>
  <r>
    <n v="3908"/>
    <s v="CA-2015-167010"/>
    <d v="2015-04-05T00:00:00"/>
    <d v="2015-04-10T00:00:00"/>
    <s v="Standard Class"/>
    <s v="VT-21700"/>
    <x v="725"/>
    <x v="2"/>
    <s v="United States"/>
    <s v="Philadelphia"/>
    <x v="9"/>
    <n v="19143"/>
    <x v="3"/>
    <s v="TEC-PH-10000347"/>
    <x v="2"/>
    <x v="7"/>
    <s v="Cush Cases Heavy Duty Rugged Cover Case for Samsung Galaxy S5 - Purple"/>
    <n v="14.85"/>
    <n v="5"/>
    <n v="0.4"/>
    <x v="3340"/>
    <x v="1"/>
    <x v="1"/>
    <x v="1"/>
    <x v="3"/>
  </r>
  <r>
    <n v="3909"/>
    <s v="CA-2015-167010"/>
    <d v="2015-04-05T00:00:00"/>
    <d v="2015-04-10T00:00:00"/>
    <s v="Standard Class"/>
    <s v="VT-21700"/>
    <x v="725"/>
    <x v="2"/>
    <s v="United States"/>
    <s v="Philadelphia"/>
    <x v="9"/>
    <n v="19143"/>
    <x v="3"/>
    <s v="TEC-PH-10002844"/>
    <x v="2"/>
    <x v="7"/>
    <s v="Speck Products Candyshell Flip Case"/>
    <n v="41.988"/>
    <n v="2"/>
    <n v="0.4"/>
    <x v="3341"/>
    <x v="1"/>
    <x v="1"/>
    <x v="1"/>
    <x v="3"/>
  </r>
  <r>
    <n v="3910"/>
    <s v="CA-2015-167010"/>
    <d v="2015-04-05T00:00:00"/>
    <d v="2015-04-10T00:00:00"/>
    <s v="Standard Class"/>
    <s v="VT-21700"/>
    <x v="725"/>
    <x v="2"/>
    <s v="United States"/>
    <s v="Philadelphia"/>
    <x v="9"/>
    <n v="19143"/>
    <x v="3"/>
    <s v="FUR-FU-10001037"/>
    <x v="0"/>
    <x v="5"/>
    <s v="DAX Charcoal/Nickel-Tone Document Frame, 5 x 7"/>
    <n v="7.5839999999999996"/>
    <n v="1"/>
    <n v="0.2"/>
    <x v="2566"/>
    <x v="2"/>
    <x v="1"/>
    <x v="1"/>
    <x v="3"/>
  </r>
  <r>
    <n v="3911"/>
    <s v="CA-2015-167010"/>
    <d v="2015-04-05T00:00:00"/>
    <d v="2015-04-10T00:00:00"/>
    <s v="Standard Class"/>
    <s v="VT-21700"/>
    <x v="725"/>
    <x v="2"/>
    <s v="United States"/>
    <s v="Philadelphia"/>
    <x v="9"/>
    <n v="19143"/>
    <x v="3"/>
    <s v="FUR-BO-10004218"/>
    <x v="0"/>
    <x v="0"/>
    <s v="Bush Heritage Pine Collection 5-Shelf Bookcase, Albany Pine Finish, *Special Order"/>
    <n v="352.45"/>
    <n v="5"/>
    <n v="0.5"/>
    <x v="3342"/>
    <x v="1"/>
    <x v="1"/>
    <x v="1"/>
    <x v="3"/>
  </r>
  <r>
    <n v="3912"/>
    <s v="CA-2017-126788"/>
    <d v="2017-06-05T00:00:00"/>
    <d v="2017-06-06T00:00:00"/>
    <s v="First Class"/>
    <s v="AB-10105"/>
    <x v="455"/>
    <x v="0"/>
    <s v="United States"/>
    <s v="Pearland"/>
    <x v="5"/>
    <n v="77581"/>
    <x v="2"/>
    <s v="TEC-PH-10001619"/>
    <x v="2"/>
    <x v="7"/>
    <s v="LG G3"/>
    <n v="470.37599999999998"/>
    <n v="3"/>
    <n v="0.2"/>
    <x v="562"/>
    <x v="2"/>
    <x v="3"/>
    <x v="1"/>
    <x v="1"/>
  </r>
  <r>
    <n v="3913"/>
    <s v="CA-2017-148068"/>
    <d v="2017-09-18T00:00:00"/>
    <d v="2017-09-25T00:00:00"/>
    <s v="Standard Class"/>
    <s v="MM-18280"/>
    <x v="152"/>
    <x v="1"/>
    <s v="United States"/>
    <s v="New York City"/>
    <x v="15"/>
    <n v="10035"/>
    <x v="3"/>
    <s v="OFF-PA-10001639"/>
    <x v="1"/>
    <x v="10"/>
    <s v="Xerox 203"/>
    <n v="19.440000000000001"/>
    <n v="3"/>
    <n v="0"/>
    <x v="551"/>
    <x v="0"/>
    <x v="3"/>
    <x v="2"/>
    <x v="8"/>
  </r>
  <r>
    <n v="3914"/>
    <s v="CA-2017-148068"/>
    <d v="2017-09-18T00:00:00"/>
    <d v="2017-09-25T00:00:00"/>
    <s v="Standard Class"/>
    <s v="MM-18280"/>
    <x v="152"/>
    <x v="1"/>
    <s v="United States"/>
    <s v="New York City"/>
    <x v="15"/>
    <n v="10035"/>
    <x v="3"/>
    <s v="FUR-FU-10002268"/>
    <x v="0"/>
    <x v="5"/>
    <s v="Ultra Door Push Plate"/>
    <n v="9.82"/>
    <n v="2"/>
    <n v="0"/>
    <x v="3343"/>
    <x v="0"/>
    <x v="3"/>
    <x v="2"/>
    <x v="8"/>
  </r>
  <r>
    <n v="3915"/>
    <s v="US-2017-142573"/>
    <d v="2017-07-18T00:00:00"/>
    <d v="2017-07-23T00:00:00"/>
    <s v="Standard Class"/>
    <s v="ML-17410"/>
    <x v="586"/>
    <x v="0"/>
    <s v="United States"/>
    <s v="Phoenix"/>
    <x v="16"/>
    <n v="85023"/>
    <x v="1"/>
    <s v="FUR-TA-10001932"/>
    <x v="0"/>
    <x v="3"/>
    <s v="Chromcraft 48&quot; x 96&quot; Racetrack Double Pedestal Table"/>
    <n v="801.6"/>
    <n v="5"/>
    <n v="0.5"/>
    <x v="3344"/>
    <x v="1"/>
    <x v="3"/>
    <x v="2"/>
    <x v="7"/>
  </r>
  <r>
    <n v="3916"/>
    <s v="US-2017-142573"/>
    <d v="2017-07-18T00:00:00"/>
    <d v="2017-07-23T00:00:00"/>
    <s v="Standard Class"/>
    <s v="ML-17410"/>
    <x v="586"/>
    <x v="0"/>
    <s v="United States"/>
    <s v="Phoenix"/>
    <x v="16"/>
    <n v="85023"/>
    <x v="1"/>
    <s v="FUR-CH-10004218"/>
    <x v="0"/>
    <x v="1"/>
    <s v="Global Fabric Manager's Chair, Dark Gray"/>
    <n v="161.56800000000001"/>
    <n v="2"/>
    <n v="0.2"/>
    <x v="3345"/>
    <x v="2"/>
    <x v="3"/>
    <x v="2"/>
    <x v="7"/>
  </r>
  <r>
    <n v="3917"/>
    <s v="US-2017-142573"/>
    <d v="2017-07-18T00:00:00"/>
    <d v="2017-07-23T00:00:00"/>
    <s v="Standard Class"/>
    <s v="ML-17410"/>
    <x v="586"/>
    <x v="0"/>
    <s v="United States"/>
    <s v="Phoenix"/>
    <x v="16"/>
    <n v="85023"/>
    <x v="1"/>
    <s v="OFF-PA-10000246"/>
    <x v="1"/>
    <x v="10"/>
    <s v="Riverleaf Stik-Withit Designer Note Cubes"/>
    <n v="16.096"/>
    <n v="2"/>
    <n v="0.2"/>
    <x v="3346"/>
    <x v="2"/>
    <x v="3"/>
    <x v="2"/>
    <x v="7"/>
  </r>
  <r>
    <n v="3918"/>
    <s v="US-2017-142573"/>
    <d v="2017-07-18T00:00:00"/>
    <d v="2017-07-23T00:00:00"/>
    <s v="Standard Class"/>
    <s v="ML-17410"/>
    <x v="586"/>
    <x v="0"/>
    <s v="United States"/>
    <s v="Phoenix"/>
    <x v="16"/>
    <n v="85023"/>
    <x v="1"/>
    <s v="OFF-BI-10003350"/>
    <x v="1"/>
    <x v="8"/>
    <s v="Acco Expandable Hanging Binders"/>
    <n v="7.6559999999999997"/>
    <n v="4"/>
    <n v="0.7"/>
    <x v="3347"/>
    <x v="1"/>
    <x v="3"/>
    <x v="2"/>
    <x v="7"/>
  </r>
  <r>
    <n v="3919"/>
    <s v="US-2017-142573"/>
    <d v="2017-07-18T00:00:00"/>
    <d v="2017-07-23T00:00:00"/>
    <s v="Standard Class"/>
    <s v="ML-17410"/>
    <x v="586"/>
    <x v="0"/>
    <s v="United States"/>
    <s v="Phoenix"/>
    <x v="16"/>
    <n v="85023"/>
    <x v="1"/>
    <s v="FUR-CH-10000513"/>
    <x v="0"/>
    <x v="1"/>
    <s v="High-Back Leather Manager's Chair"/>
    <n v="311.976"/>
    <n v="3"/>
    <n v="0.2"/>
    <x v="3348"/>
    <x v="2"/>
    <x v="3"/>
    <x v="2"/>
    <x v="7"/>
  </r>
  <r>
    <n v="3920"/>
    <s v="US-2015-148817"/>
    <d v="2015-12-01T00:00:00"/>
    <d v="2015-12-07T00:00:00"/>
    <s v="Standard Class"/>
    <s v="KD-16495"/>
    <x v="470"/>
    <x v="1"/>
    <s v="United States"/>
    <s v="Chesapeake"/>
    <x v="17"/>
    <n v="23320"/>
    <x v="0"/>
    <s v="OFF-ST-10001321"/>
    <x v="1"/>
    <x v="4"/>
    <s v="Decoflex Hanging Personal Folder File, Blue"/>
    <n v="61.68"/>
    <n v="4"/>
    <n v="0"/>
    <x v="3349"/>
    <x v="0"/>
    <x v="1"/>
    <x v="0"/>
    <x v="4"/>
  </r>
  <r>
    <n v="3921"/>
    <s v="US-2015-148817"/>
    <d v="2015-12-01T00:00:00"/>
    <d v="2015-12-07T00:00:00"/>
    <s v="Standard Class"/>
    <s v="KD-16495"/>
    <x v="470"/>
    <x v="1"/>
    <s v="United States"/>
    <s v="Chesapeake"/>
    <x v="17"/>
    <n v="23320"/>
    <x v="0"/>
    <s v="OFF-BI-10004233"/>
    <x v="1"/>
    <x v="8"/>
    <s v="GBC Pre-Punched Binding Paper, Plastic, White, 8-1/2&quot; x 11&quot;"/>
    <n v="63.96"/>
    <n v="4"/>
    <n v="0"/>
    <x v="3350"/>
    <x v="0"/>
    <x v="1"/>
    <x v="0"/>
    <x v="4"/>
  </r>
  <r>
    <n v="3922"/>
    <s v="CA-2016-110044"/>
    <d v="2016-06-28T00:00:00"/>
    <d v="2016-07-02T00:00:00"/>
    <s v="Second Class"/>
    <s v="RF-19735"/>
    <x v="288"/>
    <x v="0"/>
    <s v="United States"/>
    <s v="Chicago"/>
    <x v="10"/>
    <n v="60610"/>
    <x v="2"/>
    <s v="TEC-PH-10001299"/>
    <x v="2"/>
    <x v="7"/>
    <s v="Polycom CX300 Desktop Phone USB VoIP phone"/>
    <n v="359.976"/>
    <n v="3"/>
    <n v="0.2"/>
    <x v="3351"/>
    <x v="2"/>
    <x v="0"/>
    <x v="1"/>
    <x v="1"/>
  </r>
  <r>
    <n v="3923"/>
    <s v="CA-2017-146920"/>
    <d v="2017-08-28T00:00:00"/>
    <d v="2017-09-01T00:00:00"/>
    <s v="Standard Class"/>
    <s v="SC-20305"/>
    <x v="253"/>
    <x v="0"/>
    <s v="United States"/>
    <s v="Chicago"/>
    <x v="10"/>
    <n v="60623"/>
    <x v="2"/>
    <s v="OFF-PA-10002479"/>
    <x v="1"/>
    <x v="10"/>
    <s v="Xerox 4200 Series MultiUse Premium Copy Paper (20Lb. and 84 Bright)"/>
    <n v="25.344000000000001"/>
    <n v="6"/>
    <n v="0.2"/>
    <x v="897"/>
    <x v="2"/>
    <x v="3"/>
    <x v="2"/>
    <x v="6"/>
  </r>
  <r>
    <n v="3924"/>
    <s v="CA-2017-146920"/>
    <d v="2017-08-28T00:00:00"/>
    <d v="2017-09-01T00:00:00"/>
    <s v="Standard Class"/>
    <s v="SC-20305"/>
    <x v="253"/>
    <x v="0"/>
    <s v="United States"/>
    <s v="Chicago"/>
    <x v="10"/>
    <n v="60623"/>
    <x v="2"/>
    <s v="OFF-PA-10001461"/>
    <x v="1"/>
    <x v="10"/>
    <s v="HP Office Paper (20Lb. and 87 Bright)"/>
    <n v="26.72"/>
    <n v="5"/>
    <n v="0.2"/>
    <x v="3352"/>
    <x v="2"/>
    <x v="3"/>
    <x v="2"/>
    <x v="6"/>
  </r>
  <r>
    <n v="3925"/>
    <s v="CA-2014-103940"/>
    <d v="2014-09-17T00:00:00"/>
    <d v="2014-09-21T00:00:00"/>
    <s v="Standard Class"/>
    <s v="BN-11515"/>
    <x v="202"/>
    <x v="0"/>
    <s v="United States"/>
    <s v="Seattle"/>
    <x v="4"/>
    <n v="98103"/>
    <x v="1"/>
    <s v="OFF-ST-10004963"/>
    <x v="1"/>
    <x v="4"/>
    <s v="Eldon Gobal File Keepers"/>
    <n v="30.28"/>
    <n v="2"/>
    <n v="0"/>
    <x v="3353"/>
    <x v="0"/>
    <x v="2"/>
    <x v="2"/>
    <x v="8"/>
  </r>
  <r>
    <n v="3926"/>
    <s v="CA-2014-103940"/>
    <d v="2014-09-17T00:00:00"/>
    <d v="2014-09-21T00:00:00"/>
    <s v="Standard Class"/>
    <s v="BN-11515"/>
    <x v="202"/>
    <x v="0"/>
    <s v="United States"/>
    <s v="Seattle"/>
    <x v="4"/>
    <n v="98103"/>
    <x v="1"/>
    <s v="OFF-ST-10000943"/>
    <x v="1"/>
    <x v="4"/>
    <s v="Eldon ProFile File 'N Store Portable File Tub Letter/Legal Size Black"/>
    <n v="57.93"/>
    <n v="3"/>
    <n v="0"/>
    <x v="3354"/>
    <x v="0"/>
    <x v="2"/>
    <x v="2"/>
    <x v="8"/>
  </r>
  <r>
    <n v="3927"/>
    <s v="CA-2014-103940"/>
    <d v="2014-09-17T00:00:00"/>
    <d v="2014-09-21T00:00:00"/>
    <s v="Standard Class"/>
    <s v="BN-11515"/>
    <x v="202"/>
    <x v="0"/>
    <s v="United States"/>
    <s v="Seattle"/>
    <x v="4"/>
    <n v="98103"/>
    <x v="1"/>
    <s v="FUR-FU-10004671"/>
    <x v="0"/>
    <x v="5"/>
    <s v="Executive Impressions 12&quot; Wall Clock"/>
    <n v="35.340000000000003"/>
    <n v="2"/>
    <n v="0"/>
    <x v="2424"/>
    <x v="0"/>
    <x v="2"/>
    <x v="2"/>
    <x v="8"/>
  </r>
  <r>
    <n v="3928"/>
    <s v="CA-2014-103940"/>
    <d v="2014-09-17T00:00:00"/>
    <d v="2014-09-21T00:00:00"/>
    <s v="Standard Class"/>
    <s v="BN-11515"/>
    <x v="202"/>
    <x v="0"/>
    <s v="United States"/>
    <s v="Seattle"/>
    <x v="4"/>
    <n v="98103"/>
    <x v="1"/>
    <s v="OFF-BI-10002735"/>
    <x v="1"/>
    <x v="8"/>
    <s v="GBC Prestige Therm-A-Bind Covers"/>
    <n v="137.24"/>
    <n v="5"/>
    <n v="0.2"/>
    <x v="2097"/>
    <x v="2"/>
    <x v="2"/>
    <x v="2"/>
    <x v="8"/>
  </r>
  <r>
    <n v="3929"/>
    <s v="CA-2016-162082"/>
    <d v="2016-03-14T00:00:00"/>
    <d v="2016-03-17T00:00:00"/>
    <s v="First Class"/>
    <s v="JS-15880"/>
    <x v="365"/>
    <x v="0"/>
    <s v="United States"/>
    <s v="Harlingen"/>
    <x v="5"/>
    <n v="78550"/>
    <x v="2"/>
    <s v="FUR-BO-10004409"/>
    <x v="0"/>
    <x v="0"/>
    <s v="Safco Value Mate Series Steel Bookcases, Baked Enamel Finish on Steel, Gray"/>
    <n v="241.33199999999999"/>
    <n v="5"/>
    <n v="0.32"/>
    <x v="3355"/>
    <x v="1"/>
    <x v="0"/>
    <x v="3"/>
    <x v="10"/>
  </r>
  <r>
    <n v="3930"/>
    <s v="CA-2016-162082"/>
    <d v="2016-03-14T00:00:00"/>
    <d v="2016-03-17T00:00:00"/>
    <s v="First Class"/>
    <s v="JS-15880"/>
    <x v="365"/>
    <x v="0"/>
    <s v="United States"/>
    <s v="Harlingen"/>
    <x v="5"/>
    <n v="78550"/>
    <x v="2"/>
    <s v="OFF-PA-10001934"/>
    <x v="1"/>
    <x v="10"/>
    <s v="Xerox 1993"/>
    <n v="5.1840000000000002"/>
    <n v="1"/>
    <n v="0.2"/>
    <x v="3356"/>
    <x v="2"/>
    <x v="0"/>
    <x v="3"/>
    <x v="10"/>
  </r>
  <r>
    <n v="3931"/>
    <s v="CA-2016-162082"/>
    <d v="2016-03-14T00:00:00"/>
    <d v="2016-03-17T00:00:00"/>
    <s v="First Class"/>
    <s v="JS-15880"/>
    <x v="365"/>
    <x v="0"/>
    <s v="United States"/>
    <s v="Harlingen"/>
    <x v="5"/>
    <n v="78550"/>
    <x v="2"/>
    <s v="OFF-AR-10001044"/>
    <x v="1"/>
    <x v="6"/>
    <s v="BOSTON Ranger #55 Pencil Sharpener, Black"/>
    <n v="145.54400000000001"/>
    <n v="7"/>
    <n v="0.2"/>
    <x v="3357"/>
    <x v="2"/>
    <x v="0"/>
    <x v="3"/>
    <x v="10"/>
  </r>
  <r>
    <n v="3932"/>
    <s v="CA-2016-132094"/>
    <d v="2016-08-26T00:00:00"/>
    <d v="2016-09-02T00:00:00"/>
    <s v="Standard Class"/>
    <s v="VG-21805"/>
    <x v="500"/>
    <x v="1"/>
    <s v="United States"/>
    <s v="Philadelphia"/>
    <x v="9"/>
    <n v="19140"/>
    <x v="3"/>
    <s v="OFF-AR-10004165"/>
    <x v="1"/>
    <x v="6"/>
    <s v="Binney &amp; Smith inkTank Erasable Pocket Highlighter, Chisel Tip, Yellow"/>
    <n v="5.4720000000000004"/>
    <n v="3"/>
    <n v="0.2"/>
    <x v="3358"/>
    <x v="2"/>
    <x v="0"/>
    <x v="2"/>
    <x v="6"/>
  </r>
  <r>
    <n v="3933"/>
    <s v="CA-2016-132094"/>
    <d v="2016-08-26T00:00:00"/>
    <d v="2016-09-02T00:00:00"/>
    <s v="Standard Class"/>
    <s v="VG-21805"/>
    <x v="500"/>
    <x v="1"/>
    <s v="United States"/>
    <s v="Philadelphia"/>
    <x v="9"/>
    <n v="19140"/>
    <x v="3"/>
    <s v="TEC-AC-10001109"/>
    <x v="2"/>
    <x v="11"/>
    <s v="Logitech Trackman Marble Mouse"/>
    <n v="47.984000000000002"/>
    <n v="2"/>
    <n v="0.2"/>
    <x v="833"/>
    <x v="2"/>
    <x v="0"/>
    <x v="2"/>
    <x v="6"/>
  </r>
  <r>
    <n v="3934"/>
    <s v="CA-2017-123001"/>
    <d v="2017-09-02T00:00:00"/>
    <d v="2017-09-08T00:00:00"/>
    <s v="Standard Class"/>
    <s v="AW-10840"/>
    <x v="497"/>
    <x v="0"/>
    <s v="United States"/>
    <s v="Bakersfield"/>
    <x v="1"/>
    <n v="93309"/>
    <x v="1"/>
    <s v="OFF-AR-10001919"/>
    <x v="1"/>
    <x v="6"/>
    <s v="OIC #2 Pencils, Medium Soft"/>
    <n v="9.4"/>
    <n v="5"/>
    <n v="0"/>
    <x v="3359"/>
    <x v="0"/>
    <x v="3"/>
    <x v="2"/>
    <x v="8"/>
  </r>
  <r>
    <n v="3935"/>
    <s v="CA-2017-123001"/>
    <d v="2017-09-02T00:00:00"/>
    <d v="2017-09-08T00:00:00"/>
    <s v="Standard Class"/>
    <s v="AW-10840"/>
    <x v="497"/>
    <x v="0"/>
    <s v="United States"/>
    <s v="Bakersfield"/>
    <x v="1"/>
    <n v="93309"/>
    <x v="1"/>
    <s v="OFF-LA-10004544"/>
    <x v="1"/>
    <x v="2"/>
    <s v="Avery 505"/>
    <n v="74"/>
    <n v="5"/>
    <n v="0"/>
    <x v="3360"/>
    <x v="0"/>
    <x v="3"/>
    <x v="2"/>
    <x v="8"/>
  </r>
  <r>
    <n v="3936"/>
    <s v="CA-2017-123001"/>
    <d v="2017-09-02T00:00:00"/>
    <d v="2017-09-08T00:00:00"/>
    <s v="Standard Class"/>
    <s v="AW-10840"/>
    <x v="497"/>
    <x v="0"/>
    <s v="United States"/>
    <s v="Bakersfield"/>
    <x v="1"/>
    <n v="93309"/>
    <x v="1"/>
    <s v="TEC-PH-10003484"/>
    <x v="2"/>
    <x v="7"/>
    <s v="Ooma Telo VoIP Home Phone System"/>
    <n v="201.584"/>
    <n v="2"/>
    <n v="0.2"/>
    <x v="3361"/>
    <x v="2"/>
    <x v="3"/>
    <x v="2"/>
    <x v="8"/>
  </r>
  <r>
    <n v="3937"/>
    <s v="CA-2015-118955"/>
    <d v="2015-06-16T00:00:00"/>
    <d v="2015-06-20T00:00:00"/>
    <s v="Standard Class"/>
    <s v="LS-17230"/>
    <x v="721"/>
    <x v="0"/>
    <s v="United States"/>
    <s v="Grand Prairie"/>
    <x v="5"/>
    <n v="75051"/>
    <x v="2"/>
    <s v="OFF-EN-10001028"/>
    <x v="1"/>
    <x v="12"/>
    <s v="Staple envelope"/>
    <n v="28.751999999999999"/>
    <n v="3"/>
    <n v="0.2"/>
    <x v="3362"/>
    <x v="2"/>
    <x v="1"/>
    <x v="1"/>
    <x v="1"/>
  </r>
  <r>
    <n v="3938"/>
    <s v="CA-2015-118955"/>
    <d v="2015-06-16T00:00:00"/>
    <d v="2015-06-20T00:00:00"/>
    <s v="Standard Class"/>
    <s v="LS-17230"/>
    <x v="721"/>
    <x v="0"/>
    <s v="United States"/>
    <s v="Grand Prairie"/>
    <x v="5"/>
    <n v="75051"/>
    <x v="2"/>
    <s v="OFF-PA-10004156"/>
    <x v="1"/>
    <x v="10"/>
    <s v="Xerox 188"/>
    <n v="27.216000000000001"/>
    <n v="3"/>
    <n v="0.2"/>
    <x v="2058"/>
    <x v="2"/>
    <x v="1"/>
    <x v="1"/>
    <x v="1"/>
  </r>
  <r>
    <n v="3939"/>
    <s v="CA-2015-118955"/>
    <d v="2015-06-16T00:00:00"/>
    <d v="2015-06-20T00:00:00"/>
    <s v="Standard Class"/>
    <s v="LS-17230"/>
    <x v="721"/>
    <x v="0"/>
    <s v="United States"/>
    <s v="Grand Prairie"/>
    <x v="5"/>
    <n v="75051"/>
    <x v="2"/>
    <s v="FUR-CH-10001708"/>
    <x v="0"/>
    <x v="1"/>
    <s v="Office Star - Contemporary Swivel Chair with Padded Adjustable Arms and Flex Back"/>
    <n v="197.37200000000001"/>
    <n v="2"/>
    <n v="0.3"/>
    <x v="3363"/>
    <x v="1"/>
    <x v="1"/>
    <x v="1"/>
    <x v="1"/>
  </r>
  <r>
    <n v="3940"/>
    <s v="US-2016-143448"/>
    <d v="2016-12-10T00:00:00"/>
    <d v="2016-12-10T00:00:00"/>
    <s v="Same Day"/>
    <s v="MH-17455"/>
    <x v="708"/>
    <x v="0"/>
    <s v="United States"/>
    <s v="Greenwood"/>
    <x v="14"/>
    <n v="46142"/>
    <x v="2"/>
    <s v="FUR-CH-10003379"/>
    <x v="0"/>
    <x v="1"/>
    <s v="Global Commerce Series High-Back Swivel/Tilt Chairs"/>
    <n v="1424.9"/>
    <n v="5"/>
    <n v="0"/>
    <x v="3364"/>
    <x v="0"/>
    <x v="0"/>
    <x v="0"/>
    <x v="4"/>
  </r>
  <r>
    <n v="3941"/>
    <s v="CA-2017-117863"/>
    <d v="2017-05-18T00:00:00"/>
    <d v="2017-05-23T00:00:00"/>
    <s v="Standard Class"/>
    <s v="TS-21340"/>
    <x v="358"/>
    <x v="0"/>
    <s v="United States"/>
    <s v="New York City"/>
    <x v="15"/>
    <n v="10024"/>
    <x v="3"/>
    <s v="FUR-FU-10002456"/>
    <x v="0"/>
    <x v="5"/>
    <s v="Master Caster Door Stop, Large Neon Orange"/>
    <n v="14.56"/>
    <n v="2"/>
    <n v="0"/>
    <x v="3365"/>
    <x v="0"/>
    <x v="3"/>
    <x v="1"/>
    <x v="5"/>
  </r>
  <r>
    <n v="3942"/>
    <s v="CA-2017-117863"/>
    <d v="2017-05-18T00:00:00"/>
    <d v="2017-05-23T00:00:00"/>
    <s v="Standard Class"/>
    <s v="TS-21340"/>
    <x v="358"/>
    <x v="0"/>
    <s v="United States"/>
    <s v="New York City"/>
    <x v="15"/>
    <n v="10024"/>
    <x v="3"/>
    <s v="OFF-BI-10000605"/>
    <x v="1"/>
    <x v="8"/>
    <s v="Acco Pressboard Covers with Storage Hooks, 9 1/2&quot; x 11&quot;, Executive Red"/>
    <n v="3.048"/>
    <n v="1"/>
    <n v="0.2"/>
    <x v="3366"/>
    <x v="2"/>
    <x v="3"/>
    <x v="1"/>
    <x v="5"/>
  </r>
  <r>
    <n v="3943"/>
    <s v="CA-2017-160458"/>
    <d v="2017-05-27T00:00:00"/>
    <d v="2017-05-29T00:00:00"/>
    <s v="Second Class"/>
    <s v="EH-13945"/>
    <x v="13"/>
    <x v="0"/>
    <s v="United States"/>
    <s v="Memphis"/>
    <x v="18"/>
    <n v="38109"/>
    <x v="0"/>
    <s v="OFF-PA-10001166"/>
    <x v="1"/>
    <x v="10"/>
    <s v="Xerox 2"/>
    <n v="25.92"/>
    <n v="5"/>
    <n v="0.2"/>
    <x v="1430"/>
    <x v="2"/>
    <x v="3"/>
    <x v="1"/>
    <x v="5"/>
  </r>
  <r>
    <n v="3944"/>
    <s v="US-2016-142685"/>
    <d v="2016-06-23T00:00:00"/>
    <d v="2016-06-30T00:00:00"/>
    <s v="Standard Class"/>
    <s v="MG-17695"/>
    <x v="726"/>
    <x v="0"/>
    <s v="United States"/>
    <s v="Buffalo"/>
    <x v="15"/>
    <n v="14215"/>
    <x v="3"/>
    <s v="OFF-SU-10000157"/>
    <x v="1"/>
    <x v="14"/>
    <s v="Compact Automatic Electric Letter Opener"/>
    <n v="835.17"/>
    <n v="7"/>
    <n v="0"/>
    <x v="3367"/>
    <x v="0"/>
    <x v="0"/>
    <x v="1"/>
    <x v="1"/>
  </r>
  <r>
    <n v="3945"/>
    <s v="CA-2016-133144"/>
    <d v="2016-05-16T00:00:00"/>
    <d v="2016-05-21T00:00:00"/>
    <s v="Second Class"/>
    <s v="DO-13435"/>
    <x v="157"/>
    <x v="0"/>
    <s v="United States"/>
    <s v="Los Angeles"/>
    <x v="1"/>
    <n v="90036"/>
    <x v="1"/>
    <s v="OFF-PA-10004971"/>
    <x v="1"/>
    <x v="10"/>
    <s v="Xerox 196"/>
    <n v="17.34"/>
    <n v="3"/>
    <n v="0"/>
    <x v="707"/>
    <x v="0"/>
    <x v="0"/>
    <x v="1"/>
    <x v="5"/>
  </r>
  <r>
    <n v="3946"/>
    <s v="CA-2017-167871"/>
    <d v="2017-11-18T00:00:00"/>
    <d v="2017-11-23T00:00:00"/>
    <s v="Standard Class"/>
    <s v="AF-10870"/>
    <x v="578"/>
    <x v="0"/>
    <s v="United States"/>
    <s v="Homestead"/>
    <x v="2"/>
    <n v="33030"/>
    <x v="0"/>
    <s v="OFF-PA-10001977"/>
    <x v="1"/>
    <x v="10"/>
    <s v="Xerox 194"/>
    <n v="44.384"/>
    <n v="1"/>
    <n v="0.2"/>
    <x v="3368"/>
    <x v="2"/>
    <x v="3"/>
    <x v="0"/>
    <x v="0"/>
  </r>
  <r>
    <n v="3947"/>
    <s v="CA-2017-167871"/>
    <d v="2017-11-18T00:00:00"/>
    <d v="2017-11-23T00:00:00"/>
    <s v="Standard Class"/>
    <s v="AF-10870"/>
    <x v="578"/>
    <x v="0"/>
    <s v="United States"/>
    <s v="Homestead"/>
    <x v="2"/>
    <n v="33030"/>
    <x v="0"/>
    <s v="OFF-SU-10001225"/>
    <x v="1"/>
    <x v="14"/>
    <s v="Staple remover"/>
    <n v="2.944"/>
    <n v="1"/>
    <n v="0.2"/>
    <x v="3369"/>
    <x v="2"/>
    <x v="3"/>
    <x v="0"/>
    <x v="0"/>
  </r>
  <r>
    <n v="3948"/>
    <s v="CA-2016-119963"/>
    <d v="2016-11-18T00:00:00"/>
    <d v="2016-11-22T00:00:00"/>
    <s v="Standard Class"/>
    <s v="SN-20710"/>
    <x v="17"/>
    <x v="2"/>
    <s v="United States"/>
    <s v="Pasadena"/>
    <x v="5"/>
    <n v="77506"/>
    <x v="2"/>
    <s v="OFF-AR-10003514"/>
    <x v="1"/>
    <x v="6"/>
    <s v="4009 Highlighters by Sanford"/>
    <n v="6.3680000000000003"/>
    <n v="2"/>
    <n v="0.2"/>
    <x v="3370"/>
    <x v="2"/>
    <x v="0"/>
    <x v="0"/>
    <x v="0"/>
  </r>
  <r>
    <n v="3949"/>
    <s v="CA-2016-119963"/>
    <d v="2016-11-18T00:00:00"/>
    <d v="2016-11-22T00:00:00"/>
    <s v="Standard Class"/>
    <s v="SN-20710"/>
    <x v="17"/>
    <x v="2"/>
    <s v="United States"/>
    <s v="Pasadena"/>
    <x v="5"/>
    <n v="77506"/>
    <x v="2"/>
    <s v="OFF-LA-10003510"/>
    <x v="1"/>
    <x v="2"/>
    <s v="Avery 4027 File Folder Labels for Dot Matrix Printers, 5000 Labels per Box, White"/>
    <n v="48.847999999999999"/>
    <n v="2"/>
    <n v="0.2"/>
    <x v="3371"/>
    <x v="2"/>
    <x v="0"/>
    <x v="0"/>
    <x v="0"/>
  </r>
  <r>
    <n v="3950"/>
    <s v="CA-2016-119963"/>
    <d v="2016-11-18T00:00:00"/>
    <d v="2016-11-22T00:00:00"/>
    <s v="Standard Class"/>
    <s v="SN-20710"/>
    <x v="17"/>
    <x v="2"/>
    <s v="United States"/>
    <s v="Pasadena"/>
    <x v="5"/>
    <n v="77506"/>
    <x v="2"/>
    <s v="OFF-PA-10001970"/>
    <x v="1"/>
    <x v="10"/>
    <s v="Xerox 1881"/>
    <n v="19.648"/>
    <n v="2"/>
    <n v="0.2"/>
    <x v="3372"/>
    <x v="2"/>
    <x v="0"/>
    <x v="0"/>
    <x v="0"/>
  </r>
  <r>
    <n v="3951"/>
    <s v="CA-2016-119963"/>
    <d v="2016-11-18T00:00:00"/>
    <d v="2016-11-22T00:00:00"/>
    <s v="Standard Class"/>
    <s v="SN-20710"/>
    <x v="17"/>
    <x v="2"/>
    <s v="United States"/>
    <s v="Pasadena"/>
    <x v="5"/>
    <n v="77506"/>
    <x v="2"/>
    <s v="FUR-CH-10003817"/>
    <x v="0"/>
    <x v="1"/>
    <s v="Global Value Steno Chair, Gray"/>
    <n v="255.108"/>
    <n v="6"/>
    <n v="0.3"/>
    <x v="3373"/>
    <x v="1"/>
    <x v="0"/>
    <x v="0"/>
    <x v="0"/>
  </r>
  <r>
    <n v="3952"/>
    <s v="CA-2014-121167"/>
    <d v="2014-11-28T00:00:00"/>
    <d v="2014-11-30T00:00:00"/>
    <s v="Second Class"/>
    <s v="MO-17500"/>
    <x v="373"/>
    <x v="0"/>
    <s v="United States"/>
    <s v="Freeport"/>
    <x v="15"/>
    <n v="11520"/>
    <x v="3"/>
    <s v="OFF-BI-10003676"/>
    <x v="1"/>
    <x v="8"/>
    <s v="GBC Standard Recycled Report Covers, Clear Plastic Sheets"/>
    <n v="17.248000000000001"/>
    <n v="2"/>
    <n v="0.2"/>
    <x v="3374"/>
    <x v="2"/>
    <x v="2"/>
    <x v="0"/>
    <x v="0"/>
  </r>
  <r>
    <n v="3953"/>
    <s v="US-2016-151862"/>
    <d v="2016-03-01T00:00:00"/>
    <d v="2016-03-08T00:00:00"/>
    <s v="Standard Class"/>
    <s v="ON-18715"/>
    <x v="21"/>
    <x v="1"/>
    <s v="United States"/>
    <s v="Denver"/>
    <x v="22"/>
    <n v="80219"/>
    <x v="1"/>
    <s v="TEC-PH-10003535"/>
    <x v="2"/>
    <x v="7"/>
    <s v="RCA ViSYS 25423RE1 Corded phone"/>
    <n v="159.98400000000001"/>
    <n v="2"/>
    <n v="0.2"/>
    <x v="3375"/>
    <x v="2"/>
    <x v="0"/>
    <x v="3"/>
    <x v="10"/>
  </r>
  <r>
    <n v="3954"/>
    <s v="CA-2017-152961"/>
    <d v="2017-01-15T00:00:00"/>
    <d v="2017-01-19T00:00:00"/>
    <s v="Standard Class"/>
    <s v="SC-20095"/>
    <x v="183"/>
    <x v="0"/>
    <s v="United States"/>
    <s v="Quincy"/>
    <x v="31"/>
    <n v="2169"/>
    <x v="3"/>
    <s v="OFF-PA-10004675"/>
    <x v="1"/>
    <x v="10"/>
    <s v="Telephone Message Books with Fax/Mobile Section, 5 1/2&quot; x 3 3/16&quot;"/>
    <n v="12.7"/>
    <n v="2"/>
    <n v="0"/>
    <x v="1495"/>
    <x v="0"/>
    <x v="3"/>
    <x v="3"/>
    <x v="9"/>
  </r>
  <r>
    <n v="3955"/>
    <s v="CA-2014-133228"/>
    <d v="2014-04-04T00:00:00"/>
    <d v="2014-04-09T00:00:00"/>
    <s v="Standard Class"/>
    <s v="MS-17710"/>
    <x v="384"/>
    <x v="0"/>
    <s v="United States"/>
    <s v="Detroit"/>
    <x v="12"/>
    <n v="48205"/>
    <x v="2"/>
    <s v="FUR-FU-10004020"/>
    <x v="0"/>
    <x v="5"/>
    <s v="Advantus Panel Wall Acrylic Frame"/>
    <n v="5.47"/>
    <n v="1"/>
    <n v="0"/>
    <x v="3376"/>
    <x v="0"/>
    <x v="2"/>
    <x v="1"/>
    <x v="3"/>
  </r>
  <r>
    <n v="3956"/>
    <s v="CA-2014-133228"/>
    <d v="2014-04-04T00:00:00"/>
    <d v="2014-04-09T00:00:00"/>
    <s v="Standard Class"/>
    <s v="MS-17710"/>
    <x v="384"/>
    <x v="0"/>
    <s v="United States"/>
    <s v="Detroit"/>
    <x v="12"/>
    <n v="48205"/>
    <x v="2"/>
    <s v="OFF-AR-10001955"/>
    <x v="1"/>
    <x v="6"/>
    <s v="Newell 319"/>
    <n v="79.36"/>
    <n v="4"/>
    <n v="0"/>
    <x v="3377"/>
    <x v="0"/>
    <x v="2"/>
    <x v="1"/>
    <x v="3"/>
  </r>
  <r>
    <n v="3957"/>
    <s v="CA-2016-114951"/>
    <d v="2016-06-26T00:00:00"/>
    <d v="2016-07-03T00:00:00"/>
    <s v="Standard Class"/>
    <s v="DN-13690"/>
    <x v="35"/>
    <x v="0"/>
    <s v="United States"/>
    <s v="San Francisco"/>
    <x v="1"/>
    <n v="94109"/>
    <x v="1"/>
    <s v="FUR-FU-10002364"/>
    <x v="0"/>
    <x v="5"/>
    <s v="Eldon Expressions Wood Desk Accessories, Oak"/>
    <n v="22.14"/>
    <n v="3"/>
    <n v="0"/>
    <x v="1207"/>
    <x v="0"/>
    <x v="0"/>
    <x v="1"/>
    <x v="1"/>
  </r>
  <r>
    <n v="3958"/>
    <s v="CA-2016-156573"/>
    <d v="2016-05-29T00:00:00"/>
    <d v="2016-06-02T00:00:00"/>
    <s v="Standard Class"/>
    <s v="RB-19360"/>
    <x v="181"/>
    <x v="0"/>
    <s v="United States"/>
    <s v="Nashville"/>
    <x v="18"/>
    <n v="37211"/>
    <x v="0"/>
    <s v="OFF-BI-10002414"/>
    <x v="1"/>
    <x v="8"/>
    <s v="GBC ProClick Spines for 32-Hole Punch"/>
    <n v="11.276999999999999"/>
    <n v="3"/>
    <n v="0.7"/>
    <x v="3378"/>
    <x v="1"/>
    <x v="0"/>
    <x v="1"/>
    <x v="5"/>
  </r>
  <r>
    <n v="3959"/>
    <s v="CA-2016-156573"/>
    <d v="2016-05-29T00:00:00"/>
    <d v="2016-06-02T00:00:00"/>
    <s v="Standard Class"/>
    <s v="RB-19360"/>
    <x v="181"/>
    <x v="0"/>
    <s v="United States"/>
    <s v="Nashville"/>
    <x v="18"/>
    <n v="37211"/>
    <x v="0"/>
    <s v="OFF-AR-10003732"/>
    <x v="1"/>
    <x v="6"/>
    <s v="Newell 333"/>
    <n v="4.4480000000000004"/>
    <n v="2"/>
    <n v="0.2"/>
    <x v="3379"/>
    <x v="2"/>
    <x v="0"/>
    <x v="1"/>
    <x v="5"/>
  </r>
  <r>
    <n v="3960"/>
    <s v="CA-2016-156573"/>
    <d v="2016-05-29T00:00:00"/>
    <d v="2016-06-02T00:00:00"/>
    <s v="Standard Class"/>
    <s v="RB-19360"/>
    <x v="181"/>
    <x v="0"/>
    <s v="United States"/>
    <s v="Nashville"/>
    <x v="18"/>
    <n v="37211"/>
    <x v="0"/>
    <s v="FUR-FU-10001085"/>
    <x v="0"/>
    <x v="5"/>
    <s v="3M Polarizing Light Filter Sleeves"/>
    <n v="44.76"/>
    <n v="3"/>
    <n v="0.2"/>
    <x v="3380"/>
    <x v="2"/>
    <x v="0"/>
    <x v="1"/>
    <x v="5"/>
  </r>
  <r>
    <n v="3961"/>
    <s v="CA-2015-113901"/>
    <d v="2015-10-19T00:00:00"/>
    <d v="2015-10-24T00:00:00"/>
    <s v="Standard Class"/>
    <s v="NH-18610"/>
    <x v="468"/>
    <x v="1"/>
    <s v="United States"/>
    <s v="Detroit"/>
    <x v="12"/>
    <n v="48227"/>
    <x v="2"/>
    <s v="OFF-BI-10001249"/>
    <x v="1"/>
    <x v="8"/>
    <s v="Avery Heavy-Duty EZD View Binder with Locking Rings"/>
    <n v="38.28"/>
    <n v="6"/>
    <n v="0"/>
    <x v="3381"/>
    <x v="0"/>
    <x v="1"/>
    <x v="0"/>
    <x v="2"/>
  </r>
  <r>
    <n v="3962"/>
    <s v="CA-2015-113901"/>
    <d v="2015-10-19T00:00:00"/>
    <d v="2015-10-24T00:00:00"/>
    <s v="Standard Class"/>
    <s v="NH-18610"/>
    <x v="468"/>
    <x v="1"/>
    <s v="United States"/>
    <s v="Detroit"/>
    <x v="12"/>
    <n v="48227"/>
    <x v="2"/>
    <s v="TEC-PH-10002564"/>
    <x v="2"/>
    <x v="7"/>
    <s v="OtterBox Defender Series Case - Samsung Galaxy S4"/>
    <n v="149.94999999999999"/>
    <n v="5"/>
    <n v="0"/>
    <x v="3382"/>
    <x v="0"/>
    <x v="1"/>
    <x v="0"/>
    <x v="2"/>
  </r>
  <r>
    <n v="3963"/>
    <s v="CA-2017-134838"/>
    <d v="2017-02-19T00:00:00"/>
    <d v="2017-02-20T00:00:00"/>
    <s v="First Class"/>
    <s v="ED-13885"/>
    <x v="525"/>
    <x v="2"/>
    <s v="United States"/>
    <s v="Los Angeles"/>
    <x v="1"/>
    <n v="90045"/>
    <x v="1"/>
    <s v="OFF-AR-10000634"/>
    <x v="1"/>
    <x v="6"/>
    <s v="Newell 320"/>
    <n v="12.84"/>
    <n v="3"/>
    <n v="0"/>
    <x v="3383"/>
    <x v="0"/>
    <x v="3"/>
    <x v="3"/>
    <x v="11"/>
  </r>
  <r>
    <n v="3964"/>
    <s v="CA-2017-134838"/>
    <d v="2017-02-19T00:00:00"/>
    <d v="2017-02-20T00:00:00"/>
    <s v="First Class"/>
    <s v="ED-13885"/>
    <x v="525"/>
    <x v="2"/>
    <s v="United States"/>
    <s v="Los Angeles"/>
    <x v="1"/>
    <n v="90045"/>
    <x v="1"/>
    <s v="FUR-FU-10004018"/>
    <x v="0"/>
    <x v="5"/>
    <s v="Tensor Computer Mounted Lamp"/>
    <n v="44.67"/>
    <n v="3"/>
    <n v="0"/>
    <x v="3384"/>
    <x v="0"/>
    <x v="3"/>
    <x v="3"/>
    <x v="11"/>
  </r>
  <r>
    <n v="3965"/>
    <s v="CA-2016-120257"/>
    <d v="2016-09-22T00:00:00"/>
    <d v="2016-09-28T00:00:00"/>
    <s v="Standard Class"/>
    <s v="PW-19240"/>
    <x v="617"/>
    <x v="0"/>
    <s v="United States"/>
    <s v="Philadelphia"/>
    <x v="9"/>
    <n v="19140"/>
    <x v="3"/>
    <s v="OFF-AR-10003481"/>
    <x v="1"/>
    <x v="6"/>
    <s v="Newell 348"/>
    <n v="7.8719999999999999"/>
    <n v="3"/>
    <n v="0.2"/>
    <x v="3385"/>
    <x v="2"/>
    <x v="0"/>
    <x v="2"/>
    <x v="8"/>
  </r>
  <r>
    <n v="3966"/>
    <s v="CA-2014-164910"/>
    <d v="2014-11-12T00:00:00"/>
    <d v="2014-11-17T00:00:00"/>
    <s v="Second Class"/>
    <s v="DM-13345"/>
    <x v="664"/>
    <x v="1"/>
    <s v="United States"/>
    <s v="Asheville"/>
    <x v="3"/>
    <n v="28806"/>
    <x v="0"/>
    <s v="OFF-AR-10003651"/>
    <x v="1"/>
    <x v="6"/>
    <s v="Newell 350"/>
    <n v="7.8719999999999999"/>
    <n v="3"/>
    <n v="0.2"/>
    <x v="3385"/>
    <x v="2"/>
    <x v="2"/>
    <x v="0"/>
    <x v="0"/>
  </r>
  <r>
    <n v="3967"/>
    <s v="CA-2016-149902"/>
    <d v="2016-04-01T00:00:00"/>
    <d v="2016-04-06T00:00:00"/>
    <s v="Standard Class"/>
    <s v="DW-13540"/>
    <x v="386"/>
    <x v="0"/>
    <s v="United States"/>
    <s v="New York City"/>
    <x v="15"/>
    <n v="10024"/>
    <x v="3"/>
    <s v="OFF-AR-10002956"/>
    <x v="1"/>
    <x v="6"/>
    <s v="Boston 16801 Nautilus Battery Pencil Sharpener"/>
    <n v="88.04"/>
    <n v="4"/>
    <n v="0"/>
    <x v="3386"/>
    <x v="0"/>
    <x v="0"/>
    <x v="1"/>
    <x v="3"/>
  </r>
  <r>
    <n v="3968"/>
    <s v="CA-2016-146010"/>
    <d v="2016-05-20T00:00:00"/>
    <d v="2016-05-23T00:00:00"/>
    <s v="First Class"/>
    <s v="EH-14125"/>
    <x v="258"/>
    <x v="2"/>
    <s v="United States"/>
    <s v="Colorado Springs"/>
    <x v="22"/>
    <n v="80906"/>
    <x v="1"/>
    <s v="OFF-BI-10003638"/>
    <x v="1"/>
    <x v="8"/>
    <s v="GBC Durable Plastic Covers"/>
    <n v="40.634999999999998"/>
    <n v="7"/>
    <n v="0.7"/>
    <x v="3387"/>
    <x v="1"/>
    <x v="0"/>
    <x v="1"/>
    <x v="5"/>
  </r>
  <r>
    <n v="3969"/>
    <s v="US-2015-163685"/>
    <d v="2015-06-01T00:00:00"/>
    <d v="2015-06-05T00:00:00"/>
    <s v="Standard Class"/>
    <s v="KE-16420"/>
    <x v="722"/>
    <x v="1"/>
    <s v="United States"/>
    <s v="San Antonio"/>
    <x v="5"/>
    <n v="78207"/>
    <x v="2"/>
    <s v="OFF-BI-10001890"/>
    <x v="1"/>
    <x v="8"/>
    <s v="Avery Poly Binder Pockets"/>
    <n v="5.7279999999999998"/>
    <n v="8"/>
    <n v="0.8"/>
    <x v="3388"/>
    <x v="1"/>
    <x v="1"/>
    <x v="1"/>
    <x v="1"/>
  </r>
  <r>
    <n v="3970"/>
    <s v="US-2015-163685"/>
    <d v="2015-06-01T00:00:00"/>
    <d v="2015-06-05T00:00:00"/>
    <s v="Standard Class"/>
    <s v="KE-16420"/>
    <x v="722"/>
    <x v="1"/>
    <s v="United States"/>
    <s v="San Antonio"/>
    <x v="5"/>
    <n v="78207"/>
    <x v="2"/>
    <s v="OFF-PA-10002606"/>
    <x v="1"/>
    <x v="10"/>
    <s v="Xerox 1928"/>
    <n v="42.24"/>
    <n v="10"/>
    <n v="0.2"/>
    <x v="3389"/>
    <x v="2"/>
    <x v="1"/>
    <x v="1"/>
    <x v="1"/>
  </r>
  <r>
    <n v="3971"/>
    <s v="CA-2014-135090"/>
    <d v="2014-11-22T00:00:00"/>
    <d v="2014-11-26T00:00:00"/>
    <s v="Standard Class"/>
    <s v="SP-20920"/>
    <x v="727"/>
    <x v="0"/>
    <s v="United States"/>
    <s v="Los Angeles"/>
    <x v="1"/>
    <n v="90036"/>
    <x v="1"/>
    <s v="OFF-PA-10002245"/>
    <x v="1"/>
    <x v="10"/>
    <s v="Xerox 1895"/>
    <n v="53.82"/>
    <n v="9"/>
    <n v="0"/>
    <x v="3390"/>
    <x v="0"/>
    <x v="2"/>
    <x v="0"/>
    <x v="0"/>
  </r>
  <r>
    <n v="3972"/>
    <s v="CA-2015-132374"/>
    <d v="2015-02-22T00:00:00"/>
    <d v="2015-02-24T00:00:00"/>
    <s v="Second Class"/>
    <s v="PS-19045"/>
    <x v="390"/>
    <x v="2"/>
    <s v="United States"/>
    <s v="Sterling Heights"/>
    <x v="12"/>
    <n v="48310"/>
    <x v="2"/>
    <s v="OFF-AR-10001615"/>
    <x v="1"/>
    <x v="6"/>
    <s v="Newell 34"/>
    <n v="79.36"/>
    <n v="4"/>
    <n v="0"/>
    <x v="3391"/>
    <x v="0"/>
    <x v="1"/>
    <x v="3"/>
    <x v="11"/>
  </r>
  <r>
    <n v="3973"/>
    <s v="CA-2016-167556"/>
    <d v="2016-03-29T00:00:00"/>
    <d v="2016-04-02T00:00:00"/>
    <s v="Standard Class"/>
    <s v="JM-15250"/>
    <x v="49"/>
    <x v="0"/>
    <s v="United States"/>
    <s v="New York City"/>
    <x v="15"/>
    <n v="10009"/>
    <x v="3"/>
    <s v="OFF-PA-10000466"/>
    <x v="1"/>
    <x v="10"/>
    <s v="Memo Book, 100 Message Capacity, 5 3/8” x 11”"/>
    <n v="13.48"/>
    <n v="2"/>
    <n v="0"/>
    <x v="3392"/>
    <x v="0"/>
    <x v="0"/>
    <x v="3"/>
    <x v="10"/>
  </r>
  <r>
    <n v="3974"/>
    <s v="CA-2016-167556"/>
    <d v="2016-03-29T00:00:00"/>
    <d v="2016-04-02T00:00:00"/>
    <s v="Standard Class"/>
    <s v="JM-15250"/>
    <x v="49"/>
    <x v="0"/>
    <s v="United States"/>
    <s v="New York City"/>
    <x v="15"/>
    <n v="10009"/>
    <x v="3"/>
    <s v="OFF-BI-10003708"/>
    <x v="1"/>
    <x v="8"/>
    <s v="Acco Four Pocket Poly Ring Binder with Label Holder, Smoke, 1&quot;"/>
    <n v="29.8"/>
    <n v="5"/>
    <n v="0.2"/>
    <x v="1317"/>
    <x v="2"/>
    <x v="0"/>
    <x v="3"/>
    <x v="10"/>
  </r>
  <r>
    <n v="3975"/>
    <s v="CA-2016-167556"/>
    <d v="2016-03-29T00:00:00"/>
    <d v="2016-04-02T00:00:00"/>
    <s v="Standard Class"/>
    <s v="JM-15250"/>
    <x v="49"/>
    <x v="0"/>
    <s v="United States"/>
    <s v="New York City"/>
    <x v="15"/>
    <n v="10009"/>
    <x v="3"/>
    <s v="FUR-FU-10004848"/>
    <x v="0"/>
    <x v="5"/>
    <s v="Howard Miller 13-3/4&quot; Diameter Brushed Chrome Round Wall Clock"/>
    <n v="414"/>
    <n v="8"/>
    <n v="0"/>
    <x v="3393"/>
    <x v="0"/>
    <x v="0"/>
    <x v="3"/>
    <x v="10"/>
  </r>
  <r>
    <n v="3976"/>
    <s v="CA-2016-167556"/>
    <d v="2016-03-29T00:00:00"/>
    <d v="2016-04-02T00:00:00"/>
    <s v="Standard Class"/>
    <s v="JM-15250"/>
    <x v="49"/>
    <x v="0"/>
    <s v="United States"/>
    <s v="New York City"/>
    <x v="15"/>
    <n v="10009"/>
    <x v="3"/>
    <s v="OFF-BI-10000320"/>
    <x v="1"/>
    <x v="8"/>
    <s v="GBC Plastic Binding Combs"/>
    <n v="41.328000000000003"/>
    <n v="7"/>
    <n v="0.2"/>
    <x v="3394"/>
    <x v="2"/>
    <x v="0"/>
    <x v="3"/>
    <x v="10"/>
  </r>
  <r>
    <n v="3977"/>
    <s v="US-2016-116400"/>
    <d v="2016-10-22T00:00:00"/>
    <d v="2016-10-24T00:00:00"/>
    <s v="First Class"/>
    <s v="EB-13930"/>
    <x v="518"/>
    <x v="0"/>
    <s v="United States"/>
    <s v="Richmond"/>
    <x v="17"/>
    <n v="23223"/>
    <x v="0"/>
    <s v="FUR-FU-10003731"/>
    <x v="0"/>
    <x v="5"/>
    <s v="Eldon Expressions Wood and Plastic Desk Accessories, Oak"/>
    <n v="39.92"/>
    <n v="4"/>
    <n v="0"/>
    <x v="3395"/>
    <x v="0"/>
    <x v="0"/>
    <x v="0"/>
    <x v="2"/>
  </r>
  <r>
    <n v="3978"/>
    <s v="CA-2017-101308"/>
    <d v="2017-10-02T00:00:00"/>
    <d v="2017-10-07T00:00:00"/>
    <s v="Standard Class"/>
    <s v="FG-14260"/>
    <x v="435"/>
    <x v="2"/>
    <s v="United States"/>
    <s v="Seattle"/>
    <x v="4"/>
    <n v="98105"/>
    <x v="1"/>
    <s v="OFF-FA-10002780"/>
    <x v="1"/>
    <x v="13"/>
    <s v="Staples"/>
    <n v="8.94"/>
    <n v="3"/>
    <n v="0"/>
    <x v="3396"/>
    <x v="0"/>
    <x v="3"/>
    <x v="0"/>
    <x v="2"/>
  </r>
  <r>
    <n v="3979"/>
    <s v="CA-2017-101308"/>
    <d v="2017-10-02T00:00:00"/>
    <d v="2017-10-07T00:00:00"/>
    <s v="Standard Class"/>
    <s v="FG-14260"/>
    <x v="435"/>
    <x v="2"/>
    <s v="United States"/>
    <s v="Seattle"/>
    <x v="4"/>
    <n v="98105"/>
    <x v="1"/>
    <s v="TEC-PH-10003800"/>
    <x v="2"/>
    <x v="7"/>
    <s v="i.Sound Portable Power - 8000 mAh"/>
    <n v="84.784000000000006"/>
    <n v="2"/>
    <n v="0.2"/>
    <x v="569"/>
    <x v="2"/>
    <x v="3"/>
    <x v="0"/>
    <x v="2"/>
  </r>
  <r>
    <n v="3980"/>
    <s v="CA-2014-114517"/>
    <d v="2014-12-23T00:00:00"/>
    <d v="2014-12-27T00:00:00"/>
    <s v="Standard Class"/>
    <s v="TH-21235"/>
    <x v="260"/>
    <x v="1"/>
    <s v="United States"/>
    <s v="New York City"/>
    <x v="15"/>
    <n v="10024"/>
    <x v="3"/>
    <s v="FUR-TA-10001676"/>
    <x v="0"/>
    <x v="3"/>
    <s v="Hon 61000 Series Interactive Training Tables"/>
    <n v="53.316000000000003"/>
    <n v="2"/>
    <n v="0.4"/>
    <x v="3397"/>
    <x v="1"/>
    <x v="2"/>
    <x v="0"/>
    <x v="4"/>
  </r>
  <r>
    <n v="3981"/>
    <s v="CA-2014-114517"/>
    <d v="2014-12-23T00:00:00"/>
    <d v="2014-12-27T00:00:00"/>
    <s v="Standard Class"/>
    <s v="TH-21235"/>
    <x v="260"/>
    <x v="1"/>
    <s v="United States"/>
    <s v="New York City"/>
    <x v="15"/>
    <n v="10024"/>
    <x v="3"/>
    <s v="OFF-AP-10002350"/>
    <x v="1"/>
    <x v="9"/>
    <s v="Belkin F9H710-06 7 Outlet SurgeMaster Surge Protector"/>
    <n v="56.52"/>
    <n v="3"/>
    <n v="0"/>
    <x v="1673"/>
    <x v="0"/>
    <x v="2"/>
    <x v="0"/>
    <x v="4"/>
  </r>
  <r>
    <n v="3982"/>
    <s v="CA-2017-119564"/>
    <d v="2017-12-15T00:00:00"/>
    <d v="2017-12-20T00:00:00"/>
    <s v="Standard Class"/>
    <s v="PL-18925"/>
    <x v="484"/>
    <x v="2"/>
    <s v="United States"/>
    <s v="Seattle"/>
    <x v="4"/>
    <n v="98115"/>
    <x v="1"/>
    <s v="FUR-FU-10003096"/>
    <x v="0"/>
    <x v="5"/>
    <s v="Master Giant Foot Doorstop, Safety Yellow"/>
    <n v="22.77"/>
    <n v="3"/>
    <n v="0"/>
    <x v="3398"/>
    <x v="0"/>
    <x v="3"/>
    <x v="0"/>
    <x v="4"/>
  </r>
  <r>
    <n v="3983"/>
    <s v="CA-2016-135265"/>
    <d v="2016-07-07T00:00:00"/>
    <d v="2016-07-09T00:00:00"/>
    <s v="Second Class"/>
    <s v="CC-12370"/>
    <x v="666"/>
    <x v="0"/>
    <s v="United States"/>
    <s v="Los Angeles"/>
    <x v="1"/>
    <n v="90045"/>
    <x v="1"/>
    <s v="FUR-CH-10003061"/>
    <x v="0"/>
    <x v="1"/>
    <s v="Global Leather Task Chair, Black"/>
    <n v="287.96800000000002"/>
    <n v="4"/>
    <n v="0.2"/>
    <x v="3399"/>
    <x v="2"/>
    <x v="0"/>
    <x v="2"/>
    <x v="7"/>
  </r>
  <r>
    <n v="3984"/>
    <s v="CA-2016-135265"/>
    <d v="2016-07-07T00:00:00"/>
    <d v="2016-07-09T00:00:00"/>
    <s v="Second Class"/>
    <s v="CC-12370"/>
    <x v="666"/>
    <x v="0"/>
    <s v="United States"/>
    <s v="Los Angeles"/>
    <x v="1"/>
    <n v="90045"/>
    <x v="1"/>
    <s v="TEC-CO-10003763"/>
    <x v="2"/>
    <x v="16"/>
    <s v="Canon PC1060 Personal Laser Copier"/>
    <n v="2799.96"/>
    <n v="5"/>
    <n v="0.2"/>
    <x v="3400"/>
    <x v="2"/>
    <x v="0"/>
    <x v="2"/>
    <x v="7"/>
  </r>
  <r>
    <n v="3985"/>
    <s v="CA-2016-135265"/>
    <d v="2016-07-07T00:00:00"/>
    <d v="2016-07-09T00:00:00"/>
    <s v="Second Class"/>
    <s v="CC-12370"/>
    <x v="666"/>
    <x v="0"/>
    <s v="United States"/>
    <s v="Los Angeles"/>
    <x v="1"/>
    <n v="90045"/>
    <x v="1"/>
    <s v="OFF-PA-10002923"/>
    <x v="1"/>
    <x v="10"/>
    <s v="Xerox 1942"/>
    <n v="48.94"/>
    <n v="1"/>
    <n v="0"/>
    <x v="1621"/>
    <x v="0"/>
    <x v="0"/>
    <x v="2"/>
    <x v="7"/>
  </r>
  <r>
    <n v="3986"/>
    <s v="CA-2016-108735"/>
    <d v="2016-04-17T00:00:00"/>
    <d v="2016-04-21T00:00:00"/>
    <s v="Standard Class"/>
    <s v="JM-15535"/>
    <x v="341"/>
    <x v="0"/>
    <s v="United States"/>
    <s v="Lakewood"/>
    <x v="1"/>
    <n v="90712"/>
    <x v="1"/>
    <s v="FUR-BO-10003441"/>
    <x v="0"/>
    <x v="0"/>
    <s v="Bush Westfield Collection Bookcases, Fully Assembled"/>
    <n v="257.49900000000002"/>
    <n v="3"/>
    <n v="0.15"/>
    <x v="3401"/>
    <x v="2"/>
    <x v="0"/>
    <x v="1"/>
    <x v="3"/>
  </r>
  <r>
    <n v="3987"/>
    <s v="CA-2017-112333"/>
    <d v="2017-04-08T00:00:00"/>
    <d v="2017-04-14T00:00:00"/>
    <s v="Standard Class"/>
    <s v="KF-16285"/>
    <x v="580"/>
    <x v="2"/>
    <s v="United States"/>
    <s v="Plainfield"/>
    <x v="30"/>
    <n v="7060"/>
    <x v="3"/>
    <s v="OFF-ST-10001780"/>
    <x v="1"/>
    <x v="4"/>
    <s v="Tennsco 16-Compartment Lockers with Coat Rack"/>
    <n v="2591.56"/>
    <n v="4"/>
    <n v="0"/>
    <x v="3402"/>
    <x v="0"/>
    <x v="3"/>
    <x v="1"/>
    <x v="3"/>
  </r>
  <r>
    <n v="3988"/>
    <s v="CA-2017-112333"/>
    <d v="2017-04-08T00:00:00"/>
    <d v="2017-04-14T00:00:00"/>
    <s v="Standard Class"/>
    <s v="KF-16285"/>
    <x v="580"/>
    <x v="2"/>
    <s v="United States"/>
    <s v="Plainfield"/>
    <x v="30"/>
    <n v="7060"/>
    <x v="3"/>
    <s v="OFF-AP-10001962"/>
    <x v="1"/>
    <x v="9"/>
    <s v="Black &amp; Decker Filter for Double Action Dustbuster Cordless Vac BLDV7210"/>
    <n v="41.95"/>
    <n v="5"/>
    <n v="0"/>
    <x v="3403"/>
    <x v="0"/>
    <x v="3"/>
    <x v="1"/>
    <x v="3"/>
  </r>
  <r>
    <n v="3989"/>
    <s v="US-2016-159415"/>
    <d v="2016-04-17T00:00:00"/>
    <d v="2016-04-22T00:00:00"/>
    <s v="Standard Class"/>
    <s v="CS-12175"/>
    <x v="728"/>
    <x v="1"/>
    <s v="United States"/>
    <s v="Columbia"/>
    <x v="18"/>
    <n v="38401"/>
    <x v="0"/>
    <s v="FUR-FU-10003798"/>
    <x v="0"/>
    <x v="5"/>
    <s v="Ultra Door Kickplate, 8&quot;H x 34&quot;W"/>
    <n v="79.12"/>
    <n v="5"/>
    <n v="0.2"/>
    <x v="3404"/>
    <x v="2"/>
    <x v="0"/>
    <x v="1"/>
    <x v="3"/>
  </r>
  <r>
    <n v="3990"/>
    <s v="CA-2014-122588"/>
    <d v="2014-11-25T00:00:00"/>
    <d v="2014-11-27T00:00:00"/>
    <s v="Second Class"/>
    <s v="AR-10540"/>
    <x v="481"/>
    <x v="0"/>
    <s v="United States"/>
    <s v="Woonsocket"/>
    <x v="34"/>
    <n v="2895"/>
    <x v="3"/>
    <s v="FUR-FU-10001095"/>
    <x v="0"/>
    <x v="5"/>
    <s v="DAX Black Cherry Wood-Tone Poster Frame"/>
    <n v="52.96"/>
    <n v="2"/>
    <n v="0"/>
    <x v="3405"/>
    <x v="0"/>
    <x v="2"/>
    <x v="0"/>
    <x v="0"/>
  </r>
  <r>
    <n v="3991"/>
    <s v="CA-2014-137589"/>
    <d v="2014-11-03T00:00:00"/>
    <d v="2014-11-08T00:00:00"/>
    <s v="Standard Class"/>
    <s v="MS-17770"/>
    <x v="474"/>
    <x v="0"/>
    <s v="United States"/>
    <s v="Lancaster"/>
    <x v="9"/>
    <n v="17602"/>
    <x v="3"/>
    <s v="OFF-SU-10000157"/>
    <x v="1"/>
    <x v="14"/>
    <s v="Compact Automatic Electric Letter Opener"/>
    <n v="286.34399999999999"/>
    <n v="3"/>
    <n v="0.2"/>
    <x v="3406"/>
    <x v="2"/>
    <x v="2"/>
    <x v="0"/>
    <x v="0"/>
  </r>
  <r>
    <n v="3992"/>
    <s v="CA-2015-161998"/>
    <d v="2015-05-01T00:00:00"/>
    <d v="2015-05-05T00:00:00"/>
    <s v="Standard Class"/>
    <s v="DB-13120"/>
    <x v="106"/>
    <x v="1"/>
    <s v="United States"/>
    <s v="Tampa"/>
    <x v="2"/>
    <n v="33614"/>
    <x v="0"/>
    <s v="FUR-FU-10001095"/>
    <x v="0"/>
    <x v="5"/>
    <s v="DAX Black Cherry Wood-Tone Poster Frame"/>
    <n v="63.552"/>
    <n v="3"/>
    <n v="0.2"/>
    <x v="3407"/>
    <x v="2"/>
    <x v="1"/>
    <x v="1"/>
    <x v="5"/>
  </r>
  <r>
    <n v="3993"/>
    <s v="CA-2015-161998"/>
    <d v="2015-05-01T00:00:00"/>
    <d v="2015-05-05T00:00:00"/>
    <s v="Standard Class"/>
    <s v="DB-13120"/>
    <x v="106"/>
    <x v="1"/>
    <s v="United States"/>
    <s v="Tampa"/>
    <x v="2"/>
    <n v="33614"/>
    <x v="0"/>
    <s v="OFF-SU-10004261"/>
    <x v="1"/>
    <x v="14"/>
    <s v="Fiskars 8&quot; Scissors, 2/Pack"/>
    <n v="41.375999999999998"/>
    <n v="3"/>
    <n v="0.2"/>
    <x v="3408"/>
    <x v="2"/>
    <x v="1"/>
    <x v="1"/>
    <x v="5"/>
  </r>
  <r>
    <n v="3994"/>
    <s v="CA-2015-161998"/>
    <d v="2015-05-01T00:00:00"/>
    <d v="2015-05-05T00:00:00"/>
    <s v="Standard Class"/>
    <s v="DB-13120"/>
    <x v="106"/>
    <x v="1"/>
    <s v="United States"/>
    <s v="Tampa"/>
    <x v="2"/>
    <n v="33614"/>
    <x v="0"/>
    <s v="OFF-AR-10004022"/>
    <x v="1"/>
    <x v="6"/>
    <s v="Panasonic KP-380BK Classic Electric Pencil Sharpener"/>
    <n v="172.70400000000001"/>
    <n v="6"/>
    <n v="0.2"/>
    <x v="3409"/>
    <x v="2"/>
    <x v="1"/>
    <x v="1"/>
    <x v="5"/>
  </r>
  <r>
    <n v="3995"/>
    <s v="CA-2015-105627"/>
    <d v="2015-03-08T00:00:00"/>
    <d v="2015-03-12T00:00:00"/>
    <s v="Standard Class"/>
    <s v="DK-12895"/>
    <x v="729"/>
    <x v="0"/>
    <s v="United States"/>
    <s v="Kenosha"/>
    <x v="6"/>
    <n v="53142"/>
    <x v="2"/>
    <s v="FUR-BO-10002916"/>
    <x v="0"/>
    <x v="0"/>
    <s v="Rush Hierlooms Collection 1&quot; Thick Stackable Bookcases"/>
    <n v="512.94000000000005"/>
    <n v="3"/>
    <n v="0"/>
    <x v="3410"/>
    <x v="0"/>
    <x v="1"/>
    <x v="3"/>
    <x v="10"/>
  </r>
  <r>
    <n v="3996"/>
    <s v="CA-2015-105627"/>
    <d v="2015-03-08T00:00:00"/>
    <d v="2015-03-12T00:00:00"/>
    <s v="Standard Class"/>
    <s v="DK-12895"/>
    <x v="729"/>
    <x v="0"/>
    <s v="United States"/>
    <s v="Kenosha"/>
    <x v="6"/>
    <n v="53142"/>
    <x v="2"/>
    <s v="FUR-CH-10002084"/>
    <x v="0"/>
    <x v="1"/>
    <s v="Hon Mobius Operator's Chair"/>
    <n v="860.93"/>
    <n v="7"/>
    <n v="0"/>
    <x v="3411"/>
    <x v="0"/>
    <x v="1"/>
    <x v="3"/>
    <x v="10"/>
  </r>
  <r>
    <n v="3997"/>
    <s v="CA-2015-105627"/>
    <d v="2015-03-08T00:00:00"/>
    <d v="2015-03-12T00:00:00"/>
    <s v="Standard Class"/>
    <s v="DK-12895"/>
    <x v="729"/>
    <x v="0"/>
    <s v="United States"/>
    <s v="Kenosha"/>
    <x v="6"/>
    <n v="53142"/>
    <x v="2"/>
    <s v="TEC-PH-10003012"/>
    <x v="2"/>
    <x v="7"/>
    <s v="Nortel Meridian M3904 Professional Digital phone"/>
    <n v="769.95"/>
    <n v="5"/>
    <n v="0"/>
    <x v="3412"/>
    <x v="0"/>
    <x v="1"/>
    <x v="3"/>
    <x v="10"/>
  </r>
  <r>
    <n v="3998"/>
    <s v="CA-2015-105627"/>
    <d v="2015-03-08T00:00:00"/>
    <d v="2015-03-12T00:00:00"/>
    <s v="Standard Class"/>
    <s v="DK-12895"/>
    <x v="729"/>
    <x v="0"/>
    <s v="United States"/>
    <s v="Kenosha"/>
    <x v="6"/>
    <n v="53142"/>
    <x v="2"/>
    <s v="OFF-AR-10002704"/>
    <x v="1"/>
    <x v="6"/>
    <s v="Boston 1900 Electric Pencil Sharpener"/>
    <n v="14.98"/>
    <n v="1"/>
    <n v="0"/>
    <x v="3413"/>
    <x v="0"/>
    <x v="1"/>
    <x v="3"/>
    <x v="10"/>
  </r>
  <r>
    <n v="3999"/>
    <s v="CA-2015-105627"/>
    <d v="2015-03-08T00:00:00"/>
    <d v="2015-03-12T00:00:00"/>
    <s v="Standard Class"/>
    <s v="DK-12895"/>
    <x v="729"/>
    <x v="0"/>
    <s v="United States"/>
    <s v="Kenosha"/>
    <x v="6"/>
    <n v="53142"/>
    <x v="2"/>
    <s v="FUR-FU-10000308"/>
    <x v="0"/>
    <x v="5"/>
    <s v="Deflect-o Glass Clear Studded Chair Mats"/>
    <n v="373.08"/>
    <n v="6"/>
    <n v="0"/>
    <x v="3414"/>
    <x v="0"/>
    <x v="1"/>
    <x v="3"/>
    <x v="10"/>
  </r>
  <r>
    <n v="4000"/>
    <s v="US-2015-149629"/>
    <d v="2015-07-17T00:00:00"/>
    <d v="2015-07-20T00:00:00"/>
    <s v="Second Class"/>
    <s v="MP-17965"/>
    <x v="172"/>
    <x v="1"/>
    <s v="United States"/>
    <s v="Port Saint Lucie"/>
    <x v="2"/>
    <n v="34952"/>
    <x v="0"/>
    <s v="FUR-BO-10004709"/>
    <x v="0"/>
    <x v="0"/>
    <s v="Bush Westfield Collection Bookcases, Medium Cherry Finish"/>
    <n v="231.92"/>
    <n v="5"/>
    <n v="0.2"/>
    <x v="3415"/>
    <x v="2"/>
    <x v="1"/>
    <x v="2"/>
    <x v="7"/>
  </r>
  <r>
    <n v="4001"/>
    <s v="CA-2014-116834"/>
    <d v="2014-10-11T00:00:00"/>
    <d v="2014-10-16T00:00:00"/>
    <s v="Standard Class"/>
    <s v="Dp-13240"/>
    <x v="656"/>
    <x v="2"/>
    <s v="United States"/>
    <s v="Seattle"/>
    <x v="4"/>
    <n v="98115"/>
    <x v="1"/>
    <s v="FUR-FU-10001196"/>
    <x v="0"/>
    <x v="5"/>
    <s v="DAX Cubicle Frames - 8x10"/>
    <n v="63.47"/>
    <n v="11"/>
    <n v="0"/>
    <x v="3416"/>
    <x v="0"/>
    <x v="2"/>
    <x v="0"/>
    <x v="2"/>
  </r>
  <r>
    <n v="4002"/>
    <s v="CA-2014-116834"/>
    <d v="2014-10-11T00:00:00"/>
    <d v="2014-10-16T00:00:00"/>
    <s v="Standard Class"/>
    <s v="Dp-13240"/>
    <x v="656"/>
    <x v="2"/>
    <s v="United States"/>
    <s v="Seattle"/>
    <x v="4"/>
    <n v="98115"/>
    <x v="1"/>
    <s v="TEC-AC-10002942"/>
    <x v="2"/>
    <x v="11"/>
    <s v="WD My Passport Ultra 1TB Portable External Hard Drive"/>
    <n v="345"/>
    <n v="5"/>
    <n v="0"/>
    <x v="3417"/>
    <x v="0"/>
    <x v="2"/>
    <x v="0"/>
    <x v="2"/>
  </r>
  <r>
    <n v="4003"/>
    <s v="CA-2016-145730"/>
    <d v="2016-03-03T00:00:00"/>
    <d v="2016-03-08T00:00:00"/>
    <s v="Standard Class"/>
    <s v="CC-12220"/>
    <x v="417"/>
    <x v="0"/>
    <s v="United States"/>
    <s v="San Antonio"/>
    <x v="5"/>
    <n v="78207"/>
    <x v="2"/>
    <s v="FUR-TA-10004915"/>
    <x v="0"/>
    <x v="3"/>
    <s v="Office Impressions End Table, 20-1/2&quot;H x 24&quot;W x 20&quot;D"/>
    <n v="637.89599999999996"/>
    <n v="3"/>
    <n v="0.3"/>
    <x v="3418"/>
    <x v="1"/>
    <x v="0"/>
    <x v="3"/>
    <x v="10"/>
  </r>
  <r>
    <n v="4004"/>
    <s v="CA-2016-145730"/>
    <d v="2016-03-03T00:00:00"/>
    <d v="2016-03-08T00:00:00"/>
    <s v="Standard Class"/>
    <s v="CC-12220"/>
    <x v="417"/>
    <x v="0"/>
    <s v="United States"/>
    <s v="San Antonio"/>
    <x v="5"/>
    <n v="78207"/>
    <x v="2"/>
    <s v="TEC-MA-10001016"/>
    <x v="2"/>
    <x v="15"/>
    <s v="Canon PC170 Desktop Personal Copier"/>
    <n v="287.91000000000003"/>
    <n v="3"/>
    <n v="0.4"/>
    <x v="3419"/>
    <x v="1"/>
    <x v="0"/>
    <x v="3"/>
    <x v="10"/>
  </r>
  <r>
    <n v="4005"/>
    <s v="CA-2016-145730"/>
    <d v="2016-03-03T00:00:00"/>
    <d v="2016-03-08T00:00:00"/>
    <s v="Standard Class"/>
    <s v="CC-12220"/>
    <x v="417"/>
    <x v="0"/>
    <s v="United States"/>
    <s v="San Antonio"/>
    <x v="5"/>
    <n v="78207"/>
    <x v="2"/>
    <s v="OFF-EN-10000483"/>
    <x v="1"/>
    <x v="12"/>
    <s v="White Envelopes, White Envelopes with Clear Poly Window"/>
    <n v="36.6"/>
    <n v="3"/>
    <n v="0.2"/>
    <x v="3420"/>
    <x v="2"/>
    <x v="0"/>
    <x v="3"/>
    <x v="10"/>
  </r>
  <r>
    <n v="4006"/>
    <s v="US-2015-168732"/>
    <d v="2015-12-10T00:00:00"/>
    <d v="2015-12-16T00:00:00"/>
    <s v="Standard Class"/>
    <s v="KM-16660"/>
    <x v="730"/>
    <x v="0"/>
    <s v="United States"/>
    <s v="Roswell"/>
    <x v="32"/>
    <n v="30076"/>
    <x v="0"/>
    <s v="OFF-AR-10003087"/>
    <x v="1"/>
    <x v="6"/>
    <s v="Staples in misc. colors"/>
    <n v="1.78"/>
    <n v="1"/>
    <n v="0"/>
    <x v="3421"/>
    <x v="0"/>
    <x v="1"/>
    <x v="0"/>
    <x v="4"/>
  </r>
  <r>
    <n v="4007"/>
    <s v="US-2015-168732"/>
    <d v="2015-12-10T00:00:00"/>
    <d v="2015-12-16T00:00:00"/>
    <s v="Standard Class"/>
    <s v="KM-16660"/>
    <x v="730"/>
    <x v="0"/>
    <s v="United States"/>
    <s v="Roswell"/>
    <x v="32"/>
    <n v="30076"/>
    <x v="0"/>
    <s v="OFF-PA-10000520"/>
    <x v="1"/>
    <x v="10"/>
    <s v="Xerox 201"/>
    <n v="25.92"/>
    <n v="4"/>
    <n v="0"/>
    <x v="245"/>
    <x v="0"/>
    <x v="1"/>
    <x v="0"/>
    <x v="4"/>
  </r>
  <r>
    <n v="4008"/>
    <s v="US-2015-168732"/>
    <d v="2015-12-10T00:00:00"/>
    <d v="2015-12-16T00:00:00"/>
    <s v="Standard Class"/>
    <s v="KM-16660"/>
    <x v="730"/>
    <x v="0"/>
    <s v="United States"/>
    <s v="Roswell"/>
    <x v="32"/>
    <n v="30076"/>
    <x v="0"/>
    <s v="TEC-AC-10001553"/>
    <x v="2"/>
    <x v="11"/>
    <s v="Memorex 25GB 6X Branded Blu-Ray Recordable Disc, 15/Pack"/>
    <n v="101.94"/>
    <n v="6"/>
    <n v="0"/>
    <x v="3422"/>
    <x v="0"/>
    <x v="1"/>
    <x v="0"/>
    <x v="4"/>
  </r>
  <r>
    <n v="4009"/>
    <s v="CA-2015-107468"/>
    <d v="2015-12-18T00:00:00"/>
    <d v="2015-12-22T00:00:00"/>
    <s v="Standard Class"/>
    <s v="MK-17905"/>
    <x v="149"/>
    <x v="1"/>
    <s v="United States"/>
    <s v="Louisville"/>
    <x v="22"/>
    <n v="80027"/>
    <x v="1"/>
    <s v="OFF-AR-10000634"/>
    <x v="1"/>
    <x v="6"/>
    <s v="Newell 320"/>
    <n v="6.8479999999999999"/>
    <n v="2"/>
    <n v="0.2"/>
    <x v="1355"/>
    <x v="2"/>
    <x v="1"/>
    <x v="0"/>
    <x v="4"/>
  </r>
  <r>
    <n v="4010"/>
    <s v="CA-2017-144463"/>
    <d v="2017-01-01T00:00:00"/>
    <d v="2017-01-05T00:00:00"/>
    <s v="Standard Class"/>
    <s v="SC-20725"/>
    <x v="56"/>
    <x v="0"/>
    <s v="United States"/>
    <s v="Los Angeles"/>
    <x v="1"/>
    <n v="90036"/>
    <x v="1"/>
    <s v="FUR-FU-10001215"/>
    <x v="0"/>
    <x v="5"/>
    <s v="Howard Miller 11-1/2&quot; Diameter Brentwood Wall Clock"/>
    <n v="474.43"/>
    <n v="11"/>
    <n v="0"/>
    <x v="3423"/>
    <x v="0"/>
    <x v="3"/>
    <x v="3"/>
    <x v="9"/>
  </r>
  <r>
    <n v="4011"/>
    <s v="CA-2017-100811"/>
    <d v="2017-11-21T00:00:00"/>
    <d v="2017-11-24T00:00:00"/>
    <s v="First Class"/>
    <s v="CC-12475"/>
    <x v="693"/>
    <x v="0"/>
    <s v="United States"/>
    <s v="Philadelphia"/>
    <x v="9"/>
    <n v="19143"/>
    <x v="3"/>
    <s v="OFF-PA-10001204"/>
    <x v="1"/>
    <x v="10"/>
    <s v="Xerox 1972"/>
    <n v="8.4480000000000004"/>
    <n v="2"/>
    <n v="0.2"/>
    <x v="590"/>
    <x v="2"/>
    <x v="3"/>
    <x v="0"/>
    <x v="0"/>
  </r>
  <r>
    <n v="4012"/>
    <s v="CA-2017-100811"/>
    <d v="2017-11-21T00:00:00"/>
    <d v="2017-11-24T00:00:00"/>
    <s v="First Class"/>
    <s v="CC-12475"/>
    <x v="693"/>
    <x v="0"/>
    <s v="United States"/>
    <s v="Philadelphia"/>
    <x v="9"/>
    <n v="19143"/>
    <x v="3"/>
    <s v="OFF-ST-10002444"/>
    <x v="1"/>
    <x v="4"/>
    <s v="Recycled Eldon Regeneration Jumbo File"/>
    <n v="39.295999999999999"/>
    <n v="4"/>
    <n v="0.2"/>
    <x v="3424"/>
    <x v="2"/>
    <x v="3"/>
    <x v="0"/>
    <x v="0"/>
  </r>
  <r>
    <n v="4013"/>
    <s v="CA-2015-153612"/>
    <d v="2015-12-22T00:00:00"/>
    <d v="2015-12-27T00:00:00"/>
    <s v="Standard Class"/>
    <s v="BT-11305"/>
    <x v="457"/>
    <x v="2"/>
    <s v="United States"/>
    <s v="Superior"/>
    <x v="6"/>
    <n v="54880"/>
    <x v="2"/>
    <s v="OFF-AR-10000203"/>
    <x v="1"/>
    <x v="6"/>
    <s v="Newell 336"/>
    <n v="17.12"/>
    <n v="4"/>
    <n v="0"/>
    <x v="2900"/>
    <x v="0"/>
    <x v="1"/>
    <x v="0"/>
    <x v="4"/>
  </r>
  <r>
    <n v="4014"/>
    <s v="CA-2015-165624"/>
    <d v="2015-08-23T00:00:00"/>
    <d v="2015-08-28T00:00:00"/>
    <s v="Standard Class"/>
    <s v="FH-14350"/>
    <x v="651"/>
    <x v="0"/>
    <s v="United States"/>
    <s v="Atlanta"/>
    <x v="32"/>
    <n v="30318"/>
    <x v="0"/>
    <s v="OFF-AP-10000828"/>
    <x v="1"/>
    <x v="9"/>
    <s v="Avanti 4.4 Cu. Ft. Refrigerator"/>
    <n v="542.94000000000005"/>
    <n v="3"/>
    <n v="0"/>
    <x v="3425"/>
    <x v="0"/>
    <x v="1"/>
    <x v="2"/>
    <x v="6"/>
  </r>
  <r>
    <n v="4015"/>
    <s v="CA-2015-165624"/>
    <d v="2015-08-23T00:00:00"/>
    <d v="2015-08-28T00:00:00"/>
    <s v="Standard Class"/>
    <s v="FH-14350"/>
    <x v="651"/>
    <x v="0"/>
    <s v="United States"/>
    <s v="Atlanta"/>
    <x v="32"/>
    <n v="30318"/>
    <x v="0"/>
    <s v="OFF-LA-10003190"/>
    <x v="1"/>
    <x v="2"/>
    <s v="Avery 474"/>
    <n v="8.64"/>
    <n v="3"/>
    <n v="0"/>
    <x v="910"/>
    <x v="0"/>
    <x v="1"/>
    <x v="2"/>
    <x v="6"/>
  </r>
  <r>
    <n v="4016"/>
    <s v="CA-2015-165624"/>
    <d v="2015-08-23T00:00:00"/>
    <d v="2015-08-28T00:00:00"/>
    <s v="Standard Class"/>
    <s v="FH-14350"/>
    <x v="651"/>
    <x v="0"/>
    <s v="United States"/>
    <s v="Atlanta"/>
    <x v="32"/>
    <n v="30318"/>
    <x v="0"/>
    <s v="OFF-PA-10002319"/>
    <x v="1"/>
    <x v="10"/>
    <s v="Xerox 1944"/>
    <n v="193.8"/>
    <n v="5"/>
    <n v="0"/>
    <x v="3426"/>
    <x v="0"/>
    <x v="1"/>
    <x v="2"/>
    <x v="6"/>
  </r>
  <r>
    <n v="4017"/>
    <s v="CA-2015-165624"/>
    <d v="2015-08-23T00:00:00"/>
    <d v="2015-08-28T00:00:00"/>
    <s v="Standard Class"/>
    <s v="FH-14350"/>
    <x v="651"/>
    <x v="0"/>
    <s v="United States"/>
    <s v="Atlanta"/>
    <x v="32"/>
    <n v="30318"/>
    <x v="0"/>
    <s v="OFF-PA-10003893"/>
    <x v="1"/>
    <x v="10"/>
    <s v="Xerox 1962"/>
    <n v="21.4"/>
    <n v="5"/>
    <n v="0"/>
    <x v="3045"/>
    <x v="0"/>
    <x v="1"/>
    <x v="2"/>
    <x v="6"/>
  </r>
  <r>
    <n v="4018"/>
    <s v="CA-2015-165624"/>
    <d v="2015-08-23T00:00:00"/>
    <d v="2015-08-28T00:00:00"/>
    <s v="Standard Class"/>
    <s v="FH-14350"/>
    <x v="651"/>
    <x v="0"/>
    <s v="United States"/>
    <s v="Atlanta"/>
    <x v="32"/>
    <n v="30318"/>
    <x v="0"/>
    <s v="OFF-PA-10002499"/>
    <x v="1"/>
    <x v="10"/>
    <s v="Xerox 1890"/>
    <n v="97.88"/>
    <n v="2"/>
    <n v="0"/>
    <x v="3427"/>
    <x v="0"/>
    <x v="1"/>
    <x v="2"/>
    <x v="6"/>
  </r>
  <r>
    <n v="4019"/>
    <s v="CA-2015-165624"/>
    <d v="2015-08-23T00:00:00"/>
    <d v="2015-08-28T00:00:00"/>
    <s v="Standard Class"/>
    <s v="FH-14350"/>
    <x v="651"/>
    <x v="0"/>
    <s v="United States"/>
    <s v="Atlanta"/>
    <x v="32"/>
    <n v="30318"/>
    <x v="0"/>
    <s v="TEC-AC-10004568"/>
    <x v="2"/>
    <x v="11"/>
    <s v="Maxell LTO Ultrium - 800 GB"/>
    <n v="251.91"/>
    <n v="9"/>
    <n v="0"/>
    <x v="1863"/>
    <x v="0"/>
    <x v="1"/>
    <x v="2"/>
    <x v="6"/>
  </r>
  <r>
    <n v="4020"/>
    <s v="CA-2015-165624"/>
    <d v="2015-08-23T00:00:00"/>
    <d v="2015-08-28T00:00:00"/>
    <s v="Standard Class"/>
    <s v="FH-14350"/>
    <x v="651"/>
    <x v="0"/>
    <s v="United States"/>
    <s v="Atlanta"/>
    <x v="32"/>
    <n v="30318"/>
    <x v="0"/>
    <s v="OFF-AP-10001492"/>
    <x v="1"/>
    <x v="9"/>
    <s v="Acco Six-Outlet Power Strip, 4' Cord Length"/>
    <n v="25.86"/>
    <n v="3"/>
    <n v="0"/>
    <x v="3428"/>
    <x v="0"/>
    <x v="1"/>
    <x v="2"/>
    <x v="6"/>
  </r>
  <r>
    <n v="4021"/>
    <s v="CA-2014-154963"/>
    <d v="2014-06-22T00:00:00"/>
    <d v="2014-06-27T00:00:00"/>
    <s v="Standard Class"/>
    <s v="AA-10645"/>
    <x v="731"/>
    <x v="0"/>
    <s v="United States"/>
    <s v="Chester"/>
    <x v="9"/>
    <n v="19013"/>
    <x v="3"/>
    <s v="FUR-CH-10004698"/>
    <x v="0"/>
    <x v="1"/>
    <s v="Padded Folding Chairs, Black, 4/Carton"/>
    <n v="170.05799999999999"/>
    <n v="3"/>
    <n v="0.3"/>
    <x v="348"/>
    <x v="1"/>
    <x v="2"/>
    <x v="1"/>
    <x v="1"/>
  </r>
  <r>
    <n v="4022"/>
    <s v="CA-2014-154963"/>
    <d v="2014-06-22T00:00:00"/>
    <d v="2014-06-27T00:00:00"/>
    <s v="Standard Class"/>
    <s v="AA-10645"/>
    <x v="731"/>
    <x v="0"/>
    <s v="United States"/>
    <s v="Chester"/>
    <x v="9"/>
    <n v="19013"/>
    <x v="3"/>
    <s v="TEC-PH-10004093"/>
    <x v="2"/>
    <x v="7"/>
    <s v="Panasonic Kx-TS550"/>
    <n v="82.781999999999996"/>
    <n v="3"/>
    <n v="0.4"/>
    <x v="3429"/>
    <x v="1"/>
    <x v="2"/>
    <x v="1"/>
    <x v="1"/>
  </r>
  <r>
    <n v="4023"/>
    <s v="CA-2014-154963"/>
    <d v="2014-06-22T00:00:00"/>
    <d v="2014-06-27T00:00:00"/>
    <s v="Standard Class"/>
    <s v="AA-10645"/>
    <x v="731"/>
    <x v="0"/>
    <s v="United States"/>
    <s v="Chester"/>
    <x v="9"/>
    <n v="19013"/>
    <x v="3"/>
    <s v="FUR-CH-10000454"/>
    <x v="0"/>
    <x v="1"/>
    <s v="Hon Deluxe Fabric Upholstered Stacking Chairs, Rounded Back"/>
    <n v="853.93"/>
    <n v="5"/>
    <n v="0.3"/>
    <x v="232"/>
    <x v="1"/>
    <x v="2"/>
    <x v="1"/>
    <x v="1"/>
  </r>
  <r>
    <n v="4024"/>
    <s v="CA-2017-130764"/>
    <d v="2017-10-27T00:00:00"/>
    <d v="2017-10-28T00:00:00"/>
    <s v="First Class"/>
    <s v="JO-15145"/>
    <x v="705"/>
    <x v="1"/>
    <s v="United States"/>
    <s v="San Francisco"/>
    <x v="1"/>
    <n v="94110"/>
    <x v="1"/>
    <s v="FUR-BO-10003034"/>
    <x v="0"/>
    <x v="0"/>
    <s v="O'Sullivan Elevations Bookcase, Cherry Finish"/>
    <n v="556.66499999999996"/>
    <n v="5"/>
    <n v="0.15"/>
    <x v="3430"/>
    <x v="2"/>
    <x v="3"/>
    <x v="0"/>
    <x v="2"/>
  </r>
  <r>
    <n v="4025"/>
    <s v="CA-2017-130764"/>
    <d v="2017-10-27T00:00:00"/>
    <d v="2017-10-28T00:00:00"/>
    <s v="First Class"/>
    <s v="JO-15145"/>
    <x v="705"/>
    <x v="1"/>
    <s v="United States"/>
    <s v="San Francisco"/>
    <x v="1"/>
    <n v="94110"/>
    <x v="1"/>
    <s v="TEC-PH-10003215"/>
    <x v="2"/>
    <x v="7"/>
    <s v="Jackery Bar Premium Fast-charging Portable Charger"/>
    <n v="95.84"/>
    <n v="4"/>
    <n v="0.2"/>
    <x v="3431"/>
    <x v="2"/>
    <x v="3"/>
    <x v="0"/>
    <x v="2"/>
  </r>
  <r>
    <n v="4026"/>
    <s v="CA-2017-139311"/>
    <d v="2017-08-11T00:00:00"/>
    <d v="2017-08-13T00:00:00"/>
    <s v="First Class"/>
    <s v="SF-20965"/>
    <x v="245"/>
    <x v="1"/>
    <s v="United States"/>
    <s v="Bedford"/>
    <x v="5"/>
    <n v="76021"/>
    <x v="2"/>
    <s v="OFF-PA-10001776"/>
    <x v="1"/>
    <x v="10"/>
    <s v="Wirebound Message Books, Four 2 3/4&quot; x 5&quot; Forms per Page, 600 Sets per Book"/>
    <n v="29.664000000000001"/>
    <n v="4"/>
    <n v="0.2"/>
    <x v="3432"/>
    <x v="2"/>
    <x v="3"/>
    <x v="2"/>
    <x v="6"/>
  </r>
  <r>
    <n v="4027"/>
    <s v="CA-2017-139311"/>
    <d v="2017-08-11T00:00:00"/>
    <d v="2017-08-13T00:00:00"/>
    <s v="First Class"/>
    <s v="SF-20965"/>
    <x v="245"/>
    <x v="1"/>
    <s v="United States"/>
    <s v="Bedford"/>
    <x v="5"/>
    <n v="76021"/>
    <x v="2"/>
    <s v="OFF-AR-10004582"/>
    <x v="1"/>
    <x v="6"/>
    <s v="BIC Brite Liner Grip Highlighters"/>
    <n v="9.1839999999999993"/>
    <n v="7"/>
    <n v="0.2"/>
    <x v="3433"/>
    <x v="2"/>
    <x v="3"/>
    <x v="2"/>
    <x v="6"/>
  </r>
  <r>
    <n v="4028"/>
    <s v="CA-2017-139311"/>
    <d v="2017-08-11T00:00:00"/>
    <d v="2017-08-13T00:00:00"/>
    <s v="First Class"/>
    <s v="SF-20965"/>
    <x v="245"/>
    <x v="1"/>
    <s v="United States"/>
    <s v="Bedford"/>
    <x v="5"/>
    <n v="76021"/>
    <x v="2"/>
    <s v="TEC-PH-10001557"/>
    <x v="2"/>
    <x v="7"/>
    <s v="Pyle PMP37LED"/>
    <n v="153.584"/>
    <n v="2"/>
    <n v="0.2"/>
    <x v="3434"/>
    <x v="2"/>
    <x v="3"/>
    <x v="2"/>
    <x v="6"/>
  </r>
  <r>
    <n v="4029"/>
    <s v="CA-2017-139311"/>
    <d v="2017-08-11T00:00:00"/>
    <d v="2017-08-13T00:00:00"/>
    <s v="First Class"/>
    <s v="SF-20965"/>
    <x v="245"/>
    <x v="1"/>
    <s v="United States"/>
    <s v="Bedford"/>
    <x v="5"/>
    <n v="76021"/>
    <x v="2"/>
    <s v="OFF-BI-10004209"/>
    <x v="1"/>
    <x v="8"/>
    <s v="Fellowes Twister Kit, Gray/Clear, 3/pkg"/>
    <n v="12.864000000000001"/>
    <n v="8"/>
    <n v="0.8"/>
    <x v="3435"/>
    <x v="1"/>
    <x v="3"/>
    <x v="2"/>
    <x v="6"/>
  </r>
  <r>
    <n v="4030"/>
    <s v="CA-2017-124296"/>
    <d v="2017-12-24T00:00:00"/>
    <d v="2017-12-28T00:00:00"/>
    <s v="Standard Class"/>
    <s v="CS-12355"/>
    <x v="394"/>
    <x v="0"/>
    <s v="United States"/>
    <s v="Lafayette"/>
    <x v="28"/>
    <n v="70506"/>
    <x v="0"/>
    <s v="TEC-MA-10003183"/>
    <x v="2"/>
    <x v="15"/>
    <s v="DYMO CardScan Personal V9 Business Card Scanner"/>
    <n v="479.97"/>
    <n v="3"/>
    <n v="0"/>
    <x v="3436"/>
    <x v="0"/>
    <x v="3"/>
    <x v="0"/>
    <x v="4"/>
  </r>
  <r>
    <n v="4031"/>
    <s v="CA-2017-124296"/>
    <d v="2017-12-24T00:00:00"/>
    <d v="2017-12-28T00:00:00"/>
    <s v="Standard Class"/>
    <s v="CS-12355"/>
    <x v="394"/>
    <x v="0"/>
    <s v="United States"/>
    <s v="Lafayette"/>
    <x v="28"/>
    <n v="70506"/>
    <x v="0"/>
    <s v="FUR-CH-10002439"/>
    <x v="0"/>
    <x v="1"/>
    <s v="Iceberg Nesting Folding Chair, 19w x 6d x 43h"/>
    <n v="232.88"/>
    <n v="4"/>
    <n v="0"/>
    <x v="3437"/>
    <x v="0"/>
    <x v="3"/>
    <x v="0"/>
    <x v="4"/>
  </r>
  <r>
    <n v="4032"/>
    <s v="CA-2016-169957"/>
    <d v="2016-09-26T00:00:00"/>
    <d v="2016-09-30T00:00:00"/>
    <s v="Standard Class"/>
    <s v="SN-20710"/>
    <x v="17"/>
    <x v="2"/>
    <s v="United States"/>
    <s v="Covington"/>
    <x v="4"/>
    <n v="98042"/>
    <x v="1"/>
    <s v="OFF-AP-10000576"/>
    <x v="1"/>
    <x v="9"/>
    <s v="Belkin 7 Outlet SurgeMaster II"/>
    <n v="236.88"/>
    <n v="6"/>
    <n v="0"/>
    <x v="3438"/>
    <x v="0"/>
    <x v="0"/>
    <x v="2"/>
    <x v="8"/>
  </r>
  <r>
    <n v="4033"/>
    <s v="CA-2016-169957"/>
    <d v="2016-09-26T00:00:00"/>
    <d v="2016-09-30T00:00:00"/>
    <s v="Standard Class"/>
    <s v="SN-20710"/>
    <x v="17"/>
    <x v="2"/>
    <s v="United States"/>
    <s v="Covington"/>
    <x v="4"/>
    <n v="98042"/>
    <x v="1"/>
    <s v="OFF-PA-10004040"/>
    <x v="1"/>
    <x v="10"/>
    <s v="Universal Premium White Copier/Laser Paper (20Lb. and 87 Bright)"/>
    <n v="29.9"/>
    <n v="5"/>
    <n v="0"/>
    <x v="661"/>
    <x v="0"/>
    <x v="0"/>
    <x v="2"/>
    <x v="8"/>
  </r>
  <r>
    <n v="4034"/>
    <s v="CA-2016-169957"/>
    <d v="2016-09-26T00:00:00"/>
    <d v="2016-09-30T00:00:00"/>
    <s v="Standard Class"/>
    <s v="SN-20710"/>
    <x v="17"/>
    <x v="2"/>
    <s v="United States"/>
    <s v="Covington"/>
    <x v="4"/>
    <n v="98042"/>
    <x v="1"/>
    <s v="TEC-AC-10003063"/>
    <x v="2"/>
    <x v="11"/>
    <s v="Micro Innovations USB RF Wireless Keyboard with Mouse"/>
    <n v="100"/>
    <n v="4"/>
    <n v="0"/>
    <x v="1568"/>
    <x v="0"/>
    <x v="0"/>
    <x v="2"/>
    <x v="8"/>
  </r>
  <r>
    <n v="4035"/>
    <s v="US-2016-108777"/>
    <d v="2016-12-12T00:00:00"/>
    <d v="2016-12-12T00:00:00"/>
    <s v="Same Day"/>
    <s v="JM-15655"/>
    <x v="487"/>
    <x v="1"/>
    <s v="United States"/>
    <s v="Lorain"/>
    <x v="24"/>
    <n v="44052"/>
    <x v="3"/>
    <s v="OFF-BI-10003982"/>
    <x v="1"/>
    <x v="8"/>
    <s v="Wilson Jones Century Plastic Molded Ring Binders"/>
    <n v="18.693000000000001"/>
    <n v="3"/>
    <n v="0.7"/>
    <x v="3439"/>
    <x v="1"/>
    <x v="0"/>
    <x v="0"/>
    <x v="4"/>
  </r>
  <r>
    <n v="4036"/>
    <s v="US-2016-108777"/>
    <d v="2016-12-12T00:00:00"/>
    <d v="2016-12-12T00:00:00"/>
    <s v="Same Day"/>
    <s v="JM-15655"/>
    <x v="487"/>
    <x v="1"/>
    <s v="United States"/>
    <s v="Lorain"/>
    <x v="24"/>
    <n v="44052"/>
    <x v="3"/>
    <s v="TEC-AC-10002567"/>
    <x v="2"/>
    <x v="11"/>
    <s v="Logitech G602 Wireless Gaming Mouse"/>
    <n v="383.952"/>
    <n v="6"/>
    <n v="0.2"/>
    <x v="3440"/>
    <x v="2"/>
    <x v="0"/>
    <x v="0"/>
    <x v="4"/>
  </r>
  <r>
    <n v="4037"/>
    <s v="CA-2015-148859"/>
    <d v="2015-12-28T00:00:00"/>
    <d v="2016-01-01T00:00:00"/>
    <s v="Standard Class"/>
    <s v="FH-14350"/>
    <x v="651"/>
    <x v="0"/>
    <s v="United States"/>
    <s v="Chicago"/>
    <x v="10"/>
    <n v="60623"/>
    <x v="2"/>
    <s v="OFF-ST-10004950"/>
    <x v="1"/>
    <x v="4"/>
    <s v="Tenex Personal Filing Tote With Secure Closure Lid, Black/Frost"/>
    <n v="24.815999999999999"/>
    <n v="2"/>
    <n v="0.2"/>
    <x v="3441"/>
    <x v="2"/>
    <x v="1"/>
    <x v="0"/>
    <x v="4"/>
  </r>
  <r>
    <n v="4038"/>
    <s v="CA-2014-110786"/>
    <d v="2014-12-29T00:00:00"/>
    <d v="2015-01-02T00:00:00"/>
    <s v="Standard Class"/>
    <s v="AJ-10795"/>
    <x v="295"/>
    <x v="1"/>
    <s v="United States"/>
    <s v="San Francisco"/>
    <x v="1"/>
    <n v="94110"/>
    <x v="1"/>
    <s v="FUR-FU-10000550"/>
    <x v="0"/>
    <x v="5"/>
    <s v="Stacking Trays by OIC"/>
    <n v="24.9"/>
    <n v="5"/>
    <n v="0"/>
    <x v="3442"/>
    <x v="0"/>
    <x v="2"/>
    <x v="0"/>
    <x v="4"/>
  </r>
  <r>
    <n v="4039"/>
    <s v="CA-2014-110786"/>
    <d v="2014-12-29T00:00:00"/>
    <d v="2015-01-02T00:00:00"/>
    <s v="Standard Class"/>
    <s v="AJ-10795"/>
    <x v="295"/>
    <x v="1"/>
    <s v="United States"/>
    <s v="San Francisco"/>
    <x v="1"/>
    <n v="94110"/>
    <x v="1"/>
    <s v="OFF-PA-10000528"/>
    <x v="1"/>
    <x v="10"/>
    <s v="Xerox 1981"/>
    <n v="21.12"/>
    <n v="4"/>
    <n v="0"/>
    <x v="3443"/>
    <x v="0"/>
    <x v="2"/>
    <x v="0"/>
    <x v="4"/>
  </r>
  <r>
    <n v="4040"/>
    <s v="CA-2014-110786"/>
    <d v="2014-12-29T00:00:00"/>
    <d v="2015-01-02T00:00:00"/>
    <s v="Standard Class"/>
    <s v="AJ-10795"/>
    <x v="295"/>
    <x v="1"/>
    <s v="United States"/>
    <s v="San Francisco"/>
    <x v="1"/>
    <n v="94110"/>
    <x v="1"/>
    <s v="TEC-MA-10003183"/>
    <x v="2"/>
    <x v="15"/>
    <s v="DYMO CardScan Personal V9 Business Card Scanner"/>
    <n v="767.952"/>
    <n v="6"/>
    <n v="0.2"/>
    <x v="3444"/>
    <x v="2"/>
    <x v="2"/>
    <x v="0"/>
    <x v="4"/>
  </r>
  <r>
    <n v="4041"/>
    <s v="CA-2014-110786"/>
    <d v="2014-12-29T00:00:00"/>
    <d v="2015-01-02T00:00:00"/>
    <s v="Standard Class"/>
    <s v="AJ-10795"/>
    <x v="295"/>
    <x v="1"/>
    <s v="United States"/>
    <s v="San Francisco"/>
    <x v="1"/>
    <n v="94110"/>
    <x v="1"/>
    <s v="OFF-BI-10003305"/>
    <x v="1"/>
    <x v="8"/>
    <s v="Avery Hanging File Binders"/>
    <n v="14.352"/>
    <n v="3"/>
    <n v="0.2"/>
    <x v="657"/>
    <x v="2"/>
    <x v="2"/>
    <x v="0"/>
    <x v="4"/>
  </r>
  <r>
    <n v="4042"/>
    <s v="CA-2014-110786"/>
    <d v="2014-12-29T00:00:00"/>
    <d v="2015-01-02T00:00:00"/>
    <s v="Standard Class"/>
    <s v="AJ-10795"/>
    <x v="295"/>
    <x v="1"/>
    <s v="United States"/>
    <s v="San Francisco"/>
    <x v="1"/>
    <n v="94110"/>
    <x v="1"/>
    <s v="TEC-PH-10001425"/>
    <x v="2"/>
    <x v="7"/>
    <s v="Mophie Juice Pack Helium for iPhone"/>
    <n v="191.976"/>
    <n v="3"/>
    <n v="0.2"/>
    <x v="3445"/>
    <x v="2"/>
    <x v="2"/>
    <x v="0"/>
    <x v="4"/>
  </r>
  <r>
    <n v="4043"/>
    <s v="CA-2014-110786"/>
    <d v="2014-12-29T00:00:00"/>
    <d v="2015-01-02T00:00:00"/>
    <s v="Standard Class"/>
    <s v="AJ-10795"/>
    <x v="295"/>
    <x v="1"/>
    <s v="United States"/>
    <s v="San Francisco"/>
    <x v="1"/>
    <n v="94110"/>
    <x v="1"/>
    <s v="OFF-LA-10001474"/>
    <x v="1"/>
    <x v="2"/>
    <s v="Avery 477"/>
    <n v="274.77"/>
    <n v="9"/>
    <n v="0"/>
    <x v="3446"/>
    <x v="0"/>
    <x v="2"/>
    <x v="0"/>
    <x v="4"/>
  </r>
  <r>
    <n v="4044"/>
    <s v="CA-2014-110786"/>
    <d v="2014-12-29T00:00:00"/>
    <d v="2015-01-02T00:00:00"/>
    <s v="Standard Class"/>
    <s v="AJ-10795"/>
    <x v="295"/>
    <x v="1"/>
    <s v="United States"/>
    <s v="San Francisco"/>
    <x v="1"/>
    <n v="94110"/>
    <x v="1"/>
    <s v="FUR-FU-10000672"/>
    <x v="0"/>
    <x v="5"/>
    <s v="Executive Impressions 10&quot; Spectator Wall Clock"/>
    <n v="70.56"/>
    <n v="6"/>
    <n v="0"/>
    <x v="3447"/>
    <x v="0"/>
    <x v="2"/>
    <x v="0"/>
    <x v="4"/>
  </r>
  <r>
    <n v="4045"/>
    <s v="CA-2015-137750"/>
    <d v="2015-06-25T00:00:00"/>
    <d v="2015-06-30T00:00:00"/>
    <s v="Standard Class"/>
    <s v="JF-15565"/>
    <x v="535"/>
    <x v="0"/>
    <s v="United States"/>
    <s v="San Francisco"/>
    <x v="1"/>
    <n v="94110"/>
    <x v="1"/>
    <s v="FUR-FU-10001979"/>
    <x v="0"/>
    <x v="5"/>
    <s v="Dana Halogen Swing-Arm Architect Lamp"/>
    <n v="204.85"/>
    <n v="5"/>
    <n v="0"/>
    <x v="3448"/>
    <x v="0"/>
    <x v="1"/>
    <x v="1"/>
    <x v="1"/>
  </r>
  <r>
    <n v="4046"/>
    <s v="CA-2015-136378"/>
    <d v="2015-04-02T00:00:00"/>
    <d v="2015-04-07T00:00:00"/>
    <s v="Standard Class"/>
    <s v="CS-11845"/>
    <x v="688"/>
    <x v="1"/>
    <s v="United States"/>
    <s v="Houston"/>
    <x v="5"/>
    <n v="77070"/>
    <x v="2"/>
    <s v="OFF-BI-10003707"/>
    <x v="1"/>
    <x v="8"/>
    <s v="Aluminum Screw Posts"/>
    <n v="9.1560000000000006"/>
    <n v="3"/>
    <n v="0.8"/>
    <x v="3449"/>
    <x v="1"/>
    <x v="1"/>
    <x v="1"/>
    <x v="3"/>
  </r>
  <r>
    <n v="4047"/>
    <s v="CA-2017-100356"/>
    <d v="2017-10-21T00:00:00"/>
    <d v="2017-10-25T00:00:00"/>
    <s v="Standard Class"/>
    <s v="SP-20920"/>
    <x v="727"/>
    <x v="0"/>
    <s v="United States"/>
    <s v="Chicago"/>
    <x v="10"/>
    <n v="60653"/>
    <x v="2"/>
    <s v="OFF-AP-10002191"/>
    <x v="1"/>
    <x v="9"/>
    <s v="Belkin 8 Outlet SurgeMaster II Gold Surge Protector"/>
    <n v="23.992000000000001"/>
    <n v="2"/>
    <n v="0.8"/>
    <x v="3450"/>
    <x v="1"/>
    <x v="3"/>
    <x v="0"/>
    <x v="2"/>
  </r>
  <r>
    <n v="4048"/>
    <s v="US-2015-166520"/>
    <d v="2015-07-16T00:00:00"/>
    <d v="2015-07-19T00:00:00"/>
    <s v="First Class"/>
    <s v="KE-16420"/>
    <x v="722"/>
    <x v="1"/>
    <s v="United States"/>
    <s v="New York City"/>
    <x v="15"/>
    <n v="10035"/>
    <x v="3"/>
    <s v="OFF-PA-10000501"/>
    <x v="1"/>
    <x v="10"/>
    <s v="Petty Cash Envelope"/>
    <n v="80.88"/>
    <n v="3"/>
    <n v="0"/>
    <x v="3451"/>
    <x v="0"/>
    <x v="1"/>
    <x v="2"/>
    <x v="7"/>
  </r>
  <r>
    <n v="4049"/>
    <s v="US-2015-166520"/>
    <d v="2015-07-16T00:00:00"/>
    <d v="2015-07-19T00:00:00"/>
    <s v="First Class"/>
    <s v="KE-16420"/>
    <x v="722"/>
    <x v="1"/>
    <s v="United States"/>
    <s v="New York City"/>
    <x v="15"/>
    <n v="10035"/>
    <x v="3"/>
    <s v="TEC-AC-10001990"/>
    <x v="2"/>
    <x v="11"/>
    <s v="Kensington Orbit Wireless Mobile Trackball for PC and Mac"/>
    <n v="599.9"/>
    <n v="10"/>
    <n v="0"/>
    <x v="3452"/>
    <x v="0"/>
    <x v="1"/>
    <x v="2"/>
    <x v="7"/>
  </r>
  <r>
    <n v="4050"/>
    <s v="CA-2017-136350"/>
    <d v="2017-06-24T00:00:00"/>
    <d v="2017-06-26T00:00:00"/>
    <s v="Second Class"/>
    <s v="GA-14515"/>
    <x v="654"/>
    <x v="0"/>
    <s v="United States"/>
    <s v="New York City"/>
    <x v="15"/>
    <n v="10011"/>
    <x v="3"/>
    <s v="FUR-FU-10003601"/>
    <x v="0"/>
    <x v="5"/>
    <s v="Deflect-o RollaMat Studded, Beveled Mat for Medium Pile Carpeting"/>
    <n v="276.69"/>
    <n v="3"/>
    <n v="0"/>
    <x v="3453"/>
    <x v="0"/>
    <x v="3"/>
    <x v="1"/>
    <x v="1"/>
  </r>
  <r>
    <n v="4051"/>
    <s v="CA-2017-136350"/>
    <d v="2017-06-24T00:00:00"/>
    <d v="2017-06-26T00:00:00"/>
    <s v="Second Class"/>
    <s v="GA-14515"/>
    <x v="654"/>
    <x v="0"/>
    <s v="United States"/>
    <s v="New York City"/>
    <x v="15"/>
    <n v="10011"/>
    <x v="3"/>
    <s v="FUR-CH-10001891"/>
    <x v="0"/>
    <x v="1"/>
    <s v="Global Deluxe Office Fabric Chairs"/>
    <n v="172.76400000000001"/>
    <n v="2"/>
    <n v="0.1"/>
    <x v="3099"/>
    <x v="3"/>
    <x v="3"/>
    <x v="1"/>
    <x v="1"/>
  </r>
  <r>
    <n v="4052"/>
    <s v="CA-2014-122931"/>
    <d v="2014-09-29T00:00:00"/>
    <d v="2014-10-03T00:00:00"/>
    <s v="Standard Class"/>
    <s v="SM-20950"/>
    <x v="416"/>
    <x v="1"/>
    <s v="United States"/>
    <s v="Philadelphia"/>
    <x v="9"/>
    <n v="19134"/>
    <x v="3"/>
    <s v="OFF-AR-10003469"/>
    <x v="1"/>
    <x v="6"/>
    <s v="Nontoxic Chalk"/>
    <n v="4.2240000000000002"/>
    <n v="3"/>
    <n v="0.2"/>
    <x v="1194"/>
    <x v="2"/>
    <x v="2"/>
    <x v="2"/>
    <x v="8"/>
  </r>
  <r>
    <n v="4053"/>
    <s v="CA-2014-122931"/>
    <d v="2014-09-29T00:00:00"/>
    <d v="2014-10-03T00:00:00"/>
    <s v="Standard Class"/>
    <s v="SM-20950"/>
    <x v="416"/>
    <x v="1"/>
    <s v="United States"/>
    <s v="Philadelphia"/>
    <x v="9"/>
    <n v="19134"/>
    <x v="3"/>
    <s v="FUR-TA-10004175"/>
    <x v="0"/>
    <x v="3"/>
    <s v="Hon 30&quot; x 60&quot; Table with Locking Drawer"/>
    <n v="409.27199999999999"/>
    <n v="2"/>
    <n v="0.4"/>
    <x v="3454"/>
    <x v="1"/>
    <x v="2"/>
    <x v="2"/>
    <x v="8"/>
  </r>
  <r>
    <n v="4054"/>
    <s v="CA-2014-122931"/>
    <d v="2014-09-29T00:00:00"/>
    <d v="2014-10-03T00:00:00"/>
    <s v="Standard Class"/>
    <s v="SM-20950"/>
    <x v="416"/>
    <x v="1"/>
    <s v="United States"/>
    <s v="Philadelphia"/>
    <x v="9"/>
    <n v="19134"/>
    <x v="3"/>
    <s v="OFF-LA-10002945"/>
    <x v="1"/>
    <x v="2"/>
    <s v="Permanent Self-Adhesive File Folder Labels for Typewriters, 1 1/8 x 3 1/2, White"/>
    <n v="55.44"/>
    <n v="11"/>
    <n v="0.2"/>
    <x v="3455"/>
    <x v="2"/>
    <x v="2"/>
    <x v="2"/>
    <x v="8"/>
  </r>
  <r>
    <n v="4055"/>
    <s v="CA-2014-122931"/>
    <d v="2014-09-29T00:00:00"/>
    <d v="2014-10-03T00:00:00"/>
    <s v="Standard Class"/>
    <s v="SM-20950"/>
    <x v="416"/>
    <x v="1"/>
    <s v="United States"/>
    <s v="Philadelphia"/>
    <x v="9"/>
    <n v="19134"/>
    <x v="3"/>
    <s v="OFF-PA-10000533"/>
    <x v="1"/>
    <x v="10"/>
    <s v="Southworth Parchment Paper &amp; Envelopes"/>
    <n v="20.928000000000001"/>
    <n v="4"/>
    <n v="0.2"/>
    <x v="3456"/>
    <x v="2"/>
    <x v="2"/>
    <x v="2"/>
    <x v="8"/>
  </r>
  <r>
    <n v="4056"/>
    <s v="CA-2014-122931"/>
    <d v="2014-09-29T00:00:00"/>
    <d v="2014-10-03T00:00:00"/>
    <s v="Standard Class"/>
    <s v="SM-20950"/>
    <x v="416"/>
    <x v="1"/>
    <s v="United States"/>
    <s v="Philadelphia"/>
    <x v="9"/>
    <n v="19134"/>
    <x v="3"/>
    <s v="OFF-ST-10004459"/>
    <x v="1"/>
    <x v="4"/>
    <s v="Tennsco Single-Tier Lockers"/>
    <n v="1801.6320000000001"/>
    <n v="6"/>
    <n v="0.2"/>
    <x v="2254"/>
    <x v="2"/>
    <x v="2"/>
    <x v="2"/>
    <x v="8"/>
  </r>
  <r>
    <n v="4057"/>
    <s v="CA-2014-122931"/>
    <d v="2014-09-29T00:00:00"/>
    <d v="2014-10-03T00:00:00"/>
    <s v="Standard Class"/>
    <s v="SM-20950"/>
    <x v="416"/>
    <x v="1"/>
    <s v="United States"/>
    <s v="Philadelphia"/>
    <x v="9"/>
    <n v="19134"/>
    <x v="3"/>
    <s v="FUR-TA-10004147"/>
    <x v="0"/>
    <x v="3"/>
    <s v="Hon 4060 Series Tables"/>
    <n v="67.176000000000002"/>
    <n v="1"/>
    <n v="0.4"/>
    <x v="3457"/>
    <x v="1"/>
    <x v="2"/>
    <x v="2"/>
    <x v="8"/>
  </r>
  <r>
    <n v="4058"/>
    <s v="CA-2014-163034"/>
    <d v="2014-11-24T00:00:00"/>
    <d v="2014-11-28T00:00:00"/>
    <s v="Standard Class"/>
    <s v="DK-12985"/>
    <x v="213"/>
    <x v="0"/>
    <s v="United States"/>
    <s v="Chicago"/>
    <x v="10"/>
    <n v="60610"/>
    <x v="2"/>
    <s v="OFF-ST-10000046"/>
    <x v="1"/>
    <x v="4"/>
    <s v="Fellowes Super Stor/Drawer Files"/>
    <n v="646.20000000000005"/>
    <n v="5"/>
    <n v="0.2"/>
    <x v="3458"/>
    <x v="2"/>
    <x v="2"/>
    <x v="0"/>
    <x v="0"/>
  </r>
  <r>
    <n v="4059"/>
    <s v="CA-2015-124058"/>
    <d v="2015-11-20T00:00:00"/>
    <d v="2015-11-24T00:00:00"/>
    <s v="Standard Class"/>
    <s v="LC-16885"/>
    <x v="62"/>
    <x v="0"/>
    <s v="United States"/>
    <s v="Oakland"/>
    <x v="1"/>
    <n v="94601"/>
    <x v="1"/>
    <s v="TEC-PH-10004774"/>
    <x v="2"/>
    <x v="7"/>
    <s v="Gear Head AU3700S Headset"/>
    <n v="72.744"/>
    <n v="7"/>
    <n v="0.2"/>
    <x v="3459"/>
    <x v="2"/>
    <x v="1"/>
    <x v="0"/>
    <x v="0"/>
  </r>
  <r>
    <n v="4060"/>
    <s v="CA-2015-124058"/>
    <d v="2015-11-20T00:00:00"/>
    <d v="2015-11-24T00:00:00"/>
    <s v="Standard Class"/>
    <s v="LC-16885"/>
    <x v="62"/>
    <x v="0"/>
    <s v="United States"/>
    <s v="Oakland"/>
    <x v="1"/>
    <n v="94601"/>
    <x v="1"/>
    <s v="FUR-CH-10000595"/>
    <x v="0"/>
    <x v="1"/>
    <s v="Safco Contoured Stacking Chairs"/>
    <n v="572.16"/>
    <n v="3"/>
    <n v="0.2"/>
    <x v="3460"/>
    <x v="2"/>
    <x v="1"/>
    <x v="0"/>
    <x v="0"/>
  </r>
  <r>
    <n v="4061"/>
    <s v="CA-2016-129196"/>
    <d v="2016-11-01T00:00:00"/>
    <d v="2016-11-07T00:00:00"/>
    <s v="Standard Class"/>
    <s v="XP-21865"/>
    <x v="190"/>
    <x v="0"/>
    <s v="United States"/>
    <s v="Chicago"/>
    <x v="10"/>
    <n v="60610"/>
    <x v="2"/>
    <s v="TEC-AC-10002473"/>
    <x v="2"/>
    <x v="11"/>
    <s v="Maxell 4.7GB DVD-R"/>
    <n v="68.111999999999995"/>
    <n v="3"/>
    <n v="0.2"/>
    <x v="3461"/>
    <x v="2"/>
    <x v="0"/>
    <x v="0"/>
    <x v="0"/>
  </r>
  <r>
    <n v="4062"/>
    <s v="US-2015-138716"/>
    <d v="2015-09-17T00:00:00"/>
    <d v="2015-09-20T00:00:00"/>
    <s v="First Class"/>
    <s v="CS-11845"/>
    <x v="688"/>
    <x v="1"/>
    <s v="United States"/>
    <s v="Seattle"/>
    <x v="4"/>
    <n v="98105"/>
    <x v="1"/>
    <s v="OFF-BI-10001628"/>
    <x v="1"/>
    <x v="8"/>
    <s v="Acco Data Flex Cable Posts For Top &amp; Bottom Load Binders, 6&quot; Capacity"/>
    <n v="25.032"/>
    <n v="3"/>
    <n v="0.2"/>
    <x v="3462"/>
    <x v="2"/>
    <x v="1"/>
    <x v="2"/>
    <x v="8"/>
  </r>
  <r>
    <n v="4063"/>
    <s v="US-2016-122182"/>
    <d v="2016-03-10T00:00:00"/>
    <d v="2016-03-14T00:00:00"/>
    <s v="Standard Class"/>
    <s v="BD-11770"/>
    <x v="420"/>
    <x v="0"/>
    <s v="United States"/>
    <s v="Philadelphia"/>
    <x v="9"/>
    <n v="19143"/>
    <x v="3"/>
    <s v="TEC-AC-10002800"/>
    <x v="2"/>
    <x v="11"/>
    <s v="Plantronics Audio 478 Stereo USB Headset"/>
    <n v="39.991999999999997"/>
    <n v="1"/>
    <n v="0.2"/>
    <x v="3463"/>
    <x v="2"/>
    <x v="0"/>
    <x v="3"/>
    <x v="10"/>
  </r>
  <r>
    <n v="4064"/>
    <s v="US-2014-130358"/>
    <d v="2014-06-23T00:00:00"/>
    <d v="2014-06-26T00:00:00"/>
    <s v="First Class"/>
    <s v="DL-13330"/>
    <x v="658"/>
    <x v="0"/>
    <s v="United States"/>
    <s v="Concord"/>
    <x v="3"/>
    <n v="28027"/>
    <x v="0"/>
    <s v="OFF-AR-10002766"/>
    <x v="1"/>
    <x v="6"/>
    <s v="Prang Drawing Pencil Set"/>
    <n v="20.015999999999998"/>
    <n v="9"/>
    <n v="0.2"/>
    <x v="3464"/>
    <x v="2"/>
    <x v="2"/>
    <x v="1"/>
    <x v="1"/>
  </r>
  <r>
    <n v="4065"/>
    <s v="US-2014-130358"/>
    <d v="2014-06-23T00:00:00"/>
    <d v="2014-06-26T00:00:00"/>
    <s v="First Class"/>
    <s v="DL-13330"/>
    <x v="658"/>
    <x v="0"/>
    <s v="United States"/>
    <s v="Concord"/>
    <x v="3"/>
    <n v="28027"/>
    <x v="0"/>
    <s v="OFF-SU-10002522"/>
    <x v="1"/>
    <x v="14"/>
    <s v="Acme Kleen Earth Office Shears"/>
    <n v="3.1040000000000001"/>
    <n v="1"/>
    <n v="0.2"/>
    <x v="3465"/>
    <x v="2"/>
    <x v="2"/>
    <x v="1"/>
    <x v="1"/>
  </r>
  <r>
    <n v="4066"/>
    <s v="CA-2014-102673"/>
    <d v="2014-11-01T00:00:00"/>
    <d v="2014-11-05T00:00:00"/>
    <s v="Standard Class"/>
    <s v="KH-16630"/>
    <x v="175"/>
    <x v="1"/>
    <s v="United States"/>
    <s v="Charlotte"/>
    <x v="3"/>
    <n v="28205"/>
    <x v="0"/>
    <s v="OFF-FA-10003021"/>
    <x v="1"/>
    <x v="13"/>
    <s v="Staples"/>
    <n v="7.52"/>
    <n v="5"/>
    <n v="0.2"/>
    <x v="3466"/>
    <x v="2"/>
    <x v="2"/>
    <x v="0"/>
    <x v="0"/>
  </r>
  <r>
    <n v="4067"/>
    <s v="CA-2014-102673"/>
    <d v="2014-11-01T00:00:00"/>
    <d v="2014-11-05T00:00:00"/>
    <s v="Standard Class"/>
    <s v="KH-16630"/>
    <x v="175"/>
    <x v="1"/>
    <s v="United States"/>
    <s v="Charlotte"/>
    <x v="3"/>
    <n v="28205"/>
    <x v="0"/>
    <s v="OFF-AR-10000634"/>
    <x v="1"/>
    <x v="6"/>
    <s v="Newell 320"/>
    <n v="10.272"/>
    <n v="3"/>
    <n v="0.2"/>
    <x v="3301"/>
    <x v="2"/>
    <x v="2"/>
    <x v="0"/>
    <x v="0"/>
  </r>
  <r>
    <n v="4068"/>
    <s v="CA-2014-102673"/>
    <d v="2014-11-01T00:00:00"/>
    <d v="2014-11-05T00:00:00"/>
    <s v="Standard Class"/>
    <s v="KH-16630"/>
    <x v="175"/>
    <x v="1"/>
    <s v="United States"/>
    <s v="Charlotte"/>
    <x v="3"/>
    <n v="28205"/>
    <x v="0"/>
    <s v="OFF-LA-10001771"/>
    <x v="1"/>
    <x v="2"/>
    <s v="Avery 513"/>
    <n v="47.808"/>
    <n v="12"/>
    <n v="0.2"/>
    <x v="3467"/>
    <x v="2"/>
    <x v="2"/>
    <x v="0"/>
    <x v="0"/>
  </r>
  <r>
    <n v="4069"/>
    <s v="CA-2014-102673"/>
    <d v="2014-11-01T00:00:00"/>
    <d v="2014-11-05T00:00:00"/>
    <s v="Standard Class"/>
    <s v="KH-16630"/>
    <x v="175"/>
    <x v="1"/>
    <s v="United States"/>
    <s v="Charlotte"/>
    <x v="3"/>
    <n v="28205"/>
    <x v="0"/>
    <s v="TEC-PH-10004434"/>
    <x v="2"/>
    <x v="7"/>
    <s v="Cisco IP Phone 7961G VoIP phone - Dark gray"/>
    <n v="978.84"/>
    <n v="9"/>
    <n v="0.2"/>
    <x v="3468"/>
    <x v="2"/>
    <x v="2"/>
    <x v="0"/>
    <x v="0"/>
  </r>
  <r>
    <n v="4070"/>
    <s v="CA-2016-145303"/>
    <d v="2016-08-28T00:00:00"/>
    <d v="2016-08-31T00:00:00"/>
    <s v="First Class"/>
    <s v="TP-21415"/>
    <x v="599"/>
    <x v="0"/>
    <s v="United States"/>
    <s v="Dallas"/>
    <x v="5"/>
    <n v="75081"/>
    <x v="2"/>
    <s v="OFF-BI-10000050"/>
    <x v="1"/>
    <x v="8"/>
    <s v="Angle-D Binders with Locking Rings, Label Holders"/>
    <n v="13.14"/>
    <n v="9"/>
    <n v="0.8"/>
    <x v="3469"/>
    <x v="1"/>
    <x v="0"/>
    <x v="2"/>
    <x v="6"/>
  </r>
  <r>
    <n v="4071"/>
    <s v="CA-2016-145303"/>
    <d v="2016-08-28T00:00:00"/>
    <d v="2016-08-31T00:00:00"/>
    <s v="First Class"/>
    <s v="TP-21415"/>
    <x v="599"/>
    <x v="0"/>
    <s v="United States"/>
    <s v="Dallas"/>
    <x v="5"/>
    <n v="75081"/>
    <x v="2"/>
    <s v="OFF-BI-10002414"/>
    <x v="1"/>
    <x v="8"/>
    <s v="GBC ProClick Spines for 32-Hole Punch"/>
    <n v="10.023999999999999"/>
    <n v="4"/>
    <n v="0.8"/>
    <x v="3470"/>
    <x v="1"/>
    <x v="0"/>
    <x v="2"/>
    <x v="6"/>
  </r>
  <r>
    <n v="4072"/>
    <s v="CA-2016-145303"/>
    <d v="2016-08-28T00:00:00"/>
    <d v="2016-08-31T00:00:00"/>
    <s v="First Class"/>
    <s v="TP-21415"/>
    <x v="599"/>
    <x v="0"/>
    <s v="United States"/>
    <s v="Dallas"/>
    <x v="5"/>
    <n v="75081"/>
    <x v="2"/>
    <s v="FUR-BO-10003159"/>
    <x v="0"/>
    <x v="0"/>
    <s v="Sauder Camden County Collection Libraries, Planked Cherry Finish"/>
    <n v="156.37280000000001"/>
    <n v="2"/>
    <n v="0.32"/>
    <x v="3471"/>
    <x v="1"/>
    <x v="0"/>
    <x v="2"/>
    <x v="6"/>
  </r>
  <r>
    <n v="4073"/>
    <s v="CA-2015-156104"/>
    <d v="2015-12-06T00:00:00"/>
    <d v="2015-12-08T00:00:00"/>
    <s v="Second Class"/>
    <s v="NP-18685"/>
    <x v="472"/>
    <x v="2"/>
    <s v="United States"/>
    <s v="Indianapolis"/>
    <x v="14"/>
    <n v="46203"/>
    <x v="2"/>
    <s v="TEC-CO-10002095"/>
    <x v="2"/>
    <x v="16"/>
    <s v="Hewlett Packard 610 Color Digital Copier / Printer"/>
    <n v="999.98"/>
    <n v="2"/>
    <n v="0"/>
    <x v="3472"/>
    <x v="0"/>
    <x v="1"/>
    <x v="0"/>
    <x v="4"/>
  </r>
  <r>
    <n v="4074"/>
    <s v="US-2015-164308"/>
    <d v="2015-09-24T00:00:00"/>
    <d v="2015-09-27T00:00:00"/>
    <s v="First Class"/>
    <s v="SC-20680"/>
    <x v="649"/>
    <x v="2"/>
    <s v="United States"/>
    <s v="Broken Arrow"/>
    <x v="26"/>
    <n v="74012"/>
    <x v="2"/>
    <s v="TEC-PH-10004120"/>
    <x v="2"/>
    <x v="7"/>
    <s v="AT&amp;T 1080 Phone"/>
    <n v="821.94"/>
    <n v="6"/>
    <n v="0"/>
    <x v="3473"/>
    <x v="0"/>
    <x v="1"/>
    <x v="2"/>
    <x v="8"/>
  </r>
  <r>
    <n v="4075"/>
    <s v="CA-2017-108112"/>
    <d v="2017-11-15T00:00:00"/>
    <d v="2017-11-20T00:00:00"/>
    <s v="Standard Class"/>
    <s v="DK-12895"/>
    <x v="729"/>
    <x v="0"/>
    <s v="United States"/>
    <s v="Miramar"/>
    <x v="2"/>
    <n v="33023"/>
    <x v="0"/>
    <s v="FUR-FU-10003553"/>
    <x v="0"/>
    <x v="5"/>
    <s v="Howard Miller 13-1/2&quot; Diameter Rosebrook Wall Clock"/>
    <n v="220.06399999999999"/>
    <n v="4"/>
    <n v="0.2"/>
    <x v="3474"/>
    <x v="2"/>
    <x v="3"/>
    <x v="0"/>
    <x v="0"/>
  </r>
  <r>
    <n v="4076"/>
    <s v="CA-2017-108112"/>
    <d v="2017-11-15T00:00:00"/>
    <d v="2017-11-20T00:00:00"/>
    <s v="Standard Class"/>
    <s v="DK-12895"/>
    <x v="729"/>
    <x v="0"/>
    <s v="United States"/>
    <s v="Miramar"/>
    <x v="2"/>
    <n v="33023"/>
    <x v="0"/>
    <s v="FUR-FU-10001488"/>
    <x v="0"/>
    <x v="5"/>
    <s v="Tenex 46&quot; x 60&quot; Computer Anti-Static Chairmat, Rectangular Shaped"/>
    <n v="339.13600000000002"/>
    <n v="4"/>
    <n v="0.2"/>
    <x v="232"/>
    <x v="2"/>
    <x v="3"/>
    <x v="0"/>
    <x v="0"/>
  </r>
  <r>
    <n v="4077"/>
    <s v="CA-2015-100685"/>
    <d v="2015-12-19T00:00:00"/>
    <d v="2015-12-21T00:00:00"/>
    <s v="Second Class"/>
    <s v="SM-20950"/>
    <x v="416"/>
    <x v="1"/>
    <s v="United States"/>
    <s v="Omaha"/>
    <x v="8"/>
    <n v="68104"/>
    <x v="2"/>
    <s v="OFF-BI-10003094"/>
    <x v="1"/>
    <x v="8"/>
    <s v="Self-Adhesive Ring Binder Labels"/>
    <n v="7.04"/>
    <n v="2"/>
    <n v="0"/>
    <x v="3475"/>
    <x v="0"/>
    <x v="1"/>
    <x v="0"/>
    <x v="4"/>
  </r>
  <r>
    <n v="4078"/>
    <s v="CA-2015-100685"/>
    <d v="2015-12-19T00:00:00"/>
    <d v="2015-12-21T00:00:00"/>
    <s v="Second Class"/>
    <s v="SM-20950"/>
    <x v="416"/>
    <x v="1"/>
    <s v="United States"/>
    <s v="Omaha"/>
    <x v="8"/>
    <n v="68104"/>
    <x v="2"/>
    <s v="OFF-FA-10003472"/>
    <x v="1"/>
    <x v="13"/>
    <s v="Bagged Rubber Bands"/>
    <n v="5.04"/>
    <n v="4"/>
    <n v="0"/>
    <x v="2648"/>
    <x v="0"/>
    <x v="1"/>
    <x v="0"/>
    <x v="4"/>
  </r>
  <r>
    <n v="4079"/>
    <s v="CA-2015-100685"/>
    <d v="2015-12-19T00:00:00"/>
    <d v="2015-12-21T00:00:00"/>
    <s v="Second Class"/>
    <s v="SM-20950"/>
    <x v="416"/>
    <x v="1"/>
    <s v="United States"/>
    <s v="Omaha"/>
    <x v="8"/>
    <n v="68104"/>
    <x v="2"/>
    <s v="OFF-PA-10001289"/>
    <x v="1"/>
    <x v="10"/>
    <s v="White Computer Printout Paper by Universal"/>
    <n v="116.28"/>
    <n v="3"/>
    <n v="0"/>
    <x v="2393"/>
    <x v="0"/>
    <x v="1"/>
    <x v="0"/>
    <x v="4"/>
  </r>
  <r>
    <n v="4080"/>
    <s v="CA-2015-165414"/>
    <d v="2015-12-21T00:00:00"/>
    <d v="2015-12-24T00:00:00"/>
    <s v="First Class"/>
    <s v="LS-17245"/>
    <x v="201"/>
    <x v="0"/>
    <s v="United States"/>
    <s v="Jacksonville"/>
    <x v="3"/>
    <n v="28540"/>
    <x v="0"/>
    <s v="TEC-PH-10002293"/>
    <x v="2"/>
    <x v="7"/>
    <s v="Anker 36W 4-Port USB Wall Charger Travel Power Adapter for iPhone 5s 5c 5"/>
    <n v="47.975999999999999"/>
    <n v="3"/>
    <n v="0.2"/>
    <x v="340"/>
    <x v="2"/>
    <x v="1"/>
    <x v="0"/>
    <x v="4"/>
  </r>
  <r>
    <n v="4081"/>
    <s v="CA-2016-140417"/>
    <d v="2016-09-25T00:00:00"/>
    <d v="2016-09-29T00:00:00"/>
    <s v="Standard Class"/>
    <s v="KE-16420"/>
    <x v="722"/>
    <x v="1"/>
    <s v="United States"/>
    <s v="Tigard"/>
    <x v="21"/>
    <n v="97224"/>
    <x v="1"/>
    <s v="OFF-PA-10000380"/>
    <x v="1"/>
    <x v="10"/>
    <s v="REDIFORM Incoming/Outgoing Call Register, 11&quot; X 8 1/2&quot;, 100 Messages"/>
    <n v="60.048000000000002"/>
    <n v="9"/>
    <n v="0.2"/>
    <x v="3476"/>
    <x v="2"/>
    <x v="0"/>
    <x v="2"/>
    <x v="8"/>
  </r>
  <r>
    <n v="4082"/>
    <s v="CA-2016-140417"/>
    <d v="2016-09-25T00:00:00"/>
    <d v="2016-09-29T00:00:00"/>
    <s v="Standard Class"/>
    <s v="KE-16420"/>
    <x v="722"/>
    <x v="1"/>
    <s v="United States"/>
    <s v="Tigard"/>
    <x v="21"/>
    <n v="97224"/>
    <x v="1"/>
    <s v="OFF-BI-10004828"/>
    <x v="1"/>
    <x v="8"/>
    <s v="GBC Poly Designer Binding Covers"/>
    <n v="5.0220000000000002"/>
    <n v="1"/>
    <n v="0.7"/>
    <x v="3477"/>
    <x v="1"/>
    <x v="0"/>
    <x v="2"/>
    <x v="8"/>
  </r>
  <r>
    <n v="4083"/>
    <s v="US-2017-151316"/>
    <d v="2017-06-24T00:00:00"/>
    <d v="2017-06-30T00:00:00"/>
    <s v="Standard Class"/>
    <s v="MC-17635"/>
    <x v="637"/>
    <x v="1"/>
    <s v="United States"/>
    <s v="Decatur"/>
    <x v="10"/>
    <n v="62521"/>
    <x v="2"/>
    <s v="OFF-BI-10004632"/>
    <x v="1"/>
    <x v="8"/>
    <s v="Ibico Hi-Tech Manual Binding System"/>
    <n v="182.994"/>
    <n v="3"/>
    <n v="0.8"/>
    <x v="656"/>
    <x v="1"/>
    <x v="3"/>
    <x v="1"/>
    <x v="1"/>
  </r>
  <r>
    <n v="4084"/>
    <s v="US-2017-151316"/>
    <d v="2017-06-24T00:00:00"/>
    <d v="2017-06-30T00:00:00"/>
    <s v="Standard Class"/>
    <s v="MC-17635"/>
    <x v="637"/>
    <x v="1"/>
    <s v="United States"/>
    <s v="Decatur"/>
    <x v="10"/>
    <n v="62521"/>
    <x v="2"/>
    <s v="OFF-PA-10000327"/>
    <x v="1"/>
    <x v="10"/>
    <s v="Xerox 1971"/>
    <n v="10.272"/>
    <n v="3"/>
    <n v="0.2"/>
    <x v="1583"/>
    <x v="2"/>
    <x v="3"/>
    <x v="1"/>
    <x v="1"/>
  </r>
  <r>
    <n v="4085"/>
    <s v="CA-2017-163692"/>
    <d v="2017-09-07T00:00:00"/>
    <d v="2017-09-09T00:00:00"/>
    <s v="First Class"/>
    <s v="Dp-13240"/>
    <x v="656"/>
    <x v="2"/>
    <s v="United States"/>
    <s v="Phoenix"/>
    <x v="16"/>
    <n v="85023"/>
    <x v="1"/>
    <s v="OFF-BI-10003291"/>
    <x v="1"/>
    <x v="8"/>
    <s v="Wilson Jones Leather-Like Binders with DublLock Round Rings"/>
    <n v="7.8570000000000002"/>
    <n v="3"/>
    <n v="0.7"/>
    <x v="3478"/>
    <x v="1"/>
    <x v="3"/>
    <x v="2"/>
    <x v="8"/>
  </r>
  <r>
    <n v="4086"/>
    <s v="CA-2016-111913"/>
    <d v="2016-08-04T00:00:00"/>
    <d v="2016-08-06T00:00:00"/>
    <s v="Second Class"/>
    <s v="LC-16930"/>
    <x v="18"/>
    <x v="1"/>
    <s v="United States"/>
    <s v="Sacramento"/>
    <x v="1"/>
    <n v="95823"/>
    <x v="1"/>
    <s v="TEC-PH-10002275"/>
    <x v="2"/>
    <x v="7"/>
    <s v="Mitel 5320 IP Phone VoIP phone"/>
    <n v="302.38400000000001"/>
    <n v="2"/>
    <n v="0.2"/>
    <x v="3479"/>
    <x v="2"/>
    <x v="0"/>
    <x v="2"/>
    <x v="6"/>
  </r>
  <r>
    <n v="4087"/>
    <s v="CA-2016-111913"/>
    <d v="2016-08-04T00:00:00"/>
    <d v="2016-08-06T00:00:00"/>
    <s v="Second Class"/>
    <s v="LC-16930"/>
    <x v="18"/>
    <x v="1"/>
    <s v="United States"/>
    <s v="Sacramento"/>
    <x v="1"/>
    <n v="95823"/>
    <x v="1"/>
    <s v="OFF-BI-10003291"/>
    <x v="1"/>
    <x v="8"/>
    <s v="Wilson Jones Leather-Like Binders with DublLock Round Rings"/>
    <n v="20.952000000000002"/>
    <n v="3"/>
    <n v="0.2"/>
    <x v="3480"/>
    <x v="2"/>
    <x v="0"/>
    <x v="2"/>
    <x v="6"/>
  </r>
  <r>
    <n v="4088"/>
    <s v="CA-2016-111913"/>
    <d v="2016-08-04T00:00:00"/>
    <d v="2016-08-06T00:00:00"/>
    <s v="Second Class"/>
    <s v="LC-16930"/>
    <x v="18"/>
    <x v="1"/>
    <s v="United States"/>
    <s v="Sacramento"/>
    <x v="1"/>
    <n v="95823"/>
    <x v="1"/>
    <s v="OFF-BI-10000343"/>
    <x v="1"/>
    <x v="8"/>
    <s v="Pressboard Covers with Storage Hooks, 9 1/2&quot; x 11&quot;, Light Blue"/>
    <n v="11.784000000000001"/>
    <n v="3"/>
    <n v="0.2"/>
    <x v="3481"/>
    <x v="2"/>
    <x v="0"/>
    <x v="2"/>
    <x v="6"/>
  </r>
  <r>
    <n v="4089"/>
    <s v="US-2014-156559"/>
    <d v="2014-08-19T00:00:00"/>
    <d v="2014-08-26T00:00:00"/>
    <s v="Standard Class"/>
    <s v="LH-16900"/>
    <x v="23"/>
    <x v="0"/>
    <s v="United States"/>
    <s v="Jonesboro"/>
    <x v="36"/>
    <n v="72401"/>
    <x v="0"/>
    <s v="FUR-BO-10000711"/>
    <x v="0"/>
    <x v="0"/>
    <s v="Hon Metal Bookcases, Gray"/>
    <n v="638.82000000000005"/>
    <n v="9"/>
    <n v="0"/>
    <x v="3482"/>
    <x v="0"/>
    <x v="2"/>
    <x v="2"/>
    <x v="6"/>
  </r>
  <r>
    <n v="4090"/>
    <s v="CA-2016-161473"/>
    <d v="2016-04-01T00:00:00"/>
    <d v="2016-04-05T00:00:00"/>
    <s v="Standard Class"/>
    <s v="TB-21175"/>
    <x v="533"/>
    <x v="1"/>
    <s v="United States"/>
    <s v="New York City"/>
    <x v="15"/>
    <n v="10035"/>
    <x v="3"/>
    <s v="OFF-LA-10001297"/>
    <x v="1"/>
    <x v="2"/>
    <s v="Avery 473"/>
    <n v="20.7"/>
    <n v="2"/>
    <n v="0"/>
    <x v="354"/>
    <x v="0"/>
    <x v="0"/>
    <x v="1"/>
    <x v="3"/>
  </r>
  <r>
    <n v="4091"/>
    <s v="CA-2016-161473"/>
    <d v="2016-04-01T00:00:00"/>
    <d v="2016-04-05T00:00:00"/>
    <s v="Standard Class"/>
    <s v="TB-21175"/>
    <x v="533"/>
    <x v="1"/>
    <s v="United States"/>
    <s v="New York City"/>
    <x v="15"/>
    <n v="10035"/>
    <x v="3"/>
    <s v="OFF-SU-10001574"/>
    <x v="1"/>
    <x v="14"/>
    <s v="Acme Value Line Scissors"/>
    <n v="10.95"/>
    <n v="3"/>
    <n v="0"/>
    <x v="3483"/>
    <x v="0"/>
    <x v="0"/>
    <x v="1"/>
    <x v="3"/>
  </r>
  <r>
    <n v="4092"/>
    <s v="CA-2016-161473"/>
    <d v="2016-04-01T00:00:00"/>
    <d v="2016-04-05T00:00:00"/>
    <s v="Standard Class"/>
    <s v="TB-21175"/>
    <x v="533"/>
    <x v="1"/>
    <s v="United States"/>
    <s v="New York City"/>
    <x v="15"/>
    <n v="10035"/>
    <x v="3"/>
    <s v="OFF-BI-10003305"/>
    <x v="1"/>
    <x v="8"/>
    <s v="Avery Hanging File Binders"/>
    <n v="14.352"/>
    <n v="3"/>
    <n v="0.2"/>
    <x v="657"/>
    <x v="2"/>
    <x v="0"/>
    <x v="1"/>
    <x v="3"/>
  </r>
  <r>
    <n v="4093"/>
    <s v="CA-2017-166576"/>
    <d v="2017-05-16T00:00:00"/>
    <d v="2017-05-18T00:00:00"/>
    <s v="First Class"/>
    <s v="JM-15865"/>
    <x v="622"/>
    <x v="0"/>
    <s v="United States"/>
    <s v="Akron"/>
    <x v="24"/>
    <n v="44312"/>
    <x v="3"/>
    <s v="OFF-ST-10002574"/>
    <x v="1"/>
    <x v="4"/>
    <s v="SAFCO Commercial Wire Shelving, Black"/>
    <n v="221.024"/>
    <n v="2"/>
    <n v="0.2"/>
    <x v="3484"/>
    <x v="2"/>
    <x v="3"/>
    <x v="1"/>
    <x v="5"/>
  </r>
  <r>
    <n v="4094"/>
    <s v="CA-2015-102491"/>
    <d v="2015-08-24T00:00:00"/>
    <d v="2015-08-28T00:00:00"/>
    <s v="Standard Class"/>
    <s v="KW-16435"/>
    <x v="147"/>
    <x v="0"/>
    <s v="United States"/>
    <s v="Florence"/>
    <x v="0"/>
    <n v="41042"/>
    <x v="0"/>
    <s v="TEC-MA-10000864"/>
    <x v="2"/>
    <x v="15"/>
    <s v="Cisco 9971 IP Video Phone Charcoal"/>
    <n v="3080"/>
    <n v="7"/>
    <n v="0"/>
    <x v="3485"/>
    <x v="0"/>
    <x v="1"/>
    <x v="2"/>
    <x v="6"/>
  </r>
  <r>
    <n v="4095"/>
    <s v="CA-2015-102491"/>
    <d v="2015-08-24T00:00:00"/>
    <d v="2015-08-28T00:00:00"/>
    <s v="Standard Class"/>
    <s v="KW-16435"/>
    <x v="147"/>
    <x v="0"/>
    <s v="United States"/>
    <s v="Florence"/>
    <x v="0"/>
    <n v="41042"/>
    <x v="0"/>
    <s v="TEC-AC-10003289"/>
    <x v="2"/>
    <x v="11"/>
    <s v="Anker Ultra-Slim Mini Bluetooth 3.0 Wireless Keyboard"/>
    <n v="79.959999999999994"/>
    <n v="4"/>
    <n v="0"/>
    <x v="3486"/>
    <x v="0"/>
    <x v="1"/>
    <x v="2"/>
    <x v="6"/>
  </r>
  <r>
    <n v="4096"/>
    <s v="CA-2015-102491"/>
    <d v="2015-08-24T00:00:00"/>
    <d v="2015-08-28T00:00:00"/>
    <s v="Standard Class"/>
    <s v="KW-16435"/>
    <x v="147"/>
    <x v="0"/>
    <s v="United States"/>
    <s v="Florence"/>
    <x v="0"/>
    <n v="41042"/>
    <x v="0"/>
    <s v="TEC-PH-10001619"/>
    <x v="2"/>
    <x v="7"/>
    <s v="LG G3"/>
    <n v="587.97"/>
    <n v="3"/>
    <n v="0"/>
    <x v="3487"/>
    <x v="0"/>
    <x v="1"/>
    <x v="2"/>
    <x v="6"/>
  </r>
  <r>
    <n v="4097"/>
    <s v="CA-2014-116904"/>
    <d v="2014-09-23T00:00:00"/>
    <d v="2014-09-28T00:00:00"/>
    <s v="Standard Class"/>
    <s v="SC-20095"/>
    <x v="183"/>
    <x v="0"/>
    <s v="United States"/>
    <s v="Minneapolis"/>
    <x v="11"/>
    <n v="55407"/>
    <x v="2"/>
    <s v="OFF-PA-10004888"/>
    <x v="1"/>
    <x v="10"/>
    <s v="Xerox 217"/>
    <n v="32.4"/>
    <n v="5"/>
    <n v="0"/>
    <x v="56"/>
    <x v="0"/>
    <x v="2"/>
    <x v="2"/>
    <x v="8"/>
  </r>
  <r>
    <n v="4098"/>
    <s v="CA-2014-116904"/>
    <d v="2014-09-23T00:00:00"/>
    <d v="2014-09-28T00:00:00"/>
    <s v="Standard Class"/>
    <s v="SC-20095"/>
    <x v="183"/>
    <x v="0"/>
    <s v="United States"/>
    <s v="Minneapolis"/>
    <x v="11"/>
    <n v="55407"/>
    <x v="2"/>
    <s v="OFF-ST-10000736"/>
    <x v="1"/>
    <x v="4"/>
    <s v="Carina Double Wide Media Storage Towers in Natural &amp; Black"/>
    <n v="404.9"/>
    <n v="5"/>
    <n v="0"/>
    <x v="3488"/>
    <x v="0"/>
    <x v="2"/>
    <x v="2"/>
    <x v="8"/>
  </r>
  <r>
    <n v="4099"/>
    <s v="CA-2014-116904"/>
    <d v="2014-09-23T00:00:00"/>
    <d v="2014-09-28T00:00:00"/>
    <s v="Standard Class"/>
    <s v="SC-20095"/>
    <x v="183"/>
    <x v="0"/>
    <s v="United States"/>
    <s v="Minneapolis"/>
    <x v="11"/>
    <n v="55407"/>
    <x v="2"/>
    <s v="OFF-BI-10001120"/>
    <x v="1"/>
    <x v="8"/>
    <s v="Ibico EPK-21 Electric Binding System"/>
    <n v="9449.9500000000007"/>
    <n v="5"/>
    <n v="0"/>
    <x v="3489"/>
    <x v="0"/>
    <x v="2"/>
    <x v="2"/>
    <x v="8"/>
  </r>
  <r>
    <n v="4100"/>
    <s v="CA-2014-116904"/>
    <d v="2014-09-23T00:00:00"/>
    <d v="2014-09-28T00:00:00"/>
    <s v="Standard Class"/>
    <s v="SC-20095"/>
    <x v="183"/>
    <x v="0"/>
    <s v="United States"/>
    <s v="Minneapolis"/>
    <x v="11"/>
    <n v="55407"/>
    <x v="2"/>
    <s v="OFF-BI-10000301"/>
    <x v="1"/>
    <x v="8"/>
    <s v="GBC Instant Report Kit"/>
    <n v="12.94"/>
    <n v="2"/>
    <n v="0"/>
    <x v="3490"/>
    <x v="0"/>
    <x v="2"/>
    <x v="2"/>
    <x v="8"/>
  </r>
  <r>
    <n v="4101"/>
    <s v="US-2017-102288"/>
    <d v="2017-06-19T00:00:00"/>
    <d v="2017-06-23T00:00:00"/>
    <s v="Standard Class"/>
    <s v="ZC-21910"/>
    <x v="233"/>
    <x v="0"/>
    <s v="United States"/>
    <s v="Houston"/>
    <x v="5"/>
    <n v="77095"/>
    <x v="2"/>
    <s v="OFF-AP-10004655"/>
    <x v="1"/>
    <x v="9"/>
    <s v="Holmes Visible Mist Ultrasonic Humidifier with 2.3-Gallon Output per Day, Replacement Filter"/>
    <n v="2.2639999999999998"/>
    <n v="1"/>
    <n v="0.8"/>
    <x v="3491"/>
    <x v="1"/>
    <x v="3"/>
    <x v="1"/>
    <x v="1"/>
  </r>
  <r>
    <n v="4102"/>
    <s v="US-2017-102288"/>
    <d v="2017-06-19T00:00:00"/>
    <d v="2017-06-23T00:00:00"/>
    <s v="Standard Class"/>
    <s v="ZC-21910"/>
    <x v="233"/>
    <x v="0"/>
    <s v="United States"/>
    <s v="Houston"/>
    <x v="5"/>
    <n v="77095"/>
    <x v="2"/>
    <s v="OFF-AP-10002906"/>
    <x v="1"/>
    <x v="9"/>
    <s v="Hoover Replacement Belt for Commercial Guardsman Heavy-Duty Upright Vacuum"/>
    <n v="0.44400000000000001"/>
    <n v="1"/>
    <n v="0.8"/>
    <x v="3492"/>
    <x v="1"/>
    <x v="3"/>
    <x v="1"/>
    <x v="1"/>
  </r>
  <r>
    <n v="4103"/>
    <s v="US-2017-102288"/>
    <d v="2017-06-19T00:00:00"/>
    <d v="2017-06-23T00:00:00"/>
    <s v="Standard Class"/>
    <s v="ZC-21910"/>
    <x v="233"/>
    <x v="0"/>
    <s v="United States"/>
    <s v="Houston"/>
    <x v="5"/>
    <n v="77095"/>
    <x v="2"/>
    <s v="OFF-PA-10000740"/>
    <x v="1"/>
    <x v="10"/>
    <s v="Xerox 1982"/>
    <n v="146.17599999999999"/>
    <n v="8"/>
    <n v="0.2"/>
    <x v="3493"/>
    <x v="2"/>
    <x v="3"/>
    <x v="1"/>
    <x v="1"/>
  </r>
  <r>
    <n v="4104"/>
    <s v="CA-2017-137456"/>
    <d v="2017-12-21T00:00:00"/>
    <d v="2017-12-21T00:00:00"/>
    <s v="Same Day"/>
    <s v="RB-19465"/>
    <x v="46"/>
    <x v="2"/>
    <s v="United States"/>
    <s v="Fremont"/>
    <x v="8"/>
    <n v="68025"/>
    <x v="2"/>
    <s v="FUR-FU-10001940"/>
    <x v="0"/>
    <x v="5"/>
    <s v="Staple-based wall hangings"/>
    <n v="15.92"/>
    <n v="2"/>
    <n v="0"/>
    <x v="3494"/>
    <x v="0"/>
    <x v="3"/>
    <x v="0"/>
    <x v="4"/>
  </r>
  <r>
    <n v="4105"/>
    <s v="US-2017-155999"/>
    <d v="2017-08-07T00:00:00"/>
    <d v="2017-08-13T00:00:00"/>
    <s v="Standard Class"/>
    <s v="JK-15370"/>
    <x v="271"/>
    <x v="0"/>
    <s v="United States"/>
    <s v="San Diego"/>
    <x v="1"/>
    <n v="92105"/>
    <x v="1"/>
    <s v="TEC-PH-10000439"/>
    <x v="2"/>
    <x v="7"/>
    <s v="GE DSL Phone Line Filter"/>
    <n v="159.96"/>
    <n v="5"/>
    <n v="0.2"/>
    <x v="3495"/>
    <x v="2"/>
    <x v="3"/>
    <x v="2"/>
    <x v="6"/>
  </r>
  <r>
    <n v="4106"/>
    <s v="US-2017-155999"/>
    <d v="2017-08-07T00:00:00"/>
    <d v="2017-08-13T00:00:00"/>
    <s v="Standard Class"/>
    <s v="JK-15370"/>
    <x v="271"/>
    <x v="0"/>
    <s v="United States"/>
    <s v="San Diego"/>
    <x v="1"/>
    <n v="92105"/>
    <x v="1"/>
    <s v="OFF-BI-10000404"/>
    <x v="1"/>
    <x v="8"/>
    <s v="Avery Printable Repositionable Plastic Tabs"/>
    <n v="13.76"/>
    <n v="2"/>
    <n v="0.2"/>
    <x v="3496"/>
    <x v="2"/>
    <x v="3"/>
    <x v="2"/>
    <x v="6"/>
  </r>
  <r>
    <n v="4107"/>
    <s v="US-2016-148334"/>
    <d v="2016-08-22T00:00:00"/>
    <d v="2016-08-26T00:00:00"/>
    <s v="Standard Class"/>
    <s v="DD-13570"/>
    <x v="732"/>
    <x v="0"/>
    <s v="United States"/>
    <s v="Houston"/>
    <x v="5"/>
    <n v="77041"/>
    <x v="2"/>
    <s v="OFF-BI-10003676"/>
    <x v="1"/>
    <x v="8"/>
    <s v="GBC Standard Recycled Report Covers, Clear Plastic Sheets"/>
    <n v="4.3120000000000003"/>
    <n v="2"/>
    <n v="0.8"/>
    <x v="3497"/>
    <x v="1"/>
    <x v="0"/>
    <x v="2"/>
    <x v="6"/>
  </r>
  <r>
    <n v="4108"/>
    <s v="CA-2015-105599"/>
    <d v="2015-09-07T00:00:00"/>
    <d v="2015-09-07T00:00:00"/>
    <s v="Same Day"/>
    <s v="MC-17275"/>
    <x v="507"/>
    <x v="0"/>
    <s v="United States"/>
    <s v="New York City"/>
    <x v="15"/>
    <n v="10011"/>
    <x v="3"/>
    <s v="OFF-ST-10002486"/>
    <x v="1"/>
    <x v="4"/>
    <s v="Eldon Shelf Savers Cubes and Bins"/>
    <n v="13.96"/>
    <n v="2"/>
    <n v="0"/>
    <x v="3498"/>
    <x v="0"/>
    <x v="1"/>
    <x v="2"/>
    <x v="8"/>
  </r>
  <r>
    <n v="4109"/>
    <s v="CA-2015-105599"/>
    <d v="2015-09-07T00:00:00"/>
    <d v="2015-09-07T00:00:00"/>
    <s v="Same Day"/>
    <s v="MC-17275"/>
    <x v="507"/>
    <x v="0"/>
    <s v="United States"/>
    <s v="New York City"/>
    <x v="15"/>
    <n v="10011"/>
    <x v="3"/>
    <s v="FUR-TA-10003837"/>
    <x v="0"/>
    <x v="3"/>
    <s v="Anderson Hickey Conga Table Tops &amp; Accessories"/>
    <n v="27.414000000000001"/>
    <n v="3"/>
    <n v="0.4"/>
    <x v="3499"/>
    <x v="1"/>
    <x v="1"/>
    <x v="2"/>
    <x v="8"/>
  </r>
  <r>
    <n v="4110"/>
    <s v="CA-2015-153717"/>
    <d v="2015-12-25T00:00:00"/>
    <d v="2016-01-01T00:00:00"/>
    <s v="Standard Class"/>
    <s v="DL-13495"/>
    <x v="393"/>
    <x v="1"/>
    <s v="United States"/>
    <s v="Detroit"/>
    <x v="12"/>
    <n v="48227"/>
    <x v="2"/>
    <s v="TEC-PH-10002923"/>
    <x v="2"/>
    <x v="7"/>
    <s v="Logitech B530 USB Headset - headset - Full size, Binaural"/>
    <n v="73.98"/>
    <n v="2"/>
    <n v="0"/>
    <x v="2415"/>
    <x v="0"/>
    <x v="1"/>
    <x v="0"/>
    <x v="4"/>
  </r>
  <r>
    <n v="4111"/>
    <s v="CA-2015-153717"/>
    <d v="2015-12-25T00:00:00"/>
    <d v="2016-01-01T00:00:00"/>
    <s v="Standard Class"/>
    <s v="DL-13495"/>
    <x v="393"/>
    <x v="1"/>
    <s v="United States"/>
    <s v="Detroit"/>
    <x v="12"/>
    <n v="48227"/>
    <x v="2"/>
    <s v="FUR-BO-10004360"/>
    <x v="0"/>
    <x v="0"/>
    <s v="Rush Hierlooms Collection Rich Wood Bookcases"/>
    <n v="160.97999999999999"/>
    <n v="1"/>
    <n v="0"/>
    <x v="3500"/>
    <x v="0"/>
    <x v="1"/>
    <x v="0"/>
    <x v="4"/>
  </r>
  <r>
    <n v="4112"/>
    <s v="CA-2015-153717"/>
    <d v="2015-12-25T00:00:00"/>
    <d v="2016-01-01T00:00:00"/>
    <s v="Standard Class"/>
    <s v="DL-13495"/>
    <x v="393"/>
    <x v="1"/>
    <s v="United States"/>
    <s v="Detroit"/>
    <x v="12"/>
    <n v="48227"/>
    <x v="2"/>
    <s v="OFF-PA-10002160"/>
    <x v="1"/>
    <x v="10"/>
    <s v="Xerox 1978"/>
    <n v="17.34"/>
    <n v="3"/>
    <n v="0"/>
    <x v="707"/>
    <x v="0"/>
    <x v="1"/>
    <x v="0"/>
    <x v="4"/>
  </r>
  <r>
    <n v="4113"/>
    <s v="CA-2015-153717"/>
    <d v="2015-12-25T00:00:00"/>
    <d v="2016-01-01T00:00:00"/>
    <s v="Standard Class"/>
    <s v="DL-13495"/>
    <x v="393"/>
    <x v="1"/>
    <s v="United States"/>
    <s v="Detroit"/>
    <x v="12"/>
    <n v="48227"/>
    <x v="2"/>
    <s v="OFF-AR-10002375"/>
    <x v="1"/>
    <x v="6"/>
    <s v="Newell 351"/>
    <n v="3.28"/>
    <n v="1"/>
    <n v="0"/>
    <x v="3501"/>
    <x v="0"/>
    <x v="1"/>
    <x v="0"/>
    <x v="4"/>
  </r>
  <r>
    <n v="4114"/>
    <s v="CA-2015-116687"/>
    <d v="2015-05-02T00:00:00"/>
    <d v="2015-05-07T00:00:00"/>
    <s v="Standard Class"/>
    <s v="NC-18625"/>
    <x v="544"/>
    <x v="1"/>
    <s v="United States"/>
    <s v="Houston"/>
    <x v="5"/>
    <n v="77095"/>
    <x v="2"/>
    <s v="OFF-LA-10000443"/>
    <x v="1"/>
    <x v="2"/>
    <s v="Avery 501"/>
    <n v="8.8559999999999999"/>
    <n v="3"/>
    <n v="0.2"/>
    <x v="3502"/>
    <x v="2"/>
    <x v="1"/>
    <x v="1"/>
    <x v="5"/>
  </r>
  <r>
    <n v="4115"/>
    <s v="CA-2015-116687"/>
    <d v="2015-05-02T00:00:00"/>
    <d v="2015-05-07T00:00:00"/>
    <s v="Standard Class"/>
    <s v="NC-18625"/>
    <x v="544"/>
    <x v="1"/>
    <s v="United States"/>
    <s v="Houston"/>
    <x v="5"/>
    <n v="77095"/>
    <x v="2"/>
    <s v="TEC-PH-10001750"/>
    <x v="2"/>
    <x v="7"/>
    <s v="Samsung Rugby III"/>
    <n v="158.376"/>
    <n v="3"/>
    <n v="0.2"/>
    <x v="3503"/>
    <x v="2"/>
    <x v="1"/>
    <x v="1"/>
    <x v="5"/>
  </r>
  <r>
    <n v="4116"/>
    <s v="CA-2016-163573"/>
    <d v="2016-11-24T00:00:00"/>
    <d v="2016-11-27T00:00:00"/>
    <s v="First Class"/>
    <s v="AC-10450"/>
    <x v="549"/>
    <x v="0"/>
    <s v="United States"/>
    <s v="Seattle"/>
    <x v="4"/>
    <n v="98105"/>
    <x v="1"/>
    <s v="OFF-BI-10004632"/>
    <x v="1"/>
    <x v="8"/>
    <s v="Ibico Hi-Tech Manual Binding System"/>
    <n v="1219.96"/>
    <n v="5"/>
    <n v="0.2"/>
    <x v="3504"/>
    <x v="2"/>
    <x v="0"/>
    <x v="0"/>
    <x v="0"/>
  </r>
  <r>
    <n v="4117"/>
    <s v="CA-2015-153416"/>
    <d v="2015-11-24T00:00:00"/>
    <d v="2015-11-29T00:00:00"/>
    <s v="Standard Class"/>
    <s v="TS-21340"/>
    <x v="358"/>
    <x v="0"/>
    <s v="United States"/>
    <s v="Los Angeles"/>
    <x v="1"/>
    <n v="90036"/>
    <x v="1"/>
    <s v="OFF-BI-10002813"/>
    <x v="1"/>
    <x v="8"/>
    <s v="Avery Reinforcements for Hole-Punch Pages"/>
    <n v="3.1680000000000001"/>
    <n v="2"/>
    <n v="0.2"/>
    <x v="3505"/>
    <x v="2"/>
    <x v="1"/>
    <x v="0"/>
    <x v="0"/>
  </r>
  <r>
    <n v="4118"/>
    <s v="CA-2015-153416"/>
    <d v="2015-11-24T00:00:00"/>
    <d v="2015-11-29T00:00:00"/>
    <s v="Standard Class"/>
    <s v="TS-21340"/>
    <x v="358"/>
    <x v="0"/>
    <s v="United States"/>
    <s v="Los Angeles"/>
    <x v="1"/>
    <n v="90036"/>
    <x v="1"/>
    <s v="OFF-PA-10002005"/>
    <x v="1"/>
    <x v="10"/>
    <s v="Xerox 225"/>
    <n v="19.440000000000001"/>
    <n v="3"/>
    <n v="0"/>
    <x v="551"/>
    <x v="0"/>
    <x v="1"/>
    <x v="0"/>
    <x v="0"/>
  </r>
  <r>
    <n v="4119"/>
    <s v="CA-2015-153416"/>
    <d v="2015-11-24T00:00:00"/>
    <d v="2015-11-29T00:00:00"/>
    <s v="Standard Class"/>
    <s v="TS-21340"/>
    <x v="358"/>
    <x v="0"/>
    <s v="United States"/>
    <s v="Los Angeles"/>
    <x v="1"/>
    <n v="90036"/>
    <x v="1"/>
    <s v="OFF-ST-10000060"/>
    <x v="1"/>
    <x v="4"/>
    <s v="Fellowes Bankers Box Staxonsteel Drawer File/Stacking System"/>
    <n v="454.86"/>
    <n v="7"/>
    <n v="0"/>
    <x v="3506"/>
    <x v="0"/>
    <x v="1"/>
    <x v="0"/>
    <x v="0"/>
  </r>
  <r>
    <n v="4120"/>
    <s v="CA-2015-153416"/>
    <d v="2015-11-24T00:00:00"/>
    <d v="2015-11-29T00:00:00"/>
    <s v="Standard Class"/>
    <s v="TS-21340"/>
    <x v="358"/>
    <x v="0"/>
    <s v="United States"/>
    <s v="Los Angeles"/>
    <x v="1"/>
    <n v="90036"/>
    <x v="1"/>
    <s v="OFF-BI-10002706"/>
    <x v="1"/>
    <x v="8"/>
    <s v="Avery Premier Heavy-Duty Binder with Round Locking Rings"/>
    <n v="91.391999999999996"/>
    <n v="8"/>
    <n v="0.2"/>
    <x v="3507"/>
    <x v="2"/>
    <x v="1"/>
    <x v="0"/>
    <x v="0"/>
  </r>
  <r>
    <n v="4121"/>
    <s v="CA-2017-117394"/>
    <d v="2017-09-04T00:00:00"/>
    <d v="2017-09-10T00:00:00"/>
    <s v="Standard Class"/>
    <s v="MM-17920"/>
    <x v="462"/>
    <x v="0"/>
    <s v="United States"/>
    <s v="Philadelphia"/>
    <x v="9"/>
    <n v="19120"/>
    <x v="3"/>
    <s v="TEC-AC-10000199"/>
    <x v="2"/>
    <x v="11"/>
    <s v="Kingston Digital DataTraveler 8GB USB 2.0"/>
    <n v="19.04"/>
    <n v="4"/>
    <n v="0.2"/>
    <x v="3508"/>
    <x v="2"/>
    <x v="3"/>
    <x v="2"/>
    <x v="8"/>
  </r>
  <r>
    <n v="4122"/>
    <s v="CA-2017-133823"/>
    <d v="2017-05-11T00:00:00"/>
    <d v="2017-05-12T00:00:00"/>
    <s v="Same Day"/>
    <s v="LP-17080"/>
    <x v="221"/>
    <x v="0"/>
    <s v="United States"/>
    <s v="Seattle"/>
    <x v="4"/>
    <n v="98103"/>
    <x v="1"/>
    <s v="OFF-PA-10002870"/>
    <x v="1"/>
    <x v="10"/>
    <s v="Ampad Phone Message Book, Recycled, 400 Message Capacity, 5 ¾” x 11”"/>
    <n v="37.44"/>
    <n v="6"/>
    <n v="0"/>
    <x v="1878"/>
    <x v="0"/>
    <x v="3"/>
    <x v="1"/>
    <x v="5"/>
  </r>
  <r>
    <n v="4123"/>
    <s v="CA-2017-133823"/>
    <d v="2017-05-11T00:00:00"/>
    <d v="2017-05-12T00:00:00"/>
    <s v="Same Day"/>
    <s v="LP-17080"/>
    <x v="221"/>
    <x v="0"/>
    <s v="United States"/>
    <s v="Seattle"/>
    <x v="4"/>
    <n v="98103"/>
    <x v="1"/>
    <s v="OFF-LA-10004545"/>
    <x v="1"/>
    <x v="2"/>
    <s v="Avery 50"/>
    <n v="37.590000000000003"/>
    <n v="3"/>
    <n v="0"/>
    <x v="3509"/>
    <x v="0"/>
    <x v="3"/>
    <x v="1"/>
    <x v="5"/>
  </r>
  <r>
    <n v="4124"/>
    <s v="CA-2017-133823"/>
    <d v="2017-05-11T00:00:00"/>
    <d v="2017-05-12T00:00:00"/>
    <s v="Same Day"/>
    <s v="LP-17080"/>
    <x v="221"/>
    <x v="0"/>
    <s v="United States"/>
    <s v="Seattle"/>
    <x v="4"/>
    <n v="98103"/>
    <x v="1"/>
    <s v="OFF-BI-10000962"/>
    <x v="1"/>
    <x v="8"/>
    <s v="Acco Flexible ACCOHIDE Square Ring Data Binder, Dark Blue, 11 1/2&quot; X 14&quot; 7/8&quot;"/>
    <n v="26.032"/>
    <n v="2"/>
    <n v="0.2"/>
    <x v="3510"/>
    <x v="2"/>
    <x v="3"/>
    <x v="1"/>
    <x v="5"/>
  </r>
  <r>
    <n v="4125"/>
    <s v="CA-2014-127523"/>
    <d v="2014-05-11T00:00:00"/>
    <d v="2014-05-18T00:00:00"/>
    <s v="Standard Class"/>
    <s v="BG-11695"/>
    <x v="410"/>
    <x v="1"/>
    <s v="United States"/>
    <s v="Watertown"/>
    <x v="15"/>
    <n v="13601"/>
    <x v="3"/>
    <s v="OFF-AP-10004249"/>
    <x v="1"/>
    <x v="9"/>
    <s v="Staple holder"/>
    <n v="35.909999999999997"/>
    <n v="3"/>
    <n v="0"/>
    <x v="394"/>
    <x v="0"/>
    <x v="2"/>
    <x v="1"/>
    <x v="5"/>
  </r>
  <r>
    <n v="4126"/>
    <s v="CA-2017-123239"/>
    <d v="2017-07-27T00:00:00"/>
    <d v="2017-07-31T00:00:00"/>
    <s v="Second Class"/>
    <s v="MG-18145"/>
    <x v="207"/>
    <x v="0"/>
    <s v="United States"/>
    <s v="Jacksonville"/>
    <x v="2"/>
    <n v="32216"/>
    <x v="0"/>
    <s v="FUR-FU-10001602"/>
    <x v="0"/>
    <x v="5"/>
    <s v="Eldon Delta Triangular Chair Mat, 52&quot; x 58&quot;, Clear"/>
    <n v="91.031999999999996"/>
    <n v="3"/>
    <n v="0.2"/>
    <x v="3511"/>
    <x v="2"/>
    <x v="3"/>
    <x v="2"/>
    <x v="7"/>
  </r>
  <r>
    <n v="4127"/>
    <s v="CA-2017-156769"/>
    <d v="2017-05-06T00:00:00"/>
    <d v="2017-05-09T00:00:00"/>
    <s v="First Class"/>
    <s v="GZ-14470"/>
    <x v="47"/>
    <x v="0"/>
    <s v="United States"/>
    <s v="Arlington"/>
    <x v="17"/>
    <n v="22204"/>
    <x v="0"/>
    <s v="OFF-AR-10003179"/>
    <x v="1"/>
    <x v="6"/>
    <s v="Dixon Ticonderoga Core-Lock Colored Pencils"/>
    <n v="54.66"/>
    <n v="6"/>
    <n v="0"/>
    <x v="3512"/>
    <x v="0"/>
    <x v="3"/>
    <x v="1"/>
    <x v="5"/>
  </r>
  <r>
    <n v="4128"/>
    <s v="CA-2014-127299"/>
    <d v="2014-09-19T00:00:00"/>
    <d v="2014-09-24T00:00:00"/>
    <s v="Standard Class"/>
    <s v="JL-15835"/>
    <x v="252"/>
    <x v="0"/>
    <s v="United States"/>
    <s v="Charlotte"/>
    <x v="3"/>
    <n v="28205"/>
    <x v="0"/>
    <s v="OFF-ST-10003722"/>
    <x v="1"/>
    <x v="4"/>
    <s v="Project Tote Personal File"/>
    <n v="67.343999999999994"/>
    <n v="6"/>
    <n v="0.2"/>
    <x v="3513"/>
    <x v="2"/>
    <x v="2"/>
    <x v="2"/>
    <x v="8"/>
  </r>
  <r>
    <n v="4129"/>
    <s v="CA-2014-127299"/>
    <d v="2014-09-19T00:00:00"/>
    <d v="2014-09-24T00:00:00"/>
    <s v="Standard Class"/>
    <s v="JL-15835"/>
    <x v="252"/>
    <x v="0"/>
    <s v="United States"/>
    <s v="Charlotte"/>
    <x v="3"/>
    <n v="28205"/>
    <x v="0"/>
    <s v="TEC-MA-10001127"/>
    <x v="2"/>
    <x v="15"/>
    <s v="HP Designjet T520 Inkjet Large Format Printer - 24&quot; Color"/>
    <n v="2624.9850000000001"/>
    <n v="3"/>
    <n v="0.5"/>
    <x v="3514"/>
    <x v="1"/>
    <x v="2"/>
    <x v="2"/>
    <x v="8"/>
  </r>
  <r>
    <n v="4130"/>
    <s v="CA-2015-121272"/>
    <d v="2015-03-29T00:00:00"/>
    <d v="2015-04-04T00:00:00"/>
    <s v="Standard Class"/>
    <s v="DO-13435"/>
    <x v="157"/>
    <x v="0"/>
    <s v="United States"/>
    <s v="Seattle"/>
    <x v="4"/>
    <n v="98103"/>
    <x v="1"/>
    <s v="OFF-AP-10001947"/>
    <x v="1"/>
    <x v="9"/>
    <s v="Acco 6 Outlet Guardian Premium Plus Surge Suppressor"/>
    <n v="73.28"/>
    <n v="4"/>
    <n v="0"/>
    <x v="3515"/>
    <x v="0"/>
    <x v="1"/>
    <x v="3"/>
    <x v="10"/>
  </r>
  <r>
    <n v="4131"/>
    <s v="CA-2014-115336"/>
    <d v="2014-11-18T00:00:00"/>
    <d v="2014-11-25T00:00:00"/>
    <s v="Standard Class"/>
    <s v="AB-10600"/>
    <x v="448"/>
    <x v="1"/>
    <s v="United States"/>
    <s v="Chicago"/>
    <x v="10"/>
    <n v="60623"/>
    <x v="2"/>
    <s v="OFF-BI-10001107"/>
    <x v="1"/>
    <x v="8"/>
    <s v="GBC White Gloss Covers, Plain Front"/>
    <n v="14.48"/>
    <n v="5"/>
    <n v="0.8"/>
    <x v="3516"/>
    <x v="1"/>
    <x v="2"/>
    <x v="0"/>
    <x v="0"/>
  </r>
  <r>
    <n v="4132"/>
    <s v="CA-2015-111703"/>
    <d v="2015-07-02T00:00:00"/>
    <d v="2015-07-09T00:00:00"/>
    <s v="Standard Class"/>
    <s v="KB-16315"/>
    <x v="41"/>
    <x v="0"/>
    <s v="United States"/>
    <s v="Hollywood"/>
    <x v="2"/>
    <n v="33021"/>
    <x v="0"/>
    <s v="OFF-PA-10000349"/>
    <x v="1"/>
    <x v="10"/>
    <s v="Easy-staple paper"/>
    <n v="11.952"/>
    <n v="3"/>
    <n v="0.2"/>
    <x v="3517"/>
    <x v="2"/>
    <x v="1"/>
    <x v="2"/>
    <x v="7"/>
  </r>
  <r>
    <n v="4133"/>
    <s v="CA-2015-111703"/>
    <d v="2015-07-02T00:00:00"/>
    <d v="2015-07-09T00:00:00"/>
    <s v="Standard Class"/>
    <s v="KB-16315"/>
    <x v="41"/>
    <x v="0"/>
    <s v="United States"/>
    <s v="Hollywood"/>
    <x v="2"/>
    <n v="33021"/>
    <x v="0"/>
    <s v="OFF-PA-10003349"/>
    <x v="1"/>
    <x v="10"/>
    <s v="Xerox 1957"/>
    <n v="15.552"/>
    <n v="3"/>
    <n v="0.2"/>
    <x v="903"/>
    <x v="2"/>
    <x v="1"/>
    <x v="2"/>
    <x v="7"/>
  </r>
  <r>
    <n v="4134"/>
    <s v="CA-2014-128839"/>
    <d v="2014-09-08T00:00:00"/>
    <d v="2014-09-13T00:00:00"/>
    <s v="Standard Class"/>
    <s v="TT-21070"/>
    <x v="74"/>
    <x v="0"/>
    <s v="United States"/>
    <s v="Chesapeake"/>
    <x v="17"/>
    <n v="23320"/>
    <x v="0"/>
    <s v="OFF-FA-10002280"/>
    <x v="1"/>
    <x v="13"/>
    <s v="Advantus Plastic Paper Clips"/>
    <n v="45"/>
    <n v="9"/>
    <n v="0"/>
    <x v="3518"/>
    <x v="0"/>
    <x v="2"/>
    <x v="2"/>
    <x v="8"/>
  </r>
  <r>
    <n v="4135"/>
    <s v="CA-2014-128839"/>
    <d v="2014-09-08T00:00:00"/>
    <d v="2014-09-13T00:00:00"/>
    <s v="Standard Class"/>
    <s v="TT-21070"/>
    <x v="74"/>
    <x v="0"/>
    <s v="United States"/>
    <s v="Chesapeake"/>
    <x v="17"/>
    <n v="23320"/>
    <x v="0"/>
    <s v="TEC-MA-10000029"/>
    <x v="2"/>
    <x v="15"/>
    <s v="Epson WorkForce WF-2530 All-in-One Printer, Copier Scanner"/>
    <n v="209.97"/>
    <n v="3"/>
    <n v="0"/>
    <x v="3519"/>
    <x v="0"/>
    <x v="2"/>
    <x v="2"/>
    <x v="8"/>
  </r>
  <r>
    <n v="4136"/>
    <s v="CA-2017-105914"/>
    <d v="2017-10-02T00:00:00"/>
    <d v="2017-10-08T00:00:00"/>
    <s v="Standard Class"/>
    <s v="PV-18985"/>
    <x v="391"/>
    <x v="2"/>
    <s v="United States"/>
    <s v="Los Angeles"/>
    <x v="1"/>
    <n v="90036"/>
    <x v="1"/>
    <s v="OFF-BI-10002854"/>
    <x v="1"/>
    <x v="8"/>
    <s v="Performers Binder/Pad Holder, Black"/>
    <n v="112.12"/>
    <n v="5"/>
    <n v="0.2"/>
    <x v="3167"/>
    <x v="2"/>
    <x v="3"/>
    <x v="0"/>
    <x v="2"/>
  </r>
  <r>
    <n v="4137"/>
    <s v="CA-2017-105914"/>
    <d v="2017-10-02T00:00:00"/>
    <d v="2017-10-08T00:00:00"/>
    <s v="Standard Class"/>
    <s v="PV-18985"/>
    <x v="391"/>
    <x v="2"/>
    <s v="United States"/>
    <s v="Los Angeles"/>
    <x v="1"/>
    <n v="90036"/>
    <x v="1"/>
    <s v="OFF-ST-10003716"/>
    <x v="1"/>
    <x v="4"/>
    <s v="Tennsco Double-Tier Lockers"/>
    <n v="1575.14"/>
    <n v="7"/>
    <n v="0"/>
    <x v="3520"/>
    <x v="0"/>
    <x v="3"/>
    <x v="0"/>
    <x v="2"/>
  </r>
  <r>
    <n v="4138"/>
    <s v="CA-2017-110926"/>
    <d v="2017-11-19T00:00:00"/>
    <d v="2017-11-23T00:00:00"/>
    <s v="Standard Class"/>
    <s v="DD-13570"/>
    <x v="732"/>
    <x v="0"/>
    <s v="United States"/>
    <s v="Alexandria"/>
    <x v="17"/>
    <n v="22304"/>
    <x v="0"/>
    <s v="OFF-FA-10000624"/>
    <x v="1"/>
    <x v="13"/>
    <s v="OIC Binder Clips"/>
    <n v="25.06"/>
    <n v="7"/>
    <n v="0"/>
    <x v="3521"/>
    <x v="0"/>
    <x v="3"/>
    <x v="0"/>
    <x v="0"/>
  </r>
  <r>
    <n v="4139"/>
    <s v="CA-2016-117226"/>
    <d v="2016-12-30T00:00:00"/>
    <d v="2017-01-01T00:00:00"/>
    <s v="First Class"/>
    <s v="KD-16495"/>
    <x v="470"/>
    <x v="1"/>
    <s v="United States"/>
    <s v="Deer Park"/>
    <x v="5"/>
    <n v="77536"/>
    <x v="2"/>
    <s v="OFF-BI-10004654"/>
    <x v="1"/>
    <x v="8"/>
    <s v="Avery Binding System Hidden Tab Executive Style Index Sets"/>
    <n v="6.9240000000000004"/>
    <n v="6"/>
    <n v="0.8"/>
    <x v="3522"/>
    <x v="1"/>
    <x v="0"/>
    <x v="0"/>
    <x v="4"/>
  </r>
  <r>
    <n v="4140"/>
    <s v="CA-2017-127313"/>
    <d v="2017-12-01T00:00:00"/>
    <d v="2017-12-04T00:00:00"/>
    <s v="First Class"/>
    <s v="RA-19285"/>
    <x v="267"/>
    <x v="0"/>
    <s v="United States"/>
    <s v="Philadelphia"/>
    <x v="9"/>
    <n v="19120"/>
    <x v="3"/>
    <s v="OFF-ST-10001228"/>
    <x v="1"/>
    <x v="4"/>
    <s v="Personal File Boxes with Fold-Down Carry Handle"/>
    <n v="37.392000000000003"/>
    <n v="3"/>
    <n v="0.2"/>
    <x v="3523"/>
    <x v="2"/>
    <x v="3"/>
    <x v="0"/>
    <x v="4"/>
  </r>
  <r>
    <n v="4141"/>
    <s v="CA-2017-127313"/>
    <d v="2017-12-01T00:00:00"/>
    <d v="2017-12-04T00:00:00"/>
    <s v="First Class"/>
    <s v="RA-19285"/>
    <x v="267"/>
    <x v="0"/>
    <s v="United States"/>
    <s v="Philadelphia"/>
    <x v="9"/>
    <n v="19120"/>
    <x v="3"/>
    <s v="FUR-FU-10003798"/>
    <x v="0"/>
    <x v="5"/>
    <s v="Ultra Door Kickplate, 8&quot;H x 34&quot;W"/>
    <n v="79.12"/>
    <n v="5"/>
    <n v="0.2"/>
    <x v="3404"/>
    <x v="2"/>
    <x v="3"/>
    <x v="0"/>
    <x v="4"/>
  </r>
  <r>
    <n v="4142"/>
    <s v="CA-2016-136287"/>
    <d v="2016-06-13T00:00:00"/>
    <d v="2016-06-17T00:00:00"/>
    <s v="Standard Class"/>
    <s v="SS-20590"/>
    <x v="196"/>
    <x v="0"/>
    <s v="United States"/>
    <s v="Wichita"/>
    <x v="41"/>
    <n v="67212"/>
    <x v="2"/>
    <s v="OFF-LA-10003148"/>
    <x v="1"/>
    <x v="2"/>
    <s v="Avery 51"/>
    <n v="18.899999999999999"/>
    <n v="3"/>
    <n v="0"/>
    <x v="276"/>
    <x v="0"/>
    <x v="0"/>
    <x v="1"/>
    <x v="1"/>
  </r>
  <r>
    <n v="4143"/>
    <s v="US-2014-107699"/>
    <d v="2014-05-19T00:00:00"/>
    <d v="2014-05-23T00:00:00"/>
    <s v="Standard Class"/>
    <s v="JH-15820"/>
    <x v="581"/>
    <x v="0"/>
    <s v="United States"/>
    <s v="Midland"/>
    <x v="12"/>
    <n v="48640"/>
    <x v="2"/>
    <s v="OFF-BI-10001249"/>
    <x v="1"/>
    <x v="8"/>
    <s v="Avery Heavy-Duty EZD View Binder with Locking Rings"/>
    <n v="57.42"/>
    <n v="9"/>
    <n v="0"/>
    <x v="3524"/>
    <x v="0"/>
    <x v="2"/>
    <x v="1"/>
    <x v="5"/>
  </r>
  <r>
    <n v="4144"/>
    <s v="CA-2017-112725"/>
    <d v="2017-01-30T00:00:00"/>
    <d v="2017-02-06T00:00:00"/>
    <s v="Standard Class"/>
    <s v="EH-14125"/>
    <x v="258"/>
    <x v="2"/>
    <s v="United States"/>
    <s v="San Francisco"/>
    <x v="1"/>
    <n v="94110"/>
    <x v="1"/>
    <s v="OFF-AR-10003759"/>
    <x v="1"/>
    <x v="6"/>
    <s v="Crayola Anti Dust Chalk, 12/Pack"/>
    <n v="12.74"/>
    <n v="7"/>
    <n v="0"/>
    <x v="3525"/>
    <x v="0"/>
    <x v="3"/>
    <x v="3"/>
    <x v="9"/>
  </r>
  <r>
    <n v="4145"/>
    <s v="CA-2017-112725"/>
    <d v="2017-01-30T00:00:00"/>
    <d v="2017-02-06T00:00:00"/>
    <s v="Standard Class"/>
    <s v="EH-14125"/>
    <x v="258"/>
    <x v="2"/>
    <s v="United States"/>
    <s v="San Francisco"/>
    <x v="1"/>
    <n v="94110"/>
    <x v="1"/>
    <s v="OFF-AR-10001227"/>
    <x v="1"/>
    <x v="6"/>
    <s v="Newell 338"/>
    <n v="8.82"/>
    <n v="3"/>
    <n v="0"/>
    <x v="140"/>
    <x v="0"/>
    <x v="3"/>
    <x v="3"/>
    <x v="9"/>
  </r>
  <r>
    <n v="4146"/>
    <s v="CA-2017-112725"/>
    <d v="2017-01-30T00:00:00"/>
    <d v="2017-02-06T00:00:00"/>
    <s v="Standard Class"/>
    <s v="EH-14125"/>
    <x v="258"/>
    <x v="2"/>
    <s v="United States"/>
    <s v="San Francisco"/>
    <x v="1"/>
    <n v="94110"/>
    <x v="1"/>
    <s v="FUR-CH-10000863"/>
    <x v="0"/>
    <x v="1"/>
    <s v="Novimex Swivel Fabric Task Chair"/>
    <n v="120.78400000000001"/>
    <n v="1"/>
    <n v="0.2"/>
    <x v="3526"/>
    <x v="2"/>
    <x v="3"/>
    <x v="3"/>
    <x v="9"/>
  </r>
  <r>
    <n v="4147"/>
    <s v="CA-2015-136196"/>
    <d v="2015-11-28T00:00:00"/>
    <d v="2015-12-04T00:00:00"/>
    <s v="Standard Class"/>
    <s v="TP-21415"/>
    <x v="599"/>
    <x v="0"/>
    <s v="United States"/>
    <s v="Freeport"/>
    <x v="15"/>
    <n v="11520"/>
    <x v="3"/>
    <s v="FUR-FU-10004017"/>
    <x v="0"/>
    <x v="5"/>
    <s v="Tenex Contemporary Contur Chairmats for Low and Medium Pile Carpet, Computer, 39&quot; x 49&quot;"/>
    <n v="322.58999999999997"/>
    <n v="3"/>
    <n v="0"/>
    <x v="832"/>
    <x v="0"/>
    <x v="1"/>
    <x v="0"/>
    <x v="0"/>
  </r>
  <r>
    <n v="4148"/>
    <s v="CA-2017-106068"/>
    <d v="2017-10-23T00:00:00"/>
    <d v="2017-10-28T00:00:00"/>
    <s v="Standard Class"/>
    <s v="RB-19330"/>
    <x v="713"/>
    <x v="0"/>
    <s v="United States"/>
    <s v="Austin"/>
    <x v="5"/>
    <n v="78745"/>
    <x v="2"/>
    <s v="OFF-BI-10000962"/>
    <x v="1"/>
    <x v="8"/>
    <s v="Acco Flexible ACCOHIDE Square Ring Data Binder, Dark Blue, 11 1/2&quot; X 14&quot; 7/8&quot;"/>
    <n v="9.7620000000000005"/>
    <n v="3"/>
    <n v="0.8"/>
    <x v="3527"/>
    <x v="1"/>
    <x v="3"/>
    <x v="0"/>
    <x v="2"/>
  </r>
  <r>
    <n v="4149"/>
    <s v="CA-2017-106068"/>
    <d v="2017-10-23T00:00:00"/>
    <d v="2017-10-28T00:00:00"/>
    <s v="Standard Class"/>
    <s v="RB-19330"/>
    <x v="713"/>
    <x v="0"/>
    <s v="United States"/>
    <s v="Austin"/>
    <x v="5"/>
    <n v="78745"/>
    <x v="2"/>
    <s v="OFF-ST-10004507"/>
    <x v="1"/>
    <x v="4"/>
    <s v="Advantus Rolling Storage Box"/>
    <n v="13.72"/>
    <n v="1"/>
    <n v="0.2"/>
    <x v="3528"/>
    <x v="2"/>
    <x v="3"/>
    <x v="0"/>
    <x v="2"/>
  </r>
  <r>
    <n v="4150"/>
    <s v="CA-2017-106068"/>
    <d v="2017-10-23T00:00:00"/>
    <d v="2017-10-28T00:00:00"/>
    <s v="Standard Class"/>
    <s v="RB-19330"/>
    <x v="713"/>
    <x v="0"/>
    <s v="United States"/>
    <s v="Austin"/>
    <x v="5"/>
    <n v="78745"/>
    <x v="2"/>
    <s v="TEC-AC-10002942"/>
    <x v="2"/>
    <x v="11"/>
    <s v="WD My Passport Ultra 1TB Portable External Hard Drive"/>
    <n v="55.2"/>
    <n v="1"/>
    <n v="0.2"/>
    <x v="3529"/>
    <x v="2"/>
    <x v="3"/>
    <x v="0"/>
    <x v="2"/>
  </r>
  <r>
    <n v="4151"/>
    <s v="CA-2017-106068"/>
    <d v="2017-10-23T00:00:00"/>
    <d v="2017-10-28T00:00:00"/>
    <s v="Standard Class"/>
    <s v="RB-19330"/>
    <x v="713"/>
    <x v="0"/>
    <s v="United States"/>
    <s v="Austin"/>
    <x v="5"/>
    <n v="78745"/>
    <x v="2"/>
    <s v="OFF-ST-10002344"/>
    <x v="1"/>
    <x v="4"/>
    <s v="Carina 42&quot;Hx23 3/4&quot;W Media Storage Unit"/>
    <n v="259.13600000000002"/>
    <n v="4"/>
    <n v="0.2"/>
    <x v="3530"/>
    <x v="2"/>
    <x v="3"/>
    <x v="0"/>
    <x v="2"/>
  </r>
  <r>
    <n v="4152"/>
    <s v="CA-2017-100160"/>
    <d v="2017-09-07T00:00:00"/>
    <d v="2017-09-11T00:00:00"/>
    <s v="Standard Class"/>
    <s v="CB-12025"/>
    <x v="90"/>
    <x v="0"/>
    <s v="United States"/>
    <s v="Philadelphia"/>
    <x v="9"/>
    <n v="19134"/>
    <x v="3"/>
    <s v="OFF-LA-10002475"/>
    <x v="1"/>
    <x v="2"/>
    <s v="Avery 519"/>
    <n v="29.24"/>
    <n v="5"/>
    <n v="0.2"/>
    <x v="3531"/>
    <x v="2"/>
    <x v="3"/>
    <x v="2"/>
    <x v="8"/>
  </r>
  <r>
    <n v="4153"/>
    <s v="CA-2017-100160"/>
    <d v="2017-09-07T00:00:00"/>
    <d v="2017-09-11T00:00:00"/>
    <s v="Standard Class"/>
    <s v="CB-12025"/>
    <x v="90"/>
    <x v="0"/>
    <s v="United States"/>
    <s v="Philadelphia"/>
    <x v="9"/>
    <n v="19134"/>
    <x v="3"/>
    <s v="OFF-PA-10003072"/>
    <x v="1"/>
    <x v="10"/>
    <s v="Eureka Recycled Copy Paper 8 1/2&quot; x 11&quot;, Ream"/>
    <n v="15.552"/>
    <n v="3"/>
    <n v="0.2"/>
    <x v="12"/>
    <x v="2"/>
    <x v="3"/>
    <x v="2"/>
    <x v="8"/>
  </r>
  <r>
    <n v="4154"/>
    <s v="CA-2017-100160"/>
    <d v="2017-09-07T00:00:00"/>
    <d v="2017-09-11T00:00:00"/>
    <s v="Standard Class"/>
    <s v="CB-12025"/>
    <x v="90"/>
    <x v="0"/>
    <s v="United States"/>
    <s v="Philadelphia"/>
    <x v="9"/>
    <n v="19134"/>
    <x v="3"/>
    <s v="OFF-EN-10001509"/>
    <x v="1"/>
    <x v="12"/>
    <s v="Poly String Tie Envelopes"/>
    <n v="4.8959999999999999"/>
    <n v="3"/>
    <n v="0.2"/>
    <x v="3532"/>
    <x v="2"/>
    <x v="3"/>
    <x v="2"/>
    <x v="8"/>
  </r>
  <r>
    <n v="4155"/>
    <s v="CA-2016-139689"/>
    <d v="2016-12-29T00:00:00"/>
    <d v="2017-01-03T00:00:00"/>
    <s v="Standard Class"/>
    <s v="MP-17965"/>
    <x v="172"/>
    <x v="1"/>
    <s v="United States"/>
    <s v="Bristol"/>
    <x v="18"/>
    <n v="37620"/>
    <x v="0"/>
    <s v="OFF-BI-10004781"/>
    <x v="1"/>
    <x v="8"/>
    <s v="GBC Wire Binding Strips"/>
    <n v="38.088000000000001"/>
    <n v="4"/>
    <n v="0.7"/>
    <x v="1931"/>
    <x v="1"/>
    <x v="0"/>
    <x v="0"/>
    <x v="4"/>
  </r>
  <r>
    <n v="4156"/>
    <s v="CA-2016-139689"/>
    <d v="2016-12-29T00:00:00"/>
    <d v="2017-01-03T00:00:00"/>
    <s v="Standard Class"/>
    <s v="MP-17965"/>
    <x v="172"/>
    <x v="1"/>
    <s v="United States"/>
    <s v="Bristol"/>
    <x v="18"/>
    <n v="37620"/>
    <x v="0"/>
    <s v="OFF-BI-10000145"/>
    <x v="1"/>
    <x v="8"/>
    <s v="Zipper Ring Binder Pockets"/>
    <n v="2.8079999999999998"/>
    <n v="3"/>
    <n v="0.7"/>
    <x v="1907"/>
    <x v="1"/>
    <x v="0"/>
    <x v="0"/>
    <x v="4"/>
  </r>
  <r>
    <n v="4157"/>
    <s v="CA-2015-101091"/>
    <d v="2015-12-05T00:00:00"/>
    <d v="2015-12-09T00:00:00"/>
    <s v="Second Class"/>
    <s v="SW-20245"/>
    <x v="573"/>
    <x v="0"/>
    <s v="United States"/>
    <s v="Philadelphia"/>
    <x v="9"/>
    <n v="19140"/>
    <x v="3"/>
    <s v="TEC-AC-10003280"/>
    <x v="2"/>
    <x v="11"/>
    <s v="Belkin F8E887 USB Wired Ergonomic Keyboard"/>
    <n v="47.984000000000002"/>
    <n v="2"/>
    <n v="0.2"/>
    <x v="752"/>
    <x v="2"/>
    <x v="1"/>
    <x v="0"/>
    <x v="4"/>
  </r>
  <r>
    <n v="4158"/>
    <s v="CA-2015-101091"/>
    <d v="2015-12-05T00:00:00"/>
    <d v="2015-12-09T00:00:00"/>
    <s v="Second Class"/>
    <s v="SW-20245"/>
    <x v="573"/>
    <x v="0"/>
    <s v="United States"/>
    <s v="Philadelphia"/>
    <x v="9"/>
    <n v="19140"/>
    <x v="3"/>
    <s v="OFF-BI-10001107"/>
    <x v="1"/>
    <x v="8"/>
    <s v="GBC White Gloss Covers, Plain Front"/>
    <n v="26.064"/>
    <n v="6"/>
    <n v="0.7"/>
    <x v="3533"/>
    <x v="1"/>
    <x v="1"/>
    <x v="0"/>
    <x v="4"/>
  </r>
  <r>
    <n v="4159"/>
    <s v="CA-2014-126907"/>
    <d v="2014-11-01T00:00:00"/>
    <d v="2014-11-08T00:00:00"/>
    <s v="Standard Class"/>
    <s v="SM-20950"/>
    <x v="416"/>
    <x v="1"/>
    <s v="United States"/>
    <s v="Chicago"/>
    <x v="10"/>
    <n v="60610"/>
    <x v="2"/>
    <s v="OFF-PA-10000533"/>
    <x v="1"/>
    <x v="10"/>
    <s v="Southworth Parchment Paper &amp; Envelopes"/>
    <n v="15.696"/>
    <n v="3"/>
    <n v="0.2"/>
    <x v="968"/>
    <x v="2"/>
    <x v="2"/>
    <x v="0"/>
    <x v="0"/>
  </r>
  <r>
    <n v="4160"/>
    <s v="US-2016-164588"/>
    <d v="2016-04-16T00:00:00"/>
    <d v="2016-04-23T00:00:00"/>
    <s v="Standard Class"/>
    <s v="AP-10915"/>
    <x v="275"/>
    <x v="0"/>
    <s v="United States"/>
    <s v="Columbus"/>
    <x v="32"/>
    <n v="31907"/>
    <x v="0"/>
    <s v="OFF-AR-10003056"/>
    <x v="1"/>
    <x v="6"/>
    <s v="Newell 341"/>
    <n v="12.84"/>
    <n v="3"/>
    <n v="0"/>
    <x v="1436"/>
    <x v="0"/>
    <x v="0"/>
    <x v="1"/>
    <x v="3"/>
  </r>
  <r>
    <n v="4161"/>
    <s v="CA-2017-115546"/>
    <d v="2017-05-14T00:00:00"/>
    <d v="2017-05-18T00:00:00"/>
    <s v="Standard Class"/>
    <s v="AH-10465"/>
    <x v="733"/>
    <x v="0"/>
    <s v="United States"/>
    <s v="New York City"/>
    <x v="15"/>
    <n v="10035"/>
    <x v="3"/>
    <s v="TEC-PH-10002834"/>
    <x v="2"/>
    <x v="7"/>
    <s v="Google Nexus 5"/>
    <n v="539.97"/>
    <n v="3"/>
    <n v="0"/>
    <x v="2699"/>
    <x v="0"/>
    <x v="3"/>
    <x v="1"/>
    <x v="5"/>
  </r>
  <r>
    <n v="4162"/>
    <s v="CA-2017-115546"/>
    <d v="2017-05-14T00:00:00"/>
    <d v="2017-05-18T00:00:00"/>
    <s v="Standard Class"/>
    <s v="AH-10465"/>
    <x v="733"/>
    <x v="0"/>
    <s v="United States"/>
    <s v="New York City"/>
    <x v="15"/>
    <n v="10035"/>
    <x v="3"/>
    <s v="OFF-ST-10002214"/>
    <x v="1"/>
    <x v="4"/>
    <s v="X-Rack File for Hanging Folders"/>
    <n v="22.58"/>
    <n v="2"/>
    <n v="0"/>
    <x v="2615"/>
    <x v="0"/>
    <x v="3"/>
    <x v="1"/>
    <x v="5"/>
  </r>
  <r>
    <n v="4163"/>
    <s v="CA-2015-163587"/>
    <d v="2015-03-14T00:00:00"/>
    <d v="2015-03-18T00:00:00"/>
    <s v="Standard Class"/>
    <s v="EP-13915"/>
    <x v="212"/>
    <x v="0"/>
    <s v="United States"/>
    <s v="Dover"/>
    <x v="38"/>
    <n v="3820"/>
    <x v="3"/>
    <s v="OFF-LA-10004484"/>
    <x v="1"/>
    <x v="2"/>
    <s v="Avery 476"/>
    <n v="16.52"/>
    <n v="4"/>
    <n v="0"/>
    <x v="1984"/>
    <x v="0"/>
    <x v="1"/>
    <x v="3"/>
    <x v="10"/>
  </r>
  <r>
    <n v="4164"/>
    <s v="CA-2015-163587"/>
    <d v="2015-03-14T00:00:00"/>
    <d v="2015-03-18T00:00:00"/>
    <s v="Standard Class"/>
    <s v="EP-13915"/>
    <x v="212"/>
    <x v="0"/>
    <s v="United States"/>
    <s v="Dover"/>
    <x v="38"/>
    <n v="3820"/>
    <x v="3"/>
    <s v="OFF-BI-10003091"/>
    <x v="1"/>
    <x v="8"/>
    <s v="GBC DocuBind TL200 Manual Binding Machine"/>
    <n v="671.94"/>
    <n v="3"/>
    <n v="0"/>
    <x v="3534"/>
    <x v="0"/>
    <x v="1"/>
    <x v="3"/>
    <x v="10"/>
  </r>
  <r>
    <n v="4165"/>
    <s v="US-2017-106131"/>
    <d v="2017-01-14T00:00:00"/>
    <d v="2017-01-16T00:00:00"/>
    <s v="First Class"/>
    <s v="TP-21565"/>
    <x v="734"/>
    <x v="1"/>
    <s v="United States"/>
    <s v="Aurora"/>
    <x v="22"/>
    <n v="80013"/>
    <x v="1"/>
    <s v="TEC-AC-10003027"/>
    <x v="2"/>
    <x v="11"/>
    <s v="Imation 8GB Mini TravelDrive USB 2.0 Flash Drive"/>
    <n v="169.06399999999999"/>
    <n v="7"/>
    <n v="0.2"/>
    <x v="3535"/>
    <x v="2"/>
    <x v="3"/>
    <x v="3"/>
    <x v="9"/>
  </r>
  <r>
    <n v="4166"/>
    <s v="US-2017-106131"/>
    <d v="2017-01-14T00:00:00"/>
    <d v="2017-01-16T00:00:00"/>
    <s v="First Class"/>
    <s v="TP-21565"/>
    <x v="734"/>
    <x v="1"/>
    <s v="United States"/>
    <s v="Aurora"/>
    <x v="22"/>
    <n v="80013"/>
    <x v="1"/>
    <s v="OFF-ST-10003638"/>
    <x v="1"/>
    <x v="4"/>
    <s v="Mobile Personal File Cube"/>
    <n v="168.624"/>
    <n v="9"/>
    <n v="0.2"/>
    <x v="3536"/>
    <x v="2"/>
    <x v="3"/>
    <x v="3"/>
    <x v="9"/>
  </r>
  <r>
    <n v="4167"/>
    <s v="CA-2015-160213"/>
    <d v="2015-03-08T00:00:00"/>
    <d v="2015-03-13T00:00:00"/>
    <s v="Standard Class"/>
    <s v="AR-10825"/>
    <x v="255"/>
    <x v="1"/>
    <s v="United States"/>
    <s v="Long Beach"/>
    <x v="15"/>
    <n v="11561"/>
    <x v="3"/>
    <s v="OFF-PA-10003848"/>
    <x v="1"/>
    <x v="10"/>
    <s v="Xerox 1997"/>
    <n v="19.440000000000001"/>
    <n v="3"/>
    <n v="0"/>
    <x v="551"/>
    <x v="0"/>
    <x v="1"/>
    <x v="3"/>
    <x v="10"/>
  </r>
  <r>
    <n v="4168"/>
    <s v="CA-2014-157924"/>
    <d v="2014-10-11T00:00:00"/>
    <d v="2014-10-13T00:00:00"/>
    <s v="First Class"/>
    <s v="HA-14920"/>
    <x v="66"/>
    <x v="0"/>
    <s v="United States"/>
    <s v="Pasadena"/>
    <x v="1"/>
    <n v="91104"/>
    <x v="1"/>
    <s v="OFF-ST-10002352"/>
    <x v="1"/>
    <x v="4"/>
    <s v="Iris Project Case"/>
    <n v="31.92"/>
    <n v="4"/>
    <n v="0"/>
    <x v="1087"/>
    <x v="0"/>
    <x v="2"/>
    <x v="0"/>
    <x v="2"/>
  </r>
  <r>
    <n v="4169"/>
    <s v="CA-2014-157924"/>
    <d v="2014-10-11T00:00:00"/>
    <d v="2014-10-13T00:00:00"/>
    <s v="First Class"/>
    <s v="HA-14920"/>
    <x v="66"/>
    <x v="0"/>
    <s v="United States"/>
    <s v="Pasadena"/>
    <x v="1"/>
    <n v="91104"/>
    <x v="1"/>
    <s v="FUR-CH-10000229"/>
    <x v="0"/>
    <x v="1"/>
    <s v="Global Enterprise Series Seating High-Back Swivel/Tilt Chairs"/>
    <n v="433.56799999999998"/>
    <n v="2"/>
    <n v="0.2"/>
    <x v="3537"/>
    <x v="2"/>
    <x v="2"/>
    <x v="0"/>
    <x v="2"/>
  </r>
  <r>
    <n v="4170"/>
    <s v="CA-2015-100216"/>
    <d v="2015-04-13T00:00:00"/>
    <d v="2015-04-14T00:00:00"/>
    <s v="First Class"/>
    <s v="HJ-14875"/>
    <x v="707"/>
    <x v="2"/>
    <s v="United States"/>
    <s v="Mesa"/>
    <x v="16"/>
    <n v="85204"/>
    <x v="1"/>
    <s v="OFF-PA-10000788"/>
    <x v="1"/>
    <x v="10"/>
    <s v="Xerox 210"/>
    <n v="31.103999999999999"/>
    <n v="6"/>
    <n v="0.2"/>
    <x v="282"/>
    <x v="2"/>
    <x v="1"/>
    <x v="1"/>
    <x v="3"/>
  </r>
  <r>
    <n v="4171"/>
    <s v="CA-2015-100216"/>
    <d v="2015-04-13T00:00:00"/>
    <d v="2015-04-14T00:00:00"/>
    <s v="First Class"/>
    <s v="HJ-14875"/>
    <x v="707"/>
    <x v="2"/>
    <s v="United States"/>
    <s v="Mesa"/>
    <x v="16"/>
    <n v="85204"/>
    <x v="1"/>
    <s v="OFF-PA-10002968"/>
    <x v="1"/>
    <x v="10"/>
    <s v="Xerox 1973"/>
    <n v="54.816000000000003"/>
    <n v="3"/>
    <n v="0.2"/>
    <x v="1641"/>
    <x v="2"/>
    <x v="1"/>
    <x v="1"/>
    <x v="3"/>
  </r>
  <r>
    <n v="4172"/>
    <s v="CA-2017-100601"/>
    <d v="2017-11-16T00:00:00"/>
    <d v="2017-11-20T00:00:00"/>
    <s v="Standard Class"/>
    <s v="JK-15370"/>
    <x v="271"/>
    <x v="0"/>
    <s v="United States"/>
    <s v="Fresno"/>
    <x v="1"/>
    <n v="93727"/>
    <x v="1"/>
    <s v="OFF-ST-10002486"/>
    <x v="1"/>
    <x v="4"/>
    <s v="Eldon Shelf Savers Cubes and Bins"/>
    <n v="48.86"/>
    <n v="7"/>
    <n v="0"/>
    <x v="3538"/>
    <x v="0"/>
    <x v="3"/>
    <x v="0"/>
    <x v="0"/>
  </r>
  <r>
    <n v="4173"/>
    <s v="CA-2016-152163"/>
    <d v="2016-07-01T00:00:00"/>
    <d v="2016-07-01T00:00:00"/>
    <s v="Same Day"/>
    <s v="JF-15355"/>
    <x v="282"/>
    <x v="0"/>
    <s v="United States"/>
    <s v="Columbia"/>
    <x v="20"/>
    <n v="29203"/>
    <x v="0"/>
    <s v="OFF-BI-10002215"/>
    <x v="1"/>
    <x v="8"/>
    <s v="Wilson Jones Hanging View Binder, White, 1&quot;"/>
    <n v="14.2"/>
    <n v="2"/>
    <n v="0"/>
    <x v="3539"/>
    <x v="0"/>
    <x v="0"/>
    <x v="2"/>
    <x v="7"/>
  </r>
  <r>
    <n v="4174"/>
    <s v="CA-2016-152163"/>
    <d v="2016-07-01T00:00:00"/>
    <d v="2016-07-01T00:00:00"/>
    <s v="Same Day"/>
    <s v="JF-15355"/>
    <x v="282"/>
    <x v="0"/>
    <s v="United States"/>
    <s v="Columbia"/>
    <x v="20"/>
    <n v="29203"/>
    <x v="0"/>
    <s v="OFF-PA-10000788"/>
    <x v="1"/>
    <x v="10"/>
    <s v="Xerox 210"/>
    <n v="12.96"/>
    <n v="2"/>
    <n v="0"/>
    <x v="91"/>
    <x v="0"/>
    <x v="0"/>
    <x v="2"/>
    <x v="7"/>
  </r>
  <r>
    <n v="4175"/>
    <s v="CA-2016-152163"/>
    <d v="2016-07-01T00:00:00"/>
    <d v="2016-07-01T00:00:00"/>
    <s v="Same Day"/>
    <s v="JF-15355"/>
    <x v="282"/>
    <x v="0"/>
    <s v="United States"/>
    <s v="Columbia"/>
    <x v="20"/>
    <n v="29203"/>
    <x v="0"/>
    <s v="OFF-BI-10003364"/>
    <x v="1"/>
    <x v="8"/>
    <s v="Binding Machine Supplies"/>
    <n v="58.34"/>
    <n v="2"/>
    <n v="0"/>
    <x v="2698"/>
    <x v="0"/>
    <x v="0"/>
    <x v="2"/>
    <x v="7"/>
  </r>
  <r>
    <n v="4176"/>
    <s v="CA-2015-154340"/>
    <d v="2015-11-29T00:00:00"/>
    <d v="2015-11-30T00:00:00"/>
    <s v="First Class"/>
    <s v="EK-13795"/>
    <x v="735"/>
    <x v="2"/>
    <s v="United States"/>
    <s v="Santa Ana"/>
    <x v="1"/>
    <n v="92704"/>
    <x v="1"/>
    <s v="OFF-AR-10003582"/>
    <x v="1"/>
    <x v="6"/>
    <s v="Boston Electric Pencil Sharpener, Model 1818, Charcoal Black"/>
    <n v="56.3"/>
    <n v="2"/>
    <n v="0"/>
    <x v="2662"/>
    <x v="0"/>
    <x v="1"/>
    <x v="0"/>
    <x v="0"/>
  </r>
  <r>
    <n v="4177"/>
    <s v="CA-2014-128846"/>
    <d v="2014-04-07T00:00:00"/>
    <d v="2014-04-12T00:00:00"/>
    <s v="Standard Class"/>
    <s v="RS-19765"/>
    <x v="276"/>
    <x v="1"/>
    <s v="United States"/>
    <s v="Columbia"/>
    <x v="20"/>
    <n v="29203"/>
    <x v="0"/>
    <s v="TEC-PH-10003273"/>
    <x v="2"/>
    <x v="7"/>
    <s v="AT&amp;T TR1909W"/>
    <n v="629.95000000000005"/>
    <n v="5"/>
    <n v="0"/>
    <x v="3540"/>
    <x v="0"/>
    <x v="2"/>
    <x v="1"/>
    <x v="3"/>
  </r>
  <r>
    <n v="4178"/>
    <s v="CA-2014-128846"/>
    <d v="2014-04-07T00:00:00"/>
    <d v="2014-04-12T00:00:00"/>
    <s v="Standard Class"/>
    <s v="RS-19765"/>
    <x v="276"/>
    <x v="1"/>
    <s v="United States"/>
    <s v="Columbia"/>
    <x v="20"/>
    <n v="29203"/>
    <x v="0"/>
    <s v="OFF-PA-10000100"/>
    <x v="1"/>
    <x v="10"/>
    <s v="Xerox 1945"/>
    <n v="122.97"/>
    <n v="3"/>
    <n v="0"/>
    <x v="1283"/>
    <x v="0"/>
    <x v="2"/>
    <x v="1"/>
    <x v="3"/>
  </r>
  <r>
    <n v="4179"/>
    <s v="CA-2016-148593"/>
    <d v="2016-06-16T00:00:00"/>
    <d v="2016-06-18T00:00:00"/>
    <s v="Second Class"/>
    <s v="BD-11320"/>
    <x v="217"/>
    <x v="0"/>
    <s v="United States"/>
    <s v="Los Angeles"/>
    <x v="1"/>
    <n v="90045"/>
    <x v="1"/>
    <s v="OFF-PA-10001776"/>
    <x v="1"/>
    <x v="10"/>
    <s v="Wirebound Message Books, Four 2 3/4&quot; x 5&quot; Forms per Page, 600 Sets per Book"/>
    <n v="46.35"/>
    <n v="5"/>
    <n v="0"/>
    <x v="3541"/>
    <x v="0"/>
    <x v="0"/>
    <x v="1"/>
    <x v="1"/>
  </r>
  <r>
    <n v="4180"/>
    <s v="US-2017-119039"/>
    <d v="2017-03-06T00:00:00"/>
    <d v="2017-03-10T00:00:00"/>
    <s v="Standard Class"/>
    <s v="BF-11170"/>
    <x v="408"/>
    <x v="2"/>
    <s v="United States"/>
    <s v="San Francisco"/>
    <x v="1"/>
    <n v="94109"/>
    <x v="1"/>
    <s v="OFF-BI-10004182"/>
    <x v="1"/>
    <x v="8"/>
    <s v="Economy Binders"/>
    <n v="14.976000000000001"/>
    <n v="9"/>
    <n v="0.2"/>
    <x v="2976"/>
    <x v="2"/>
    <x v="3"/>
    <x v="3"/>
    <x v="10"/>
  </r>
  <r>
    <n v="4181"/>
    <s v="CA-2017-128426"/>
    <d v="2017-10-07T00:00:00"/>
    <d v="2017-10-11T00:00:00"/>
    <s v="Standard Class"/>
    <s v="JK-15730"/>
    <x v="300"/>
    <x v="0"/>
    <s v="United States"/>
    <s v="Houston"/>
    <x v="5"/>
    <n v="77036"/>
    <x v="2"/>
    <s v="OFF-BI-10000756"/>
    <x v="1"/>
    <x v="8"/>
    <s v="Storex DuraTech Recycled Plastic Frosted Binders"/>
    <n v="4.24"/>
    <n v="5"/>
    <n v="0.8"/>
    <x v="3542"/>
    <x v="1"/>
    <x v="3"/>
    <x v="0"/>
    <x v="2"/>
  </r>
  <r>
    <n v="4182"/>
    <s v="US-2017-136868"/>
    <d v="2017-10-06T00:00:00"/>
    <d v="2017-10-12T00:00:00"/>
    <s v="Standard Class"/>
    <s v="CR-12820"/>
    <x v="736"/>
    <x v="2"/>
    <s v="United States"/>
    <s v="New York City"/>
    <x v="15"/>
    <n v="10035"/>
    <x v="3"/>
    <s v="TEC-AC-10001539"/>
    <x v="2"/>
    <x v="11"/>
    <s v="Logitech G430 Surround Sound Gaming Headset with Dolby 7.1 Technology"/>
    <n v="319.95999999999998"/>
    <n v="4"/>
    <n v="0"/>
    <x v="3543"/>
    <x v="0"/>
    <x v="3"/>
    <x v="0"/>
    <x v="2"/>
  </r>
  <r>
    <n v="4183"/>
    <s v="US-2017-136868"/>
    <d v="2017-10-06T00:00:00"/>
    <d v="2017-10-12T00:00:00"/>
    <s v="Standard Class"/>
    <s v="CR-12820"/>
    <x v="736"/>
    <x v="2"/>
    <s v="United States"/>
    <s v="New York City"/>
    <x v="15"/>
    <n v="10035"/>
    <x v="3"/>
    <s v="OFF-PA-10002377"/>
    <x v="1"/>
    <x v="10"/>
    <s v="Adams Telephone Message Book W/Dividers/Space For Phone Numbers, 5 1/4&quot;X8 1/2&quot;, 200/Messages"/>
    <n v="17.04"/>
    <n v="3"/>
    <n v="0"/>
    <x v="1822"/>
    <x v="0"/>
    <x v="3"/>
    <x v="0"/>
    <x v="2"/>
  </r>
  <r>
    <n v="4184"/>
    <s v="US-2017-136868"/>
    <d v="2017-10-06T00:00:00"/>
    <d v="2017-10-12T00:00:00"/>
    <s v="Standard Class"/>
    <s v="CR-12820"/>
    <x v="736"/>
    <x v="2"/>
    <s v="United States"/>
    <s v="New York City"/>
    <x v="15"/>
    <n v="10035"/>
    <x v="3"/>
    <s v="OFF-ST-10000991"/>
    <x v="1"/>
    <x v="4"/>
    <s v="Space Solutions HD Industrial Steel Shelving."/>
    <n v="344.91"/>
    <n v="3"/>
    <n v="0"/>
    <x v="3544"/>
    <x v="0"/>
    <x v="3"/>
    <x v="0"/>
    <x v="2"/>
  </r>
  <r>
    <n v="4185"/>
    <s v="CA-2016-143749"/>
    <d v="2016-12-05T00:00:00"/>
    <d v="2016-12-07T00:00:00"/>
    <s v="First Class"/>
    <s v="AG-10300"/>
    <x v="636"/>
    <x v="1"/>
    <s v="United States"/>
    <s v="Franklin"/>
    <x v="31"/>
    <n v="2038"/>
    <x v="3"/>
    <s v="FUR-BO-10002853"/>
    <x v="0"/>
    <x v="0"/>
    <s v="O'Sullivan 5-Shelf Heavy-Duty Bookcases"/>
    <n v="81.94"/>
    <n v="1"/>
    <n v="0"/>
    <x v="3545"/>
    <x v="0"/>
    <x v="0"/>
    <x v="0"/>
    <x v="4"/>
  </r>
  <r>
    <n v="4186"/>
    <s v="CA-2016-111493"/>
    <d v="2016-10-21T00:00:00"/>
    <d v="2016-10-22T00:00:00"/>
    <s v="First Class"/>
    <s v="CM-12160"/>
    <x v="380"/>
    <x v="0"/>
    <s v="United States"/>
    <s v="Baltimore"/>
    <x v="39"/>
    <n v="21215"/>
    <x v="3"/>
    <s v="TEC-AC-10004510"/>
    <x v="2"/>
    <x v="11"/>
    <s v="Logitech Desktop MK120 Mouse and keyboard Combo"/>
    <n v="98.16"/>
    <n v="6"/>
    <n v="0"/>
    <x v="1615"/>
    <x v="0"/>
    <x v="0"/>
    <x v="0"/>
    <x v="2"/>
  </r>
  <r>
    <n v="4187"/>
    <s v="CA-2017-112536"/>
    <d v="2017-05-18T00:00:00"/>
    <d v="2017-05-23T00:00:00"/>
    <s v="Standard Class"/>
    <s v="SG-20890"/>
    <x v="737"/>
    <x v="1"/>
    <s v="United States"/>
    <s v="Mcallen"/>
    <x v="5"/>
    <n v="78501"/>
    <x v="2"/>
    <s v="OFF-BI-10003712"/>
    <x v="1"/>
    <x v="8"/>
    <s v="Acco Pressboard Covers with Storage Hooks, 14 7/8&quot; x 11&quot;, Light Blue"/>
    <n v="6.8739999999999997"/>
    <n v="7"/>
    <n v="0.8"/>
    <x v="3546"/>
    <x v="1"/>
    <x v="3"/>
    <x v="1"/>
    <x v="5"/>
  </r>
  <r>
    <n v="4188"/>
    <s v="CA-2017-112536"/>
    <d v="2017-05-18T00:00:00"/>
    <d v="2017-05-23T00:00:00"/>
    <s v="Standard Class"/>
    <s v="SG-20890"/>
    <x v="737"/>
    <x v="1"/>
    <s v="United States"/>
    <s v="Mcallen"/>
    <x v="5"/>
    <n v="78501"/>
    <x v="2"/>
    <s v="OFF-BI-10002571"/>
    <x v="1"/>
    <x v="8"/>
    <s v="Avery Framed View Binder, EZD Ring (Locking), Navy, 1 1/2&quot;"/>
    <n v="1.996"/>
    <n v="1"/>
    <n v="0.8"/>
    <x v="3547"/>
    <x v="1"/>
    <x v="3"/>
    <x v="1"/>
    <x v="5"/>
  </r>
  <r>
    <n v="4189"/>
    <s v="CA-2017-112536"/>
    <d v="2017-05-18T00:00:00"/>
    <d v="2017-05-23T00:00:00"/>
    <s v="Standard Class"/>
    <s v="SG-20890"/>
    <x v="737"/>
    <x v="1"/>
    <s v="United States"/>
    <s v="Mcallen"/>
    <x v="5"/>
    <n v="78501"/>
    <x v="2"/>
    <s v="OFF-ST-10004835"/>
    <x v="1"/>
    <x v="4"/>
    <s v="Plastic Stacking Crates &amp; Casters"/>
    <n v="8.9280000000000008"/>
    <n v="2"/>
    <n v="0.2"/>
    <x v="2445"/>
    <x v="2"/>
    <x v="3"/>
    <x v="1"/>
    <x v="5"/>
  </r>
  <r>
    <n v="4190"/>
    <s v="CA-2016-157714"/>
    <d v="2016-09-26T00:00:00"/>
    <d v="2016-10-01T00:00:00"/>
    <s v="Second Class"/>
    <s v="CS-12175"/>
    <x v="728"/>
    <x v="1"/>
    <s v="United States"/>
    <s v="Iowa City"/>
    <x v="23"/>
    <n v="52240"/>
    <x v="2"/>
    <s v="OFF-PA-10004022"/>
    <x v="1"/>
    <x v="10"/>
    <s v="Hammermill Color Copier Paper (28Lb. and 96 Bright)"/>
    <n v="9.99"/>
    <n v="1"/>
    <n v="0"/>
    <x v="3548"/>
    <x v="0"/>
    <x v="0"/>
    <x v="2"/>
    <x v="8"/>
  </r>
  <r>
    <n v="4191"/>
    <s v="CA-2017-166709"/>
    <d v="2017-11-17T00:00:00"/>
    <d v="2017-11-22T00:00:00"/>
    <s v="Standard Class"/>
    <s v="HL-15040"/>
    <x v="332"/>
    <x v="0"/>
    <s v="United States"/>
    <s v="Newark"/>
    <x v="13"/>
    <n v="19711"/>
    <x v="3"/>
    <s v="TEC-CO-10004722"/>
    <x v="2"/>
    <x v="16"/>
    <s v="Canon imageCLASS 2200 Advanced Copier"/>
    <n v="10499.97"/>
    <n v="3"/>
    <n v="0"/>
    <x v="3549"/>
    <x v="0"/>
    <x v="3"/>
    <x v="0"/>
    <x v="0"/>
  </r>
  <r>
    <n v="4192"/>
    <s v="CA-2015-129392"/>
    <d v="2015-07-08T00:00:00"/>
    <d v="2015-07-08T00:00:00"/>
    <s v="Same Day"/>
    <s v="DM-13015"/>
    <x v="661"/>
    <x v="0"/>
    <s v="United States"/>
    <s v="Houston"/>
    <x v="5"/>
    <n v="77070"/>
    <x v="2"/>
    <s v="OFF-PA-10004248"/>
    <x v="1"/>
    <x v="10"/>
    <s v="Xerox 1990"/>
    <n v="21.12"/>
    <n v="5"/>
    <n v="0.2"/>
    <x v="3550"/>
    <x v="2"/>
    <x v="1"/>
    <x v="2"/>
    <x v="7"/>
  </r>
  <r>
    <n v="4193"/>
    <s v="CA-2015-150875"/>
    <d v="2015-11-16T00:00:00"/>
    <d v="2015-11-20T00:00:00"/>
    <s v="Standard Class"/>
    <s v="HK-14890"/>
    <x v="96"/>
    <x v="1"/>
    <s v="United States"/>
    <s v="Boise"/>
    <x v="45"/>
    <n v="83704"/>
    <x v="1"/>
    <s v="FUR-TA-10000577"/>
    <x v="0"/>
    <x v="3"/>
    <s v="Bretford CR4500 Series Slim Rectangular Table"/>
    <n v="696.42"/>
    <n v="2"/>
    <n v="0"/>
    <x v="3551"/>
    <x v="0"/>
    <x v="1"/>
    <x v="0"/>
    <x v="0"/>
  </r>
  <r>
    <n v="4194"/>
    <s v="CA-2015-150875"/>
    <d v="2015-11-16T00:00:00"/>
    <d v="2015-11-20T00:00:00"/>
    <s v="Standard Class"/>
    <s v="HK-14890"/>
    <x v="96"/>
    <x v="1"/>
    <s v="United States"/>
    <s v="Boise"/>
    <x v="45"/>
    <n v="83704"/>
    <x v="1"/>
    <s v="TEC-PH-10001254"/>
    <x v="2"/>
    <x v="7"/>
    <s v="Jabra BIZ 2300 Duo QD Duo Corded Headset"/>
    <n v="304.77600000000001"/>
    <n v="3"/>
    <n v="0.2"/>
    <x v="3552"/>
    <x v="2"/>
    <x v="1"/>
    <x v="0"/>
    <x v="0"/>
  </r>
  <r>
    <n v="4195"/>
    <s v="CA-2015-154200"/>
    <d v="2015-06-18T00:00:00"/>
    <d v="2015-06-22T00:00:00"/>
    <s v="Standard Class"/>
    <s v="BG-11740"/>
    <x v="696"/>
    <x v="0"/>
    <s v="United States"/>
    <s v="San Diego"/>
    <x v="1"/>
    <n v="92105"/>
    <x v="1"/>
    <s v="OFF-AR-10001044"/>
    <x v="1"/>
    <x v="6"/>
    <s v="BOSTON Ranger #55 Pencil Sharpener, Black"/>
    <n v="51.98"/>
    <n v="2"/>
    <n v="0"/>
    <x v="3553"/>
    <x v="0"/>
    <x v="1"/>
    <x v="1"/>
    <x v="1"/>
  </r>
  <r>
    <n v="4196"/>
    <s v="CA-2016-124233"/>
    <d v="2016-04-08T00:00:00"/>
    <d v="2016-04-14T00:00:00"/>
    <s v="Standard Class"/>
    <s v="CK-12595"/>
    <x v="242"/>
    <x v="0"/>
    <s v="United States"/>
    <s v="Los Angeles"/>
    <x v="1"/>
    <n v="90032"/>
    <x v="1"/>
    <s v="FUR-FU-10002597"/>
    <x v="0"/>
    <x v="5"/>
    <s v="C-Line Magnetic Cubicle Keepers, Clear Polypropylene"/>
    <n v="24.7"/>
    <n v="5"/>
    <n v="0"/>
    <x v="3554"/>
    <x v="0"/>
    <x v="0"/>
    <x v="1"/>
    <x v="3"/>
  </r>
  <r>
    <n v="4197"/>
    <s v="US-2015-134271"/>
    <d v="2015-04-18T00:00:00"/>
    <d v="2015-04-23T00:00:00"/>
    <s v="Second Class"/>
    <s v="RF-19735"/>
    <x v="288"/>
    <x v="0"/>
    <s v="United States"/>
    <s v="New York City"/>
    <x v="15"/>
    <n v="10024"/>
    <x v="3"/>
    <s v="OFF-LA-10004093"/>
    <x v="1"/>
    <x v="2"/>
    <s v="Avery 486"/>
    <n v="21.93"/>
    <n v="3"/>
    <n v="0"/>
    <x v="3555"/>
    <x v="0"/>
    <x v="1"/>
    <x v="1"/>
    <x v="3"/>
  </r>
  <r>
    <n v="4198"/>
    <s v="US-2016-161683"/>
    <d v="2016-12-03T00:00:00"/>
    <d v="2016-12-08T00:00:00"/>
    <s v="Standard Class"/>
    <s v="CJ-12010"/>
    <x v="170"/>
    <x v="0"/>
    <s v="United States"/>
    <s v="Philadelphia"/>
    <x v="9"/>
    <n v="19134"/>
    <x v="3"/>
    <s v="OFF-AP-10000179"/>
    <x v="1"/>
    <x v="9"/>
    <s v="Honeywell Enviracaire Portable HEPA Air Cleaner for up to 10 x 16 Room"/>
    <n v="394.81599999999997"/>
    <n v="4"/>
    <n v="0.2"/>
    <x v="3556"/>
    <x v="2"/>
    <x v="0"/>
    <x v="0"/>
    <x v="4"/>
  </r>
  <r>
    <n v="4199"/>
    <s v="US-2016-161683"/>
    <d v="2016-12-03T00:00:00"/>
    <d v="2016-12-08T00:00:00"/>
    <s v="Standard Class"/>
    <s v="CJ-12010"/>
    <x v="170"/>
    <x v="0"/>
    <s v="United States"/>
    <s v="Philadelphia"/>
    <x v="9"/>
    <n v="19134"/>
    <x v="3"/>
    <s v="OFF-BI-10001072"/>
    <x v="1"/>
    <x v="8"/>
    <s v="GBC Clear Cover, 8-1/2 x 11, unpunched, 25 covers per pack"/>
    <n v="18.192"/>
    <n v="4"/>
    <n v="0.7"/>
    <x v="3557"/>
    <x v="1"/>
    <x v="0"/>
    <x v="0"/>
    <x v="4"/>
  </r>
  <r>
    <n v="4200"/>
    <s v="CA-2015-143105"/>
    <d v="2015-12-10T00:00:00"/>
    <d v="2015-12-10T00:00:00"/>
    <s v="Same Day"/>
    <s v="MA-17560"/>
    <x v="15"/>
    <x v="2"/>
    <s v="United States"/>
    <s v="New York City"/>
    <x v="15"/>
    <n v="10024"/>
    <x v="3"/>
    <s v="OFF-LA-10004093"/>
    <x v="1"/>
    <x v="2"/>
    <s v="Avery 486"/>
    <n v="7.31"/>
    <n v="1"/>
    <n v="0"/>
    <x v="2189"/>
    <x v="0"/>
    <x v="1"/>
    <x v="0"/>
    <x v="4"/>
  </r>
  <r>
    <n v="4201"/>
    <s v="CA-2015-143105"/>
    <d v="2015-12-10T00:00:00"/>
    <d v="2015-12-10T00:00:00"/>
    <s v="Same Day"/>
    <s v="MA-17560"/>
    <x v="15"/>
    <x v="2"/>
    <s v="United States"/>
    <s v="New York City"/>
    <x v="15"/>
    <n v="10024"/>
    <x v="3"/>
    <s v="TEC-CO-10002095"/>
    <x v="2"/>
    <x v="16"/>
    <s v="Hewlett Packard 610 Color Digital Copier / Printer"/>
    <n v="799.98400000000004"/>
    <n v="2"/>
    <n v="0.2"/>
    <x v="3558"/>
    <x v="2"/>
    <x v="1"/>
    <x v="0"/>
    <x v="4"/>
  </r>
  <r>
    <n v="4202"/>
    <s v="CA-2015-143105"/>
    <d v="2015-12-10T00:00:00"/>
    <d v="2015-12-10T00:00:00"/>
    <s v="Same Day"/>
    <s v="MA-17560"/>
    <x v="15"/>
    <x v="2"/>
    <s v="United States"/>
    <s v="New York City"/>
    <x v="15"/>
    <n v="10024"/>
    <x v="3"/>
    <s v="OFF-PA-10002713"/>
    <x v="1"/>
    <x v="10"/>
    <s v="Adams Phone Message Book, 200 Message Capacity, 8 1/16” x 11”"/>
    <n v="41.28"/>
    <n v="6"/>
    <n v="0"/>
    <x v="3559"/>
    <x v="0"/>
    <x v="1"/>
    <x v="0"/>
    <x v="4"/>
  </r>
  <r>
    <n v="4203"/>
    <s v="CA-2015-143105"/>
    <d v="2015-12-10T00:00:00"/>
    <d v="2015-12-10T00:00:00"/>
    <s v="Same Day"/>
    <s v="MA-17560"/>
    <x v="15"/>
    <x v="2"/>
    <s v="United States"/>
    <s v="New York City"/>
    <x v="15"/>
    <n v="10024"/>
    <x v="3"/>
    <s v="OFF-PA-10002254"/>
    <x v="1"/>
    <x v="10"/>
    <s v="Xerox 1883"/>
    <n v="184.66"/>
    <n v="7"/>
    <n v="0"/>
    <x v="2551"/>
    <x v="0"/>
    <x v="1"/>
    <x v="0"/>
    <x v="4"/>
  </r>
  <r>
    <n v="4204"/>
    <s v="CA-2014-145387"/>
    <d v="2014-10-31T00:00:00"/>
    <d v="2014-11-02T00:00:00"/>
    <s v="Second Class"/>
    <s v="AM-10705"/>
    <x v="562"/>
    <x v="0"/>
    <s v="United States"/>
    <s v="Cranston"/>
    <x v="34"/>
    <n v="2920"/>
    <x v="3"/>
    <s v="OFF-AR-10001683"/>
    <x v="1"/>
    <x v="6"/>
    <s v="Lumber Crayons"/>
    <n v="49.25"/>
    <n v="5"/>
    <n v="0"/>
    <x v="3560"/>
    <x v="0"/>
    <x v="2"/>
    <x v="0"/>
    <x v="2"/>
  </r>
  <r>
    <n v="4205"/>
    <s v="CA-2014-145387"/>
    <d v="2014-10-31T00:00:00"/>
    <d v="2014-11-02T00:00:00"/>
    <s v="Second Class"/>
    <s v="AM-10705"/>
    <x v="562"/>
    <x v="0"/>
    <s v="United States"/>
    <s v="Cranston"/>
    <x v="34"/>
    <n v="2920"/>
    <x v="3"/>
    <s v="OFF-PA-10002195"/>
    <x v="1"/>
    <x v="10"/>
    <s v="RSVP Cards &amp; Envelopes, Blank White, 8-1/2&quot; X 11&quot;, 24 Cards/25 Envelopes/Set"/>
    <n v="10.16"/>
    <n v="2"/>
    <n v="0"/>
    <x v="3561"/>
    <x v="0"/>
    <x v="2"/>
    <x v="0"/>
    <x v="2"/>
  </r>
  <r>
    <n v="4206"/>
    <s v="CA-2014-145387"/>
    <d v="2014-10-31T00:00:00"/>
    <d v="2014-11-02T00:00:00"/>
    <s v="Second Class"/>
    <s v="AM-10705"/>
    <x v="562"/>
    <x v="0"/>
    <s v="United States"/>
    <s v="Cranston"/>
    <x v="34"/>
    <n v="2920"/>
    <x v="3"/>
    <s v="FUR-FU-10002364"/>
    <x v="0"/>
    <x v="5"/>
    <s v="Eldon Expressions Wood Desk Accessories, Oak"/>
    <n v="14.76"/>
    <n v="2"/>
    <n v="0"/>
    <x v="960"/>
    <x v="0"/>
    <x v="2"/>
    <x v="0"/>
    <x v="2"/>
  </r>
  <r>
    <n v="4207"/>
    <s v="CA-2014-145387"/>
    <d v="2014-10-31T00:00:00"/>
    <d v="2014-11-02T00:00:00"/>
    <s v="Second Class"/>
    <s v="AM-10705"/>
    <x v="562"/>
    <x v="0"/>
    <s v="United States"/>
    <s v="Cranston"/>
    <x v="34"/>
    <n v="2920"/>
    <x v="3"/>
    <s v="OFF-BI-10004001"/>
    <x v="1"/>
    <x v="8"/>
    <s v="GBC Recycled VeloBinder Covers"/>
    <n v="34.08"/>
    <n v="2"/>
    <n v="0"/>
    <x v="3562"/>
    <x v="0"/>
    <x v="2"/>
    <x v="0"/>
    <x v="2"/>
  </r>
  <r>
    <n v="4208"/>
    <s v="CA-2014-145387"/>
    <d v="2014-10-31T00:00:00"/>
    <d v="2014-11-02T00:00:00"/>
    <s v="Second Class"/>
    <s v="AM-10705"/>
    <x v="562"/>
    <x v="0"/>
    <s v="United States"/>
    <s v="Cranston"/>
    <x v="34"/>
    <n v="2920"/>
    <x v="3"/>
    <s v="FUR-FU-10000023"/>
    <x v="0"/>
    <x v="5"/>
    <s v="Eldon Wave Desk Accessories"/>
    <n v="17.670000000000002"/>
    <n v="3"/>
    <n v="0"/>
    <x v="3563"/>
    <x v="0"/>
    <x v="2"/>
    <x v="0"/>
    <x v="2"/>
  </r>
  <r>
    <n v="4209"/>
    <s v="CA-2014-145387"/>
    <d v="2014-10-31T00:00:00"/>
    <d v="2014-11-02T00:00:00"/>
    <s v="Second Class"/>
    <s v="AM-10705"/>
    <x v="562"/>
    <x v="0"/>
    <s v="United States"/>
    <s v="Cranston"/>
    <x v="34"/>
    <n v="2920"/>
    <x v="3"/>
    <s v="FUR-CH-10002320"/>
    <x v="0"/>
    <x v="1"/>
    <s v="Hon Pagoda Stacking Chairs"/>
    <n v="1604.9"/>
    <n v="5"/>
    <n v="0"/>
    <x v="3564"/>
    <x v="0"/>
    <x v="2"/>
    <x v="0"/>
    <x v="2"/>
  </r>
  <r>
    <n v="4210"/>
    <s v="CA-2014-145387"/>
    <d v="2014-10-31T00:00:00"/>
    <d v="2014-11-02T00:00:00"/>
    <s v="Second Class"/>
    <s v="AM-10705"/>
    <x v="562"/>
    <x v="0"/>
    <s v="United States"/>
    <s v="Cranston"/>
    <x v="34"/>
    <n v="2920"/>
    <x v="3"/>
    <s v="FUR-TA-10003238"/>
    <x v="0"/>
    <x v="3"/>
    <s v="Chromcraft Bull-Nose Wood 48&quot; x 96&quot; Rectangular Conference Tables"/>
    <n v="385.68599999999998"/>
    <n v="1"/>
    <n v="0.3"/>
    <x v="3565"/>
    <x v="1"/>
    <x v="2"/>
    <x v="0"/>
    <x v="2"/>
  </r>
  <r>
    <n v="4211"/>
    <s v="CA-2017-109715"/>
    <d v="2017-12-09T00:00:00"/>
    <d v="2017-12-14T00:00:00"/>
    <s v="Standard Class"/>
    <s v="AH-10585"/>
    <x v="738"/>
    <x v="0"/>
    <s v="United States"/>
    <s v="Chicago"/>
    <x v="10"/>
    <n v="60623"/>
    <x v="2"/>
    <s v="OFF-PA-10004965"/>
    <x v="1"/>
    <x v="10"/>
    <s v="Xerox 1921"/>
    <n v="15.984"/>
    <n v="2"/>
    <n v="0.2"/>
    <x v="3269"/>
    <x v="2"/>
    <x v="3"/>
    <x v="0"/>
    <x v="4"/>
  </r>
  <r>
    <n v="4212"/>
    <s v="CA-2014-166457"/>
    <d v="2014-05-05T00:00:00"/>
    <d v="2014-05-09T00:00:00"/>
    <s v="Second Class"/>
    <s v="PF-19120"/>
    <x v="724"/>
    <x v="0"/>
    <s v="United States"/>
    <s v="Richmond"/>
    <x v="0"/>
    <n v="40475"/>
    <x v="0"/>
    <s v="OFF-PA-10003016"/>
    <x v="1"/>
    <x v="10"/>
    <s v="Adams &quot;While You Were Out&quot; Message Pads"/>
    <n v="9.42"/>
    <n v="3"/>
    <n v="0"/>
    <x v="3566"/>
    <x v="0"/>
    <x v="2"/>
    <x v="1"/>
    <x v="5"/>
  </r>
  <r>
    <n v="4213"/>
    <s v="CA-2014-166457"/>
    <d v="2014-05-05T00:00:00"/>
    <d v="2014-05-09T00:00:00"/>
    <s v="Second Class"/>
    <s v="PF-19120"/>
    <x v="724"/>
    <x v="0"/>
    <s v="United States"/>
    <s v="Richmond"/>
    <x v="0"/>
    <n v="40475"/>
    <x v="0"/>
    <s v="OFF-AR-10003651"/>
    <x v="1"/>
    <x v="6"/>
    <s v="Newell 350"/>
    <n v="6.56"/>
    <n v="2"/>
    <n v="0"/>
    <x v="2860"/>
    <x v="0"/>
    <x v="2"/>
    <x v="1"/>
    <x v="5"/>
  </r>
  <r>
    <n v="4214"/>
    <s v="CA-2014-166457"/>
    <d v="2014-05-05T00:00:00"/>
    <d v="2014-05-09T00:00:00"/>
    <s v="Second Class"/>
    <s v="PF-19120"/>
    <x v="724"/>
    <x v="0"/>
    <s v="United States"/>
    <s v="Richmond"/>
    <x v="0"/>
    <n v="40475"/>
    <x v="0"/>
    <s v="OFF-PA-10001363"/>
    <x v="1"/>
    <x v="10"/>
    <s v="Xerox 1933"/>
    <n v="24.56"/>
    <n v="2"/>
    <n v="0"/>
    <x v="342"/>
    <x v="0"/>
    <x v="2"/>
    <x v="1"/>
    <x v="5"/>
  </r>
  <r>
    <n v="4215"/>
    <s v="CA-2016-164637"/>
    <d v="2016-03-04T00:00:00"/>
    <d v="2016-03-08T00:00:00"/>
    <s v="Standard Class"/>
    <s v="RD-19480"/>
    <x v="502"/>
    <x v="0"/>
    <s v="United States"/>
    <s v="Mishawaka"/>
    <x v="14"/>
    <n v="46544"/>
    <x v="2"/>
    <s v="OFF-BI-10003876"/>
    <x v="1"/>
    <x v="8"/>
    <s v="Green Canvas Binder for 8-1/2&quot; x 14&quot; Sheets"/>
    <n v="128.4"/>
    <n v="3"/>
    <n v="0"/>
    <x v="3567"/>
    <x v="0"/>
    <x v="0"/>
    <x v="3"/>
    <x v="10"/>
  </r>
  <r>
    <n v="4216"/>
    <s v="CA-2014-103590"/>
    <d v="2014-11-30T00:00:00"/>
    <d v="2014-12-04T00:00:00"/>
    <s v="Standard Class"/>
    <s v="JL-15505"/>
    <x v="145"/>
    <x v="0"/>
    <s v="United States"/>
    <s v="Mount Vernon"/>
    <x v="15"/>
    <n v="10550"/>
    <x v="3"/>
    <s v="OFF-EN-10004007"/>
    <x v="1"/>
    <x v="12"/>
    <s v="Park Ridge Embossed Executive Business Envelopes"/>
    <n v="62.28"/>
    <n v="4"/>
    <n v="0"/>
    <x v="3568"/>
    <x v="0"/>
    <x v="2"/>
    <x v="0"/>
    <x v="0"/>
  </r>
  <r>
    <n v="4217"/>
    <s v="CA-2015-111234"/>
    <d v="2015-02-18T00:00:00"/>
    <d v="2015-02-22T00:00:00"/>
    <s v="Standard Class"/>
    <s v="AB-10600"/>
    <x v="448"/>
    <x v="1"/>
    <s v="United States"/>
    <s v="Los Angeles"/>
    <x v="1"/>
    <n v="90004"/>
    <x v="1"/>
    <s v="OFF-LA-10002271"/>
    <x v="1"/>
    <x v="2"/>
    <s v="Smead Alpha-Z Color-Coded Second Alphabetical Labels and Starter Set"/>
    <n v="9.24"/>
    <n v="3"/>
    <n v="0"/>
    <x v="2739"/>
    <x v="0"/>
    <x v="1"/>
    <x v="3"/>
    <x v="11"/>
  </r>
  <r>
    <n v="4218"/>
    <s v="CA-2017-149881"/>
    <d v="2017-04-01T00:00:00"/>
    <d v="2017-04-03T00:00:00"/>
    <s v="First Class"/>
    <s v="NC-18535"/>
    <x v="714"/>
    <x v="1"/>
    <s v="United States"/>
    <s v="San Francisco"/>
    <x v="1"/>
    <n v="94110"/>
    <x v="1"/>
    <s v="FUR-BO-10003894"/>
    <x v="0"/>
    <x v="0"/>
    <s v="Safco Value Mate Steel Bookcase, Baked Enamel Finish on Steel, Black"/>
    <n v="482.66399999999999"/>
    <n v="8"/>
    <n v="0.15"/>
    <x v="3569"/>
    <x v="2"/>
    <x v="3"/>
    <x v="1"/>
    <x v="3"/>
  </r>
  <r>
    <n v="4219"/>
    <s v="CA-2017-149881"/>
    <d v="2017-04-01T00:00:00"/>
    <d v="2017-04-03T00:00:00"/>
    <s v="First Class"/>
    <s v="NC-18535"/>
    <x v="714"/>
    <x v="1"/>
    <s v="United States"/>
    <s v="San Francisco"/>
    <x v="1"/>
    <n v="94110"/>
    <x v="1"/>
    <s v="TEC-MA-10000418"/>
    <x v="2"/>
    <x v="15"/>
    <s v="Cubify CubeX 3D Printer Double Head Print"/>
    <n v="4799.9840000000004"/>
    <n v="2"/>
    <n v="0.2"/>
    <x v="3570"/>
    <x v="2"/>
    <x v="3"/>
    <x v="1"/>
    <x v="3"/>
  </r>
  <r>
    <n v="4220"/>
    <s v="CA-2017-134565"/>
    <d v="2017-06-11T00:00:00"/>
    <d v="2017-06-13T00:00:00"/>
    <s v="Second Class"/>
    <s v="TB-21400"/>
    <x v="483"/>
    <x v="0"/>
    <s v="United States"/>
    <s v="Seattle"/>
    <x v="4"/>
    <n v="98103"/>
    <x v="1"/>
    <s v="OFF-PA-10004243"/>
    <x v="1"/>
    <x v="10"/>
    <s v="Xerox 1939"/>
    <n v="37.94"/>
    <n v="2"/>
    <n v="0"/>
    <x v="2672"/>
    <x v="0"/>
    <x v="3"/>
    <x v="1"/>
    <x v="1"/>
  </r>
  <r>
    <n v="4221"/>
    <s v="CA-2017-134565"/>
    <d v="2017-06-11T00:00:00"/>
    <d v="2017-06-13T00:00:00"/>
    <s v="Second Class"/>
    <s v="TB-21400"/>
    <x v="483"/>
    <x v="0"/>
    <s v="United States"/>
    <s v="Seattle"/>
    <x v="4"/>
    <n v="98103"/>
    <x v="1"/>
    <s v="OFF-BI-10001759"/>
    <x v="1"/>
    <x v="8"/>
    <s v="Acco Pressboard Covers with Storage Hooks, 14 7/8&quot; x 11&quot;, Dark Blue"/>
    <n v="18.288"/>
    <n v="6"/>
    <n v="0.2"/>
    <x v="3571"/>
    <x v="2"/>
    <x v="3"/>
    <x v="1"/>
    <x v="1"/>
  </r>
  <r>
    <n v="4222"/>
    <s v="CA-2017-134565"/>
    <d v="2017-06-11T00:00:00"/>
    <d v="2017-06-13T00:00:00"/>
    <s v="Second Class"/>
    <s v="TB-21400"/>
    <x v="483"/>
    <x v="0"/>
    <s v="United States"/>
    <s v="Seattle"/>
    <x v="4"/>
    <n v="98103"/>
    <x v="1"/>
    <s v="TEC-MA-10001570"/>
    <x v="2"/>
    <x v="15"/>
    <s v="Cisco Desktop Collaboration Experience DX650 IP Video Phone"/>
    <n v="385.8"/>
    <n v="5"/>
    <n v="0.2"/>
    <x v="3572"/>
    <x v="2"/>
    <x v="3"/>
    <x v="1"/>
    <x v="1"/>
  </r>
  <r>
    <n v="4223"/>
    <s v="CA-2017-134565"/>
    <d v="2017-06-11T00:00:00"/>
    <d v="2017-06-13T00:00:00"/>
    <s v="Second Class"/>
    <s v="TB-21400"/>
    <x v="483"/>
    <x v="0"/>
    <s v="United States"/>
    <s v="Seattle"/>
    <x v="4"/>
    <n v="98103"/>
    <x v="1"/>
    <s v="OFF-ST-10004804"/>
    <x v="1"/>
    <x v="4"/>
    <s v="Belkin 19&quot; Vented Equipment Shelf, Black"/>
    <n v="102.96"/>
    <n v="2"/>
    <n v="0"/>
    <x v="3573"/>
    <x v="0"/>
    <x v="3"/>
    <x v="1"/>
    <x v="1"/>
  </r>
  <r>
    <n v="4224"/>
    <s v="CA-2017-134565"/>
    <d v="2017-06-11T00:00:00"/>
    <d v="2017-06-13T00:00:00"/>
    <s v="Second Class"/>
    <s v="TB-21400"/>
    <x v="483"/>
    <x v="0"/>
    <s v="United States"/>
    <s v="Seattle"/>
    <x v="4"/>
    <n v="98103"/>
    <x v="1"/>
    <s v="FUR-BO-10001519"/>
    <x v="0"/>
    <x v="0"/>
    <s v="O'Sullivan 3-Shelf Heavy-Duty Bookcases"/>
    <n v="174.42"/>
    <n v="3"/>
    <n v="0"/>
    <x v="3574"/>
    <x v="0"/>
    <x v="3"/>
    <x v="1"/>
    <x v="1"/>
  </r>
  <r>
    <n v="4225"/>
    <s v="CA-2016-108644"/>
    <d v="2016-09-30T00:00:00"/>
    <d v="2016-10-03T00:00:00"/>
    <s v="First Class"/>
    <s v="SJ-20215"/>
    <x v="695"/>
    <x v="0"/>
    <s v="United States"/>
    <s v="Quincy"/>
    <x v="10"/>
    <n v="62301"/>
    <x v="2"/>
    <s v="OFF-BI-10000343"/>
    <x v="1"/>
    <x v="8"/>
    <s v="Pressboard Covers with Storage Hooks, 9 1/2&quot; x 11&quot;, Light Blue"/>
    <n v="1.964"/>
    <n v="2"/>
    <n v="0.8"/>
    <x v="3575"/>
    <x v="1"/>
    <x v="0"/>
    <x v="2"/>
    <x v="8"/>
  </r>
  <r>
    <n v="4226"/>
    <s v="US-2014-102631"/>
    <d v="2014-12-13T00:00:00"/>
    <d v="2014-12-17T00:00:00"/>
    <s v="Standard Class"/>
    <s v="EB-13840"/>
    <x v="225"/>
    <x v="1"/>
    <s v="United States"/>
    <s v="Chicago"/>
    <x v="10"/>
    <n v="60623"/>
    <x v="2"/>
    <s v="FUR-FU-10003930"/>
    <x v="0"/>
    <x v="5"/>
    <s v="Howard Miller 12-3/4 Diameter Accuwave DS  Wall Clock"/>
    <n v="94.427999999999997"/>
    <n v="3"/>
    <n v="0.6"/>
    <x v="3576"/>
    <x v="1"/>
    <x v="2"/>
    <x v="0"/>
    <x v="4"/>
  </r>
  <r>
    <n v="4227"/>
    <s v="CA-2017-120327"/>
    <d v="2017-11-11T00:00:00"/>
    <d v="2017-11-16T00:00:00"/>
    <s v="Standard Class"/>
    <s v="WB-21850"/>
    <x v="576"/>
    <x v="0"/>
    <s v="United States"/>
    <s v="Urbandale"/>
    <x v="23"/>
    <n v="50322"/>
    <x v="2"/>
    <s v="OFF-FA-10004854"/>
    <x v="1"/>
    <x v="13"/>
    <s v="Vinyl Coated Wire Paper Clips in Organizer Box, 800/Box"/>
    <n v="45.92"/>
    <n v="4"/>
    <n v="0"/>
    <x v="2600"/>
    <x v="0"/>
    <x v="3"/>
    <x v="0"/>
    <x v="0"/>
  </r>
  <r>
    <n v="4228"/>
    <s v="CA-2015-154970"/>
    <d v="2015-01-05T00:00:00"/>
    <d v="2015-01-10T00:00:00"/>
    <s v="Standard Class"/>
    <s v="SR-20740"/>
    <x v="256"/>
    <x v="2"/>
    <s v="United States"/>
    <s v="Seattle"/>
    <x v="4"/>
    <n v="98103"/>
    <x v="1"/>
    <s v="FUR-CH-10003396"/>
    <x v="0"/>
    <x v="1"/>
    <s v="Global Deluxe Steno Chair"/>
    <n v="61.584000000000003"/>
    <n v="1"/>
    <n v="0.2"/>
    <x v="3577"/>
    <x v="2"/>
    <x v="1"/>
    <x v="3"/>
    <x v="9"/>
  </r>
  <r>
    <n v="4229"/>
    <s v="CA-2016-113803"/>
    <d v="2016-03-24T00:00:00"/>
    <d v="2016-03-26T00:00:00"/>
    <s v="First Class"/>
    <s v="VG-21805"/>
    <x v="500"/>
    <x v="1"/>
    <s v="United States"/>
    <s v="Richmond"/>
    <x v="14"/>
    <n v="47374"/>
    <x v="2"/>
    <s v="OFF-PA-10001994"/>
    <x v="1"/>
    <x v="10"/>
    <s v="Ink Jet Note and Greeting Cards, 8-1/2&quot; x 5-1/2&quot; Card Size"/>
    <n v="22.48"/>
    <n v="1"/>
    <n v="0"/>
    <x v="3578"/>
    <x v="0"/>
    <x v="0"/>
    <x v="3"/>
    <x v="10"/>
  </r>
  <r>
    <n v="4230"/>
    <s v="CA-2017-100223"/>
    <d v="2017-07-05T00:00:00"/>
    <d v="2017-07-10T00:00:00"/>
    <s v="Standard Class"/>
    <s v="LS-16945"/>
    <x v="322"/>
    <x v="1"/>
    <s v="United States"/>
    <s v="Dallas"/>
    <x v="5"/>
    <n v="75220"/>
    <x v="2"/>
    <s v="FUR-FU-10003601"/>
    <x v="0"/>
    <x v="5"/>
    <s v="Deflect-o RollaMat Studded, Beveled Mat for Medium Pile Carpeting"/>
    <n v="332.02800000000002"/>
    <n v="9"/>
    <n v="0.6"/>
    <x v="3579"/>
    <x v="1"/>
    <x v="3"/>
    <x v="2"/>
    <x v="7"/>
  </r>
  <r>
    <n v="4231"/>
    <s v="CA-2017-100223"/>
    <d v="2017-07-05T00:00:00"/>
    <d v="2017-07-10T00:00:00"/>
    <s v="Standard Class"/>
    <s v="LS-16945"/>
    <x v="322"/>
    <x v="1"/>
    <s v="United States"/>
    <s v="Dallas"/>
    <x v="5"/>
    <n v="75220"/>
    <x v="2"/>
    <s v="OFF-BI-10003429"/>
    <x v="1"/>
    <x v="8"/>
    <s v="Cardinal HOLDit! Binder Insert Strips,Extra Strips"/>
    <n v="11.394"/>
    <n v="9"/>
    <n v="0.8"/>
    <x v="3580"/>
    <x v="1"/>
    <x v="3"/>
    <x v="2"/>
    <x v="7"/>
  </r>
  <r>
    <n v="4232"/>
    <s v="CA-2017-100223"/>
    <d v="2017-07-05T00:00:00"/>
    <d v="2017-07-10T00:00:00"/>
    <s v="Standard Class"/>
    <s v="LS-16945"/>
    <x v="322"/>
    <x v="1"/>
    <s v="United States"/>
    <s v="Dallas"/>
    <x v="5"/>
    <n v="75220"/>
    <x v="2"/>
    <s v="OFF-PA-10000232"/>
    <x v="1"/>
    <x v="10"/>
    <s v="Xerox 1975"/>
    <n v="15.552"/>
    <n v="3"/>
    <n v="0.2"/>
    <x v="903"/>
    <x v="2"/>
    <x v="3"/>
    <x v="2"/>
    <x v="7"/>
  </r>
  <r>
    <n v="4233"/>
    <s v="CA-2017-100223"/>
    <d v="2017-07-05T00:00:00"/>
    <d v="2017-07-10T00:00:00"/>
    <s v="Standard Class"/>
    <s v="LS-16945"/>
    <x v="322"/>
    <x v="1"/>
    <s v="United States"/>
    <s v="Dallas"/>
    <x v="5"/>
    <n v="75220"/>
    <x v="2"/>
    <s v="OFF-PA-10002195"/>
    <x v="1"/>
    <x v="10"/>
    <s v="Xerox 1966"/>
    <n v="31.103999999999999"/>
    <n v="6"/>
    <n v="0.2"/>
    <x v="3581"/>
    <x v="2"/>
    <x v="3"/>
    <x v="2"/>
    <x v="7"/>
  </r>
  <r>
    <n v="4234"/>
    <s v="CA-2017-100223"/>
    <d v="2017-07-05T00:00:00"/>
    <d v="2017-07-10T00:00:00"/>
    <s v="Standard Class"/>
    <s v="LS-16945"/>
    <x v="322"/>
    <x v="1"/>
    <s v="United States"/>
    <s v="Dallas"/>
    <x v="5"/>
    <n v="75220"/>
    <x v="2"/>
    <s v="OFF-BI-10004492"/>
    <x v="1"/>
    <x v="8"/>
    <s v="Tuf-Vin Binders"/>
    <n v="6.3159999999999998"/>
    <n v="1"/>
    <n v="0.8"/>
    <x v="3582"/>
    <x v="1"/>
    <x v="3"/>
    <x v="2"/>
    <x v="7"/>
  </r>
  <r>
    <n v="4235"/>
    <s v="CA-2014-168823"/>
    <d v="2014-09-21T00:00:00"/>
    <d v="2014-09-24T00:00:00"/>
    <s v="First Class"/>
    <s v="MA-17560"/>
    <x v="15"/>
    <x v="2"/>
    <s v="United States"/>
    <s v="Philadelphia"/>
    <x v="9"/>
    <n v="19143"/>
    <x v="3"/>
    <s v="OFF-PA-10004000"/>
    <x v="1"/>
    <x v="10"/>
    <s v="While You Were Out Pads, 50 per Pad, 4 x 5 1/4, Green Cycle"/>
    <n v="11.352"/>
    <n v="3"/>
    <n v="0.2"/>
    <x v="1432"/>
    <x v="2"/>
    <x v="2"/>
    <x v="2"/>
    <x v="8"/>
  </r>
  <r>
    <n v="4236"/>
    <s v="CA-2014-168823"/>
    <d v="2014-09-21T00:00:00"/>
    <d v="2014-09-24T00:00:00"/>
    <s v="First Class"/>
    <s v="MA-17560"/>
    <x v="15"/>
    <x v="2"/>
    <s v="United States"/>
    <s v="Philadelphia"/>
    <x v="9"/>
    <n v="19143"/>
    <x v="3"/>
    <s v="OFF-LA-10004425"/>
    <x v="1"/>
    <x v="2"/>
    <s v="Staple-on labels"/>
    <n v="20.808"/>
    <n v="9"/>
    <n v="0.2"/>
    <x v="3583"/>
    <x v="2"/>
    <x v="2"/>
    <x v="2"/>
    <x v="8"/>
  </r>
  <r>
    <n v="4237"/>
    <s v="CA-2016-162404"/>
    <d v="2016-07-23T00:00:00"/>
    <d v="2016-07-27T00:00:00"/>
    <s v="Standard Class"/>
    <s v="NF-18475"/>
    <x v="739"/>
    <x v="2"/>
    <s v="United States"/>
    <s v="Rockford"/>
    <x v="10"/>
    <n v="61107"/>
    <x v="2"/>
    <s v="OFF-BI-10000948"/>
    <x v="1"/>
    <x v="8"/>
    <s v="GBC Laser Imprintable Binding System Covers, Desert Sand"/>
    <n v="11.416"/>
    <n v="4"/>
    <n v="0.8"/>
    <x v="3584"/>
    <x v="1"/>
    <x v="0"/>
    <x v="2"/>
    <x v="7"/>
  </r>
  <r>
    <n v="4238"/>
    <s v="CA-2017-104024"/>
    <d v="2017-08-29T00:00:00"/>
    <d v="2017-09-03T00:00:00"/>
    <s v="Second Class"/>
    <s v="MD-17860"/>
    <x v="550"/>
    <x v="1"/>
    <s v="United States"/>
    <s v="Philadelphia"/>
    <x v="9"/>
    <n v="19134"/>
    <x v="3"/>
    <s v="OFF-AR-10001972"/>
    <x v="1"/>
    <x v="6"/>
    <s v="Newell 323"/>
    <n v="9.4079999999999995"/>
    <n v="7"/>
    <n v="0.2"/>
    <x v="3585"/>
    <x v="2"/>
    <x v="3"/>
    <x v="2"/>
    <x v="6"/>
  </r>
  <r>
    <n v="4239"/>
    <s v="CA-2017-147144"/>
    <d v="2017-03-26T00:00:00"/>
    <d v="2017-03-28T00:00:00"/>
    <s v="First Class"/>
    <s v="MZ-17335"/>
    <x v="595"/>
    <x v="2"/>
    <s v="United States"/>
    <s v="Seattle"/>
    <x v="4"/>
    <n v="98105"/>
    <x v="1"/>
    <s v="OFF-AR-10004587"/>
    <x v="1"/>
    <x v="6"/>
    <s v="Boston 1827 Commercial Additional Cutter, Drive Gear &amp; Gear Rack for 1606"/>
    <n v="19.829999999999998"/>
    <n v="1"/>
    <n v="0"/>
    <x v="3586"/>
    <x v="0"/>
    <x v="3"/>
    <x v="3"/>
    <x v="10"/>
  </r>
  <r>
    <n v="4240"/>
    <s v="CA-2017-158673"/>
    <d v="2017-12-29T00:00:00"/>
    <d v="2018-01-04T00:00:00"/>
    <s v="Standard Class"/>
    <s v="KB-16600"/>
    <x v="33"/>
    <x v="1"/>
    <s v="United States"/>
    <s v="Grand Rapids"/>
    <x v="12"/>
    <n v="49505"/>
    <x v="2"/>
    <s v="OFF-PA-10000994"/>
    <x v="1"/>
    <x v="10"/>
    <s v="Xerox 1915"/>
    <n v="209.7"/>
    <n v="2"/>
    <n v="0"/>
    <x v="1500"/>
    <x v="0"/>
    <x v="3"/>
    <x v="0"/>
    <x v="4"/>
  </r>
  <r>
    <n v="4241"/>
    <s v="CA-2014-133704"/>
    <d v="2014-09-20T00:00:00"/>
    <d v="2014-09-26T00:00:00"/>
    <s v="Standard Class"/>
    <s v="MA-17995"/>
    <x v="671"/>
    <x v="2"/>
    <s v="United States"/>
    <s v="Los Angeles"/>
    <x v="1"/>
    <n v="90004"/>
    <x v="1"/>
    <s v="OFF-AP-10001366"/>
    <x v="1"/>
    <x v="9"/>
    <s v="Staple holder"/>
    <n v="43.92"/>
    <n v="4"/>
    <n v="0"/>
    <x v="3587"/>
    <x v="0"/>
    <x v="2"/>
    <x v="2"/>
    <x v="8"/>
  </r>
  <r>
    <n v="4242"/>
    <s v="CA-2014-133704"/>
    <d v="2014-09-20T00:00:00"/>
    <d v="2014-09-26T00:00:00"/>
    <s v="Standard Class"/>
    <s v="MA-17995"/>
    <x v="671"/>
    <x v="2"/>
    <s v="United States"/>
    <s v="Los Angeles"/>
    <x v="1"/>
    <n v="90004"/>
    <x v="1"/>
    <s v="OFF-BI-10001636"/>
    <x v="1"/>
    <x v="8"/>
    <s v="Ibico Plastic and Wire Spiral Binding Combs"/>
    <n v="20.231999999999999"/>
    <n v="3"/>
    <n v="0.2"/>
    <x v="3588"/>
    <x v="2"/>
    <x v="2"/>
    <x v="2"/>
    <x v="8"/>
  </r>
  <r>
    <n v="4243"/>
    <s v="CA-2016-159142"/>
    <d v="2016-04-04T00:00:00"/>
    <d v="2016-04-05T00:00:00"/>
    <s v="First Class"/>
    <s v="ME-17320"/>
    <x v="467"/>
    <x v="2"/>
    <s v="United States"/>
    <s v="Springfield"/>
    <x v="17"/>
    <n v="22153"/>
    <x v="0"/>
    <s v="TEC-PH-10001448"/>
    <x v="2"/>
    <x v="7"/>
    <s v="Anker Astro 15000mAh USB Portable Charger"/>
    <n v="149.97"/>
    <n v="3"/>
    <n v="0"/>
    <x v="147"/>
    <x v="0"/>
    <x v="0"/>
    <x v="1"/>
    <x v="3"/>
  </r>
  <r>
    <n v="4244"/>
    <s v="CA-2016-159142"/>
    <d v="2016-04-04T00:00:00"/>
    <d v="2016-04-05T00:00:00"/>
    <s v="First Class"/>
    <s v="ME-17320"/>
    <x v="467"/>
    <x v="2"/>
    <s v="United States"/>
    <s v="Springfield"/>
    <x v="17"/>
    <n v="22153"/>
    <x v="0"/>
    <s v="OFF-PA-10001776"/>
    <x v="1"/>
    <x v="10"/>
    <s v="Wirebound Message Books, Four 2 3/4&quot; x 5&quot; Forms per Page, 600 Sets per Book"/>
    <n v="27.81"/>
    <n v="3"/>
    <n v="0"/>
    <x v="3589"/>
    <x v="0"/>
    <x v="0"/>
    <x v="1"/>
    <x v="3"/>
  </r>
  <r>
    <n v="4245"/>
    <s v="CA-2014-138436"/>
    <d v="2014-03-26T00:00:00"/>
    <d v="2014-03-30T00:00:00"/>
    <s v="Standard Class"/>
    <s v="JD-15895"/>
    <x v="63"/>
    <x v="1"/>
    <s v="United States"/>
    <s v="Los Angeles"/>
    <x v="1"/>
    <n v="90036"/>
    <x v="1"/>
    <s v="TEC-AC-10002323"/>
    <x v="2"/>
    <x v="11"/>
    <s v="SanDisk Ultra 32 GB MicroSDHC Class 10 Memory Card"/>
    <n v="66.3"/>
    <n v="3"/>
    <n v="0"/>
    <x v="3044"/>
    <x v="0"/>
    <x v="2"/>
    <x v="3"/>
    <x v="10"/>
  </r>
  <r>
    <n v="4246"/>
    <s v="CA-2017-117702"/>
    <d v="2017-11-28T00:00:00"/>
    <d v="2017-12-04T00:00:00"/>
    <s v="Standard Class"/>
    <s v="LS-16975"/>
    <x v="60"/>
    <x v="2"/>
    <s v="United States"/>
    <s v="Baltimore"/>
    <x v="39"/>
    <n v="21215"/>
    <x v="3"/>
    <s v="OFF-AR-10004582"/>
    <x v="1"/>
    <x v="6"/>
    <s v="BIC Brite Liner Grip Highlighters"/>
    <n v="1.64"/>
    <n v="1"/>
    <n v="0"/>
    <x v="3590"/>
    <x v="0"/>
    <x v="3"/>
    <x v="0"/>
    <x v="0"/>
  </r>
  <r>
    <n v="4247"/>
    <s v="CA-2017-117702"/>
    <d v="2017-11-28T00:00:00"/>
    <d v="2017-12-04T00:00:00"/>
    <s v="Standard Class"/>
    <s v="LS-16975"/>
    <x v="60"/>
    <x v="2"/>
    <s v="United States"/>
    <s v="Baltimore"/>
    <x v="39"/>
    <n v="21215"/>
    <x v="3"/>
    <s v="FUR-FU-10000576"/>
    <x v="0"/>
    <x v="5"/>
    <s v="Luxo Professional Fluorescent Magnifier Lamp with Clamp-Mount Base"/>
    <n v="1049.2"/>
    <n v="5"/>
    <n v="0"/>
    <x v="616"/>
    <x v="0"/>
    <x v="3"/>
    <x v="0"/>
    <x v="0"/>
  </r>
  <r>
    <n v="4248"/>
    <s v="CA-2017-117702"/>
    <d v="2017-11-28T00:00:00"/>
    <d v="2017-12-04T00:00:00"/>
    <s v="Standard Class"/>
    <s v="LS-16975"/>
    <x v="60"/>
    <x v="2"/>
    <s v="United States"/>
    <s v="Baltimore"/>
    <x v="39"/>
    <n v="21215"/>
    <x v="3"/>
    <s v="FUR-FU-10004270"/>
    <x v="0"/>
    <x v="5"/>
    <s v="Eldon Image Series Desk Accessories, Burgundy"/>
    <n v="20.9"/>
    <n v="5"/>
    <n v="0"/>
    <x v="3591"/>
    <x v="0"/>
    <x v="3"/>
    <x v="0"/>
    <x v="0"/>
  </r>
  <r>
    <n v="4249"/>
    <s v="CA-2016-157336"/>
    <d v="2016-12-01T00:00:00"/>
    <d v="2016-12-05T00:00:00"/>
    <s v="Second Class"/>
    <s v="SJ-20500"/>
    <x v="81"/>
    <x v="0"/>
    <s v="United States"/>
    <s v="Fairfield"/>
    <x v="29"/>
    <n v="6824"/>
    <x v="3"/>
    <s v="OFF-BI-10004236"/>
    <x v="1"/>
    <x v="8"/>
    <s v="XtraLife ClearVue Slant-D Ring Binder, White, 3&quot;"/>
    <n v="88.08"/>
    <n v="6"/>
    <n v="0"/>
    <x v="3592"/>
    <x v="0"/>
    <x v="0"/>
    <x v="0"/>
    <x v="4"/>
  </r>
  <r>
    <n v="4250"/>
    <s v="CA-2016-157336"/>
    <d v="2016-12-01T00:00:00"/>
    <d v="2016-12-05T00:00:00"/>
    <s v="Second Class"/>
    <s v="SJ-20500"/>
    <x v="81"/>
    <x v="0"/>
    <s v="United States"/>
    <s v="Fairfield"/>
    <x v="29"/>
    <n v="6824"/>
    <x v="3"/>
    <s v="FUR-CH-10004997"/>
    <x v="0"/>
    <x v="1"/>
    <s v="Hon Every-Day Series Multi-Task Chairs"/>
    <n v="751.92"/>
    <n v="4"/>
    <n v="0"/>
    <x v="3593"/>
    <x v="0"/>
    <x v="0"/>
    <x v="0"/>
    <x v="4"/>
  </r>
  <r>
    <n v="4251"/>
    <s v="CA-2014-168130"/>
    <d v="2014-09-19T00:00:00"/>
    <d v="2014-09-19T00:00:00"/>
    <s v="Same Day"/>
    <s v="BS-11365"/>
    <x v="740"/>
    <x v="1"/>
    <s v="United States"/>
    <s v="New York City"/>
    <x v="15"/>
    <n v="10011"/>
    <x v="3"/>
    <s v="FUR-CH-10000988"/>
    <x v="0"/>
    <x v="1"/>
    <s v="Hon Olson Stacker Stools"/>
    <n v="887.10299999999995"/>
    <n v="7"/>
    <n v="0.1"/>
    <x v="3594"/>
    <x v="3"/>
    <x v="2"/>
    <x v="2"/>
    <x v="8"/>
  </r>
  <r>
    <n v="4252"/>
    <s v="CA-2015-155068"/>
    <d v="2015-10-23T00:00:00"/>
    <d v="2015-10-23T00:00:00"/>
    <s v="Same Day"/>
    <s v="RA-19285"/>
    <x v="267"/>
    <x v="0"/>
    <s v="United States"/>
    <s v="Lakeland"/>
    <x v="2"/>
    <n v="33801"/>
    <x v="0"/>
    <s v="TEC-PH-10004897"/>
    <x v="2"/>
    <x v="7"/>
    <s v="Mediabridge Sport Armband iPhone 5s"/>
    <n v="55.944000000000003"/>
    <n v="7"/>
    <n v="0.2"/>
    <x v="3595"/>
    <x v="2"/>
    <x v="1"/>
    <x v="0"/>
    <x v="2"/>
  </r>
  <r>
    <n v="4253"/>
    <s v="CA-2015-155068"/>
    <d v="2015-10-23T00:00:00"/>
    <d v="2015-10-23T00:00:00"/>
    <s v="Same Day"/>
    <s v="RA-19285"/>
    <x v="267"/>
    <x v="0"/>
    <s v="United States"/>
    <s v="Lakeland"/>
    <x v="2"/>
    <n v="33801"/>
    <x v="0"/>
    <s v="OFF-AR-10002656"/>
    <x v="1"/>
    <x v="6"/>
    <s v="Sanford Liquid Accent Highlighters"/>
    <n v="10.688000000000001"/>
    <n v="2"/>
    <n v="0.2"/>
    <x v="3596"/>
    <x v="2"/>
    <x v="1"/>
    <x v="0"/>
    <x v="2"/>
  </r>
  <r>
    <n v="4254"/>
    <s v="CA-2015-155068"/>
    <d v="2015-10-23T00:00:00"/>
    <d v="2015-10-23T00:00:00"/>
    <s v="Same Day"/>
    <s v="RA-19285"/>
    <x v="267"/>
    <x v="0"/>
    <s v="United States"/>
    <s v="Lakeland"/>
    <x v="2"/>
    <n v="33801"/>
    <x v="0"/>
    <s v="TEC-PH-10004924"/>
    <x v="2"/>
    <x v="7"/>
    <s v="SKILCRAFT Telephone Shoulder Rest, 2&quot; x 6.5&quot; x 2.5&quot;, Black"/>
    <n v="11.824"/>
    <n v="2"/>
    <n v="0.2"/>
    <x v="3597"/>
    <x v="2"/>
    <x v="1"/>
    <x v="0"/>
    <x v="2"/>
  </r>
  <r>
    <n v="4255"/>
    <s v="CA-2017-163160"/>
    <d v="2017-10-13T00:00:00"/>
    <d v="2017-10-16T00:00:00"/>
    <s v="First Class"/>
    <s v="TS-21610"/>
    <x v="59"/>
    <x v="0"/>
    <s v="United States"/>
    <s v="Freeport"/>
    <x v="10"/>
    <n v="61032"/>
    <x v="2"/>
    <s v="OFF-PA-10003127"/>
    <x v="1"/>
    <x v="10"/>
    <s v="Easy-staple paper"/>
    <n v="63.311999999999998"/>
    <n v="3"/>
    <n v="0.2"/>
    <x v="961"/>
    <x v="2"/>
    <x v="3"/>
    <x v="0"/>
    <x v="2"/>
  </r>
  <r>
    <n v="4256"/>
    <s v="CA-2017-163160"/>
    <d v="2017-10-13T00:00:00"/>
    <d v="2017-10-16T00:00:00"/>
    <s v="First Class"/>
    <s v="TS-21610"/>
    <x v="59"/>
    <x v="0"/>
    <s v="United States"/>
    <s v="Freeport"/>
    <x v="10"/>
    <n v="61032"/>
    <x v="2"/>
    <s v="OFF-BI-10000778"/>
    <x v="1"/>
    <x v="8"/>
    <s v="GBC VeloBinder Electric Binding Machine"/>
    <n v="96.784000000000006"/>
    <n v="4"/>
    <n v="0.8"/>
    <x v="3598"/>
    <x v="1"/>
    <x v="3"/>
    <x v="0"/>
    <x v="2"/>
  </r>
  <r>
    <n v="4257"/>
    <s v="CA-2017-163160"/>
    <d v="2017-10-13T00:00:00"/>
    <d v="2017-10-16T00:00:00"/>
    <s v="First Class"/>
    <s v="TS-21610"/>
    <x v="59"/>
    <x v="0"/>
    <s v="United States"/>
    <s v="Freeport"/>
    <x v="10"/>
    <n v="61032"/>
    <x v="2"/>
    <s v="FUR-FU-10001424"/>
    <x v="0"/>
    <x v="5"/>
    <s v="Dax Clear Box Frame"/>
    <n v="10.476000000000001"/>
    <n v="3"/>
    <n v="0.6"/>
    <x v="3599"/>
    <x v="1"/>
    <x v="3"/>
    <x v="0"/>
    <x v="2"/>
  </r>
  <r>
    <n v="4258"/>
    <s v="CA-2015-101924"/>
    <d v="2015-09-04T00:00:00"/>
    <d v="2015-09-09T00:00:00"/>
    <s v="Standard Class"/>
    <s v="KB-16585"/>
    <x v="10"/>
    <x v="1"/>
    <s v="United States"/>
    <s v="Medford"/>
    <x v="21"/>
    <n v="97504"/>
    <x v="1"/>
    <s v="OFF-BI-10000962"/>
    <x v="1"/>
    <x v="8"/>
    <s v="Acco Flexible ACCOHIDE Square Ring Data Binder, Dark Blue, 11 1/2&quot; X 14&quot; 7/8&quot;"/>
    <n v="9.7620000000000005"/>
    <n v="2"/>
    <n v="0.7"/>
    <x v="3600"/>
    <x v="1"/>
    <x v="1"/>
    <x v="2"/>
    <x v="8"/>
  </r>
  <r>
    <n v="4259"/>
    <s v="CA-2016-124793"/>
    <d v="2016-03-14T00:00:00"/>
    <d v="2016-03-16T00:00:00"/>
    <s v="First Class"/>
    <s v="MM-18280"/>
    <x v="152"/>
    <x v="1"/>
    <s v="United States"/>
    <s v="Seattle"/>
    <x v="4"/>
    <n v="98103"/>
    <x v="1"/>
    <s v="FUR-CH-10002880"/>
    <x v="0"/>
    <x v="1"/>
    <s v="Global High-Back Leather Tilter, Burgundy"/>
    <n v="196.78399999999999"/>
    <n v="2"/>
    <n v="0.2"/>
    <x v="3601"/>
    <x v="2"/>
    <x v="0"/>
    <x v="3"/>
    <x v="10"/>
  </r>
  <r>
    <n v="4260"/>
    <s v="CA-2017-118367"/>
    <d v="2017-10-28T00:00:00"/>
    <d v="2017-11-02T00:00:00"/>
    <s v="Second Class"/>
    <s v="LO-17170"/>
    <x v="628"/>
    <x v="1"/>
    <s v="United States"/>
    <s v="New York City"/>
    <x v="15"/>
    <n v="10035"/>
    <x v="3"/>
    <s v="OFF-EN-10004386"/>
    <x v="1"/>
    <x v="12"/>
    <s v="Recycled Interoffice Envelopes with String and Button Closure, 10 x 13"/>
    <n v="47.98"/>
    <n v="2"/>
    <n v="0"/>
    <x v="3602"/>
    <x v="0"/>
    <x v="3"/>
    <x v="0"/>
    <x v="2"/>
  </r>
  <r>
    <n v="4261"/>
    <s v="CA-2017-164819"/>
    <d v="2017-10-15T00:00:00"/>
    <d v="2017-10-19T00:00:00"/>
    <s v="Second Class"/>
    <s v="RS-19420"/>
    <x v="602"/>
    <x v="1"/>
    <s v="United States"/>
    <s v="Fairfield"/>
    <x v="29"/>
    <n v="6824"/>
    <x v="3"/>
    <s v="OFF-LA-10001045"/>
    <x v="1"/>
    <x v="2"/>
    <s v="Permanent Self-Adhesive File Folder Labels for Typewriters by Universal"/>
    <n v="13.05"/>
    <n v="5"/>
    <n v="0"/>
    <x v="1240"/>
    <x v="0"/>
    <x v="3"/>
    <x v="0"/>
    <x v="2"/>
  </r>
  <r>
    <n v="4262"/>
    <s v="CA-2017-158344"/>
    <d v="2017-08-07T00:00:00"/>
    <d v="2017-08-11T00:00:00"/>
    <s v="Standard Class"/>
    <s v="CC-12475"/>
    <x v="693"/>
    <x v="0"/>
    <s v="United States"/>
    <s v="Moorhead"/>
    <x v="11"/>
    <n v="56560"/>
    <x v="2"/>
    <s v="TEC-AC-10002006"/>
    <x v="2"/>
    <x v="11"/>
    <s v="Memorex Micro Travel Drive 16 GB"/>
    <n v="63.96"/>
    <n v="4"/>
    <n v="0"/>
    <x v="1540"/>
    <x v="0"/>
    <x v="3"/>
    <x v="2"/>
    <x v="6"/>
  </r>
  <r>
    <n v="4263"/>
    <s v="CA-2017-123351"/>
    <d v="2017-09-21T00:00:00"/>
    <d v="2017-09-25T00:00:00"/>
    <s v="Standard Class"/>
    <s v="KT-16480"/>
    <x v="409"/>
    <x v="0"/>
    <s v="United States"/>
    <s v="Columbus"/>
    <x v="32"/>
    <n v="31907"/>
    <x v="0"/>
    <s v="OFF-AP-10001242"/>
    <x v="1"/>
    <x v="9"/>
    <s v="APC 7 Outlet Network SurgeArrest Surge Protector"/>
    <n v="80.48"/>
    <n v="1"/>
    <n v="0"/>
    <x v="3603"/>
    <x v="0"/>
    <x v="3"/>
    <x v="2"/>
    <x v="8"/>
  </r>
  <r>
    <n v="4264"/>
    <s v="CA-2017-110429"/>
    <d v="2017-11-03T00:00:00"/>
    <d v="2017-11-08T00:00:00"/>
    <s v="Standard Class"/>
    <s v="DM-13015"/>
    <x v="661"/>
    <x v="0"/>
    <s v="United States"/>
    <s v="Philadelphia"/>
    <x v="9"/>
    <n v="19143"/>
    <x v="3"/>
    <s v="OFF-BI-10000216"/>
    <x v="1"/>
    <x v="8"/>
    <s v="Mead 1st Gear 2&quot; Zipper Binder, Asst. Colors"/>
    <n v="11.673"/>
    <n v="3"/>
    <n v="0.7"/>
    <x v="3604"/>
    <x v="1"/>
    <x v="3"/>
    <x v="0"/>
    <x v="0"/>
  </r>
  <r>
    <n v="4265"/>
    <s v="US-2016-131611"/>
    <d v="2016-11-05T00:00:00"/>
    <d v="2016-11-09T00:00:00"/>
    <s v="Standard Class"/>
    <s v="EP-13915"/>
    <x v="212"/>
    <x v="0"/>
    <s v="United States"/>
    <s v="Houston"/>
    <x v="5"/>
    <n v="77036"/>
    <x v="2"/>
    <s v="FUR-TA-10002774"/>
    <x v="0"/>
    <x v="3"/>
    <s v="Laminate Occasional Tables"/>
    <n v="863.12800000000004"/>
    <n v="8"/>
    <n v="0.3"/>
    <x v="3605"/>
    <x v="1"/>
    <x v="0"/>
    <x v="0"/>
    <x v="0"/>
  </r>
  <r>
    <n v="4266"/>
    <s v="US-2016-131611"/>
    <d v="2016-11-05T00:00:00"/>
    <d v="2016-11-09T00:00:00"/>
    <s v="Standard Class"/>
    <s v="EP-13915"/>
    <x v="212"/>
    <x v="0"/>
    <s v="United States"/>
    <s v="Houston"/>
    <x v="5"/>
    <n v="77036"/>
    <x v="2"/>
    <s v="OFF-BI-10004364"/>
    <x v="1"/>
    <x v="8"/>
    <s v="Storex Dura Pro Binders"/>
    <n v="3.5640000000000001"/>
    <n v="3"/>
    <n v="0.8"/>
    <x v="3300"/>
    <x v="1"/>
    <x v="0"/>
    <x v="0"/>
    <x v="0"/>
  </r>
  <r>
    <n v="4267"/>
    <s v="US-2016-131611"/>
    <d v="2016-11-05T00:00:00"/>
    <d v="2016-11-09T00:00:00"/>
    <s v="Standard Class"/>
    <s v="EP-13915"/>
    <x v="212"/>
    <x v="0"/>
    <s v="United States"/>
    <s v="Houston"/>
    <x v="5"/>
    <n v="77036"/>
    <x v="2"/>
    <s v="FUR-BO-10000780"/>
    <x v="0"/>
    <x v="0"/>
    <s v="O'Sullivan Plantations 2-Door Library in Landvery Oak"/>
    <n v="956.66480000000001"/>
    <n v="7"/>
    <n v="0.32"/>
    <x v="2141"/>
    <x v="1"/>
    <x v="0"/>
    <x v="0"/>
    <x v="0"/>
  </r>
  <r>
    <n v="4268"/>
    <s v="US-2016-131611"/>
    <d v="2016-11-05T00:00:00"/>
    <d v="2016-11-09T00:00:00"/>
    <s v="Standard Class"/>
    <s v="EP-13915"/>
    <x v="212"/>
    <x v="0"/>
    <s v="United States"/>
    <s v="Houston"/>
    <x v="5"/>
    <n v="77036"/>
    <x v="2"/>
    <s v="OFF-BI-10001989"/>
    <x v="1"/>
    <x v="8"/>
    <s v="Premium Transparent Presentation Covers by GBC"/>
    <n v="12.587999999999999"/>
    <n v="3"/>
    <n v="0.8"/>
    <x v="3606"/>
    <x v="1"/>
    <x v="0"/>
    <x v="0"/>
    <x v="0"/>
  </r>
  <r>
    <n v="4269"/>
    <s v="US-2016-131611"/>
    <d v="2016-11-05T00:00:00"/>
    <d v="2016-11-09T00:00:00"/>
    <s v="Standard Class"/>
    <s v="EP-13915"/>
    <x v="212"/>
    <x v="0"/>
    <s v="United States"/>
    <s v="Houston"/>
    <x v="5"/>
    <n v="77036"/>
    <x v="2"/>
    <s v="TEC-AC-10004001"/>
    <x v="2"/>
    <x v="11"/>
    <s v="Logitech Wireless Headset H600 Over-The-Head Design"/>
    <n v="171.96"/>
    <n v="5"/>
    <n v="0.2"/>
    <x v="3607"/>
    <x v="2"/>
    <x v="0"/>
    <x v="0"/>
    <x v="0"/>
  </r>
  <r>
    <n v="4270"/>
    <s v="US-2017-124821"/>
    <d v="2017-06-25T00:00:00"/>
    <d v="2017-06-29T00:00:00"/>
    <s v="Second Class"/>
    <s v="AM-10705"/>
    <x v="562"/>
    <x v="0"/>
    <s v="United States"/>
    <s v="Seattle"/>
    <x v="4"/>
    <n v="98115"/>
    <x v="1"/>
    <s v="FUR-TA-10000688"/>
    <x v="0"/>
    <x v="3"/>
    <s v="Chromcraft Bull-Nose Wood Round Conference Table Top, Wood Base"/>
    <n v="871.4"/>
    <n v="4"/>
    <n v="0"/>
    <x v="3608"/>
    <x v="0"/>
    <x v="3"/>
    <x v="1"/>
    <x v="1"/>
  </r>
  <r>
    <n v="4271"/>
    <s v="CA-2015-166975"/>
    <d v="2015-11-26T00:00:00"/>
    <d v="2015-11-30T00:00:00"/>
    <s v="Standard Class"/>
    <s v="SH-20635"/>
    <x v="741"/>
    <x v="1"/>
    <s v="United States"/>
    <s v="Jackson"/>
    <x v="18"/>
    <n v="38301"/>
    <x v="0"/>
    <s v="FUR-FU-10003930"/>
    <x v="0"/>
    <x v="5"/>
    <s v="Howard Miller 12-3/4 Diameter Accuwave DS  Wall Clock"/>
    <n v="692.47199999999998"/>
    <n v="11"/>
    <n v="0.2"/>
    <x v="3609"/>
    <x v="2"/>
    <x v="1"/>
    <x v="0"/>
    <x v="0"/>
  </r>
  <r>
    <n v="4272"/>
    <s v="CA-2016-123806"/>
    <d v="2016-11-24T00:00:00"/>
    <d v="2016-11-27T00:00:00"/>
    <s v="Second Class"/>
    <s v="LA-16780"/>
    <x v="156"/>
    <x v="1"/>
    <s v="United States"/>
    <s v="Baltimore"/>
    <x v="39"/>
    <n v="21215"/>
    <x v="3"/>
    <s v="FUR-FU-10000965"/>
    <x v="0"/>
    <x v="5"/>
    <s v="Howard Miller 11-1/2&quot; Diameter Ridgewood Wall Clock"/>
    <n v="207.76"/>
    <n v="4"/>
    <n v="0"/>
    <x v="3610"/>
    <x v="0"/>
    <x v="0"/>
    <x v="0"/>
    <x v="0"/>
  </r>
  <r>
    <n v="4273"/>
    <s v="US-2017-158505"/>
    <d v="2017-07-21T00:00:00"/>
    <d v="2017-07-21T00:00:00"/>
    <s v="Same Day"/>
    <s v="SF-20200"/>
    <x v="227"/>
    <x v="0"/>
    <s v="United States"/>
    <s v="Murray"/>
    <x v="7"/>
    <n v="84107"/>
    <x v="1"/>
    <s v="TEC-PH-10004071"/>
    <x v="2"/>
    <x v="7"/>
    <s v="PayAnywhere Card Reader"/>
    <n v="71.927999999999997"/>
    <n v="9"/>
    <n v="0.2"/>
    <x v="3611"/>
    <x v="2"/>
    <x v="3"/>
    <x v="2"/>
    <x v="7"/>
  </r>
  <r>
    <n v="4274"/>
    <s v="US-2017-158505"/>
    <d v="2017-07-21T00:00:00"/>
    <d v="2017-07-21T00:00:00"/>
    <s v="Same Day"/>
    <s v="SF-20200"/>
    <x v="227"/>
    <x v="0"/>
    <s v="United States"/>
    <s v="Murray"/>
    <x v="7"/>
    <n v="84107"/>
    <x v="1"/>
    <s v="OFF-AR-10001044"/>
    <x v="1"/>
    <x v="6"/>
    <s v="BOSTON Ranger #55 Pencil Sharpener, Black"/>
    <n v="25.99"/>
    <n v="1"/>
    <n v="0"/>
    <x v="2658"/>
    <x v="0"/>
    <x v="3"/>
    <x v="2"/>
    <x v="7"/>
  </r>
  <r>
    <n v="4275"/>
    <s v="CA-2015-142692"/>
    <d v="2015-10-23T00:00:00"/>
    <d v="2015-10-28T00:00:00"/>
    <s v="Standard Class"/>
    <s v="AG-10495"/>
    <x v="122"/>
    <x v="1"/>
    <s v="United States"/>
    <s v="Seattle"/>
    <x v="4"/>
    <n v="98105"/>
    <x v="1"/>
    <s v="OFF-BI-10004140"/>
    <x v="1"/>
    <x v="8"/>
    <s v="Avery Non-Stick Binders"/>
    <n v="3.5920000000000001"/>
    <n v="1"/>
    <n v="0.2"/>
    <x v="3612"/>
    <x v="2"/>
    <x v="1"/>
    <x v="0"/>
    <x v="2"/>
  </r>
  <r>
    <n v="4276"/>
    <s v="CA-2015-123456"/>
    <d v="2015-07-09T00:00:00"/>
    <d v="2015-07-13T00:00:00"/>
    <s v="Standard Class"/>
    <s v="KN-16450"/>
    <x v="634"/>
    <x v="1"/>
    <s v="United States"/>
    <s v="Dallas"/>
    <x v="5"/>
    <n v="75220"/>
    <x v="2"/>
    <s v="OFF-AP-10002684"/>
    <x v="1"/>
    <x v="9"/>
    <s v="Acco 7-Outlet Masterpiece Power Center, Wihtout Fax/Phone Line Protection"/>
    <n v="48.631999999999998"/>
    <n v="2"/>
    <n v="0.8"/>
    <x v="3613"/>
    <x v="1"/>
    <x v="1"/>
    <x v="2"/>
    <x v="7"/>
  </r>
  <r>
    <n v="4277"/>
    <s v="CA-2017-151358"/>
    <d v="2017-08-18T00:00:00"/>
    <d v="2017-08-22T00:00:00"/>
    <s v="Standard Class"/>
    <s v="NF-18595"/>
    <x v="376"/>
    <x v="2"/>
    <s v="United States"/>
    <s v="Seattle"/>
    <x v="4"/>
    <n v="98105"/>
    <x v="1"/>
    <s v="OFF-ST-10000046"/>
    <x v="1"/>
    <x v="4"/>
    <s v="Fellowes Super Stor/Drawer Files"/>
    <n v="323.10000000000002"/>
    <n v="2"/>
    <n v="0"/>
    <x v="2278"/>
    <x v="0"/>
    <x v="3"/>
    <x v="2"/>
    <x v="6"/>
  </r>
  <r>
    <n v="4278"/>
    <s v="US-2016-107440"/>
    <d v="2016-04-16T00:00:00"/>
    <d v="2016-04-20T00:00:00"/>
    <s v="Standard Class"/>
    <s v="BS-11365"/>
    <x v="740"/>
    <x v="1"/>
    <s v="United States"/>
    <s v="Lakewood"/>
    <x v="30"/>
    <n v="8701"/>
    <x v="3"/>
    <s v="TEC-MA-10001047"/>
    <x v="2"/>
    <x v="15"/>
    <s v="3D Systems Cube Printer, 2nd Generation, Magenta"/>
    <n v="9099.93"/>
    <n v="7"/>
    <n v="0"/>
    <x v="3614"/>
    <x v="0"/>
    <x v="0"/>
    <x v="1"/>
    <x v="3"/>
  </r>
  <r>
    <n v="4279"/>
    <s v="US-2016-107440"/>
    <d v="2016-04-16T00:00:00"/>
    <d v="2016-04-20T00:00:00"/>
    <s v="Standard Class"/>
    <s v="BS-11365"/>
    <x v="740"/>
    <x v="1"/>
    <s v="United States"/>
    <s v="Lakewood"/>
    <x v="30"/>
    <n v="8701"/>
    <x v="3"/>
    <s v="FUR-FU-10000550"/>
    <x v="0"/>
    <x v="5"/>
    <s v="Stacking Trays by OIC"/>
    <n v="9.9600000000000009"/>
    <n v="2"/>
    <n v="0"/>
    <x v="3615"/>
    <x v="0"/>
    <x v="0"/>
    <x v="1"/>
    <x v="3"/>
  </r>
  <r>
    <n v="4280"/>
    <s v="US-2016-107440"/>
    <d v="2016-04-16T00:00:00"/>
    <d v="2016-04-20T00:00:00"/>
    <s v="Standard Class"/>
    <s v="BS-11365"/>
    <x v="740"/>
    <x v="1"/>
    <s v="United States"/>
    <s v="Lakewood"/>
    <x v="30"/>
    <n v="8701"/>
    <x v="3"/>
    <s v="OFF-BI-10002432"/>
    <x v="1"/>
    <x v="8"/>
    <s v="Wilson Jones Standard D-Ring Binders"/>
    <n v="25.3"/>
    <n v="5"/>
    <n v="0"/>
    <x v="3616"/>
    <x v="0"/>
    <x v="0"/>
    <x v="1"/>
    <x v="3"/>
  </r>
  <r>
    <n v="4281"/>
    <s v="CA-2014-166989"/>
    <d v="2014-11-14T00:00:00"/>
    <d v="2014-11-18T00:00:00"/>
    <s v="Standard Class"/>
    <s v="RM-19675"/>
    <x v="84"/>
    <x v="2"/>
    <s v="United States"/>
    <s v="New York City"/>
    <x v="15"/>
    <n v="10011"/>
    <x v="3"/>
    <s v="OFF-PA-10004470"/>
    <x v="1"/>
    <x v="10"/>
    <s v="Adams Write n' Stick Phone Message Book, 11&quot; X 5 1/4&quot;, 200 Messages"/>
    <n v="11.36"/>
    <n v="2"/>
    <n v="0"/>
    <x v="829"/>
    <x v="0"/>
    <x v="2"/>
    <x v="0"/>
    <x v="0"/>
  </r>
  <r>
    <n v="4282"/>
    <s v="CA-2014-166989"/>
    <d v="2014-11-14T00:00:00"/>
    <d v="2014-11-18T00:00:00"/>
    <s v="Standard Class"/>
    <s v="RM-19675"/>
    <x v="84"/>
    <x v="2"/>
    <s v="United States"/>
    <s v="New York City"/>
    <x v="15"/>
    <n v="10011"/>
    <x v="3"/>
    <s v="FUR-CH-10001797"/>
    <x v="0"/>
    <x v="1"/>
    <s v="Safco Chair Connectors, 6/Carton"/>
    <n v="69.263999999999996"/>
    <n v="2"/>
    <n v="0.1"/>
    <x v="3617"/>
    <x v="3"/>
    <x v="2"/>
    <x v="0"/>
    <x v="0"/>
  </r>
  <r>
    <n v="4283"/>
    <s v="CA-2014-103100"/>
    <d v="2014-12-20T00:00:00"/>
    <d v="2014-12-23T00:00:00"/>
    <s v="First Class"/>
    <s v="AB-10105"/>
    <x v="455"/>
    <x v="0"/>
    <s v="United States"/>
    <s v="Indianapolis"/>
    <x v="14"/>
    <n v="46203"/>
    <x v="2"/>
    <s v="OFF-LA-10003720"/>
    <x v="1"/>
    <x v="2"/>
    <s v="Avery 487"/>
    <n v="3.69"/>
    <n v="1"/>
    <n v="0"/>
    <x v="1210"/>
    <x v="0"/>
    <x v="2"/>
    <x v="0"/>
    <x v="4"/>
  </r>
  <r>
    <n v="4284"/>
    <s v="CA-2014-103100"/>
    <d v="2014-12-20T00:00:00"/>
    <d v="2014-12-23T00:00:00"/>
    <s v="First Class"/>
    <s v="AB-10105"/>
    <x v="455"/>
    <x v="0"/>
    <s v="United States"/>
    <s v="Indianapolis"/>
    <x v="14"/>
    <n v="46203"/>
    <x v="2"/>
    <s v="OFF-BI-10004600"/>
    <x v="1"/>
    <x v="8"/>
    <s v="Ibico Ibimaster 300 Manual Binding System"/>
    <n v="1103.97"/>
    <n v="3"/>
    <n v="0"/>
    <x v="3618"/>
    <x v="0"/>
    <x v="2"/>
    <x v="0"/>
    <x v="4"/>
  </r>
  <r>
    <n v="4285"/>
    <s v="CA-2015-105690"/>
    <d v="2015-11-21T00:00:00"/>
    <d v="2015-11-26T00:00:00"/>
    <s v="Second Class"/>
    <s v="CA-11965"/>
    <x v="662"/>
    <x v="1"/>
    <s v="United States"/>
    <s v="Port Arthur"/>
    <x v="5"/>
    <n v="77642"/>
    <x v="2"/>
    <s v="FUR-BO-10003965"/>
    <x v="0"/>
    <x v="0"/>
    <s v="O'Sullivan Manor Hill 2-Door Library in Brianna Oak"/>
    <n v="246.1328"/>
    <n v="2"/>
    <n v="0.32"/>
    <x v="3619"/>
    <x v="1"/>
    <x v="1"/>
    <x v="0"/>
    <x v="0"/>
  </r>
  <r>
    <n v="4286"/>
    <s v="CA-2015-105690"/>
    <d v="2015-11-21T00:00:00"/>
    <d v="2015-11-26T00:00:00"/>
    <s v="Second Class"/>
    <s v="CA-11965"/>
    <x v="662"/>
    <x v="1"/>
    <s v="United States"/>
    <s v="Port Arthur"/>
    <x v="5"/>
    <n v="77642"/>
    <x v="2"/>
    <s v="OFF-LA-10000240"/>
    <x v="1"/>
    <x v="2"/>
    <s v="Self-Adhesive Address Labels for Typewriters by Universal"/>
    <n v="11.696"/>
    <n v="2"/>
    <n v="0.2"/>
    <x v="3620"/>
    <x v="2"/>
    <x v="1"/>
    <x v="0"/>
    <x v="0"/>
  </r>
  <r>
    <n v="4287"/>
    <s v="CA-2015-105690"/>
    <d v="2015-11-21T00:00:00"/>
    <d v="2015-11-26T00:00:00"/>
    <s v="Second Class"/>
    <s v="CA-11965"/>
    <x v="662"/>
    <x v="1"/>
    <s v="United States"/>
    <s v="Port Arthur"/>
    <x v="5"/>
    <n v="77642"/>
    <x v="2"/>
    <s v="TEC-CO-10001571"/>
    <x v="2"/>
    <x v="16"/>
    <s v="Sharp 1540cs Digital Laser Copier"/>
    <n v="439.99200000000002"/>
    <n v="1"/>
    <n v="0.2"/>
    <x v="3176"/>
    <x v="2"/>
    <x v="1"/>
    <x v="0"/>
    <x v="0"/>
  </r>
  <r>
    <n v="4288"/>
    <s v="CA-2017-127516"/>
    <d v="2017-12-28T00:00:00"/>
    <d v="2018-01-03T00:00:00"/>
    <s v="Standard Class"/>
    <s v="EH-14005"/>
    <x v="382"/>
    <x v="2"/>
    <s v="United States"/>
    <s v="Nashville"/>
    <x v="18"/>
    <n v="37211"/>
    <x v="0"/>
    <s v="OFF-ST-10000736"/>
    <x v="1"/>
    <x v="4"/>
    <s v="Carina Double Wide Media Storage Towers in Natural &amp; Black"/>
    <n v="64.784000000000006"/>
    <n v="1"/>
    <n v="0.2"/>
    <x v="2515"/>
    <x v="2"/>
    <x v="3"/>
    <x v="0"/>
    <x v="4"/>
  </r>
  <r>
    <n v="4289"/>
    <s v="US-2015-117184"/>
    <d v="2015-05-17T00:00:00"/>
    <d v="2015-05-21T00:00:00"/>
    <s v="Standard Class"/>
    <s v="ON-18715"/>
    <x v="21"/>
    <x v="1"/>
    <s v="United States"/>
    <s v="Houston"/>
    <x v="5"/>
    <n v="77095"/>
    <x v="2"/>
    <s v="OFF-BI-10002082"/>
    <x v="1"/>
    <x v="8"/>
    <s v="GBC Twin Loop Wire Binding Elements"/>
    <n v="33.28"/>
    <n v="5"/>
    <n v="0.8"/>
    <x v="3621"/>
    <x v="1"/>
    <x v="1"/>
    <x v="1"/>
    <x v="5"/>
  </r>
  <r>
    <n v="4290"/>
    <s v="US-2015-117184"/>
    <d v="2015-05-17T00:00:00"/>
    <d v="2015-05-21T00:00:00"/>
    <s v="Standard Class"/>
    <s v="ON-18715"/>
    <x v="21"/>
    <x v="1"/>
    <s v="United States"/>
    <s v="Houston"/>
    <x v="5"/>
    <n v="77095"/>
    <x v="2"/>
    <s v="OFF-PA-10002250"/>
    <x v="1"/>
    <x v="10"/>
    <s v="Things To Do Today Pad"/>
    <n v="14.087999999999999"/>
    <n v="3"/>
    <n v="0.2"/>
    <x v="3622"/>
    <x v="2"/>
    <x v="1"/>
    <x v="1"/>
    <x v="5"/>
  </r>
  <r>
    <n v="4291"/>
    <s v="CA-2017-102407"/>
    <d v="2017-12-09T00:00:00"/>
    <d v="2017-12-13T00:00:00"/>
    <s v="Second Class"/>
    <s v="AT-10435"/>
    <x v="401"/>
    <x v="2"/>
    <s v="United States"/>
    <s v="Los Angeles"/>
    <x v="1"/>
    <n v="90004"/>
    <x v="1"/>
    <s v="OFF-AR-10000122"/>
    <x v="1"/>
    <x v="6"/>
    <s v="Newell 314"/>
    <n v="11.16"/>
    <n v="2"/>
    <n v="0"/>
    <x v="3206"/>
    <x v="0"/>
    <x v="3"/>
    <x v="0"/>
    <x v="4"/>
  </r>
  <r>
    <n v="4292"/>
    <s v="CA-2017-102407"/>
    <d v="2017-12-09T00:00:00"/>
    <d v="2017-12-13T00:00:00"/>
    <s v="Second Class"/>
    <s v="AT-10435"/>
    <x v="401"/>
    <x v="2"/>
    <s v="United States"/>
    <s v="Los Angeles"/>
    <x v="1"/>
    <n v="90004"/>
    <x v="1"/>
    <s v="FUR-TA-10003748"/>
    <x v="0"/>
    <x v="3"/>
    <s v="Bevis 36 x 72 Conference Tables"/>
    <n v="896.32799999999997"/>
    <n v="9"/>
    <n v="0.2"/>
    <x v="3623"/>
    <x v="2"/>
    <x v="3"/>
    <x v="0"/>
    <x v="4"/>
  </r>
  <r>
    <n v="4293"/>
    <s v="CA-2017-102407"/>
    <d v="2017-12-09T00:00:00"/>
    <d v="2017-12-13T00:00:00"/>
    <s v="Second Class"/>
    <s v="AT-10435"/>
    <x v="401"/>
    <x v="2"/>
    <s v="United States"/>
    <s v="Los Angeles"/>
    <x v="1"/>
    <n v="90004"/>
    <x v="1"/>
    <s v="OFF-AP-10001394"/>
    <x v="1"/>
    <x v="9"/>
    <s v="Harmony Air Purifier"/>
    <n v="189"/>
    <n v="1"/>
    <n v="0"/>
    <x v="3624"/>
    <x v="0"/>
    <x v="3"/>
    <x v="0"/>
    <x v="4"/>
  </r>
  <r>
    <n v="4294"/>
    <s v="CA-2017-130967"/>
    <d v="2017-03-10T00:00:00"/>
    <d v="2017-03-16T00:00:00"/>
    <s v="Standard Class"/>
    <s v="EB-13870"/>
    <x v="12"/>
    <x v="0"/>
    <s v="United States"/>
    <s v="Philadelphia"/>
    <x v="9"/>
    <n v="19140"/>
    <x v="3"/>
    <s v="TEC-PH-10004896"/>
    <x v="2"/>
    <x v="7"/>
    <s v="Nokia Lumia 521 (T-Mobile)"/>
    <n v="53.981999999999999"/>
    <n v="3"/>
    <n v="0.4"/>
    <x v="3625"/>
    <x v="1"/>
    <x v="3"/>
    <x v="3"/>
    <x v="10"/>
  </r>
  <r>
    <n v="4295"/>
    <s v="CA-2017-101581"/>
    <d v="2017-10-22T00:00:00"/>
    <d v="2017-10-27T00:00:00"/>
    <s v="Standard Class"/>
    <s v="DW-13195"/>
    <x v="694"/>
    <x v="1"/>
    <s v="United States"/>
    <s v="Redmond"/>
    <x v="21"/>
    <n v="97756"/>
    <x v="1"/>
    <s v="FUR-TA-10002607"/>
    <x v="0"/>
    <x v="3"/>
    <s v="KI Conference Tables"/>
    <n v="177.22499999999999"/>
    <n v="5"/>
    <n v="0.5"/>
    <x v="239"/>
    <x v="1"/>
    <x v="3"/>
    <x v="0"/>
    <x v="2"/>
  </r>
  <r>
    <n v="4296"/>
    <s v="CA-2017-169124"/>
    <d v="2017-07-03T00:00:00"/>
    <d v="2017-07-10T00:00:00"/>
    <s v="Standard Class"/>
    <s v="MB-17305"/>
    <x v="93"/>
    <x v="0"/>
    <s v="United States"/>
    <s v="Citrus Heights"/>
    <x v="1"/>
    <n v="95610"/>
    <x v="1"/>
    <s v="FUR-FU-10001215"/>
    <x v="0"/>
    <x v="5"/>
    <s v="Howard Miller 11-1/2&quot; Diameter Brentwood Wall Clock"/>
    <n v="129.38999999999999"/>
    <n v="3"/>
    <n v="0"/>
    <x v="3626"/>
    <x v="0"/>
    <x v="3"/>
    <x v="2"/>
    <x v="7"/>
  </r>
  <r>
    <n v="4297"/>
    <s v="CA-2017-117261"/>
    <d v="2017-09-04T00:00:00"/>
    <d v="2017-09-10T00:00:00"/>
    <s v="Standard Class"/>
    <s v="TH-21235"/>
    <x v="260"/>
    <x v="1"/>
    <s v="United States"/>
    <s v="Los Angeles"/>
    <x v="1"/>
    <n v="90032"/>
    <x v="1"/>
    <s v="OFF-ST-10000419"/>
    <x v="1"/>
    <x v="4"/>
    <s v="Rogers Jumbo File, Granite"/>
    <n v="54.32"/>
    <n v="4"/>
    <n v="0"/>
    <x v="3627"/>
    <x v="0"/>
    <x v="3"/>
    <x v="2"/>
    <x v="8"/>
  </r>
  <r>
    <n v="4298"/>
    <s v="CA-2017-129021"/>
    <d v="2017-08-23T00:00:00"/>
    <d v="2017-08-26T00:00:00"/>
    <s v="Second Class"/>
    <s v="PO-18850"/>
    <x v="138"/>
    <x v="0"/>
    <s v="United States"/>
    <s v="Tallahassee"/>
    <x v="2"/>
    <n v="32303"/>
    <x v="0"/>
    <s v="TEC-PH-10001459"/>
    <x v="2"/>
    <x v="7"/>
    <s v="Samsung Galaxy Mega 6.3"/>
    <n v="4367.8959999999997"/>
    <n v="13"/>
    <n v="0.2"/>
    <x v="3628"/>
    <x v="2"/>
    <x v="3"/>
    <x v="2"/>
    <x v="6"/>
  </r>
  <r>
    <n v="4299"/>
    <s v="CA-2017-129021"/>
    <d v="2017-08-23T00:00:00"/>
    <d v="2017-08-26T00:00:00"/>
    <s v="Second Class"/>
    <s v="PO-18850"/>
    <x v="138"/>
    <x v="0"/>
    <s v="United States"/>
    <s v="Tallahassee"/>
    <x v="2"/>
    <n v="32303"/>
    <x v="0"/>
    <s v="OFF-PA-10000241"/>
    <x v="1"/>
    <x v="10"/>
    <s v="IBM Multi-Purpose Copy Paper, 8 1/2 x 11&quot;, Case"/>
    <n v="49.567999999999998"/>
    <n v="2"/>
    <n v="0.2"/>
    <x v="2121"/>
    <x v="2"/>
    <x v="3"/>
    <x v="2"/>
    <x v="6"/>
  </r>
  <r>
    <n v="4300"/>
    <s v="CA-2017-129021"/>
    <d v="2017-08-23T00:00:00"/>
    <d v="2017-08-26T00:00:00"/>
    <s v="Second Class"/>
    <s v="PO-18850"/>
    <x v="138"/>
    <x v="0"/>
    <s v="United States"/>
    <s v="Tallahassee"/>
    <x v="2"/>
    <n v="32303"/>
    <x v="0"/>
    <s v="OFF-AP-10003040"/>
    <x v="1"/>
    <x v="9"/>
    <s v="Fellowes 8 Outlet Superior Workstation Surge Protector w/o Phone/Fax/Modem Protection"/>
    <n v="161.376"/>
    <n v="6"/>
    <n v="0.2"/>
    <x v="3629"/>
    <x v="2"/>
    <x v="3"/>
    <x v="2"/>
    <x v="6"/>
  </r>
  <r>
    <n v="4301"/>
    <s v="CA-2017-129021"/>
    <d v="2017-08-23T00:00:00"/>
    <d v="2017-08-26T00:00:00"/>
    <s v="Second Class"/>
    <s v="PO-18850"/>
    <x v="138"/>
    <x v="0"/>
    <s v="United States"/>
    <s v="Tallahassee"/>
    <x v="2"/>
    <n v="32303"/>
    <x v="0"/>
    <s v="FUR-FU-10001852"/>
    <x v="0"/>
    <x v="5"/>
    <s v="Eldon Regeneration Recycled Desk Accessories, Smoke"/>
    <n v="2.7839999999999998"/>
    <n v="2"/>
    <n v="0.2"/>
    <x v="3630"/>
    <x v="2"/>
    <x v="3"/>
    <x v="2"/>
    <x v="6"/>
  </r>
  <r>
    <n v="4302"/>
    <s v="CA-2017-129021"/>
    <d v="2017-08-23T00:00:00"/>
    <d v="2017-08-26T00:00:00"/>
    <s v="Second Class"/>
    <s v="PO-18850"/>
    <x v="138"/>
    <x v="0"/>
    <s v="United States"/>
    <s v="Tallahassee"/>
    <x v="2"/>
    <n v="32303"/>
    <x v="0"/>
    <s v="OFF-PA-10000141"/>
    <x v="1"/>
    <x v="10"/>
    <s v="Ampad Evidence Wirebond Steno Books, 6&quot; x 9&quot;"/>
    <n v="8.7200000000000006"/>
    <n v="5"/>
    <n v="0.2"/>
    <x v="3631"/>
    <x v="2"/>
    <x v="3"/>
    <x v="2"/>
    <x v="6"/>
  </r>
  <r>
    <n v="4303"/>
    <s v="CA-2014-123253"/>
    <d v="2014-08-22T00:00:00"/>
    <d v="2014-08-25T00:00:00"/>
    <s v="Second Class"/>
    <s v="DE-13255"/>
    <x v="368"/>
    <x v="2"/>
    <s v="United States"/>
    <s v="Lakewood"/>
    <x v="24"/>
    <n v="44107"/>
    <x v="3"/>
    <s v="OFF-AR-10002804"/>
    <x v="1"/>
    <x v="6"/>
    <s v="Faber Castell Col-Erase Pencils"/>
    <n v="3.9119999999999999"/>
    <n v="1"/>
    <n v="0.2"/>
    <x v="3245"/>
    <x v="2"/>
    <x v="2"/>
    <x v="2"/>
    <x v="6"/>
  </r>
  <r>
    <n v="4304"/>
    <s v="CA-2016-121601"/>
    <d v="2016-10-04T00:00:00"/>
    <d v="2016-10-04T00:00:00"/>
    <s v="Same Day"/>
    <s v="MO-17500"/>
    <x v="373"/>
    <x v="0"/>
    <s v="United States"/>
    <s v="The Colony"/>
    <x v="5"/>
    <n v="75056"/>
    <x v="2"/>
    <s v="OFF-EN-10003862"/>
    <x v="1"/>
    <x v="12"/>
    <s v="Laser &amp; Ink Jet Business Envelopes"/>
    <n v="59.752000000000002"/>
    <n v="7"/>
    <n v="0.2"/>
    <x v="3632"/>
    <x v="2"/>
    <x v="0"/>
    <x v="0"/>
    <x v="2"/>
  </r>
  <r>
    <n v="4305"/>
    <s v="CA-2014-162278"/>
    <d v="2014-10-26T00:00:00"/>
    <d v="2014-10-30T00:00:00"/>
    <s v="Second Class"/>
    <s v="AH-10585"/>
    <x v="738"/>
    <x v="0"/>
    <s v="United States"/>
    <s v="Seattle"/>
    <x v="4"/>
    <n v="98105"/>
    <x v="1"/>
    <s v="FUR-FU-10000448"/>
    <x v="0"/>
    <x v="5"/>
    <s v="Tenex Chairmats For Use With Carpeted Floors"/>
    <n v="63.92"/>
    <n v="4"/>
    <n v="0"/>
    <x v="3633"/>
    <x v="0"/>
    <x v="2"/>
    <x v="0"/>
    <x v="2"/>
  </r>
  <r>
    <n v="4306"/>
    <s v="CA-2014-162278"/>
    <d v="2014-10-26T00:00:00"/>
    <d v="2014-10-30T00:00:00"/>
    <s v="Second Class"/>
    <s v="AH-10585"/>
    <x v="738"/>
    <x v="0"/>
    <s v="United States"/>
    <s v="Seattle"/>
    <x v="4"/>
    <n v="98105"/>
    <x v="1"/>
    <s v="TEC-PH-10000526"/>
    <x v="2"/>
    <x v="7"/>
    <s v="Vtech CS6719"/>
    <n v="383.96"/>
    <n v="5"/>
    <n v="0.2"/>
    <x v="3634"/>
    <x v="2"/>
    <x v="2"/>
    <x v="0"/>
    <x v="2"/>
  </r>
  <r>
    <n v="4307"/>
    <s v="CA-2016-161095"/>
    <d v="2016-06-28T00:00:00"/>
    <d v="2016-06-28T00:00:00"/>
    <s v="Same Day"/>
    <s v="CS-12250"/>
    <x v="294"/>
    <x v="1"/>
    <s v="United States"/>
    <s v="Los Angeles"/>
    <x v="1"/>
    <n v="90032"/>
    <x v="1"/>
    <s v="OFF-BI-10002764"/>
    <x v="1"/>
    <x v="8"/>
    <s v="Recycled Pressboard Report Cover with Reinforced Top Hinge"/>
    <n v="7.7519999999999998"/>
    <n v="3"/>
    <n v="0.2"/>
    <x v="3635"/>
    <x v="2"/>
    <x v="0"/>
    <x v="1"/>
    <x v="1"/>
  </r>
  <r>
    <n v="4308"/>
    <s v="CA-2016-161095"/>
    <d v="2016-06-28T00:00:00"/>
    <d v="2016-06-28T00:00:00"/>
    <s v="Same Day"/>
    <s v="CS-12250"/>
    <x v="294"/>
    <x v="1"/>
    <s v="United States"/>
    <s v="Los Angeles"/>
    <x v="1"/>
    <n v="90032"/>
    <x v="1"/>
    <s v="OFF-BI-10001524"/>
    <x v="1"/>
    <x v="8"/>
    <s v="GBC Premium Transparent Covers with Diagonal Lined Pattern"/>
    <n v="33.567999999999998"/>
    <n v="2"/>
    <n v="0.2"/>
    <x v="3636"/>
    <x v="2"/>
    <x v="0"/>
    <x v="1"/>
    <x v="1"/>
  </r>
  <r>
    <n v="4309"/>
    <s v="CA-2014-125829"/>
    <d v="2014-11-04T00:00:00"/>
    <d v="2014-11-11T00:00:00"/>
    <s v="Standard Class"/>
    <s v="WB-21850"/>
    <x v="576"/>
    <x v="0"/>
    <s v="United States"/>
    <s v="Los Angeles"/>
    <x v="1"/>
    <n v="90045"/>
    <x v="1"/>
    <s v="TEC-PH-10001079"/>
    <x v="2"/>
    <x v="7"/>
    <s v="Polycom SoundPoint Pro SE-225 Corded phone"/>
    <n v="666.34400000000005"/>
    <n v="7"/>
    <n v="0.2"/>
    <x v="3637"/>
    <x v="2"/>
    <x v="2"/>
    <x v="0"/>
    <x v="0"/>
  </r>
  <r>
    <n v="4310"/>
    <s v="CA-2014-125829"/>
    <d v="2014-11-04T00:00:00"/>
    <d v="2014-11-11T00:00:00"/>
    <s v="Standard Class"/>
    <s v="WB-21850"/>
    <x v="576"/>
    <x v="0"/>
    <s v="United States"/>
    <s v="Los Angeles"/>
    <x v="1"/>
    <n v="90045"/>
    <x v="1"/>
    <s v="FUR-TA-10002041"/>
    <x v="0"/>
    <x v="3"/>
    <s v="Bevis Round Conference Table Top, X-Base"/>
    <n v="573.72799999999995"/>
    <n v="4"/>
    <n v="0.2"/>
    <x v="3638"/>
    <x v="2"/>
    <x v="2"/>
    <x v="0"/>
    <x v="0"/>
  </r>
  <r>
    <n v="4311"/>
    <s v="CA-2014-125829"/>
    <d v="2014-11-04T00:00:00"/>
    <d v="2014-11-11T00:00:00"/>
    <s v="Standard Class"/>
    <s v="WB-21850"/>
    <x v="576"/>
    <x v="0"/>
    <s v="United States"/>
    <s v="Los Angeles"/>
    <x v="1"/>
    <n v="90045"/>
    <x v="1"/>
    <s v="OFF-BI-10001036"/>
    <x v="1"/>
    <x v="8"/>
    <s v="Cardinal EasyOpen D-Ring Binders"/>
    <n v="21.936"/>
    <n v="3"/>
    <n v="0.2"/>
    <x v="3639"/>
    <x v="2"/>
    <x v="2"/>
    <x v="0"/>
    <x v="0"/>
  </r>
  <r>
    <n v="4312"/>
    <s v="CA-2014-125829"/>
    <d v="2014-11-04T00:00:00"/>
    <d v="2014-11-11T00:00:00"/>
    <s v="Standard Class"/>
    <s v="WB-21850"/>
    <x v="576"/>
    <x v="0"/>
    <s v="United States"/>
    <s v="Los Angeles"/>
    <x v="1"/>
    <n v="90045"/>
    <x v="1"/>
    <s v="OFF-PA-10000223"/>
    <x v="1"/>
    <x v="10"/>
    <s v="Xerox 2000"/>
    <n v="19.440000000000001"/>
    <n v="3"/>
    <n v="0"/>
    <x v="551"/>
    <x v="0"/>
    <x v="2"/>
    <x v="0"/>
    <x v="0"/>
  </r>
  <r>
    <n v="4313"/>
    <s v="CA-2014-125829"/>
    <d v="2014-11-04T00:00:00"/>
    <d v="2014-11-11T00:00:00"/>
    <s v="Standard Class"/>
    <s v="WB-21850"/>
    <x v="576"/>
    <x v="0"/>
    <s v="United States"/>
    <s v="Los Angeles"/>
    <x v="1"/>
    <n v="90045"/>
    <x v="1"/>
    <s v="TEC-MA-10003246"/>
    <x v="2"/>
    <x v="15"/>
    <s v="Hewlett-Packard Deskjet D4360 Printer"/>
    <n v="447.96800000000002"/>
    <n v="4"/>
    <n v="0.2"/>
    <x v="3640"/>
    <x v="2"/>
    <x v="2"/>
    <x v="0"/>
    <x v="0"/>
  </r>
  <r>
    <n v="4314"/>
    <s v="CA-2014-123127"/>
    <d v="2014-09-08T00:00:00"/>
    <d v="2014-09-12T00:00:00"/>
    <s v="Standard Class"/>
    <s v="SP-20620"/>
    <x v="407"/>
    <x v="1"/>
    <s v="United States"/>
    <s v="Long Beach"/>
    <x v="15"/>
    <n v="11561"/>
    <x v="3"/>
    <s v="OFF-AP-10001962"/>
    <x v="1"/>
    <x v="9"/>
    <s v="Black &amp; Decker Filter for Double Action Dustbuster Cordless Vac BLDV7210"/>
    <n v="16.78"/>
    <n v="2"/>
    <n v="0"/>
    <x v="3641"/>
    <x v="0"/>
    <x v="2"/>
    <x v="2"/>
    <x v="8"/>
  </r>
  <r>
    <n v="4315"/>
    <s v="CA-2015-115945"/>
    <d v="2015-06-25T00:00:00"/>
    <d v="2015-07-01T00:00:00"/>
    <s v="Standard Class"/>
    <s v="AB-10165"/>
    <x v="269"/>
    <x v="0"/>
    <s v="United States"/>
    <s v="Los Angeles"/>
    <x v="1"/>
    <n v="90045"/>
    <x v="1"/>
    <s v="OFF-AR-10004062"/>
    <x v="1"/>
    <x v="6"/>
    <s v="Staples in misc. colors"/>
    <n v="20.96"/>
    <n v="2"/>
    <n v="0"/>
    <x v="3642"/>
    <x v="0"/>
    <x v="1"/>
    <x v="1"/>
    <x v="1"/>
  </r>
  <r>
    <n v="4316"/>
    <s v="CA-2015-115945"/>
    <d v="2015-06-25T00:00:00"/>
    <d v="2015-07-01T00:00:00"/>
    <s v="Standard Class"/>
    <s v="AB-10165"/>
    <x v="269"/>
    <x v="0"/>
    <s v="United States"/>
    <s v="Los Angeles"/>
    <x v="1"/>
    <n v="90045"/>
    <x v="1"/>
    <s v="OFF-BI-10004330"/>
    <x v="1"/>
    <x v="8"/>
    <s v="GBC Velobind Prepunched Cover Sets, Regency Series"/>
    <n v="88.751999999999995"/>
    <n v="3"/>
    <n v="0.2"/>
    <x v="1511"/>
    <x v="2"/>
    <x v="1"/>
    <x v="1"/>
    <x v="1"/>
  </r>
  <r>
    <n v="4317"/>
    <s v="CA-2015-115945"/>
    <d v="2015-06-25T00:00:00"/>
    <d v="2015-07-01T00:00:00"/>
    <s v="Standard Class"/>
    <s v="AB-10165"/>
    <x v="269"/>
    <x v="0"/>
    <s v="United States"/>
    <s v="Los Angeles"/>
    <x v="1"/>
    <n v="90045"/>
    <x v="1"/>
    <s v="OFF-ST-10001963"/>
    <x v="1"/>
    <x v="4"/>
    <s v="Tennsco Regal Shelving Units"/>
    <n v="304.23"/>
    <n v="3"/>
    <n v="0"/>
    <x v="3643"/>
    <x v="0"/>
    <x v="1"/>
    <x v="1"/>
    <x v="1"/>
  </r>
  <r>
    <n v="4318"/>
    <s v="CA-2015-136735"/>
    <d v="2015-07-26T00:00:00"/>
    <d v="2015-08-02T00:00:00"/>
    <s v="Standard Class"/>
    <s v="HA-14920"/>
    <x v="66"/>
    <x v="0"/>
    <s v="United States"/>
    <s v="San Francisco"/>
    <x v="1"/>
    <n v="94110"/>
    <x v="1"/>
    <s v="OFF-EN-10002230"/>
    <x v="1"/>
    <x v="12"/>
    <s v="Airmail Envelopes"/>
    <n v="167.86"/>
    <n v="2"/>
    <n v="0"/>
    <x v="3644"/>
    <x v="0"/>
    <x v="1"/>
    <x v="2"/>
    <x v="7"/>
  </r>
  <r>
    <n v="4319"/>
    <s v="US-2017-136189"/>
    <d v="2017-12-07T00:00:00"/>
    <d v="2017-12-11T00:00:00"/>
    <s v="Standard Class"/>
    <s v="DC-13285"/>
    <x v="290"/>
    <x v="0"/>
    <s v="United States"/>
    <s v="Richmond"/>
    <x v="17"/>
    <n v="23223"/>
    <x v="0"/>
    <s v="FUR-FU-10000175"/>
    <x v="0"/>
    <x v="5"/>
    <s v="DAX Wood Document Frame."/>
    <n v="82.38"/>
    <n v="6"/>
    <n v="0"/>
    <x v="3645"/>
    <x v="0"/>
    <x v="3"/>
    <x v="0"/>
    <x v="4"/>
  </r>
  <r>
    <n v="4320"/>
    <s v="CA-2014-152345"/>
    <d v="2014-12-29T00:00:00"/>
    <d v="2015-01-03T00:00:00"/>
    <s v="Second Class"/>
    <s v="ST-20530"/>
    <x v="461"/>
    <x v="0"/>
    <s v="United States"/>
    <s v="Albuquerque"/>
    <x v="27"/>
    <n v="87105"/>
    <x v="1"/>
    <s v="TEC-PH-10004897"/>
    <x v="2"/>
    <x v="7"/>
    <s v="Mediabridge Sport Armband iPhone 5s"/>
    <n v="23.975999999999999"/>
    <n v="3"/>
    <n v="0.2"/>
    <x v="3646"/>
    <x v="2"/>
    <x v="2"/>
    <x v="0"/>
    <x v="4"/>
  </r>
  <r>
    <n v="4321"/>
    <s v="CA-2014-152345"/>
    <d v="2014-12-29T00:00:00"/>
    <d v="2015-01-03T00:00:00"/>
    <s v="Second Class"/>
    <s v="ST-20530"/>
    <x v="461"/>
    <x v="0"/>
    <s v="United States"/>
    <s v="Albuquerque"/>
    <x v="27"/>
    <n v="87105"/>
    <x v="1"/>
    <s v="OFF-ST-10003123"/>
    <x v="1"/>
    <x v="4"/>
    <s v="Fellowes Bases and Tops For Staxonsteel/High-Stak Systems"/>
    <n v="33.29"/>
    <n v="1"/>
    <n v="0"/>
    <x v="3647"/>
    <x v="0"/>
    <x v="2"/>
    <x v="0"/>
    <x v="4"/>
  </r>
  <r>
    <n v="4322"/>
    <s v="US-2015-147662"/>
    <d v="2015-02-14T00:00:00"/>
    <d v="2015-02-19T00:00:00"/>
    <s v="Standard Class"/>
    <s v="KB-16315"/>
    <x v="41"/>
    <x v="0"/>
    <s v="United States"/>
    <s v="Akron"/>
    <x v="24"/>
    <n v="44312"/>
    <x v="3"/>
    <s v="OFF-BI-10001658"/>
    <x v="1"/>
    <x v="8"/>
    <s v="GBC Standard Therm-A-Bind Covers"/>
    <n v="14.952"/>
    <n v="2"/>
    <n v="0.7"/>
    <x v="489"/>
    <x v="1"/>
    <x v="1"/>
    <x v="3"/>
    <x v="11"/>
  </r>
  <r>
    <n v="4323"/>
    <s v="US-2015-147662"/>
    <d v="2015-02-14T00:00:00"/>
    <d v="2015-02-19T00:00:00"/>
    <s v="Standard Class"/>
    <s v="KB-16315"/>
    <x v="41"/>
    <x v="0"/>
    <s v="United States"/>
    <s v="Akron"/>
    <x v="24"/>
    <n v="44312"/>
    <x v="3"/>
    <s v="TEC-PH-10002834"/>
    <x v="2"/>
    <x v="7"/>
    <s v="Google Nexus 5"/>
    <n v="323.98200000000003"/>
    <n v="3"/>
    <n v="0.4"/>
    <x v="3648"/>
    <x v="1"/>
    <x v="1"/>
    <x v="3"/>
    <x v="11"/>
  </r>
  <r>
    <n v="4324"/>
    <s v="US-2015-147662"/>
    <d v="2015-02-14T00:00:00"/>
    <d v="2015-02-19T00:00:00"/>
    <s v="Standard Class"/>
    <s v="KB-16315"/>
    <x v="41"/>
    <x v="0"/>
    <s v="United States"/>
    <s v="Akron"/>
    <x v="24"/>
    <n v="44312"/>
    <x v="3"/>
    <s v="OFF-BI-10002160"/>
    <x v="1"/>
    <x v="8"/>
    <s v="Acco Hanging Data Binders"/>
    <n v="2.286"/>
    <n v="2"/>
    <n v="0.7"/>
    <x v="3649"/>
    <x v="1"/>
    <x v="1"/>
    <x v="3"/>
    <x v="11"/>
  </r>
  <r>
    <n v="4325"/>
    <s v="US-2015-147662"/>
    <d v="2015-02-14T00:00:00"/>
    <d v="2015-02-19T00:00:00"/>
    <s v="Standard Class"/>
    <s v="KB-16315"/>
    <x v="41"/>
    <x v="0"/>
    <s v="United States"/>
    <s v="Akron"/>
    <x v="24"/>
    <n v="44312"/>
    <x v="3"/>
    <s v="OFF-AR-10004999"/>
    <x v="1"/>
    <x v="6"/>
    <s v="Newell 315"/>
    <n v="14.352"/>
    <n v="3"/>
    <n v="0.2"/>
    <x v="3650"/>
    <x v="2"/>
    <x v="1"/>
    <x v="3"/>
    <x v="11"/>
  </r>
  <r>
    <n v="4326"/>
    <s v="US-2015-147662"/>
    <d v="2015-02-14T00:00:00"/>
    <d v="2015-02-19T00:00:00"/>
    <s v="Standard Class"/>
    <s v="KB-16315"/>
    <x v="41"/>
    <x v="0"/>
    <s v="United States"/>
    <s v="Akron"/>
    <x v="24"/>
    <n v="44312"/>
    <x v="3"/>
    <s v="TEC-AC-10003280"/>
    <x v="2"/>
    <x v="11"/>
    <s v="Belkin F8E887 USB Wired Ergonomic Keyboard"/>
    <n v="71.975999999999999"/>
    <n v="3"/>
    <n v="0.2"/>
    <x v="3651"/>
    <x v="2"/>
    <x v="1"/>
    <x v="3"/>
    <x v="11"/>
  </r>
  <r>
    <n v="4327"/>
    <s v="CA-2016-153346"/>
    <d v="2016-01-25T00:00:00"/>
    <d v="2016-01-27T00:00:00"/>
    <s v="First Class"/>
    <s v="TB-21355"/>
    <x v="422"/>
    <x v="1"/>
    <s v="United States"/>
    <s v="Plainfield"/>
    <x v="30"/>
    <n v="7060"/>
    <x v="3"/>
    <s v="OFF-AR-10000315"/>
    <x v="1"/>
    <x v="6"/>
    <s v="Dixon Ticonderoga Maple Cedar Pencil, #2"/>
    <n v="9.2100000000000009"/>
    <n v="3"/>
    <n v="0"/>
    <x v="3652"/>
    <x v="0"/>
    <x v="0"/>
    <x v="3"/>
    <x v="9"/>
  </r>
  <r>
    <n v="4328"/>
    <s v="CA-2016-153346"/>
    <d v="2016-01-25T00:00:00"/>
    <d v="2016-01-27T00:00:00"/>
    <s v="First Class"/>
    <s v="TB-21355"/>
    <x v="422"/>
    <x v="1"/>
    <s v="United States"/>
    <s v="Plainfield"/>
    <x v="30"/>
    <n v="7060"/>
    <x v="3"/>
    <s v="OFF-PA-10000007"/>
    <x v="1"/>
    <x v="10"/>
    <s v="Telephone Message Books with Fax/Mobile Section, 4 1/4&quot; x 6&quot;"/>
    <n v="18"/>
    <n v="5"/>
    <n v="0"/>
    <x v="3653"/>
    <x v="0"/>
    <x v="0"/>
    <x v="3"/>
    <x v="9"/>
  </r>
  <r>
    <n v="4329"/>
    <s v="CA-2017-118360"/>
    <d v="2017-04-01T00:00:00"/>
    <d v="2017-04-07T00:00:00"/>
    <s v="Standard Class"/>
    <s v="JC-15775"/>
    <x v="547"/>
    <x v="0"/>
    <s v="United States"/>
    <s v="New York City"/>
    <x v="15"/>
    <n v="10011"/>
    <x v="3"/>
    <s v="OFF-PA-10000791"/>
    <x v="1"/>
    <x v="10"/>
    <s v="Wirebound Message Books, Four 2 3/4 x 5 Forms per Page, 200 Sets per Book"/>
    <n v="42.93"/>
    <n v="9"/>
    <n v="0"/>
    <x v="3654"/>
    <x v="0"/>
    <x v="3"/>
    <x v="1"/>
    <x v="3"/>
  </r>
  <r>
    <n v="4330"/>
    <s v="CA-2017-149853"/>
    <d v="2017-10-03T00:00:00"/>
    <d v="2017-10-09T00:00:00"/>
    <s v="Standard Class"/>
    <s v="PO-18850"/>
    <x v="138"/>
    <x v="0"/>
    <s v="United States"/>
    <s v="Hialeah"/>
    <x v="2"/>
    <n v="33012"/>
    <x v="0"/>
    <s v="OFF-PA-10000556"/>
    <x v="1"/>
    <x v="10"/>
    <s v="Xerox 208"/>
    <n v="15.552"/>
    <n v="3"/>
    <n v="0.2"/>
    <x v="12"/>
    <x v="2"/>
    <x v="3"/>
    <x v="0"/>
    <x v="2"/>
  </r>
  <r>
    <n v="4331"/>
    <s v="CA-2017-149853"/>
    <d v="2017-10-03T00:00:00"/>
    <d v="2017-10-09T00:00:00"/>
    <s v="Standard Class"/>
    <s v="PO-18850"/>
    <x v="138"/>
    <x v="0"/>
    <s v="United States"/>
    <s v="Hialeah"/>
    <x v="2"/>
    <n v="33012"/>
    <x v="0"/>
    <s v="OFF-AP-10000804"/>
    <x v="1"/>
    <x v="9"/>
    <s v="Hoover Portapower Portable Vacuum"/>
    <n v="17.920000000000002"/>
    <n v="5"/>
    <n v="0.2"/>
    <x v="3655"/>
    <x v="2"/>
    <x v="3"/>
    <x v="0"/>
    <x v="2"/>
  </r>
  <r>
    <n v="4332"/>
    <s v="CA-2017-107909"/>
    <d v="2017-09-01T00:00:00"/>
    <d v="2017-09-06T00:00:00"/>
    <s v="Standard Class"/>
    <s v="SS-20875"/>
    <x v="286"/>
    <x v="0"/>
    <s v="United States"/>
    <s v="Redmond"/>
    <x v="4"/>
    <n v="98052"/>
    <x v="1"/>
    <s v="TEC-AC-10001998"/>
    <x v="2"/>
    <x v="11"/>
    <s v="Logitech LS21 Speaker System - PC Multimedia - 2.1-CH - Wired"/>
    <n v="19.989999999999998"/>
    <n v="1"/>
    <n v="0"/>
    <x v="86"/>
    <x v="0"/>
    <x v="3"/>
    <x v="2"/>
    <x v="8"/>
  </r>
  <r>
    <n v="4333"/>
    <s v="CA-2017-107909"/>
    <d v="2017-09-01T00:00:00"/>
    <d v="2017-09-06T00:00:00"/>
    <s v="Standard Class"/>
    <s v="SS-20875"/>
    <x v="286"/>
    <x v="0"/>
    <s v="United States"/>
    <s v="Redmond"/>
    <x v="4"/>
    <n v="98052"/>
    <x v="1"/>
    <s v="OFF-BI-10003476"/>
    <x v="1"/>
    <x v="8"/>
    <s v="Avery Metallic Poly Binders"/>
    <n v="22.92"/>
    <n v="5"/>
    <n v="0.2"/>
    <x v="3656"/>
    <x v="2"/>
    <x v="3"/>
    <x v="2"/>
    <x v="8"/>
  </r>
  <r>
    <n v="4334"/>
    <s v="CA-2015-112375"/>
    <d v="2015-12-21T00:00:00"/>
    <d v="2015-12-27T00:00:00"/>
    <s v="Standard Class"/>
    <s v="RD-19720"/>
    <x v="742"/>
    <x v="0"/>
    <s v="United States"/>
    <s v="Daytona Beach"/>
    <x v="2"/>
    <n v="32114"/>
    <x v="0"/>
    <s v="TEC-AC-10003237"/>
    <x v="2"/>
    <x v="11"/>
    <s v="Memorex Micro Travel Drive 4 GB"/>
    <n v="50.88"/>
    <n v="6"/>
    <n v="0.2"/>
    <x v="3657"/>
    <x v="2"/>
    <x v="1"/>
    <x v="0"/>
    <x v="4"/>
  </r>
  <r>
    <n v="4335"/>
    <s v="CA-2015-112375"/>
    <d v="2015-12-21T00:00:00"/>
    <d v="2015-12-27T00:00:00"/>
    <s v="Standard Class"/>
    <s v="RD-19720"/>
    <x v="742"/>
    <x v="0"/>
    <s v="United States"/>
    <s v="Daytona Beach"/>
    <x v="2"/>
    <n v="32114"/>
    <x v="0"/>
    <s v="OFF-EN-10003798"/>
    <x v="1"/>
    <x v="12"/>
    <s v="Recycled Interoffice Envelopes with Re-Use-A-Seal Closure, 10 x 13"/>
    <n v="27.312000000000001"/>
    <n v="2"/>
    <n v="0.2"/>
    <x v="3658"/>
    <x v="2"/>
    <x v="1"/>
    <x v="0"/>
    <x v="4"/>
  </r>
  <r>
    <n v="4336"/>
    <s v="CA-2015-154795"/>
    <d v="2015-12-20T00:00:00"/>
    <d v="2015-12-24T00:00:00"/>
    <s v="Standard Class"/>
    <s v="GZ-14470"/>
    <x v="47"/>
    <x v="0"/>
    <s v="United States"/>
    <s v="Bullhead City"/>
    <x v="16"/>
    <n v="86442"/>
    <x v="1"/>
    <s v="OFF-EN-10003068"/>
    <x v="1"/>
    <x v="12"/>
    <s v="#6 3/4 Gummed Flap White Envelopes"/>
    <n v="7.92"/>
    <n v="1"/>
    <n v="0.2"/>
    <x v="2709"/>
    <x v="2"/>
    <x v="1"/>
    <x v="0"/>
    <x v="4"/>
  </r>
  <r>
    <n v="4337"/>
    <s v="CA-2015-154795"/>
    <d v="2015-12-20T00:00:00"/>
    <d v="2015-12-24T00:00:00"/>
    <s v="Standard Class"/>
    <s v="GZ-14470"/>
    <x v="47"/>
    <x v="0"/>
    <s v="United States"/>
    <s v="Bullhead City"/>
    <x v="16"/>
    <n v="86442"/>
    <x v="1"/>
    <s v="FUR-FU-10002088"/>
    <x v="0"/>
    <x v="5"/>
    <s v="Nu-Dell Float Frame 11 x 14 1/2"/>
    <n v="14.368"/>
    <n v="2"/>
    <n v="0.2"/>
    <x v="2567"/>
    <x v="2"/>
    <x v="1"/>
    <x v="0"/>
    <x v="4"/>
  </r>
  <r>
    <n v="4338"/>
    <s v="CA-2015-125234"/>
    <d v="2015-11-27T00:00:00"/>
    <d v="2015-12-01T00:00:00"/>
    <s v="Standard Class"/>
    <s v="SN-20710"/>
    <x v="17"/>
    <x v="2"/>
    <s v="United States"/>
    <s v="Los Angeles"/>
    <x v="1"/>
    <n v="90049"/>
    <x v="1"/>
    <s v="TEC-AC-10000158"/>
    <x v="2"/>
    <x v="11"/>
    <s v="Sony 64GB Class 10 Micro SDHC R40 Memory Card"/>
    <n v="107.97"/>
    <n v="3"/>
    <n v="0"/>
    <x v="3659"/>
    <x v="0"/>
    <x v="1"/>
    <x v="0"/>
    <x v="0"/>
  </r>
  <r>
    <n v="4339"/>
    <s v="CA-2015-125234"/>
    <d v="2015-11-27T00:00:00"/>
    <d v="2015-12-01T00:00:00"/>
    <s v="Standard Class"/>
    <s v="SN-20710"/>
    <x v="17"/>
    <x v="2"/>
    <s v="United States"/>
    <s v="Los Angeles"/>
    <x v="1"/>
    <n v="90049"/>
    <x v="1"/>
    <s v="OFF-PA-10000482"/>
    <x v="1"/>
    <x v="10"/>
    <s v="Snap-A-Way Black Print Carbonless Ruled Speed Letter, Triplicate"/>
    <n v="113.82"/>
    <n v="3"/>
    <n v="0"/>
    <x v="3660"/>
    <x v="0"/>
    <x v="1"/>
    <x v="0"/>
    <x v="0"/>
  </r>
  <r>
    <n v="4340"/>
    <s v="CA-2017-133501"/>
    <d v="2017-08-27T00:00:00"/>
    <d v="2017-09-01T00:00:00"/>
    <s v="Standard Class"/>
    <s v="DK-12895"/>
    <x v="729"/>
    <x v="0"/>
    <s v="United States"/>
    <s v="Franklin"/>
    <x v="18"/>
    <n v="37064"/>
    <x v="0"/>
    <s v="OFF-PA-10004888"/>
    <x v="1"/>
    <x v="10"/>
    <s v="Xerox 217"/>
    <n v="5.1840000000000002"/>
    <n v="1"/>
    <n v="0.2"/>
    <x v="1653"/>
    <x v="2"/>
    <x v="3"/>
    <x v="2"/>
    <x v="6"/>
  </r>
  <r>
    <n v="4341"/>
    <s v="US-2014-129609"/>
    <d v="2014-03-22T00:00:00"/>
    <d v="2014-03-22T00:00:00"/>
    <s v="Same Day"/>
    <s v="VM-21835"/>
    <x v="718"/>
    <x v="0"/>
    <s v="United States"/>
    <s v="Portage"/>
    <x v="14"/>
    <n v="46368"/>
    <x v="2"/>
    <s v="OFF-AR-10003478"/>
    <x v="1"/>
    <x v="6"/>
    <s v="Avery Hi-Liter EverBold Pen Style Fluorescent Highlighters, 4/Pack"/>
    <n v="16.28"/>
    <n v="2"/>
    <n v="0"/>
    <x v="1410"/>
    <x v="0"/>
    <x v="2"/>
    <x v="3"/>
    <x v="10"/>
  </r>
  <r>
    <n v="4342"/>
    <s v="CA-2017-130309"/>
    <d v="2017-12-17T00:00:00"/>
    <d v="2017-12-21T00:00:00"/>
    <s v="Standard Class"/>
    <s v="GB-14575"/>
    <x v="673"/>
    <x v="0"/>
    <s v="United States"/>
    <s v="Arlington"/>
    <x v="17"/>
    <n v="22204"/>
    <x v="0"/>
    <s v="OFF-ST-10003208"/>
    <x v="1"/>
    <x v="4"/>
    <s v="Adjustable Depth Letter/Legal Cart"/>
    <n v="544.38"/>
    <n v="3"/>
    <n v="0"/>
    <x v="2781"/>
    <x v="0"/>
    <x v="3"/>
    <x v="0"/>
    <x v="4"/>
  </r>
  <r>
    <n v="4343"/>
    <s v="CA-2017-105410"/>
    <d v="2017-03-19T00:00:00"/>
    <d v="2017-03-22T00:00:00"/>
    <s v="First Class"/>
    <s v="ND-18370"/>
    <x v="444"/>
    <x v="0"/>
    <s v="United States"/>
    <s v="San Francisco"/>
    <x v="1"/>
    <n v="94110"/>
    <x v="1"/>
    <s v="OFF-BI-10004970"/>
    <x v="1"/>
    <x v="8"/>
    <s v="ACCOHIDE 3-Ring Binder, Blue, 1&quot;"/>
    <n v="19.824000000000002"/>
    <n v="6"/>
    <n v="0.2"/>
    <x v="3661"/>
    <x v="2"/>
    <x v="3"/>
    <x v="3"/>
    <x v="10"/>
  </r>
  <r>
    <n v="4344"/>
    <s v="CA-2017-105410"/>
    <d v="2017-03-19T00:00:00"/>
    <d v="2017-03-22T00:00:00"/>
    <s v="First Class"/>
    <s v="ND-18370"/>
    <x v="444"/>
    <x v="0"/>
    <s v="United States"/>
    <s v="San Francisco"/>
    <x v="1"/>
    <n v="94110"/>
    <x v="1"/>
    <s v="TEC-PH-10000038"/>
    <x v="2"/>
    <x v="7"/>
    <s v="Jawbone MINI JAMBOX Wireless Bluetooth Speaker"/>
    <n v="657.50400000000002"/>
    <n v="6"/>
    <n v="0.2"/>
    <x v="3662"/>
    <x v="2"/>
    <x v="3"/>
    <x v="3"/>
    <x v="10"/>
  </r>
  <r>
    <n v="4345"/>
    <s v="CA-2017-105410"/>
    <d v="2017-03-19T00:00:00"/>
    <d v="2017-03-22T00:00:00"/>
    <s v="First Class"/>
    <s v="ND-18370"/>
    <x v="444"/>
    <x v="0"/>
    <s v="United States"/>
    <s v="San Francisco"/>
    <x v="1"/>
    <n v="94110"/>
    <x v="1"/>
    <s v="TEC-AC-10001552"/>
    <x v="2"/>
    <x v="11"/>
    <s v="Logitech K350 2.4Ghz Wireless Keyboard"/>
    <n v="99.54"/>
    <n v="2"/>
    <n v="0"/>
    <x v="3663"/>
    <x v="0"/>
    <x v="3"/>
    <x v="3"/>
    <x v="10"/>
  </r>
  <r>
    <n v="4346"/>
    <s v="CA-2017-105410"/>
    <d v="2017-03-19T00:00:00"/>
    <d v="2017-03-22T00:00:00"/>
    <s v="First Class"/>
    <s v="ND-18370"/>
    <x v="444"/>
    <x v="0"/>
    <s v="United States"/>
    <s v="San Francisco"/>
    <x v="1"/>
    <n v="94110"/>
    <x v="1"/>
    <s v="TEC-AC-10002926"/>
    <x v="2"/>
    <x v="11"/>
    <s v="Logitech Wireless Marathon Mouse M705"/>
    <n v="199.96"/>
    <n v="4"/>
    <n v="0"/>
    <x v="3664"/>
    <x v="0"/>
    <x v="3"/>
    <x v="3"/>
    <x v="10"/>
  </r>
  <r>
    <n v="4347"/>
    <s v="CA-2016-120355"/>
    <d v="2016-09-18T00:00:00"/>
    <d v="2016-09-25T00:00:00"/>
    <s v="Standard Class"/>
    <s v="MM-17260"/>
    <x v="570"/>
    <x v="0"/>
    <s v="United States"/>
    <s v="New Rochelle"/>
    <x v="15"/>
    <n v="10801"/>
    <x v="3"/>
    <s v="FUR-CH-10001394"/>
    <x v="0"/>
    <x v="1"/>
    <s v="Global Leather Executive Chair"/>
    <n v="631.78200000000004"/>
    <n v="2"/>
    <n v="0.1"/>
    <x v="3665"/>
    <x v="3"/>
    <x v="0"/>
    <x v="2"/>
    <x v="8"/>
  </r>
  <r>
    <n v="4348"/>
    <s v="CA-2016-120355"/>
    <d v="2016-09-18T00:00:00"/>
    <d v="2016-09-25T00:00:00"/>
    <s v="Standard Class"/>
    <s v="MM-17260"/>
    <x v="570"/>
    <x v="0"/>
    <s v="United States"/>
    <s v="New Rochelle"/>
    <x v="15"/>
    <n v="10801"/>
    <x v="3"/>
    <s v="FUR-FU-10004053"/>
    <x v="0"/>
    <x v="5"/>
    <s v="DAX Two-Tone Silver Metal Document Frame"/>
    <n v="60.72"/>
    <n v="3"/>
    <n v="0"/>
    <x v="3666"/>
    <x v="0"/>
    <x v="0"/>
    <x v="2"/>
    <x v="8"/>
  </r>
  <r>
    <n v="4349"/>
    <s v="CA-2017-169894"/>
    <d v="2017-11-24T00:00:00"/>
    <d v="2017-11-29T00:00:00"/>
    <s v="Second Class"/>
    <s v="MV-17485"/>
    <x v="597"/>
    <x v="0"/>
    <s v="United States"/>
    <s v="Mesa"/>
    <x v="16"/>
    <n v="85204"/>
    <x v="1"/>
    <s v="OFF-BI-10004230"/>
    <x v="1"/>
    <x v="8"/>
    <s v="GBC Recycled Grain Textured Covers"/>
    <n v="20.724"/>
    <n v="2"/>
    <n v="0.7"/>
    <x v="3667"/>
    <x v="1"/>
    <x v="3"/>
    <x v="0"/>
    <x v="0"/>
  </r>
  <r>
    <n v="4350"/>
    <s v="CA-2017-169894"/>
    <d v="2017-11-24T00:00:00"/>
    <d v="2017-11-29T00:00:00"/>
    <s v="Second Class"/>
    <s v="MV-17485"/>
    <x v="597"/>
    <x v="0"/>
    <s v="United States"/>
    <s v="Mesa"/>
    <x v="16"/>
    <n v="85204"/>
    <x v="1"/>
    <s v="OFF-ST-10000060"/>
    <x v="1"/>
    <x v="4"/>
    <s v="Fellowes Bankers Box Staxonsteel Drawer File/Stacking System"/>
    <n v="415.87200000000001"/>
    <n v="8"/>
    <n v="0.2"/>
    <x v="3668"/>
    <x v="2"/>
    <x v="3"/>
    <x v="0"/>
    <x v="0"/>
  </r>
  <r>
    <n v="4351"/>
    <s v="US-2017-100482"/>
    <d v="2017-04-11T00:00:00"/>
    <d v="2017-04-15T00:00:00"/>
    <s v="Standard Class"/>
    <s v="JL-15130"/>
    <x v="691"/>
    <x v="0"/>
    <s v="United States"/>
    <s v="Lancaster"/>
    <x v="24"/>
    <n v="43130"/>
    <x v="3"/>
    <s v="OFF-ST-10001325"/>
    <x v="1"/>
    <x v="4"/>
    <s v="Sterilite Officeware Hinged File Box"/>
    <n v="16.768000000000001"/>
    <n v="2"/>
    <n v="0.2"/>
    <x v="522"/>
    <x v="2"/>
    <x v="3"/>
    <x v="1"/>
    <x v="3"/>
  </r>
  <r>
    <n v="4352"/>
    <s v="US-2017-100482"/>
    <d v="2017-04-11T00:00:00"/>
    <d v="2017-04-15T00:00:00"/>
    <s v="Standard Class"/>
    <s v="JL-15130"/>
    <x v="691"/>
    <x v="0"/>
    <s v="United States"/>
    <s v="Lancaster"/>
    <x v="24"/>
    <n v="43130"/>
    <x v="3"/>
    <s v="TEC-AC-10003441"/>
    <x v="2"/>
    <x v="11"/>
    <s v="Kingston Digital DataTraveler 32GB USB 2.0"/>
    <n v="27.12"/>
    <n v="2"/>
    <n v="0.2"/>
    <x v="3669"/>
    <x v="2"/>
    <x v="3"/>
    <x v="1"/>
    <x v="3"/>
  </r>
  <r>
    <n v="4353"/>
    <s v="CA-2017-107748"/>
    <d v="2017-12-10T00:00:00"/>
    <d v="2017-12-12T00:00:00"/>
    <s v="Second Class"/>
    <s v="AG-10330"/>
    <x v="743"/>
    <x v="0"/>
    <s v="United States"/>
    <s v="Stockton"/>
    <x v="1"/>
    <n v="95207"/>
    <x v="1"/>
    <s v="TEC-PH-10003215"/>
    <x v="2"/>
    <x v="7"/>
    <s v="Jackery Bar Premium Fast-charging Portable Charger"/>
    <n v="95.84"/>
    <n v="4"/>
    <n v="0.2"/>
    <x v="3431"/>
    <x v="2"/>
    <x v="3"/>
    <x v="0"/>
    <x v="4"/>
  </r>
  <r>
    <n v="4354"/>
    <s v="CA-2017-107748"/>
    <d v="2017-12-10T00:00:00"/>
    <d v="2017-12-12T00:00:00"/>
    <s v="Second Class"/>
    <s v="AG-10330"/>
    <x v="743"/>
    <x v="0"/>
    <s v="United States"/>
    <s v="Stockton"/>
    <x v="1"/>
    <n v="95207"/>
    <x v="1"/>
    <s v="OFF-PA-10002005"/>
    <x v="1"/>
    <x v="10"/>
    <s v="Xerox 225"/>
    <n v="12.96"/>
    <n v="2"/>
    <n v="0"/>
    <x v="91"/>
    <x v="0"/>
    <x v="3"/>
    <x v="0"/>
    <x v="4"/>
  </r>
  <r>
    <n v="4355"/>
    <s v="CA-2017-153654"/>
    <d v="2017-11-24T00:00:00"/>
    <d v="2017-11-26T00:00:00"/>
    <s v="Second Class"/>
    <s v="MD-17860"/>
    <x v="550"/>
    <x v="1"/>
    <s v="United States"/>
    <s v="Asheville"/>
    <x v="3"/>
    <n v="28806"/>
    <x v="0"/>
    <s v="OFF-BI-10004465"/>
    <x v="1"/>
    <x v="8"/>
    <s v="Avery Durable Slant Ring Binders"/>
    <n v="19.007999999999999"/>
    <n v="8"/>
    <n v="0.7"/>
    <x v="3670"/>
    <x v="1"/>
    <x v="3"/>
    <x v="0"/>
    <x v="0"/>
  </r>
  <r>
    <n v="4356"/>
    <s v="CA-2015-155600"/>
    <d v="2015-12-04T00:00:00"/>
    <d v="2015-12-07T00:00:00"/>
    <s v="Second Class"/>
    <s v="RO-19780"/>
    <x v="197"/>
    <x v="0"/>
    <s v="United States"/>
    <s v="Clarksville"/>
    <x v="18"/>
    <n v="37042"/>
    <x v="0"/>
    <s v="OFF-BI-10000545"/>
    <x v="1"/>
    <x v="8"/>
    <s v="GBC Ibimaster 500 Manual ProClick Binding System"/>
    <n v="1598.058"/>
    <n v="7"/>
    <n v="0.7"/>
    <x v="3671"/>
    <x v="1"/>
    <x v="1"/>
    <x v="0"/>
    <x v="4"/>
  </r>
  <r>
    <n v="4357"/>
    <s v="CA-2015-155600"/>
    <d v="2015-12-04T00:00:00"/>
    <d v="2015-12-07T00:00:00"/>
    <s v="Second Class"/>
    <s v="RO-19780"/>
    <x v="197"/>
    <x v="0"/>
    <s v="United States"/>
    <s v="Clarksville"/>
    <x v="18"/>
    <n v="37042"/>
    <x v="0"/>
    <s v="OFF-AR-10003752"/>
    <x v="1"/>
    <x v="6"/>
    <s v="Deluxe Chalkboard Eraser Cleaner"/>
    <n v="36.96"/>
    <n v="4"/>
    <n v="0.2"/>
    <x v="3672"/>
    <x v="2"/>
    <x v="1"/>
    <x v="0"/>
    <x v="4"/>
  </r>
  <r>
    <n v="4358"/>
    <s v="CA-2017-162565"/>
    <d v="2017-12-11T00:00:00"/>
    <d v="2017-12-11T00:00:00"/>
    <s v="Same Day"/>
    <s v="RR-19315"/>
    <x v="625"/>
    <x v="0"/>
    <s v="United States"/>
    <s v="Aurora"/>
    <x v="10"/>
    <n v="60505"/>
    <x v="2"/>
    <s v="OFF-PA-10001937"/>
    <x v="1"/>
    <x v="10"/>
    <s v="Xerox 21"/>
    <n v="10.368"/>
    <n v="2"/>
    <n v="0.2"/>
    <x v="572"/>
    <x v="2"/>
    <x v="3"/>
    <x v="0"/>
    <x v="4"/>
  </r>
  <r>
    <n v="4359"/>
    <s v="CA-2017-162565"/>
    <d v="2017-12-11T00:00:00"/>
    <d v="2017-12-11T00:00:00"/>
    <s v="Same Day"/>
    <s v="RR-19315"/>
    <x v="625"/>
    <x v="0"/>
    <s v="United States"/>
    <s v="Aurora"/>
    <x v="10"/>
    <n v="60505"/>
    <x v="2"/>
    <s v="FUR-FU-10004306"/>
    <x v="0"/>
    <x v="5"/>
    <s v="Electrix Halogen Magnifier Lamp"/>
    <n v="77.72"/>
    <n v="1"/>
    <n v="0.6"/>
    <x v="3673"/>
    <x v="1"/>
    <x v="3"/>
    <x v="0"/>
    <x v="4"/>
  </r>
  <r>
    <n v="4360"/>
    <s v="CA-2017-162565"/>
    <d v="2017-12-11T00:00:00"/>
    <d v="2017-12-11T00:00:00"/>
    <s v="Same Day"/>
    <s v="RR-19315"/>
    <x v="625"/>
    <x v="0"/>
    <s v="United States"/>
    <s v="Aurora"/>
    <x v="10"/>
    <n v="60505"/>
    <x v="2"/>
    <s v="FUR-CH-10003973"/>
    <x v="0"/>
    <x v="1"/>
    <s v="GuestStacker Chair with Chrome Finish Legs"/>
    <n v="520.46400000000006"/>
    <n v="2"/>
    <n v="0.3"/>
    <x v="3674"/>
    <x v="1"/>
    <x v="3"/>
    <x v="0"/>
    <x v="4"/>
  </r>
  <r>
    <n v="4361"/>
    <s v="CA-2016-127642"/>
    <d v="2016-05-21T00:00:00"/>
    <d v="2016-05-23T00:00:00"/>
    <s v="First Class"/>
    <s v="CP-12340"/>
    <x v="291"/>
    <x v="1"/>
    <s v="United States"/>
    <s v="Warwick"/>
    <x v="34"/>
    <n v="2886"/>
    <x v="3"/>
    <s v="OFF-PA-10000565"/>
    <x v="1"/>
    <x v="10"/>
    <s v="Easy-staple paper"/>
    <n v="111.96"/>
    <n v="2"/>
    <n v="0"/>
    <x v="1422"/>
    <x v="0"/>
    <x v="0"/>
    <x v="1"/>
    <x v="5"/>
  </r>
  <r>
    <n v="4362"/>
    <s v="US-2017-163195"/>
    <d v="2017-02-17T00:00:00"/>
    <d v="2017-02-21T00:00:00"/>
    <s v="Second Class"/>
    <s v="LL-16840"/>
    <x v="328"/>
    <x v="0"/>
    <s v="United States"/>
    <s v="Lafayette"/>
    <x v="28"/>
    <n v="70506"/>
    <x v="0"/>
    <s v="TEC-PH-10003875"/>
    <x v="2"/>
    <x v="7"/>
    <s v="KLD Oscar II Style Snap-on Ultra Thin Side Flip Synthetic Leather Cover Case for HTC One HTC M7"/>
    <n v="29.16"/>
    <n v="3"/>
    <n v="0"/>
    <x v="3675"/>
    <x v="0"/>
    <x v="3"/>
    <x v="3"/>
    <x v="11"/>
  </r>
  <r>
    <n v="4363"/>
    <s v="CA-2017-111332"/>
    <d v="2017-05-20T00:00:00"/>
    <d v="2017-05-22T00:00:00"/>
    <s v="Second Class"/>
    <s v="NC-18340"/>
    <x v="396"/>
    <x v="0"/>
    <s v="United States"/>
    <s v="Fargo"/>
    <x v="46"/>
    <n v="58103"/>
    <x v="2"/>
    <s v="OFF-AR-10001953"/>
    <x v="1"/>
    <x v="6"/>
    <s v="Boston 1645 Deluxe Heavier-Duty Electric Pencil Sharpener"/>
    <n v="131.94"/>
    <n v="3"/>
    <n v="0"/>
    <x v="3676"/>
    <x v="0"/>
    <x v="3"/>
    <x v="1"/>
    <x v="5"/>
  </r>
  <r>
    <n v="4364"/>
    <s v="CA-2017-111332"/>
    <d v="2017-05-20T00:00:00"/>
    <d v="2017-05-22T00:00:00"/>
    <s v="Second Class"/>
    <s v="NC-18340"/>
    <x v="396"/>
    <x v="0"/>
    <s v="United States"/>
    <s v="Fargo"/>
    <x v="46"/>
    <n v="58103"/>
    <x v="2"/>
    <s v="OFF-AR-10001374"/>
    <x v="1"/>
    <x v="6"/>
    <s v="BIC Brite Liner Highlighters, Chisel Tip"/>
    <n v="25.92"/>
    <n v="4"/>
    <n v="0"/>
    <x v="3677"/>
    <x v="0"/>
    <x v="3"/>
    <x v="1"/>
    <x v="5"/>
  </r>
  <r>
    <n v="4365"/>
    <s v="CA-2017-111332"/>
    <d v="2017-05-20T00:00:00"/>
    <d v="2017-05-22T00:00:00"/>
    <s v="Second Class"/>
    <s v="NC-18340"/>
    <x v="396"/>
    <x v="0"/>
    <s v="United States"/>
    <s v="Fargo"/>
    <x v="46"/>
    <n v="58103"/>
    <x v="2"/>
    <s v="OFF-ST-10003816"/>
    <x v="1"/>
    <x v="4"/>
    <s v="Fellowes High-Stak Drawer Files"/>
    <n v="704.76"/>
    <n v="4"/>
    <n v="0"/>
    <x v="3678"/>
    <x v="0"/>
    <x v="3"/>
    <x v="1"/>
    <x v="5"/>
  </r>
  <r>
    <n v="4366"/>
    <s v="CA-2017-111332"/>
    <d v="2017-05-20T00:00:00"/>
    <d v="2017-05-22T00:00:00"/>
    <s v="Second Class"/>
    <s v="NC-18340"/>
    <x v="396"/>
    <x v="0"/>
    <s v="United States"/>
    <s v="Fargo"/>
    <x v="46"/>
    <n v="58103"/>
    <x v="2"/>
    <s v="OFF-FA-10001843"/>
    <x v="1"/>
    <x v="13"/>
    <s v="Staples"/>
    <n v="7.41"/>
    <n v="3"/>
    <n v="0"/>
    <x v="3679"/>
    <x v="0"/>
    <x v="3"/>
    <x v="1"/>
    <x v="5"/>
  </r>
  <r>
    <n v="4367"/>
    <s v="CA-2017-111332"/>
    <d v="2017-05-20T00:00:00"/>
    <d v="2017-05-22T00:00:00"/>
    <s v="Second Class"/>
    <s v="NC-18340"/>
    <x v="396"/>
    <x v="0"/>
    <s v="United States"/>
    <s v="Fargo"/>
    <x v="46"/>
    <n v="58103"/>
    <x v="2"/>
    <s v="OFF-AR-10000657"/>
    <x v="1"/>
    <x v="6"/>
    <s v="Binney &amp; Smith inkTank Desk Highlighter, Chisel Tip, Yellow, 12/Box"/>
    <n v="21.5"/>
    <n v="10"/>
    <n v="0"/>
    <x v="3680"/>
    <x v="0"/>
    <x v="3"/>
    <x v="1"/>
    <x v="5"/>
  </r>
  <r>
    <n v="4368"/>
    <s v="CA-2017-117044"/>
    <d v="2017-09-11T00:00:00"/>
    <d v="2017-09-13T00:00:00"/>
    <s v="Second Class"/>
    <s v="HA-14920"/>
    <x v="66"/>
    <x v="0"/>
    <s v="United States"/>
    <s v="Chicago"/>
    <x v="10"/>
    <n v="60623"/>
    <x v="2"/>
    <s v="OFF-FA-10000936"/>
    <x v="1"/>
    <x v="13"/>
    <s v="Acco Hot Clips Clips to Go"/>
    <n v="10.528"/>
    <n v="4"/>
    <n v="0.2"/>
    <x v="3681"/>
    <x v="2"/>
    <x v="3"/>
    <x v="2"/>
    <x v="8"/>
  </r>
  <r>
    <n v="4369"/>
    <s v="CA-2017-117044"/>
    <d v="2017-09-11T00:00:00"/>
    <d v="2017-09-13T00:00:00"/>
    <s v="Second Class"/>
    <s v="HA-14920"/>
    <x v="66"/>
    <x v="0"/>
    <s v="United States"/>
    <s v="Chicago"/>
    <x v="10"/>
    <n v="60623"/>
    <x v="2"/>
    <s v="OFF-PA-10003657"/>
    <x v="1"/>
    <x v="10"/>
    <s v="Xerox 1927"/>
    <n v="20.544"/>
    <n v="6"/>
    <n v="0.2"/>
    <x v="3682"/>
    <x v="2"/>
    <x v="3"/>
    <x v="2"/>
    <x v="8"/>
  </r>
  <r>
    <n v="4370"/>
    <s v="US-2016-165078"/>
    <d v="2016-11-05T00:00:00"/>
    <d v="2016-11-10T00:00:00"/>
    <s v="Standard Class"/>
    <s v="MA-17995"/>
    <x v="671"/>
    <x v="2"/>
    <s v="United States"/>
    <s v="Lawrence"/>
    <x v="14"/>
    <n v="46226"/>
    <x v="2"/>
    <s v="OFF-BI-10001989"/>
    <x v="1"/>
    <x v="8"/>
    <s v="Premium Transparent Presentation Covers by GBC"/>
    <n v="104.9"/>
    <n v="5"/>
    <n v="0"/>
    <x v="3683"/>
    <x v="0"/>
    <x v="0"/>
    <x v="0"/>
    <x v="0"/>
  </r>
  <r>
    <n v="4371"/>
    <s v="US-2016-165078"/>
    <d v="2016-11-05T00:00:00"/>
    <d v="2016-11-10T00:00:00"/>
    <s v="Standard Class"/>
    <s v="MA-17995"/>
    <x v="671"/>
    <x v="2"/>
    <s v="United States"/>
    <s v="Lawrence"/>
    <x v="14"/>
    <n v="46226"/>
    <x v="2"/>
    <s v="OFF-AR-10002987"/>
    <x v="1"/>
    <x v="6"/>
    <s v="Prismacolor Color Pencil Set"/>
    <n v="39.68"/>
    <n v="2"/>
    <n v="0"/>
    <x v="3684"/>
    <x v="0"/>
    <x v="0"/>
    <x v="0"/>
    <x v="0"/>
  </r>
  <r>
    <n v="4372"/>
    <s v="US-2016-165078"/>
    <d v="2016-11-05T00:00:00"/>
    <d v="2016-11-10T00:00:00"/>
    <s v="Standard Class"/>
    <s v="MA-17995"/>
    <x v="671"/>
    <x v="2"/>
    <s v="United States"/>
    <s v="Lawrence"/>
    <x v="14"/>
    <n v="46226"/>
    <x v="2"/>
    <s v="OFF-LA-10000414"/>
    <x v="1"/>
    <x v="2"/>
    <s v="Avery 503"/>
    <n v="51.75"/>
    <n v="5"/>
    <n v="0"/>
    <x v="2906"/>
    <x v="0"/>
    <x v="0"/>
    <x v="0"/>
    <x v="0"/>
  </r>
  <r>
    <n v="4373"/>
    <s v="US-2017-169320"/>
    <d v="2017-07-23T00:00:00"/>
    <d v="2017-07-25T00:00:00"/>
    <s v="Second Class"/>
    <s v="LH-16900"/>
    <x v="23"/>
    <x v="0"/>
    <s v="United States"/>
    <s v="Elkhart"/>
    <x v="14"/>
    <n v="46514"/>
    <x v="2"/>
    <s v="OFF-AR-10003602"/>
    <x v="1"/>
    <x v="6"/>
    <s v="Quartet Omega Colored Chalk, 12/Pack"/>
    <n v="11.68"/>
    <n v="2"/>
    <n v="0"/>
    <x v="3089"/>
    <x v="0"/>
    <x v="3"/>
    <x v="2"/>
    <x v="7"/>
  </r>
  <r>
    <n v="4374"/>
    <s v="US-2017-169320"/>
    <d v="2017-07-23T00:00:00"/>
    <d v="2017-07-25T00:00:00"/>
    <s v="Second Class"/>
    <s v="LH-16900"/>
    <x v="23"/>
    <x v="0"/>
    <s v="United States"/>
    <s v="Elkhart"/>
    <x v="14"/>
    <n v="46514"/>
    <x v="2"/>
    <s v="TEC-AC-10002550"/>
    <x v="2"/>
    <x v="11"/>
    <s v="Memorex 25GB 6X Branded Blu-Ray Recordable Disc, 30/Pack"/>
    <n v="159.75"/>
    <n v="5"/>
    <n v="0"/>
    <x v="3685"/>
    <x v="0"/>
    <x v="3"/>
    <x v="2"/>
    <x v="7"/>
  </r>
  <r>
    <n v="4375"/>
    <s v="CA-2016-158575"/>
    <d v="2016-11-18T00:00:00"/>
    <d v="2016-11-24T00:00:00"/>
    <s v="Standard Class"/>
    <s v="SB-20290"/>
    <x v="115"/>
    <x v="1"/>
    <s v="United States"/>
    <s v="Kent"/>
    <x v="24"/>
    <n v="44240"/>
    <x v="3"/>
    <s v="OFF-AP-10002998"/>
    <x v="1"/>
    <x v="9"/>
    <s v="Holmes 99% HEPA Air Purifier"/>
    <n v="103.968"/>
    <n v="6"/>
    <n v="0.2"/>
    <x v="3686"/>
    <x v="2"/>
    <x v="0"/>
    <x v="0"/>
    <x v="0"/>
  </r>
  <r>
    <n v="4376"/>
    <s v="CA-2014-166954"/>
    <d v="2014-04-25T00:00:00"/>
    <d v="2014-04-30T00:00:00"/>
    <s v="Standard Class"/>
    <s v="BT-11305"/>
    <x v="457"/>
    <x v="2"/>
    <s v="United States"/>
    <s v="San Gabriel"/>
    <x v="1"/>
    <n v="91776"/>
    <x v="1"/>
    <s v="FUR-FU-10003708"/>
    <x v="0"/>
    <x v="5"/>
    <s v="Tenex Traditional Chairmats for Medium Pile Carpet, Standard Lip, 36&quot; x 48&quot;"/>
    <n v="303.25"/>
    <n v="5"/>
    <n v="0"/>
    <x v="3687"/>
    <x v="0"/>
    <x v="2"/>
    <x v="1"/>
    <x v="3"/>
  </r>
  <r>
    <n v="4377"/>
    <s v="CA-2014-166954"/>
    <d v="2014-04-25T00:00:00"/>
    <d v="2014-04-30T00:00:00"/>
    <s v="Standard Class"/>
    <s v="BT-11305"/>
    <x v="457"/>
    <x v="2"/>
    <s v="United States"/>
    <s v="San Gabriel"/>
    <x v="1"/>
    <n v="91776"/>
    <x v="1"/>
    <s v="OFF-AP-10001391"/>
    <x v="1"/>
    <x v="9"/>
    <s v="Kensington 6 Outlet MasterPiece HOMEOFFICE Power Control Center"/>
    <n v="270.72000000000003"/>
    <n v="3"/>
    <n v="0"/>
    <x v="3688"/>
    <x v="0"/>
    <x v="2"/>
    <x v="1"/>
    <x v="3"/>
  </r>
  <r>
    <n v="4378"/>
    <s v="CA-2014-166954"/>
    <d v="2014-04-25T00:00:00"/>
    <d v="2014-04-30T00:00:00"/>
    <s v="Standard Class"/>
    <s v="BT-11305"/>
    <x v="457"/>
    <x v="2"/>
    <s v="United States"/>
    <s v="San Gabriel"/>
    <x v="1"/>
    <n v="91776"/>
    <x v="1"/>
    <s v="FUR-CH-10003973"/>
    <x v="0"/>
    <x v="1"/>
    <s v="GuestStacker Chair with Chrome Finish Legs"/>
    <n v="1487.04"/>
    <n v="5"/>
    <n v="0.2"/>
    <x v="3689"/>
    <x v="2"/>
    <x v="2"/>
    <x v="1"/>
    <x v="3"/>
  </r>
  <r>
    <n v="4379"/>
    <s v="CA-2015-140830"/>
    <d v="2015-11-30T00:00:00"/>
    <d v="2015-12-02T00:00:00"/>
    <s v="Second Class"/>
    <s v="PS-18970"/>
    <x v="28"/>
    <x v="2"/>
    <s v="United States"/>
    <s v="Henderson"/>
    <x v="0"/>
    <n v="42420"/>
    <x v="0"/>
    <s v="OFF-EN-10000461"/>
    <x v="1"/>
    <x v="12"/>
    <s v="#10- 4 1/8&quot; x 9 1/2&quot; Recycled Envelopes"/>
    <n v="17.48"/>
    <n v="2"/>
    <n v="0"/>
    <x v="2179"/>
    <x v="0"/>
    <x v="1"/>
    <x v="0"/>
    <x v="0"/>
  </r>
  <r>
    <n v="4380"/>
    <s v="CA-2015-140830"/>
    <d v="2015-11-30T00:00:00"/>
    <d v="2015-12-02T00:00:00"/>
    <s v="Second Class"/>
    <s v="PS-18970"/>
    <x v="28"/>
    <x v="2"/>
    <s v="United States"/>
    <s v="Henderson"/>
    <x v="0"/>
    <n v="42420"/>
    <x v="0"/>
    <s v="OFF-EN-10002831"/>
    <x v="1"/>
    <x v="12"/>
    <s v="Tyvek  Top-Opening Peel &amp; Seel  Envelopes, Gray"/>
    <n v="71.88"/>
    <n v="2"/>
    <n v="0"/>
    <x v="3690"/>
    <x v="0"/>
    <x v="1"/>
    <x v="0"/>
    <x v="0"/>
  </r>
  <r>
    <n v="4381"/>
    <s v="CA-2015-152891"/>
    <d v="2015-10-25T00:00:00"/>
    <d v="2015-10-30T00:00:00"/>
    <s v="Standard Class"/>
    <s v="TB-21625"/>
    <x v="577"/>
    <x v="0"/>
    <s v="United States"/>
    <s v="San Francisco"/>
    <x v="1"/>
    <n v="94110"/>
    <x v="1"/>
    <s v="OFF-AR-10004648"/>
    <x v="1"/>
    <x v="6"/>
    <s v="Boston 19500 Mighty Mite Electric Pencil Sharpener"/>
    <n v="60.45"/>
    <n v="3"/>
    <n v="0"/>
    <x v="801"/>
    <x v="0"/>
    <x v="1"/>
    <x v="0"/>
    <x v="2"/>
  </r>
  <r>
    <n v="4382"/>
    <s v="CA-2015-152891"/>
    <d v="2015-10-25T00:00:00"/>
    <d v="2015-10-30T00:00:00"/>
    <s v="Standard Class"/>
    <s v="TB-21625"/>
    <x v="577"/>
    <x v="0"/>
    <s v="United States"/>
    <s v="San Francisco"/>
    <x v="1"/>
    <n v="94110"/>
    <x v="1"/>
    <s v="FUR-TA-10001857"/>
    <x v="0"/>
    <x v="3"/>
    <s v="Balt Solid Wood Rectangular Table"/>
    <n v="253.17599999999999"/>
    <n v="3"/>
    <n v="0.2"/>
    <x v="3691"/>
    <x v="2"/>
    <x v="1"/>
    <x v="0"/>
    <x v="2"/>
  </r>
  <r>
    <n v="4383"/>
    <s v="US-2015-122784"/>
    <d v="2015-07-20T00:00:00"/>
    <d v="2015-07-27T00:00:00"/>
    <s v="Standard Class"/>
    <s v="RA-19915"/>
    <x v="154"/>
    <x v="0"/>
    <s v="United States"/>
    <s v="Highland Park"/>
    <x v="10"/>
    <n v="60035"/>
    <x v="2"/>
    <s v="OFF-BI-10000546"/>
    <x v="1"/>
    <x v="8"/>
    <s v="Avery Durable Binders"/>
    <n v="2.88"/>
    <n v="5"/>
    <n v="0.8"/>
    <x v="3692"/>
    <x v="1"/>
    <x v="1"/>
    <x v="2"/>
    <x v="7"/>
  </r>
  <r>
    <n v="4384"/>
    <s v="US-2015-122784"/>
    <d v="2015-07-20T00:00:00"/>
    <d v="2015-07-27T00:00:00"/>
    <s v="Standard Class"/>
    <s v="RA-19915"/>
    <x v="154"/>
    <x v="0"/>
    <s v="United States"/>
    <s v="Highland Park"/>
    <x v="10"/>
    <n v="60035"/>
    <x v="2"/>
    <s v="FUR-BO-10004690"/>
    <x v="0"/>
    <x v="0"/>
    <s v="O'Sullivan Cherrywood Estates Traditional Barrister Bookcase"/>
    <n v="384.94400000000002"/>
    <n v="4"/>
    <n v="0.3"/>
    <x v="3693"/>
    <x v="1"/>
    <x v="1"/>
    <x v="2"/>
    <x v="7"/>
  </r>
  <r>
    <n v="4385"/>
    <s v="US-2015-122784"/>
    <d v="2015-07-20T00:00:00"/>
    <d v="2015-07-27T00:00:00"/>
    <s v="Standard Class"/>
    <s v="RA-19915"/>
    <x v="154"/>
    <x v="0"/>
    <s v="United States"/>
    <s v="Highland Park"/>
    <x v="10"/>
    <n v="60035"/>
    <x v="2"/>
    <s v="TEC-PH-10001557"/>
    <x v="2"/>
    <x v="7"/>
    <s v="Pyle PMP37LED"/>
    <n v="153.584"/>
    <n v="2"/>
    <n v="0.2"/>
    <x v="3434"/>
    <x v="2"/>
    <x v="1"/>
    <x v="2"/>
    <x v="7"/>
  </r>
  <r>
    <n v="4386"/>
    <s v="US-2015-122784"/>
    <d v="2015-07-20T00:00:00"/>
    <d v="2015-07-27T00:00:00"/>
    <s v="Standard Class"/>
    <s v="RA-19915"/>
    <x v="154"/>
    <x v="0"/>
    <s v="United States"/>
    <s v="Highland Park"/>
    <x v="10"/>
    <n v="60035"/>
    <x v="2"/>
    <s v="FUR-BO-10002545"/>
    <x v="0"/>
    <x v="0"/>
    <s v="Atlantic Metals Mobile 3-Shelf Bookcases, Custom Colors"/>
    <n v="913.43"/>
    <n v="5"/>
    <n v="0.3"/>
    <x v="3694"/>
    <x v="1"/>
    <x v="1"/>
    <x v="2"/>
    <x v="7"/>
  </r>
  <r>
    <n v="4387"/>
    <s v="CA-2016-156811"/>
    <d v="2016-10-27T00:00:00"/>
    <d v="2016-11-02T00:00:00"/>
    <s v="Standard Class"/>
    <s v="BP-11095"/>
    <x v="162"/>
    <x v="1"/>
    <s v="United States"/>
    <s v="San Francisco"/>
    <x v="1"/>
    <n v="94122"/>
    <x v="1"/>
    <s v="OFF-AP-10001366"/>
    <x v="1"/>
    <x v="9"/>
    <s v="Staple holder"/>
    <n v="43.92"/>
    <n v="4"/>
    <n v="0"/>
    <x v="3587"/>
    <x v="0"/>
    <x v="0"/>
    <x v="0"/>
    <x v="2"/>
  </r>
  <r>
    <n v="4388"/>
    <s v="CA-2016-156811"/>
    <d v="2016-10-27T00:00:00"/>
    <d v="2016-11-02T00:00:00"/>
    <s v="Standard Class"/>
    <s v="BP-11095"/>
    <x v="162"/>
    <x v="1"/>
    <s v="United States"/>
    <s v="San Francisco"/>
    <x v="1"/>
    <n v="94122"/>
    <x v="1"/>
    <s v="OFF-BI-10001628"/>
    <x v="1"/>
    <x v="8"/>
    <s v="Acco Data Flex Cable Posts For Top &amp; Bottom Load Binders, 6&quot; Capacity"/>
    <n v="25.032"/>
    <n v="3"/>
    <n v="0.2"/>
    <x v="3462"/>
    <x v="2"/>
    <x v="0"/>
    <x v="0"/>
    <x v="2"/>
  </r>
  <r>
    <n v="4389"/>
    <s v="CA-2017-111556"/>
    <d v="2017-11-20T00:00:00"/>
    <d v="2017-11-22T00:00:00"/>
    <s v="First Class"/>
    <s v="CD-11920"/>
    <x v="303"/>
    <x v="0"/>
    <s v="United States"/>
    <s v="New York City"/>
    <x v="15"/>
    <n v="10035"/>
    <x v="3"/>
    <s v="OFF-PA-10003651"/>
    <x v="1"/>
    <x v="10"/>
    <s v="Xerox 1968"/>
    <n v="46.76"/>
    <n v="7"/>
    <n v="0"/>
    <x v="1206"/>
    <x v="0"/>
    <x v="3"/>
    <x v="0"/>
    <x v="0"/>
  </r>
  <r>
    <n v="4390"/>
    <s v="CA-2017-111556"/>
    <d v="2017-11-20T00:00:00"/>
    <d v="2017-11-22T00:00:00"/>
    <s v="First Class"/>
    <s v="CD-11920"/>
    <x v="303"/>
    <x v="0"/>
    <s v="United States"/>
    <s v="New York City"/>
    <x v="15"/>
    <n v="10035"/>
    <x v="3"/>
    <s v="FUR-BO-10003159"/>
    <x v="0"/>
    <x v="0"/>
    <s v="Sauder Camden County Collection Libraries, Planked Cherry Finish"/>
    <n v="183.96799999999999"/>
    <n v="2"/>
    <n v="0.2"/>
    <x v="3695"/>
    <x v="2"/>
    <x v="3"/>
    <x v="0"/>
    <x v="0"/>
  </r>
  <r>
    <n v="4391"/>
    <s v="CA-2017-111556"/>
    <d v="2017-11-20T00:00:00"/>
    <d v="2017-11-22T00:00:00"/>
    <s v="First Class"/>
    <s v="CD-11920"/>
    <x v="303"/>
    <x v="0"/>
    <s v="United States"/>
    <s v="New York City"/>
    <x v="15"/>
    <n v="10035"/>
    <x v="3"/>
    <s v="TEC-PH-10001459"/>
    <x v="2"/>
    <x v="7"/>
    <s v="Samsung Galaxy Mega 6.3"/>
    <n v="1259.97"/>
    <n v="3"/>
    <n v="0"/>
    <x v="3628"/>
    <x v="0"/>
    <x v="3"/>
    <x v="0"/>
    <x v="0"/>
  </r>
  <r>
    <n v="4392"/>
    <s v="CA-2017-111556"/>
    <d v="2017-11-20T00:00:00"/>
    <d v="2017-11-22T00:00:00"/>
    <s v="First Class"/>
    <s v="CD-11920"/>
    <x v="303"/>
    <x v="0"/>
    <s v="United States"/>
    <s v="New York City"/>
    <x v="15"/>
    <n v="10035"/>
    <x v="3"/>
    <s v="OFF-AR-10004602"/>
    <x v="1"/>
    <x v="6"/>
    <s v="Boston KS Multi-Size Manual Pencil Sharpener"/>
    <n v="68.97"/>
    <n v="3"/>
    <n v="0"/>
    <x v="3696"/>
    <x v="0"/>
    <x v="3"/>
    <x v="0"/>
    <x v="0"/>
  </r>
  <r>
    <n v="4393"/>
    <s v="CA-2016-108868"/>
    <d v="2016-09-08T00:00:00"/>
    <d v="2016-09-12T00:00:00"/>
    <s v="Standard Class"/>
    <s v="KB-16585"/>
    <x v="10"/>
    <x v="1"/>
    <s v="United States"/>
    <s v="Dallas"/>
    <x v="5"/>
    <n v="75081"/>
    <x v="2"/>
    <s v="OFF-AR-10001953"/>
    <x v="1"/>
    <x v="6"/>
    <s v="Boston 1645 Deluxe Heavier-Duty Electric Pencil Sharpener"/>
    <n v="70.367999999999995"/>
    <n v="2"/>
    <n v="0.2"/>
    <x v="478"/>
    <x v="2"/>
    <x v="0"/>
    <x v="2"/>
    <x v="8"/>
  </r>
  <r>
    <n v="4394"/>
    <s v="CA-2016-108868"/>
    <d v="2016-09-08T00:00:00"/>
    <d v="2016-09-12T00:00:00"/>
    <s v="Standard Class"/>
    <s v="KB-16585"/>
    <x v="10"/>
    <x v="1"/>
    <s v="United States"/>
    <s v="Dallas"/>
    <x v="5"/>
    <n v="75081"/>
    <x v="2"/>
    <s v="TEC-PH-10000923"/>
    <x v="2"/>
    <x v="7"/>
    <s v="Belkin SportFit Armband For iPhone 5s/5c, Fuchsia"/>
    <n v="59.96"/>
    <n v="5"/>
    <n v="0.2"/>
    <x v="3697"/>
    <x v="2"/>
    <x v="0"/>
    <x v="2"/>
    <x v="8"/>
  </r>
  <r>
    <n v="4395"/>
    <s v="CA-2014-142965"/>
    <d v="2014-07-20T00:00:00"/>
    <d v="2014-07-20T00:00:00"/>
    <s v="Same Day"/>
    <s v="SW-20245"/>
    <x v="573"/>
    <x v="0"/>
    <s v="United States"/>
    <s v="Springfield"/>
    <x v="24"/>
    <n v="45503"/>
    <x v="3"/>
    <s v="OFF-ST-10002583"/>
    <x v="1"/>
    <x v="4"/>
    <s v="Fellowes Neat Ideas Storage Cubes"/>
    <n v="25.984000000000002"/>
    <n v="1"/>
    <n v="0.2"/>
    <x v="3698"/>
    <x v="2"/>
    <x v="2"/>
    <x v="2"/>
    <x v="7"/>
  </r>
  <r>
    <n v="4396"/>
    <s v="CA-2014-142965"/>
    <d v="2014-07-20T00:00:00"/>
    <d v="2014-07-20T00:00:00"/>
    <s v="Same Day"/>
    <s v="SW-20245"/>
    <x v="573"/>
    <x v="0"/>
    <s v="United States"/>
    <s v="Springfield"/>
    <x v="24"/>
    <n v="45503"/>
    <x v="3"/>
    <s v="OFF-BI-10000977"/>
    <x v="1"/>
    <x v="8"/>
    <s v="Ibico Plastic Spiral Binding Combs"/>
    <n v="27.36"/>
    <n v="3"/>
    <n v="0.7"/>
    <x v="3699"/>
    <x v="1"/>
    <x v="2"/>
    <x v="2"/>
    <x v="7"/>
  </r>
  <r>
    <n v="4397"/>
    <s v="CA-2016-148740"/>
    <d v="2016-11-15T00:00:00"/>
    <d v="2016-11-19T00:00:00"/>
    <s v="Standard Class"/>
    <s v="AH-10690"/>
    <x v="706"/>
    <x v="1"/>
    <s v="United States"/>
    <s v="San Diego"/>
    <x v="1"/>
    <n v="92024"/>
    <x v="1"/>
    <s v="TEC-PH-10002549"/>
    <x v="2"/>
    <x v="7"/>
    <s v="Polycom SoundPoint IP 450 VoIP phone"/>
    <n v="361.37599999999998"/>
    <n v="2"/>
    <n v="0.2"/>
    <x v="3700"/>
    <x v="2"/>
    <x v="0"/>
    <x v="0"/>
    <x v="0"/>
  </r>
  <r>
    <n v="4398"/>
    <s v="US-2014-138758"/>
    <d v="2014-07-07T00:00:00"/>
    <d v="2014-07-11T00:00:00"/>
    <s v="Standard Class"/>
    <s v="JL-15835"/>
    <x v="252"/>
    <x v="0"/>
    <s v="United States"/>
    <s v="Philadelphia"/>
    <x v="9"/>
    <n v="19120"/>
    <x v="3"/>
    <s v="FUR-CH-10002880"/>
    <x v="0"/>
    <x v="1"/>
    <s v="Global High-Back Leather Tilter, Burgundy"/>
    <n v="172.18600000000001"/>
    <n v="2"/>
    <n v="0.3"/>
    <x v="3701"/>
    <x v="1"/>
    <x v="2"/>
    <x v="2"/>
    <x v="7"/>
  </r>
  <r>
    <n v="4399"/>
    <s v="US-2014-138758"/>
    <d v="2014-07-07T00:00:00"/>
    <d v="2014-07-11T00:00:00"/>
    <s v="Standard Class"/>
    <s v="JL-15835"/>
    <x v="252"/>
    <x v="0"/>
    <s v="United States"/>
    <s v="Philadelphia"/>
    <x v="9"/>
    <n v="19120"/>
    <x v="3"/>
    <s v="FUR-FU-10003039"/>
    <x v="0"/>
    <x v="5"/>
    <s v="Howard Miller 11-1/2&quot; Diameter Grantwood Wall Clock"/>
    <n v="69.007999999999996"/>
    <n v="2"/>
    <n v="0.2"/>
    <x v="3702"/>
    <x v="2"/>
    <x v="2"/>
    <x v="2"/>
    <x v="7"/>
  </r>
  <r>
    <n v="4400"/>
    <s v="CA-2016-131737"/>
    <d v="2016-03-17T00:00:00"/>
    <d v="2016-03-17T00:00:00"/>
    <s v="Same Day"/>
    <s v="GZ-14470"/>
    <x v="47"/>
    <x v="0"/>
    <s v="United States"/>
    <s v="Columbia"/>
    <x v="39"/>
    <n v="21044"/>
    <x v="3"/>
    <s v="OFF-EN-10003055"/>
    <x v="1"/>
    <x v="12"/>
    <s v="Blue String-Tie &amp; Button Interoffice Envelopes, 10 x 13"/>
    <n v="199.9"/>
    <n v="5"/>
    <n v="0"/>
    <x v="3703"/>
    <x v="0"/>
    <x v="0"/>
    <x v="3"/>
    <x v="10"/>
  </r>
  <r>
    <n v="4401"/>
    <s v="CA-2016-131737"/>
    <d v="2016-03-17T00:00:00"/>
    <d v="2016-03-17T00:00:00"/>
    <s v="Same Day"/>
    <s v="GZ-14470"/>
    <x v="47"/>
    <x v="0"/>
    <s v="United States"/>
    <s v="Columbia"/>
    <x v="39"/>
    <n v="21044"/>
    <x v="3"/>
    <s v="OFF-AP-10002945"/>
    <x v="1"/>
    <x v="9"/>
    <s v="Honeywell Enviracaire Portable HEPA Air Cleaner for 17' x 22' Room"/>
    <n v="901.95"/>
    <n v="3"/>
    <n v="0"/>
    <x v="3704"/>
    <x v="0"/>
    <x v="0"/>
    <x v="3"/>
    <x v="10"/>
  </r>
  <r>
    <n v="4402"/>
    <s v="CA-2016-131737"/>
    <d v="2016-03-17T00:00:00"/>
    <d v="2016-03-17T00:00:00"/>
    <s v="Same Day"/>
    <s v="GZ-14470"/>
    <x v="47"/>
    <x v="0"/>
    <s v="United States"/>
    <s v="Columbia"/>
    <x v="39"/>
    <n v="21044"/>
    <x v="3"/>
    <s v="FUR-FU-10004306"/>
    <x v="0"/>
    <x v="5"/>
    <s v="Electrix Halogen Magnifier Lamp"/>
    <n v="971.5"/>
    <n v="5"/>
    <n v="0"/>
    <x v="3705"/>
    <x v="0"/>
    <x v="0"/>
    <x v="3"/>
    <x v="10"/>
  </r>
  <r>
    <n v="4403"/>
    <s v="CA-2016-114538"/>
    <d v="2016-12-26T00:00:00"/>
    <d v="2016-12-27T00:00:00"/>
    <s v="First Class"/>
    <s v="RC-19825"/>
    <x v="116"/>
    <x v="0"/>
    <s v="United States"/>
    <s v="Colorado Springs"/>
    <x v="22"/>
    <n v="80906"/>
    <x v="1"/>
    <s v="OFF-AR-10002445"/>
    <x v="1"/>
    <x v="6"/>
    <s v="SANFORD Major Accent Highlighters"/>
    <n v="11.327999999999999"/>
    <n v="2"/>
    <n v="0.2"/>
    <x v="3706"/>
    <x v="2"/>
    <x v="0"/>
    <x v="0"/>
    <x v="4"/>
  </r>
  <r>
    <n v="4404"/>
    <s v="CA-2014-127936"/>
    <d v="2014-09-02T00:00:00"/>
    <d v="2014-09-04T00:00:00"/>
    <s v="First Class"/>
    <s v="CL-12565"/>
    <x v="52"/>
    <x v="0"/>
    <s v="United States"/>
    <s v="New York City"/>
    <x v="15"/>
    <n v="10009"/>
    <x v="3"/>
    <s v="OFF-AR-10002445"/>
    <x v="1"/>
    <x v="6"/>
    <s v="SANFORD Major Accent Highlighters"/>
    <n v="21.24"/>
    <n v="3"/>
    <n v="0"/>
    <x v="3707"/>
    <x v="0"/>
    <x v="2"/>
    <x v="2"/>
    <x v="8"/>
  </r>
  <r>
    <n v="4405"/>
    <s v="CA-2015-164336"/>
    <d v="2015-07-05T00:00:00"/>
    <d v="2015-07-10T00:00:00"/>
    <s v="Standard Class"/>
    <s v="MW-18220"/>
    <x v="596"/>
    <x v="0"/>
    <s v="United States"/>
    <s v="Philadelphia"/>
    <x v="9"/>
    <n v="19140"/>
    <x v="3"/>
    <s v="TEC-AC-10002345"/>
    <x v="2"/>
    <x v="11"/>
    <s v="HP Standard 104 key PS/2 Keyboard"/>
    <n v="34.799999999999997"/>
    <n v="3"/>
    <n v="0.2"/>
    <x v="3708"/>
    <x v="2"/>
    <x v="1"/>
    <x v="2"/>
    <x v="7"/>
  </r>
  <r>
    <n v="4406"/>
    <s v="CA-2015-164336"/>
    <d v="2015-07-05T00:00:00"/>
    <d v="2015-07-10T00:00:00"/>
    <s v="Standard Class"/>
    <s v="MW-18220"/>
    <x v="596"/>
    <x v="0"/>
    <s v="United States"/>
    <s v="Philadelphia"/>
    <x v="9"/>
    <n v="19140"/>
    <x v="3"/>
    <s v="OFF-ST-10001558"/>
    <x v="1"/>
    <x v="4"/>
    <s v="Acco Perma 4000 Stacking Storage Drawers"/>
    <n v="38.975999999999999"/>
    <n v="3"/>
    <n v="0.2"/>
    <x v="2528"/>
    <x v="2"/>
    <x v="1"/>
    <x v="2"/>
    <x v="7"/>
  </r>
  <r>
    <n v="4407"/>
    <s v="CA-2016-100041"/>
    <d v="2016-11-20T00:00:00"/>
    <d v="2016-11-25T00:00:00"/>
    <s v="Standard Class"/>
    <s v="BF-10975"/>
    <x v="541"/>
    <x v="1"/>
    <s v="United States"/>
    <s v="Columbus"/>
    <x v="14"/>
    <n v="47201"/>
    <x v="2"/>
    <s v="OFF-PA-10001622"/>
    <x v="1"/>
    <x v="10"/>
    <s v="Ampad Poly Cover Wirebound Steno Book, 6&quot; x 9&quot; Assorted Colors, Gregg Ruled"/>
    <n v="9.08"/>
    <n v="2"/>
    <n v="0"/>
    <x v="3709"/>
    <x v="0"/>
    <x v="0"/>
    <x v="0"/>
    <x v="0"/>
  </r>
  <r>
    <n v="4408"/>
    <s v="CA-2016-100041"/>
    <d v="2016-11-20T00:00:00"/>
    <d v="2016-11-25T00:00:00"/>
    <s v="Standard Class"/>
    <s v="BF-10975"/>
    <x v="541"/>
    <x v="1"/>
    <s v="United States"/>
    <s v="Columbus"/>
    <x v="14"/>
    <n v="47201"/>
    <x v="2"/>
    <s v="OFF-PA-10000418"/>
    <x v="1"/>
    <x v="10"/>
    <s v="Xerox 189"/>
    <n v="314.55"/>
    <n v="3"/>
    <n v="0"/>
    <x v="1945"/>
    <x v="0"/>
    <x v="0"/>
    <x v="0"/>
    <x v="0"/>
  </r>
  <r>
    <n v="4409"/>
    <s v="CA-2016-100041"/>
    <d v="2016-11-20T00:00:00"/>
    <d v="2016-11-25T00:00:00"/>
    <s v="Standard Class"/>
    <s v="BF-10975"/>
    <x v="541"/>
    <x v="1"/>
    <s v="United States"/>
    <s v="Columbus"/>
    <x v="14"/>
    <n v="47201"/>
    <x v="2"/>
    <s v="OFF-BI-10000343"/>
    <x v="1"/>
    <x v="8"/>
    <s v="Pressboard Covers with Storage Hooks, 9 1/2&quot; x 11&quot;, Light Blue"/>
    <n v="4.91"/>
    <n v="1"/>
    <n v="0"/>
    <x v="3710"/>
    <x v="0"/>
    <x v="0"/>
    <x v="0"/>
    <x v="0"/>
  </r>
  <r>
    <n v="4410"/>
    <s v="US-2014-154879"/>
    <d v="2014-05-06T00:00:00"/>
    <d v="2014-05-11T00:00:00"/>
    <s v="Standard Class"/>
    <s v="SN-20710"/>
    <x v="17"/>
    <x v="2"/>
    <s v="United States"/>
    <s v="Los Angeles"/>
    <x v="1"/>
    <n v="90004"/>
    <x v="1"/>
    <s v="OFF-LA-10004425"/>
    <x v="1"/>
    <x v="2"/>
    <s v="Staple-on labels"/>
    <n v="5.78"/>
    <n v="2"/>
    <n v="0"/>
    <x v="2323"/>
    <x v="0"/>
    <x v="2"/>
    <x v="1"/>
    <x v="5"/>
  </r>
  <r>
    <n v="4411"/>
    <s v="US-2014-154879"/>
    <d v="2014-05-06T00:00:00"/>
    <d v="2014-05-11T00:00:00"/>
    <s v="Standard Class"/>
    <s v="SN-20710"/>
    <x v="17"/>
    <x v="2"/>
    <s v="United States"/>
    <s v="Los Angeles"/>
    <x v="1"/>
    <n v="90004"/>
    <x v="1"/>
    <s v="OFF-AR-10001897"/>
    <x v="1"/>
    <x v="6"/>
    <s v="Model L Table or Wall-Mount Pencil Sharpener"/>
    <n v="107.94"/>
    <n v="6"/>
    <n v="0"/>
    <x v="3711"/>
    <x v="0"/>
    <x v="2"/>
    <x v="1"/>
    <x v="5"/>
  </r>
  <r>
    <n v="4412"/>
    <s v="CA-2014-130624"/>
    <d v="2014-06-21T00:00:00"/>
    <d v="2014-06-24T00:00:00"/>
    <s v="First Class"/>
    <s v="TB-21280"/>
    <x v="509"/>
    <x v="0"/>
    <s v="United States"/>
    <s v="New York City"/>
    <x v="15"/>
    <n v="10024"/>
    <x v="3"/>
    <s v="OFF-PA-10003883"/>
    <x v="1"/>
    <x v="10"/>
    <s v="Message Book, Phone, Wirebound Standard Line Memo, 2 3/4&quot; X 5&quot;"/>
    <n v="19.649999999999999"/>
    <n v="3"/>
    <n v="0"/>
    <x v="1918"/>
    <x v="0"/>
    <x v="2"/>
    <x v="1"/>
    <x v="1"/>
  </r>
  <r>
    <n v="4413"/>
    <s v="CA-2014-130624"/>
    <d v="2014-06-21T00:00:00"/>
    <d v="2014-06-24T00:00:00"/>
    <s v="First Class"/>
    <s v="TB-21280"/>
    <x v="509"/>
    <x v="0"/>
    <s v="United States"/>
    <s v="New York City"/>
    <x v="15"/>
    <n v="10024"/>
    <x v="3"/>
    <s v="TEC-PH-10003963"/>
    <x v="2"/>
    <x v="7"/>
    <s v="GE 2-Jack Phone Line Splitter"/>
    <n v="617.97"/>
    <n v="3"/>
    <n v="0"/>
    <x v="3712"/>
    <x v="0"/>
    <x v="2"/>
    <x v="1"/>
    <x v="1"/>
  </r>
  <r>
    <n v="4414"/>
    <s v="CA-2014-130624"/>
    <d v="2014-06-21T00:00:00"/>
    <d v="2014-06-24T00:00:00"/>
    <s v="First Class"/>
    <s v="TB-21280"/>
    <x v="509"/>
    <x v="0"/>
    <s v="United States"/>
    <s v="New York City"/>
    <x v="15"/>
    <n v="10024"/>
    <x v="3"/>
    <s v="OFF-AP-10001303"/>
    <x v="1"/>
    <x v="9"/>
    <s v="Holmes Cool Mist Humidifier for the Whole House with 8-Gallon Output per Day, Extended Life Filter"/>
    <n v="59.7"/>
    <n v="3"/>
    <n v="0"/>
    <x v="3713"/>
    <x v="0"/>
    <x v="2"/>
    <x v="1"/>
    <x v="1"/>
  </r>
  <r>
    <n v="4415"/>
    <s v="CA-2017-132339"/>
    <d v="2017-08-19T00:00:00"/>
    <d v="2017-08-23T00:00:00"/>
    <s v="Standard Class"/>
    <s v="JB-15400"/>
    <x v="80"/>
    <x v="1"/>
    <s v="United States"/>
    <s v="Lawrence"/>
    <x v="31"/>
    <n v="1841"/>
    <x v="3"/>
    <s v="OFF-BI-10003925"/>
    <x v="1"/>
    <x v="8"/>
    <s v="Fellowes PB300 Plastic Comb Binding Machine"/>
    <n v="387.99"/>
    <n v="1"/>
    <n v="0"/>
    <x v="3714"/>
    <x v="0"/>
    <x v="3"/>
    <x v="2"/>
    <x v="6"/>
  </r>
  <r>
    <n v="4416"/>
    <s v="CA-2014-153983"/>
    <d v="2014-11-29T00:00:00"/>
    <d v="2014-12-06T00:00:00"/>
    <s v="Standard Class"/>
    <s v="AH-10210"/>
    <x v="117"/>
    <x v="0"/>
    <s v="United States"/>
    <s v="San Francisco"/>
    <x v="1"/>
    <n v="94122"/>
    <x v="1"/>
    <s v="TEC-PH-10004586"/>
    <x v="2"/>
    <x v="7"/>
    <s v="Wilson SignalBoost 841262 DB PRO Amplifier Kit"/>
    <n v="575.91999999999996"/>
    <n v="2"/>
    <n v="0.2"/>
    <x v="1216"/>
    <x v="2"/>
    <x v="2"/>
    <x v="0"/>
    <x v="0"/>
  </r>
  <r>
    <n v="4417"/>
    <s v="CA-2014-153983"/>
    <d v="2014-11-29T00:00:00"/>
    <d v="2014-12-06T00:00:00"/>
    <s v="Standard Class"/>
    <s v="AH-10210"/>
    <x v="117"/>
    <x v="0"/>
    <s v="United States"/>
    <s v="San Francisco"/>
    <x v="1"/>
    <n v="94122"/>
    <x v="1"/>
    <s v="OFF-FA-10003495"/>
    <x v="1"/>
    <x v="13"/>
    <s v="Staples"/>
    <n v="30.4"/>
    <n v="5"/>
    <n v="0"/>
    <x v="3715"/>
    <x v="0"/>
    <x v="2"/>
    <x v="0"/>
    <x v="0"/>
  </r>
  <r>
    <n v="4418"/>
    <s v="CA-2017-112900"/>
    <d v="2017-04-09T00:00:00"/>
    <d v="2017-04-12T00:00:00"/>
    <s v="Second Class"/>
    <s v="KL-16645"/>
    <x v="107"/>
    <x v="0"/>
    <s v="United States"/>
    <s v="Detroit"/>
    <x v="12"/>
    <n v="48205"/>
    <x v="2"/>
    <s v="OFF-BI-10002867"/>
    <x v="1"/>
    <x v="8"/>
    <s v="GBC Recycled Regency Composition Covers"/>
    <n v="478.24"/>
    <n v="8"/>
    <n v="0"/>
    <x v="3716"/>
    <x v="0"/>
    <x v="3"/>
    <x v="1"/>
    <x v="3"/>
  </r>
  <r>
    <n v="4419"/>
    <s v="CA-2014-160157"/>
    <d v="2014-12-20T00:00:00"/>
    <d v="2014-12-27T00:00:00"/>
    <s v="Standard Class"/>
    <s v="MH-17455"/>
    <x v="708"/>
    <x v="0"/>
    <s v="United States"/>
    <s v="Hamilton"/>
    <x v="24"/>
    <n v="45011"/>
    <x v="3"/>
    <s v="FUR-FU-10003773"/>
    <x v="0"/>
    <x v="5"/>
    <s v="Eldon Cleatmat Plus Chair Mats for High Pile Carpets"/>
    <n v="190.84800000000001"/>
    <n v="3"/>
    <n v="0.2"/>
    <x v="3717"/>
    <x v="2"/>
    <x v="2"/>
    <x v="0"/>
    <x v="4"/>
  </r>
  <r>
    <n v="4420"/>
    <s v="CA-2014-139633"/>
    <d v="2014-12-17T00:00:00"/>
    <d v="2014-12-24T00:00:00"/>
    <s v="Standard Class"/>
    <s v="EC-14050"/>
    <x v="685"/>
    <x v="0"/>
    <s v="United States"/>
    <s v="Columbus"/>
    <x v="24"/>
    <n v="43229"/>
    <x v="3"/>
    <s v="OFF-BI-10002954"/>
    <x v="1"/>
    <x v="8"/>
    <s v="Newell 3-Hole Punched Plastic Slotted Magazine Holders for Binders"/>
    <n v="5.484"/>
    <n v="4"/>
    <n v="0.7"/>
    <x v="3718"/>
    <x v="1"/>
    <x v="2"/>
    <x v="0"/>
    <x v="4"/>
  </r>
  <r>
    <n v="4421"/>
    <s v="CA-2015-163090"/>
    <d v="2015-11-17T00:00:00"/>
    <d v="2015-11-21T00:00:00"/>
    <s v="Second Class"/>
    <s v="GH-14665"/>
    <x v="348"/>
    <x v="0"/>
    <s v="United States"/>
    <s v="Chicago"/>
    <x v="10"/>
    <n v="60610"/>
    <x v="2"/>
    <s v="OFF-SU-10002537"/>
    <x v="1"/>
    <x v="14"/>
    <s v="Acme Box Cutter Scissors"/>
    <n v="40.92"/>
    <n v="5"/>
    <n v="0.2"/>
    <x v="3719"/>
    <x v="2"/>
    <x v="1"/>
    <x v="0"/>
    <x v="0"/>
  </r>
  <r>
    <n v="4422"/>
    <s v="CA-2014-117016"/>
    <d v="2014-03-04T00:00:00"/>
    <d v="2014-03-09T00:00:00"/>
    <s v="Standard Class"/>
    <s v="SC-20095"/>
    <x v="183"/>
    <x v="0"/>
    <s v="United States"/>
    <s v="Margate"/>
    <x v="2"/>
    <n v="33063"/>
    <x v="0"/>
    <s v="OFF-AR-10001374"/>
    <x v="1"/>
    <x v="6"/>
    <s v="BIC Brite Liner Highlighters, Chisel Tip"/>
    <n v="15.552"/>
    <n v="3"/>
    <n v="0.2"/>
    <x v="3233"/>
    <x v="2"/>
    <x v="2"/>
    <x v="3"/>
    <x v="10"/>
  </r>
  <r>
    <n v="4423"/>
    <s v="CA-2017-159464"/>
    <d v="2017-05-18T00:00:00"/>
    <d v="2017-05-19T00:00:00"/>
    <s v="First Class"/>
    <s v="TB-21355"/>
    <x v="422"/>
    <x v="1"/>
    <s v="United States"/>
    <s v="Sandy Springs"/>
    <x v="32"/>
    <n v="30328"/>
    <x v="0"/>
    <s v="OFF-AP-10001492"/>
    <x v="1"/>
    <x v="9"/>
    <s v="Acco Six-Outlet Power Strip, 4' Cord Length"/>
    <n v="17.239999999999998"/>
    <n v="2"/>
    <n v="0"/>
    <x v="3720"/>
    <x v="0"/>
    <x v="3"/>
    <x v="1"/>
    <x v="5"/>
  </r>
  <r>
    <n v="4424"/>
    <s v="CA-2017-159464"/>
    <d v="2017-05-18T00:00:00"/>
    <d v="2017-05-19T00:00:00"/>
    <s v="First Class"/>
    <s v="TB-21355"/>
    <x v="422"/>
    <x v="1"/>
    <s v="United States"/>
    <s v="Sandy Springs"/>
    <x v="32"/>
    <n v="30328"/>
    <x v="0"/>
    <s v="FUR-BO-10003546"/>
    <x v="0"/>
    <x v="0"/>
    <s v="Hon 4-Shelf Metal Bookcases"/>
    <n v="302.94"/>
    <n v="3"/>
    <n v="0"/>
    <x v="3721"/>
    <x v="0"/>
    <x v="3"/>
    <x v="1"/>
    <x v="5"/>
  </r>
  <r>
    <n v="4425"/>
    <s v="CA-2017-159464"/>
    <d v="2017-05-18T00:00:00"/>
    <d v="2017-05-19T00:00:00"/>
    <s v="First Class"/>
    <s v="TB-21355"/>
    <x v="422"/>
    <x v="1"/>
    <s v="United States"/>
    <s v="Sandy Springs"/>
    <x v="32"/>
    <n v="30328"/>
    <x v="0"/>
    <s v="TEC-PH-10002185"/>
    <x v="2"/>
    <x v="7"/>
    <s v="QVS USB Car Charger 2-Port 2.1Amp for iPod/iPhone/iPad/iPad 2/iPad 3"/>
    <n v="34.75"/>
    <n v="5"/>
    <n v="0"/>
    <x v="3722"/>
    <x v="0"/>
    <x v="3"/>
    <x v="1"/>
    <x v="5"/>
  </r>
  <r>
    <n v="4426"/>
    <s v="CA-2017-159464"/>
    <d v="2017-05-18T00:00:00"/>
    <d v="2017-05-19T00:00:00"/>
    <s v="First Class"/>
    <s v="TB-21355"/>
    <x v="422"/>
    <x v="1"/>
    <s v="United States"/>
    <s v="Sandy Springs"/>
    <x v="32"/>
    <n v="30328"/>
    <x v="0"/>
    <s v="OFF-BI-10000315"/>
    <x v="1"/>
    <x v="8"/>
    <s v="Poly Designer Cover &amp; Back"/>
    <n v="113.94"/>
    <n v="6"/>
    <n v="0"/>
    <x v="3723"/>
    <x v="0"/>
    <x v="3"/>
    <x v="1"/>
    <x v="5"/>
  </r>
  <r>
    <n v="4427"/>
    <s v="CA-2017-159464"/>
    <d v="2017-05-18T00:00:00"/>
    <d v="2017-05-19T00:00:00"/>
    <s v="First Class"/>
    <s v="TB-21355"/>
    <x v="422"/>
    <x v="1"/>
    <s v="United States"/>
    <s v="Sandy Springs"/>
    <x v="32"/>
    <n v="30328"/>
    <x v="0"/>
    <s v="TEC-PH-10002350"/>
    <x v="2"/>
    <x v="7"/>
    <s v="Apple EarPods with Remote and Mic"/>
    <n v="55.98"/>
    <n v="2"/>
    <n v="0"/>
    <x v="3724"/>
    <x v="0"/>
    <x v="3"/>
    <x v="1"/>
    <x v="5"/>
  </r>
  <r>
    <n v="4428"/>
    <s v="US-2017-103226"/>
    <d v="2017-09-22T00:00:00"/>
    <d v="2017-09-28T00:00:00"/>
    <s v="Standard Class"/>
    <s v="DW-13195"/>
    <x v="694"/>
    <x v="1"/>
    <s v="United States"/>
    <s v="Albuquerque"/>
    <x v="27"/>
    <n v="87105"/>
    <x v="1"/>
    <s v="OFF-PA-10002666"/>
    <x v="1"/>
    <x v="10"/>
    <s v="Southworth 25% Cotton Linen-Finish Paper &amp; Envelopes"/>
    <n v="27.18"/>
    <n v="3"/>
    <n v="0"/>
    <x v="3725"/>
    <x v="0"/>
    <x v="3"/>
    <x v="2"/>
    <x v="8"/>
  </r>
  <r>
    <n v="4429"/>
    <s v="CA-2017-119452"/>
    <d v="2017-03-21T00:00:00"/>
    <d v="2017-03-27T00:00:00"/>
    <s v="Standard Class"/>
    <s v="CL-12565"/>
    <x v="52"/>
    <x v="0"/>
    <s v="United States"/>
    <s v="Tulsa"/>
    <x v="26"/>
    <n v="74133"/>
    <x v="2"/>
    <s v="FUR-CH-10004495"/>
    <x v="0"/>
    <x v="1"/>
    <s v="Global Leather and Oak Executive Chair, Black"/>
    <n v="1805.88"/>
    <n v="6"/>
    <n v="0"/>
    <x v="3726"/>
    <x v="0"/>
    <x v="3"/>
    <x v="3"/>
    <x v="10"/>
  </r>
  <r>
    <n v="4430"/>
    <s v="CA-2017-147725"/>
    <d v="2017-09-14T00:00:00"/>
    <d v="2017-09-14T00:00:00"/>
    <s v="Same Day"/>
    <s v="LT-17110"/>
    <x v="299"/>
    <x v="0"/>
    <s v="United States"/>
    <s v="Orange"/>
    <x v="30"/>
    <n v="7050"/>
    <x v="3"/>
    <s v="OFF-AR-10001725"/>
    <x v="1"/>
    <x v="6"/>
    <s v="Boston Home &amp; Office Model 2000 Electric Pencil Sharpeners"/>
    <n v="70.95"/>
    <n v="3"/>
    <n v="0"/>
    <x v="3727"/>
    <x v="0"/>
    <x v="3"/>
    <x v="2"/>
    <x v="8"/>
  </r>
  <r>
    <n v="4431"/>
    <s v="CA-2016-168893"/>
    <d v="2016-11-03T00:00:00"/>
    <d v="2016-11-08T00:00:00"/>
    <s v="Second Class"/>
    <s v="AP-10915"/>
    <x v="275"/>
    <x v="0"/>
    <s v="United States"/>
    <s v="Henderson"/>
    <x v="0"/>
    <n v="42420"/>
    <x v="0"/>
    <s v="OFF-FA-10002280"/>
    <x v="1"/>
    <x v="13"/>
    <s v="Advantus Plastic Paper Clips"/>
    <n v="20"/>
    <n v="4"/>
    <n v="0"/>
    <x v="3728"/>
    <x v="0"/>
    <x v="0"/>
    <x v="0"/>
    <x v="0"/>
  </r>
  <r>
    <n v="4432"/>
    <s v="CA-2016-168893"/>
    <d v="2016-11-03T00:00:00"/>
    <d v="2016-11-08T00:00:00"/>
    <s v="Second Class"/>
    <s v="AP-10915"/>
    <x v="275"/>
    <x v="0"/>
    <s v="United States"/>
    <s v="Henderson"/>
    <x v="0"/>
    <n v="42420"/>
    <x v="0"/>
    <s v="OFF-AR-10001770"/>
    <x v="1"/>
    <x v="6"/>
    <s v="Economy #2 Pencils"/>
    <n v="7.98"/>
    <n v="3"/>
    <n v="0"/>
    <x v="3729"/>
    <x v="0"/>
    <x v="0"/>
    <x v="0"/>
    <x v="0"/>
  </r>
  <r>
    <n v="4433"/>
    <s v="CA-2016-168893"/>
    <d v="2016-11-03T00:00:00"/>
    <d v="2016-11-08T00:00:00"/>
    <s v="Second Class"/>
    <s v="AP-10915"/>
    <x v="275"/>
    <x v="0"/>
    <s v="United States"/>
    <s v="Henderson"/>
    <x v="0"/>
    <n v="42420"/>
    <x v="0"/>
    <s v="FUR-FU-10002885"/>
    <x v="0"/>
    <x v="5"/>
    <s v="Magna Visual Magnetic Picture Hangers"/>
    <n v="24.1"/>
    <n v="5"/>
    <n v="0"/>
    <x v="936"/>
    <x v="0"/>
    <x v="0"/>
    <x v="0"/>
    <x v="0"/>
  </r>
  <r>
    <n v="4434"/>
    <s v="CA-2016-168893"/>
    <d v="2016-11-03T00:00:00"/>
    <d v="2016-11-08T00:00:00"/>
    <s v="Second Class"/>
    <s v="AP-10915"/>
    <x v="275"/>
    <x v="0"/>
    <s v="United States"/>
    <s v="Henderson"/>
    <x v="0"/>
    <n v="42420"/>
    <x v="0"/>
    <s v="OFF-AR-10003772"/>
    <x v="1"/>
    <x v="6"/>
    <s v="Boston 16750 Black Compact Battery Pencil Sharpener"/>
    <n v="8.75"/>
    <n v="1"/>
    <n v="0"/>
    <x v="3730"/>
    <x v="0"/>
    <x v="0"/>
    <x v="0"/>
    <x v="0"/>
  </r>
  <r>
    <n v="4435"/>
    <s v="CA-2016-168893"/>
    <d v="2016-11-03T00:00:00"/>
    <d v="2016-11-08T00:00:00"/>
    <s v="Second Class"/>
    <s v="AP-10915"/>
    <x v="275"/>
    <x v="0"/>
    <s v="United States"/>
    <s v="Henderson"/>
    <x v="0"/>
    <n v="42420"/>
    <x v="0"/>
    <s v="FUR-TA-10003392"/>
    <x v="0"/>
    <x v="3"/>
    <s v="Global Adaptabilities Conference Tables"/>
    <n v="842.94"/>
    <n v="3"/>
    <n v="0"/>
    <x v="3731"/>
    <x v="0"/>
    <x v="0"/>
    <x v="0"/>
    <x v="0"/>
  </r>
  <r>
    <n v="4436"/>
    <s v="CA-2016-163398"/>
    <d v="2016-05-03T00:00:00"/>
    <d v="2016-05-08T00:00:00"/>
    <s v="Standard Class"/>
    <s v="CB-12415"/>
    <x v="558"/>
    <x v="0"/>
    <s v="United States"/>
    <s v="Chicago"/>
    <x v="10"/>
    <n v="60653"/>
    <x v="2"/>
    <s v="OFF-BI-10000014"/>
    <x v="1"/>
    <x v="8"/>
    <s v="Heavy-Duty E-Z-D Binders"/>
    <n v="2.1819999999999999"/>
    <n v="1"/>
    <n v="0.8"/>
    <x v="3732"/>
    <x v="1"/>
    <x v="0"/>
    <x v="1"/>
    <x v="5"/>
  </r>
  <r>
    <n v="4437"/>
    <s v="CA-2016-163398"/>
    <d v="2016-05-03T00:00:00"/>
    <d v="2016-05-08T00:00:00"/>
    <s v="Standard Class"/>
    <s v="CB-12415"/>
    <x v="558"/>
    <x v="0"/>
    <s v="United States"/>
    <s v="Chicago"/>
    <x v="10"/>
    <n v="60653"/>
    <x v="2"/>
    <s v="OFF-AR-10003217"/>
    <x v="1"/>
    <x v="6"/>
    <s v="Newell 316"/>
    <n v="27.384"/>
    <n v="7"/>
    <n v="0.2"/>
    <x v="3733"/>
    <x v="2"/>
    <x v="0"/>
    <x v="1"/>
    <x v="5"/>
  </r>
  <r>
    <n v="4438"/>
    <s v="CA-2016-163398"/>
    <d v="2016-05-03T00:00:00"/>
    <d v="2016-05-08T00:00:00"/>
    <s v="Standard Class"/>
    <s v="CB-12415"/>
    <x v="558"/>
    <x v="0"/>
    <s v="United States"/>
    <s v="Chicago"/>
    <x v="10"/>
    <n v="60653"/>
    <x v="2"/>
    <s v="OFF-AP-10002403"/>
    <x v="1"/>
    <x v="9"/>
    <s v="Acco Smartsocket Color-Coded Six-Outlet AC Adapter Model Surge Protectors"/>
    <n v="26.405999999999999"/>
    <n v="3"/>
    <n v="0.8"/>
    <x v="3734"/>
    <x v="1"/>
    <x v="0"/>
    <x v="1"/>
    <x v="5"/>
  </r>
  <r>
    <n v="4439"/>
    <s v="CA-2016-162726"/>
    <d v="2016-12-27T00:00:00"/>
    <d v="2017-01-02T00:00:00"/>
    <s v="Standard Class"/>
    <s v="MT-17815"/>
    <x v="363"/>
    <x v="0"/>
    <s v="United States"/>
    <s v="Port Arthur"/>
    <x v="5"/>
    <n v="77642"/>
    <x v="2"/>
    <s v="OFF-PA-10001972"/>
    <x v="1"/>
    <x v="10"/>
    <s v="Xerox 214"/>
    <n v="10.368"/>
    <n v="2"/>
    <n v="0.2"/>
    <x v="572"/>
    <x v="2"/>
    <x v="0"/>
    <x v="0"/>
    <x v="4"/>
  </r>
  <r>
    <n v="4440"/>
    <s v="CA-2016-162726"/>
    <d v="2016-12-27T00:00:00"/>
    <d v="2017-01-02T00:00:00"/>
    <s v="Standard Class"/>
    <s v="MT-17815"/>
    <x v="363"/>
    <x v="0"/>
    <s v="United States"/>
    <s v="Port Arthur"/>
    <x v="5"/>
    <n v="77642"/>
    <x v="2"/>
    <s v="OFF-PA-10004041"/>
    <x v="1"/>
    <x v="10"/>
    <s v="It's Hot Message Books with Stickers, 2 3/4&quot; x 5&quot;"/>
    <n v="23.68"/>
    <n v="4"/>
    <n v="0.2"/>
    <x v="1256"/>
    <x v="2"/>
    <x v="0"/>
    <x v="0"/>
    <x v="4"/>
  </r>
  <r>
    <n v="4441"/>
    <s v="US-2016-111290"/>
    <d v="2016-07-22T00:00:00"/>
    <d v="2016-07-26T00:00:00"/>
    <s v="Standard Class"/>
    <s v="DK-13375"/>
    <x v="589"/>
    <x v="0"/>
    <s v="United States"/>
    <s v="Westland"/>
    <x v="12"/>
    <n v="48185"/>
    <x v="2"/>
    <s v="TEC-AC-10004975"/>
    <x v="2"/>
    <x v="11"/>
    <s v="Plantronics Audio 995 Wireless Stereo Headset"/>
    <n v="109.95"/>
    <n v="1"/>
    <n v="0"/>
    <x v="3735"/>
    <x v="0"/>
    <x v="0"/>
    <x v="2"/>
    <x v="7"/>
  </r>
  <r>
    <n v="4442"/>
    <s v="US-2016-111290"/>
    <d v="2016-07-22T00:00:00"/>
    <d v="2016-07-26T00:00:00"/>
    <s v="Standard Class"/>
    <s v="DK-13375"/>
    <x v="589"/>
    <x v="0"/>
    <s v="United States"/>
    <s v="Westland"/>
    <x v="12"/>
    <n v="48185"/>
    <x v="2"/>
    <s v="OFF-ST-10001932"/>
    <x v="1"/>
    <x v="4"/>
    <s v="Fellowes Staxonsteel Drawer Files"/>
    <n v="965.85"/>
    <n v="5"/>
    <n v="0"/>
    <x v="3736"/>
    <x v="0"/>
    <x v="0"/>
    <x v="2"/>
    <x v="7"/>
  </r>
  <r>
    <n v="4443"/>
    <s v="US-2016-111290"/>
    <d v="2016-07-22T00:00:00"/>
    <d v="2016-07-26T00:00:00"/>
    <s v="Standard Class"/>
    <s v="DK-13375"/>
    <x v="589"/>
    <x v="0"/>
    <s v="United States"/>
    <s v="Westland"/>
    <x v="12"/>
    <n v="48185"/>
    <x v="2"/>
    <s v="OFF-AR-10001761"/>
    <x v="1"/>
    <x v="6"/>
    <s v="Avery Hi-Liter Smear-Safe Highlighters"/>
    <n v="29.2"/>
    <n v="5"/>
    <n v="0"/>
    <x v="3737"/>
    <x v="0"/>
    <x v="0"/>
    <x v="2"/>
    <x v="7"/>
  </r>
  <r>
    <n v="4444"/>
    <s v="US-2016-111290"/>
    <d v="2016-07-22T00:00:00"/>
    <d v="2016-07-26T00:00:00"/>
    <s v="Standard Class"/>
    <s v="DK-13375"/>
    <x v="589"/>
    <x v="0"/>
    <s v="United States"/>
    <s v="Westland"/>
    <x v="12"/>
    <n v="48185"/>
    <x v="2"/>
    <s v="OFF-PA-10002262"/>
    <x v="1"/>
    <x v="10"/>
    <s v="Xerox 192"/>
    <n v="32.4"/>
    <n v="5"/>
    <n v="0"/>
    <x v="56"/>
    <x v="0"/>
    <x v="0"/>
    <x v="2"/>
    <x v="7"/>
  </r>
  <r>
    <n v="4445"/>
    <s v="US-2014-147704"/>
    <d v="2014-11-16T00:00:00"/>
    <d v="2014-11-21T00:00:00"/>
    <s v="Standard Class"/>
    <s v="SR-20740"/>
    <x v="256"/>
    <x v="2"/>
    <s v="United States"/>
    <s v="Bloomington"/>
    <x v="14"/>
    <n v="47401"/>
    <x v="2"/>
    <s v="OFF-EN-10004483"/>
    <x v="1"/>
    <x v="12"/>
    <s v="#10 White Business Envelopes,4 1/8 x 9 1/2"/>
    <n v="78.349999999999994"/>
    <n v="5"/>
    <n v="0"/>
    <x v="2764"/>
    <x v="0"/>
    <x v="2"/>
    <x v="0"/>
    <x v="0"/>
  </r>
  <r>
    <n v="4446"/>
    <s v="US-2014-147704"/>
    <d v="2014-11-16T00:00:00"/>
    <d v="2014-11-21T00:00:00"/>
    <s v="Standard Class"/>
    <s v="SR-20740"/>
    <x v="256"/>
    <x v="2"/>
    <s v="United States"/>
    <s v="Bloomington"/>
    <x v="14"/>
    <n v="47401"/>
    <x v="2"/>
    <s v="OFF-PA-10003270"/>
    <x v="1"/>
    <x v="10"/>
    <s v="Xerox 1954"/>
    <n v="31.68"/>
    <n v="6"/>
    <n v="0"/>
    <x v="3738"/>
    <x v="0"/>
    <x v="2"/>
    <x v="0"/>
    <x v="0"/>
  </r>
  <r>
    <n v="4447"/>
    <s v="US-2014-147704"/>
    <d v="2014-11-16T00:00:00"/>
    <d v="2014-11-21T00:00:00"/>
    <s v="Standard Class"/>
    <s v="SR-20740"/>
    <x v="256"/>
    <x v="2"/>
    <s v="United States"/>
    <s v="Bloomington"/>
    <x v="14"/>
    <n v="47401"/>
    <x v="2"/>
    <s v="OFF-BI-10001634"/>
    <x v="1"/>
    <x v="8"/>
    <s v="Wilson Jones Active Use Binders"/>
    <n v="29.12"/>
    <n v="4"/>
    <n v="0"/>
    <x v="3739"/>
    <x v="0"/>
    <x v="2"/>
    <x v="0"/>
    <x v="0"/>
  </r>
  <r>
    <n v="4448"/>
    <s v="US-2014-147704"/>
    <d v="2014-11-16T00:00:00"/>
    <d v="2014-11-21T00:00:00"/>
    <s v="Standard Class"/>
    <s v="SR-20740"/>
    <x v="256"/>
    <x v="2"/>
    <s v="United States"/>
    <s v="Bloomington"/>
    <x v="14"/>
    <n v="47401"/>
    <x v="2"/>
    <s v="OFF-ST-10000675"/>
    <x v="1"/>
    <x v="4"/>
    <s v="File Shuttle II and Handi-File, Black"/>
    <n v="169.45"/>
    <n v="5"/>
    <n v="0"/>
    <x v="3740"/>
    <x v="0"/>
    <x v="2"/>
    <x v="0"/>
    <x v="0"/>
  </r>
  <r>
    <n v="4449"/>
    <s v="CA-2015-121965"/>
    <d v="2015-06-19T00:00:00"/>
    <d v="2015-06-23T00:00:00"/>
    <s v="Standard Class"/>
    <s v="LH-17155"/>
    <x v="109"/>
    <x v="0"/>
    <s v="United States"/>
    <s v="Los Angeles"/>
    <x v="1"/>
    <n v="90032"/>
    <x v="1"/>
    <s v="FUR-FU-10000732"/>
    <x v="0"/>
    <x v="5"/>
    <s v="Eldon 200 Class Desk Accessories"/>
    <n v="12.56"/>
    <n v="2"/>
    <n v="0"/>
    <x v="3741"/>
    <x v="0"/>
    <x v="1"/>
    <x v="1"/>
    <x v="1"/>
  </r>
  <r>
    <n v="4450"/>
    <s v="CA-2015-121965"/>
    <d v="2015-06-19T00:00:00"/>
    <d v="2015-06-23T00:00:00"/>
    <s v="Standard Class"/>
    <s v="LH-17155"/>
    <x v="109"/>
    <x v="0"/>
    <s v="United States"/>
    <s v="Los Angeles"/>
    <x v="1"/>
    <n v="90032"/>
    <x v="1"/>
    <s v="OFF-PA-10004355"/>
    <x v="1"/>
    <x v="10"/>
    <s v="Xerox 231"/>
    <n v="6.48"/>
    <n v="1"/>
    <n v="0"/>
    <x v="90"/>
    <x v="0"/>
    <x v="1"/>
    <x v="1"/>
    <x v="1"/>
  </r>
  <r>
    <n v="4451"/>
    <s v="CA-2015-121965"/>
    <d v="2015-06-19T00:00:00"/>
    <d v="2015-06-23T00:00:00"/>
    <s v="Standard Class"/>
    <s v="LH-17155"/>
    <x v="109"/>
    <x v="0"/>
    <s v="United States"/>
    <s v="Los Angeles"/>
    <x v="1"/>
    <n v="90032"/>
    <x v="1"/>
    <s v="OFF-EN-10000056"/>
    <x v="1"/>
    <x v="12"/>
    <s v="Cameo Buff Policy Envelopes"/>
    <n v="186.69"/>
    <n v="3"/>
    <n v="0"/>
    <x v="753"/>
    <x v="0"/>
    <x v="1"/>
    <x v="1"/>
    <x v="1"/>
  </r>
  <r>
    <n v="4452"/>
    <s v="CA-2016-147137"/>
    <d v="2016-07-04T00:00:00"/>
    <d v="2016-07-06T00:00:00"/>
    <s v="First Class"/>
    <s v="AA-10645"/>
    <x v="731"/>
    <x v="0"/>
    <s v="United States"/>
    <s v="San Francisco"/>
    <x v="1"/>
    <n v="94109"/>
    <x v="1"/>
    <s v="FUR-FU-10000221"/>
    <x v="0"/>
    <x v="5"/>
    <s v="Master Caster Door Stop, Brown"/>
    <n v="25.4"/>
    <n v="5"/>
    <n v="0"/>
    <x v="3742"/>
    <x v="0"/>
    <x v="0"/>
    <x v="2"/>
    <x v="7"/>
  </r>
  <r>
    <n v="4453"/>
    <s v="CA-2016-147137"/>
    <d v="2016-07-04T00:00:00"/>
    <d v="2016-07-06T00:00:00"/>
    <s v="First Class"/>
    <s v="AA-10645"/>
    <x v="731"/>
    <x v="0"/>
    <s v="United States"/>
    <s v="San Francisco"/>
    <x v="1"/>
    <n v="94109"/>
    <x v="1"/>
    <s v="OFF-EN-10003567"/>
    <x v="1"/>
    <x v="12"/>
    <s v="Inter-Office Recycled Envelopes, Brown Kraft, Button-String,10&quot; x 13&quot; , 100/Box"/>
    <n v="43.96"/>
    <n v="2"/>
    <n v="0"/>
    <x v="3743"/>
    <x v="0"/>
    <x v="0"/>
    <x v="2"/>
    <x v="7"/>
  </r>
  <r>
    <n v="4454"/>
    <s v="CA-2016-147137"/>
    <d v="2016-07-04T00:00:00"/>
    <d v="2016-07-06T00:00:00"/>
    <s v="First Class"/>
    <s v="AA-10645"/>
    <x v="731"/>
    <x v="0"/>
    <s v="United States"/>
    <s v="San Francisco"/>
    <x v="1"/>
    <n v="94109"/>
    <x v="1"/>
    <s v="FUR-BO-10001811"/>
    <x v="0"/>
    <x v="0"/>
    <s v="Atlantic Metals Mobile 5-Shelf Bookcases, Custom Colors"/>
    <n v="1279.165"/>
    <n v="5"/>
    <n v="0.15"/>
    <x v="3744"/>
    <x v="2"/>
    <x v="0"/>
    <x v="2"/>
    <x v="7"/>
  </r>
  <r>
    <n v="4455"/>
    <s v="CA-2016-147137"/>
    <d v="2016-07-04T00:00:00"/>
    <d v="2016-07-06T00:00:00"/>
    <s v="First Class"/>
    <s v="AA-10645"/>
    <x v="731"/>
    <x v="0"/>
    <s v="United States"/>
    <s v="San Francisco"/>
    <x v="1"/>
    <n v="94109"/>
    <x v="1"/>
    <s v="OFF-ST-10002486"/>
    <x v="1"/>
    <x v="4"/>
    <s v="Eldon Shelf Savers Cubes and Bins"/>
    <n v="27.92"/>
    <n v="4"/>
    <n v="0"/>
    <x v="3745"/>
    <x v="0"/>
    <x v="0"/>
    <x v="2"/>
    <x v="7"/>
  </r>
  <r>
    <n v="4456"/>
    <s v="US-2015-146745"/>
    <d v="2015-09-03T00:00:00"/>
    <d v="2015-09-08T00:00:00"/>
    <s v="Standard Class"/>
    <s v="AS-10630"/>
    <x v="357"/>
    <x v="2"/>
    <s v="United States"/>
    <s v="San Francisco"/>
    <x v="1"/>
    <n v="94110"/>
    <x v="1"/>
    <s v="FUR-CH-10002372"/>
    <x v="0"/>
    <x v="1"/>
    <s v="Office Star - Ergonomically Designed Knee Chair"/>
    <n v="129.56800000000001"/>
    <n v="2"/>
    <n v="0.2"/>
    <x v="2515"/>
    <x v="2"/>
    <x v="1"/>
    <x v="2"/>
    <x v="8"/>
  </r>
  <r>
    <n v="4457"/>
    <s v="US-2015-146745"/>
    <d v="2015-09-03T00:00:00"/>
    <d v="2015-09-08T00:00:00"/>
    <s v="Standard Class"/>
    <s v="AS-10630"/>
    <x v="357"/>
    <x v="2"/>
    <s v="United States"/>
    <s v="San Francisco"/>
    <x v="1"/>
    <n v="94110"/>
    <x v="1"/>
    <s v="OFF-BI-10003274"/>
    <x v="1"/>
    <x v="8"/>
    <s v="Avery Durable Slant Ring Binders, No Labels"/>
    <n v="6.3680000000000003"/>
    <n v="2"/>
    <n v="0.2"/>
    <x v="3746"/>
    <x v="2"/>
    <x v="1"/>
    <x v="2"/>
    <x v="8"/>
  </r>
  <r>
    <n v="4458"/>
    <s v="CA-2017-115175"/>
    <d v="2017-08-07T00:00:00"/>
    <d v="2017-08-12T00:00:00"/>
    <s v="Standard Class"/>
    <s v="MC-17575"/>
    <x v="430"/>
    <x v="0"/>
    <s v="United States"/>
    <s v="San Jose"/>
    <x v="1"/>
    <n v="95123"/>
    <x v="1"/>
    <s v="OFF-PA-10001878"/>
    <x v="1"/>
    <x v="10"/>
    <s v="Xerox 1891"/>
    <n v="244.55"/>
    <n v="5"/>
    <n v="0"/>
    <x v="1749"/>
    <x v="0"/>
    <x v="3"/>
    <x v="2"/>
    <x v="6"/>
  </r>
  <r>
    <n v="4459"/>
    <s v="CA-2017-105851"/>
    <d v="2017-03-13T00:00:00"/>
    <d v="2017-03-20T00:00:00"/>
    <s v="Standard Class"/>
    <s v="SE-20110"/>
    <x v="339"/>
    <x v="0"/>
    <s v="United States"/>
    <s v="Denver"/>
    <x v="22"/>
    <n v="80219"/>
    <x v="1"/>
    <s v="OFF-SU-10002881"/>
    <x v="1"/>
    <x v="14"/>
    <s v="Martin Yale Chadless Opener Electric Letter Opener"/>
    <n v="1332.4960000000001"/>
    <n v="2"/>
    <n v="0.2"/>
    <x v="3747"/>
    <x v="2"/>
    <x v="3"/>
    <x v="3"/>
    <x v="10"/>
  </r>
  <r>
    <n v="4460"/>
    <s v="US-2017-125717"/>
    <d v="2017-09-28T00:00:00"/>
    <d v="2017-10-01T00:00:00"/>
    <s v="First Class"/>
    <s v="DS-13030"/>
    <x v="284"/>
    <x v="2"/>
    <s v="United States"/>
    <s v="Aurora"/>
    <x v="22"/>
    <n v="80013"/>
    <x v="1"/>
    <s v="FUR-FU-10001979"/>
    <x v="0"/>
    <x v="5"/>
    <s v="Dana Halogen Swing-Arm Architect Lamp"/>
    <n v="32.776000000000003"/>
    <n v="1"/>
    <n v="0.2"/>
    <x v="3748"/>
    <x v="2"/>
    <x v="3"/>
    <x v="2"/>
    <x v="8"/>
  </r>
  <r>
    <n v="4461"/>
    <s v="US-2017-125717"/>
    <d v="2017-09-28T00:00:00"/>
    <d v="2017-10-01T00:00:00"/>
    <s v="First Class"/>
    <s v="DS-13030"/>
    <x v="284"/>
    <x v="2"/>
    <s v="United States"/>
    <s v="Aurora"/>
    <x v="22"/>
    <n v="80013"/>
    <x v="1"/>
    <s v="OFF-ST-10001522"/>
    <x v="1"/>
    <x v="4"/>
    <s v="Gould Plastics 18-Pocket Panel Bin, 34w x 5-1/4d x 20-1/2h"/>
    <n v="147.184"/>
    <n v="2"/>
    <n v="0.2"/>
    <x v="3023"/>
    <x v="2"/>
    <x v="3"/>
    <x v="2"/>
    <x v="8"/>
  </r>
  <r>
    <n v="4462"/>
    <s v="US-2017-125717"/>
    <d v="2017-09-28T00:00:00"/>
    <d v="2017-10-01T00:00:00"/>
    <s v="First Class"/>
    <s v="DS-13030"/>
    <x v="284"/>
    <x v="2"/>
    <s v="United States"/>
    <s v="Aurora"/>
    <x v="22"/>
    <n v="80013"/>
    <x v="1"/>
    <s v="TEC-AC-10003657"/>
    <x v="2"/>
    <x v="11"/>
    <s v="Lenovo 17-Key USB Numeric Keypad"/>
    <n v="54.384"/>
    <n v="2"/>
    <n v="0.2"/>
    <x v="159"/>
    <x v="2"/>
    <x v="3"/>
    <x v="2"/>
    <x v="8"/>
  </r>
  <r>
    <n v="4463"/>
    <s v="US-2017-125717"/>
    <d v="2017-09-28T00:00:00"/>
    <d v="2017-10-01T00:00:00"/>
    <s v="First Class"/>
    <s v="DS-13030"/>
    <x v="284"/>
    <x v="2"/>
    <s v="United States"/>
    <s v="Aurora"/>
    <x v="22"/>
    <n v="80013"/>
    <x v="1"/>
    <s v="OFF-BI-10001718"/>
    <x v="1"/>
    <x v="8"/>
    <s v="GBC DocuBind P50 Personal Binding Machine"/>
    <n v="76.775999999999996"/>
    <n v="4"/>
    <n v="0.7"/>
    <x v="2117"/>
    <x v="1"/>
    <x v="3"/>
    <x v="2"/>
    <x v="8"/>
  </r>
  <r>
    <n v="4464"/>
    <s v="US-2017-125717"/>
    <d v="2017-09-28T00:00:00"/>
    <d v="2017-10-01T00:00:00"/>
    <s v="First Class"/>
    <s v="DS-13030"/>
    <x v="284"/>
    <x v="2"/>
    <s v="United States"/>
    <s v="Aurora"/>
    <x v="22"/>
    <n v="80013"/>
    <x v="1"/>
    <s v="OFF-PA-10003022"/>
    <x v="1"/>
    <x v="10"/>
    <s v="Xerox 1992"/>
    <n v="14.352"/>
    <n v="3"/>
    <n v="0.2"/>
    <x v="1177"/>
    <x v="2"/>
    <x v="3"/>
    <x v="2"/>
    <x v="8"/>
  </r>
  <r>
    <n v="4465"/>
    <s v="US-2017-125717"/>
    <d v="2017-09-28T00:00:00"/>
    <d v="2017-10-01T00:00:00"/>
    <s v="First Class"/>
    <s v="DS-13030"/>
    <x v="284"/>
    <x v="2"/>
    <s v="United States"/>
    <s v="Aurora"/>
    <x v="22"/>
    <n v="80013"/>
    <x v="1"/>
    <s v="OFF-AP-10000891"/>
    <x v="1"/>
    <x v="9"/>
    <s v="Kensington 7 Outlet MasterPiece HOMEOFFICE Power Control Center"/>
    <n v="209.792"/>
    <n v="2"/>
    <n v="0.2"/>
    <x v="3749"/>
    <x v="2"/>
    <x v="3"/>
    <x v="2"/>
    <x v="8"/>
  </r>
  <r>
    <n v="4466"/>
    <s v="CA-2015-163895"/>
    <d v="2015-08-07T00:00:00"/>
    <d v="2015-08-11T00:00:00"/>
    <s v="Standard Class"/>
    <s v="NS-18640"/>
    <x v="374"/>
    <x v="1"/>
    <s v="United States"/>
    <s v="Boise"/>
    <x v="45"/>
    <n v="83704"/>
    <x v="1"/>
    <s v="OFF-BI-10004970"/>
    <x v="1"/>
    <x v="8"/>
    <s v="ACCOHIDE 3-Ring Binder, Blue, 1&quot;"/>
    <n v="3.3039999999999998"/>
    <n v="1"/>
    <n v="0.2"/>
    <x v="3750"/>
    <x v="2"/>
    <x v="1"/>
    <x v="2"/>
    <x v="6"/>
  </r>
  <r>
    <n v="4467"/>
    <s v="CA-2017-168641"/>
    <d v="2017-11-24T00:00:00"/>
    <d v="2017-12-01T00:00:00"/>
    <s v="Standard Class"/>
    <s v="KA-16525"/>
    <x v="567"/>
    <x v="0"/>
    <s v="United States"/>
    <s v="New York City"/>
    <x v="15"/>
    <n v="10035"/>
    <x v="3"/>
    <s v="OFF-AR-10003759"/>
    <x v="1"/>
    <x v="6"/>
    <s v="Crayola Anti Dust Chalk, 12/Pack"/>
    <n v="16.38"/>
    <n v="9"/>
    <n v="0"/>
    <x v="3751"/>
    <x v="0"/>
    <x v="3"/>
    <x v="0"/>
    <x v="0"/>
  </r>
  <r>
    <n v="4468"/>
    <s v="CA-2017-168641"/>
    <d v="2017-11-24T00:00:00"/>
    <d v="2017-12-01T00:00:00"/>
    <s v="Standard Class"/>
    <s v="KA-16525"/>
    <x v="567"/>
    <x v="0"/>
    <s v="United States"/>
    <s v="New York City"/>
    <x v="15"/>
    <n v="10035"/>
    <x v="3"/>
    <s v="OFF-EN-10003001"/>
    <x v="1"/>
    <x v="12"/>
    <s v="Ames Color-File Green Diamond Border X-ray Mailers"/>
    <n v="167.96"/>
    <n v="2"/>
    <n v="0"/>
    <x v="1280"/>
    <x v="0"/>
    <x v="3"/>
    <x v="0"/>
    <x v="0"/>
  </r>
  <r>
    <n v="4469"/>
    <s v="CA-2017-168641"/>
    <d v="2017-11-24T00:00:00"/>
    <d v="2017-12-01T00:00:00"/>
    <s v="Standard Class"/>
    <s v="KA-16525"/>
    <x v="567"/>
    <x v="0"/>
    <s v="United States"/>
    <s v="New York City"/>
    <x v="15"/>
    <n v="10035"/>
    <x v="3"/>
    <s v="FUR-BO-10000780"/>
    <x v="0"/>
    <x v="0"/>
    <s v="O'Sullivan Plantations 2-Door Library in Landvery Oak"/>
    <n v="321.56799999999998"/>
    <n v="2"/>
    <n v="0.2"/>
    <x v="3752"/>
    <x v="2"/>
    <x v="3"/>
    <x v="0"/>
    <x v="0"/>
  </r>
  <r>
    <n v="4470"/>
    <s v="CA-2017-168641"/>
    <d v="2017-11-24T00:00:00"/>
    <d v="2017-12-01T00:00:00"/>
    <s v="Standard Class"/>
    <s v="KA-16525"/>
    <x v="567"/>
    <x v="0"/>
    <s v="United States"/>
    <s v="New York City"/>
    <x v="15"/>
    <n v="10035"/>
    <x v="3"/>
    <s v="OFF-PA-10001972"/>
    <x v="1"/>
    <x v="10"/>
    <s v="Xerox 214"/>
    <n v="12.96"/>
    <n v="2"/>
    <n v="0"/>
    <x v="91"/>
    <x v="0"/>
    <x v="3"/>
    <x v="0"/>
    <x v="0"/>
  </r>
  <r>
    <n v="4471"/>
    <s v="CA-2017-156895"/>
    <d v="2017-05-08T00:00:00"/>
    <d v="2017-05-12T00:00:00"/>
    <s v="Standard Class"/>
    <s v="DJ-13510"/>
    <x v="137"/>
    <x v="1"/>
    <s v="United States"/>
    <s v="Philadelphia"/>
    <x v="9"/>
    <n v="19140"/>
    <x v="3"/>
    <s v="FUR-CH-10003535"/>
    <x v="0"/>
    <x v="1"/>
    <s v="Global Armless Task Chair, Royal Blue"/>
    <n v="128.05799999999999"/>
    <n v="3"/>
    <n v="0.3"/>
    <x v="3753"/>
    <x v="1"/>
    <x v="3"/>
    <x v="1"/>
    <x v="5"/>
  </r>
  <r>
    <n v="4472"/>
    <s v="CA-2017-121300"/>
    <d v="2017-09-29T00:00:00"/>
    <d v="2017-09-29T00:00:00"/>
    <s v="Same Day"/>
    <s v="MG-17680"/>
    <x v="67"/>
    <x v="2"/>
    <s v="United States"/>
    <s v="Mentor"/>
    <x v="24"/>
    <n v="44060"/>
    <x v="3"/>
    <s v="FUR-CH-10003774"/>
    <x v="0"/>
    <x v="1"/>
    <s v="Global Wood Trimmed Manager's Task Chair, Khaki"/>
    <n v="63.686"/>
    <n v="1"/>
    <n v="0.3"/>
    <x v="3754"/>
    <x v="1"/>
    <x v="3"/>
    <x v="2"/>
    <x v="8"/>
  </r>
  <r>
    <n v="4473"/>
    <s v="CA-2017-121300"/>
    <d v="2017-09-29T00:00:00"/>
    <d v="2017-09-29T00:00:00"/>
    <s v="Same Day"/>
    <s v="MG-17680"/>
    <x v="67"/>
    <x v="2"/>
    <s v="United States"/>
    <s v="Mentor"/>
    <x v="24"/>
    <n v="44060"/>
    <x v="3"/>
    <s v="TEC-AC-10004571"/>
    <x v="2"/>
    <x v="11"/>
    <s v="Logitech G700s Rechargeable Gaming Mouse"/>
    <n v="239.976"/>
    <n v="3"/>
    <n v="0.2"/>
    <x v="3755"/>
    <x v="2"/>
    <x v="3"/>
    <x v="2"/>
    <x v="8"/>
  </r>
  <r>
    <n v="4474"/>
    <s v="CA-2017-121300"/>
    <d v="2017-09-29T00:00:00"/>
    <d v="2017-09-29T00:00:00"/>
    <s v="Same Day"/>
    <s v="MG-17680"/>
    <x v="67"/>
    <x v="2"/>
    <s v="United States"/>
    <s v="Mentor"/>
    <x v="24"/>
    <n v="44060"/>
    <x v="3"/>
    <s v="FUR-TA-10004442"/>
    <x v="0"/>
    <x v="3"/>
    <s v="Riverside Furniture Stanwyck Manor Table Series"/>
    <n v="344.22"/>
    <n v="2"/>
    <n v="0.4"/>
    <x v="3756"/>
    <x v="1"/>
    <x v="3"/>
    <x v="2"/>
    <x v="8"/>
  </r>
  <r>
    <n v="4475"/>
    <s v="CA-2017-121300"/>
    <d v="2017-09-29T00:00:00"/>
    <d v="2017-09-29T00:00:00"/>
    <s v="Same Day"/>
    <s v="MG-17680"/>
    <x v="67"/>
    <x v="2"/>
    <s v="United States"/>
    <s v="Mentor"/>
    <x v="24"/>
    <n v="44060"/>
    <x v="3"/>
    <s v="OFF-PA-10002787"/>
    <x v="1"/>
    <x v="10"/>
    <s v="Xerox 227"/>
    <n v="15.552"/>
    <n v="3"/>
    <n v="0.2"/>
    <x v="12"/>
    <x v="2"/>
    <x v="3"/>
    <x v="2"/>
    <x v="8"/>
  </r>
  <r>
    <n v="4476"/>
    <s v="CA-2017-121300"/>
    <d v="2017-09-29T00:00:00"/>
    <d v="2017-09-29T00:00:00"/>
    <s v="Same Day"/>
    <s v="MG-17680"/>
    <x v="67"/>
    <x v="2"/>
    <s v="United States"/>
    <s v="Mentor"/>
    <x v="24"/>
    <n v="44060"/>
    <x v="3"/>
    <s v="FUR-FU-10004586"/>
    <x v="0"/>
    <x v="5"/>
    <s v="G.E. Longer-Life Indoor Recessed Floodlight Bulbs"/>
    <n v="21.248000000000001"/>
    <n v="4"/>
    <n v="0.2"/>
    <x v="3757"/>
    <x v="2"/>
    <x v="3"/>
    <x v="2"/>
    <x v="8"/>
  </r>
  <r>
    <n v="4477"/>
    <s v="CA-2017-121300"/>
    <d v="2017-09-29T00:00:00"/>
    <d v="2017-09-29T00:00:00"/>
    <s v="Same Day"/>
    <s v="MG-17680"/>
    <x v="67"/>
    <x v="2"/>
    <s v="United States"/>
    <s v="Mentor"/>
    <x v="24"/>
    <n v="44060"/>
    <x v="3"/>
    <s v="OFF-PA-10002606"/>
    <x v="1"/>
    <x v="10"/>
    <s v="Xerox 1928"/>
    <n v="8.4480000000000004"/>
    <n v="2"/>
    <n v="0.2"/>
    <x v="590"/>
    <x v="2"/>
    <x v="3"/>
    <x v="2"/>
    <x v="8"/>
  </r>
  <r>
    <n v="4478"/>
    <s v="CA-2017-130211"/>
    <d v="2017-10-22T00:00:00"/>
    <d v="2017-10-22T00:00:00"/>
    <s v="Same Day"/>
    <s v="BD-11620"/>
    <x v="379"/>
    <x v="0"/>
    <s v="United States"/>
    <s v="Lawton"/>
    <x v="26"/>
    <n v="73505"/>
    <x v="2"/>
    <s v="OFF-ST-10000129"/>
    <x v="1"/>
    <x v="4"/>
    <s v="Fellowes Recycled Storage Drawers"/>
    <n v="333.09"/>
    <n v="3"/>
    <n v="0"/>
    <x v="3758"/>
    <x v="0"/>
    <x v="3"/>
    <x v="0"/>
    <x v="2"/>
  </r>
  <r>
    <n v="4479"/>
    <s v="CA-2017-130211"/>
    <d v="2017-10-22T00:00:00"/>
    <d v="2017-10-22T00:00:00"/>
    <s v="Same Day"/>
    <s v="BD-11620"/>
    <x v="379"/>
    <x v="0"/>
    <s v="United States"/>
    <s v="Lawton"/>
    <x v="26"/>
    <n v="73505"/>
    <x v="2"/>
    <s v="FUR-TA-10003748"/>
    <x v="0"/>
    <x v="3"/>
    <s v="Bevis 36 x 72 Conference Tables"/>
    <n v="248.98"/>
    <n v="2"/>
    <n v="0"/>
    <x v="3759"/>
    <x v="0"/>
    <x v="3"/>
    <x v="0"/>
    <x v="2"/>
  </r>
  <r>
    <n v="4480"/>
    <s v="CA-2014-147235"/>
    <d v="2014-03-24T00:00:00"/>
    <d v="2014-03-28T00:00:00"/>
    <s v="Standard Class"/>
    <s v="CD-11920"/>
    <x v="303"/>
    <x v="0"/>
    <s v="United States"/>
    <s v="New York City"/>
    <x v="15"/>
    <n v="10024"/>
    <x v="3"/>
    <s v="OFF-PA-10004948"/>
    <x v="1"/>
    <x v="10"/>
    <s v="Xerox 190"/>
    <n v="24.9"/>
    <n v="5"/>
    <n v="0"/>
    <x v="1771"/>
    <x v="0"/>
    <x v="2"/>
    <x v="3"/>
    <x v="10"/>
  </r>
  <r>
    <n v="4481"/>
    <s v="CA-2016-109365"/>
    <d v="2016-11-03T00:00:00"/>
    <d v="2016-11-08T00:00:00"/>
    <s v="Standard Class"/>
    <s v="XP-21865"/>
    <x v="190"/>
    <x v="0"/>
    <s v="United States"/>
    <s v="Los Angeles"/>
    <x v="1"/>
    <n v="90049"/>
    <x v="1"/>
    <s v="OFF-FA-10001561"/>
    <x v="1"/>
    <x v="13"/>
    <s v="Stockwell Push Pins"/>
    <n v="15.26"/>
    <n v="7"/>
    <n v="0"/>
    <x v="3760"/>
    <x v="0"/>
    <x v="0"/>
    <x v="0"/>
    <x v="0"/>
  </r>
  <r>
    <n v="4482"/>
    <s v="CA-2016-109365"/>
    <d v="2016-11-03T00:00:00"/>
    <d v="2016-11-08T00:00:00"/>
    <s v="Standard Class"/>
    <s v="XP-21865"/>
    <x v="190"/>
    <x v="0"/>
    <s v="United States"/>
    <s v="Los Angeles"/>
    <x v="1"/>
    <n v="90049"/>
    <x v="1"/>
    <s v="OFF-AP-10002998"/>
    <x v="1"/>
    <x v="9"/>
    <s v="Holmes 99% HEPA Air Purifier"/>
    <n v="43.32"/>
    <n v="2"/>
    <n v="0"/>
    <x v="3761"/>
    <x v="0"/>
    <x v="0"/>
    <x v="0"/>
    <x v="0"/>
  </r>
  <r>
    <n v="4483"/>
    <s v="CA-2016-109365"/>
    <d v="2016-11-03T00:00:00"/>
    <d v="2016-11-08T00:00:00"/>
    <s v="Standard Class"/>
    <s v="XP-21865"/>
    <x v="190"/>
    <x v="0"/>
    <s v="United States"/>
    <s v="Los Angeles"/>
    <x v="1"/>
    <n v="90049"/>
    <x v="1"/>
    <s v="OFF-BI-10003981"/>
    <x v="1"/>
    <x v="8"/>
    <s v="Avery Durable Plastic 1&quot; Binders"/>
    <n v="43.584000000000003"/>
    <n v="12"/>
    <n v="0.2"/>
    <x v="3762"/>
    <x v="2"/>
    <x v="0"/>
    <x v="0"/>
    <x v="0"/>
  </r>
  <r>
    <n v="4484"/>
    <s v="CA-2016-109365"/>
    <d v="2016-11-03T00:00:00"/>
    <d v="2016-11-08T00:00:00"/>
    <s v="Standard Class"/>
    <s v="XP-21865"/>
    <x v="190"/>
    <x v="0"/>
    <s v="United States"/>
    <s v="Los Angeles"/>
    <x v="1"/>
    <n v="90049"/>
    <x v="1"/>
    <s v="OFF-PA-10001725"/>
    <x v="1"/>
    <x v="10"/>
    <s v="Xerox 1892"/>
    <n v="116.28"/>
    <n v="3"/>
    <n v="0"/>
    <x v="2393"/>
    <x v="0"/>
    <x v="0"/>
    <x v="0"/>
    <x v="0"/>
  </r>
  <r>
    <n v="4485"/>
    <s v="CA-2016-109365"/>
    <d v="2016-11-03T00:00:00"/>
    <d v="2016-11-08T00:00:00"/>
    <s v="Standard Class"/>
    <s v="XP-21865"/>
    <x v="190"/>
    <x v="0"/>
    <s v="United States"/>
    <s v="Los Angeles"/>
    <x v="1"/>
    <n v="90049"/>
    <x v="1"/>
    <s v="OFF-BI-10002071"/>
    <x v="1"/>
    <x v="8"/>
    <s v="Fellowes Black Plastic Comb Bindings"/>
    <n v="9.2959999999999994"/>
    <n v="2"/>
    <n v="0.2"/>
    <x v="3763"/>
    <x v="2"/>
    <x v="0"/>
    <x v="0"/>
    <x v="0"/>
  </r>
  <r>
    <n v="4486"/>
    <s v="CA-2016-109365"/>
    <d v="2016-11-03T00:00:00"/>
    <d v="2016-11-08T00:00:00"/>
    <s v="Standard Class"/>
    <s v="XP-21865"/>
    <x v="190"/>
    <x v="0"/>
    <s v="United States"/>
    <s v="Los Angeles"/>
    <x v="1"/>
    <n v="90049"/>
    <x v="1"/>
    <s v="OFF-PA-10000477"/>
    <x v="1"/>
    <x v="10"/>
    <s v="Xerox 22"/>
    <n v="19.440000000000001"/>
    <n v="3"/>
    <n v="0"/>
    <x v="551"/>
    <x v="0"/>
    <x v="0"/>
    <x v="0"/>
    <x v="0"/>
  </r>
  <r>
    <n v="4487"/>
    <s v="CA-2016-109365"/>
    <d v="2016-11-03T00:00:00"/>
    <d v="2016-11-08T00:00:00"/>
    <s v="Standard Class"/>
    <s v="XP-21865"/>
    <x v="190"/>
    <x v="0"/>
    <s v="United States"/>
    <s v="Los Angeles"/>
    <x v="1"/>
    <n v="90049"/>
    <x v="1"/>
    <s v="OFF-PA-10004359"/>
    <x v="1"/>
    <x v="10"/>
    <s v="Multicolor Computer Printout Paper"/>
    <n v="314.55"/>
    <n v="3"/>
    <n v="0"/>
    <x v="1945"/>
    <x v="0"/>
    <x v="0"/>
    <x v="0"/>
    <x v="0"/>
  </r>
  <r>
    <n v="4488"/>
    <s v="CA-2015-162621"/>
    <d v="2015-09-05T00:00:00"/>
    <d v="2015-09-11T00:00:00"/>
    <s v="Standard Class"/>
    <s v="CA-12055"/>
    <x v="402"/>
    <x v="2"/>
    <s v="United States"/>
    <s v="Houston"/>
    <x v="5"/>
    <n v="77036"/>
    <x v="2"/>
    <s v="OFF-BI-10000962"/>
    <x v="1"/>
    <x v="8"/>
    <s v="Acco Flexible ACCOHIDE Square Ring Data Binder, Dark Blue, 11 1/2&quot; X 14&quot; 7/8&quot;"/>
    <n v="16.27"/>
    <n v="5"/>
    <n v="0.8"/>
    <x v="3764"/>
    <x v="1"/>
    <x v="1"/>
    <x v="2"/>
    <x v="8"/>
  </r>
  <r>
    <n v="4489"/>
    <s v="CA-2015-162621"/>
    <d v="2015-09-05T00:00:00"/>
    <d v="2015-09-11T00:00:00"/>
    <s v="Standard Class"/>
    <s v="CA-12055"/>
    <x v="402"/>
    <x v="2"/>
    <s v="United States"/>
    <s v="Houston"/>
    <x v="5"/>
    <n v="77036"/>
    <x v="2"/>
    <s v="OFF-SU-10003567"/>
    <x v="1"/>
    <x v="14"/>
    <s v="Stiletto Hand Letter Openers"/>
    <n v="69.12"/>
    <n v="9"/>
    <n v="0.2"/>
    <x v="3765"/>
    <x v="2"/>
    <x v="1"/>
    <x v="2"/>
    <x v="8"/>
  </r>
  <r>
    <n v="4490"/>
    <s v="CA-2015-162621"/>
    <d v="2015-09-05T00:00:00"/>
    <d v="2015-09-11T00:00:00"/>
    <s v="Standard Class"/>
    <s v="CA-12055"/>
    <x v="402"/>
    <x v="2"/>
    <s v="United States"/>
    <s v="Houston"/>
    <x v="5"/>
    <n v="77036"/>
    <x v="2"/>
    <s v="OFF-BI-10003708"/>
    <x v="1"/>
    <x v="8"/>
    <s v="Acco Four Pocket Poly Ring Binder with Label Holder, Smoke, 1&quot;"/>
    <n v="4.47"/>
    <n v="3"/>
    <n v="0.8"/>
    <x v="3766"/>
    <x v="1"/>
    <x v="1"/>
    <x v="2"/>
    <x v="8"/>
  </r>
  <r>
    <n v="4491"/>
    <s v="CA-2017-105921"/>
    <d v="2017-08-14T00:00:00"/>
    <d v="2017-08-21T00:00:00"/>
    <s v="Standard Class"/>
    <s v="JM-15250"/>
    <x v="49"/>
    <x v="0"/>
    <s v="United States"/>
    <s v="Los Angeles"/>
    <x v="1"/>
    <n v="90032"/>
    <x v="1"/>
    <s v="FUR-TA-10001095"/>
    <x v="0"/>
    <x v="3"/>
    <s v="Chromcraft Round Conference Tables"/>
    <n v="418.29599999999999"/>
    <n v="3"/>
    <n v="0.2"/>
    <x v="3767"/>
    <x v="2"/>
    <x v="3"/>
    <x v="2"/>
    <x v="6"/>
  </r>
  <r>
    <n v="4492"/>
    <s v="CA-2014-150798"/>
    <d v="2014-12-01T00:00:00"/>
    <d v="2014-12-03T00:00:00"/>
    <s v="Second Class"/>
    <s v="JK-15730"/>
    <x v="300"/>
    <x v="0"/>
    <s v="United States"/>
    <s v="Columbus"/>
    <x v="24"/>
    <n v="43229"/>
    <x v="3"/>
    <s v="TEC-CO-10001571"/>
    <x v="2"/>
    <x v="16"/>
    <s v="Sharp 1540cs Digital Laser Copier"/>
    <n v="659.98800000000006"/>
    <n v="2"/>
    <n v="0.4"/>
    <x v="3768"/>
    <x v="1"/>
    <x v="2"/>
    <x v="0"/>
    <x v="4"/>
  </r>
  <r>
    <n v="4493"/>
    <s v="CA-2014-150798"/>
    <d v="2014-12-01T00:00:00"/>
    <d v="2014-12-03T00:00:00"/>
    <s v="Second Class"/>
    <s v="JK-15730"/>
    <x v="300"/>
    <x v="0"/>
    <s v="United States"/>
    <s v="Columbus"/>
    <x v="24"/>
    <n v="43229"/>
    <x v="3"/>
    <s v="FUR-FU-10000221"/>
    <x v="0"/>
    <x v="5"/>
    <s v="Master Caster Door Stop, Brown"/>
    <n v="8.1280000000000001"/>
    <n v="2"/>
    <n v="0.2"/>
    <x v="3769"/>
    <x v="2"/>
    <x v="2"/>
    <x v="0"/>
    <x v="4"/>
  </r>
  <r>
    <n v="4494"/>
    <s v="CA-2014-150798"/>
    <d v="2014-12-01T00:00:00"/>
    <d v="2014-12-03T00:00:00"/>
    <s v="Second Class"/>
    <s v="JK-15730"/>
    <x v="300"/>
    <x v="0"/>
    <s v="United States"/>
    <s v="Columbus"/>
    <x v="24"/>
    <n v="43229"/>
    <x v="3"/>
    <s v="OFF-PA-10001972"/>
    <x v="1"/>
    <x v="10"/>
    <s v="Xerox 214"/>
    <n v="36.287999999999997"/>
    <n v="7"/>
    <n v="0.2"/>
    <x v="1663"/>
    <x v="2"/>
    <x v="2"/>
    <x v="0"/>
    <x v="4"/>
  </r>
  <r>
    <n v="4495"/>
    <s v="CA-2014-150798"/>
    <d v="2014-12-01T00:00:00"/>
    <d v="2014-12-03T00:00:00"/>
    <s v="Second Class"/>
    <s v="JK-15730"/>
    <x v="300"/>
    <x v="0"/>
    <s v="United States"/>
    <s v="Columbus"/>
    <x v="24"/>
    <n v="43229"/>
    <x v="3"/>
    <s v="FUR-CH-10000015"/>
    <x v="0"/>
    <x v="1"/>
    <s v="Hon Multipurpose Stacking Arm Chairs"/>
    <n v="909.72"/>
    <n v="6"/>
    <n v="0.3"/>
    <x v="3770"/>
    <x v="1"/>
    <x v="2"/>
    <x v="0"/>
    <x v="4"/>
  </r>
  <r>
    <n v="4496"/>
    <s v="CA-2017-112753"/>
    <d v="2017-06-18T00:00:00"/>
    <d v="2017-06-23T00:00:00"/>
    <s v="Standard Class"/>
    <s v="CC-12670"/>
    <x v="113"/>
    <x v="0"/>
    <s v="United States"/>
    <s v="Los Angeles"/>
    <x v="1"/>
    <n v="90032"/>
    <x v="1"/>
    <s v="FUR-BO-10004015"/>
    <x v="0"/>
    <x v="0"/>
    <s v="Bush Andora Bookcase, Maple/Graphite Gray Finish"/>
    <n v="917.92349999999999"/>
    <n v="9"/>
    <n v="0.15"/>
    <x v="3771"/>
    <x v="2"/>
    <x v="3"/>
    <x v="1"/>
    <x v="1"/>
  </r>
  <r>
    <n v="4497"/>
    <s v="CA-2017-112753"/>
    <d v="2017-06-18T00:00:00"/>
    <d v="2017-06-23T00:00:00"/>
    <s v="Standard Class"/>
    <s v="CC-12670"/>
    <x v="113"/>
    <x v="0"/>
    <s v="United States"/>
    <s v="Los Angeles"/>
    <x v="1"/>
    <n v="90032"/>
    <x v="1"/>
    <s v="OFF-PA-10002036"/>
    <x v="1"/>
    <x v="10"/>
    <s v="Xerox 1930"/>
    <n v="38.880000000000003"/>
    <n v="6"/>
    <n v="0"/>
    <x v="3772"/>
    <x v="0"/>
    <x v="3"/>
    <x v="1"/>
    <x v="1"/>
  </r>
  <r>
    <n v="4498"/>
    <s v="CA-2017-155075"/>
    <d v="2017-12-02T00:00:00"/>
    <d v="2017-12-09T00:00:00"/>
    <s v="Standard Class"/>
    <s v="GW-14605"/>
    <x v="543"/>
    <x v="0"/>
    <s v="United States"/>
    <s v="Philadelphia"/>
    <x v="9"/>
    <n v="19140"/>
    <x v="3"/>
    <s v="OFF-BI-10003650"/>
    <x v="1"/>
    <x v="8"/>
    <s v="GBC DocuBind 300 Electric Binding Machine"/>
    <n v="631.17600000000004"/>
    <n v="4"/>
    <n v="0.7"/>
    <x v="3773"/>
    <x v="1"/>
    <x v="3"/>
    <x v="0"/>
    <x v="4"/>
  </r>
  <r>
    <n v="4499"/>
    <s v="CA-2014-103401"/>
    <d v="2014-11-21T00:00:00"/>
    <d v="2014-11-26T00:00:00"/>
    <s v="Standard Class"/>
    <s v="GR-14560"/>
    <x v="744"/>
    <x v="1"/>
    <s v="United States"/>
    <s v="San Francisco"/>
    <x v="1"/>
    <n v="94110"/>
    <x v="1"/>
    <s v="OFF-PA-10003309"/>
    <x v="1"/>
    <x v="10"/>
    <s v="Xerox 211"/>
    <n v="12.96"/>
    <n v="2"/>
    <n v="0"/>
    <x v="91"/>
    <x v="0"/>
    <x v="2"/>
    <x v="0"/>
    <x v="0"/>
  </r>
  <r>
    <n v="4500"/>
    <s v="CA-2016-124814"/>
    <d v="2016-04-10T00:00:00"/>
    <d v="2016-04-16T00:00:00"/>
    <s v="Standard Class"/>
    <s v="FM-14215"/>
    <x v="524"/>
    <x v="1"/>
    <s v="United States"/>
    <s v="Bakersfield"/>
    <x v="1"/>
    <n v="93309"/>
    <x v="1"/>
    <s v="OFF-PA-10002787"/>
    <x v="1"/>
    <x v="10"/>
    <s v="Xerox 227"/>
    <n v="12.96"/>
    <n v="2"/>
    <n v="0"/>
    <x v="91"/>
    <x v="0"/>
    <x v="0"/>
    <x v="1"/>
    <x v="3"/>
  </r>
  <r>
    <n v="4501"/>
    <s v="CA-2016-124814"/>
    <d v="2016-04-10T00:00:00"/>
    <d v="2016-04-16T00:00:00"/>
    <s v="Standard Class"/>
    <s v="FM-14215"/>
    <x v="524"/>
    <x v="1"/>
    <s v="United States"/>
    <s v="Bakersfield"/>
    <x v="1"/>
    <n v="93309"/>
    <x v="1"/>
    <s v="OFF-BI-10000174"/>
    <x v="1"/>
    <x v="8"/>
    <s v="Wilson Jones Clip &amp; Carry Folder Binder Tool for Ring Binders, Clear"/>
    <n v="23.2"/>
    <n v="5"/>
    <n v="0.2"/>
    <x v="3774"/>
    <x v="2"/>
    <x v="0"/>
    <x v="1"/>
    <x v="3"/>
  </r>
  <r>
    <n v="4502"/>
    <s v="CA-2014-116757"/>
    <d v="2014-06-30T00:00:00"/>
    <d v="2014-07-04T00:00:00"/>
    <s v="Standard Class"/>
    <s v="MS-17980"/>
    <x v="99"/>
    <x v="1"/>
    <s v="United States"/>
    <s v="Houston"/>
    <x v="5"/>
    <n v="77095"/>
    <x v="2"/>
    <s v="OFF-PA-10002005"/>
    <x v="1"/>
    <x v="10"/>
    <s v="Xerox 225"/>
    <n v="25.92"/>
    <n v="5"/>
    <n v="0.2"/>
    <x v="1430"/>
    <x v="2"/>
    <x v="2"/>
    <x v="1"/>
    <x v="1"/>
  </r>
  <r>
    <n v="4503"/>
    <s v="CA-2014-116757"/>
    <d v="2014-06-30T00:00:00"/>
    <d v="2014-07-04T00:00:00"/>
    <s v="Standard Class"/>
    <s v="MS-17980"/>
    <x v="99"/>
    <x v="1"/>
    <s v="United States"/>
    <s v="Houston"/>
    <x v="5"/>
    <n v="77095"/>
    <x v="2"/>
    <s v="OFF-FA-10002815"/>
    <x v="1"/>
    <x v="13"/>
    <s v="Staples"/>
    <n v="21.312000000000001"/>
    <n v="6"/>
    <n v="0.2"/>
    <x v="3775"/>
    <x v="2"/>
    <x v="2"/>
    <x v="1"/>
    <x v="1"/>
  </r>
  <r>
    <n v="4504"/>
    <s v="US-2014-138247"/>
    <d v="2014-12-24T00:00:00"/>
    <d v="2014-12-29T00:00:00"/>
    <s v="Standard Class"/>
    <s v="BF-11170"/>
    <x v="408"/>
    <x v="2"/>
    <s v="United States"/>
    <s v="Los Angeles"/>
    <x v="1"/>
    <n v="90045"/>
    <x v="1"/>
    <s v="TEC-PH-10000213"/>
    <x v="2"/>
    <x v="7"/>
    <s v="Seidio BD2-HK3IPH5-BK DILEX Case and Holster Combo for Apple iPhone 5/5s - Black"/>
    <n v="173.65600000000001"/>
    <n v="7"/>
    <n v="0.2"/>
    <x v="3776"/>
    <x v="2"/>
    <x v="2"/>
    <x v="0"/>
    <x v="4"/>
  </r>
  <r>
    <n v="4505"/>
    <s v="US-2014-138247"/>
    <d v="2014-12-24T00:00:00"/>
    <d v="2014-12-29T00:00:00"/>
    <s v="Standard Class"/>
    <s v="BF-11170"/>
    <x v="408"/>
    <x v="2"/>
    <s v="United States"/>
    <s v="Los Angeles"/>
    <x v="1"/>
    <n v="90045"/>
    <x v="1"/>
    <s v="OFF-AP-10000828"/>
    <x v="1"/>
    <x v="9"/>
    <s v="Avanti 4.4 Cu. Ft. Refrigerator"/>
    <n v="361.96"/>
    <n v="2"/>
    <n v="0"/>
    <x v="3777"/>
    <x v="0"/>
    <x v="2"/>
    <x v="0"/>
    <x v="4"/>
  </r>
  <r>
    <n v="4506"/>
    <s v="US-2014-138247"/>
    <d v="2014-12-24T00:00:00"/>
    <d v="2014-12-29T00:00:00"/>
    <s v="Standard Class"/>
    <s v="BF-11170"/>
    <x v="408"/>
    <x v="2"/>
    <s v="United States"/>
    <s v="Los Angeles"/>
    <x v="1"/>
    <n v="90045"/>
    <x v="1"/>
    <s v="TEC-AC-10004708"/>
    <x v="2"/>
    <x v="11"/>
    <s v="Sony 32GB Class 10 Micro SDHC R40 Memory Card"/>
    <n v="62.85"/>
    <n v="3"/>
    <n v="0"/>
    <x v="3778"/>
    <x v="0"/>
    <x v="2"/>
    <x v="0"/>
    <x v="4"/>
  </r>
  <r>
    <n v="4507"/>
    <s v="US-2014-138247"/>
    <d v="2014-12-24T00:00:00"/>
    <d v="2014-12-29T00:00:00"/>
    <s v="Standard Class"/>
    <s v="BF-11170"/>
    <x v="408"/>
    <x v="2"/>
    <s v="United States"/>
    <s v="Los Angeles"/>
    <x v="1"/>
    <n v="90045"/>
    <x v="1"/>
    <s v="TEC-PH-10001530"/>
    <x v="2"/>
    <x v="7"/>
    <s v="Cisco Unified IP Phone 7945G VoIP phone"/>
    <n v="818.37599999999998"/>
    <n v="3"/>
    <n v="0.2"/>
    <x v="3779"/>
    <x v="2"/>
    <x v="2"/>
    <x v="0"/>
    <x v="4"/>
  </r>
  <r>
    <n v="4508"/>
    <s v="US-2014-138247"/>
    <d v="2014-12-24T00:00:00"/>
    <d v="2014-12-29T00:00:00"/>
    <s v="Standard Class"/>
    <s v="BF-11170"/>
    <x v="408"/>
    <x v="2"/>
    <s v="United States"/>
    <s v="Los Angeles"/>
    <x v="1"/>
    <n v="90045"/>
    <x v="1"/>
    <s v="OFF-ST-10002301"/>
    <x v="1"/>
    <x v="4"/>
    <s v="Tennsco Commercial Shelving"/>
    <n v="20.34"/>
    <n v="1"/>
    <n v="0"/>
    <x v="3780"/>
    <x v="0"/>
    <x v="2"/>
    <x v="0"/>
    <x v="4"/>
  </r>
  <r>
    <n v="4509"/>
    <s v="US-2014-138247"/>
    <d v="2014-12-24T00:00:00"/>
    <d v="2014-12-29T00:00:00"/>
    <s v="Standard Class"/>
    <s v="BF-11170"/>
    <x v="408"/>
    <x v="2"/>
    <s v="United States"/>
    <s v="Los Angeles"/>
    <x v="1"/>
    <n v="90045"/>
    <x v="1"/>
    <s v="FUR-FU-10002554"/>
    <x v="0"/>
    <x v="5"/>
    <s v="Westinghouse Floor Lamp with Metal Mesh Shade, Black"/>
    <n v="23.99"/>
    <n v="1"/>
    <n v="0"/>
    <x v="1203"/>
    <x v="0"/>
    <x v="2"/>
    <x v="0"/>
    <x v="4"/>
  </r>
  <r>
    <n v="4510"/>
    <s v="CA-2017-167003"/>
    <d v="2017-05-23T00:00:00"/>
    <d v="2017-05-29T00:00:00"/>
    <s v="Standard Class"/>
    <s v="VS-21820"/>
    <x v="745"/>
    <x v="0"/>
    <s v="United States"/>
    <s v="Los Angeles"/>
    <x v="1"/>
    <n v="90036"/>
    <x v="1"/>
    <s v="FUR-TA-10001520"/>
    <x v="0"/>
    <x v="3"/>
    <s v="Lesro Sheffield Collection Coffee Table, End Table, Center Table, Corner Table"/>
    <n v="171.28800000000001"/>
    <n v="3"/>
    <n v="0.2"/>
    <x v="2664"/>
    <x v="2"/>
    <x v="3"/>
    <x v="1"/>
    <x v="5"/>
  </r>
  <r>
    <n v="4511"/>
    <s v="CA-2016-119935"/>
    <d v="2016-11-10T00:00:00"/>
    <d v="2016-11-14T00:00:00"/>
    <s v="Standard Class"/>
    <s v="KM-16225"/>
    <x v="366"/>
    <x v="1"/>
    <s v="United States"/>
    <s v="Springfield"/>
    <x v="25"/>
    <n v="65807"/>
    <x v="2"/>
    <s v="FUR-FU-10001085"/>
    <x v="0"/>
    <x v="5"/>
    <s v="3M Polarizing Light Filter Sleeves"/>
    <n v="37.299999999999997"/>
    <n v="2"/>
    <n v="0"/>
    <x v="3781"/>
    <x v="0"/>
    <x v="0"/>
    <x v="0"/>
    <x v="0"/>
  </r>
  <r>
    <n v="4512"/>
    <s v="CA-2016-119935"/>
    <d v="2016-11-10T00:00:00"/>
    <d v="2016-11-14T00:00:00"/>
    <s v="Standard Class"/>
    <s v="KM-16225"/>
    <x v="366"/>
    <x v="1"/>
    <s v="United States"/>
    <s v="Springfield"/>
    <x v="25"/>
    <n v="65807"/>
    <x v="2"/>
    <s v="OFF-BI-10001597"/>
    <x v="1"/>
    <x v="8"/>
    <s v="Wilson Jones Ledger-Size, Piano-Hinge Binder, 2&quot;, Blue"/>
    <n v="81.96"/>
    <n v="2"/>
    <n v="0"/>
    <x v="3782"/>
    <x v="0"/>
    <x v="0"/>
    <x v="0"/>
    <x v="0"/>
  </r>
  <r>
    <n v="4513"/>
    <s v="CA-2016-118969"/>
    <d v="2016-10-02T00:00:00"/>
    <d v="2016-10-03T00:00:00"/>
    <s v="First Class"/>
    <s v="LP-17095"/>
    <x v="431"/>
    <x v="0"/>
    <s v="United States"/>
    <s v="Phoenix"/>
    <x v="16"/>
    <n v="85023"/>
    <x v="1"/>
    <s v="OFF-BI-10002429"/>
    <x v="1"/>
    <x v="8"/>
    <s v="Premier Elliptical Ring Binder, Black"/>
    <n v="54.792000000000002"/>
    <n v="6"/>
    <n v="0.7"/>
    <x v="3783"/>
    <x v="1"/>
    <x v="0"/>
    <x v="0"/>
    <x v="2"/>
  </r>
  <r>
    <n v="4514"/>
    <s v="CA-2016-145240"/>
    <d v="2016-09-06T00:00:00"/>
    <d v="2016-09-08T00:00:00"/>
    <s v="First Class"/>
    <s v="BG-11740"/>
    <x v="696"/>
    <x v="0"/>
    <s v="United States"/>
    <s v="Houston"/>
    <x v="5"/>
    <n v="77070"/>
    <x v="2"/>
    <s v="OFF-ST-10001590"/>
    <x v="1"/>
    <x v="4"/>
    <s v="Tenex Personal Project File with Scoop Front Design, Black"/>
    <n v="10.784000000000001"/>
    <n v="1"/>
    <n v="0.2"/>
    <x v="672"/>
    <x v="2"/>
    <x v="0"/>
    <x v="2"/>
    <x v="8"/>
  </r>
  <r>
    <n v="4515"/>
    <s v="CA-2016-120873"/>
    <d v="2016-10-27T00:00:00"/>
    <d v="2016-11-01T00:00:00"/>
    <s v="Second Class"/>
    <s v="BW-11200"/>
    <x v="572"/>
    <x v="0"/>
    <s v="United States"/>
    <s v="Hampton"/>
    <x v="17"/>
    <n v="23666"/>
    <x v="0"/>
    <s v="FUR-CH-10000847"/>
    <x v="0"/>
    <x v="1"/>
    <s v="Global Executive Mid-Back Manager's Chair"/>
    <n v="290.98"/>
    <n v="1"/>
    <n v="0"/>
    <x v="3784"/>
    <x v="0"/>
    <x v="0"/>
    <x v="0"/>
    <x v="2"/>
  </r>
  <r>
    <n v="4516"/>
    <s v="US-2017-111920"/>
    <d v="2017-10-22T00:00:00"/>
    <d v="2017-10-26T00:00:00"/>
    <s v="Standard Class"/>
    <s v="PS-18970"/>
    <x v="28"/>
    <x v="2"/>
    <s v="United States"/>
    <s v="Tulsa"/>
    <x v="26"/>
    <n v="74133"/>
    <x v="2"/>
    <s v="OFF-AR-10003179"/>
    <x v="1"/>
    <x v="6"/>
    <s v="Dixon Ticonderoga Core-Lock Colored Pencils"/>
    <n v="36.44"/>
    <n v="4"/>
    <n v="0"/>
    <x v="3252"/>
    <x v="0"/>
    <x v="3"/>
    <x v="0"/>
    <x v="2"/>
  </r>
  <r>
    <n v="4517"/>
    <s v="US-2016-128678"/>
    <d v="2016-09-15T00:00:00"/>
    <d v="2016-09-20T00:00:00"/>
    <s v="Standard Class"/>
    <s v="RB-19570"/>
    <x v="262"/>
    <x v="0"/>
    <s v="United States"/>
    <s v="Seattle"/>
    <x v="4"/>
    <n v="98105"/>
    <x v="1"/>
    <s v="OFF-PA-10000807"/>
    <x v="1"/>
    <x v="10"/>
    <s v="TOPS &quot;Important Message&quot; Pads, Canary, 4-1/4 x 5-1/2, 50 Sheets per Pad"/>
    <n v="21.4"/>
    <n v="5"/>
    <n v="0"/>
    <x v="3785"/>
    <x v="0"/>
    <x v="0"/>
    <x v="2"/>
    <x v="8"/>
  </r>
  <r>
    <n v="4518"/>
    <s v="US-2016-128678"/>
    <d v="2016-09-15T00:00:00"/>
    <d v="2016-09-20T00:00:00"/>
    <s v="Standard Class"/>
    <s v="RB-19570"/>
    <x v="262"/>
    <x v="0"/>
    <s v="United States"/>
    <s v="Seattle"/>
    <x v="4"/>
    <n v="98105"/>
    <x v="1"/>
    <s v="OFF-BI-10002103"/>
    <x v="1"/>
    <x v="8"/>
    <s v="Cardinal Slant-D Ring Binder, Heavy Gauge Vinyl"/>
    <n v="48.664000000000001"/>
    <n v="7"/>
    <n v="0.2"/>
    <x v="3786"/>
    <x v="2"/>
    <x v="0"/>
    <x v="2"/>
    <x v="8"/>
  </r>
  <r>
    <n v="4519"/>
    <s v="CA-2016-101385"/>
    <d v="2016-09-25T00:00:00"/>
    <d v="2016-10-01T00:00:00"/>
    <s v="Standard Class"/>
    <s v="JW-16075"/>
    <x v="493"/>
    <x v="0"/>
    <s v="United States"/>
    <s v="San Francisco"/>
    <x v="1"/>
    <n v="94109"/>
    <x v="1"/>
    <s v="OFF-AR-10004441"/>
    <x v="1"/>
    <x v="6"/>
    <s v="BIC Brite Liner Highlighters"/>
    <n v="16.559999999999999"/>
    <n v="4"/>
    <n v="0"/>
    <x v="3787"/>
    <x v="0"/>
    <x v="0"/>
    <x v="2"/>
    <x v="8"/>
  </r>
  <r>
    <n v="4520"/>
    <s v="CA-2017-107167"/>
    <d v="2017-06-10T00:00:00"/>
    <d v="2017-06-14T00:00:00"/>
    <s v="Standard Class"/>
    <s v="ND-18460"/>
    <x v="540"/>
    <x v="1"/>
    <s v="United States"/>
    <s v="Jacksonville"/>
    <x v="2"/>
    <n v="32216"/>
    <x v="0"/>
    <s v="OFF-ST-10003805"/>
    <x v="1"/>
    <x v="4"/>
    <s v="24 Capacity Maxi Data Binder Racks, Pearl"/>
    <n v="1347.52"/>
    <n v="8"/>
    <n v="0.2"/>
    <x v="3788"/>
    <x v="2"/>
    <x v="3"/>
    <x v="1"/>
    <x v="1"/>
  </r>
  <r>
    <n v="4521"/>
    <s v="CA-2014-109491"/>
    <d v="2014-02-20T00:00:00"/>
    <d v="2014-02-26T00:00:00"/>
    <s v="Standard Class"/>
    <s v="LC-16930"/>
    <x v="18"/>
    <x v="1"/>
    <s v="United States"/>
    <s v="Richmond"/>
    <x v="14"/>
    <n v="47374"/>
    <x v="2"/>
    <s v="TEC-AC-10001284"/>
    <x v="2"/>
    <x v="11"/>
    <s v="Enermax Briskie RF Wireless Keyboard and Mouse Combo"/>
    <n v="62.31"/>
    <n v="3"/>
    <n v="0"/>
    <x v="3789"/>
    <x v="0"/>
    <x v="2"/>
    <x v="3"/>
    <x v="11"/>
  </r>
  <r>
    <n v="4522"/>
    <s v="CA-2014-109491"/>
    <d v="2014-02-20T00:00:00"/>
    <d v="2014-02-26T00:00:00"/>
    <s v="Standard Class"/>
    <s v="LC-16930"/>
    <x v="18"/>
    <x v="1"/>
    <s v="United States"/>
    <s v="Richmond"/>
    <x v="14"/>
    <n v="47374"/>
    <x v="2"/>
    <s v="FUR-FU-10000221"/>
    <x v="0"/>
    <x v="5"/>
    <s v="Master Caster Door Stop, Brown"/>
    <n v="20.32"/>
    <n v="4"/>
    <n v="0"/>
    <x v="2518"/>
    <x v="0"/>
    <x v="2"/>
    <x v="3"/>
    <x v="11"/>
  </r>
  <r>
    <n v="4523"/>
    <s v="CA-2017-105445"/>
    <d v="2017-02-20T00:00:00"/>
    <d v="2017-02-25T00:00:00"/>
    <s v="Second Class"/>
    <s v="BP-11095"/>
    <x v="162"/>
    <x v="1"/>
    <s v="United States"/>
    <s v="Louisville"/>
    <x v="22"/>
    <n v="80027"/>
    <x v="1"/>
    <s v="OFF-FA-10001229"/>
    <x v="1"/>
    <x v="13"/>
    <s v="Staples"/>
    <n v="9.4320000000000004"/>
    <n v="3"/>
    <n v="0.2"/>
    <x v="3790"/>
    <x v="2"/>
    <x v="3"/>
    <x v="3"/>
    <x v="11"/>
  </r>
  <r>
    <n v="4524"/>
    <s v="CA-2014-107454"/>
    <d v="2014-11-02T00:00:00"/>
    <d v="2014-11-06T00:00:00"/>
    <s v="Standard Class"/>
    <s v="RD-19720"/>
    <x v="742"/>
    <x v="0"/>
    <s v="United States"/>
    <s v="New York City"/>
    <x v="15"/>
    <n v="10024"/>
    <x v="3"/>
    <s v="OFF-LA-10001569"/>
    <x v="1"/>
    <x v="2"/>
    <s v="Avery 499"/>
    <n v="34.86"/>
    <n v="7"/>
    <n v="0"/>
    <x v="3791"/>
    <x v="0"/>
    <x v="2"/>
    <x v="0"/>
    <x v="0"/>
  </r>
  <r>
    <n v="4525"/>
    <s v="CA-2014-107454"/>
    <d v="2014-11-02T00:00:00"/>
    <d v="2014-11-06T00:00:00"/>
    <s v="Standard Class"/>
    <s v="RD-19720"/>
    <x v="742"/>
    <x v="0"/>
    <s v="United States"/>
    <s v="New York City"/>
    <x v="15"/>
    <n v="10024"/>
    <x v="3"/>
    <s v="FUR-FU-10004018"/>
    <x v="0"/>
    <x v="5"/>
    <s v="Tensor Computer Mounted Lamp"/>
    <n v="89.34"/>
    <n v="6"/>
    <n v="0"/>
    <x v="3792"/>
    <x v="0"/>
    <x v="2"/>
    <x v="0"/>
    <x v="0"/>
  </r>
  <r>
    <n v="4526"/>
    <s v="US-2017-105046"/>
    <d v="2017-07-17T00:00:00"/>
    <d v="2017-07-23T00:00:00"/>
    <s v="Standard Class"/>
    <s v="BE-11335"/>
    <x v="336"/>
    <x v="2"/>
    <s v="United States"/>
    <s v="Rome"/>
    <x v="15"/>
    <n v="13440"/>
    <x v="3"/>
    <s v="TEC-PH-10004536"/>
    <x v="2"/>
    <x v="7"/>
    <s v="Avaya 5420 Digital phone"/>
    <n v="269.98"/>
    <n v="2"/>
    <n v="0"/>
    <x v="3793"/>
    <x v="0"/>
    <x v="3"/>
    <x v="2"/>
    <x v="7"/>
  </r>
  <r>
    <n v="4527"/>
    <s v="US-2017-105046"/>
    <d v="2017-07-17T00:00:00"/>
    <d v="2017-07-23T00:00:00"/>
    <s v="Standard Class"/>
    <s v="BE-11335"/>
    <x v="336"/>
    <x v="2"/>
    <s v="United States"/>
    <s v="Rome"/>
    <x v="15"/>
    <n v="13440"/>
    <x v="3"/>
    <s v="OFF-PA-10004353"/>
    <x v="1"/>
    <x v="10"/>
    <s v="Southworth 25% Cotton Premium Laser Paper and Envelopes"/>
    <n v="99.9"/>
    <n v="5"/>
    <n v="0"/>
    <x v="3794"/>
    <x v="0"/>
    <x v="3"/>
    <x v="2"/>
    <x v="7"/>
  </r>
  <r>
    <n v="4528"/>
    <s v="US-2017-105046"/>
    <d v="2017-07-17T00:00:00"/>
    <d v="2017-07-23T00:00:00"/>
    <s v="Standard Class"/>
    <s v="BE-11335"/>
    <x v="336"/>
    <x v="2"/>
    <s v="United States"/>
    <s v="Rome"/>
    <x v="15"/>
    <n v="13440"/>
    <x v="3"/>
    <s v="FUR-FU-10004848"/>
    <x v="0"/>
    <x v="5"/>
    <s v="DAX Solid Wood Frames"/>
    <n v="39.08"/>
    <n v="4"/>
    <n v="0"/>
    <x v="3795"/>
    <x v="0"/>
    <x v="3"/>
    <x v="2"/>
    <x v="7"/>
  </r>
  <r>
    <n v="4529"/>
    <s v="CA-2017-152856"/>
    <d v="2017-09-08T00:00:00"/>
    <d v="2017-09-10T00:00:00"/>
    <s v="Second Class"/>
    <s v="RS-19765"/>
    <x v="276"/>
    <x v="1"/>
    <s v="United States"/>
    <s v="Marion"/>
    <x v="24"/>
    <n v="43302"/>
    <x v="3"/>
    <s v="TEC-AC-10004864"/>
    <x v="2"/>
    <x v="11"/>
    <s v="Memorex Micro Travel Drive 32 GB"/>
    <n v="116.83199999999999"/>
    <n v="4"/>
    <n v="0.2"/>
    <x v="3796"/>
    <x v="2"/>
    <x v="3"/>
    <x v="2"/>
    <x v="8"/>
  </r>
  <r>
    <n v="4530"/>
    <s v="CA-2016-134691"/>
    <d v="2016-11-14T00:00:00"/>
    <d v="2016-11-18T00:00:00"/>
    <s v="Standard Class"/>
    <s v="KC-16540"/>
    <x v="110"/>
    <x v="0"/>
    <s v="United States"/>
    <s v="Houston"/>
    <x v="5"/>
    <n v="77041"/>
    <x v="2"/>
    <s v="OFF-BI-10002393"/>
    <x v="1"/>
    <x v="8"/>
    <s v="Binder Posts"/>
    <n v="2.2959999999999998"/>
    <n v="2"/>
    <n v="0.8"/>
    <x v="3797"/>
    <x v="1"/>
    <x v="0"/>
    <x v="0"/>
    <x v="0"/>
  </r>
  <r>
    <n v="4531"/>
    <s v="CA-2016-118759"/>
    <d v="2016-11-14T00:00:00"/>
    <d v="2016-11-17T00:00:00"/>
    <s v="First Class"/>
    <s v="MB-17305"/>
    <x v="93"/>
    <x v="0"/>
    <s v="United States"/>
    <s v="New York City"/>
    <x v="15"/>
    <n v="10009"/>
    <x v="3"/>
    <s v="FUR-CH-10002335"/>
    <x v="0"/>
    <x v="1"/>
    <s v="Hon GuestStacker Chair"/>
    <n v="408.00599999999997"/>
    <n v="2"/>
    <n v="0.1"/>
    <x v="1300"/>
    <x v="3"/>
    <x v="0"/>
    <x v="0"/>
    <x v="0"/>
  </r>
  <r>
    <n v="4532"/>
    <s v="CA-2016-118759"/>
    <d v="2016-11-14T00:00:00"/>
    <d v="2016-11-17T00:00:00"/>
    <s v="First Class"/>
    <s v="MB-17305"/>
    <x v="93"/>
    <x v="0"/>
    <s v="United States"/>
    <s v="New York City"/>
    <x v="15"/>
    <n v="10009"/>
    <x v="3"/>
    <s v="OFF-ST-10001590"/>
    <x v="1"/>
    <x v="4"/>
    <s v="Tenex Personal Project File with Scoop Front Design, Black"/>
    <n v="40.44"/>
    <n v="3"/>
    <n v="0"/>
    <x v="3798"/>
    <x v="0"/>
    <x v="0"/>
    <x v="0"/>
    <x v="0"/>
  </r>
  <r>
    <n v="4533"/>
    <s v="CA-2014-140403"/>
    <d v="2014-10-10T00:00:00"/>
    <d v="2014-10-10T00:00:00"/>
    <s v="Same Day"/>
    <s v="TN-21040"/>
    <x v="184"/>
    <x v="2"/>
    <s v="United States"/>
    <s v="Manteca"/>
    <x v="1"/>
    <n v="95336"/>
    <x v="1"/>
    <s v="FUR-CH-10002774"/>
    <x v="0"/>
    <x v="1"/>
    <s v="Global Deluxe Stacking Chair, Gray"/>
    <n v="122.352"/>
    <n v="3"/>
    <n v="0.2"/>
    <x v="2034"/>
    <x v="2"/>
    <x v="2"/>
    <x v="0"/>
    <x v="2"/>
  </r>
  <r>
    <n v="4534"/>
    <s v="CA-2014-140403"/>
    <d v="2014-10-10T00:00:00"/>
    <d v="2014-10-10T00:00:00"/>
    <s v="Same Day"/>
    <s v="TN-21040"/>
    <x v="184"/>
    <x v="2"/>
    <s v="United States"/>
    <s v="Manteca"/>
    <x v="1"/>
    <n v="95336"/>
    <x v="1"/>
    <s v="OFF-EN-10001219"/>
    <x v="1"/>
    <x v="12"/>
    <s v="#10- 4 1/8&quot; x 9 1/2&quot; Security-Tint Envelopes"/>
    <n v="15.28"/>
    <n v="2"/>
    <n v="0"/>
    <x v="790"/>
    <x v="0"/>
    <x v="2"/>
    <x v="0"/>
    <x v="2"/>
  </r>
  <r>
    <n v="4535"/>
    <s v="CA-2015-163104"/>
    <d v="2015-03-19T00:00:00"/>
    <d v="2015-03-26T00:00:00"/>
    <s v="Standard Class"/>
    <s v="MC-18130"/>
    <x v="305"/>
    <x v="1"/>
    <s v="United States"/>
    <s v="Los Angeles"/>
    <x v="1"/>
    <n v="90004"/>
    <x v="1"/>
    <s v="OFF-PA-10001947"/>
    <x v="1"/>
    <x v="10"/>
    <s v="Xerox 1974"/>
    <n v="11.96"/>
    <n v="2"/>
    <n v="0"/>
    <x v="1452"/>
    <x v="0"/>
    <x v="1"/>
    <x v="3"/>
    <x v="10"/>
  </r>
  <r>
    <n v="4536"/>
    <s v="CA-2017-138464"/>
    <d v="2017-07-08T00:00:00"/>
    <d v="2017-07-12T00:00:00"/>
    <s v="Standard Class"/>
    <s v="VF-21715"/>
    <x v="665"/>
    <x v="2"/>
    <s v="United States"/>
    <s v="Seattle"/>
    <x v="4"/>
    <n v="98115"/>
    <x v="1"/>
    <s v="FUR-FU-10003142"/>
    <x v="0"/>
    <x v="5"/>
    <s v="Master Big Foot Doorstop, Beige"/>
    <n v="15.84"/>
    <n v="3"/>
    <n v="0"/>
    <x v="930"/>
    <x v="0"/>
    <x v="3"/>
    <x v="2"/>
    <x v="7"/>
  </r>
  <r>
    <n v="4537"/>
    <s v="CA-2017-138464"/>
    <d v="2017-07-08T00:00:00"/>
    <d v="2017-07-12T00:00:00"/>
    <s v="Standard Class"/>
    <s v="VF-21715"/>
    <x v="665"/>
    <x v="2"/>
    <s v="United States"/>
    <s v="Seattle"/>
    <x v="4"/>
    <n v="98115"/>
    <x v="1"/>
    <s v="OFF-BI-10001543"/>
    <x v="1"/>
    <x v="8"/>
    <s v="GBC VeloBinder Manual Binding System"/>
    <n v="86.376000000000005"/>
    <n v="3"/>
    <n v="0.2"/>
    <x v="3799"/>
    <x v="2"/>
    <x v="3"/>
    <x v="2"/>
    <x v="7"/>
  </r>
  <r>
    <n v="4538"/>
    <s v="CA-2017-138464"/>
    <d v="2017-07-08T00:00:00"/>
    <d v="2017-07-12T00:00:00"/>
    <s v="Standard Class"/>
    <s v="VF-21715"/>
    <x v="665"/>
    <x v="2"/>
    <s v="United States"/>
    <s v="Seattle"/>
    <x v="4"/>
    <n v="98115"/>
    <x v="1"/>
    <s v="OFF-AR-10003560"/>
    <x v="1"/>
    <x v="6"/>
    <s v="Zebra Zazzle Fluorescent Highlighters"/>
    <n v="18.239999999999998"/>
    <n v="3"/>
    <n v="0"/>
    <x v="3800"/>
    <x v="0"/>
    <x v="3"/>
    <x v="2"/>
    <x v="7"/>
  </r>
  <r>
    <n v="4539"/>
    <s v="CA-2017-138464"/>
    <d v="2017-07-08T00:00:00"/>
    <d v="2017-07-12T00:00:00"/>
    <s v="Standard Class"/>
    <s v="VF-21715"/>
    <x v="665"/>
    <x v="2"/>
    <s v="United States"/>
    <s v="Seattle"/>
    <x v="4"/>
    <n v="98115"/>
    <x v="1"/>
    <s v="OFF-AR-10004757"/>
    <x v="1"/>
    <x v="6"/>
    <s v="Crayola Colored Pencils"/>
    <n v="13.12"/>
    <n v="4"/>
    <n v="0"/>
    <x v="2617"/>
    <x v="0"/>
    <x v="3"/>
    <x v="2"/>
    <x v="7"/>
  </r>
  <r>
    <n v="4540"/>
    <s v="CA-2015-104129"/>
    <d v="2015-02-27T00:00:00"/>
    <d v="2015-03-02T00:00:00"/>
    <s v="Standard Class"/>
    <s v="ES-14080"/>
    <x v="20"/>
    <x v="1"/>
    <s v="United States"/>
    <s v="Providence"/>
    <x v="34"/>
    <n v="2908"/>
    <x v="3"/>
    <s v="TEC-PH-10003800"/>
    <x v="2"/>
    <x v="7"/>
    <s v="i.Sound Portable Power - 8000 mAh"/>
    <n v="105.98"/>
    <n v="2"/>
    <n v="0"/>
    <x v="3801"/>
    <x v="0"/>
    <x v="1"/>
    <x v="3"/>
    <x v="11"/>
  </r>
  <r>
    <n v="4541"/>
    <s v="CA-2015-104129"/>
    <d v="2015-02-27T00:00:00"/>
    <d v="2015-03-02T00:00:00"/>
    <s v="Standard Class"/>
    <s v="ES-14080"/>
    <x v="20"/>
    <x v="1"/>
    <s v="United States"/>
    <s v="Providence"/>
    <x v="34"/>
    <n v="2908"/>
    <x v="3"/>
    <s v="FUR-TA-10004152"/>
    <x v="0"/>
    <x v="3"/>
    <s v="Barricks 18&quot; x 48&quot; Non-Folding Utility Table with Bottom Storage Shelf"/>
    <n v="493.92"/>
    <n v="7"/>
    <n v="0.3"/>
    <x v="3802"/>
    <x v="1"/>
    <x v="1"/>
    <x v="3"/>
    <x v="11"/>
  </r>
  <r>
    <n v="4542"/>
    <s v="US-2017-132206"/>
    <d v="2017-06-16T00:00:00"/>
    <d v="2017-06-21T00:00:00"/>
    <s v="Standard Class"/>
    <s v="MK-17905"/>
    <x v="149"/>
    <x v="1"/>
    <s v="United States"/>
    <s v="Chicago"/>
    <x v="10"/>
    <n v="60653"/>
    <x v="2"/>
    <s v="OFF-BI-10000756"/>
    <x v="1"/>
    <x v="8"/>
    <s v="Storex DuraTech Recycled Plastic Frosted Binders"/>
    <n v="5.9359999999999999"/>
    <n v="7"/>
    <n v="0.8"/>
    <x v="3803"/>
    <x v="1"/>
    <x v="3"/>
    <x v="1"/>
    <x v="1"/>
  </r>
  <r>
    <n v="4543"/>
    <s v="CA-2017-113474"/>
    <d v="2017-03-30T00:00:00"/>
    <d v="2017-03-31T00:00:00"/>
    <s v="First Class"/>
    <s v="TM-21490"/>
    <x v="746"/>
    <x v="0"/>
    <s v="United States"/>
    <s v="Oklahoma City"/>
    <x v="26"/>
    <n v="73120"/>
    <x v="2"/>
    <s v="OFF-EN-10004206"/>
    <x v="1"/>
    <x v="12"/>
    <s v="Multimedia Mailers"/>
    <n v="325.86"/>
    <n v="2"/>
    <n v="0"/>
    <x v="3804"/>
    <x v="0"/>
    <x v="3"/>
    <x v="3"/>
    <x v="10"/>
  </r>
  <r>
    <n v="4544"/>
    <s v="CA-2015-126557"/>
    <d v="2015-07-12T00:00:00"/>
    <d v="2015-07-17T00:00:00"/>
    <s v="Second Class"/>
    <s v="RL-19615"/>
    <x v="210"/>
    <x v="0"/>
    <s v="United States"/>
    <s v="Chicago"/>
    <x v="10"/>
    <n v="60610"/>
    <x v="2"/>
    <s v="FUR-CH-10004477"/>
    <x v="0"/>
    <x v="1"/>
    <s v="Global Push Button Manager's Chair, Indigo"/>
    <n v="383.60700000000003"/>
    <n v="9"/>
    <n v="0.3"/>
    <x v="3805"/>
    <x v="1"/>
    <x v="1"/>
    <x v="2"/>
    <x v="7"/>
  </r>
  <r>
    <n v="4545"/>
    <s v="CA-2015-126557"/>
    <d v="2015-07-12T00:00:00"/>
    <d v="2015-07-17T00:00:00"/>
    <s v="Second Class"/>
    <s v="RL-19615"/>
    <x v="210"/>
    <x v="0"/>
    <s v="United States"/>
    <s v="Chicago"/>
    <x v="10"/>
    <n v="60610"/>
    <x v="2"/>
    <s v="TEC-PH-10003505"/>
    <x v="2"/>
    <x v="7"/>
    <s v="Geemarc AmpliPOWER60"/>
    <n v="148.47999999999999"/>
    <n v="2"/>
    <n v="0.2"/>
    <x v="1551"/>
    <x v="2"/>
    <x v="1"/>
    <x v="2"/>
    <x v="7"/>
  </r>
  <r>
    <n v="4546"/>
    <s v="CA-2015-126557"/>
    <d v="2015-07-12T00:00:00"/>
    <d v="2015-07-17T00:00:00"/>
    <s v="Second Class"/>
    <s v="RL-19615"/>
    <x v="210"/>
    <x v="0"/>
    <s v="United States"/>
    <s v="Chicago"/>
    <x v="10"/>
    <n v="60610"/>
    <x v="2"/>
    <s v="TEC-PH-10000526"/>
    <x v="2"/>
    <x v="7"/>
    <s v="Vtech CS6719"/>
    <n v="537.54399999999998"/>
    <n v="7"/>
    <n v="0.2"/>
    <x v="3806"/>
    <x v="2"/>
    <x v="1"/>
    <x v="2"/>
    <x v="7"/>
  </r>
  <r>
    <n v="4547"/>
    <s v="CA-2015-126557"/>
    <d v="2015-07-12T00:00:00"/>
    <d v="2015-07-17T00:00:00"/>
    <s v="Second Class"/>
    <s v="RL-19615"/>
    <x v="210"/>
    <x v="0"/>
    <s v="United States"/>
    <s v="Chicago"/>
    <x v="10"/>
    <n v="60610"/>
    <x v="2"/>
    <s v="OFF-BI-10003314"/>
    <x v="1"/>
    <x v="8"/>
    <s v="Tuff Stuff Recycled Round Ring Binders"/>
    <n v="1.9279999999999999"/>
    <n v="2"/>
    <n v="0.8"/>
    <x v="3807"/>
    <x v="1"/>
    <x v="1"/>
    <x v="2"/>
    <x v="7"/>
  </r>
  <r>
    <n v="4548"/>
    <s v="CA-2015-126557"/>
    <d v="2015-07-12T00:00:00"/>
    <d v="2015-07-17T00:00:00"/>
    <s v="Second Class"/>
    <s v="RL-19615"/>
    <x v="210"/>
    <x v="0"/>
    <s v="United States"/>
    <s v="Chicago"/>
    <x v="10"/>
    <n v="60610"/>
    <x v="2"/>
    <s v="OFF-AR-10003190"/>
    <x v="1"/>
    <x v="6"/>
    <s v="Newell 32"/>
    <n v="6.9119999999999999"/>
    <n v="3"/>
    <n v="0.2"/>
    <x v="3808"/>
    <x v="2"/>
    <x v="1"/>
    <x v="2"/>
    <x v="7"/>
  </r>
  <r>
    <n v="4549"/>
    <s v="CA-2015-126557"/>
    <d v="2015-07-12T00:00:00"/>
    <d v="2015-07-17T00:00:00"/>
    <s v="Second Class"/>
    <s v="RL-19615"/>
    <x v="210"/>
    <x v="0"/>
    <s v="United States"/>
    <s v="Chicago"/>
    <x v="10"/>
    <n v="60610"/>
    <x v="2"/>
    <s v="FUR-FU-10001861"/>
    <x v="0"/>
    <x v="5"/>
    <s v="Floodlight Indoor Halogen Bulbs, 1 Bulb per Pack, 60 Watts"/>
    <n v="7.76"/>
    <n v="1"/>
    <n v="0.6"/>
    <x v="3809"/>
    <x v="1"/>
    <x v="1"/>
    <x v="2"/>
    <x v="7"/>
  </r>
  <r>
    <n v="4550"/>
    <s v="CA-2015-126557"/>
    <d v="2015-07-12T00:00:00"/>
    <d v="2015-07-17T00:00:00"/>
    <s v="Second Class"/>
    <s v="RL-19615"/>
    <x v="210"/>
    <x v="0"/>
    <s v="United States"/>
    <s v="Chicago"/>
    <x v="10"/>
    <n v="60610"/>
    <x v="2"/>
    <s v="TEC-PH-10003963"/>
    <x v="2"/>
    <x v="7"/>
    <s v="GE 2-Jack Phone Line Splitter"/>
    <n v="659.16800000000001"/>
    <n v="4"/>
    <n v="0.2"/>
    <x v="2862"/>
    <x v="2"/>
    <x v="1"/>
    <x v="2"/>
    <x v="7"/>
  </r>
  <r>
    <n v="4551"/>
    <s v="US-2017-107636"/>
    <d v="2017-04-30T00:00:00"/>
    <d v="2017-05-02T00:00:00"/>
    <s v="First Class"/>
    <s v="NM-18520"/>
    <x v="392"/>
    <x v="0"/>
    <s v="United States"/>
    <s v="Manchester"/>
    <x v="29"/>
    <n v="6040"/>
    <x v="3"/>
    <s v="OFF-LA-10003388"/>
    <x v="1"/>
    <x v="2"/>
    <s v="Avery 5"/>
    <n v="5.76"/>
    <n v="2"/>
    <n v="0"/>
    <x v="2136"/>
    <x v="0"/>
    <x v="3"/>
    <x v="1"/>
    <x v="3"/>
  </r>
  <r>
    <n v="4552"/>
    <s v="US-2014-165862"/>
    <d v="2014-07-13T00:00:00"/>
    <d v="2014-07-17T00:00:00"/>
    <s v="Standard Class"/>
    <s v="GK-14620"/>
    <x v="136"/>
    <x v="1"/>
    <s v="United States"/>
    <s v="Los Angeles"/>
    <x v="1"/>
    <n v="90049"/>
    <x v="1"/>
    <s v="FUR-TA-10002855"/>
    <x v="0"/>
    <x v="3"/>
    <s v="Bevis Round Conference Table Top &amp; Single Column Base"/>
    <n v="351.21600000000001"/>
    <n v="3"/>
    <n v="0.2"/>
    <x v="3810"/>
    <x v="2"/>
    <x v="2"/>
    <x v="2"/>
    <x v="7"/>
  </r>
  <r>
    <n v="4553"/>
    <s v="US-2014-106334"/>
    <d v="2014-12-27T00:00:00"/>
    <d v="2015-01-02T00:00:00"/>
    <s v="Standard Class"/>
    <s v="JF-15490"/>
    <x v="223"/>
    <x v="0"/>
    <s v="United States"/>
    <s v="San Francisco"/>
    <x v="1"/>
    <n v="94122"/>
    <x v="1"/>
    <s v="FUR-CH-10004886"/>
    <x v="0"/>
    <x v="1"/>
    <s v="Bevis Steel Folding Chairs"/>
    <n v="230.28"/>
    <n v="3"/>
    <n v="0.2"/>
    <x v="2321"/>
    <x v="2"/>
    <x v="2"/>
    <x v="0"/>
    <x v="4"/>
  </r>
  <r>
    <n v="4554"/>
    <s v="US-2014-106334"/>
    <d v="2014-12-27T00:00:00"/>
    <d v="2015-01-02T00:00:00"/>
    <s v="Standard Class"/>
    <s v="JF-15490"/>
    <x v="223"/>
    <x v="0"/>
    <s v="United States"/>
    <s v="San Francisco"/>
    <x v="1"/>
    <n v="94122"/>
    <x v="1"/>
    <s v="OFF-PA-10003657"/>
    <x v="1"/>
    <x v="10"/>
    <s v="Xerox 1927"/>
    <n v="12.84"/>
    <n v="3"/>
    <n v="0"/>
    <x v="2475"/>
    <x v="0"/>
    <x v="2"/>
    <x v="0"/>
    <x v="4"/>
  </r>
  <r>
    <n v="4555"/>
    <s v="CA-2016-101448"/>
    <d v="2016-02-27T00:00:00"/>
    <d v="2016-03-01T00:00:00"/>
    <s v="Second Class"/>
    <s v="EB-13930"/>
    <x v="518"/>
    <x v="0"/>
    <s v="United States"/>
    <s v="La Crosse"/>
    <x v="6"/>
    <n v="54601"/>
    <x v="2"/>
    <s v="OFF-BI-10004738"/>
    <x v="1"/>
    <x v="8"/>
    <s v="Flexible Leather- Look Classic Collection Ring Binder"/>
    <n v="56.82"/>
    <n v="3"/>
    <n v="0"/>
    <x v="3811"/>
    <x v="0"/>
    <x v="0"/>
    <x v="3"/>
    <x v="11"/>
  </r>
  <r>
    <n v="4556"/>
    <s v="CA-2015-130218"/>
    <d v="2015-03-23T00:00:00"/>
    <d v="2015-03-26T00:00:00"/>
    <s v="First Class"/>
    <s v="SG-20470"/>
    <x v="495"/>
    <x v="0"/>
    <s v="United States"/>
    <s v="Florence"/>
    <x v="20"/>
    <n v="29501"/>
    <x v="0"/>
    <s v="OFF-FA-10003112"/>
    <x v="1"/>
    <x v="13"/>
    <s v="Staples"/>
    <n v="31.56"/>
    <n v="4"/>
    <n v="0"/>
    <x v="3812"/>
    <x v="0"/>
    <x v="1"/>
    <x v="3"/>
    <x v="10"/>
  </r>
  <r>
    <n v="4557"/>
    <s v="CA-2015-130218"/>
    <d v="2015-03-23T00:00:00"/>
    <d v="2015-03-26T00:00:00"/>
    <s v="First Class"/>
    <s v="SG-20470"/>
    <x v="495"/>
    <x v="0"/>
    <s v="United States"/>
    <s v="Florence"/>
    <x v="20"/>
    <n v="29501"/>
    <x v="0"/>
    <s v="OFF-ST-10002486"/>
    <x v="1"/>
    <x v="4"/>
    <s v="Eldon Shelf Savers Cubes and Bins"/>
    <n v="27.92"/>
    <n v="4"/>
    <n v="0"/>
    <x v="3745"/>
    <x v="0"/>
    <x v="1"/>
    <x v="3"/>
    <x v="10"/>
  </r>
  <r>
    <n v="4558"/>
    <s v="US-2017-117331"/>
    <d v="2017-10-21T00:00:00"/>
    <d v="2017-10-28T00:00:00"/>
    <s v="Standard Class"/>
    <s v="ND-18370"/>
    <x v="444"/>
    <x v="0"/>
    <s v="United States"/>
    <s v="Glendale"/>
    <x v="16"/>
    <n v="85301"/>
    <x v="1"/>
    <s v="OFF-BI-10003984"/>
    <x v="1"/>
    <x v="8"/>
    <s v="Lock-Up Easel 'Spel-Binder'"/>
    <n v="8.5589999999999993"/>
    <n v="1"/>
    <n v="0.7"/>
    <x v="3813"/>
    <x v="1"/>
    <x v="3"/>
    <x v="0"/>
    <x v="2"/>
  </r>
  <r>
    <n v="4559"/>
    <s v="CA-2014-127383"/>
    <d v="2014-12-31T00:00:00"/>
    <d v="2015-01-05T00:00:00"/>
    <s v="Standard Class"/>
    <s v="CM-11815"/>
    <x v="698"/>
    <x v="1"/>
    <s v="United States"/>
    <s v="El Paso"/>
    <x v="5"/>
    <n v="79907"/>
    <x v="2"/>
    <s v="OFF-EN-10004773"/>
    <x v="1"/>
    <x v="12"/>
    <s v="Staple envelope"/>
    <n v="49.567999999999998"/>
    <n v="2"/>
    <n v="0.2"/>
    <x v="3814"/>
    <x v="2"/>
    <x v="2"/>
    <x v="0"/>
    <x v="4"/>
  </r>
  <r>
    <n v="4560"/>
    <s v="CA-2014-110219"/>
    <d v="2014-05-05T00:00:00"/>
    <d v="2014-05-08T00:00:00"/>
    <s v="First Class"/>
    <s v="EB-13870"/>
    <x v="12"/>
    <x v="0"/>
    <s v="United States"/>
    <s v="San Antonio"/>
    <x v="5"/>
    <n v="78207"/>
    <x v="2"/>
    <s v="FUR-CH-10001146"/>
    <x v="0"/>
    <x v="1"/>
    <s v="Global Value Mid-Back Manager's Chair, Gray"/>
    <n v="127.869"/>
    <n v="3"/>
    <n v="0.3"/>
    <x v="3815"/>
    <x v="1"/>
    <x v="2"/>
    <x v="1"/>
    <x v="5"/>
  </r>
  <r>
    <n v="4561"/>
    <s v="CA-2015-118871"/>
    <d v="2015-12-04T00:00:00"/>
    <d v="2015-12-09T00:00:00"/>
    <s v="Second Class"/>
    <s v="HM-14860"/>
    <x v="447"/>
    <x v="1"/>
    <s v="United States"/>
    <s v="Los Angeles"/>
    <x v="1"/>
    <n v="90049"/>
    <x v="1"/>
    <s v="OFF-EN-10003296"/>
    <x v="1"/>
    <x v="12"/>
    <s v="Tyvek Side-Opening Peel &amp; Seel Expanding Envelopes"/>
    <n v="271.44"/>
    <n v="3"/>
    <n v="0"/>
    <x v="3816"/>
    <x v="0"/>
    <x v="1"/>
    <x v="0"/>
    <x v="4"/>
  </r>
  <r>
    <n v="4562"/>
    <s v="CA-2015-118871"/>
    <d v="2015-12-04T00:00:00"/>
    <d v="2015-12-09T00:00:00"/>
    <s v="Second Class"/>
    <s v="HM-14860"/>
    <x v="447"/>
    <x v="1"/>
    <s v="United States"/>
    <s v="Los Angeles"/>
    <x v="1"/>
    <n v="90049"/>
    <x v="1"/>
    <s v="TEC-PH-10000193"/>
    <x v="2"/>
    <x v="7"/>
    <s v="Jensen SMPS-640 - speaker phone"/>
    <n v="110.352"/>
    <n v="3"/>
    <n v="0.2"/>
    <x v="3817"/>
    <x v="2"/>
    <x v="1"/>
    <x v="0"/>
    <x v="4"/>
  </r>
  <r>
    <n v="4563"/>
    <s v="CA-2015-118871"/>
    <d v="2015-12-04T00:00:00"/>
    <d v="2015-12-09T00:00:00"/>
    <s v="Second Class"/>
    <s v="HM-14860"/>
    <x v="447"/>
    <x v="1"/>
    <s v="United States"/>
    <s v="Los Angeles"/>
    <x v="1"/>
    <n v="90049"/>
    <x v="1"/>
    <s v="FUR-FU-10002111"/>
    <x v="0"/>
    <x v="5"/>
    <s v="Master Caster Door Stop, Large Brown"/>
    <n v="36.4"/>
    <n v="5"/>
    <n v="0"/>
    <x v="3818"/>
    <x v="0"/>
    <x v="1"/>
    <x v="0"/>
    <x v="4"/>
  </r>
  <r>
    <n v="4564"/>
    <s v="CA-2017-129490"/>
    <d v="2017-09-26T00:00:00"/>
    <d v="2017-09-30T00:00:00"/>
    <s v="Standard Class"/>
    <s v="SJ-20125"/>
    <x v="319"/>
    <x v="2"/>
    <s v="United States"/>
    <s v="Miramar"/>
    <x v="2"/>
    <n v="33023"/>
    <x v="0"/>
    <s v="FUR-CH-10003298"/>
    <x v="0"/>
    <x v="1"/>
    <s v="Office Star - Contemporary Task Swivel chair with Loop Arms, Charcoal"/>
    <n v="419.13600000000002"/>
    <n v="4"/>
    <n v="0.2"/>
    <x v="3819"/>
    <x v="2"/>
    <x v="3"/>
    <x v="2"/>
    <x v="8"/>
  </r>
  <r>
    <n v="4565"/>
    <s v="CA-2014-101175"/>
    <d v="2014-12-09T00:00:00"/>
    <d v="2014-12-14T00:00:00"/>
    <s v="Standard Class"/>
    <s v="DM-12955"/>
    <x v="678"/>
    <x v="1"/>
    <s v="United States"/>
    <s v="Mesa"/>
    <x v="16"/>
    <n v="85204"/>
    <x v="1"/>
    <s v="OFF-ST-10004950"/>
    <x v="1"/>
    <x v="4"/>
    <s v="Acco Perma 3000 Stacking Storage Drawers"/>
    <n v="100.70399999999999"/>
    <n v="6"/>
    <n v="0.2"/>
    <x v="3820"/>
    <x v="2"/>
    <x v="2"/>
    <x v="0"/>
    <x v="4"/>
  </r>
  <r>
    <n v="4566"/>
    <s v="US-2017-149510"/>
    <d v="2017-12-03T00:00:00"/>
    <d v="2017-12-10T00:00:00"/>
    <s v="Standard Class"/>
    <s v="MC-17575"/>
    <x v="430"/>
    <x v="0"/>
    <s v="United States"/>
    <s v="Fayetteville"/>
    <x v="3"/>
    <n v="28314"/>
    <x v="0"/>
    <s v="OFF-AP-10002350"/>
    <x v="1"/>
    <x v="9"/>
    <s v="Belkin F9H710-06 7 Outlet SurgeMaster Surge Protector"/>
    <n v="45.216000000000001"/>
    <n v="3"/>
    <n v="0.2"/>
    <x v="993"/>
    <x v="2"/>
    <x v="3"/>
    <x v="0"/>
    <x v="4"/>
  </r>
  <r>
    <n v="4567"/>
    <s v="US-2017-149510"/>
    <d v="2017-12-03T00:00:00"/>
    <d v="2017-12-10T00:00:00"/>
    <s v="Standard Class"/>
    <s v="MC-17575"/>
    <x v="430"/>
    <x v="0"/>
    <s v="United States"/>
    <s v="Fayetteville"/>
    <x v="3"/>
    <n v="28314"/>
    <x v="0"/>
    <s v="OFF-BI-10004233"/>
    <x v="1"/>
    <x v="8"/>
    <s v="GBC Pre-Punched Binding Paper, Plastic, White, 8-1/2&quot; x 11&quot;"/>
    <n v="28.782"/>
    <n v="6"/>
    <n v="0.7"/>
    <x v="3821"/>
    <x v="1"/>
    <x v="3"/>
    <x v="0"/>
    <x v="4"/>
  </r>
  <r>
    <n v="4568"/>
    <s v="US-2017-149510"/>
    <d v="2017-12-03T00:00:00"/>
    <d v="2017-12-10T00:00:00"/>
    <s v="Standard Class"/>
    <s v="MC-17575"/>
    <x v="430"/>
    <x v="0"/>
    <s v="United States"/>
    <s v="Fayetteville"/>
    <x v="3"/>
    <n v="28314"/>
    <x v="0"/>
    <s v="OFF-PA-10001892"/>
    <x v="1"/>
    <x v="10"/>
    <s v="Rediform Wirebound &quot;Phone Memo&quot; Message Book, 11 x 5-3/4"/>
    <n v="24.448"/>
    <n v="4"/>
    <n v="0.2"/>
    <x v="682"/>
    <x v="2"/>
    <x v="3"/>
    <x v="0"/>
    <x v="4"/>
  </r>
  <r>
    <n v="4569"/>
    <s v="CA-2015-111990"/>
    <d v="2015-11-08T00:00:00"/>
    <d v="2015-11-13T00:00:00"/>
    <s v="Standard Class"/>
    <s v="DB-13660"/>
    <x v="551"/>
    <x v="0"/>
    <s v="United States"/>
    <s v="Houston"/>
    <x v="5"/>
    <n v="77095"/>
    <x v="2"/>
    <s v="OFF-BI-10003291"/>
    <x v="1"/>
    <x v="8"/>
    <s v="Wilson Jones Leather-Like Binders with DublLock Round Rings"/>
    <n v="10.476000000000001"/>
    <n v="6"/>
    <n v="0.8"/>
    <x v="3822"/>
    <x v="1"/>
    <x v="1"/>
    <x v="0"/>
    <x v="0"/>
  </r>
  <r>
    <n v="4570"/>
    <s v="CA-2014-169460"/>
    <d v="2014-04-19T00:00:00"/>
    <d v="2014-04-21T00:00:00"/>
    <s v="Second Class"/>
    <s v="NF-18595"/>
    <x v="376"/>
    <x v="2"/>
    <s v="United States"/>
    <s v="San Jose"/>
    <x v="1"/>
    <n v="95123"/>
    <x v="1"/>
    <s v="FUR-FU-10004017"/>
    <x v="0"/>
    <x v="5"/>
    <s v="Executive Impressions 13&quot; Chairman Wall Clock"/>
    <n v="76.14"/>
    <n v="3"/>
    <n v="0"/>
    <x v="3281"/>
    <x v="0"/>
    <x v="2"/>
    <x v="1"/>
    <x v="3"/>
  </r>
  <r>
    <n v="4571"/>
    <s v="US-2015-152128"/>
    <d v="2015-05-25T00:00:00"/>
    <d v="2015-05-27T00:00:00"/>
    <s v="Second Class"/>
    <s v="NM-18445"/>
    <x v="134"/>
    <x v="2"/>
    <s v="United States"/>
    <s v="Wichita"/>
    <x v="41"/>
    <n v="67212"/>
    <x v="2"/>
    <s v="OFF-AR-10002445"/>
    <x v="1"/>
    <x v="6"/>
    <s v="SANFORD Major Accent Highlighters"/>
    <n v="21.24"/>
    <n v="3"/>
    <n v="0"/>
    <x v="3707"/>
    <x v="0"/>
    <x v="1"/>
    <x v="1"/>
    <x v="5"/>
  </r>
  <r>
    <n v="4572"/>
    <s v="US-2015-152128"/>
    <d v="2015-05-25T00:00:00"/>
    <d v="2015-05-27T00:00:00"/>
    <s v="Second Class"/>
    <s v="NM-18445"/>
    <x v="134"/>
    <x v="2"/>
    <s v="United States"/>
    <s v="Wichita"/>
    <x v="41"/>
    <n v="67212"/>
    <x v="2"/>
    <s v="OFF-BI-10001718"/>
    <x v="1"/>
    <x v="8"/>
    <s v="GBC DocuBind P50 Personal Binding Machine"/>
    <n v="127.96"/>
    <n v="2"/>
    <n v="0"/>
    <x v="3823"/>
    <x v="0"/>
    <x v="1"/>
    <x v="1"/>
    <x v="5"/>
  </r>
  <r>
    <n v="4573"/>
    <s v="CA-2017-126662"/>
    <d v="2017-07-17T00:00:00"/>
    <d v="2017-07-21T00:00:00"/>
    <s v="Standard Class"/>
    <s v="AB-10255"/>
    <x v="437"/>
    <x v="2"/>
    <s v="United States"/>
    <s v="Los Angeles"/>
    <x v="1"/>
    <n v="90036"/>
    <x v="1"/>
    <s v="TEC-CO-10004202"/>
    <x v="2"/>
    <x v="16"/>
    <s v="Brother DCP1000 Digital 3 in 1 Multifunction Machine"/>
    <n v="479.98399999999998"/>
    <n v="2"/>
    <n v="0.2"/>
    <x v="3824"/>
    <x v="2"/>
    <x v="3"/>
    <x v="2"/>
    <x v="7"/>
  </r>
  <r>
    <n v="4574"/>
    <s v="CA-2016-139395"/>
    <d v="2016-12-12T00:00:00"/>
    <d v="2016-12-18T00:00:00"/>
    <s v="Standard Class"/>
    <s v="MG-17650"/>
    <x v="377"/>
    <x v="2"/>
    <s v="United States"/>
    <s v="Jackson"/>
    <x v="12"/>
    <n v="49201"/>
    <x v="2"/>
    <s v="TEC-PH-10002103"/>
    <x v="2"/>
    <x v="7"/>
    <s v="Jabra SPEAK 410"/>
    <n v="657.93"/>
    <n v="7"/>
    <n v="0"/>
    <x v="3825"/>
    <x v="0"/>
    <x v="0"/>
    <x v="0"/>
    <x v="4"/>
  </r>
  <r>
    <n v="4575"/>
    <s v="CA-2016-139395"/>
    <d v="2016-12-12T00:00:00"/>
    <d v="2016-12-18T00:00:00"/>
    <s v="Standard Class"/>
    <s v="MG-17650"/>
    <x v="377"/>
    <x v="2"/>
    <s v="United States"/>
    <s v="Jackson"/>
    <x v="12"/>
    <n v="49201"/>
    <x v="2"/>
    <s v="FUR-FU-10003724"/>
    <x v="0"/>
    <x v="5"/>
    <s v="Westinghouse Clip-On Gooseneck Lamps"/>
    <n v="33.479999999999997"/>
    <n v="4"/>
    <n v="0"/>
    <x v="3826"/>
    <x v="0"/>
    <x v="0"/>
    <x v="0"/>
    <x v="4"/>
  </r>
  <r>
    <n v="4576"/>
    <s v="CA-2016-139395"/>
    <d v="2016-12-12T00:00:00"/>
    <d v="2016-12-18T00:00:00"/>
    <s v="Standard Class"/>
    <s v="MG-17650"/>
    <x v="377"/>
    <x v="2"/>
    <s v="United States"/>
    <s v="Jackson"/>
    <x v="12"/>
    <n v="49201"/>
    <x v="2"/>
    <s v="OFF-AR-10003732"/>
    <x v="1"/>
    <x v="6"/>
    <s v="Newell 333"/>
    <n v="13.9"/>
    <n v="5"/>
    <n v="0"/>
    <x v="2669"/>
    <x v="0"/>
    <x v="0"/>
    <x v="0"/>
    <x v="4"/>
  </r>
  <r>
    <n v="4577"/>
    <s v="CA-2016-139395"/>
    <d v="2016-12-12T00:00:00"/>
    <d v="2016-12-18T00:00:00"/>
    <s v="Standard Class"/>
    <s v="MG-17650"/>
    <x v="377"/>
    <x v="2"/>
    <s v="United States"/>
    <s v="Jackson"/>
    <x v="12"/>
    <n v="49201"/>
    <x v="2"/>
    <s v="OFF-ST-10000885"/>
    <x v="1"/>
    <x v="4"/>
    <s v="Fellowes Desktop Hanging File Manager"/>
    <n v="26.86"/>
    <n v="2"/>
    <n v="0"/>
    <x v="3827"/>
    <x v="0"/>
    <x v="0"/>
    <x v="0"/>
    <x v="4"/>
  </r>
  <r>
    <n v="4578"/>
    <s v="US-2014-121734"/>
    <d v="2014-04-11T00:00:00"/>
    <d v="2014-04-16T00:00:00"/>
    <s v="Standard Class"/>
    <s v="SE-20110"/>
    <x v="339"/>
    <x v="0"/>
    <s v="United States"/>
    <s v="Lewiston"/>
    <x v="45"/>
    <n v="83501"/>
    <x v="1"/>
    <s v="OFF-BI-10004817"/>
    <x v="1"/>
    <x v="8"/>
    <s v="GBC Personal VeloBind Strips"/>
    <n v="9.5839999999999996"/>
    <n v="1"/>
    <n v="0.2"/>
    <x v="2226"/>
    <x v="2"/>
    <x v="2"/>
    <x v="1"/>
    <x v="3"/>
  </r>
  <r>
    <n v="4579"/>
    <s v="CA-2015-110947"/>
    <d v="2015-06-09T00:00:00"/>
    <d v="2015-06-15T00:00:00"/>
    <s v="Standard Class"/>
    <s v="AG-10765"/>
    <x v="326"/>
    <x v="2"/>
    <s v="United States"/>
    <s v="Hampton"/>
    <x v="17"/>
    <n v="23666"/>
    <x v="0"/>
    <s v="OFF-BI-10001670"/>
    <x v="1"/>
    <x v="8"/>
    <s v="Vinyl Sectional Post Binders"/>
    <n v="113.1"/>
    <n v="3"/>
    <n v="0"/>
    <x v="3828"/>
    <x v="0"/>
    <x v="1"/>
    <x v="1"/>
    <x v="1"/>
  </r>
  <r>
    <n v="4580"/>
    <s v="US-2014-150126"/>
    <d v="2014-07-27T00:00:00"/>
    <d v="2014-08-02T00:00:00"/>
    <s v="Standard Class"/>
    <s v="AS-10045"/>
    <x v="442"/>
    <x v="1"/>
    <s v="United States"/>
    <s v="New York City"/>
    <x v="15"/>
    <n v="10035"/>
    <x v="3"/>
    <s v="OFF-PA-10002709"/>
    <x v="1"/>
    <x v="10"/>
    <s v="Xerox 1956"/>
    <n v="65.78"/>
    <n v="11"/>
    <n v="0"/>
    <x v="3829"/>
    <x v="0"/>
    <x v="2"/>
    <x v="2"/>
    <x v="7"/>
  </r>
  <r>
    <n v="4581"/>
    <s v="CA-2015-164427"/>
    <d v="2015-07-31T00:00:00"/>
    <d v="2015-08-06T00:00:00"/>
    <s v="Standard Class"/>
    <s v="AR-10405"/>
    <x v="153"/>
    <x v="1"/>
    <s v="United States"/>
    <s v="Hattiesburg"/>
    <x v="35"/>
    <n v="39401"/>
    <x v="0"/>
    <s v="TEC-AC-10004469"/>
    <x v="2"/>
    <x v="11"/>
    <s v="Microsoft Sculpt Comfort Mouse"/>
    <n v="239.7"/>
    <n v="6"/>
    <n v="0"/>
    <x v="3830"/>
    <x v="0"/>
    <x v="1"/>
    <x v="2"/>
    <x v="7"/>
  </r>
  <r>
    <n v="4582"/>
    <s v="CA-2016-120250"/>
    <d v="2016-09-19T00:00:00"/>
    <d v="2016-09-22T00:00:00"/>
    <s v="First Class"/>
    <s v="AP-10720"/>
    <x v="399"/>
    <x v="2"/>
    <s v="United States"/>
    <s v="Philadelphia"/>
    <x v="9"/>
    <n v="19140"/>
    <x v="3"/>
    <s v="FUR-FU-10003424"/>
    <x v="0"/>
    <x v="5"/>
    <s v="Nu-Dell Oak Frame"/>
    <n v="25.632000000000001"/>
    <n v="3"/>
    <n v="0.2"/>
    <x v="3831"/>
    <x v="2"/>
    <x v="0"/>
    <x v="2"/>
    <x v="8"/>
  </r>
  <r>
    <n v="4583"/>
    <s v="CA-2016-121993"/>
    <d v="2016-06-10T00:00:00"/>
    <d v="2016-06-12T00:00:00"/>
    <s v="First Class"/>
    <s v="JB-16000"/>
    <x v="677"/>
    <x v="0"/>
    <s v="United States"/>
    <s v="Philadelphia"/>
    <x v="9"/>
    <n v="19140"/>
    <x v="3"/>
    <s v="OFF-LA-10003720"/>
    <x v="1"/>
    <x v="2"/>
    <s v="Avery 487"/>
    <n v="23.616"/>
    <n v="8"/>
    <n v="0.2"/>
    <x v="3832"/>
    <x v="2"/>
    <x v="0"/>
    <x v="1"/>
    <x v="1"/>
  </r>
  <r>
    <n v="4584"/>
    <s v="US-2016-100405"/>
    <d v="2016-08-26T00:00:00"/>
    <d v="2016-08-28T00:00:00"/>
    <s v="Second Class"/>
    <s v="TS-21430"/>
    <x v="747"/>
    <x v="1"/>
    <s v="United States"/>
    <s v="Los Angeles"/>
    <x v="1"/>
    <n v="90045"/>
    <x v="1"/>
    <s v="OFF-AR-10000390"/>
    <x v="1"/>
    <x v="6"/>
    <s v="Newell Chalk Holder"/>
    <n v="8.26"/>
    <n v="2"/>
    <n v="0"/>
    <x v="349"/>
    <x v="0"/>
    <x v="0"/>
    <x v="2"/>
    <x v="6"/>
  </r>
  <r>
    <n v="4585"/>
    <s v="US-2017-163790"/>
    <d v="2017-11-02T00:00:00"/>
    <d v="2017-11-04T00:00:00"/>
    <s v="Second Class"/>
    <s v="NL-18310"/>
    <x v="644"/>
    <x v="2"/>
    <s v="United States"/>
    <s v="Danville"/>
    <x v="1"/>
    <n v="94526"/>
    <x v="1"/>
    <s v="OFF-EN-10001335"/>
    <x v="1"/>
    <x v="12"/>
    <s v="White Business Envelopes with Contemporary Seam, Recycled White Business Envelopes"/>
    <n v="76.58"/>
    <n v="7"/>
    <n v="0"/>
    <x v="3833"/>
    <x v="0"/>
    <x v="3"/>
    <x v="0"/>
    <x v="0"/>
  </r>
  <r>
    <n v="4586"/>
    <s v="US-2017-163790"/>
    <d v="2017-11-02T00:00:00"/>
    <d v="2017-11-04T00:00:00"/>
    <s v="Second Class"/>
    <s v="NL-18310"/>
    <x v="644"/>
    <x v="2"/>
    <s v="United States"/>
    <s v="Danville"/>
    <x v="1"/>
    <n v="94526"/>
    <x v="1"/>
    <s v="OFF-AR-10003469"/>
    <x v="1"/>
    <x v="6"/>
    <s v="Nontoxic Chalk"/>
    <n v="8.8000000000000007"/>
    <n v="5"/>
    <n v="0"/>
    <x v="3834"/>
    <x v="0"/>
    <x v="3"/>
    <x v="0"/>
    <x v="0"/>
  </r>
  <r>
    <n v="4587"/>
    <s v="US-2017-163790"/>
    <d v="2017-11-02T00:00:00"/>
    <d v="2017-11-04T00:00:00"/>
    <s v="Second Class"/>
    <s v="NL-18310"/>
    <x v="644"/>
    <x v="2"/>
    <s v="United States"/>
    <s v="Danville"/>
    <x v="1"/>
    <n v="94526"/>
    <x v="1"/>
    <s v="OFF-BI-10003718"/>
    <x v="1"/>
    <x v="8"/>
    <s v="GBC Therma-A-Bind 250T Electric Binding System"/>
    <n v="590.35199999999998"/>
    <n v="6"/>
    <n v="0.2"/>
    <x v="3835"/>
    <x v="2"/>
    <x v="3"/>
    <x v="0"/>
    <x v="0"/>
  </r>
  <r>
    <n v="4588"/>
    <s v="US-2017-163790"/>
    <d v="2017-11-02T00:00:00"/>
    <d v="2017-11-04T00:00:00"/>
    <s v="Second Class"/>
    <s v="NL-18310"/>
    <x v="644"/>
    <x v="2"/>
    <s v="United States"/>
    <s v="Danville"/>
    <x v="1"/>
    <n v="94526"/>
    <x v="1"/>
    <s v="OFF-FA-10004838"/>
    <x v="1"/>
    <x v="13"/>
    <s v="Super Bands, 12/Pack"/>
    <n v="5.58"/>
    <n v="3"/>
    <n v="0"/>
    <x v="3836"/>
    <x v="0"/>
    <x v="3"/>
    <x v="0"/>
    <x v="0"/>
  </r>
  <r>
    <n v="4589"/>
    <s v="US-2017-163790"/>
    <d v="2017-11-02T00:00:00"/>
    <d v="2017-11-04T00:00:00"/>
    <s v="Second Class"/>
    <s v="NL-18310"/>
    <x v="644"/>
    <x v="2"/>
    <s v="United States"/>
    <s v="Danville"/>
    <x v="1"/>
    <n v="94526"/>
    <x v="1"/>
    <s v="FUR-FU-10002508"/>
    <x v="0"/>
    <x v="5"/>
    <s v="Document Clip Frames"/>
    <n v="25.02"/>
    <n v="3"/>
    <n v="0"/>
    <x v="3837"/>
    <x v="0"/>
    <x v="3"/>
    <x v="0"/>
    <x v="0"/>
  </r>
  <r>
    <n v="4590"/>
    <s v="US-2017-163790"/>
    <d v="2017-11-02T00:00:00"/>
    <d v="2017-11-04T00:00:00"/>
    <s v="Second Class"/>
    <s v="NL-18310"/>
    <x v="644"/>
    <x v="2"/>
    <s v="United States"/>
    <s v="Danville"/>
    <x v="1"/>
    <n v="94526"/>
    <x v="1"/>
    <s v="OFF-ST-10001511"/>
    <x v="1"/>
    <x v="4"/>
    <s v="Space Solutions Commercial Steel Shelving"/>
    <n v="452.55"/>
    <n v="7"/>
    <n v="0"/>
    <x v="3838"/>
    <x v="0"/>
    <x v="3"/>
    <x v="0"/>
    <x v="0"/>
  </r>
  <r>
    <n v="4591"/>
    <s v="CA-2016-129868"/>
    <d v="2016-12-26T00:00:00"/>
    <d v="2016-12-31T00:00:00"/>
    <s v="Standard Class"/>
    <s v="MC-18130"/>
    <x v="305"/>
    <x v="1"/>
    <s v="United States"/>
    <s v="Los Angeles"/>
    <x v="1"/>
    <n v="90004"/>
    <x v="1"/>
    <s v="OFF-SU-10000952"/>
    <x v="1"/>
    <x v="14"/>
    <s v="Fiskars Home &amp; Office Scissors"/>
    <n v="17.760000000000002"/>
    <n v="2"/>
    <n v="0"/>
    <x v="3839"/>
    <x v="0"/>
    <x v="0"/>
    <x v="0"/>
    <x v="4"/>
  </r>
  <r>
    <n v="4592"/>
    <s v="CA-2016-129868"/>
    <d v="2016-12-26T00:00:00"/>
    <d v="2016-12-31T00:00:00"/>
    <s v="Standard Class"/>
    <s v="MC-18130"/>
    <x v="305"/>
    <x v="1"/>
    <s v="United States"/>
    <s v="Los Angeles"/>
    <x v="1"/>
    <n v="90004"/>
    <x v="1"/>
    <s v="TEC-PH-10002275"/>
    <x v="2"/>
    <x v="7"/>
    <s v="Mitel 5320 IP Phone VoIP phone"/>
    <n v="302.38400000000001"/>
    <n v="2"/>
    <n v="0.2"/>
    <x v="3479"/>
    <x v="2"/>
    <x v="0"/>
    <x v="0"/>
    <x v="4"/>
  </r>
  <r>
    <n v="4593"/>
    <s v="CA-2016-129868"/>
    <d v="2016-12-26T00:00:00"/>
    <d v="2016-12-31T00:00:00"/>
    <s v="Standard Class"/>
    <s v="MC-18130"/>
    <x v="305"/>
    <x v="1"/>
    <s v="United States"/>
    <s v="Los Angeles"/>
    <x v="1"/>
    <n v="90004"/>
    <x v="1"/>
    <s v="FUR-CH-10003535"/>
    <x v="0"/>
    <x v="1"/>
    <s v="Global Armless Task Chair, Royal Blue"/>
    <n v="146.352"/>
    <n v="3"/>
    <n v="0.2"/>
    <x v="3840"/>
    <x v="2"/>
    <x v="0"/>
    <x v="0"/>
    <x v="4"/>
  </r>
  <r>
    <n v="4594"/>
    <s v="CA-2016-129868"/>
    <d v="2016-12-26T00:00:00"/>
    <d v="2016-12-31T00:00:00"/>
    <s v="Standard Class"/>
    <s v="MC-18130"/>
    <x v="305"/>
    <x v="1"/>
    <s v="United States"/>
    <s v="Los Angeles"/>
    <x v="1"/>
    <n v="90004"/>
    <x v="1"/>
    <s v="OFF-AP-10004052"/>
    <x v="1"/>
    <x v="9"/>
    <s v="Hoover Replacement Belts For Soft Guard &amp; Commercial Ltweight Upright Vacs, 2/Pk"/>
    <n v="7.9"/>
    <n v="2"/>
    <n v="0"/>
    <x v="3841"/>
    <x v="0"/>
    <x v="0"/>
    <x v="0"/>
    <x v="4"/>
  </r>
  <r>
    <n v="4595"/>
    <s v="CA-2016-129868"/>
    <d v="2016-12-26T00:00:00"/>
    <d v="2016-12-31T00:00:00"/>
    <s v="Standard Class"/>
    <s v="MC-18130"/>
    <x v="305"/>
    <x v="1"/>
    <s v="United States"/>
    <s v="Los Angeles"/>
    <x v="1"/>
    <n v="90004"/>
    <x v="1"/>
    <s v="FUR-TA-10003473"/>
    <x v="0"/>
    <x v="3"/>
    <s v="Bretford Rectangular Conference Table Tops"/>
    <n v="902.71199999999999"/>
    <n v="3"/>
    <n v="0.2"/>
    <x v="3842"/>
    <x v="2"/>
    <x v="0"/>
    <x v="0"/>
    <x v="4"/>
  </r>
  <r>
    <n v="4596"/>
    <s v="CA-2016-129868"/>
    <d v="2016-12-26T00:00:00"/>
    <d v="2016-12-31T00:00:00"/>
    <s v="Standard Class"/>
    <s v="MC-18130"/>
    <x v="305"/>
    <x v="1"/>
    <s v="United States"/>
    <s v="Los Angeles"/>
    <x v="1"/>
    <n v="90004"/>
    <x v="1"/>
    <s v="OFF-AR-10001897"/>
    <x v="1"/>
    <x v="6"/>
    <s v="Model L Table or Wall-Mount Pencil Sharpener"/>
    <n v="53.97"/>
    <n v="3"/>
    <n v="0"/>
    <x v="2697"/>
    <x v="0"/>
    <x v="0"/>
    <x v="0"/>
    <x v="4"/>
  </r>
  <r>
    <n v="4597"/>
    <s v="CA-2016-140564"/>
    <d v="2016-12-05T00:00:00"/>
    <d v="2016-12-10T00:00:00"/>
    <s v="Second Class"/>
    <s v="TC-21475"/>
    <x v="679"/>
    <x v="2"/>
    <s v="United States"/>
    <s v="Washington"/>
    <x v="40"/>
    <n v="20016"/>
    <x v="3"/>
    <s v="OFF-AR-10000034"/>
    <x v="1"/>
    <x v="6"/>
    <s v="BIC Brite Liner Grip Highlighters, Assorted, 5/Pack"/>
    <n v="33.92"/>
    <n v="8"/>
    <n v="0"/>
    <x v="3843"/>
    <x v="0"/>
    <x v="0"/>
    <x v="0"/>
    <x v="4"/>
  </r>
  <r>
    <n v="4598"/>
    <s v="US-2017-169502"/>
    <d v="2017-08-28T00:00:00"/>
    <d v="2017-09-01T00:00:00"/>
    <s v="Standard Class"/>
    <s v="MG-17650"/>
    <x v="377"/>
    <x v="2"/>
    <s v="United States"/>
    <s v="Milwaukee"/>
    <x v="6"/>
    <n v="53209"/>
    <x v="2"/>
    <s v="OFF-SU-10004115"/>
    <x v="1"/>
    <x v="14"/>
    <s v="Acme Stainless Steel Office Snips"/>
    <n v="21.81"/>
    <n v="3"/>
    <n v="0"/>
    <x v="3844"/>
    <x v="0"/>
    <x v="3"/>
    <x v="2"/>
    <x v="6"/>
  </r>
  <r>
    <n v="4599"/>
    <s v="US-2017-169502"/>
    <d v="2017-08-28T00:00:00"/>
    <d v="2017-09-01T00:00:00"/>
    <s v="Standard Class"/>
    <s v="MG-17650"/>
    <x v="377"/>
    <x v="2"/>
    <s v="United States"/>
    <s v="Milwaukee"/>
    <x v="6"/>
    <n v="53209"/>
    <x v="2"/>
    <s v="OFF-AP-10001947"/>
    <x v="1"/>
    <x v="9"/>
    <s v="Acco 6 Outlet Guardian Premium Plus Surge Suppressor"/>
    <n v="91.6"/>
    <n v="5"/>
    <n v="0"/>
    <x v="3845"/>
    <x v="0"/>
    <x v="3"/>
    <x v="2"/>
    <x v="6"/>
  </r>
  <r>
    <n v="4600"/>
    <s v="CA-2015-146948"/>
    <d v="2015-07-16T00:00:00"/>
    <d v="2015-07-20T00:00:00"/>
    <s v="Standard Class"/>
    <s v="MG-17890"/>
    <x v="450"/>
    <x v="2"/>
    <s v="United States"/>
    <s v="Baltimore"/>
    <x v="39"/>
    <n v="21215"/>
    <x v="3"/>
    <s v="FUR-CH-10004853"/>
    <x v="0"/>
    <x v="1"/>
    <s v="Global Manager's Adjustable Task Chair, Storm"/>
    <n v="150.97999999999999"/>
    <n v="1"/>
    <n v="0"/>
    <x v="3846"/>
    <x v="0"/>
    <x v="1"/>
    <x v="2"/>
    <x v="7"/>
  </r>
  <r>
    <n v="4601"/>
    <s v="CA-2015-146948"/>
    <d v="2015-07-16T00:00:00"/>
    <d v="2015-07-20T00:00:00"/>
    <s v="Standard Class"/>
    <s v="MG-17890"/>
    <x v="450"/>
    <x v="2"/>
    <s v="United States"/>
    <s v="Baltimore"/>
    <x v="39"/>
    <n v="21215"/>
    <x v="3"/>
    <s v="OFF-EN-10000483"/>
    <x v="1"/>
    <x v="12"/>
    <s v="White Envelopes, White Envelopes with Clear Poly Window"/>
    <n v="137.25"/>
    <n v="9"/>
    <n v="0"/>
    <x v="3847"/>
    <x v="0"/>
    <x v="1"/>
    <x v="2"/>
    <x v="7"/>
  </r>
  <r>
    <n v="4602"/>
    <s v="CA-2015-146948"/>
    <d v="2015-07-16T00:00:00"/>
    <d v="2015-07-20T00:00:00"/>
    <s v="Standard Class"/>
    <s v="MG-17890"/>
    <x v="450"/>
    <x v="2"/>
    <s v="United States"/>
    <s v="Baltimore"/>
    <x v="39"/>
    <n v="21215"/>
    <x v="3"/>
    <s v="OFF-FA-10001332"/>
    <x v="1"/>
    <x v="13"/>
    <s v="Acco Banker's Clasps, 5 3/4&quot;-Long"/>
    <n v="11.52"/>
    <n v="4"/>
    <n v="0"/>
    <x v="3848"/>
    <x v="0"/>
    <x v="1"/>
    <x v="2"/>
    <x v="7"/>
  </r>
  <r>
    <n v="4603"/>
    <s v="US-2015-113327"/>
    <d v="2015-05-26T00:00:00"/>
    <d v="2015-05-29T00:00:00"/>
    <s v="Second Class"/>
    <s v="BF-11170"/>
    <x v="408"/>
    <x v="2"/>
    <s v="United States"/>
    <s v="Jacksonville"/>
    <x v="3"/>
    <n v="28540"/>
    <x v="0"/>
    <s v="OFF-PA-10003790"/>
    <x v="1"/>
    <x v="10"/>
    <s v="Xerox 1991"/>
    <n v="18.271999999999998"/>
    <n v="1"/>
    <n v="0.2"/>
    <x v="3849"/>
    <x v="2"/>
    <x v="1"/>
    <x v="1"/>
    <x v="5"/>
  </r>
  <r>
    <n v="4604"/>
    <s v="US-2015-113327"/>
    <d v="2015-05-26T00:00:00"/>
    <d v="2015-05-29T00:00:00"/>
    <s v="Second Class"/>
    <s v="BF-11170"/>
    <x v="408"/>
    <x v="2"/>
    <s v="United States"/>
    <s v="Jacksonville"/>
    <x v="3"/>
    <n v="28540"/>
    <x v="0"/>
    <s v="OFF-PA-10003134"/>
    <x v="1"/>
    <x v="10"/>
    <s v="Xerox 1937"/>
    <n v="153.72800000000001"/>
    <n v="4"/>
    <n v="0.2"/>
    <x v="3850"/>
    <x v="2"/>
    <x v="1"/>
    <x v="1"/>
    <x v="5"/>
  </r>
  <r>
    <n v="4605"/>
    <s v="US-2015-113327"/>
    <d v="2015-05-26T00:00:00"/>
    <d v="2015-05-29T00:00:00"/>
    <s v="Second Class"/>
    <s v="BF-11170"/>
    <x v="408"/>
    <x v="2"/>
    <s v="United States"/>
    <s v="Jacksonville"/>
    <x v="3"/>
    <n v="28540"/>
    <x v="0"/>
    <s v="OFF-EN-10004459"/>
    <x v="1"/>
    <x v="12"/>
    <s v="Security-Tint Envelopes"/>
    <n v="12.224"/>
    <n v="2"/>
    <n v="0.2"/>
    <x v="2228"/>
    <x v="2"/>
    <x v="1"/>
    <x v="1"/>
    <x v="5"/>
  </r>
  <r>
    <n v="4606"/>
    <s v="US-2015-113327"/>
    <d v="2015-05-26T00:00:00"/>
    <d v="2015-05-29T00:00:00"/>
    <s v="Second Class"/>
    <s v="BF-11170"/>
    <x v="408"/>
    <x v="2"/>
    <s v="United States"/>
    <s v="Jacksonville"/>
    <x v="3"/>
    <n v="28540"/>
    <x v="0"/>
    <s v="TEC-AC-10003628"/>
    <x v="2"/>
    <x v="11"/>
    <s v="Logitech 910-002974 M325 Wireless Mouse for Web Scrolling"/>
    <n v="167.94399999999999"/>
    <n v="7"/>
    <n v="0.2"/>
    <x v="3851"/>
    <x v="2"/>
    <x v="1"/>
    <x v="1"/>
    <x v="5"/>
  </r>
  <r>
    <n v="4607"/>
    <s v="CA-2015-135020"/>
    <d v="2015-05-28T00:00:00"/>
    <d v="2015-06-02T00:00:00"/>
    <s v="Standard Class"/>
    <s v="MS-17770"/>
    <x v="474"/>
    <x v="0"/>
    <s v="United States"/>
    <s v="Rochester"/>
    <x v="15"/>
    <n v="14609"/>
    <x v="3"/>
    <s v="TEC-PH-10004093"/>
    <x v="2"/>
    <x v="7"/>
    <s v="Panasonic Kx-TS550"/>
    <n v="45.99"/>
    <n v="1"/>
    <n v="0"/>
    <x v="3852"/>
    <x v="0"/>
    <x v="1"/>
    <x v="1"/>
    <x v="5"/>
  </r>
  <r>
    <n v="4608"/>
    <s v="CA-2015-135020"/>
    <d v="2015-05-28T00:00:00"/>
    <d v="2015-06-02T00:00:00"/>
    <s v="Standard Class"/>
    <s v="MS-17770"/>
    <x v="474"/>
    <x v="0"/>
    <s v="United States"/>
    <s v="Rochester"/>
    <x v="15"/>
    <n v="14609"/>
    <x v="3"/>
    <s v="OFF-ST-10001490"/>
    <x v="1"/>
    <x v="4"/>
    <s v="Hot File 7-Pocket, Floor Stand"/>
    <n v="535.41"/>
    <n v="3"/>
    <n v="0"/>
    <x v="3853"/>
    <x v="0"/>
    <x v="1"/>
    <x v="1"/>
    <x v="5"/>
  </r>
  <r>
    <n v="4609"/>
    <s v="CA-2015-135020"/>
    <d v="2015-05-28T00:00:00"/>
    <d v="2015-06-02T00:00:00"/>
    <s v="Standard Class"/>
    <s v="MS-17770"/>
    <x v="474"/>
    <x v="0"/>
    <s v="United States"/>
    <s v="Rochester"/>
    <x v="15"/>
    <n v="14609"/>
    <x v="3"/>
    <s v="OFF-BI-10000605"/>
    <x v="1"/>
    <x v="8"/>
    <s v="Acco Pressboard Covers with Storage Hooks, 9 1/2&quot; x 11&quot;, Executive Red"/>
    <n v="6.0960000000000001"/>
    <n v="2"/>
    <n v="0.2"/>
    <x v="3854"/>
    <x v="2"/>
    <x v="1"/>
    <x v="1"/>
    <x v="5"/>
  </r>
  <r>
    <n v="4610"/>
    <s v="CA-2015-135020"/>
    <d v="2015-05-28T00:00:00"/>
    <d v="2015-06-02T00:00:00"/>
    <s v="Standard Class"/>
    <s v="MS-17770"/>
    <x v="474"/>
    <x v="0"/>
    <s v="United States"/>
    <s v="Rochester"/>
    <x v="15"/>
    <n v="14609"/>
    <x v="3"/>
    <s v="OFF-PA-10004255"/>
    <x v="1"/>
    <x v="10"/>
    <s v="Xerox 219"/>
    <n v="45.36"/>
    <n v="7"/>
    <n v="0"/>
    <x v="1637"/>
    <x v="0"/>
    <x v="1"/>
    <x v="1"/>
    <x v="5"/>
  </r>
  <r>
    <n v="4611"/>
    <s v="US-2017-141852"/>
    <d v="2017-11-09T00:00:00"/>
    <d v="2017-11-14T00:00:00"/>
    <s v="Standard Class"/>
    <s v="JE-15745"/>
    <x v="32"/>
    <x v="0"/>
    <s v="United States"/>
    <s v="Oceanside"/>
    <x v="1"/>
    <n v="92054"/>
    <x v="1"/>
    <s v="FUR-FU-10000023"/>
    <x v="0"/>
    <x v="5"/>
    <s v="Eldon Wave Desk Accessories"/>
    <n v="47.12"/>
    <n v="8"/>
    <n v="0"/>
    <x v="357"/>
    <x v="0"/>
    <x v="3"/>
    <x v="0"/>
    <x v="0"/>
  </r>
  <r>
    <n v="4612"/>
    <s v="CA-2016-109407"/>
    <d v="2016-01-24T00:00:00"/>
    <d v="2016-01-26T00:00:00"/>
    <s v="Second Class"/>
    <s v="HG-14965"/>
    <x v="428"/>
    <x v="1"/>
    <s v="United States"/>
    <s v="Gulfport"/>
    <x v="35"/>
    <n v="39503"/>
    <x v="0"/>
    <s v="OFF-BI-10000285"/>
    <x v="1"/>
    <x v="8"/>
    <s v="XtraLife ClearVue Slant-D Ring Binders by Cardinal"/>
    <n v="31.36"/>
    <n v="4"/>
    <n v="0"/>
    <x v="3855"/>
    <x v="0"/>
    <x v="0"/>
    <x v="3"/>
    <x v="9"/>
  </r>
  <r>
    <n v="4613"/>
    <s v="US-2017-165953"/>
    <d v="2016-12-31T00:00:00"/>
    <d v="2017-01-06T00:00:00"/>
    <s v="Standard Class"/>
    <s v="EP-13915"/>
    <x v="212"/>
    <x v="0"/>
    <s v="United States"/>
    <s v="Jacksonville"/>
    <x v="2"/>
    <n v="32216"/>
    <x v="0"/>
    <s v="OFF-AR-10000588"/>
    <x v="1"/>
    <x v="6"/>
    <s v="Newell 345"/>
    <n v="47.616"/>
    <n v="3"/>
    <n v="0.2"/>
    <x v="1739"/>
    <x v="2"/>
    <x v="0"/>
    <x v="0"/>
    <x v="4"/>
  </r>
  <r>
    <n v="4614"/>
    <s v="US-2017-165953"/>
    <d v="2016-12-31T00:00:00"/>
    <d v="2017-01-06T00:00:00"/>
    <s v="Standard Class"/>
    <s v="EP-13915"/>
    <x v="212"/>
    <x v="0"/>
    <s v="United States"/>
    <s v="Jacksonville"/>
    <x v="2"/>
    <n v="32216"/>
    <x v="0"/>
    <s v="OFF-PA-10002250"/>
    <x v="1"/>
    <x v="10"/>
    <s v="Things To Do Today Pad"/>
    <n v="23.48"/>
    <n v="5"/>
    <n v="0.2"/>
    <x v="3856"/>
    <x v="2"/>
    <x v="0"/>
    <x v="0"/>
    <x v="4"/>
  </r>
  <r>
    <n v="4615"/>
    <s v="CA-2016-144540"/>
    <d v="2016-09-05T00:00:00"/>
    <d v="2016-09-10T00:00:00"/>
    <s v="Standard Class"/>
    <s v="GH-14410"/>
    <x v="689"/>
    <x v="2"/>
    <s v="United States"/>
    <s v="Houston"/>
    <x v="5"/>
    <n v="77070"/>
    <x v="2"/>
    <s v="OFF-AP-10002457"/>
    <x v="1"/>
    <x v="9"/>
    <s v="Eureka The Boss Plus 12-Amp Hard Box Upright Vacuum, Red"/>
    <n v="62.79"/>
    <n v="3"/>
    <n v="0.8"/>
    <x v="3857"/>
    <x v="1"/>
    <x v="0"/>
    <x v="2"/>
    <x v="8"/>
  </r>
  <r>
    <n v="4616"/>
    <s v="CA-2016-144540"/>
    <d v="2016-09-05T00:00:00"/>
    <d v="2016-09-10T00:00:00"/>
    <s v="Standard Class"/>
    <s v="GH-14410"/>
    <x v="689"/>
    <x v="2"/>
    <s v="United States"/>
    <s v="Houston"/>
    <x v="5"/>
    <n v="77070"/>
    <x v="2"/>
    <s v="OFF-FA-10002763"/>
    <x v="1"/>
    <x v="13"/>
    <s v="Advantus Map Pennant Flags and Round Head Tacks"/>
    <n v="28.44"/>
    <n v="9"/>
    <n v="0.2"/>
    <x v="3858"/>
    <x v="2"/>
    <x v="0"/>
    <x v="2"/>
    <x v="8"/>
  </r>
  <r>
    <n v="4617"/>
    <s v="CA-2015-159863"/>
    <d v="2015-09-04T00:00:00"/>
    <d v="2015-09-07T00:00:00"/>
    <s v="Second Class"/>
    <s v="DS-13180"/>
    <x v="103"/>
    <x v="1"/>
    <s v="United States"/>
    <s v="Houston"/>
    <x v="5"/>
    <n v="77095"/>
    <x v="2"/>
    <s v="TEC-AC-10000109"/>
    <x v="2"/>
    <x v="11"/>
    <s v="Sony Micro Vault Click 16 GB USB 2.0 Flash Drive"/>
    <n v="134.376"/>
    <n v="3"/>
    <n v="0.2"/>
    <x v="3859"/>
    <x v="2"/>
    <x v="1"/>
    <x v="2"/>
    <x v="8"/>
  </r>
  <r>
    <n v="4618"/>
    <s v="CA-2015-117800"/>
    <d v="2015-09-21T00:00:00"/>
    <d v="2015-09-26T00:00:00"/>
    <s v="Standard Class"/>
    <s v="TH-21550"/>
    <x v="274"/>
    <x v="2"/>
    <s v="United States"/>
    <s v="Everett"/>
    <x v="31"/>
    <n v="2149"/>
    <x v="3"/>
    <s v="TEC-PH-10002415"/>
    <x v="2"/>
    <x v="7"/>
    <s v="Polycom VoiceStation 500 Conference phone"/>
    <n v="589.9"/>
    <n v="2"/>
    <n v="0"/>
    <x v="3860"/>
    <x v="0"/>
    <x v="1"/>
    <x v="2"/>
    <x v="8"/>
  </r>
  <r>
    <n v="4619"/>
    <s v="CA-2015-117800"/>
    <d v="2015-09-21T00:00:00"/>
    <d v="2015-09-26T00:00:00"/>
    <s v="Standard Class"/>
    <s v="TH-21550"/>
    <x v="274"/>
    <x v="2"/>
    <s v="United States"/>
    <s v="Everett"/>
    <x v="31"/>
    <n v="2149"/>
    <x v="3"/>
    <s v="FUR-CH-10000785"/>
    <x v="0"/>
    <x v="1"/>
    <s v="Global Ergonomic Managers Chair"/>
    <n v="542.94000000000005"/>
    <n v="3"/>
    <n v="0"/>
    <x v="3861"/>
    <x v="0"/>
    <x v="1"/>
    <x v="2"/>
    <x v="8"/>
  </r>
  <r>
    <n v="4620"/>
    <s v="CA-2017-145219"/>
    <d v="2017-12-24T00:00:00"/>
    <d v="2017-12-25T00:00:00"/>
    <s v="First Class"/>
    <s v="RM-19675"/>
    <x v="84"/>
    <x v="2"/>
    <s v="United States"/>
    <s v="Los Angeles"/>
    <x v="1"/>
    <n v="90049"/>
    <x v="1"/>
    <s v="TEC-CO-10001449"/>
    <x v="2"/>
    <x v="16"/>
    <s v="Hewlett Packard LaserJet 3310 Copier"/>
    <n v="2879.9520000000002"/>
    <n v="6"/>
    <n v="0.2"/>
    <x v="3862"/>
    <x v="2"/>
    <x v="3"/>
    <x v="0"/>
    <x v="4"/>
  </r>
  <r>
    <n v="4621"/>
    <s v="CA-2017-145219"/>
    <d v="2017-12-24T00:00:00"/>
    <d v="2017-12-25T00:00:00"/>
    <s v="First Class"/>
    <s v="RM-19675"/>
    <x v="84"/>
    <x v="2"/>
    <s v="United States"/>
    <s v="Los Angeles"/>
    <x v="1"/>
    <n v="90049"/>
    <x v="1"/>
    <s v="OFF-BI-10001670"/>
    <x v="1"/>
    <x v="8"/>
    <s v="Vinyl Sectional Post Binders"/>
    <n v="90.48"/>
    <n v="3"/>
    <n v="0.2"/>
    <x v="3863"/>
    <x v="2"/>
    <x v="3"/>
    <x v="0"/>
    <x v="4"/>
  </r>
  <r>
    <n v="4622"/>
    <s v="CA-2015-161214"/>
    <d v="2015-10-05T00:00:00"/>
    <d v="2015-10-08T00:00:00"/>
    <s v="Second Class"/>
    <s v="SF-20965"/>
    <x v="245"/>
    <x v="1"/>
    <s v="United States"/>
    <s v="Wilmington"/>
    <x v="13"/>
    <n v="19805"/>
    <x v="3"/>
    <s v="OFF-ST-10001328"/>
    <x v="1"/>
    <x v="4"/>
    <s v="Personal Filing Tote with Lid, Black/Gray"/>
    <n v="77.55"/>
    <n v="5"/>
    <n v="0"/>
    <x v="3864"/>
    <x v="0"/>
    <x v="1"/>
    <x v="0"/>
    <x v="2"/>
  </r>
  <r>
    <n v="4623"/>
    <s v="CA-2017-147228"/>
    <d v="2017-09-09T00:00:00"/>
    <d v="2017-09-14T00:00:00"/>
    <s v="Standard Class"/>
    <s v="SO-20335"/>
    <x v="2"/>
    <x v="0"/>
    <s v="United States"/>
    <s v="Columbia"/>
    <x v="18"/>
    <n v="38401"/>
    <x v="0"/>
    <s v="OFF-SU-10001225"/>
    <x v="1"/>
    <x v="14"/>
    <s v="Staple remover"/>
    <n v="8.8320000000000007"/>
    <n v="3"/>
    <n v="0.2"/>
    <x v="3865"/>
    <x v="2"/>
    <x v="3"/>
    <x v="2"/>
    <x v="8"/>
  </r>
  <r>
    <n v="4624"/>
    <s v="CA-2017-147228"/>
    <d v="2017-09-09T00:00:00"/>
    <d v="2017-09-14T00:00:00"/>
    <s v="Standard Class"/>
    <s v="SO-20335"/>
    <x v="2"/>
    <x v="0"/>
    <s v="United States"/>
    <s v="Columbia"/>
    <x v="18"/>
    <n v="38401"/>
    <x v="0"/>
    <s v="OFF-PA-10000357"/>
    <x v="1"/>
    <x v="10"/>
    <s v="Xerox 1888"/>
    <n v="177.536"/>
    <n v="4"/>
    <n v="0.2"/>
    <x v="3866"/>
    <x v="2"/>
    <x v="3"/>
    <x v="2"/>
    <x v="8"/>
  </r>
  <r>
    <n v="4625"/>
    <s v="CA-2017-147228"/>
    <d v="2017-09-09T00:00:00"/>
    <d v="2017-09-14T00:00:00"/>
    <s v="Standard Class"/>
    <s v="SO-20335"/>
    <x v="2"/>
    <x v="0"/>
    <s v="United States"/>
    <s v="Columbia"/>
    <x v="18"/>
    <n v="38401"/>
    <x v="0"/>
    <s v="OFF-ST-10000046"/>
    <x v="1"/>
    <x v="4"/>
    <s v="Fellowes Super Stor/Drawer Files"/>
    <n v="258.48"/>
    <n v="2"/>
    <n v="0.2"/>
    <x v="3867"/>
    <x v="2"/>
    <x v="3"/>
    <x v="2"/>
    <x v="8"/>
  </r>
  <r>
    <n v="4626"/>
    <s v="CA-2017-147228"/>
    <d v="2017-09-09T00:00:00"/>
    <d v="2017-09-14T00:00:00"/>
    <s v="Standard Class"/>
    <s v="SO-20335"/>
    <x v="2"/>
    <x v="0"/>
    <s v="United States"/>
    <s v="Columbia"/>
    <x v="18"/>
    <n v="38401"/>
    <x v="0"/>
    <s v="FUR-FU-10000023"/>
    <x v="0"/>
    <x v="5"/>
    <s v="Eldon Wave Desk Accessories"/>
    <n v="14.135999999999999"/>
    <n v="3"/>
    <n v="0.2"/>
    <x v="3868"/>
    <x v="2"/>
    <x v="3"/>
    <x v="2"/>
    <x v="8"/>
  </r>
  <r>
    <n v="4627"/>
    <s v="CA-2016-101336"/>
    <d v="2016-11-13T00:00:00"/>
    <d v="2016-11-18T00:00:00"/>
    <s v="Standard Class"/>
    <s v="CK-12760"/>
    <x v="316"/>
    <x v="1"/>
    <s v="United States"/>
    <s v="New York City"/>
    <x v="15"/>
    <n v="10011"/>
    <x v="3"/>
    <s v="OFF-ST-10003455"/>
    <x v="1"/>
    <x v="4"/>
    <s v="Tenex File Box, Personal Filing Tote with Lid, Black"/>
    <n v="77.55"/>
    <n v="5"/>
    <n v="0"/>
    <x v="3869"/>
    <x v="0"/>
    <x v="0"/>
    <x v="0"/>
    <x v="0"/>
  </r>
  <r>
    <n v="4628"/>
    <s v="CA-2016-101336"/>
    <d v="2016-11-13T00:00:00"/>
    <d v="2016-11-18T00:00:00"/>
    <s v="Standard Class"/>
    <s v="CK-12760"/>
    <x v="316"/>
    <x v="1"/>
    <s v="United States"/>
    <s v="New York City"/>
    <x v="15"/>
    <n v="10011"/>
    <x v="3"/>
    <s v="OFF-ST-10000876"/>
    <x v="1"/>
    <x v="4"/>
    <s v="Eldon Simplefile Box Office"/>
    <n v="24.88"/>
    <n v="2"/>
    <n v="0"/>
    <x v="3870"/>
    <x v="0"/>
    <x v="0"/>
    <x v="0"/>
    <x v="0"/>
  </r>
  <r>
    <n v="4629"/>
    <s v="CA-2016-101336"/>
    <d v="2016-11-13T00:00:00"/>
    <d v="2016-11-18T00:00:00"/>
    <s v="Standard Class"/>
    <s v="CK-12760"/>
    <x v="316"/>
    <x v="1"/>
    <s v="United States"/>
    <s v="New York City"/>
    <x v="15"/>
    <n v="10011"/>
    <x v="3"/>
    <s v="OFF-AR-10003582"/>
    <x v="1"/>
    <x v="6"/>
    <s v="Boston Electric Pencil Sharpener, Model 1818, Charcoal Black"/>
    <n v="140.75"/>
    <n v="5"/>
    <n v="0"/>
    <x v="3871"/>
    <x v="0"/>
    <x v="0"/>
    <x v="0"/>
    <x v="0"/>
  </r>
  <r>
    <n v="4630"/>
    <s v="CA-2016-101336"/>
    <d v="2016-11-13T00:00:00"/>
    <d v="2016-11-18T00:00:00"/>
    <s v="Standard Class"/>
    <s v="CK-12760"/>
    <x v="316"/>
    <x v="1"/>
    <s v="United States"/>
    <s v="New York City"/>
    <x v="15"/>
    <n v="10011"/>
    <x v="3"/>
    <s v="OFF-ST-10004258"/>
    <x v="1"/>
    <x v="4"/>
    <s v="Portable Personal File Box"/>
    <n v="36.630000000000003"/>
    <n v="3"/>
    <n v="0"/>
    <x v="935"/>
    <x v="0"/>
    <x v="0"/>
    <x v="0"/>
    <x v="0"/>
  </r>
  <r>
    <n v="4631"/>
    <s v="US-2015-126235"/>
    <d v="2015-10-15T00:00:00"/>
    <d v="2015-10-15T00:00:00"/>
    <s v="Same Day"/>
    <s v="GA-14725"/>
    <x v="315"/>
    <x v="0"/>
    <s v="United States"/>
    <s v="Mount Pleasant"/>
    <x v="12"/>
    <n v="48858"/>
    <x v="2"/>
    <s v="FUR-FU-10000719"/>
    <x v="0"/>
    <x v="5"/>
    <s v="DAX Cubicle Frames, 8-1/2 x 11"/>
    <n v="17.14"/>
    <n v="2"/>
    <n v="0"/>
    <x v="3872"/>
    <x v="0"/>
    <x v="1"/>
    <x v="0"/>
    <x v="2"/>
  </r>
  <r>
    <n v="4632"/>
    <s v="CA-2017-168396"/>
    <d v="2017-08-03T00:00:00"/>
    <d v="2017-08-08T00:00:00"/>
    <s v="Second Class"/>
    <s v="BD-11725"/>
    <x v="232"/>
    <x v="0"/>
    <s v="United States"/>
    <s v="San Francisco"/>
    <x v="1"/>
    <n v="94122"/>
    <x v="1"/>
    <s v="OFF-LA-10001297"/>
    <x v="1"/>
    <x v="2"/>
    <s v="Avery 473"/>
    <n v="51.75"/>
    <n v="5"/>
    <n v="0"/>
    <x v="2906"/>
    <x v="0"/>
    <x v="3"/>
    <x v="2"/>
    <x v="6"/>
  </r>
  <r>
    <n v="4633"/>
    <s v="CA-2017-168396"/>
    <d v="2017-08-03T00:00:00"/>
    <d v="2017-08-08T00:00:00"/>
    <s v="Second Class"/>
    <s v="BD-11725"/>
    <x v="232"/>
    <x v="0"/>
    <s v="United States"/>
    <s v="San Francisco"/>
    <x v="1"/>
    <n v="94122"/>
    <x v="1"/>
    <s v="FUR-FU-10000723"/>
    <x v="0"/>
    <x v="5"/>
    <s v="Deflect-o EconoMat Studded, No Bevel Mat for Low Pile Carpeting"/>
    <n v="123.96"/>
    <n v="3"/>
    <n v="0"/>
    <x v="3873"/>
    <x v="0"/>
    <x v="3"/>
    <x v="2"/>
    <x v="6"/>
  </r>
  <r>
    <n v="4634"/>
    <s v="CA-2015-130456"/>
    <d v="2015-08-21T00:00:00"/>
    <d v="2015-08-26T00:00:00"/>
    <s v="Standard Class"/>
    <s v="DS-13180"/>
    <x v="103"/>
    <x v="1"/>
    <s v="United States"/>
    <s v="San Francisco"/>
    <x v="1"/>
    <n v="94122"/>
    <x v="1"/>
    <s v="FUR-BO-10003893"/>
    <x v="0"/>
    <x v="0"/>
    <s v="Sauder Camden County Collection Library"/>
    <n v="586.39800000000002"/>
    <n v="6"/>
    <n v="0.15"/>
    <x v="3874"/>
    <x v="2"/>
    <x v="1"/>
    <x v="2"/>
    <x v="6"/>
  </r>
  <r>
    <n v="4635"/>
    <s v="CA-2015-130456"/>
    <d v="2015-08-21T00:00:00"/>
    <d v="2015-08-26T00:00:00"/>
    <s v="Standard Class"/>
    <s v="DS-13180"/>
    <x v="103"/>
    <x v="1"/>
    <s v="United States"/>
    <s v="San Francisco"/>
    <x v="1"/>
    <n v="94122"/>
    <x v="1"/>
    <s v="OFF-ST-10000736"/>
    <x v="1"/>
    <x v="4"/>
    <s v="Carina Double Wide Media Storage Towers in Natural &amp; Black"/>
    <n v="80.98"/>
    <n v="1"/>
    <n v="0"/>
    <x v="3875"/>
    <x v="0"/>
    <x v="1"/>
    <x v="2"/>
    <x v="6"/>
  </r>
  <r>
    <n v="4636"/>
    <s v="CA-2017-116288"/>
    <d v="2017-03-12T00:00:00"/>
    <d v="2017-03-17T00:00:00"/>
    <s v="Standard Class"/>
    <s v="BS-11380"/>
    <x v="510"/>
    <x v="1"/>
    <s v="United States"/>
    <s v="San Francisco"/>
    <x v="1"/>
    <n v="94122"/>
    <x v="1"/>
    <s v="OFF-ST-10000736"/>
    <x v="1"/>
    <x v="4"/>
    <s v="Carina Double Wide Media Storage Towers in Natural &amp; Black"/>
    <n v="242.94"/>
    <n v="3"/>
    <n v="0"/>
    <x v="702"/>
    <x v="0"/>
    <x v="3"/>
    <x v="3"/>
    <x v="10"/>
  </r>
  <r>
    <n v="4637"/>
    <s v="CA-2017-168228"/>
    <d v="2017-04-27T00:00:00"/>
    <d v="2017-04-29T00:00:00"/>
    <s v="First Class"/>
    <s v="AP-10915"/>
    <x v="275"/>
    <x v="0"/>
    <s v="United States"/>
    <s v="Los Angeles"/>
    <x v="1"/>
    <n v="90045"/>
    <x v="1"/>
    <s v="OFF-AR-10003373"/>
    <x v="1"/>
    <x v="6"/>
    <s v="Boston School Pro Electric Pencil Sharpener, 1670"/>
    <n v="123.92"/>
    <n v="4"/>
    <n v="0"/>
    <x v="3876"/>
    <x v="0"/>
    <x v="3"/>
    <x v="1"/>
    <x v="3"/>
  </r>
  <r>
    <n v="4638"/>
    <s v="CA-2017-168228"/>
    <d v="2017-04-27T00:00:00"/>
    <d v="2017-04-29T00:00:00"/>
    <s v="First Class"/>
    <s v="AP-10915"/>
    <x v="275"/>
    <x v="0"/>
    <s v="United States"/>
    <s v="Los Angeles"/>
    <x v="1"/>
    <n v="90045"/>
    <x v="1"/>
    <s v="OFF-AR-10000390"/>
    <x v="1"/>
    <x v="6"/>
    <s v="Newell Chalk Holder"/>
    <n v="12.39"/>
    <n v="3"/>
    <n v="0"/>
    <x v="730"/>
    <x v="0"/>
    <x v="3"/>
    <x v="1"/>
    <x v="3"/>
  </r>
  <r>
    <n v="4639"/>
    <s v="CA-2017-168228"/>
    <d v="2017-04-27T00:00:00"/>
    <d v="2017-04-29T00:00:00"/>
    <s v="First Class"/>
    <s v="AP-10915"/>
    <x v="275"/>
    <x v="0"/>
    <s v="United States"/>
    <s v="Los Angeles"/>
    <x v="1"/>
    <n v="90045"/>
    <x v="1"/>
    <s v="OFF-AR-10001725"/>
    <x v="1"/>
    <x v="6"/>
    <s v="Boston Home &amp; Office Model 2000 Electric Pencil Sharpeners"/>
    <n v="47.3"/>
    <n v="2"/>
    <n v="0"/>
    <x v="3143"/>
    <x v="0"/>
    <x v="3"/>
    <x v="1"/>
    <x v="3"/>
  </r>
  <r>
    <n v="4640"/>
    <s v="CA-2016-102162"/>
    <d v="2016-09-11T00:00:00"/>
    <d v="2016-09-16T00:00:00"/>
    <s v="Standard Class"/>
    <s v="JF-15565"/>
    <x v="535"/>
    <x v="0"/>
    <s v="United States"/>
    <s v="Newport News"/>
    <x v="17"/>
    <n v="23602"/>
    <x v="0"/>
    <s v="TEC-CO-10001943"/>
    <x v="2"/>
    <x v="16"/>
    <s v="Canon PC-428 Personal Copier"/>
    <n v="1599.92"/>
    <n v="8"/>
    <n v="0"/>
    <x v="3877"/>
    <x v="0"/>
    <x v="0"/>
    <x v="2"/>
    <x v="8"/>
  </r>
  <r>
    <n v="4641"/>
    <s v="CA-2016-102162"/>
    <d v="2016-09-11T00:00:00"/>
    <d v="2016-09-16T00:00:00"/>
    <s v="Standard Class"/>
    <s v="JF-15565"/>
    <x v="535"/>
    <x v="0"/>
    <s v="United States"/>
    <s v="Newport News"/>
    <x v="17"/>
    <n v="23602"/>
    <x v="0"/>
    <s v="OFF-EN-10002312"/>
    <x v="1"/>
    <x v="12"/>
    <s v="#10 Self-Seal White Envelopes"/>
    <n v="11.09"/>
    <n v="1"/>
    <n v="0"/>
    <x v="3878"/>
    <x v="0"/>
    <x v="0"/>
    <x v="2"/>
    <x v="8"/>
  </r>
  <r>
    <n v="4642"/>
    <s v="CA-2017-130141"/>
    <d v="2017-10-22T00:00:00"/>
    <d v="2017-10-24T00:00:00"/>
    <s v="Second Class"/>
    <s v="HA-14905"/>
    <x v="456"/>
    <x v="0"/>
    <s v="United States"/>
    <s v="Fort Collins"/>
    <x v="22"/>
    <n v="80525"/>
    <x v="1"/>
    <s v="OFF-BI-10000831"/>
    <x v="1"/>
    <x v="8"/>
    <s v="Storex Flexible Poly Binders with Double Pockets"/>
    <n v="3.1680000000000001"/>
    <n v="4"/>
    <n v="0.7"/>
    <x v="3879"/>
    <x v="1"/>
    <x v="3"/>
    <x v="0"/>
    <x v="2"/>
  </r>
  <r>
    <n v="4643"/>
    <s v="CA-2017-130141"/>
    <d v="2017-10-22T00:00:00"/>
    <d v="2017-10-24T00:00:00"/>
    <s v="Second Class"/>
    <s v="HA-14905"/>
    <x v="456"/>
    <x v="0"/>
    <s v="United States"/>
    <s v="Fort Collins"/>
    <x v="22"/>
    <n v="80525"/>
    <x v="1"/>
    <s v="FUR-CH-10000749"/>
    <x v="0"/>
    <x v="1"/>
    <s v="Office Star - Ergonomic Mid Back Chair with 2-Way Adjustable Arms"/>
    <n v="579.13599999999997"/>
    <n v="4"/>
    <n v="0.2"/>
    <x v="3880"/>
    <x v="2"/>
    <x v="3"/>
    <x v="0"/>
    <x v="2"/>
  </r>
  <r>
    <n v="4644"/>
    <s v="CA-2015-147501"/>
    <d v="2015-08-02T00:00:00"/>
    <d v="2015-08-06T00:00:00"/>
    <s v="Standard Class"/>
    <s v="Co-12640"/>
    <x v="476"/>
    <x v="0"/>
    <s v="United States"/>
    <s v="Seattle"/>
    <x v="4"/>
    <n v="98105"/>
    <x v="1"/>
    <s v="OFF-BI-10002003"/>
    <x v="1"/>
    <x v="8"/>
    <s v="Ibico Presentation Index for Binding Systems"/>
    <n v="6.3680000000000003"/>
    <n v="2"/>
    <n v="0.2"/>
    <x v="3746"/>
    <x v="2"/>
    <x v="1"/>
    <x v="2"/>
    <x v="6"/>
  </r>
  <r>
    <n v="4645"/>
    <s v="CA-2015-147501"/>
    <d v="2015-08-02T00:00:00"/>
    <d v="2015-08-06T00:00:00"/>
    <s v="Standard Class"/>
    <s v="Co-12640"/>
    <x v="476"/>
    <x v="0"/>
    <s v="United States"/>
    <s v="Seattle"/>
    <x v="4"/>
    <n v="98105"/>
    <x v="1"/>
    <s v="TEC-MA-10001972"/>
    <x v="2"/>
    <x v="15"/>
    <s v="Okidata C331dn Printer"/>
    <n v="558.4"/>
    <n v="2"/>
    <n v="0.2"/>
    <x v="2967"/>
    <x v="2"/>
    <x v="1"/>
    <x v="2"/>
    <x v="6"/>
  </r>
  <r>
    <n v="4646"/>
    <s v="CA-2016-143910"/>
    <d v="2016-08-12T00:00:00"/>
    <d v="2016-08-16T00:00:00"/>
    <s v="Standard Class"/>
    <s v="BC-11125"/>
    <x v="604"/>
    <x v="2"/>
    <s v="United States"/>
    <s v="New York City"/>
    <x v="15"/>
    <n v="10011"/>
    <x v="3"/>
    <s v="FUR-CH-10000225"/>
    <x v="0"/>
    <x v="1"/>
    <s v="Global Geo Office Task Chair, Gray"/>
    <n v="145.76400000000001"/>
    <n v="2"/>
    <n v="0.1"/>
    <x v="3881"/>
    <x v="3"/>
    <x v="0"/>
    <x v="2"/>
    <x v="6"/>
  </r>
  <r>
    <n v="4647"/>
    <s v="CA-2014-146885"/>
    <d v="2014-05-30T00:00:00"/>
    <d v="2014-06-05T00:00:00"/>
    <s v="Standard Class"/>
    <s v="EB-13840"/>
    <x v="225"/>
    <x v="1"/>
    <s v="United States"/>
    <s v="Richmond"/>
    <x v="17"/>
    <n v="23223"/>
    <x v="0"/>
    <s v="OFF-PA-10001622"/>
    <x v="1"/>
    <x v="10"/>
    <s v="Ampad Poly Cover Wirebound Steno Book, 6&quot; x 9&quot; Assorted Colors, Gregg Ruled"/>
    <n v="13.62"/>
    <n v="3"/>
    <n v="0"/>
    <x v="3882"/>
    <x v="0"/>
    <x v="2"/>
    <x v="1"/>
    <x v="5"/>
  </r>
  <r>
    <n v="4648"/>
    <s v="CA-2016-139556"/>
    <d v="2016-04-26T00:00:00"/>
    <d v="2016-05-01T00:00:00"/>
    <s v="Standard Class"/>
    <s v="DB-13360"/>
    <x v="748"/>
    <x v="2"/>
    <s v="United States"/>
    <s v="New York City"/>
    <x v="15"/>
    <n v="10009"/>
    <x v="3"/>
    <s v="FUR-CH-10004983"/>
    <x v="0"/>
    <x v="1"/>
    <s v="Office Star - Mid Back Dual function Ergonomic High Back Chair with 2-Way Adjustable Arms"/>
    <n v="434.64600000000002"/>
    <n v="3"/>
    <n v="0.1"/>
    <x v="3883"/>
    <x v="3"/>
    <x v="0"/>
    <x v="1"/>
    <x v="3"/>
  </r>
  <r>
    <n v="4649"/>
    <s v="CA-2017-129357"/>
    <d v="2017-05-14T00:00:00"/>
    <d v="2017-05-19T00:00:00"/>
    <s v="Standard Class"/>
    <s v="KB-16585"/>
    <x v="10"/>
    <x v="1"/>
    <s v="United States"/>
    <s v="Seattle"/>
    <x v="4"/>
    <n v="98103"/>
    <x v="1"/>
    <s v="OFF-PA-10003228"/>
    <x v="1"/>
    <x v="10"/>
    <s v="Xerox 1917"/>
    <n v="440.19"/>
    <n v="9"/>
    <n v="0"/>
    <x v="3884"/>
    <x v="0"/>
    <x v="3"/>
    <x v="1"/>
    <x v="5"/>
  </r>
  <r>
    <n v="4650"/>
    <s v="CA-2017-129357"/>
    <d v="2017-05-14T00:00:00"/>
    <d v="2017-05-19T00:00:00"/>
    <s v="Standard Class"/>
    <s v="KB-16585"/>
    <x v="10"/>
    <x v="1"/>
    <s v="United States"/>
    <s v="Seattle"/>
    <x v="4"/>
    <n v="98103"/>
    <x v="1"/>
    <s v="OFF-SU-10004498"/>
    <x v="1"/>
    <x v="14"/>
    <s v="Martin-Yale Premier Letter Opener"/>
    <n v="64.400000000000006"/>
    <n v="5"/>
    <n v="0"/>
    <x v="3885"/>
    <x v="0"/>
    <x v="3"/>
    <x v="1"/>
    <x v="5"/>
  </r>
  <r>
    <n v="4651"/>
    <s v="CA-2017-150987"/>
    <d v="2017-04-08T00:00:00"/>
    <d v="2017-04-12T00:00:00"/>
    <s v="Standard Class"/>
    <s v="AH-10120"/>
    <x v="571"/>
    <x v="2"/>
    <s v="United States"/>
    <s v="San Francisco"/>
    <x v="1"/>
    <n v="94110"/>
    <x v="1"/>
    <s v="OFF-PA-10001878"/>
    <x v="1"/>
    <x v="10"/>
    <s v="Xerox 1891"/>
    <n v="244.55"/>
    <n v="5"/>
    <n v="0"/>
    <x v="1749"/>
    <x v="0"/>
    <x v="3"/>
    <x v="1"/>
    <x v="3"/>
  </r>
  <r>
    <n v="4652"/>
    <s v="CA-2017-150987"/>
    <d v="2017-04-08T00:00:00"/>
    <d v="2017-04-12T00:00:00"/>
    <s v="Standard Class"/>
    <s v="AH-10120"/>
    <x v="571"/>
    <x v="2"/>
    <s v="United States"/>
    <s v="San Francisco"/>
    <x v="1"/>
    <n v="94110"/>
    <x v="1"/>
    <s v="OFF-PA-10002923"/>
    <x v="1"/>
    <x v="10"/>
    <s v="Xerox 1942"/>
    <n v="195.76"/>
    <n v="4"/>
    <n v="0"/>
    <x v="3886"/>
    <x v="0"/>
    <x v="3"/>
    <x v="1"/>
    <x v="3"/>
  </r>
  <r>
    <n v="4653"/>
    <s v="CA-2017-132647"/>
    <d v="2017-02-17T00:00:00"/>
    <d v="2017-02-23T00:00:00"/>
    <s v="Standard Class"/>
    <s v="GH-14410"/>
    <x v="689"/>
    <x v="2"/>
    <s v="United States"/>
    <s v="Perth Amboy"/>
    <x v="30"/>
    <n v="8861"/>
    <x v="3"/>
    <s v="OFF-PA-10001838"/>
    <x v="1"/>
    <x v="10"/>
    <s v="Adams Telephone Message Book W/Dividers/Space For Phone Numbers, 5 1/4&quot;X8 1/2&quot;, 300/Messages"/>
    <n v="11.76"/>
    <n v="2"/>
    <n v="0"/>
    <x v="3887"/>
    <x v="0"/>
    <x v="3"/>
    <x v="3"/>
    <x v="11"/>
  </r>
  <r>
    <n v="4654"/>
    <s v="CA-2017-132647"/>
    <d v="2017-02-17T00:00:00"/>
    <d v="2017-02-23T00:00:00"/>
    <s v="Standard Class"/>
    <s v="GH-14410"/>
    <x v="689"/>
    <x v="2"/>
    <s v="United States"/>
    <s v="Perth Amboy"/>
    <x v="30"/>
    <n v="8861"/>
    <x v="3"/>
    <s v="OFF-ST-10003123"/>
    <x v="1"/>
    <x v="4"/>
    <s v="Fellowes Bases and Tops For Staxonsteel/High-Stak Systems"/>
    <n v="166.45"/>
    <n v="5"/>
    <n v="0"/>
    <x v="3888"/>
    <x v="0"/>
    <x v="3"/>
    <x v="3"/>
    <x v="11"/>
  </r>
  <r>
    <n v="4655"/>
    <s v="CA-2017-159107"/>
    <d v="2017-06-24T00:00:00"/>
    <d v="2017-06-26T00:00:00"/>
    <s v="Second Class"/>
    <s v="KT-16480"/>
    <x v="409"/>
    <x v="0"/>
    <s v="United States"/>
    <s v="San Francisco"/>
    <x v="1"/>
    <n v="94110"/>
    <x v="1"/>
    <s v="OFF-FA-10001332"/>
    <x v="1"/>
    <x v="13"/>
    <s v="Acco Banker's Clasps, 5 3/4&quot;-Long"/>
    <n v="2.88"/>
    <n v="1"/>
    <n v="0"/>
    <x v="3889"/>
    <x v="0"/>
    <x v="3"/>
    <x v="1"/>
    <x v="1"/>
  </r>
  <r>
    <n v="4656"/>
    <s v="CA-2014-160738"/>
    <d v="2014-05-05T00:00:00"/>
    <d v="2014-05-10T00:00:00"/>
    <s v="Standard Class"/>
    <s v="KH-16330"/>
    <x v="542"/>
    <x v="1"/>
    <s v="United States"/>
    <s v="Freeport"/>
    <x v="10"/>
    <n v="61032"/>
    <x v="2"/>
    <s v="OFF-ST-10003442"/>
    <x v="1"/>
    <x v="4"/>
    <s v="Eldon Portable Mobile Manager"/>
    <n v="45.247999999999998"/>
    <n v="2"/>
    <n v="0.2"/>
    <x v="3890"/>
    <x v="2"/>
    <x v="2"/>
    <x v="1"/>
    <x v="5"/>
  </r>
  <r>
    <n v="4657"/>
    <s v="CA-2015-112130"/>
    <d v="2015-05-03T00:00:00"/>
    <d v="2015-05-07T00:00:00"/>
    <s v="Standard Class"/>
    <s v="SV-20785"/>
    <x v="647"/>
    <x v="0"/>
    <s v="United States"/>
    <s v="Philadelphia"/>
    <x v="9"/>
    <n v="19140"/>
    <x v="3"/>
    <s v="OFF-AR-10001468"/>
    <x v="1"/>
    <x v="6"/>
    <s v="Sanford Prismacolor Professional Thick Lead Art Pencils, 36-Color Set"/>
    <n v="59.904000000000003"/>
    <n v="2"/>
    <n v="0.2"/>
    <x v="3891"/>
    <x v="2"/>
    <x v="1"/>
    <x v="1"/>
    <x v="5"/>
  </r>
  <r>
    <n v="4658"/>
    <s v="CA-2015-112130"/>
    <d v="2015-05-03T00:00:00"/>
    <d v="2015-05-07T00:00:00"/>
    <s v="Standard Class"/>
    <s v="SV-20785"/>
    <x v="647"/>
    <x v="0"/>
    <s v="United States"/>
    <s v="Philadelphia"/>
    <x v="9"/>
    <n v="19140"/>
    <x v="3"/>
    <s v="OFF-AP-10003266"/>
    <x v="1"/>
    <x v="9"/>
    <s v="Holmes Replacement Filter for HEPA Air Cleaner, Large Room"/>
    <n v="23.696000000000002"/>
    <n v="2"/>
    <n v="0.2"/>
    <x v="796"/>
    <x v="2"/>
    <x v="1"/>
    <x v="1"/>
    <x v="5"/>
  </r>
  <r>
    <n v="4659"/>
    <s v="CA-2015-112130"/>
    <d v="2015-05-03T00:00:00"/>
    <d v="2015-05-07T00:00:00"/>
    <s v="Standard Class"/>
    <s v="SV-20785"/>
    <x v="647"/>
    <x v="0"/>
    <s v="United States"/>
    <s v="Philadelphia"/>
    <x v="9"/>
    <n v="19140"/>
    <x v="3"/>
    <s v="OFF-PA-10002230"/>
    <x v="1"/>
    <x v="10"/>
    <s v="Xerox 1897"/>
    <n v="7.968"/>
    <n v="2"/>
    <n v="0.2"/>
    <x v="2250"/>
    <x v="2"/>
    <x v="1"/>
    <x v="1"/>
    <x v="5"/>
  </r>
  <r>
    <n v="4660"/>
    <s v="CA-2015-112130"/>
    <d v="2015-05-03T00:00:00"/>
    <d v="2015-05-07T00:00:00"/>
    <s v="Standard Class"/>
    <s v="SV-20785"/>
    <x v="647"/>
    <x v="0"/>
    <s v="United States"/>
    <s v="Philadelphia"/>
    <x v="9"/>
    <n v="19140"/>
    <x v="3"/>
    <s v="OFF-AP-10003622"/>
    <x v="1"/>
    <x v="9"/>
    <s v="Bravo II Megaboss 12-Amp Hard Body Upright, Replacement Belts, 2 Belts per Pack"/>
    <n v="18.2"/>
    <n v="7"/>
    <n v="0.2"/>
    <x v="3892"/>
    <x v="2"/>
    <x v="1"/>
    <x v="1"/>
    <x v="5"/>
  </r>
  <r>
    <n v="4661"/>
    <s v="CA-2015-112130"/>
    <d v="2015-05-03T00:00:00"/>
    <d v="2015-05-07T00:00:00"/>
    <s v="Standard Class"/>
    <s v="SV-20785"/>
    <x v="647"/>
    <x v="0"/>
    <s v="United States"/>
    <s v="Philadelphia"/>
    <x v="9"/>
    <n v="19140"/>
    <x v="3"/>
    <s v="TEC-AC-10001542"/>
    <x v="2"/>
    <x v="11"/>
    <s v="SanDisk Cruzer 16 GB USB Flash Drive"/>
    <n v="27.552"/>
    <n v="3"/>
    <n v="0.2"/>
    <x v="3893"/>
    <x v="2"/>
    <x v="1"/>
    <x v="1"/>
    <x v="5"/>
  </r>
  <r>
    <n v="4662"/>
    <s v="CA-2015-112130"/>
    <d v="2015-05-03T00:00:00"/>
    <d v="2015-05-07T00:00:00"/>
    <s v="Standard Class"/>
    <s v="SV-20785"/>
    <x v="647"/>
    <x v="0"/>
    <s v="United States"/>
    <s v="Philadelphia"/>
    <x v="9"/>
    <n v="19140"/>
    <x v="3"/>
    <s v="FUR-CH-10002965"/>
    <x v="0"/>
    <x v="1"/>
    <s v="Global Leather Highback Executive Chair with Pneumatic Height Adjustment, Black"/>
    <n v="844.11599999999999"/>
    <n v="6"/>
    <n v="0.3"/>
    <x v="3073"/>
    <x v="1"/>
    <x v="1"/>
    <x v="1"/>
    <x v="5"/>
  </r>
  <r>
    <n v="4663"/>
    <s v="CA-2015-112130"/>
    <d v="2015-05-03T00:00:00"/>
    <d v="2015-05-07T00:00:00"/>
    <s v="Standard Class"/>
    <s v="SV-20785"/>
    <x v="647"/>
    <x v="0"/>
    <s v="United States"/>
    <s v="Philadelphia"/>
    <x v="9"/>
    <n v="19140"/>
    <x v="3"/>
    <s v="OFF-ST-10000563"/>
    <x v="1"/>
    <x v="4"/>
    <s v="Fellowes Bankers Box Stor/Drawer Steel Plus"/>
    <n v="76.751999999999995"/>
    <n v="3"/>
    <n v="0.2"/>
    <x v="3894"/>
    <x v="2"/>
    <x v="1"/>
    <x v="1"/>
    <x v="5"/>
  </r>
  <r>
    <n v="4664"/>
    <s v="CA-2016-111409"/>
    <d v="2016-09-18T00:00:00"/>
    <d v="2016-09-22T00:00:00"/>
    <s v="Standard Class"/>
    <s v="PO-18850"/>
    <x v="138"/>
    <x v="0"/>
    <s v="United States"/>
    <s v="Jacksonville"/>
    <x v="2"/>
    <n v="32216"/>
    <x v="0"/>
    <s v="OFF-LA-10002787"/>
    <x v="1"/>
    <x v="2"/>
    <s v="Avery 480"/>
    <n v="3"/>
    <n v="1"/>
    <n v="0.2"/>
    <x v="3895"/>
    <x v="2"/>
    <x v="0"/>
    <x v="2"/>
    <x v="8"/>
  </r>
  <r>
    <n v="4665"/>
    <s v="CA-2016-116232"/>
    <d v="2016-09-22T00:00:00"/>
    <d v="2016-09-26T00:00:00"/>
    <s v="Standard Class"/>
    <s v="AC-10450"/>
    <x v="549"/>
    <x v="0"/>
    <s v="United States"/>
    <s v="Pembroke Pines"/>
    <x v="2"/>
    <n v="33024"/>
    <x v="0"/>
    <s v="OFF-BI-10004022"/>
    <x v="1"/>
    <x v="8"/>
    <s v="Acco Suede Grain Vinyl Round Ring Binder"/>
    <n v="7.5060000000000002"/>
    <n v="9"/>
    <n v="0.7"/>
    <x v="3896"/>
    <x v="1"/>
    <x v="0"/>
    <x v="2"/>
    <x v="8"/>
  </r>
  <r>
    <n v="4666"/>
    <s v="CA-2016-116232"/>
    <d v="2016-09-22T00:00:00"/>
    <d v="2016-09-26T00:00:00"/>
    <s v="Standard Class"/>
    <s v="AC-10450"/>
    <x v="549"/>
    <x v="0"/>
    <s v="United States"/>
    <s v="Pembroke Pines"/>
    <x v="2"/>
    <n v="33024"/>
    <x v="0"/>
    <s v="OFF-LA-10001158"/>
    <x v="1"/>
    <x v="2"/>
    <s v="Avery Address/Shipping Labels for Typewriters, 4&quot; x 2&quot;"/>
    <n v="16.559999999999999"/>
    <n v="2"/>
    <n v="0.2"/>
    <x v="3897"/>
    <x v="2"/>
    <x v="0"/>
    <x v="2"/>
    <x v="8"/>
  </r>
  <r>
    <n v="4667"/>
    <s v="CA-2016-116547"/>
    <d v="2016-01-10T00:00:00"/>
    <d v="2016-01-17T00:00:00"/>
    <s v="Standard Class"/>
    <s v="KB-16585"/>
    <x v="10"/>
    <x v="1"/>
    <s v="United States"/>
    <s v="Seattle"/>
    <x v="4"/>
    <n v="98115"/>
    <x v="1"/>
    <s v="FUR-FU-10000076"/>
    <x v="0"/>
    <x v="5"/>
    <s v="24-Hour Round Wall Clock"/>
    <n v="79.92"/>
    <n v="4"/>
    <n v="0"/>
    <x v="3898"/>
    <x v="0"/>
    <x v="0"/>
    <x v="3"/>
    <x v="9"/>
  </r>
  <r>
    <n v="4668"/>
    <s v="CA-2016-116547"/>
    <d v="2016-01-10T00:00:00"/>
    <d v="2016-01-17T00:00:00"/>
    <s v="Standard Class"/>
    <s v="KB-16585"/>
    <x v="10"/>
    <x v="1"/>
    <s v="United States"/>
    <s v="Seattle"/>
    <x v="4"/>
    <n v="98115"/>
    <x v="1"/>
    <s v="TEC-AC-10002335"/>
    <x v="2"/>
    <x v="11"/>
    <s v="Logitech Media Keyboard K200"/>
    <n v="69.98"/>
    <n v="2"/>
    <n v="0"/>
    <x v="3899"/>
    <x v="0"/>
    <x v="0"/>
    <x v="3"/>
    <x v="9"/>
  </r>
  <r>
    <n v="4669"/>
    <s v="US-2017-133200"/>
    <d v="2017-05-06T00:00:00"/>
    <d v="2017-05-11T00:00:00"/>
    <s v="Standard Class"/>
    <s v="DB-13555"/>
    <x v="587"/>
    <x v="1"/>
    <s v="United States"/>
    <s v="Fort Worth"/>
    <x v="5"/>
    <n v="76106"/>
    <x v="2"/>
    <s v="OFF-BI-10002827"/>
    <x v="1"/>
    <x v="8"/>
    <s v="Avery Durable Poly Binders"/>
    <n v="11.06"/>
    <n v="10"/>
    <n v="0.8"/>
    <x v="3900"/>
    <x v="1"/>
    <x v="3"/>
    <x v="1"/>
    <x v="5"/>
  </r>
  <r>
    <n v="4670"/>
    <s v="US-2017-133200"/>
    <d v="2017-05-06T00:00:00"/>
    <d v="2017-05-11T00:00:00"/>
    <s v="Standard Class"/>
    <s v="DB-13555"/>
    <x v="587"/>
    <x v="1"/>
    <s v="United States"/>
    <s v="Fort Worth"/>
    <x v="5"/>
    <n v="76106"/>
    <x v="2"/>
    <s v="FUR-BO-10001601"/>
    <x v="0"/>
    <x v="0"/>
    <s v="Sauder Mission Library with Doors, Fruitwood Finish"/>
    <n v="623.46479999999997"/>
    <n v="7"/>
    <n v="0.32"/>
    <x v="3901"/>
    <x v="1"/>
    <x v="3"/>
    <x v="1"/>
    <x v="5"/>
  </r>
  <r>
    <n v="4671"/>
    <s v="US-2017-133200"/>
    <d v="2017-05-06T00:00:00"/>
    <d v="2017-05-11T00:00:00"/>
    <s v="Standard Class"/>
    <s v="DB-13555"/>
    <x v="587"/>
    <x v="1"/>
    <s v="United States"/>
    <s v="Fort Worth"/>
    <x v="5"/>
    <n v="76106"/>
    <x v="2"/>
    <s v="OFF-ST-10001932"/>
    <x v="1"/>
    <x v="4"/>
    <s v="Fellowes Staxonsteel Drawer Files"/>
    <n v="772.68"/>
    <n v="5"/>
    <n v="0.2"/>
    <x v="3902"/>
    <x v="2"/>
    <x v="3"/>
    <x v="1"/>
    <x v="5"/>
  </r>
  <r>
    <n v="4672"/>
    <s v="CA-2016-133550"/>
    <d v="2016-07-31T00:00:00"/>
    <d v="2016-08-06T00:00:00"/>
    <s v="Standard Class"/>
    <s v="KL-16645"/>
    <x v="107"/>
    <x v="0"/>
    <s v="United States"/>
    <s v="Detroit"/>
    <x v="12"/>
    <n v="48205"/>
    <x v="2"/>
    <s v="OFF-AP-10001005"/>
    <x v="1"/>
    <x v="9"/>
    <s v="Honeywell Quietcare HEPA Air Cleaner"/>
    <n v="283.14"/>
    <n v="4"/>
    <n v="0.1"/>
    <x v="3903"/>
    <x v="3"/>
    <x v="0"/>
    <x v="2"/>
    <x v="7"/>
  </r>
  <r>
    <n v="4673"/>
    <s v="CA-2016-133550"/>
    <d v="2016-07-31T00:00:00"/>
    <d v="2016-08-06T00:00:00"/>
    <s v="Standard Class"/>
    <s v="KL-16645"/>
    <x v="107"/>
    <x v="0"/>
    <s v="United States"/>
    <s v="Detroit"/>
    <x v="12"/>
    <n v="48205"/>
    <x v="2"/>
    <s v="TEC-PH-10004042"/>
    <x v="2"/>
    <x v="7"/>
    <s v="ClearOne Communications CHAT 70 OC Speaker Phone"/>
    <n v="635.96"/>
    <n v="4"/>
    <n v="0"/>
    <x v="3904"/>
    <x v="0"/>
    <x v="0"/>
    <x v="2"/>
    <x v="7"/>
  </r>
  <r>
    <n v="4674"/>
    <s v="CA-2016-133550"/>
    <d v="2016-07-31T00:00:00"/>
    <d v="2016-08-06T00:00:00"/>
    <s v="Standard Class"/>
    <s v="KL-16645"/>
    <x v="107"/>
    <x v="0"/>
    <s v="United States"/>
    <s v="Detroit"/>
    <x v="12"/>
    <n v="48205"/>
    <x v="2"/>
    <s v="TEC-PH-10001079"/>
    <x v="2"/>
    <x v="7"/>
    <s v="Polycom SoundPoint Pro SE-225 Corded phone"/>
    <n v="118.99"/>
    <n v="1"/>
    <n v="0"/>
    <x v="3905"/>
    <x v="0"/>
    <x v="0"/>
    <x v="2"/>
    <x v="7"/>
  </r>
  <r>
    <n v="4675"/>
    <s v="CA-2016-133550"/>
    <d v="2016-07-31T00:00:00"/>
    <d v="2016-08-06T00:00:00"/>
    <s v="Standard Class"/>
    <s v="KL-16645"/>
    <x v="107"/>
    <x v="0"/>
    <s v="United States"/>
    <s v="Detroit"/>
    <x v="12"/>
    <n v="48205"/>
    <x v="2"/>
    <s v="FUR-FU-10002918"/>
    <x v="0"/>
    <x v="5"/>
    <s v="Eldon ClusterMat Chair Mat with Cordless Antistatic Protection"/>
    <n v="272.94"/>
    <n v="3"/>
    <n v="0"/>
    <x v="3906"/>
    <x v="0"/>
    <x v="0"/>
    <x v="2"/>
    <x v="7"/>
  </r>
  <r>
    <n v="4676"/>
    <s v="CA-2017-139416"/>
    <d v="2017-03-27T00:00:00"/>
    <d v="2017-03-29T00:00:00"/>
    <s v="Second Class"/>
    <s v="AG-10270"/>
    <x v="8"/>
    <x v="0"/>
    <s v="United States"/>
    <s v="Philadelphia"/>
    <x v="9"/>
    <n v="19120"/>
    <x v="3"/>
    <s v="FUR-FU-10003832"/>
    <x v="0"/>
    <x v="5"/>
    <s v="Eldon Expressions Punched Metal &amp; Wood Desk Accessories, Black &amp; Cherry"/>
    <n v="15.007999999999999"/>
    <n v="2"/>
    <n v="0.2"/>
    <x v="1737"/>
    <x v="2"/>
    <x v="3"/>
    <x v="3"/>
    <x v="10"/>
  </r>
  <r>
    <n v="4677"/>
    <s v="CA-2014-114510"/>
    <d v="2014-03-14T00:00:00"/>
    <d v="2014-03-19T00:00:00"/>
    <s v="Standard Class"/>
    <s v="JF-15295"/>
    <x v="639"/>
    <x v="0"/>
    <s v="United States"/>
    <s v="Logan"/>
    <x v="7"/>
    <n v="84321"/>
    <x v="1"/>
    <s v="OFF-BI-10001617"/>
    <x v="1"/>
    <x v="8"/>
    <s v="GBC Wire Binding Combs"/>
    <n v="33.088000000000001"/>
    <n v="4"/>
    <n v="0.2"/>
    <x v="3907"/>
    <x v="2"/>
    <x v="2"/>
    <x v="3"/>
    <x v="10"/>
  </r>
  <r>
    <n v="4678"/>
    <s v="CA-2014-114510"/>
    <d v="2014-03-14T00:00:00"/>
    <d v="2014-03-19T00:00:00"/>
    <s v="Standard Class"/>
    <s v="JF-15295"/>
    <x v="639"/>
    <x v="0"/>
    <s v="United States"/>
    <s v="Logan"/>
    <x v="7"/>
    <n v="84321"/>
    <x v="1"/>
    <s v="OFF-ST-10000736"/>
    <x v="1"/>
    <x v="4"/>
    <s v="Carina Double Wide Media Storage Towers in Natural &amp; Black"/>
    <n v="80.98"/>
    <n v="1"/>
    <n v="0"/>
    <x v="3875"/>
    <x v="0"/>
    <x v="2"/>
    <x v="3"/>
    <x v="10"/>
  </r>
  <r>
    <n v="4679"/>
    <s v="CA-2014-114510"/>
    <d v="2014-03-14T00:00:00"/>
    <d v="2014-03-19T00:00:00"/>
    <s v="Standard Class"/>
    <s v="JF-15295"/>
    <x v="639"/>
    <x v="0"/>
    <s v="United States"/>
    <s v="Logan"/>
    <x v="7"/>
    <n v="84321"/>
    <x v="1"/>
    <s v="TEC-AC-10004877"/>
    <x v="2"/>
    <x v="11"/>
    <s v="Imation 30456 USB Flash Drive 8GB"/>
    <n v="82.8"/>
    <n v="12"/>
    <n v="0"/>
    <x v="3908"/>
    <x v="0"/>
    <x v="2"/>
    <x v="3"/>
    <x v="10"/>
  </r>
  <r>
    <n v="4680"/>
    <s v="CA-2014-114510"/>
    <d v="2014-03-14T00:00:00"/>
    <d v="2014-03-19T00:00:00"/>
    <s v="Standard Class"/>
    <s v="JF-15295"/>
    <x v="639"/>
    <x v="0"/>
    <s v="United States"/>
    <s v="Logan"/>
    <x v="7"/>
    <n v="84321"/>
    <x v="1"/>
    <s v="OFF-ST-10003221"/>
    <x v="1"/>
    <x v="4"/>
    <s v="Staple magnet"/>
    <n v="21.36"/>
    <n v="2"/>
    <n v="0"/>
    <x v="817"/>
    <x v="0"/>
    <x v="2"/>
    <x v="3"/>
    <x v="10"/>
  </r>
  <r>
    <n v="4681"/>
    <s v="CA-2014-114510"/>
    <d v="2014-03-14T00:00:00"/>
    <d v="2014-03-19T00:00:00"/>
    <s v="Standard Class"/>
    <s v="JF-15295"/>
    <x v="639"/>
    <x v="0"/>
    <s v="United States"/>
    <s v="Logan"/>
    <x v="7"/>
    <n v="84321"/>
    <x v="1"/>
    <s v="OFF-BI-10003007"/>
    <x v="1"/>
    <x v="8"/>
    <s v="Premium Transparent Presentation Covers, No Pattern/Clear, 8 1/2&quot; x 11&quot;"/>
    <n v="62.048000000000002"/>
    <n v="2"/>
    <n v="0.2"/>
    <x v="3909"/>
    <x v="2"/>
    <x v="2"/>
    <x v="3"/>
    <x v="10"/>
  </r>
  <r>
    <n v="4682"/>
    <s v="CA-2016-169215"/>
    <d v="2016-07-14T00:00:00"/>
    <d v="2016-07-18T00:00:00"/>
    <s v="Second Class"/>
    <s v="RE-19450"/>
    <x v="681"/>
    <x v="0"/>
    <s v="United States"/>
    <s v="Auburn"/>
    <x v="15"/>
    <n v="13021"/>
    <x v="3"/>
    <s v="OFF-FA-10000936"/>
    <x v="1"/>
    <x v="13"/>
    <s v="Acco Hot Clips Clips to Go"/>
    <n v="29.61"/>
    <n v="9"/>
    <n v="0"/>
    <x v="3910"/>
    <x v="0"/>
    <x v="0"/>
    <x v="2"/>
    <x v="7"/>
  </r>
  <r>
    <n v="4683"/>
    <s v="CA-2016-127698"/>
    <d v="2016-12-01T00:00:00"/>
    <d v="2016-12-01T00:00:00"/>
    <s v="Same Day"/>
    <s v="MV-18190"/>
    <x v="160"/>
    <x v="0"/>
    <s v="United States"/>
    <s v="Raleigh"/>
    <x v="3"/>
    <n v="27604"/>
    <x v="0"/>
    <s v="TEC-PH-10003811"/>
    <x v="2"/>
    <x v="7"/>
    <s v="Jabra Supreme Plus Driver Edition Headset"/>
    <n v="863.928"/>
    <n v="9"/>
    <n v="0.2"/>
    <x v="3911"/>
    <x v="2"/>
    <x v="0"/>
    <x v="0"/>
    <x v="4"/>
  </r>
  <r>
    <n v="4684"/>
    <s v="CA-2016-159912"/>
    <d v="2016-08-29T00:00:00"/>
    <d v="2016-09-03T00:00:00"/>
    <s v="Standard Class"/>
    <s v="GB-14530"/>
    <x v="334"/>
    <x v="1"/>
    <s v="United States"/>
    <s v="Philadelphia"/>
    <x v="9"/>
    <n v="19120"/>
    <x v="3"/>
    <s v="FUR-TA-10004152"/>
    <x v="0"/>
    <x v="3"/>
    <s v="Barricks 18&quot; x 48&quot; Non-Folding Utility Table with Bottom Storage Shelf"/>
    <n v="241.92"/>
    <n v="4"/>
    <n v="0.4"/>
    <x v="3912"/>
    <x v="1"/>
    <x v="0"/>
    <x v="2"/>
    <x v="6"/>
  </r>
  <r>
    <n v="4685"/>
    <s v="CA-2016-159912"/>
    <d v="2016-08-29T00:00:00"/>
    <d v="2016-09-03T00:00:00"/>
    <s v="Standard Class"/>
    <s v="GB-14530"/>
    <x v="334"/>
    <x v="1"/>
    <s v="United States"/>
    <s v="Philadelphia"/>
    <x v="9"/>
    <n v="19120"/>
    <x v="3"/>
    <s v="FUR-BO-10002853"/>
    <x v="0"/>
    <x v="0"/>
    <s v="O'Sullivan 5-Shelf Heavy-Duty Bookcases"/>
    <n v="163.88"/>
    <n v="4"/>
    <n v="0.5"/>
    <x v="3913"/>
    <x v="1"/>
    <x v="0"/>
    <x v="2"/>
    <x v="6"/>
  </r>
  <r>
    <n v="4686"/>
    <s v="CA-2016-159912"/>
    <d v="2016-08-29T00:00:00"/>
    <d v="2016-09-03T00:00:00"/>
    <s v="Standard Class"/>
    <s v="GB-14530"/>
    <x v="334"/>
    <x v="1"/>
    <s v="United States"/>
    <s v="Philadelphia"/>
    <x v="9"/>
    <n v="19120"/>
    <x v="3"/>
    <s v="OFF-BI-10002071"/>
    <x v="1"/>
    <x v="8"/>
    <s v="Fellowes Black Plastic Comb Bindings"/>
    <n v="3.4860000000000002"/>
    <n v="2"/>
    <n v="0.7"/>
    <x v="3914"/>
    <x v="1"/>
    <x v="0"/>
    <x v="2"/>
    <x v="6"/>
  </r>
  <r>
    <n v="4687"/>
    <s v="CA-2016-159912"/>
    <d v="2016-08-29T00:00:00"/>
    <d v="2016-09-03T00:00:00"/>
    <s v="Standard Class"/>
    <s v="GB-14530"/>
    <x v="334"/>
    <x v="1"/>
    <s v="United States"/>
    <s v="Philadelphia"/>
    <x v="9"/>
    <n v="19120"/>
    <x v="3"/>
    <s v="OFF-FA-10000053"/>
    <x v="1"/>
    <x v="13"/>
    <s v="Revere Boxed Rubber Bands by Revere"/>
    <n v="10.584"/>
    <n v="7"/>
    <n v="0.2"/>
    <x v="1920"/>
    <x v="2"/>
    <x v="0"/>
    <x v="2"/>
    <x v="6"/>
  </r>
  <r>
    <n v="4688"/>
    <s v="CA-2016-101987"/>
    <d v="2016-06-24T00:00:00"/>
    <d v="2016-06-30T00:00:00"/>
    <s v="Standard Class"/>
    <s v="HL-15040"/>
    <x v="332"/>
    <x v="0"/>
    <s v="United States"/>
    <s v="Richmond"/>
    <x v="14"/>
    <n v="47374"/>
    <x v="2"/>
    <s v="TEC-PH-10001305"/>
    <x v="2"/>
    <x v="7"/>
    <s v="Panasonic KX TS208W Corded phone"/>
    <n v="440.91"/>
    <n v="9"/>
    <n v="0"/>
    <x v="3915"/>
    <x v="0"/>
    <x v="0"/>
    <x v="1"/>
    <x v="1"/>
  </r>
  <r>
    <n v="4689"/>
    <s v="US-2017-154851"/>
    <d v="2017-03-30T00:00:00"/>
    <d v="2017-04-03T00:00:00"/>
    <s v="Standard Class"/>
    <s v="BP-11155"/>
    <x v="669"/>
    <x v="0"/>
    <s v="United States"/>
    <s v="Lancaster"/>
    <x v="9"/>
    <n v="17602"/>
    <x v="3"/>
    <s v="OFF-BI-10001525"/>
    <x v="1"/>
    <x v="8"/>
    <s v="Acco Pressboard Covers with Storage Hooks, 14 7/8&quot; x 11&quot;, Executive Red"/>
    <n v="5.7149999999999999"/>
    <n v="5"/>
    <n v="0.7"/>
    <x v="3916"/>
    <x v="1"/>
    <x v="3"/>
    <x v="3"/>
    <x v="10"/>
  </r>
  <r>
    <n v="4690"/>
    <s v="CA-2014-138681"/>
    <d v="2014-12-20T00:00:00"/>
    <d v="2014-12-22T00:00:00"/>
    <s v="First Class"/>
    <s v="CT-11995"/>
    <x v="564"/>
    <x v="0"/>
    <s v="United States"/>
    <s v="Tucson"/>
    <x v="16"/>
    <n v="85705"/>
    <x v="1"/>
    <s v="FUR-FU-10001876"/>
    <x v="0"/>
    <x v="5"/>
    <s v="Computer Room Manger, 14&quot;"/>
    <n v="51.968000000000004"/>
    <n v="2"/>
    <n v="0.2"/>
    <x v="2902"/>
    <x v="2"/>
    <x v="2"/>
    <x v="0"/>
    <x v="4"/>
  </r>
  <r>
    <n v="4691"/>
    <s v="CA-2014-138681"/>
    <d v="2014-12-20T00:00:00"/>
    <d v="2014-12-22T00:00:00"/>
    <s v="First Class"/>
    <s v="CT-11995"/>
    <x v="564"/>
    <x v="0"/>
    <s v="United States"/>
    <s v="Tucson"/>
    <x v="16"/>
    <n v="85705"/>
    <x v="1"/>
    <s v="TEC-AC-10003628"/>
    <x v="2"/>
    <x v="11"/>
    <s v="Logitech 910-002974 M325 Wireless Mouse for Web Scrolling"/>
    <n v="71.975999999999999"/>
    <n v="3"/>
    <n v="0.2"/>
    <x v="3917"/>
    <x v="2"/>
    <x v="2"/>
    <x v="0"/>
    <x v="4"/>
  </r>
  <r>
    <n v="4692"/>
    <s v="CA-2014-138681"/>
    <d v="2014-12-20T00:00:00"/>
    <d v="2014-12-22T00:00:00"/>
    <s v="First Class"/>
    <s v="CT-11995"/>
    <x v="564"/>
    <x v="0"/>
    <s v="United States"/>
    <s v="Tucson"/>
    <x v="16"/>
    <n v="85705"/>
    <x v="1"/>
    <s v="FUR-CH-10004860"/>
    <x v="0"/>
    <x v="1"/>
    <s v="Global Low Back Tilter Chair"/>
    <n v="242.352"/>
    <n v="3"/>
    <n v="0.2"/>
    <x v="3918"/>
    <x v="2"/>
    <x v="2"/>
    <x v="0"/>
    <x v="4"/>
  </r>
  <r>
    <n v="4693"/>
    <s v="CA-2014-138681"/>
    <d v="2014-12-20T00:00:00"/>
    <d v="2014-12-22T00:00:00"/>
    <s v="First Class"/>
    <s v="CT-11995"/>
    <x v="564"/>
    <x v="0"/>
    <s v="United States"/>
    <s v="Tucson"/>
    <x v="16"/>
    <n v="85705"/>
    <x v="1"/>
    <s v="OFF-PA-10000357"/>
    <x v="1"/>
    <x v="10"/>
    <s v="Xerox 1888"/>
    <n v="221.92"/>
    <n v="5"/>
    <n v="0.2"/>
    <x v="3919"/>
    <x v="2"/>
    <x v="2"/>
    <x v="0"/>
    <x v="4"/>
  </r>
  <r>
    <n v="4694"/>
    <s v="CA-2014-138681"/>
    <d v="2014-12-20T00:00:00"/>
    <d v="2014-12-22T00:00:00"/>
    <s v="First Class"/>
    <s v="CT-11995"/>
    <x v="564"/>
    <x v="0"/>
    <s v="United States"/>
    <s v="Tucson"/>
    <x v="16"/>
    <n v="85705"/>
    <x v="1"/>
    <s v="OFF-PA-10003270"/>
    <x v="1"/>
    <x v="10"/>
    <s v="Xerox 1954"/>
    <n v="8.4480000000000004"/>
    <n v="2"/>
    <n v="0.2"/>
    <x v="590"/>
    <x v="2"/>
    <x v="2"/>
    <x v="0"/>
    <x v="4"/>
  </r>
  <r>
    <n v="4695"/>
    <s v="US-2015-138121"/>
    <d v="2015-12-17T00:00:00"/>
    <d v="2015-12-17T00:00:00"/>
    <s v="Same Day"/>
    <s v="JL-15835"/>
    <x v="252"/>
    <x v="0"/>
    <s v="United States"/>
    <s v="Detroit"/>
    <x v="12"/>
    <n v="48205"/>
    <x v="2"/>
    <s v="OFF-BI-10000320"/>
    <x v="1"/>
    <x v="8"/>
    <s v="GBC Plastic Binding Combs"/>
    <n v="29.52"/>
    <n v="4"/>
    <n v="0"/>
    <x v="3920"/>
    <x v="0"/>
    <x v="1"/>
    <x v="0"/>
    <x v="4"/>
  </r>
  <r>
    <n v="4696"/>
    <s v="US-2015-138121"/>
    <d v="2015-12-17T00:00:00"/>
    <d v="2015-12-17T00:00:00"/>
    <s v="Same Day"/>
    <s v="JL-15835"/>
    <x v="252"/>
    <x v="0"/>
    <s v="United States"/>
    <s v="Detroit"/>
    <x v="12"/>
    <n v="48205"/>
    <x v="2"/>
    <s v="FUR-CH-10003846"/>
    <x v="0"/>
    <x v="1"/>
    <s v="Hon Valutask Swivel Chairs"/>
    <n v="302.94"/>
    <n v="3"/>
    <n v="0"/>
    <x v="3921"/>
    <x v="0"/>
    <x v="1"/>
    <x v="0"/>
    <x v="4"/>
  </r>
  <r>
    <n v="4697"/>
    <s v="US-2015-138121"/>
    <d v="2015-12-17T00:00:00"/>
    <d v="2015-12-17T00:00:00"/>
    <s v="Same Day"/>
    <s v="JL-15835"/>
    <x v="252"/>
    <x v="0"/>
    <s v="United States"/>
    <s v="Detroit"/>
    <x v="12"/>
    <n v="48205"/>
    <x v="2"/>
    <s v="FUR-CH-10004875"/>
    <x v="0"/>
    <x v="1"/>
    <s v="Harbour Creations 67200 Series Stacking Chairs"/>
    <n v="142.36000000000001"/>
    <n v="2"/>
    <n v="0"/>
    <x v="3922"/>
    <x v="0"/>
    <x v="1"/>
    <x v="0"/>
    <x v="4"/>
  </r>
  <r>
    <n v="4698"/>
    <s v="US-2015-138121"/>
    <d v="2015-12-17T00:00:00"/>
    <d v="2015-12-17T00:00:00"/>
    <s v="Same Day"/>
    <s v="JL-15835"/>
    <x v="252"/>
    <x v="0"/>
    <s v="United States"/>
    <s v="Detroit"/>
    <x v="12"/>
    <n v="48205"/>
    <x v="2"/>
    <s v="FUR-CH-10003817"/>
    <x v="0"/>
    <x v="1"/>
    <s v="Global Value Steno Chair, Gray"/>
    <n v="546.66"/>
    <n v="9"/>
    <n v="0"/>
    <x v="3923"/>
    <x v="0"/>
    <x v="1"/>
    <x v="0"/>
    <x v="4"/>
  </r>
  <r>
    <n v="4699"/>
    <s v="US-2015-138121"/>
    <d v="2015-12-17T00:00:00"/>
    <d v="2015-12-17T00:00:00"/>
    <s v="Same Day"/>
    <s v="JL-15835"/>
    <x v="252"/>
    <x v="0"/>
    <s v="United States"/>
    <s v="Detroit"/>
    <x v="12"/>
    <n v="48205"/>
    <x v="2"/>
    <s v="FUR-FU-10002116"/>
    <x v="0"/>
    <x v="5"/>
    <s v="Tenex Carpeted, Granite-Look or Clear Contemporary Contour Shape Chair Mats"/>
    <n v="212.13"/>
    <n v="3"/>
    <n v="0"/>
    <x v="3924"/>
    <x v="0"/>
    <x v="1"/>
    <x v="0"/>
    <x v="4"/>
  </r>
  <r>
    <n v="4700"/>
    <s v="CA-2017-140298"/>
    <d v="2017-05-11T00:00:00"/>
    <d v="2017-05-17T00:00:00"/>
    <s v="Standard Class"/>
    <s v="JK-16120"/>
    <x v="451"/>
    <x v="2"/>
    <s v="United States"/>
    <s v="Austin"/>
    <x v="5"/>
    <n v="78745"/>
    <x v="2"/>
    <s v="OFF-AR-10003481"/>
    <x v="1"/>
    <x v="6"/>
    <s v="Newell 348"/>
    <n v="5.2480000000000002"/>
    <n v="2"/>
    <n v="0.2"/>
    <x v="820"/>
    <x v="2"/>
    <x v="3"/>
    <x v="1"/>
    <x v="5"/>
  </r>
  <r>
    <n v="4701"/>
    <s v="CA-2017-140298"/>
    <d v="2017-05-11T00:00:00"/>
    <d v="2017-05-17T00:00:00"/>
    <s v="Standard Class"/>
    <s v="JK-16120"/>
    <x v="451"/>
    <x v="2"/>
    <s v="United States"/>
    <s v="Austin"/>
    <x v="5"/>
    <n v="78745"/>
    <x v="2"/>
    <s v="OFF-ST-10004180"/>
    <x v="1"/>
    <x v="4"/>
    <s v="Safco Commercial Shelving"/>
    <n v="74.415999999999997"/>
    <n v="2"/>
    <n v="0.2"/>
    <x v="3925"/>
    <x v="2"/>
    <x v="3"/>
    <x v="1"/>
    <x v="5"/>
  </r>
  <r>
    <n v="4702"/>
    <s v="CA-2017-140298"/>
    <d v="2017-05-11T00:00:00"/>
    <d v="2017-05-17T00:00:00"/>
    <s v="Standard Class"/>
    <s v="JK-16120"/>
    <x v="451"/>
    <x v="2"/>
    <s v="United States"/>
    <s v="Austin"/>
    <x v="5"/>
    <n v="78745"/>
    <x v="2"/>
    <s v="OFF-PA-10003657"/>
    <x v="1"/>
    <x v="10"/>
    <s v="Xerox 1927"/>
    <n v="6.8479999999999999"/>
    <n v="2"/>
    <n v="0.2"/>
    <x v="2945"/>
    <x v="2"/>
    <x v="3"/>
    <x v="1"/>
    <x v="5"/>
  </r>
  <r>
    <n v="4703"/>
    <s v="CA-2017-140298"/>
    <d v="2017-05-11T00:00:00"/>
    <d v="2017-05-17T00:00:00"/>
    <s v="Standard Class"/>
    <s v="JK-16120"/>
    <x v="451"/>
    <x v="2"/>
    <s v="United States"/>
    <s v="Austin"/>
    <x v="5"/>
    <n v="78745"/>
    <x v="2"/>
    <s v="FUR-FU-10001967"/>
    <x v="0"/>
    <x v="5"/>
    <s v="Telescoping Adjustable Floor Lamp"/>
    <n v="7.9960000000000004"/>
    <n v="1"/>
    <n v="0.6"/>
    <x v="3926"/>
    <x v="1"/>
    <x v="3"/>
    <x v="1"/>
    <x v="5"/>
  </r>
  <r>
    <n v="4704"/>
    <s v="CA-2016-166240"/>
    <d v="2016-06-24T00:00:00"/>
    <d v="2016-06-28T00:00:00"/>
    <s v="Standard Class"/>
    <s v="DH-13075"/>
    <x v="704"/>
    <x v="1"/>
    <s v="United States"/>
    <s v="Houston"/>
    <x v="5"/>
    <n v="77095"/>
    <x v="2"/>
    <s v="OFF-AP-10002082"/>
    <x v="1"/>
    <x v="9"/>
    <s v="Holmes HEPA Air Purifier"/>
    <n v="8.7119999999999997"/>
    <n v="2"/>
    <n v="0.8"/>
    <x v="3927"/>
    <x v="1"/>
    <x v="0"/>
    <x v="1"/>
    <x v="1"/>
  </r>
  <r>
    <n v="4705"/>
    <s v="CA-2016-158435"/>
    <d v="2016-05-17T00:00:00"/>
    <d v="2016-05-18T00:00:00"/>
    <s v="First Class"/>
    <s v="AG-10900"/>
    <x v="151"/>
    <x v="0"/>
    <s v="United States"/>
    <s v="Waterbury"/>
    <x v="29"/>
    <n v="6708"/>
    <x v="3"/>
    <s v="OFF-SU-10000381"/>
    <x v="1"/>
    <x v="14"/>
    <s v="Acme Forged Steel Scissors with Black Enamel Handles"/>
    <n v="65.17"/>
    <n v="7"/>
    <n v="0"/>
    <x v="3928"/>
    <x v="0"/>
    <x v="0"/>
    <x v="1"/>
    <x v="5"/>
  </r>
  <r>
    <n v="4706"/>
    <s v="CA-2016-158435"/>
    <d v="2016-05-17T00:00:00"/>
    <d v="2016-05-18T00:00:00"/>
    <s v="First Class"/>
    <s v="AG-10900"/>
    <x v="151"/>
    <x v="0"/>
    <s v="United States"/>
    <s v="Waterbury"/>
    <x v="29"/>
    <n v="6708"/>
    <x v="3"/>
    <s v="OFF-LA-10002475"/>
    <x v="1"/>
    <x v="2"/>
    <s v="Avery 519"/>
    <n v="14.62"/>
    <n v="2"/>
    <n v="0"/>
    <x v="2"/>
    <x v="0"/>
    <x v="0"/>
    <x v="1"/>
    <x v="5"/>
  </r>
  <r>
    <n v="4707"/>
    <s v="CA-2016-158435"/>
    <d v="2016-05-17T00:00:00"/>
    <d v="2016-05-18T00:00:00"/>
    <s v="First Class"/>
    <s v="AG-10900"/>
    <x v="151"/>
    <x v="0"/>
    <s v="United States"/>
    <s v="Waterbury"/>
    <x v="29"/>
    <n v="6708"/>
    <x v="3"/>
    <s v="FUR-FU-10003975"/>
    <x v="0"/>
    <x v="5"/>
    <s v="Eldon Advantage Chair Mats for Low to Medium Pile Carpets"/>
    <n v="173.24"/>
    <n v="4"/>
    <n v="0"/>
    <x v="3929"/>
    <x v="0"/>
    <x v="0"/>
    <x v="1"/>
    <x v="5"/>
  </r>
  <r>
    <n v="4708"/>
    <s v="CA-2017-138149"/>
    <d v="2017-06-29T00:00:00"/>
    <d v="2017-06-30T00:00:00"/>
    <s v="First Class"/>
    <s v="WB-21850"/>
    <x v="576"/>
    <x v="0"/>
    <s v="United States"/>
    <s v="Los Angeles"/>
    <x v="1"/>
    <n v="90049"/>
    <x v="1"/>
    <s v="OFF-BI-10003091"/>
    <x v="1"/>
    <x v="8"/>
    <s v="GBC DocuBind TL200 Manual Binding Machine"/>
    <n v="895.92"/>
    <n v="5"/>
    <n v="0.2"/>
    <x v="1735"/>
    <x v="2"/>
    <x v="3"/>
    <x v="1"/>
    <x v="1"/>
  </r>
  <r>
    <n v="4709"/>
    <s v="CA-2017-138149"/>
    <d v="2017-06-29T00:00:00"/>
    <d v="2017-06-30T00:00:00"/>
    <s v="First Class"/>
    <s v="WB-21850"/>
    <x v="576"/>
    <x v="0"/>
    <s v="United States"/>
    <s v="Los Angeles"/>
    <x v="1"/>
    <n v="90049"/>
    <x v="1"/>
    <s v="OFF-ST-10002974"/>
    <x v="1"/>
    <x v="4"/>
    <s v="Trav-L-File Heavy-Duty Shuttle II, Black"/>
    <n v="130.71"/>
    <n v="3"/>
    <n v="0"/>
    <x v="3930"/>
    <x v="0"/>
    <x v="3"/>
    <x v="1"/>
    <x v="1"/>
  </r>
  <r>
    <n v="4710"/>
    <s v="CA-2017-138149"/>
    <d v="2017-06-29T00:00:00"/>
    <d v="2017-06-30T00:00:00"/>
    <s v="First Class"/>
    <s v="WB-21850"/>
    <x v="576"/>
    <x v="0"/>
    <s v="United States"/>
    <s v="Los Angeles"/>
    <x v="1"/>
    <n v="90049"/>
    <x v="1"/>
    <s v="OFF-AR-10000255"/>
    <x v="1"/>
    <x v="6"/>
    <s v="Newell 328"/>
    <n v="11.68"/>
    <n v="2"/>
    <n v="0"/>
    <x v="3931"/>
    <x v="0"/>
    <x v="3"/>
    <x v="1"/>
    <x v="1"/>
  </r>
  <r>
    <n v="4711"/>
    <s v="CA-2017-138149"/>
    <d v="2017-06-29T00:00:00"/>
    <d v="2017-06-30T00:00:00"/>
    <s v="First Class"/>
    <s v="WB-21850"/>
    <x v="576"/>
    <x v="0"/>
    <s v="United States"/>
    <s v="Los Angeles"/>
    <x v="1"/>
    <n v="90049"/>
    <x v="1"/>
    <s v="TEC-AC-10001284"/>
    <x v="2"/>
    <x v="11"/>
    <s v="Enermax Briskie RF Wireless Keyboard and Mouse Combo"/>
    <n v="62.31"/>
    <n v="3"/>
    <n v="0"/>
    <x v="3789"/>
    <x v="0"/>
    <x v="3"/>
    <x v="1"/>
    <x v="1"/>
  </r>
  <r>
    <n v="4712"/>
    <s v="CA-2014-112403"/>
    <d v="2014-03-31T00:00:00"/>
    <d v="2014-03-31T00:00:00"/>
    <s v="Same Day"/>
    <s v="JO-15280"/>
    <x v="123"/>
    <x v="0"/>
    <s v="United States"/>
    <s v="Philadelphia"/>
    <x v="9"/>
    <n v="19120"/>
    <x v="3"/>
    <s v="OFF-BI-10003529"/>
    <x v="1"/>
    <x v="8"/>
    <s v="Avery Round Ring Poly Binders"/>
    <n v="0.85199999999999998"/>
    <n v="1"/>
    <n v="0.7"/>
    <x v="3932"/>
    <x v="1"/>
    <x v="2"/>
    <x v="3"/>
    <x v="10"/>
  </r>
  <r>
    <n v="4713"/>
    <s v="CA-2014-108273"/>
    <d v="2014-12-16T00:00:00"/>
    <d v="2014-12-21T00:00:00"/>
    <s v="Standard Class"/>
    <s v="EJ-13720"/>
    <x v="719"/>
    <x v="0"/>
    <s v="United States"/>
    <s v="Huntsville"/>
    <x v="5"/>
    <n v="77340"/>
    <x v="2"/>
    <s v="OFF-PA-10000029"/>
    <x v="1"/>
    <x v="10"/>
    <s v="Xerox 224"/>
    <n v="36.287999999999997"/>
    <n v="7"/>
    <n v="0.2"/>
    <x v="1663"/>
    <x v="2"/>
    <x v="2"/>
    <x v="0"/>
    <x v="4"/>
  </r>
  <r>
    <n v="4714"/>
    <s v="CA-2014-108273"/>
    <d v="2014-12-16T00:00:00"/>
    <d v="2014-12-21T00:00:00"/>
    <s v="Standard Class"/>
    <s v="EJ-13720"/>
    <x v="719"/>
    <x v="0"/>
    <s v="United States"/>
    <s v="Huntsville"/>
    <x v="5"/>
    <n v="77340"/>
    <x v="2"/>
    <s v="FUR-FU-10002116"/>
    <x v="0"/>
    <x v="5"/>
    <s v="Tenex Carpeted, Granite-Look or Clear Contemporary Contour Shape Chair Mats"/>
    <n v="56.567999999999998"/>
    <n v="2"/>
    <n v="0.6"/>
    <x v="3933"/>
    <x v="1"/>
    <x v="2"/>
    <x v="0"/>
    <x v="4"/>
  </r>
  <r>
    <n v="4715"/>
    <s v="CA-2017-121643"/>
    <d v="2017-05-18T00:00:00"/>
    <d v="2017-05-20T00:00:00"/>
    <s v="First Class"/>
    <s v="AB-10105"/>
    <x v="455"/>
    <x v="0"/>
    <s v="United States"/>
    <s v="Portland"/>
    <x v="21"/>
    <n v="97206"/>
    <x v="1"/>
    <s v="TEC-PH-10002200"/>
    <x v="2"/>
    <x v="7"/>
    <s v="Aastra 6757i CT Wireless VoIP phone"/>
    <n v="344.70400000000001"/>
    <n v="2"/>
    <n v="0.2"/>
    <x v="3934"/>
    <x v="2"/>
    <x v="3"/>
    <x v="1"/>
    <x v="5"/>
  </r>
  <r>
    <n v="4716"/>
    <s v="US-2015-122910"/>
    <d v="2015-05-12T00:00:00"/>
    <d v="2015-05-16T00:00:00"/>
    <s v="Standard Class"/>
    <s v="LT-16765"/>
    <x v="398"/>
    <x v="0"/>
    <s v="United States"/>
    <s v="Louisville"/>
    <x v="22"/>
    <n v="80027"/>
    <x v="1"/>
    <s v="TEC-PH-10000441"/>
    <x v="2"/>
    <x v="7"/>
    <s v="VTech DS6151"/>
    <n v="201.584"/>
    <n v="2"/>
    <n v="0.2"/>
    <x v="1470"/>
    <x v="2"/>
    <x v="1"/>
    <x v="1"/>
    <x v="5"/>
  </r>
  <r>
    <n v="4717"/>
    <s v="CA-2017-143126"/>
    <d v="2017-12-03T00:00:00"/>
    <d v="2017-12-07T00:00:00"/>
    <s v="Second Class"/>
    <s v="CM-12655"/>
    <x v="475"/>
    <x v="2"/>
    <s v="United States"/>
    <s v="Seattle"/>
    <x v="4"/>
    <n v="98115"/>
    <x v="1"/>
    <s v="FUR-TA-10002958"/>
    <x v="0"/>
    <x v="3"/>
    <s v="Bevis Oval Conference Table, Walnut"/>
    <n v="521.96"/>
    <n v="2"/>
    <n v="0"/>
    <x v="3935"/>
    <x v="0"/>
    <x v="3"/>
    <x v="0"/>
    <x v="4"/>
  </r>
  <r>
    <n v="4718"/>
    <s v="CA-2015-129042"/>
    <d v="2015-12-12T00:00:00"/>
    <d v="2015-12-17T00:00:00"/>
    <s v="Standard Class"/>
    <s v="EM-13960"/>
    <x v="75"/>
    <x v="0"/>
    <s v="United States"/>
    <s v="Baltimore"/>
    <x v="39"/>
    <n v="21215"/>
    <x v="3"/>
    <s v="OFF-AR-10001662"/>
    <x v="1"/>
    <x v="6"/>
    <s v="Rogers Handheld Barrel Pencil Sharpener"/>
    <n v="8.2200000000000006"/>
    <n v="3"/>
    <n v="0"/>
    <x v="3936"/>
    <x v="0"/>
    <x v="1"/>
    <x v="0"/>
    <x v="4"/>
  </r>
  <r>
    <n v="4719"/>
    <s v="CA-2015-109736"/>
    <d v="2015-10-10T00:00:00"/>
    <d v="2015-10-11T00:00:00"/>
    <s v="First Class"/>
    <s v="DJ-13420"/>
    <x v="249"/>
    <x v="1"/>
    <s v="United States"/>
    <s v="San Francisco"/>
    <x v="1"/>
    <n v="94109"/>
    <x v="1"/>
    <s v="OFF-PA-10004101"/>
    <x v="1"/>
    <x v="10"/>
    <s v="Xerox 1894"/>
    <n v="45.36"/>
    <n v="7"/>
    <n v="0"/>
    <x v="1637"/>
    <x v="0"/>
    <x v="1"/>
    <x v="0"/>
    <x v="2"/>
  </r>
  <r>
    <n v="4720"/>
    <s v="CA-2015-142601"/>
    <d v="2015-04-18T00:00:00"/>
    <d v="2015-04-20T00:00:00"/>
    <s v="Second Class"/>
    <s v="DE-13255"/>
    <x v="368"/>
    <x v="2"/>
    <s v="United States"/>
    <s v="Los Angeles"/>
    <x v="1"/>
    <n v="90004"/>
    <x v="1"/>
    <s v="OFF-ST-10002756"/>
    <x v="1"/>
    <x v="4"/>
    <s v="Tennsco Stur-D-Stor Boltless Shelving, 5 Shelves, 24&quot; Deep, Sand"/>
    <n v="947.17"/>
    <n v="7"/>
    <n v="0"/>
    <x v="3937"/>
    <x v="0"/>
    <x v="1"/>
    <x v="1"/>
    <x v="3"/>
  </r>
  <r>
    <n v="4721"/>
    <s v="CA-2015-142601"/>
    <d v="2015-04-18T00:00:00"/>
    <d v="2015-04-20T00:00:00"/>
    <s v="Second Class"/>
    <s v="DE-13255"/>
    <x v="368"/>
    <x v="2"/>
    <s v="United States"/>
    <s v="Los Angeles"/>
    <x v="1"/>
    <n v="90004"/>
    <x v="1"/>
    <s v="OFF-PA-10000483"/>
    <x v="1"/>
    <x v="10"/>
    <s v="Xerox 19"/>
    <n v="61.96"/>
    <n v="2"/>
    <n v="0"/>
    <x v="3938"/>
    <x v="0"/>
    <x v="1"/>
    <x v="1"/>
    <x v="3"/>
  </r>
  <r>
    <n v="4722"/>
    <s v="CA-2014-106229"/>
    <d v="2014-06-07T00:00:00"/>
    <d v="2014-06-11T00:00:00"/>
    <s v="Second Class"/>
    <s v="NR-18550"/>
    <x v="749"/>
    <x v="0"/>
    <s v="United States"/>
    <s v="Aurora"/>
    <x v="10"/>
    <n v="60505"/>
    <x v="2"/>
    <s v="FUR-TA-10002041"/>
    <x v="0"/>
    <x v="3"/>
    <s v="Bevis Round Conference Table Top, X-Base"/>
    <n v="268.935"/>
    <n v="3"/>
    <n v="0.5"/>
    <x v="3939"/>
    <x v="1"/>
    <x v="2"/>
    <x v="1"/>
    <x v="1"/>
  </r>
  <r>
    <n v="4723"/>
    <s v="US-2017-135230"/>
    <d v="2017-09-01T00:00:00"/>
    <d v="2017-09-07T00:00:00"/>
    <s v="Standard Class"/>
    <s v="CK-12325"/>
    <x v="278"/>
    <x v="2"/>
    <s v="United States"/>
    <s v="Seattle"/>
    <x v="4"/>
    <n v="98103"/>
    <x v="1"/>
    <s v="OFF-AR-10001166"/>
    <x v="1"/>
    <x v="6"/>
    <s v="Staples in misc. colors"/>
    <n v="7.58"/>
    <n v="1"/>
    <n v="0"/>
    <x v="3940"/>
    <x v="0"/>
    <x v="3"/>
    <x v="2"/>
    <x v="8"/>
  </r>
  <r>
    <n v="4724"/>
    <s v="CA-2016-159653"/>
    <d v="2016-05-22T00:00:00"/>
    <d v="2016-05-22T00:00:00"/>
    <s v="Same Day"/>
    <s v="JF-15490"/>
    <x v="223"/>
    <x v="0"/>
    <s v="United States"/>
    <s v="Athens"/>
    <x v="32"/>
    <n v="30605"/>
    <x v="0"/>
    <s v="OFF-LA-10004345"/>
    <x v="1"/>
    <x v="2"/>
    <s v="Avery 493"/>
    <n v="14.73"/>
    <n v="3"/>
    <n v="0"/>
    <x v="3941"/>
    <x v="0"/>
    <x v="0"/>
    <x v="1"/>
    <x v="5"/>
  </r>
  <r>
    <n v="4725"/>
    <s v="CA-2016-131968"/>
    <d v="2016-11-11T00:00:00"/>
    <d v="2016-11-15T00:00:00"/>
    <s v="Standard Class"/>
    <s v="LB-16795"/>
    <x v="697"/>
    <x v="2"/>
    <s v="United States"/>
    <s v="Apopka"/>
    <x v="2"/>
    <n v="32712"/>
    <x v="0"/>
    <s v="OFF-BI-10002852"/>
    <x v="1"/>
    <x v="8"/>
    <s v="Ibico Standard Transparent Covers"/>
    <n v="9.8879999999999999"/>
    <n v="2"/>
    <n v="0.7"/>
    <x v="3942"/>
    <x v="1"/>
    <x v="0"/>
    <x v="0"/>
    <x v="0"/>
  </r>
  <r>
    <n v="4726"/>
    <s v="CA-2016-131968"/>
    <d v="2016-11-11T00:00:00"/>
    <d v="2016-11-15T00:00:00"/>
    <s v="Standard Class"/>
    <s v="LB-16795"/>
    <x v="697"/>
    <x v="2"/>
    <s v="United States"/>
    <s v="Apopka"/>
    <x v="2"/>
    <n v="32712"/>
    <x v="0"/>
    <s v="OFF-AP-10001058"/>
    <x v="1"/>
    <x v="9"/>
    <s v="Sanyo 2.5 Cubic Foot Mid-Size Office Refrigerators"/>
    <n v="671.54399999999998"/>
    <n v="3"/>
    <n v="0.2"/>
    <x v="3943"/>
    <x v="2"/>
    <x v="0"/>
    <x v="0"/>
    <x v="0"/>
  </r>
  <r>
    <n v="4727"/>
    <s v="CA-2014-119151"/>
    <d v="2014-11-25T00:00:00"/>
    <d v="2014-11-29T00:00:00"/>
    <s v="Second Class"/>
    <s v="MP-18175"/>
    <x v="486"/>
    <x v="2"/>
    <s v="United States"/>
    <s v="New York City"/>
    <x v="15"/>
    <n v="10009"/>
    <x v="3"/>
    <s v="OFF-ST-10003470"/>
    <x v="1"/>
    <x v="4"/>
    <s v="Tennsco Snap-Together Open Shelving Units, Starter Sets and Add-On Units"/>
    <n v="1117.92"/>
    <n v="4"/>
    <n v="0"/>
    <x v="2237"/>
    <x v="0"/>
    <x v="2"/>
    <x v="0"/>
    <x v="0"/>
  </r>
  <r>
    <n v="4728"/>
    <s v="CA-2014-119151"/>
    <d v="2014-11-25T00:00:00"/>
    <d v="2014-11-29T00:00:00"/>
    <s v="Second Class"/>
    <s v="MP-18175"/>
    <x v="486"/>
    <x v="2"/>
    <s v="United States"/>
    <s v="New York City"/>
    <x v="15"/>
    <n v="10009"/>
    <x v="3"/>
    <s v="FUR-BO-10003159"/>
    <x v="0"/>
    <x v="0"/>
    <s v="Sauder Camden County Collection Libraries, Planked Cherry Finish"/>
    <n v="275.952"/>
    <n v="3"/>
    <n v="0.2"/>
    <x v="3944"/>
    <x v="2"/>
    <x v="2"/>
    <x v="0"/>
    <x v="0"/>
  </r>
  <r>
    <n v="4729"/>
    <s v="CA-2014-123323"/>
    <d v="2014-11-07T00:00:00"/>
    <d v="2014-11-12T00:00:00"/>
    <s v="Standard Class"/>
    <s v="LH-16900"/>
    <x v="23"/>
    <x v="0"/>
    <s v="United States"/>
    <s v="San Francisco"/>
    <x v="1"/>
    <n v="94110"/>
    <x v="1"/>
    <s v="OFF-BI-10003684"/>
    <x v="1"/>
    <x v="8"/>
    <s v="Wilson Jones Legal Size Ring Binders"/>
    <n v="123.14400000000001"/>
    <n v="7"/>
    <n v="0.2"/>
    <x v="3945"/>
    <x v="2"/>
    <x v="2"/>
    <x v="0"/>
    <x v="0"/>
  </r>
  <r>
    <n v="4730"/>
    <s v="CA-2016-124681"/>
    <d v="2016-07-18T00:00:00"/>
    <d v="2016-07-23T00:00:00"/>
    <s v="Second Class"/>
    <s v="SV-20935"/>
    <x v="603"/>
    <x v="0"/>
    <s v="United States"/>
    <s v="Dallas"/>
    <x v="5"/>
    <n v="75217"/>
    <x v="2"/>
    <s v="TEC-AC-10000487"/>
    <x v="2"/>
    <x v="11"/>
    <s v="SanDisk Cruzer 4 GB USB Flash Drive"/>
    <n v="15.576000000000001"/>
    <n v="3"/>
    <n v="0.2"/>
    <x v="3946"/>
    <x v="2"/>
    <x v="0"/>
    <x v="2"/>
    <x v="7"/>
  </r>
  <r>
    <n v="4731"/>
    <s v="US-2015-103996"/>
    <d v="2015-03-29T00:00:00"/>
    <d v="2015-03-31T00:00:00"/>
    <s v="Second Class"/>
    <s v="RB-19435"/>
    <x v="579"/>
    <x v="0"/>
    <s v="United States"/>
    <s v="San Diego"/>
    <x v="1"/>
    <n v="92105"/>
    <x v="1"/>
    <s v="OFF-PA-10001736"/>
    <x v="1"/>
    <x v="10"/>
    <s v="Xerox 1880"/>
    <n v="212.64"/>
    <n v="6"/>
    <n v="0"/>
    <x v="3947"/>
    <x v="0"/>
    <x v="1"/>
    <x v="3"/>
    <x v="10"/>
  </r>
  <r>
    <n v="4732"/>
    <s v="US-2015-103996"/>
    <d v="2015-03-29T00:00:00"/>
    <d v="2015-03-31T00:00:00"/>
    <s v="Second Class"/>
    <s v="RB-19435"/>
    <x v="579"/>
    <x v="0"/>
    <s v="United States"/>
    <s v="San Diego"/>
    <x v="1"/>
    <n v="92105"/>
    <x v="1"/>
    <s v="OFF-PA-10001609"/>
    <x v="1"/>
    <x v="10"/>
    <s v="Tops Wirebound Message Log Books"/>
    <n v="9.8699999999999992"/>
    <n v="3"/>
    <n v="0"/>
    <x v="3948"/>
    <x v="0"/>
    <x v="1"/>
    <x v="3"/>
    <x v="10"/>
  </r>
  <r>
    <n v="4733"/>
    <s v="US-2015-103996"/>
    <d v="2015-03-29T00:00:00"/>
    <d v="2015-03-31T00:00:00"/>
    <s v="Second Class"/>
    <s v="RB-19435"/>
    <x v="579"/>
    <x v="0"/>
    <s v="United States"/>
    <s v="San Diego"/>
    <x v="1"/>
    <n v="92105"/>
    <x v="1"/>
    <s v="TEC-AC-10003116"/>
    <x v="2"/>
    <x v="11"/>
    <s v="Memorex Froggy Flash Drive 8 GB"/>
    <n v="53.25"/>
    <n v="3"/>
    <n v="0"/>
    <x v="3949"/>
    <x v="0"/>
    <x v="1"/>
    <x v="3"/>
    <x v="10"/>
  </r>
  <r>
    <n v="4734"/>
    <s v="US-2015-103996"/>
    <d v="2015-03-29T00:00:00"/>
    <d v="2015-03-31T00:00:00"/>
    <s v="Second Class"/>
    <s v="RB-19435"/>
    <x v="579"/>
    <x v="0"/>
    <s v="United States"/>
    <s v="San Diego"/>
    <x v="1"/>
    <n v="92105"/>
    <x v="1"/>
    <s v="FUR-FU-10004586"/>
    <x v="0"/>
    <x v="5"/>
    <s v="G.E. Longer-Life Indoor Recessed Floodlight Bulbs"/>
    <n v="19.920000000000002"/>
    <n v="3"/>
    <n v="0"/>
    <x v="43"/>
    <x v="0"/>
    <x v="1"/>
    <x v="3"/>
    <x v="10"/>
  </r>
  <r>
    <n v="4735"/>
    <s v="CA-2016-120530"/>
    <d v="2016-04-07T00:00:00"/>
    <d v="2016-04-12T00:00:00"/>
    <s v="Standard Class"/>
    <s v="Dl-13600"/>
    <x v="114"/>
    <x v="1"/>
    <s v="United States"/>
    <s v="New York City"/>
    <x v="15"/>
    <n v="10035"/>
    <x v="3"/>
    <s v="FUR-CH-10000454"/>
    <x v="0"/>
    <x v="1"/>
    <s v="Hon Deluxe Fabric Upholstered Stacking Chairs, Rounded Back"/>
    <n v="658.74599999999998"/>
    <n v="3"/>
    <n v="0.1"/>
    <x v="3950"/>
    <x v="3"/>
    <x v="0"/>
    <x v="1"/>
    <x v="3"/>
  </r>
  <r>
    <n v="4736"/>
    <s v="CA-2015-155054"/>
    <d v="2015-06-13T00:00:00"/>
    <d v="2015-06-19T00:00:00"/>
    <s v="Standard Class"/>
    <s v="PS-19045"/>
    <x v="390"/>
    <x v="2"/>
    <s v="United States"/>
    <s v="Lewiston"/>
    <x v="43"/>
    <n v="4240"/>
    <x v="3"/>
    <s v="OFF-BI-10004970"/>
    <x v="1"/>
    <x v="8"/>
    <s v="ACCOHIDE 3-Ring Binder, Blue, 1&quot;"/>
    <n v="8.26"/>
    <n v="2"/>
    <n v="0"/>
    <x v="1835"/>
    <x v="0"/>
    <x v="1"/>
    <x v="1"/>
    <x v="1"/>
  </r>
  <r>
    <n v="4737"/>
    <s v="CA-2015-155054"/>
    <d v="2015-06-13T00:00:00"/>
    <d v="2015-06-19T00:00:00"/>
    <s v="Standard Class"/>
    <s v="PS-19045"/>
    <x v="390"/>
    <x v="2"/>
    <s v="United States"/>
    <s v="Lewiston"/>
    <x v="43"/>
    <n v="4240"/>
    <x v="3"/>
    <s v="OFF-BI-10002824"/>
    <x v="1"/>
    <x v="8"/>
    <s v="Recycled Easel Ring Binders"/>
    <n v="29.84"/>
    <n v="2"/>
    <n v="0"/>
    <x v="3951"/>
    <x v="0"/>
    <x v="1"/>
    <x v="1"/>
    <x v="1"/>
  </r>
  <r>
    <n v="4738"/>
    <s v="CA-2015-155054"/>
    <d v="2015-06-13T00:00:00"/>
    <d v="2015-06-19T00:00:00"/>
    <s v="Standard Class"/>
    <s v="PS-19045"/>
    <x v="390"/>
    <x v="2"/>
    <s v="United States"/>
    <s v="Lewiston"/>
    <x v="43"/>
    <n v="4240"/>
    <x v="3"/>
    <s v="TEC-AC-10003657"/>
    <x v="2"/>
    <x v="11"/>
    <s v="Lenovo 17-Key USB Numeric Keypad"/>
    <n v="67.98"/>
    <n v="2"/>
    <n v="0"/>
    <x v="3952"/>
    <x v="0"/>
    <x v="1"/>
    <x v="1"/>
    <x v="1"/>
  </r>
  <r>
    <n v="4739"/>
    <s v="CA-2015-105725"/>
    <d v="2015-02-18T00:00:00"/>
    <d v="2015-02-24T00:00:00"/>
    <s v="Standard Class"/>
    <s v="GT-14755"/>
    <x v="150"/>
    <x v="0"/>
    <s v="United States"/>
    <s v="Long Beach"/>
    <x v="1"/>
    <n v="90805"/>
    <x v="1"/>
    <s v="OFF-LA-10003510"/>
    <x v="1"/>
    <x v="2"/>
    <s v="Avery 4027 File Folder Labels for Dot Matrix Printers, 5000 Labels per Box, White"/>
    <n v="61.06"/>
    <n v="2"/>
    <n v="0"/>
    <x v="3953"/>
    <x v="0"/>
    <x v="1"/>
    <x v="3"/>
    <x v="11"/>
  </r>
  <r>
    <n v="4740"/>
    <s v="CA-2015-105725"/>
    <d v="2015-02-18T00:00:00"/>
    <d v="2015-02-24T00:00:00"/>
    <s v="Standard Class"/>
    <s v="GT-14755"/>
    <x v="150"/>
    <x v="0"/>
    <s v="United States"/>
    <s v="Long Beach"/>
    <x v="1"/>
    <n v="90805"/>
    <x v="1"/>
    <s v="FUR-TA-10001676"/>
    <x v="0"/>
    <x v="3"/>
    <s v="Hon 61000 Series Interactive Training Tables"/>
    <n v="35.543999999999997"/>
    <n v="1"/>
    <n v="0.2"/>
    <x v="3954"/>
    <x v="2"/>
    <x v="1"/>
    <x v="3"/>
    <x v="11"/>
  </r>
  <r>
    <n v="4741"/>
    <s v="CA-2017-164364"/>
    <d v="2017-11-12T00:00:00"/>
    <d v="2017-11-16T00:00:00"/>
    <s v="Standard Class"/>
    <s v="CS-12355"/>
    <x v="394"/>
    <x v="0"/>
    <s v="United States"/>
    <s v="Seattle"/>
    <x v="4"/>
    <n v="98115"/>
    <x v="1"/>
    <s v="OFF-LA-10004853"/>
    <x v="1"/>
    <x v="2"/>
    <s v="Avery 483"/>
    <n v="9.9600000000000009"/>
    <n v="2"/>
    <n v="0"/>
    <x v="761"/>
    <x v="0"/>
    <x v="3"/>
    <x v="0"/>
    <x v="0"/>
  </r>
  <r>
    <n v="4742"/>
    <s v="CA-2017-164364"/>
    <d v="2017-11-12T00:00:00"/>
    <d v="2017-11-16T00:00:00"/>
    <s v="Standard Class"/>
    <s v="CS-12355"/>
    <x v="394"/>
    <x v="0"/>
    <s v="United States"/>
    <s v="Seattle"/>
    <x v="4"/>
    <n v="98115"/>
    <x v="1"/>
    <s v="OFF-AR-10000315"/>
    <x v="1"/>
    <x v="6"/>
    <s v="Dixon Ticonderoga Maple Cedar Pencil, #2"/>
    <n v="9.2100000000000009"/>
    <n v="3"/>
    <n v="0"/>
    <x v="3652"/>
    <x v="0"/>
    <x v="3"/>
    <x v="0"/>
    <x v="0"/>
  </r>
  <r>
    <n v="4743"/>
    <s v="CA-2017-164364"/>
    <d v="2017-11-12T00:00:00"/>
    <d v="2017-11-16T00:00:00"/>
    <s v="Standard Class"/>
    <s v="CS-12355"/>
    <x v="394"/>
    <x v="0"/>
    <s v="United States"/>
    <s v="Seattle"/>
    <x v="4"/>
    <n v="98115"/>
    <x v="1"/>
    <s v="OFF-SU-10000381"/>
    <x v="1"/>
    <x v="14"/>
    <s v="Acme Forged Steel Scissors with Black Enamel Handles"/>
    <n v="27.93"/>
    <n v="3"/>
    <n v="0"/>
    <x v="1092"/>
    <x v="0"/>
    <x v="3"/>
    <x v="0"/>
    <x v="0"/>
  </r>
  <r>
    <n v="4744"/>
    <s v="CA-2017-168123"/>
    <d v="2017-03-05T00:00:00"/>
    <d v="2017-03-05T00:00:00"/>
    <s v="Same Day"/>
    <s v="JD-16060"/>
    <x v="148"/>
    <x v="0"/>
    <s v="United States"/>
    <s v="Rochester"/>
    <x v="11"/>
    <n v="55901"/>
    <x v="2"/>
    <s v="OFF-FA-10002763"/>
    <x v="1"/>
    <x v="13"/>
    <s v="Advantus Map Pennant Flags and Round Head Tacks"/>
    <n v="7.9"/>
    <n v="2"/>
    <n v="0"/>
    <x v="2462"/>
    <x v="0"/>
    <x v="3"/>
    <x v="3"/>
    <x v="10"/>
  </r>
  <r>
    <n v="4745"/>
    <s v="CA-2017-168123"/>
    <d v="2017-03-05T00:00:00"/>
    <d v="2017-03-05T00:00:00"/>
    <s v="Same Day"/>
    <s v="JD-16060"/>
    <x v="148"/>
    <x v="0"/>
    <s v="United States"/>
    <s v="Rochester"/>
    <x v="11"/>
    <n v="55901"/>
    <x v="2"/>
    <s v="OFF-ST-10000877"/>
    <x v="1"/>
    <x v="4"/>
    <s v="Recycled Steel Personal File for Standard File Folders"/>
    <n v="221.16"/>
    <n v="4"/>
    <n v="0"/>
    <x v="3955"/>
    <x v="0"/>
    <x v="3"/>
    <x v="3"/>
    <x v="10"/>
  </r>
  <r>
    <n v="4746"/>
    <s v="CA-2017-168123"/>
    <d v="2017-03-05T00:00:00"/>
    <d v="2017-03-05T00:00:00"/>
    <s v="Same Day"/>
    <s v="JD-16060"/>
    <x v="148"/>
    <x v="0"/>
    <s v="United States"/>
    <s v="Rochester"/>
    <x v="11"/>
    <n v="55901"/>
    <x v="2"/>
    <s v="OFF-BI-10001071"/>
    <x v="1"/>
    <x v="8"/>
    <s v="GBC ProClick Punch Binding System"/>
    <n v="127.96"/>
    <n v="2"/>
    <n v="0"/>
    <x v="3956"/>
    <x v="0"/>
    <x v="3"/>
    <x v="3"/>
    <x v="10"/>
  </r>
  <r>
    <n v="4747"/>
    <s v="CA-2017-168123"/>
    <d v="2017-03-05T00:00:00"/>
    <d v="2017-03-05T00:00:00"/>
    <s v="Same Day"/>
    <s v="JD-16060"/>
    <x v="148"/>
    <x v="0"/>
    <s v="United States"/>
    <s v="Rochester"/>
    <x v="11"/>
    <n v="55901"/>
    <x v="2"/>
    <s v="OFF-BI-10001097"/>
    <x v="1"/>
    <x v="8"/>
    <s v="Avery Hole Reinforcements"/>
    <n v="18.690000000000001"/>
    <n v="3"/>
    <n v="0"/>
    <x v="3957"/>
    <x v="0"/>
    <x v="3"/>
    <x v="3"/>
    <x v="10"/>
  </r>
  <r>
    <n v="4748"/>
    <s v="CA-2016-120005"/>
    <d v="2016-03-03T00:00:00"/>
    <d v="2016-03-03T00:00:00"/>
    <s v="Same Day"/>
    <s v="TS-21160"/>
    <x v="378"/>
    <x v="1"/>
    <s v="United States"/>
    <s v="San Francisco"/>
    <x v="1"/>
    <n v="94110"/>
    <x v="1"/>
    <s v="OFF-SU-10004782"/>
    <x v="1"/>
    <x v="14"/>
    <s v="Elite 5&quot; Scissors"/>
    <n v="25.35"/>
    <n v="3"/>
    <n v="0"/>
    <x v="3958"/>
    <x v="0"/>
    <x v="0"/>
    <x v="3"/>
    <x v="10"/>
  </r>
  <r>
    <n v="4749"/>
    <s v="CA-2016-120005"/>
    <d v="2016-03-03T00:00:00"/>
    <d v="2016-03-03T00:00:00"/>
    <s v="Same Day"/>
    <s v="TS-21160"/>
    <x v="378"/>
    <x v="1"/>
    <s v="United States"/>
    <s v="San Francisco"/>
    <x v="1"/>
    <n v="94110"/>
    <x v="1"/>
    <s v="FUR-FU-10000672"/>
    <x v="0"/>
    <x v="5"/>
    <s v="Executive Impressions 10&quot; Spectator Wall Clock"/>
    <n v="35.28"/>
    <n v="3"/>
    <n v="0"/>
    <x v="2922"/>
    <x v="0"/>
    <x v="0"/>
    <x v="3"/>
    <x v="10"/>
  </r>
  <r>
    <n v="4750"/>
    <s v="CA-2016-123526"/>
    <d v="2016-12-24T00:00:00"/>
    <d v="2016-12-25T00:00:00"/>
    <s v="First Class"/>
    <s v="BV-11245"/>
    <x v="296"/>
    <x v="1"/>
    <s v="United States"/>
    <s v="Seattle"/>
    <x v="4"/>
    <n v="98103"/>
    <x v="1"/>
    <s v="OFF-PA-10002986"/>
    <x v="1"/>
    <x v="10"/>
    <s v="Xerox 1898"/>
    <n v="33.4"/>
    <n v="5"/>
    <n v="0"/>
    <x v="668"/>
    <x v="0"/>
    <x v="0"/>
    <x v="0"/>
    <x v="4"/>
  </r>
  <r>
    <n v="4751"/>
    <s v="CA-2016-127649"/>
    <d v="2016-10-07T00:00:00"/>
    <d v="2016-10-09T00:00:00"/>
    <s v="First Class"/>
    <s v="DL-13495"/>
    <x v="393"/>
    <x v="1"/>
    <s v="United States"/>
    <s v="Spokane"/>
    <x v="4"/>
    <n v="99207"/>
    <x v="1"/>
    <s v="TEC-MA-10001972"/>
    <x v="2"/>
    <x v="15"/>
    <s v="Okidata C331dn Printer"/>
    <n v="837.6"/>
    <n v="3"/>
    <n v="0.2"/>
    <x v="2723"/>
    <x v="2"/>
    <x v="0"/>
    <x v="0"/>
    <x v="2"/>
  </r>
  <r>
    <n v="4752"/>
    <s v="CA-2016-159989"/>
    <d v="2016-12-09T00:00:00"/>
    <d v="2016-12-13T00:00:00"/>
    <s v="Standard Class"/>
    <s v="EB-13870"/>
    <x v="12"/>
    <x v="0"/>
    <s v="United States"/>
    <s v="Franklin"/>
    <x v="18"/>
    <n v="37064"/>
    <x v="0"/>
    <s v="TEC-PH-10000169"/>
    <x v="2"/>
    <x v="7"/>
    <s v="ARKON Windshield Dashboard Air Vent Car Mount Holder"/>
    <n v="40.68"/>
    <n v="3"/>
    <n v="0.2"/>
    <x v="1441"/>
    <x v="2"/>
    <x v="0"/>
    <x v="0"/>
    <x v="4"/>
  </r>
  <r>
    <n v="4753"/>
    <s v="CA-2017-103499"/>
    <d v="2017-11-20T00:00:00"/>
    <d v="2017-11-24T00:00:00"/>
    <s v="Standard Class"/>
    <s v="ES-14020"/>
    <x v="301"/>
    <x v="0"/>
    <s v="United States"/>
    <s v="Jackson"/>
    <x v="18"/>
    <n v="38301"/>
    <x v="0"/>
    <s v="FUR-CH-10001482"/>
    <x v="0"/>
    <x v="1"/>
    <s v="Office Star - Mesh Screen back chair with Vinyl seat"/>
    <n v="209.56800000000001"/>
    <n v="2"/>
    <n v="0.2"/>
    <x v="3959"/>
    <x v="2"/>
    <x v="3"/>
    <x v="0"/>
    <x v="0"/>
  </r>
  <r>
    <n v="4754"/>
    <s v="US-2015-167220"/>
    <d v="2015-12-12T00:00:00"/>
    <d v="2015-12-16T00:00:00"/>
    <s v="Standard Class"/>
    <s v="JB-15925"/>
    <x v="102"/>
    <x v="0"/>
    <s v="United States"/>
    <s v="Austin"/>
    <x v="5"/>
    <n v="78745"/>
    <x v="2"/>
    <s v="TEC-AC-10002018"/>
    <x v="2"/>
    <x v="11"/>
    <s v="AmazonBasics 3-Button USB Wired Mouse"/>
    <n v="22.367999999999999"/>
    <n v="4"/>
    <n v="0.2"/>
    <x v="3960"/>
    <x v="2"/>
    <x v="1"/>
    <x v="0"/>
    <x v="4"/>
  </r>
  <r>
    <n v="4755"/>
    <s v="CA-2017-126354"/>
    <d v="2017-02-03T00:00:00"/>
    <d v="2017-02-08T00:00:00"/>
    <s v="Standard Class"/>
    <s v="SC-20380"/>
    <x v="618"/>
    <x v="0"/>
    <s v="United States"/>
    <s v="Pembroke Pines"/>
    <x v="2"/>
    <n v="33024"/>
    <x v="0"/>
    <s v="OFF-BI-10000301"/>
    <x v="1"/>
    <x v="8"/>
    <s v="GBC Instant Report Kit"/>
    <n v="3.8820000000000001"/>
    <n v="2"/>
    <n v="0.7"/>
    <x v="3961"/>
    <x v="1"/>
    <x v="3"/>
    <x v="3"/>
    <x v="11"/>
  </r>
  <r>
    <n v="4756"/>
    <s v="CA-2017-126354"/>
    <d v="2017-02-03T00:00:00"/>
    <d v="2017-02-08T00:00:00"/>
    <s v="Standard Class"/>
    <s v="SC-20380"/>
    <x v="618"/>
    <x v="0"/>
    <s v="United States"/>
    <s v="Pembroke Pines"/>
    <x v="2"/>
    <n v="33024"/>
    <x v="0"/>
    <s v="OFF-PA-10004381"/>
    <x v="1"/>
    <x v="10"/>
    <s v="14-7/8 x 11 Blue Bar Computer Printout Paper"/>
    <n v="115.29600000000001"/>
    <n v="3"/>
    <n v="0.2"/>
    <x v="942"/>
    <x v="2"/>
    <x v="3"/>
    <x v="3"/>
    <x v="11"/>
  </r>
  <r>
    <n v="4757"/>
    <s v="CA-2017-169817"/>
    <d v="2017-09-21T00:00:00"/>
    <d v="2017-09-25T00:00:00"/>
    <s v="Standard Class"/>
    <s v="EB-13870"/>
    <x v="12"/>
    <x v="0"/>
    <s v="United States"/>
    <s v="Philadelphia"/>
    <x v="9"/>
    <n v="19143"/>
    <x v="3"/>
    <s v="OFF-BI-10004141"/>
    <x v="1"/>
    <x v="8"/>
    <s v="Insertable Tab Indexes For Data Binders"/>
    <n v="1.9079999999999999"/>
    <n v="2"/>
    <n v="0.7"/>
    <x v="3962"/>
    <x v="1"/>
    <x v="3"/>
    <x v="2"/>
    <x v="8"/>
  </r>
  <r>
    <n v="4758"/>
    <s v="US-2017-144582"/>
    <d v="2017-04-30T00:00:00"/>
    <d v="2017-05-05T00:00:00"/>
    <s v="Standard Class"/>
    <s v="TC-21475"/>
    <x v="679"/>
    <x v="2"/>
    <s v="United States"/>
    <s v="Danville"/>
    <x v="10"/>
    <n v="61832"/>
    <x v="2"/>
    <s v="OFF-BI-10001575"/>
    <x v="1"/>
    <x v="8"/>
    <s v="GBC Linen Binding Covers"/>
    <n v="43.372"/>
    <n v="7"/>
    <n v="0.8"/>
    <x v="3963"/>
    <x v="1"/>
    <x v="3"/>
    <x v="1"/>
    <x v="3"/>
  </r>
  <r>
    <n v="4759"/>
    <s v="CA-2014-121573"/>
    <d v="2014-11-03T00:00:00"/>
    <d v="2014-11-07T00:00:00"/>
    <s v="Standard Class"/>
    <s v="SG-20605"/>
    <x v="611"/>
    <x v="0"/>
    <s v="United States"/>
    <s v="New York City"/>
    <x v="15"/>
    <n v="10009"/>
    <x v="3"/>
    <s v="TEC-PH-10000984"/>
    <x v="2"/>
    <x v="7"/>
    <s v="Panasonic KX-TG9471B"/>
    <n v="783.96"/>
    <n v="4"/>
    <n v="0"/>
    <x v="3964"/>
    <x v="0"/>
    <x v="2"/>
    <x v="0"/>
    <x v="0"/>
  </r>
  <r>
    <n v="4760"/>
    <s v="CA-2014-121573"/>
    <d v="2014-11-03T00:00:00"/>
    <d v="2014-11-07T00:00:00"/>
    <s v="Standard Class"/>
    <s v="SG-20605"/>
    <x v="611"/>
    <x v="0"/>
    <s v="United States"/>
    <s v="New York City"/>
    <x v="15"/>
    <n v="10009"/>
    <x v="3"/>
    <s v="OFF-BI-10000666"/>
    <x v="1"/>
    <x v="8"/>
    <s v="Surelock Post Binders"/>
    <n v="48.896000000000001"/>
    <n v="2"/>
    <n v="0.2"/>
    <x v="3965"/>
    <x v="2"/>
    <x v="2"/>
    <x v="0"/>
    <x v="0"/>
  </r>
  <r>
    <n v="4761"/>
    <s v="CA-2014-121573"/>
    <d v="2014-11-03T00:00:00"/>
    <d v="2014-11-07T00:00:00"/>
    <s v="Standard Class"/>
    <s v="SG-20605"/>
    <x v="611"/>
    <x v="0"/>
    <s v="United States"/>
    <s v="New York City"/>
    <x v="15"/>
    <n v="10009"/>
    <x v="3"/>
    <s v="OFF-BI-10003712"/>
    <x v="1"/>
    <x v="8"/>
    <s v="Acco Pressboard Covers with Storage Hooks, 14 7/8&quot; x 11&quot;, Light Blue"/>
    <n v="7.8559999999999999"/>
    <n v="2"/>
    <n v="0.2"/>
    <x v="3966"/>
    <x v="2"/>
    <x v="2"/>
    <x v="0"/>
    <x v="0"/>
  </r>
  <r>
    <n v="4762"/>
    <s v="CA-2016-117660"/>
    <d v="2016-12-30T00:00:00"/>
    <d v="2017-01-04T00:00:00"/>
    <s v="Standard Class"/>
    <s v="BM-11785"/>
    <x v="298"/>
    <x v="0"/>
    <s v="United States"/>
    <s v="Columbus"/>
    <x v="24"/>
    <n v="43229"/>
    <x v="3"/>
    <s v="OFF-LA-10003720"/>
    <x v="1"/>
    <x v="2"/>
    <s v="Avery 487"/>
    <n v="5.9039999999999999"/>
    <n v="2"/>
    <n v="0.2"/>
    <x v="2318"/>
    <x v="2"/>
    <x v="0"/>
    <x v="0"/>
    <x v="4"/>
  </r>
  <r>
    <n v="4763"/>
    <s v="CA-2016-117660"/>
    <d v="2016-12-30T00:00:00"/>
    <d v="2017-01-04T00:00:00"/>
    <s v="Standard Class"/>
    <s v="BM-11785"/>
    <x v="298"/>
    <x v="0"/>
    <s v="United States"/>
    <s v="Columbus"/>
    <x v="24"/>
    <n v="43229"/>
    <x v="3"/>
    <s v="OFF-SU-10001664"/>
    <x v="1"/>
    <x v="14"/>
    <s v="Acme Office Executive Series Stainless Steel Trimmers"/>
    <n v="13.712"/>
    <n v="2"/>
    <n v="0.2"/>
    <x v="3967"/>
    <x v="2"/>
    <x v="0"/>
    <x v="0"/>
    <x v="4"/>
  </r>
  <r>
    <n v="4764"/>
    <s v="CA-2014-112851"/>
    <d v="2014-09-17T00:00:00"/>
    <d v="2014-09-21T00:00:00"/>
    <s v="Standard Class"/>
    <s v="NR-18550"/>
    <x v="749"/>
    <x v="0"/>
    <s v="United States"/>
    <s v="Chula Vista"/>
    <x v="1"/>
    <n v="91911"/>
    <x v="1"/>
    <s v="OFF-EN-10001453"/>
    <x v="1"/>
    <x v="12"/>
    <s v="Tyvek Interoffice Envelopes, 9 1/2&quot; x 12 1/2&quot;, 100/Box"/>
    <n v="182.94"/>
    <n v="3"/>
    <n v="0"/>
    <x v="3968"/>
    <x v="0"/>
    <x v="2"/>
    <x v="2"/>
    <x v="8"/>
  </r>
  <r>
    <n v="4765"/>
    <s v="CA-2017-123701"/>
    <d v="2017-11-24T00:00:00"/>
    <d v="2017-11-27T00:00:00"/>
    <s v="First Class"/>
    <s v="PG-18820"/>
    <x v="310"/>
    <x v="0"/>
    <s v="United States"/>
    <s v="San Francisco"/>
    <x v="1"/>
    <n v="94110"/>
    <x v="1"/>
    <s v="OFF-AR-10001860"/>
    <x v="1"/>
    <x v="6"/>
    <s v="BIC Liqua Brite Liner"/>
    <n v="27.76"/>
    <n v="4"/>
    <n v="0"/>
    <x v="3969"/>
    <x v="0"/>
    <x v="3"/>
    <x v="0"/>
    <x v="0"/>
  </r>
  <r>
    <n v="4766"/>
    <s v="CA-2015-118227"/>
    <d v="2015-04-24T00:00:00"/>
    <d v="2015-04-28T00:00:00"/>
    <s v="Standard Class"/>
    <s v="DB-13270"/>
    <x v="489"/>
    <x v="2"/>
    <s v="United States"/>
    <s v="New York City"/>
    <x v="15"/>
    <n v="10009"/>
    <x v="3"/>
    <s v="OFF-AR-10001044"/>
    <x v="1"/>
    <x v="6"/>
    <s v="BOSTON Ranger #55 Pencil Sharpener, Black"/>
    <n v="25.99"/>
    <n v="1"/>
    <n v="0"/>
    <x v="2658"/>
    <x v="0"/>
    <x v="1"/>
    <x v="1"/>
    <x v="3"/>
  </r>
  <r>
    <n v="4767"/>
    <s v="CA-2015-123155"/>
    <d v="2015-03-09T00:00:00"/>
    <d v="2015-03-12T00:00:00"/>
    <s v="First Class"/>
    <s v="NS-18640"/>
    <x v="374"/>
    <x v="1"/>
    <s v="United States"/>
    <s v="San Antonio"/>
    <x v="5"/>
    <n v="78207"/>
    <x v="2"/>
    <s v="TEC-AC-10002473"/>
    <x v="2"/>
    <x v="11"/>
    <s v="Maxell 4.7GB DVD-R"/>
    <n v="113.52"/>
    <n v="5"/>
    <n v="0.2"/>
    <x v="3970"/>
    <x v="2"/>
    <x v="1"/>
    <x v="3"/>
    <x v="10"/>
  </r>
  <r>
    <n v="4768"/>
    <s v="CA-2015-123155"/>
    <d v="2015-03-09T00:00:00"/>
    <d v="2015-03-12T00:00:00"/>
    <s v="First Class"/>
    <s v="NS-18640"/>
    <x v="374"/>
    <x v="1"/>
    <s v="United States"/>
    <s v="San Antonio"/>
    <x v="5"/>
    <n v="78207"/>
    <x v="2"/>
    <s v="TEC-PH-10001809"/>
    <x v="2"/>
    <x v="7"/>
    <s v="Panasonic KX T7736-B Digital phone"/>
    <n v="359.88"/>
    <n v="3"/>
    <n v="0.2"/>
    <x v="3971"/>
    <x v="2"/>
    <x v="1"/>
    <x v="3"/>
    <x v="10"/>
  </r>
  <r>
    <n v="4769"/>
    <s v="CA-2017-158883"/>
    <d v="2017-06-02T00:00:00"/>
    <d v="2017-06-03T00:00:00"/>
    <s v="Same Day"/>
    <s v="CS-11860"/>
    <x v="750"/>
    <x v="0"/>
    <s v="United States"/>
    <s v="Jacksonville"/>
    <x v="3"/>
    <n v="28540"/>
    <x v="0"/>
    <s v="OFF-PA-10004733"/>
    <x v="1"/>
    <x v="10"/>
    <s v="Things To Do Today Spiral Book"/>
    <n v="25.344000000000001"/>
    <n v="4"/>
    <n v="0.2"/>
    <x v="3972"/>
    <x v="2"/>
    <x v="3"/>
    <x v="1"/>
    <x v="1"/>
  </r>
  <r>
    <n v="4770"/>
    <s v="US-2016-114888"/>
    <d v="2016-09-19T00:00:00"/>
    <d v="2016-09-24T00:00:00"/>
    <s v="Second Class"/>
    <s v="CC-12430"/>
    <x v="254"/>
    <x v="2"/>
    <s v="United States"/>
    <s v="San Francisco"/>
    <x v="1"/>
    <n v="94109"/>
    <x v="1"/>
    <s v="OFF-BI-10003355"/>
    <x v="1"/>
    <x v="8"/>
    <s v="Cardinal Holdit Business Card Pockets"/>
    <n v="11.952"/>
    <n v="3"/>
    <n v="0.2"/>
    <x v="3973"/>
    <x v="2"/>
    <x v="0"/>
    <x v="2"/>
    <x v="8"/>
  </r>
  <r>
    <n v="4771"/>
    <s v="US-2016-114888"/>
    <d v="2016-09-19T00:00:00"/>
    <d v="2016-09-24T00:00:00"/>
    <s v="Second Class"/>
    <s v="CC-12430"/>
    <x v="254"/>
    <x v="2"/>
    <s v="United States"/>
    <s v="San Francisco"/>
    <x v="1"/>
    <n v="94109"/>
    <x v="1"/>
    <s v="OFF-SU-10001212"/>
    <x v="1"/>
    <x v="14"/>
    <s v="Kleencut Forged Office Shears by Acme United Corporation"/>
    <n v="6.24"/>
    <n v="3"/>
    <n v="0"/>
    <x v="3974"/>
    <x v="0"/>
    <x v="0"/>
    <x v="2"/>
    <x v="8"/>
  </r>
  <r>
    <n v="4772"/>
    <s v="US-2014-167262"/>
    <d v="2014-10-31T00:00:00"/>
    <d v="2014-11-03T00:00:00"/>
    <s v="Second Class"/>
    <s v="AC-10450"/>
    <x v="549"/>
    <x v="0"/>
    <s v="United States"/>
    <s v="Avondale"/>
    <x v="16"/>
    <n v="85323"/>
    <x v="1"/>
    <s v="TEC-PH-10000486"/>
    <x v="2"/>
    <x v="7"/>
    <s v="Plantronics HL10 Handset Lifter"/>
    <n v="742.33600000000001"/>
    <n v="8"/>
    <n v="0.2"/>
    <x v="3975"/>
    <x v="2"/>
    <x v="2"/>
    <x v="0"/>
    <x v="2"/>
  </r>
  <r>
    <n v="4773"/>
    <s v="CA-2017-119746"/>
    <d v="2017-11-23T00:00:00"/>
    <d v="2017-11-27T00:00:00"/>
    <s v="Standard Class"/>
    <s v="CM-12385"/>
    <x v="200"/>
    <x v="0"/>
    <s v="United States"/>
    <s v="Chicago"/>
    <x v="10"/>
    <n v="60610"/>
    <x v="2"/>
    <s v="FUR-FU-10004909"/>
    <x v="0"/>
    <x v="5"/>
    <s v="Contemporary Wood/Metal Frame"/>
    <n v="6.4640000000000004"/>
    <n v="1"/>
    <n v="0.6"/>
    <x v="3976"/>
    <x v="1"/>
    <x v="3"/>
    <x v="0"/>
    <x v="0"/>
  </r>
  <r>
    <n v="4774"/>
    <s v="CA-2017-119746"/>
    <d v="2017-11-23T00:00:00"/>
    <d v="2017-11-27T00:00:00"/>
    <s v="Standard Class"/>
    <s v="CM-12385"/>
    <x v="200"/>
    <x v="0"/>
    <s v="United States"/>
    <s v="Chicago"/>
    <x v="10"/>
    <n v="60610"/>
    <x v="2"/>
    <s v="OFF-LA-10001613"/>
    <x v="1"/>
    <x v="2"/>
    <s v="Avery File Folder Labels"/>
    <n v="11.52"/>
    <n v="5"/>
    <n v="0.2"/>
    <x v="2016"/>
    <x v="2"/>
    <x v="3"/>
    <x v="0"/>
    <x v="0"/>
  </r>
  <r>
    <n v="4775"/>
    <s v="CA-2017-119746"/>
    <d v="2017-11-23T00:00:00"/>
    <d v="2017-11-27T00:00:00"/>
    <s v="Standard Class"/>
    <s v="CM-12385"/>
    <x v="200"/>
    <x v="0"/>
    <s v="United States"/>
    <s v="Chicago"/>
    <x v="10"/>
    <n v="60610"/>
    <x v="2"/>
    <s v="TEC-PH-10004447"/>
    <x v="2"/>
    <x v="7"/>
    <s v="Toshiba IPT2010-SD IP Telephone"/>
    <n v="222.38399999999999"/>
    <n v="2"/>
    <n v="0.2"/>
    <x v="2943"/>
    <x v="2"/>
    <x v="3"/>
    <x v="0"/>
    <x v="0"/>
  </r>
  <r>
    <n v="4776"/>
    <s v="CA-2017-108091"/>
    <d v="2017-11-16T00:00:00"/>
    <d v="2017-11-21T00:00:00"/>
    <s v="Standard Class"/>
    <s v="EK-13795"/>
    <x v="735"/>
    <x v="2"/>
    <s v="United States"/>
    <s v="Escondido"/>
    <x v="1"/>
    <n v="92025"/>
    <x v="1"/>
    <s v="OFF-AR-10000255"/>
    <x v="1"/>
    <x v="6"/>
    <s v="Newell 328"/>
    <n v="23.36"/>
    <n v="4"/>
    <n v="0"/>
    <x v="3977"/>
    <x v="0"/>
    <x v="3"/>
    <x v="0"/>
    <x v="0"/>
  </r>
  <r>
    <n v="4777"/>
    <s v="CA-2016-101630"/>
    <d v="2016-02-19T00:00:00"/>
    <d v="2016-02-23T00:00:00"/>
    <s v="Second Class"/>
    <s v="CK-12760"/>
    <x v="316"/>
    <x v="1"/>
    <s v="United States"/>
    <s v="Long Beach"/>
    <x v="15"/>
    <n v="11561"/>
    <x v="3"/>
    <s v="OFF-LA-10004425"/>
    <x v="1"/>
    <x v="2"/>
    <s v="Staple-on labels"/>
    <n v="8.67"/>
    <n v="3"/>
    <n v="0"/>
    <x v="1356"/>
    <x v="0"/>
    <x v="0"/>
    <x v="3"/>
    <x v="11"/>
  </r>
  <r>
    <n v="4778"/>
    <s v="CA-2016-101630"/>
    <d v="2016-02-19T00:00:00"/>
    <d v="2016-02-23T00:00:00"/>
    <s v="Second Class"/>
    <s v="CK-12760"/>
    <x v="316"/>
    <x v="1"/>
    <s v="United States"/>
    <s v="Long Beach"/>
    <x v="15"/>
    <n v="11561"/>
    <x v="3"/>
    <s v="OFF-SU-10001664"/>
    <x v="1"/>
    <x v="14"/>
    <s v="Acme Office Executive Series Stainless Steel Trimmers"/>
    <n v="25.71"/>
    <n v="3"/>
    <n v="0"/>
    <x v="3978"/>
    <x v="0"/>
    <x v="0"/>
    <x v="3"/>
    <x v="11"/>
  </r>
  <r>
    <n v="4779"/>
    <s v="CA-2017-132346"/>
    <d v="2017-11-07T00:00:00"/>
    <d v="2017-11-11T00:00:00"/>
    <s v="Standard Class"/>
    <s v="PK-19075"/>
    <x v="7"/>
    <x v="0"/>
    <s v="United States"/>
    <s v="Newark"/>
    <x v="13"/>
    <n v="19711"/>
    <x v="3"/>
    <s v="OFF-AP-10000696"/>
    <x v="1"/>
    <x v="9"/>
    <s v="Holmes Odor Grabber"/>
    <n v="100.94"/>
    <n v="7"/>
    <n v="0"/>
    <x v="3979"/>
    <x v="0"/>
    <x v="3"/>
    <x v="0"/>
    <x v="0"/>
  </r>
  <r>
    <n v="4780"/>
    <s v="CA-2014-150301"/>
    <d v="2014-07-08T00:00:00"/>
    <d v="2014-07-10T00:00:00"/>
    <s v="First Class"/>
    <s v="MH-18025"/>
    <x v="659"/>
    <x v="0"/>
    <s v="United States"/>
    <s v="Buffalo"/>
    <x v="15"/>
    <n v="14215"/>
    <x v="3"/>
    <s v="FUR-CH-10002647"/>
    <x v="0"/>
    <x v="1"/>
    <s v="Situations Contoured Folding Chairs, 4/Set"/>
    <n v="63.881999999999998"/>
    <n v="1"/>
    <n v="0.1"/>
    <x v="3291"/>
    <x v="3"/>
    <x v="2"/>
    <x v="2"/>
    <x v="7"/>
  </r>
  <r>
    <n v="4781"/>
    <s v="CA-2014-159310"/>
    <d v="2014-11-07T00:00:00"/>
    <d v="2014-11-12T00:00:00"/>
    <s v="Standard Class"/>
    <s v="SC-20725"/>
    <x v="56"/>
    <x v="0"/>
    <s v="United States"/>
    <s v="Houston"/>
    <x v="5"/>
    <n v="77070"/>
    <x v="2"/>
    <s v="FUR-CH-10002758"/>
    <x v="0"/>
    <x v="1"/>
    <s v="Hon Deluxe Fabric Upholstered Stacking Chairs, Squared Back"/>
    <n v="683.14400000000001"/>
    <n v="4"/>
    <n v="0.3"/>
    <x v="232"/>
    <x v="1"/>
    <x v="2"/>
    <x v="0"/>
    <x v="0"/>
  </r>
  <r>
    <n v="4782"/>
    <s v="CA-2014-159310"/>
    <d v="2014-11-07T00:00:00"/>
    <d v="2014-11-12T00:00:00"/>
    <s v="Standard Class"/>
    <s v="SC-20725"/>
    <x v="56"/>
    <x v="0"/>
    <s v="United States"/>
    <s v="Houston"/>
    <x v="5"/>
    <n v="77070"/>
    <x v="2"/>
    <s v="OFF-BI-10000201"/>
    <x v="1"/>
    <x v="8"/>
    <s v="Avery Triangle Shaped Sheet Lifters, Black, 2/Pack"/>
    <n v="1.476"/>
    <n v="3"/>
    <n v="0.8"/>
    <x v="3980"/>
    <x v="1"/>
    <x v="2"/>
    <x v="0"/>
    <x v="0"/>
  </r>
  <r>
    <n v="4783"/>
    <s v="CA-2014-159310"/>
    <d v="2014-11-07T00:00:00"/>
    <d v="2014-11-12T00:00:00"/>
    <s v="Standard Class"/>
    <s v="SC-20725"/>
    <x v="56"/>
    <x v="0"/>
    <s v="United States"/>
    <s v="Houston"/>
    <x v="5"/>
    <n v="77070"/>
    <x v="2"/>
    <s v="OFF-SU-10004115"/>
    <x v="1"/>
    <x v="14"/>
    <s v="Acme Stainless Steel Office Snips"/>
    <n v="40.712000000000003"/>
    <n v="7"/>
    <n v="0.2"/>
    <x v="3981"/>
    <x v="2"/>
    <x v="2"/>
    <x v="0"/>
    <x v="0"/>
  </r>
  <r>
    <n v="4784"/>
    <s v="US-2017-147984"/>
    <d v="2017-01-28T00:00:00"/>
    <d v="2017-02-01T00:00:00"/>
    <s v="Standard Class"/>
    <s v="GB-14575"/>
    <x v="673"/>
    <x v="0"/>
    <s v="United States"/>
    <s v="Wichita"/>
    <x v="41"/>
    <n v="67212"/>
    <x v="2"/>
    <s v="OFF-PA-10000806"/>
    <x v="1"/>
    <x v="10"/>
    <s v="Xerox 1934"/>
    <n v="279.89999999999998"/>
    <n v="5"/>
    <n v="0"/>
    <x v="1042"/>
    <x v="0"/>
    <x v="3"/>
    <x v="3"/>
    <x v="9"/>
  </r>
  <r>
    <n v="4785"/>
    <s v="CA-2015-104346"/>
    <d v="2015-12-11T00:00:00"/>
    <d v="2015-12-16T00:00:00"/>
    <s v="Standard Class"/>
    <s v="IM-15070"/>
    <x v="5"/>
    <x v="0"/>
    <s v="United States"/>
    <s v="Colorado Springs"/>
    <x v="22"/>
    <n v="80906"/>
    <x v="1"/>
    <s v="OFF-AR-10001473"/>
    <x v="1"/>
    <x v="6"/>
    <s v="Newell 313"/>
    <n v="13.12"/>
    <n v="5"/>
    <n v="0.2"/>
    <x v="2118"/>
    <x v="2"/>
    <x v="1"/>
    <x v="0"/>
    <x v="4"/>
  </r>
  <r>
    <n v="4786"/>
    <s v="CA-2015-104346"/>
    <d v="2015-12-11T00:00:00"/>
    <d v="2015-12-16T00:00:00"/>
    <s v="Standard Class"/>
    <s v="IM-15070"/>
    <x v="5"/>
    <x v="0"/>
    <s v="United States"/>
    <s v="Colorado Springs"/>
    <x v="22"/>
    <n v="80906"/>
    <x v="1"/>
    <s v="FUR-BO-10003450"/>
    <x v="0"/>
    <x v="0"/>
    <s v="Bush Westfield Collection Bookcases, Dark Cherry Finish"/>
    <n v="69.575999999999993"/>
    <n v="4"/>
    <n v="0.7"/>
    <x v="3982"/>
    <x v="1"/>
    <x v="1"/>
    <x v="0"/>
    <x v="4"/>
  </r>
  <r>
    <n v="4787"/>
    <s v="CA-2015-104346"/>
    <d v="2015-12-11T00:00:00"/>
    <d v="2015-12-16T00:00:00"/>
    <s v="Standard Class"/>
    <s v="IM-15070"/>
    <x v="5"/>
    <x v="0"/>
    <s v="United States"/>
    <s v="Colorado Springs"/>
    <x v="22"/>
    <n v="80906"/>
    <x v="1"/>
    <s v="OFF-AR-10001545"/>
    <x v="1"/>
    <x v="6"/>
    <s v="Newell 326"/>
    <n v="4.2240000000000002"/>
    <n v="3"/>
    <n v="0.2"/>
    <x v="1811"/>
    <x v="2"/>
    <x v="1"/>
    <x v="0"/>
    <x v="4"/>
  </r>
  <r>
    <n v="4788"/>
    <s v="CA-2015-104346"/>
    <d v="2015-12-11T00:00:00"/>
    <d v="2015-12-16T00:00:00"/>
    <s v="Standard Class"/>
    <s v="IM-15070"/>
    <x v="5"/>
    <x v="0"/>
    <s v="United States"/>
    <s v="Colorado Springs"/>
    <x v="22"/>
    <n v="80906"/>
    <x v="1"/>
    <s v="TEC-AC-10004396"/>
    <x v="2"/>
    <x v="11"/>
    <s v="Logitech Keyboard K120"/>
    <n v="58.08"/>
    <n v="4"/>
    <n v="0.2"/>
    <x v="3983"/>
    <x v="2"/>
    <x v="1"/>
    <x v="0"/>
    <x v="4"/>
  </r>
  <r>
    <n v="4789"/>
    <s v="CA-2015-104346"/>
    <d v="2015-12-11T00:00:00"/>
    <d v="2015-12-16T00:00:00"/>
    <s v="Standard Class"/>
    <s v="IM-15070"/>
    <x v="5"/>
    <x v="0"/>
    <s v="United States"/>
    <s v="Colorado Springs"/>
    <x v="22"/>
    <n v="80906"/>
    <x v="1"/>
    <s v="FUR-FU-10002456"/>
    <x v="0"/>
    <x v="5"/>
    <s v="Master Caster Door Stop, Large Neon Orange"/>
    <n v="52.415999999999997"/>
    <n v="9"/>
    <n v="0.2"/>
    <x v="3984"/>
    <x v="2"/>
    <x v="1"/>
    <x v="0"/>
    <x v="4"/>
  </r>
  <r>
    <n v="4790"/>
    <s v="CA-2015-104346"/>
    <d v="2015-12-11T00:00:00"/>
    <d v="2015-12-16T00:00:00"/>
    <s v="Standard Class"/>
    <s v="IM-15070"/>
    <x v="5"/>
    <x v="0"/>
    <s v="United States"/>
    <s v="Colorado Springs"/>
    <x v="22"/>
    <n v="80906"/>
    <x v="1"/>
    <s v="FUR-FU-10001473"/>
    <x v="0"/>
    <x v="5"/>
    <s v="DAX Wood Document Frame"/>
    <n v="54.92"/>
    <n v="5"/>
    <n v="0.2"/>
    <x v="3985"/>
    <x v="2"/>
    <x v="1"/>
    <x v="0"/>
    <x v="4"/>
  </r>
  <r>
    <n v="4791"/>
    <s v="CA-2015-104346"/>
    <d v="2015-12-11T00:00:00"/>
    <d v="2015-12-16T00:00:00"/>
    <s v="Standard Class"/>
    <s v="IM-15070"/>
    <x v="5"/>
    <x v="0"/>
    <s v="United States"/>
    <s v="Colorado Springs"/>
    <x v="22"/>
    <n v="80906"/>
    <x v="1"/>
    <s v="FUR-TA-10000849"/>
    <x v="0"/>
    <x v="3"/>
    <s v="Bevis Rectangular Conference Tables"/>
    <n v="364.95"/>
    <n v="5"/>
    <n v="0.5"/>
    <x v="3986"/>
    <x v="1"/>
    <x v="1"/>
    <x v="0"/>
    <x v="4"/>
  </r>
  <r>
    <n v="4792"/>
    <s v="CA-2015-104346"/>
    <d v="2015-12-11T00:00:00"/>
    <d v="2015-12-16T00:00:00"/>
    <s v="Standard Class"/>
    <s v="IM-15070"/>
    <x v="5"/>
    <x v="0"/>
    <s v="United States"/>
    <s v="Colorado Springs"/>
    <x v="22"/>
    <n v="80906"/>
    <x v="1"/>
    <s v="OFF-PA-10001166"/>
    <x v="1"/>
    <x v="10"/>
    <s v="Xerox 1932"/>
    <n v="85.055999999999997"/>
    <n v="3"/>
    <n v="0.2"/>
    <x v="643"/>
    <x v="2"/>
    <x v="1"/>
    <x v="0"/>
    <x v="4"/>
  </r>
  <r>
    <n v="4793"/>
    <s v="CA-2015-104346"/>
    <d v="2015-12-11T00:00:00"/>
    <d v="2015-12-16T00:00:00"/>
    <s v="Standard Class"/>
    <s v="IM-15070"/>
    <x v="5"/>
    <x v="0"/>
    <s v="United States"/>
    <s v="Colorado Springs"/>
    <x v="22"/>
    <n v="80906"/>
    <x v="1"/>
    <s v="OFF-PA-10003256"/>
    <x v="1"/>
    <x v="10"/>
    <s v="Avery Personal Creations Heavyweight Cards"/>
    <n v="27.696000000000002"/>
    <n v="3"/>
    <n v="0.2"/>
    <x v="3987"/>
    <x v="2"/>
    <x v="1"/>
    <x v="0"/>
    <x v="4"/>
  </r>
  <r>
    <n v="4794"/>
    <s v="US-2015-141684"/>
    <d v="2015-06-29T00:00:00"/>
    <d v="2015-07-04T00:00:00"/>
    <s v="Standard Class"/>
    <s v="MM-18055"/>
    <x v="514"/>
    <x v="0"/>
    <s v="United States"/>
    <s v="New York City"/>
    <x v="15"/>
    <n v="10011"/>
    <x v="3"/>
    <s v="OFF-PA-10002870"/>
    <x v="1"/>
    <x v="10"/>
    <s v="Ampad Phone Message Book, Recycled, 400 Message Capacity, 5 ¾” x 11”"/>
    <n v="24.96"/>
    <n v="4"/>
    <n v="0"/>
    <x v="3988"/>
    <x v="0"/>
    <x v="1"/>
    <x v="1"/>
    <x v="1"/>
  </r>
  <r>
    <n v="4795"/>
    <s v="CA-2015-144722"/>
    <d v="2015-03-16T00:00:00"/>
    <d v="2015-03-23T00:00:00"/>
    <s v="Standard Class"/>
    <s v="MF-18250"/>
    <x v="751"/>
    <x v="1"/>
    <s v="United States"/>
    <s v="Los Angeles"/>
    <x v="1"/>
    <n v="90036"/>
    <x v="1"/>
    <s v="FUR-FU-10001215"/>
    <x v="0"/>
    <x v="5"/>
    <s v="Howard Miller 11-1/2&quot; Diameter Brentwood Wall Clock"/>
    <n v="43.13"/>
    <n v="1"/>
    <n v="0"/>
    <x v="3989"/>
    <x v="0"/>
    <x v="1"/>
    <x v="3"/>
    <x v="10"/>
  </r>
  <r>
    <n v="4796"/>
    <s v="CA-2015-120516"/>
    <d v="2015-08-13T00:00:00"/>
    <d v="2015-08-17T00:00:00"/>
    <s v="Standard Class"/>
    <s v="CK-12595"/>
    <x v="242"/>
    <x v="0"/>
    <s v="United States"/>
    <s v="Marietta"/>
    <x v="32"/>
    <n v="30062"/>
    <x v="0"/>
    <s v="OFF-BI-10004187"/>
    <x v="1"/>
    <x v="8"/>
    <s v="3-ring staple pack"/>
    <n v="5.64"/>
    <n v="3"/>
    <n v="0"/>
    <x v="735"/>
    <x v="0"/>
    <x v="1"/>
    <x v="2"/>
    <x v="6"/>
  </r>
  <r>
    <n v="4797"/>
    <s v="US-2016-148901"/>
    <d v="2016-05-14T00:00:00"/>
    <d v="2016-05-19T00:00:00"/>
    <s v="Standard Class"/>
    <s v="MK-17905"/>
    <x v="149"/>
    <x v="1"/>
    <s v="United States"/>
    <s v="Jacksonville"/>
    <x v="2"/>
    <n v="32216"/>
    <x v="0"/>
    <s v="OFF-BI-10001718"/>
    <x v="1"/>
    <x v="8"/>
    <s v="GBC DocuBind P50 Personal Binding Machine"/>
    <n v="57.582000000000001"/>
    <n v="3"/>
    <n v="0.7"/>
    <x v="3990"/>
    <x v="1"/>
    <x v="0"/>
    <x v="1"/>
    <x v="5"/>
  </r>
  <r>
    <n v="4798"/>
    <s v="US-2016-148901"/>
    <d v="2016-05-14T00:00:00"/>
    <d v="2016-05-19T00:00:00"/>
    <s v="Standard Class"/>
    <s v="MK-17905"/>
    <x v="149"/>
    <x v="1"/>
    <s v="United States"/>
    <s v="Jacksonville"/>
    <x v="2"/>
    <n v="32216"/>
    <x v="0"/>
    <s v="OFF-PA-10004983"/>
    <x v="1"/>
    <x v="10"/>
    <s v="Xerox 23"/>
    <n v="31.103999999999999"/>
    <n v="6"/>
    <n v="0.2"/>
    <x v="282"/>
    <x v="2"/>
    <x v="0"/>
    <x v="1"/>
    <x v="5"/>
  </r>
  <r>
    <n v="4799"/>
    <s v="US-2016-148901"/>
    <d v="2016-05-14T00:00:00"/>
    <d v="2016-05-19T00:00:00"/>
    <s v="Standard Class"/>
    <s v="MK-17905"/>
    <x v="149"/>
    <x v="1"/>
    <s v="United States"/>
    <s v="Jacksonville"/>
    <x v="2"/>
    <n v="32216"/>
    <x v="0"/>
    <s v="FUR-FU-10002396"/>
    <x v="0"/>
    <x v="5"/>
    <s v="DAX Copper Panel Document Frame, 5 x 7 Size"/>
    <n v="30.192"/>
    <n v="3"/>
    <n v="0.2"/>
    <x v="3991"/>
    <x v="2"/>
    <x v="0"/>
    <x v="1"/>
    <x v="5"/>
  </r>
  <r>
    <n v="4800"/>
    <s v="US-2016-148901"/>
    <d v="2016-05-14T00:00:00"/>
    <d v="2016-05-19T00:00:00"/>
    <s v="Standard Class"/>
    <s v="MK-17905"/>
    <x v="149"/>
    <x v="1"/>
    <s v="United States"/>
    <s v="Jacksonville"/>
    <x v="2"/>
    <n v="32216"/>
    <x v="0"/>
    <s v="TEC-PH-10003988"/>
    <x v="2"/>
    <x v="7"/>
    <s v="LF Elite 3D Dazzle Designer Hard Case Cover, Lf Stylus Pen and Wiper For Apple Iphone 5c Mini Lite"/>
    <n v="43.6"/>
    <n v="5"/>
    <n v="0.2"/>
    <x v="3992"/>
    <x v="2"/>
    <x v="0"/>
    <x v="1"/>
    <x v="5"/>
  </r>
  <r>
    <n v="4801"/>
    <s v="US-2016-148901"/>
    <d v="2016-05-14T00:00:00"/>
    <d v="2016-05-19T00:00:00"/>
    <s v="Standard Class"/>
    <s v="MK-17905"/>
    <x v="149"/>
    <x v="1"/>
    <s v="United States"/>
    <s v="Jacksonville"/>
    <x v="2"/>
    <n v="32216"/>
    <x v="0"/>
    <s v="OFF-AR-10002467"/>
    <x v="1"/>
    <x v="6"/>
    <s v="Dixon Ticonderoga Pencils"/>
    <n v="4.7679999999999998"/>
    <n v="2"/>
    <n v="0.2"/>
    <x v="3993"/>
    <x v="2"/>
    <x v="0"/>
    <x v="1"/>
    <x v="5"/>
  </r>
  <r>
    <n v="4802"/>
    <s v="US-2016-148901"/>
    <d v="2016-05-14T00:00:00"/>
    <d v="2016-05-19T00:00:00"/>
    <s v="Standard Class"/>
    <s v="MK-17905"/>
    <x v="149"/>
    <x v="1"/>
    <s v="United States"/>
    <s v="Jacksonville"/>
    <x v="2"/>
    <n v="32216"/>
    <x v="0"/>
    <s v="OFF-BI-10004002"/>
    <x v="1"/>
    <x v="8"/>
    <s v="Wilson Jones International Size A4 Ring Binders"/>
    <n v="10.38"/>
    <n v="2"/>
    <n v="0.7"/>
    <x v="3994"/>
    <x v="1"/>
    <x v="0"/>
    <x v="1"/>
    <x v="5"/>
  </r>
  <r>
    <n v="4803"/>
    <s v="US-2016-148901"/>
    <d v="2016-05-14T00:00:00"/>
    <d v="2016-05-19T00:00:00"/>
    <s v="Standard Class"/>
    <s v="MK-17905"/>
    <x v="149"/>
    <x v="1"/>
    <s v="United States"/>
    <s v="Jacksonville"/>
    <x v="2"/>
    <n v="32216"/>
    <x v="0"/>
    <s v="OFF-BI-10002309"/>
    <x v="1"/>
    <x v="8"/>
    <s v="Avery Heavy-Duty EZD  Binder With Locking Rings"/>
    <n v="13.391999999999999"/>
    <n v="8"/>
    <n v="0.7"/>
    <x v="3995"/>
    <x v="1"/>
    <x v="0"/>
    <x v="1"/>
    <x v="5"/>
  </r>
  <r>
    <n v="4804"/>
    <s v="CA-2017-136364"/>
    <d v="2017-07-13T00:00:00"/>
    <d v="2017-07-17T00:00:00"/>
    <s v="Second Class"/>
    <s v="MH-17455"/>
    <x v="708"/>
    <x v="0"/>
    <s v="United States"/>
    <s v="Philadelphia"/>
    <x v="9"/>
    <n v="19140"/>
    <x v="3"/>
    <s v="TEC-PH-10003885"/>
    <x v="2"/>
    <x v="7"/>
    <s v="Cisco SPA508G"/>
    <n v="39.594000000000001"/>
    <n v="1"/>
    <n v="0.4"/>
    <x v="3996"/>
    <x v="1"/>
    <x v="3"/>
    <x v="2"/>
    <x v="7"/>
  </r>
  <r>
    <n v="4805"/>
    <s v="CA-2017-136364"/>
    <d v="2017-07-13T00:00:00"/>
    <d v="2017-07-17T00:00:00"/>
    <s v="Second Class"/>
    <s v="MH-17455"/>
    <x v="708"/>
    <x v="0"/>
    <s v="United States"/>
    <s v="Philadelphia"/>
    <x v="9"/>
    <n v="19140"/>
    <x v="3"/>
    <s v="FUR-FU-10002501"/>
    <x v="0"/>
    <x v="5"/>
    <s v="Nu-Dell Executive Frame"/>
    <n v="91.007999999999996"/>
    <n v="9"/>
    <n v="0.2"/>
    <x v="3997"/>
    <x v="2"/>
    <x v="3"/>
    <x v="2"/>
    <x v="7"/>
  </r>
  <r>
    <n v="4806"/>
    <s v="CA-2015-137708"/>
    <d v="2015-11-22T00:00:00"/>
    <d v="2015-11-25T00:00:00"/>
    <s v="Second Class"/>
    <s v="NG-18430"/>
    <x v="159"/>
    <x v="0"/>
    <s v="United States"/>
    <s v="Los Angeles"/>
    <x v="1"/>
    <n v="90008"/>
    <x v="1"/>
    <s v="OFF-PA-10000176"/>
    <x v="1"/>
    <x v="10"/>
    <s v="Xerox 1887"/>
    <n v="37.94"/>
    <n v="2"/>
    <n v="0"/>
    <x v="2672"/>
    <x v="0"/>
    <x v="1"/>
    <x v="0"/>
    <x v="0"/>
  </r>
  <r>
    <n v="4807"/>
    <s v="CA-2015-137708"/>
    <d v="2015-11-22T00:00:00"/>
    <d v="2015-11-25T00:00:00"/>
    <s v="Second Class"/>
    <s v="NG-18430"/>
    <x v="159"/>
    <x v="0"/>
    <s v="United States"/>
    <s v="Los Angeles"/>
    <x v="1"/>
    <n v="90008"/>
    <x v="1"/>
    <s v="OFF-PA-10000327"/>
    <x v="1"/>
    <x v="10"/>
    <s v="Xerox 1971"/>
    <n v="42.8"/>
    <n v="10"/>
    <n v="0"/>
    <x v="3998"/>
    <x v="0"/>
    <x v="1"/>
    <x v="0"/>
    <x v="0"/>
  </r>
  <r>
    <n v="4808"/>
    <s v="CA-2015-137708"/>
    <d v="2015-11-22T00:00:00"/>
    <d v="2015-11-25T00:00:00"/>
    <s v="Second Class"/>
    <s v="NG-18430"/>
    <x v="159"/>
    <x v="0"/>
    <s v="United States"/>
    <s v="Los Angeles"/>
    <x v="1"/>
    <n v="90008"/>
    <x v="1"/>
    <s v="OFF-ST-10004634"/>
    <x v="1"/>
    <x v="4"/>
    <s v="Personal Folder Holder, Ebony"/>
    <n v="33.630000000000003"/>
    <n v="3"/>
    <n v="0"/>
    <x v="699"/>
    <x v="0"/>
    <x v="1"/>
    <x v="0"/>
    <x v="0"/>
  </r>
  <r>
    <n v="4809"/>
    <s v="CA-2014-149055"/>
    <d v="2014-11-23T00:00:00"/>
    <d v="2014-11-28T00:00:00"/>
    <s v="Standard Class"/>
    <s v="PB-19210"/>
    <x v="536"/>
    <x v="1"/>
    <s v="United States"/>
    <s v="Philadelphia"/>
    <x v="9"/>
    <n v="19134"/>
    <x v="3"/>
    <s v="OFF-EN-10003040"/>
    <x v="1"/>
    <x v="12"/>
    <s v="Quality Park Security Envelopes"/>
    <n v="62.808"/>
    <n v="3"/>
    <n v="0.2"/>
    <x v="3999"/>
    <x v="2"/>
    <x v="2"/>
    <x v="0"/>
    <x v="0"/>
  </r>
  <r>
    <n v="4810"/>
    <s v="CA-2015-151589"/>
    <d v="2015-12-27T00:00:00"/>
    <d v="2015-12-30T00:00:00"/>
    <s v="First Class"/>
    <s v="RE-19450"/>
    <x v="681"/>
    <x v="0"/>
    <s v="United States"/>
    <s v="Eau Claire"/>
    <x v="6"/>
    <n v="54703"/>
    <x v="2"/>
    <s v="OFF-PA-10003228"/>
    <x v="1"/>
    <x v="10"/>
    <s v="Xerox 1917"/>
    <n v="195.64"/>
    <n v="4"/>
    <n v="0"/>
    <x v="4000"/>
    <x v="0"/>
    <x v="1"/>
    <x v="0"/>
    <x v="4"/>
  </r>
  <r>
    <n v="4811"/>
    <s v="CA-2015-151589"/>
    <d v="2015-12-27T00:00:00"/>
    <d v="2015-12-30T00:00:00"/>
    <s v="First Class"/>
    <s v="RE-19450"/>
    <x v="681"/>
    <x v="0"/>
    <s v="United States"/>
    <s v="Eau Claire"/>
    <x v="6"/>
    <n v="54703"/>
    <x v="2"/>
    <s v="TEC-PH-10004345"/>
    <x v="2"/>
    <x v="7"/>
    <s v="Cisco SPA 502G IP Phone"/>
    <n v="239.9"/>
    <n v="2"/>
    <n v="0"/>
    <x v="4001"/>
    <x v="0"/>
    <x v="1"/>
    <x v="0"/>
    <x v="4"/>
  </r>
  <r>
    <n v="4812"/>
    <s v="CA-2016-121370"/>
    <d v="2016-11-14T00:00:00"/>
    <d v="2016-11-19T00:00:00"/>
    <s v="Second Class"/>
    <s v="EB-14110"/>
    <x v="686"/>
    <x v="0"/>
    <s v="United States"/>
    <s v="Philadelphia"/>
    <x v="9"/>
    <n v="19134"/>
    <x v="3"/>
    <s v="FUR-CH-10000785"/>
    <x v="0"/>
    <x v="1"/>
    <s v="Global Ergonomic Managers Chair"/>
    <n v="380.05799999999999"/>
    <n v="3"/>
    <n v="0.3"/>
    <x v="4002"/>
    <x v="1"/>
    <x v="0"/>
    <x v="0"/>
    <x v="0"/>
  </r>
  <r>
    <n v="4813"/>
    <s v="CA-2016-121370"/>
    <d v="2016-11-14T00:00:00"/>
    <d v="2016-11-19T00:00:00"/>
    <s v="Second Class"/>
    <s v="EB-14110"/>
    <x v="686"/>
    <x v="0"/>
    <s v="United States"/>
    <s v="Philadelphia"/>
    <x v="9"/>
    <n v="19134"/>
    <x v="3"/>
    <s v="TEC-CO-10004115"/>
    <x v="2"/>
    <x v="16"/>
    <s v="Sharp AL-1530CS Digital Copier"/>
    <n v="1199.9760000000001"/>
    <n v="4"/>
    <n v="0.4"/>
    <x v="4003"/>
    <x v="1"/>
    <x v="0"/>
    <x v="0"/>
    <x v="0"/>
  </r>
  <r>
    <n v="4814"/>
    <s v="CA-2016-121370"/>
    <d v="2016-11-14T00:00:00"/>
    <d v="2016-11-19T00:00:00"/>
    <s v="Second Class"/>
    <s v="EB-14110"/>
    <x v="686"/>
    <x v="0"/>
    <s v="United States"/>
    <s v="Philadelphia"/>
    <x v="9"/>
    <n v="19134"/>
    <x v="3"/>
    <s v="FUR-FU-10002813"/>
    <x v="0"/>
    <x v="5"/>
    <s v="DAX Contemporary Wood Frame with Silver Metal Mat, Desktop, 11 x 14 Size"/>
    <n v="48.576000000000001"/>
    <n v="3"/>
    <n v="0.2"/>
    <x v="4004"/>
    <x v="2"/>
    <x v="0"/>
    <x v="0"/>
    <x v="0"/>
  </r>
  <r>
    <n v="4815"/>
    <s v="CA-2016-111696"/>
    <d v="2016-05-08T00:00:00"/>
    <d v="2016-05-10T00:00:00"/>
    <s v="First Class"/>
    <s v="TB-21625"/>
    <x v="577"/>
    <x v="0"/>
    <s v="United States"/>
    <s v="Los Angeles"/>
    <x v="1"/>
    <n v="90004"/>
    <x v="1"/>
    <s v="OFF-PA-10002751"/>
    <x v="1"/>
    <x v="10"/>
    <s v="Xerox 1920"/>
    <n v="17.940000000000001"/>
    <n v="3"/>
    <n v="0"/>
    <x v="2653"/>
    <x v="0"/>
    <x v="0"/>
    <x v="1"/>
    <x v="5"/>
  </r>
  <r>
    <n v="4816"/>
    <s v="CA-2014-139598"/>
    <d v="2014-12-26T00:00:00"/>
    <d v="2014-12-31T00:00:00"/>
    <s v="Standard Class"/>
    <s v="MG-17695"/>
    <x v="726"/>
    <x v="0"/>
    <s v="United States"/>
    <s v="Philadelphia"/>
    <x v="9"/>
    <n v="19134"/>
    <x v="3"/>
    <s v="OFF-PA-10004569"/>
    <x v="1"/>
    <x v="10"/>
    <s v="Wirebound Message Books, Two 4 1/4&quot; x 5&quot; Forms per Page"/>
    <n v="18.263999999999999"/>
    <n v="3"/>
    <n v="0.2"/>
    <x v="4005"/>
    <x v="2"/>
    <x v="2"/>
    <x v="0"/>
    <x v="4"/>
  </r>
  <r>
    <n v="4817"/>
    <s v="CA-2014-139598"/>
    <d v="2014-12-26T00:00:00"/>
    <d v="2014-12-31T00:00:00"/>
    <s v="Standard Class"/>
    <s v="MG-17695"/>
    <x v="726"/>
    <x v="0"/>
    <s v="United States"/>
    <s v="Philadelphia"/>
    <x v="9"/>
    <n v="19134"/>
    <x v="3"/>
    <s v="OFF-AP-10002998"/>
    <x v="1"/>
    <x v="9"/>
    <s v="Holmes 99% HEPA Air Purifier"/>
    <n v="34.655999999999999"/>
    <n v="2"/>
    <n v="0.2"/>
    <x v="4006"/>
    <x v="2"/>
    <x v="2"/>
    <x v="0"/>
    <x v="4"/>
  </r>
  <r>
    <n v="4818"/>
    <s v="CA-2014-139598"/>
    <d v="2014-12-26T00:00:00"/>
    <d v="2014-12-31T00:00:00"/>
    <s v="Standard Class"/>
    <s v="MG-17695"/>
    <x v="726"/>
    <x v="0"/>
    <s v="United States"/>
    <s v="Philadelphia"/>
    <x v="9"/>
    <n v="19134"/>
    <x v="3"/>
    <s v="OFF-AP-10003287"/>
    <x v="1"/>
    <x v="9"/>
    <s v="Tripp Lite TLP810NET Broadband Surge for Modem/Fax"/>
    <n v="81.552000000000007"/>
    <n v="2"/>
    <n v="0.2"/>
    <x v="4007"/>
    <x v="2"/>
    <x v="2"/>
    <x v="0"/>
    <x v="4"/>
  </r>
  <r>
    <n v="4819"/>
    <s v="CA-2014-139598"/>
    <d v="2014-12-26T00:00:00"/>
    <d v="2014-12-31T00:00:00"/>
    <s v="Standard Class"/>
    <s v="MG-17695"/>
    <x v="726"/>
    <x v="0"/>
    <s v="United States"/>
    <s v="Philadelphia"/>
    <x v="9"/>
    <n v="19134"/>
    <x v="3"/>
    <s v="OFF-ST-10001370"/>
    <x v="1"/>
    <x v="4"/>
    <s v="Sensible Storage WireTech Storage Systems"/>
    <n v="227.136"/>
    <n v="4"/>
    <n v="0.2"/>
    <x v="4008"/>
    <x v="2"/>
    <x v="2"/>
    <x v="0"/>
    <x v="4"/>
  </r>
  <r>
    <n v="4820"/>
    <s v="CA-2017-117436"/>
    <d v="2017-06-08T00:00:00"/>
    <d v="2017-06-14T00:00:00"/>
    <s v="Standard Class"/>
    <s v="LW-17125"/>
    <x v="752"/>
    <x v="0"/>
    <s v="United States"/>
    <s v="Norwich"/>
    <x v="29"/>
    <n v="6360"/>
    <x v="3"/>
    <s v="OFF-BI-10004040"/>
    <x v="1"/>
    <x v="8"/>
    <s v="Wilson Jones Impact Binders"/>
    <n v="10.36"/>
    <n v="2"/>
    <n v="0"/>
    <x v="4009"/>
    <x v="0"/>
    <x v="3"/>
    <x v="1"/>
    <x v="1"/>
  </r>
  <r>
    <n v="4821"/>
    <s v="CA-2015-140025"/>
    <d v="2015-04-07T00:00:00"/>
    <d v="2015-04-11T00:00:00"/>
    <s v="Standard Class"/>
    <s v="PF-19120"/>
    <x v="724"/>
    <x v="0"/>
    <s v="United States"/>
    <s v="San Antonio"/>
    <x v="5"/>
    <n v="78207"/>
    <x v="2"/>
    <s v="OFF-AP-10002651"/>
    <x v="1"/>
    <x v="9"/>
    <s v="Hoover Upright Vacuum With Dirt Cup"/>
    <n v="463.24799999999999"/>
    <n v="8"/>
    <n v="0.8"/>
    <x v="4010"/>
    <x v="1"/>
    <x v="1"/>
    <x v="1"/>
    <x v="3"/>
  </r>
  <r>
    <n v="4822"/>
    <s v="CA-2015-140025"/>
    <d v="2015-04-07T00:00:00"/>
    <d v="2015-04-11T00:00:00"/>
    <s v="Standard Class"/>
    <s v="PF-19120"/>
    <x v="724"/>
    <x v="0"/>
    <s v="United States"/>
    <s v="San Antonio"/>
    <x v="5"/>
    <n v="78207"/>
    <x v="2"/>
    <s v="TEC-AC-10002402"/>
    <x v="2"/>
    <x v="11"/>
    <s v="Razer Kraken PRO Over Ear PC and Music Headset"/>
    <n v="383.952"/>
    <n v="6"/>
    <n v="0.2"/>
    <x v="4011"/>
    <x v="2"/>
    <x v="1"/>
    <x v="1"/>
    <x v="3"/>
  </r>
  <r>
    <n v="4823"/>
    <s v="CA-2016-134222"/>
    <d v="2016-07-10T00:00:00"/>
    <d v="2016-07-11T00:00:00"/>
    <s v="Same Day"/>
    <s v="NZ-18565"/>
    <x v="125"/>
    <x v="2"/>
    <s v="United States"/>
    <s v="Yuma"/>
    <x v="16"/>
    <n v="85364"/>
    <x v="1"/>
    <s v="OFF-BI-10001658"/>
    <x v="1"/>
    <x v="8"/>
    <s v="GBC Standard Therm-A-Bind Covers"/>
    <n v="44.856000000000002"/>
    <n v="6"/>
    <n v="0.7"/>
    <x v="4012"/>
    <x v="1"/>
    <x v="0"/>
    <x v="2"/>
    <x v="7"/>
  </r>
  <r>
    <n v="4824"/>
    <s v="CA-2016-140018"/>
    <d v="2016-11-21T00:00:00"/>
    <d v="2016-11-26T00:00:00"/>
    <s v="Standard Class"/>
    <s v="CK-12205"/>
    <x v="237"/>
    <x v="0"/>
    <s v="United States"/>
    <s v="Columbus"/>
    <x v="24"/>
    <n v="43229"/>
    <x v="3"/>
    <s v="TEC-MA-10000752"/>
    <x v="2"/>
    <x v="15"/>
    <s v="Texas Instrument TI-15 Fraction Calculator"/>
    <n v="30.344999999999999"/>
    <n v="7"/>
    <n v="0.7"/>
    <x v="4013"/>
    <x v="1"/>
    <x v="0"/>
    <x v="0"/>
    <x v="0"/>
  </r>
  <r>
    <n v="4825"/>
    <s v="CA-2016-140018"/>
    <d v="2016-11-21T00:00:00"/>
    <d v="2016-11-26T00:00:00"/>
    <s v="Standard Class"/>
    <s v="CK-12205"/>
    <x v="237"/>
    <x v="0"/>
    <s v="United States"/>
    <s v="Columbus"/>
    <x v="24"/>
    <n v="43229"/>
    <x v="3"/>
    <s v="FUR-CH-10003817"/>
    <x v="0"/>
    <x v="1"/>
    <s v="Global Value Steno Chair, Gray"/>
    <n v="127.554"/>
    <n v="3"/>
    <n v="0.3"/>
    <x v="4014"/>
    <x v="1"/>
    <x v="0"/>
    <x v="0"/>
    <x v="0"/>
  </r>
  <r>
    <n v="4826"/>
    <s v="CA-2016-140018"/>
    <d v="2016-11-21T00:00:00"/>
    <d v="2016-11-26T00:00:00"/>
    <s v="Standard Class"/>
    <s v="CK-12205"/>
    <x v="237"/>
    <x v="0"/>
    <s v="United States"/>
    <s v="Columbus"/>
    <x v="24"/>
    <n v="43229"/>
    <x v="3"/>
    <s v="FUR-FU-10001876"/>
    <x v="0"/>
    <x v="5"/>
    <s v="Computer Room Manger, 14&quot;"/>
    <n v="77.951999999999998"/>
    <n v="3"/>
    <n v="0.2"/>
    <x v="4015"/>
    <x v="2"/>
    <x v="0"/>
    <x v="0"/>
    <x v="0"/>
  </r>
  <r>
    <n v="4827"/>
    <s v="US-2017-136707"/>
    <d v="2017-11-12T00:00:00"/>
    <d v="2017-11-15T00:00:00"/>
    <s v="First Class"/>
    <s v="JE-15610"/>
    <x v="531"/>
    <x v="1"/>
    <s v="United States"/>
    <s v="Los Angeles"/>
    <x v="1"/>
    <n v="90036"/>
    <x v="1"/>
    <s v="OFF-BI-10003460"/>
    <x v="1"/>
    <x v="8"/>
    <s v="Acco 3-Hole Punch"/>
    <n v="14.016"/>
    <n v="4"/>
    <n v="0.2"/>
    <x v="4016"/>
    <x v="2"/>
    <x v="3"/>
    <x v="0"/>
    <x v="0"/>
  </r>
  <r>
    <n v="4828"/>
    <s v="CA-2014-152562"/>
    <d v="2014-11-01T00:00:00"/>
    <d v="2014-11-08T00:00:00"/>
    <s v="Standard Class"/>
    <s v="JO-15145"/>
    <x v="705"/>
    <x v="1"/>
    <s v="United States"/>
    <s v="Richmond"/>
    <x v="0"/>
    <n v="40475"/>
    <x v="0"/>
    <s v="OFF-ST-10000464"/>
    <x v="1"/>
    <x v="4"/>
    <s v="Multi-Use Personal File Cart and Caster Set, Three Stacking Bins"/>
    <n v="69.52"/>
    <n v="2"/>
    <n v="0"/>
    <x v="3134"/>
    <x v="0"/>
    <x v="2"/>
    <x v="0"/>
    <x v="0"/>
  </r>
  <r>
    <n v="4829"/>
    <s v="CA-2014-152562"/>
    <d v="2014-11-01T00:00:00"/>
    <d v="2014-11-08T00:00:00"/>
    <s v="Standard Class"/>
    <s v="JO-15145"/>
    <x v="705"/>
    <x v="1"/>
    <s v="United States"/>
    <s v="Richmond"/>
    <x v="0"/>
    <n v="40475"/>
    <x v="0"/>
    <s v="OFF-AR-10001919"/>
    <x v="1"/>
    <x v="6"/>
    <s v="OIC #2 Pencils, Medium Soft"/>
    <n v="5.64"/>
    <n v="3"/>
    <n v="0"/>
    <x v="4017"/>
    <x v="0"/>
    <x v="2"/>
    <x v="0"/>
    <x v="0"/>
  </r>
  <r>
    <n v="4830"/>
    <s v="CA-2016-152408"/>
    <d v="2016-05-15T00:00:00"/>
    <d v="2016-05-21T00:00:00"/>
    <s v="Standard Class"/>
    <s v="TT-21220"/>
    <x v="627"/>
    <x v="0"/>
    <s v="United States"/>
    <s v="New York City"/>
    <x v="15"/>
    <n v="10035"/>
    <x v="3"/>
    <s v="OFF-BI-10002393"/>
    <x v="1"/>
    <x v="8"/>
    <s v="Binder Posts"/>
    <n v="13.776"/>
    <n v="3"/>
    <n v="0.2"/>
    <x v="4018"/>
    <x v="2"/>
    <x v="0"/>
    <x v="1"/>
    <x v="5"/>
  </r>
  <r>
    <n v="4831"/>
    <s v="CA-2014-120278"/>
    <d v="2014-11-07T00:00:00"/>
    <d v="2014-11-12T00:00:00"/>
    <s v="Standard Class"/>
    <s v="MS-17365"/>
    <x v="333"/>
    <x v="0"/>
    <s v="United States"/>
    <s v="Wausau"/>
    <x v="6"/>
    <n v="54401"/>
    <x v="2"/>
    <s v="OFF-AP-10001293"/>
    <x v="1"/>
    <x v="9"/>
    <s v="Belkin 8 Outlet Surge Protector"/>
    <n v="245.88"/>
    <n v="6"/>
    <n v="0"/>
    <x v="4019"/>
    <x v="0"/>
    <x v="2"/>
    <x v="0"/>
    <x v="0"/>
  </r>
  <r>
    <n v="4832"/>
    <s v="CA-2014-120278"/>
    <d v="2014-11-07T00:00:00"/>
    <d v="2014-11-12T00:00:00"/>
    <s v="Standard Class"/>
    <s v="MS-17365"/>
    <x v="333"/>
    <x v="0"/>
    <s v="United States"/>
    <s v="Wausau"/>
    <x v="6"/>
    <n v="54401"/>
    <x v="2"/>
    <s v="OFF-ST-10004258"/>
    <x v="1"/>
    <x v="4"/>
    <s v="Portable Personal File Box"/>
    <n v="36.630000000000003"/>
    <n v="3"/>
    <n v="0"/>
    <x v="935"/>
    <x v="0"/>
    <x v="2"/>
    <x v="0"/>
    <x v="0"/>
  </r>
  <r>
    <n v="4833"/>
    <s v="CA-2014-120278"/>
    <d v="2014-11-07T00:00:00"/>
    <d v="2014-11-12T00:00:00"/>
    <s v="Standard Class"/>
    <s v="MS-17365"/>
    <x v="333"/>
    <x v="0"/>
    <s v="United States"/>
    <s v="Wausau"/>
    <x v="6"/>
    <n v="54401"/>
    <x v="2"/>
    <s v="OFF-ST-10002214"/>
    <x v="1"/>
    <x v="4"/>
    <s v="X-Rack File for Hanging Folders"/>
    <n v="22.58"/>
    <n v="2"/>
    <n v="0"/>
    <x v="2615"/>
    <x v="0"/>
    <x v="2"/>
    <x v="0"/>
    <x v="0"/>
  </r>
  <r>
    <n v="4834"/>
    <s v="CA-2014-120278"/>
    <d v="2014-11-07T00:00:00"/>
    <d v="2014-11-12T00:00:00"/>
    <s v="Standard Class"/>
    <s v="MS-17365"/>
    <x v="333"/>
    <x v="0"/>
    <s v="United States"/>
    <s v="Wausau"/>
    <x v="6"/>
    <n v="54401"/>
    <x v="2"/>
    <s v="OFF-BI-10004970"/>
    <x v="1"/>
    <x v="8"/>
    <s v="ACCOHIDE 3-Ring Binder, Blue, 1&quot;"/>
    <n v="12.39"/>
    <n v="3"/>
    <n v="0"/>
    <x v="4020"/>
    <x v="0"/>
    <x v="2"/>
    <x v="0"/>
    <x v="0"/>
  </r>
  <r>
    <n v="4835"/>
    <s v="CA-2017-167661"/>
    <d v="2017-10-05T00:00:00"/>
    <d v="2017-10-10T00:00:00"/>
    <s v="Standard Class"/>
    <s v="MP-18175"/>
    <x v="486"/>
    <x v="2"/>
    <s v="United States"/>
    <s v="San Francisco"/>
    <x v="1"/>
    <n v="94110"/>
    <x v="1"/>
    <s v="OFF-BI-10002571"/>
    <x v="1"/>
    <x v="8"/>
    <s v="Avery Framed View Binder, EZD Ring (Locking), Navy, 1 1/2&quot;"/>
    <n v="39.92"/>
    <n v="5"/>
    <n v="0.2"/>
    <x v="4021"/>
    <x v="2"/>
    <x v="3"/>
    <x v="0"/>
    <x v="2"/>
  </r>
  <r>
    <n v="4836"/>
    <s v="CA-2017-167661"/>
    <d v="2017-10-05T00:00:00"/>
    <d v="2017-10-10T00:00:00"/>
    <s v="Standard Class"/>
    <s v="MP-18175"/>
    <x v="486"/>
    <x v="2"/>
    <s v="United States"/>
    <s v="San Francisco"/>
    <x v="1"/>
    <n v="94110"/>
    <x v="1"/>
    <s v="OFF-PA-10002581"/>
    <x v="1"/>
    <x v="10"/>
    <s v="Xerox 1951"/>
    <n v="61.96"/>
    <n v="2"/>
    <n v="0"/>
    <x v="3938"/>
    <x v="0"/>
    <x v="3"/>
    <x v="0"/>
    <x v="2"/>
  </r>
  <r>
    <n v="4837"/>
    <s v="CA-2017-167661"/>
    <d v="2017-10-05T00:00:00"/>
    <d v="2017-10-10T00:00:00"/>
    <s v="Standard Class"/>
    <s v="MP-18175"/>
    <x v="486"/>
    <x v="2"/>
    <s v="United States"/>
    <s v="San Francisco"/>
    <x v="1"/>
    <n v="94110"/>
    <x v="1"/>
    <s v="OFF-BI-10001097"/>
    <x v="1"/>
    <x v="8"/>
    <s v="Avery Hole Reinforcements"/>
    <n v="19.936"/>
    <n v="4"/>
    <n v="0.2"/>
    <x v="989"/>
    <x v="2"/>
    <x v="3"/>
    <x v="0"/>
    <x v="2"/>
  </r>
  <r>
    <n v="4838"/>
    <s v="CA-2017-106831"/>
    <d v="2017-06-01T00:00:00"/>
    <d v="2017-06-03T00:00:00"/>
    <s v="First Class"/>
    <s v="FH-14350"/>
    <x v="651"/>
    <x v="0"/>
    <s v="United States"/>
    <s v="Dublin"/>
    <x v="24"/>
    <n v="43017"/>
    <x v="3"/>
    <s v="OFF-BI-10003429"/>
    <x v="1"/>
    <x v="8"/>
    <s v="Cardinal HOLDit! Binder Insert Strips,Extra Strips"/>
    <n v="3.798"/>
    <n v="2"/>
    <n v="0.7"/>
    <x v="4022"/>
    <x v="1"/>
    <x v="3"/>
    <x v="1"/>
    <x v="1"/>
  </r>
  <r>
    <n v="4839"/>
    <s v="CA-2017-106831"/>
    <d v="2017-06-01T00:00:00"/>
    <d v="2017-06-03T00:00:00"/>
    <s v="First Class"/>
    <s v="FH-14350"/>
    <x v="651"/>
    <x v="0"/>
    <s v="United States"/>
    <s v="Dublin"/>
    <x v="24"/>
    <n v="43017"/>
    <x v="3"/>
    <s v="OFF-PA-10000682"/>
    <x v="1"/>
    <x v="10"/>
    <s v="Xerox 1924"/>
    <n v="27.744"/>
    <n v="6"/>
    <n v="0.2"/>
    <x v="4023"/>
    <x v="2"/>
    <x v="3"/>
    <x v="1"/>
    <x v="1"/>
  </r>
  <r>
    <n v="4840"/>
    <s v="CA-2017-106831"/>
    <d v="2017-06-01T00:00:00"/>
    <d v="2017-06-03T00:00:00"/>
    <s v="First Class"/>
    <s v="FH-14350"/>
    <x v="651"/>
    <x v="0"/>
    <s v="United States"/>
    <s v="Dublin"/>
    <x v="24"/>
    <n v="43017"/>
    <x v="3"/>
    <s v="TEC-PH-10001700"/>
    <x v="2"/>
    <x v="7"/>
    <s v="Panasonic KX-TG6844B Expandable Digital Cordless Telephone"/>
    <n v="158.376"/>
    <n v="4"/>
    <n v="0.4"/>
    <x v="4024"/>
    <x v="1"/>
    <x v="3"/>
    <x v="1"/>
    <x v="1"/>
  </r>
  <r>
    <n v="4841"/>
    <s v="CA-2017-154123"/>
    <d v="2017-11-20T00:00:00"/>
    <d v="2017-11-25T00:00:00"/>
    <s v="Standard Class"/>
    <s v="SC-20050"/>
    <x v="337"/>
    <x v="2"/>
    <s v="United States"/>
    <s v="Henderson"/>
    <x v="0"/>
    <n v="42420"/>
    <x v="0"/>
    <s v="FUR-FU-10000629"/>
    <x v="0"/>
    <x v="5"/>
    <s v="9-3/4 Diameter Round Wall Clock"/>
    <n v="27.58"/>
    <n v="2"/>
    <n v="0"/>
    <x v="4025"/>
    <x v="0"/>
    <x v="3"/>
    <x v="0"/>
    <x v="0"/>
  </r>
  <r>
    <n v="4842"/>
    <s v="CA-2016-136049"/>
    <d v="2016-12-23T00:00:00"/>
    <d v="2016-12-28T00:00:00"/>
    <s v="Standard Class"/>
    <s v="NM-18520"/>
    <x v="392"/>
    <x v="0"/>
    <s v="United States"/>
    <s v="Bowling Green"/>
    <x v="24"/>
    <n v="43402"/>
    <x v="3"/>
    <s v="OFF-BI-10001267"/>
    <x v="1"/>
    <x v="8"/>
    <s v="Universal Recycled Hanging Pressboard Report Binders, Letter Size"/>
    <n v="5.5529999999999999"/>
    <n v="3"/>
    <n v="0.7"/>
    <x v="4026"/>
    <x v="1"/>
    <x v="0"/>
    <x v="0"/>
    <x v="4"/>
  </r>
  <r>
    <n v="4843"/>
    <s v="CA-2017-118402"/>
    <d v="2017-09-29T00:00:00"/>
    <d v="2017-10-04T00:00:00"/>
    <s v="Standard Class"/>
    <s v="JO-15280"/>
    <x v="123"/>
    <x v="0"/>
    <s v="United States"/>
    <s v="Memphis"/>
    <x v="18"/>
    <n v="38109"/>
    <x v="0"/>
    <s v="OFF-ST-10001418"/>
    <x v="1"/>
    <x v="4"/>
    <s v="Carina Media Storage Towers in Natural &amp; Black"/>
    <n v="243.92"/>
    <n v="5"/>
    <n v="0.2"/>
    <x v="4027"/>
    <x v="2"/>
    <x v="3"/>
    <x v="2"/>
    <x v="8"/>
  </r>
  <r>
    <n v="4844"/>
    <s v="US-2016-139388"/>
    <d v="2016-11-07T00:00:00"/>
    <d v="2016-11-09T00:00:00"/>
    <s v="First Class"/>
    <s v="CC-12475"/>
    <x v="693"/>
    <x v="0"/>
    <s v="United States"/>
    <s v="Lakewood"/>
    <x v="30"/>
    <n v="8701"/>
    <x v="3"/>
    <s v="OFF-FA-10004968"/>
    <x v="1"/>
    <x v="13"/>
    <s v="Rubber Band Ball"/>
    <n v="14.96"/>
    <n v="4"/>
    <n v="0"/>
    <x v="4028"/>
    <x v="0"/>
    <x v="0"/>
    <x v="0"/>
    <x v="0"/>
  </r>
  <r>
    <n v="4845"/>
    <s v="US-2014-128685"/>
    <d v="2014-04-04T00:00:00"/>
    <d v="2014-04-05T00:00:00"/>
    <s v="First Class"/>
    <s v="MZ-17515"/>
    <x v="89"/>
    <x v="1"/>
    <s v="United States"/>
    <s v="Los Angeles"/>
    <x v="1"/>
    <n v="90008"/>
    <x v="1"/>
    <s v="OFF-BI-10004140"/>
    <x v="1"/>
    <x v="8"/>
    <s v="Avery Non-Stick Binders"/>
    <n v="7.1840000000000002"/>
    <n v="2"/>
    <n v="0.2"/>
    <x v="1675"/>
    <x v="2"/>
    <x v="2"/>
    <x v="1"/>
    <x v="3"/>
  </r>
  <r>
    <n v="4846"/>
    <s v="CA-2015-124044"/>
    <d v="2015-07-23T00:00:00"/>
    <d v="2015-07-26T00:00:00"/>
    <s v="Second Class"/>
    <s v="MS-17830"/>
    <x v="234"/>
    <x v="0"/>
    <s v="United States"/>
    <s v="Rochester"/>
    <x v="15"/>
    <n v="14609"/>
    <x v="3"/>
    <s v="OFF-BI-10003460"/>
    <x v="1"/>
    <x v="8"/>
    <s v="Acco 3-Hole Punch"/>
    <n v="10.512"/>
    <n v="3"/>
    <n v="0.2"/>
    <x v="4029"/>
    <x v="2"/>
    <x v="1"/>
    <x v="2"/>
    <x v="7"/>
  </r>
  <r>
    <n v="4847"/>
    <s v="CA-2014-164469"/>
    <d v="2014-06-25T00:00:00"/>
    <d v="2014-06-27T00:00:00"/>
    <s v="Second Class"/>
    <s v="GK-14620"/>
    <x v="136"/>
    <x v="1"/>
    <s v="United States"/>
    <s v="Salem"/>
    <x v="21"/>
    <n v="97301"/>
    <x v="1"/>
    <s v="TEC-PH-10002115"/>
    <x v="2"/>
    <x v="7"/>
    <s v="Plantronics 81402"/>
    <n v="263.95999999999998"/>
    <n v="5"/>
    <n v="0.2"/>
    <x v="4030"/>
    <x v="2"/>
    <x v="2"/>
    <x v="1"/>
    <x v="1"/>
  </r>
  <r>
    <n v="4848"/>
    <s v="CA-2014-164469"/>
    <d v="2014-06-25T00:00:00"/>
    <d v="2014-06-27T00:00:00"/>
    <s v="Second Class"/>
    <s v="GK-14620"/>
    <x v="136"/>
    <x v="1"/>
    <s v="United States"/>
    <s v="Salem"/>
    <x v="21"/>
    <n v="97301"/>
    <x v="1"/>
    <s v="OFF-AR-10003478"/>
    <x v="1"/>
    <x v="6"/>
    <s v="Avery Hi-Liter EverBold Pen Style Fluorescent Highlighters, 4/Pack"/>
    <n v="71.632000000000005"/>
    <n v="11"/>
    <n v="0.2"/>
    <x v="4031"/>
    <x v="2"/>
    <x v="2"/>
    <x v="1"/>
    <x v="1"/>
  </r>
  <r>
    <n v="4849"/>
    <s v="CA-2014-164469"/>
    <d v="2014-06-25T00:00:00"/>
    <d v="2014-06-27T00:00:00"/>
    <s v="Second Class"/>
    <s v="GK-14620"/>
    <x v="136"/>
    <x v="1"/>
    <s v="United States"/>
    <s v="Salem"/>
    <x v="21"/>
    <n v="97301"/>
    <x v="1"/>
    <s v="OFF-AR-10000475"/>
    <x v="1"/>
    <x v="6"/>
    <s v="Hunt BOSTON Vista Battery-Operated Pencil Sharpener, Black"/>
    <n v="9.3279999999999994"/>
    <n v="1"/>
    <n v="0.2"/>
    <x v="1834"/>
    <x v="2"/>
    <x v="2"/>
    <x v="1"/>
    <x v="1"/>
  </r>
  <r>
    <n v="4850"/>
    <s v="CA-2014-107818"/>
    <d v="2014-09-08T00:00:00"/>
    <d v="2014-09-14T00:00:00"/>
    <s v="Standard Class"/>
    <s v="MC-17275"/>
    <x v="507"/>
    <x v="0"/>
    <s v="United States"/>
    <s v="Pasco"/>
    <x v="4"/>
    <n v="99301"/>
    <x v="1"/>
    <s v="OFF-AR-10003045"/>
    <x v="1"/>
    <x v="6"/>
    <s v="Prang Colored Pencils"/>
    <n v="5.88"/>
    <n v="2"/>
    <n v="0"/>
    <x v="1056"/>
    <x v="0"/>
    <x v="2"/>
    <x v="2"/>
    <x v="8"/>
  </r>
  <r>
    <n v="4851"/>
    <s v="CA-2014-107818"/>
    <d v="2014-09-08T00:00:00"/>
    <d v="2014-09-14T00:00:00"/>
    <s v="Standard Class"/>
    <s v="MC-17275"/>
    <x v="507"/>
    <x v="0"/>
    <s v="United States"/>
    <s v="Pasco"/>
    <x v="4"/>
    <n v="99301"/>
    <x v="1"/>
    <s v="FUR-CH-10000454"/>
    <x v="0"/>
    <x v="1"/>
    <s v="Hon Deluxe Fabric Upholstered Stacking Chairs, Rounded Back"/>
    <n v="975.92"/>
    <n v="5"/>
    <n v="0.2"/>
    <x v="4032"/>
    <x v="2"/>
    <x v="2"/>
    <x v="2"/>
    <x v="8"/>
  </r>
  <r>
    <n v="4852"/>
    <s v="CA-2014-107818"/>
    <d v="2014-09-08T00:00:00"/>
    <d v="2014-09-14T00:00:00"/>
    <s v="Standard Class"/>
    <s v="MC-17275"/>
    <x v="507"/>
    <x v="0"/>
    <s v="United States"/>
    <s v="Pasco"/>
    <x v="4"/>
    <n v="99301"/>
    <x v="1"/>
    <s v="OFF-AR-10000380"/>
    <x v="1"/>
    <x v="6"/>
    <s v="Hunt PowerHouse Electric Pencil Sharpener, Blue"/>
    <n v="303.83999999999997"/>
    <n v="8"/>
    <n v="0"/>
    <x v="4033"/>
    <x v="0"/>
    <x v="2"/>
    <x v="2"/>
    <x v="8"/>
  </r>
  <r>
    <n v="4853"/>
    <s v="CA-2014-107818"/>
    <d v="2014-09-08T00:00:00"/>
    <d v="2014-09-14T00:00:00"/>
    <s v="Standard Class"/>
    <s v="MC-17275"/>
    <x v="507"/>
    <x v="0"/>
    <s v="United States"/>
    <s v="Pasco"/>
    <x v="4"/>
    <n v="99301"/>
    <x v="1"/>
    <s v="OFF-ST-10000736"/>
    <x v="1"/>
    <x v="4"/>
    <s v="Carina Double Wide Media Storage Towers in Natural &amp; Black"/>
    <n v="485.88"/>
    <n v="6"/>
    <n v="0"/>
    <x v="4034"/>
    <x v="0"/>
    <x v="2"/>
    <x v="2"/>
    <x v="8"/>
  </r>
  <r>
    <n v="4854"/>
    <s v="CA-2014-113320"/>
    <d v="2014-12-12T00:00:00"/>
    <d v="2014-12-15T00:00:00"/>
    <s v="Second Class"/>
    <s v="LH-17155"/>
    <x v="109"/>
    <x v="0"/>
    <s v="United States"/>
    <s v="Oakland"/>
    <x v="1"/>
    <n v="94601"/>
    <x v="1"/>
    <s v="FUR-FU-10004270"/>
    <x v="0"/>
    <x v="5"/>
    <s v="Eldon Image Series Desk Accessories, Burgundy"/>
    <n v="12.54"/>
    <n v="3"/>
    <n v="0"/>
    <x v="4035"/>
    <x v="0"/>
    <x v="2"/>
    <x v="0"/>
    <x v="4"/>
  </r>
  <r>
    <n v="4855"/>
    <s v="CA-2014-113320"/>
    <d v="2014-12-12T00:00:00"/>
    <d v="2014-12-15T00:00:00"/>
    <s v="Second Class"/>
    <s v="LH-17155"/>
    <x v="109"/>
    <x v="0"/>
    <s v="United States"/>
    <s v="Oakland"/>
    <x v="1"/>
    <n v="94601"/>
    <x v="1"/>
    <s v="OFF-ST-10000617"/>
    <x v="1"/>
    <x v="4"/>
    <s v="Woodgrain Magazine Files by Perma"/>
    <n v="8.94"/>
    <n v="3"/>
    <n v="0"/>
    <x v="4036"/>
    <x v="0"/>
    <x v="2"/>
    <x v="0"/>
    <x v="4"/>
  </r>
  <r>
    <n v="4856"/>
    <s v="CA-2014-113320"/>
    <d v="2014-12-12T00:00:00"/>
    <d v="2014-12-15T00:00:00"/>
    <s v="Second Class"/>
    <s v="LH-17155"/>
    <x v="109"/>
    <x v="0"/>
    <s v="United States"/>
    <s v="Oakland"/>
    <x v="1"/>
    <n v="94601"/>
    <x v="1"/>
    <s v="FUR-FU-10001706"/>
    <x v="0"/>
    <x v="5"/>
    <s v="Longer-Life Soft White Bulbs"/>
    <n v="9.24"/>
    <n v="3"/>
    <n v="0"/>
    <x v="2739"/>
    <x v="0"/>
    <x v="2"/>
    <x v="0"/>
    <x v="4"/>
  </r>
  <r>
    <n v="4857"/>
    <s v="CA-2015-137526"/>
    <d v="2015-01-13T00:00:00"/>
    <d v="2015-01-17T00:00:00"/>
    <s v="Standard Class"/>
    <s v="PB-19150"/>
    <x v="171"/>
    <x v="0"/>
    <s v="United States"/>
    <s v="Los Angeles"/>
    <x v="1"/>
    <n v="90004"/>
    <x v="1"/>
    <s v="OFF-BI-10003364"/>
    <x v="1"/>
    <x v="8"/>
    <s v="Binding Machine Supplies"/>
    <n v="70.007999999999996"/>
    <n v="3"/>
    <n v="0.2"/>
    <x v="851"/>
    <x v="2"/>
    <x v="1"/>
    <x v="3"/>
    <x v="9"/>
  </r>
  <r>
    <n v="4858"/>
    <s v="CA-2015-137526"/>
    <d v="2015-01-13T00:00:00"/>
    <d v="2015-01-17T00:00:00"/>
    <s v="Standard Class"/>
    <s v="PB-19150"/>
    <x v="171"/>
    <x v="0"/>
    <s v="United States"/>
    <s v="Los Angeles"/>
    <x v="1"/>
    <n v="90004"/>
    <x v="1"/>
    <s v="FUR-FU-10001861"/>
    <x v="0"/>
    <x v="5"/>
    <s v="Floodlight Indoor Halogen Bulbs, 1 Bulb per Pack, 60 Watts"/>
    <n v="77.599999999999994"/>
    <n v="4"/>
    <n v="0"/>
    <x v="297"/>
    <x v="0"/>
    <x v="1"/>
    <x v="3"/>
    <x v="9"/>
  </r>
  <r>
    <n v="4859"/>
    <s v="CA-2015-137526"/>
    <d v="2015-01-13T00:00:00"/>
    <d v="2015-01-17T00:00:00"/>
    <s v="Standard Class"/>
    <s v="PB-19150"/>
    <x v="171"/>
    <x v="0"/>
    <s v="United States"/>
    <s v="Los Angeles"/>
    <x v="1"/>
    <n v="90004"/>
    <x v="1"/>
    <s v="FUR-FU-10004845"/>
    <x v="0"/>
    <x v="5"/>
    <s v="Deflect-o EconoMat Nonstudded, No Bevel Mat"/>
    <n v="464.85"/>
    <n v="9"/>
    <n v="0"/>
    <x v="4037"/>
    <x v="0"/>
    <x v="1"/>
    <x v="3"/>
    <x v="9"/>
  </r>
  <r>
    <n v="4860"/>
    <s v="CA-2017-136063"/>
    <d v="2017-12-15T00:00:00"/>
    <d v="2017-12-19T00:00:00"/>
    <s v="Standard Class"/>
    <s v="SS-20140"/>
    <x v="164"/>
    <x v="1"/>
    <s v="United States"/>
    <s v="Oak Park"/>
    <x v="10"/>
    <n v="60302"/>
    <x v="2"/>
    <s v="OFF-AR-10000823"/>
    <x v="1"/>
    <x v="6"/>
    <s v="Newell 307"/>
    <n v="10.192"/>
    <n v="7"/>
    <n v="0.2"/>
    <x v="4038"/>
    <x v="2"/>
    <x v="3"/>
    <x v="0"/>
    <x v="4"/>
  </r>
  <r>
    <n v="4861"/>
    <s v="CA-2016-101546"/>
    <d v="2016-12-18T00:00:00"/>
    <d v="2016-12-24T00:00:00"/>
    <s v="Standard Class"/>
    <s v="GK-14620"/>
    <x v="136"/>
    <x v="1"/>
    <s v="United States"/>
    <s v="Morristown"/>
    <x v="30"/>
    <n v="7960"/>
    <x v="3"/>
    <s v="OFF-BI-10001359"/>
    <x v="1"/>
    <x v="8"/>
    <s v="GBC DocuBind TL300 Electric Binding System"/>
    <n v="1793.98"/>
    <n v="2"/>
    <n v="0"/>
    <x v="1715"/>
    <x v="0"/>
    <x v="0"/>
    <x v="0"/>
    <x v="4"/>
  </r>
  <r>
    <n v="4862"/>
    <s v="CA-2014-138940"/>
    <d v="2014-04-11T00:00:00"/>
    <d v="2014-04-16T00:00:00"/>
    <s v="Second Class"/>
    <s v="GM-14455"/>
    <x v="39"/>
    <x v="2"/>
    <s v="United States"/>
    <s v="Austin"/>
    <x v="5"/>
    <n v="78745"/>
    <x v="2"/>
    <s v="TEC-PH-10001835"/>
    <x v="2"/>
    <x v="7"/>
    <s v="Jawbone JAMBOX Wireless Bluetooth Speaker"/>
    <n v="758.35199999999998"/>
    <n v="6"/>
    <n v="0.2"/>
    <x v="4039"/>
    <x v="2"/>
    <x v="2"/>
    <x v="1"/>
    <x v="3"/>
  </r>
  <r>
    <n v="4863"/>
    <s v="CA-2016-125164"/>
    <d v="2016-11-10T00:00:00"/>
    <d v="2016-11-14T00:00:00"/>
    <s v="Standard Class"/>
    <s v="SH-19975"/>
    <x v="64"/>
    <x v="1"/>
    <s v="United States"/>
    <s v="New York City"/>
    <x v="15"/>
    <n v="10011"/>
    <x v="3"/>
    <s v="OFF-BI-10001191"/>
    <x v="1"/>
    <x v="8"/>
    <s v="Canvas Sectional Post Binders"/>
    <n v="20.367999999999999"/>
    <n v="1"/>
    <n v="0.2"/>
    <x v="4040"/>
    <x v="2"/>
    <x v="0"/>
    <x v="0"/>
    <x v="0"/>
  </r>
  <r>
    <n v="4864"/>
    <s v="CA-2016-125164"/>
    <d v="2016-11-10T00:00:00"/>
    <d v="2016-11-14T00:00:00"/>
    <s v="Standard Class"/>
    <s v="SH-19975"/>
    <x v="64"/>
    <x v="1"/>
    <s v="United States"/>
    <s v="New York City"/>
    <x v="15"/>
    <n v="10011"/>
    <x v="3"/>
    <s v="OFF-BI-10003982"/>
    <x v="1"/>
    <x v="8"/>
    <s v="Wilson Jones Century Plastic Molded Ring Binders"/>
    <n v="49.847999999999999"/>
    <n v="3"/>
    <n v="0.2"/>
    <x v="4041"/>
    <x v="2"/>
    <x v="0"/>
    <x v="0"/>
    <x v="0"/>
  </r>
  <r>
    <n v="4865"/>
    <s v="CA-2017-163531"/>
    <d v="2017-06-26T00:00:00"/>
    <d v="2017-06-30T00:00:00"/>
    <s v="Standard Class"/>
    <s v="SC-20725"/>
    <x v="56"/>
    <x v="0"/>
    <s v="United States"/>
    <s v="New York City"/>
    <x v="15"/>
    <n v="10024"/>
    <x v="3"/>
    <s v="TEC-PH-10001425"/>
    <x v="2"/>
    <x v="7"/>
    <s v="Mophie Juice Pack Helium for iPhone"/>
    <n v="239.97"/>
    <n v="3"/>
    <n v="0"/>
    <x v="3326"/>
    <x v="0"/>
    <x v="3"/>
    <x v="1"/>
    <x v="1"/>
  </r>
  <r>
    <n v="4866"/>
    <s v="CA-2017-122490"/>
    <d v="2017-11-13T00:00:00"/>
    <d v="2017-11-18T00:00:00"/>
    <s v="Standard Class"/>
    <s v="TT-21070"/>
    <x v="74"/>
    <x v="0"/>
    <s v="United States"/>
    <s v="Seattle"/>
    <x v="4"/>
    <n v="98103"/>
    <x v="1"/>
    <s v="FUR-CH-10001215"/>
    <x v="0"/>
    <x v="1"/>
    <s v="Global Troy Executive Leather Low-Back Tilter"/>
    <n v="2404.7040000000002"/>
    <n v="6"/>
    <n v="0.2"/>
    <x v="4042"/>
    <x v="2"/>
    <x v="3"/>
    <x v="0"/>
    <x v="0"/>
  </r>
  <r>
    <n v="4867"/>
    <s v="CA-2017-122490"/>
    <d v="2017-11-13T00:00:00"/>
    <d v="2017-11-18T00:00:00"/>
    <s v="Standard Class"/>
    <s v="TT-21070"/>
    <x v="74"/>
    <x v="0"/>
    <s v="United States"/>
    <s v="Seattle"/>
    <x v="4"/>
    <n v="98103"/>
    <x v="1"/>
    <s v="OFF-BI-10001718"/>
    <x v="1"/>
    <x v="8"/>
    <s v="GBC DocuBind P50 Personal Binding Machine"/>
    <n v="563.024"/>
    <n v="11"/>
    <n v="0.2"/>
    <x v="4043"/>
    <x v="2"/>
    <x v="3"/>
    <x v="0"/>
    <x v="0"/>
  </r>
  <r>
    <n v="4868"/>
    <s v="CA-2017-122490"/>
    <d v="2017-11-13T00:00:00"/>
    <d v="2017-11-18T00:00:00"/>
    <s v="Standard Class"/>
    <s v="TT-21070"/>
    <x v="74"/>
    <x v="0"/>
    <s v="United States"/>
    <s v="Seattle"/>
    <x v="4"/>
    <n v="98103"/>
    <x v="1"/>
    <s v="OFF-ST-10000991"/>
    <x v="1"/>
    <x v="4"/>
    <s v="Space Solutions HD Industrial Steel Shelving."/>
    <n v="344.91"/>
    <n v="3"/>
    <n v="0"/>
    <x v="3544"/>
    <x v="0"/>
    <x v="3"/>
    <x v="0"/>
    <x v="0"/>
  </r>
  <r>
    <n v="4869"/>
    <s v="CA-2017-122490"/>
    <d v="2017-11-13T00:00:00"/>
    <d v="2017-11-18T00:00:00"/>
    <s v="Standard Class"/>
    <s v="TT-21070"/>
    <x v="74"/>
    <x v="0"/>
    <s v="United States"/>
    <s v="Seattle"/>
    <x v="4"/>
    <n v="98103"/>
    <x v="1"/>
    <s v="OFF-LA-10001613"/>
    <x v="1"/>
    <x v="2"/>
    <s v="Avery File Folder Labels"/>
    <n v="8.64"/>
    <n v="3"/>
    <n v="0"/>
    <x v="910"/>
    <x v="0"/>
    <x v="3"/>
    <x v="0"/>
    <x v="0"/>
  </r>
  <r>
    <n v="4870"/>
    <s v="CA-2017-131366"/>
    <d v="2017-11-24T00:00:00"/>
    <d v="2017-11-29T00:00:00"/>
    <s v="Standard Class"/>
    <s v="SC-20440"/>
    <x v="464"/>
    <x v="1"/>
    <s v="United States"/>
    <s v="Lancaster"/>
    <x v="9"/>
    <n v="17602"/>
    <x v="3"/>
    <s v="TEC-PH-10003437"/>
    <x v="2"/>
    <x v="7"/>
    <s v="Blue Parrot B250XT Professional Grade Wireless Bluetooth Headset with"/>
    <n v="89.988"/>
    <n v="2"/>
    <n v="0.4"/>
    <x v="4044"/>
    <x v="1"/>
    <x v="3"/>
    <x v="0"/>
    <x v="0"/>
  </r>
  <r>
    <n v="4871"/>
    <s v="CA-2017-131366"/>
    <d v="2017-11-24T00:00:00"/>
    <d v="2017-11-29T00:00:00"/>
    <s v="Standard Class"/>
    <s v="SC-20440"/>
    <x v="464"/>
    <x v="1"/>
    <s v="United States"/>
    <s v="Lancaster"/>
    <x v="9"/>
    <n v="17602"/>
    <x v="3"/>
    <s v="OFF-PA-10000675"/>
    <x v="1"/>
    <x v="10"/>
    <s v="Xerox 1919"/>
    <n v="229.54400000000001"/>
    <n v="7"/>
    <n v="0.2"/>
    <x v="2506"/>
    <x v="2"/>
    <x v="3"/>
    <x v="0"/>
    <x v="0"/>
  </r>
  <r>
    <n v="4872"/>
    <s v="CA-2017-164042"/>
    <d v="2017-05-23T00:00:00"/>
    <d v="2017-05-27T00:00:00"/>
    <s v="Standard Class"/>
    <s v="KL-16645"/>
    <x v="107"/>
    <x v="0"/>
    <s v="United States"/>
    <s v="Houston"/>
    <x v="5"/>
    <n v="77095"/>
    <x v="2"/>
    <s v="OFF-FA-10000840"/>
    <x v="1"/>
    <x v="13"/>
    <s v="OIC Thumb-Tacks"/>
    <n v="1.8240000000000001"/>
    <n v="2"/>
    <n v="0.2"/>
    <x v="4045"/>
    <x v="2"/>
    <x v="3"/>
    <x v="1"/>
    <x v="5"/>
  </r>
  <r>
    <n v="4873"/>
    <s v="CA-2017-164042"/>
    <d v="2017-05-23T00:00:00"/>
    <d v="2017-05-27T00:00:00"/>
    <s v="Standard Class"/>
    <s v="KL-16645"/>
    <x v="107"/>
    <x v="0"/>
    <s v="United States"/>
    <s v="Houston"/>
    <x v="5"/>
    <n v="77095"/>
    <x v="2"/>
    <s v="OFF-AP-10001947"/>
    <x v="1"/>
    <x v="9"/>
    <s v="Acco 6 Outlet Guardian Premium Plus Surge Suppressor"/>
    <n v="18.32"/>
    <n v="5"/>
    <n v="0.8"/>
    <x v="4046"/>
    <x v="1"/>
    <x v="3"/>
    <x v="1"/>
    <x v="5"/>
  </r>
  <r>
    <n v="4874"/>
    <s v="CA-2017-164042"/>
    <d v="2017-05-23T00:00:00"/>
    <d v="2017-05-27T00:00:00"/>
    <s v="Standard Class"/>
    <s v="KL-16645"/>
    <x v="107"/>
    <x v="0"/>
    <s v="United States"/>
    <s v="Houston"/>
    <x v="5"/>
    <n v="77095"/>
    <x v="2"/>
    <s v="OFF-ST-10002301"/>
    <x v="1"/>
    <x v="4"/>
    <s v="Tennsco Commercial Shelving"/>
    <n v="48.816000000000003"/>
    <n v="3"/>
    <n v="0.2"/>
    <x v="4047"/>
    <x v="2"/>
    <x v="3"/>
    <x v="1"/>
    <x v="5"/>
  </r>
  <r>
    <n v="4875"/>
    <s v="CA-2017-164042"/>
    <d v="2017-05-23T00:00:00"/>
    <d v="2017-05-27T00:00:00"/>
    <s v="Standard Class"/>
    <s v="KL-16645"/>
    <x v="107"/>
    <x v="0"/>
    <s v="United States"/>
    <s v="Houston"/>
    <x v="5"/>
    <n v="77095"/>
    <x v="2"/>
    <s v="OFF-BI-10001922"/>
    <x v="1"/>
    <x v="8"/>
    <s v="Storex Dura Pro Binders"/>
    <n v="1.1879999999999999"/>
    <n v="1"/>
    <n v="0.8"/>
    <x v="4048"/>
    <x v="1"/>
    <x v="3"/>
    <x v="1"/>
    <x v="5"/>
  </r>
  <r>
    <n v="4876"/>
    <s v="CA-2014-132864"/>
    <d v="2014-12-02T00:00:00"/>
    <d v="2014-12-07T00:00:00"/>
    <s v="Standard Class"/>
    <s v="KN-16390"/>
    <x v="471"/>
    <x v="1"/>
    <s v="United States"/>
    <s v="Columbus"/>
    <x v="24"/>
    <n v="43229"/>
    <x v="3"/>
    <s v="TEC-AC-10001267"/>
    <x v="2"/>
    <x v="11"/>
    <s v="Imation 32GB Pocket Pro USB 3.0 Flash Drive - 32 GB - Black - 1 P ..."/>
    <n v="119.8"/>
    <n v="5"/>
    <n v="0.2"/>
    <x v="609"/>
    <x v="2"/>
    <x v="2"/>
    <x v="0"/>
    <x v="4"/>
  </r>
  <r>
    <n v="4877"/>
    <s v="US-2014-155817"/>
    <d v="2014-10-03T00:00:00"/>
    <d v="2014-10-09T00:00:00"/>
    <s v="Standard Class"/>
    <s v="SL-20155"/>
    <x v="359"/>
    <x v="2"/>
    <s v="United States"/>
    <s v="Durham"/>
    <x v="3"/>
    <n v="27707"/>
    <x v="0"/>
    <s v="OFF-ST-10000532"/>
    <x v="1"/>
    <x v="4"/>
    <s v="Advantus Rolling Drawer Organizers"/>
    <n v="61.567999999999998"/>
    <n v="2"/>
    <n v="0.2"/>
    <x v="4049"/>
    <x v="2"/>
    <x v="2"/>
    <x v="0"/>
    <x v="2"/>
  </r>
  <r>
    <n v="4878"/>
    <s v="US-2014-155817"/>
    <d v="2014-10-03T00:00:00"/>
    <d v="2014-10-09T00:00:00"/>
    <s v="Standard Class"/>
    <s v="SL-20155"/>
    <x v="359"/>
    <x v="2"/>
    <s v="United States"/>
    <s v="Durham"/>
    <x v="3"/>
    <n v="27707"/>
    <x v="0"/>
    <s v="OFF-AR-10002335"/>
    <x v="1"/>
    <x v="6"/>
    <s v="DIXON Oriole Pencils"/>
    <n v="6.1920000000000002"/>
    <n v="3"/>
    <n v="0.2"/>
    <x v="4050"/>
    <x v="2"/>
    <x v="2"/>
    <x v="0"/>
    <x v="2"/>
  </r>
  <r>
    <n v="4879"/>
    <s v="US-2016-131891"/>
    <d v="2016-07-29T00:00:00"/>
    <d v="2016-07-31T00:00:00"/>
    <s v="First Class"/>
    <s v="PW-19240"/>
    <x v="617"/>
    <x v="0"/>
    <s v="United States"/>
    <s v="Pensacola"/>
    <x v="2"/>
    <n v="32503"/>
    <x v="0"/>
    <s v="OFF-BI-10000201"/>
    <x v="1"/>
    <x v="8"/>
    <s v="Avery Triangle Shaped Sheet Lifters, Black, 2/Pack"/>
    <n v="2.214"/>
    <n v="3"/>
    <n v="0.7"/>
    <x v="4051"/>
    <x v="1"/>
    <x v="0"/>
    <x v="2"/>
    <x v="7"/>
  </r>
  <r>
    <n v="4880"/>
    <s v="CA-2017-143567"/>
    <d v="2017-11-02T00:00:00"/>
    <d v="2017-11-05T00:00:00"/>
    <s v="Second Class"/>
    <s v="TB-21175"/>
    <x v="533"/>
    <x v="1"/>
    <s v="United States"/>
    <s v="Henderson"/>
    <x v="0"/>
    <n v="42420"/>
    <x v="0"/>
    <s v="OFF-EN-10004846"/>
    <x v="1"/>
    <x v="12"/>
    <s v="Letter or Legal Size Expandable Poly String Tie Envelopes"/>
    <n v="5.32"/>
    <n v="2"/>
    <n v="0"/>
    <x v="4052"/>
    <x v="0"/>
    <x v="3"/>
    <x v="0"/>
    <x v="0"/>
  </r>
  <r>
    <n v="4881"/>
    <s v="CA-2017-143567"/>
    <d v="2017-11-02T00:00:00"/>
    <d v="2017-11-05T00:00:00"/>
    <s v="Second Class"/>
    <s v="TB-21175"/>
    <x v="533"/>
    <x v="1"/>
    <s v="United States"/>
    <s v="Henderson"/>
    <x v="0"/>
    <n v="42420"/>
    <x v="0"/>
    <s v="FUR-CH-10000454"/>
    <x v="0"/>
    <x v="1"/>
    <s v="Hon Deluxe Fabric Upholstered Stacking Chairs, Rounded Back"/>
    <n v="975.92"/>
    <n v="4"/>
    <n v="0"/>
    <x v="4053"/>
    <x v="0"/>
    <x v="3"/>
    <x v="0"/>
    <x v="0"/>
  </r>
  <r>
    <n v="4882"/>
    <s v="CA-2017-143567"/>
    <d v="2017-11-02T00:00:00"/>
    <d v="2017-11-05T00:00:00"/>
    <s v="Second Class"/>
    <s v="TB-21175"/>
    <x v="533"/>
    <x v="1"/>
    <s v="United States"/>
    <s v="Henderson"/>
    <x v="0"/>
    <n v="42420"/>
    <x v="0"/>
    <s v="TEC-AC-10004145"/>
    <x v="2"/>
    <x v="11"/>
    <s v="Logitech diNovo Edge Keyboard"/>
    <n v="2249.91"/>
    <n v="9"/>
    <n v="0"/>
    <x v="4054"/>
    <x v="0"/>
    <x v="3"/>
    <x v="0"/>
    <x v="0"/>
  </r>
  <r>
    <n v="4883"/>
    <s v="CA-2017-143567"/>
    <d v="2017-11-02T00:00:00"/>
    <d v="2017-11-05T00:00:00"/>
    <s v="Second Class"/>
    <s v="TB-21175"/>
    <x v="533"/>
    <x v="1"/>
    <s v="United States"/>
    <s v="Henderson"/>
    <x v="0"/>
    <n v="42420"/>
    <x v="0"/>
    <s v="OFF-ST-10001580"/>
    <x v="1"/>
    <x v="4"/>
    <s v="Super Decoflex Portable Personal File"/>
    <n v="59.92"/>
    <n v="4"/>
    <n v="0"/>
    <x v="4055"/>
    <x v="0"/>
    <x v="3"/>
    <x v="0"/>
    <x v="0"/>
  </r>
  <r>
    <n v="4884"/>
    <s v="CA-2017-104080"/>
    <d v="2017-03-08T00:00:00"/>
    <d v="2017-03-15T00:00:00"/>
    <s v="Standard Class"/>
    <s v="AH-10210"/>
    <x v="117"/>
    <x v="0"/>
    <s v="United States"/>
    <s v="Anaheim"/>
    <x v="1"/>
    <n v="92804"/>
    <x v="1"/>
    <s v="OFF-BI-10003876"/>
    <x v="1"/>
    <x v="8"/>
    <s v="Green Canvas Binder for 8-1/2&quot; x 14&quot; Sheets"/>
    <n v="171.2"/>
    <n v="5"/>
    <n v="0.2"/>
    <x v="3567"/>
    <x v="2"/>
    <x v="3"/>
    <x v="3"/>
    <x v="10"/>
  </r>
  <r>
    <n v="4885"/>
    <s v="CA-2017-104080"/>
    <d v="2017-03-08T00:00:00"/>
    <d v="2017-03-15T00:00:00"/>
    <s v="Standard Class"/>
    <s v="AH-10210"/>
    <x v="117"/>
    <x v="0"/>
    <s v="United States"/>
    <s v="Anaheim"/>
    <x v="1"/>
    <n v="92804"/>
    <x v="1"/>
    <s v="OFF-AR-10001972"/>
    <x v="1"/>
    <x v="6"/>
    <s v="Newell 323"/>
    <n v="3.36"/>
    <n v="2"/>
    <n v="0"/>
    <x v="4056"/>
    <x v="0"/>
    <x v="3"/>
    <x v="3"/>
    <x v="10"/>
  </r>
  <r>
    <n v="4886"/>
    <s v="CA-2014-151379"/>
    <d v="2014-12-16T00:00:00"/>
    <d v="2014-12-20T00:00:00"/>
    <s v="Standard Class"/>
    <s v="SC-20695"/>
    <x v="281"/>
    <x v="1"/>
    <s v="United States"/>
    <s v="Detroit"/>
    <x v="12"/>
    <n v="48227"/>
    <x v="2"/>
    <s v="OFF-PA-10000595"/>
    <x v="1"/>
    <x v="10"/>
    <s v="Xerox 1929"/>
    <n v="114.2"/>
    <n v="5"/>
    <n v="0"/>
    <x v="1193"/>
    <x v="0"/>
    <x v="2"/>
    <x v="0"/>
    <x v="4"/>
  </r>
  <r>
    <n v="4887"/>
    <s v="CA-2016-163167"/>
    <d v="2016-11-28T00:00:00"/>
    <d v="2016-12-01T00:00:00"/>
    <s v="Second Class"/>
    <s v="RF-19345"/>
    <x v="575"/>
    <x v="1"/>
    <s v="United States"/>
    <s v="Marietta"/>
    <x v="32"/>
    <n v="30062"/>
    <x v="0"/>
    <s v="FUR-CH-10004477"/>
    <x v="0"/>
    <x v="1"/>
    <s v="Global Push Button Manager's Chair, Indigo"/>
    <n v="182.67"/>
    <n v="3"/>
    <n v="0"/>
    <x v="4057"/>
    <x v="0"/>
    <x v="0"/>
    <x v="0"/>
    <x v="0"/>
  </r>
  <r>
    <n v="4888"/>
    <s v="CA-2016-163167"/>
    <d v="2016-11-28T00:00:00"/>
    <d v="2016-12-01T00:00:00"/>
    <s v="Second Class"/>
    <s v="RF-19345"/>
    <x v="575"/>
    <x v="1"/>
    <s v="United States"/>
    <s v="Marietta"/>
    <x v="32"/>
    <n v="30062"/>
    <x v="0"/>
    <s v="TEC-AC-10003441"/>
    <x v="2"/>
    <x v="11"/>
    <s v="Kingston Digital DataTraveler 32GB USB 2.0"/>
    <n v="101.7"/>
    <n v="6"/>
    <n v="0"/>
    <x v="4058"/>
    <x v="0"/>
    <x v="0"/>
    <x v="0"/>
    <x v="0"/>
  </r>
  <r>
    <n v="4889"/>
    <s v="CA-2016-163167"/>
    <d v="2016-11-28T00:00:00"/>
    <d v="2016-12-01T00:00:00"/>
    <s v="Second Class"/>
    <s v="RF-19345"/>
    <x v="575"/>
    <x v="1"/>
    <s v="United States"/>
    <s v="Marietta"/>
    <x v="32"/>
    <n v="30062"/>
    <x v="0"/>
    <s v="OFF-ST-10004459"/>
    <x v="1"/>
    <x v="4"/>
    <s v="Tennsco Single-Tier Lockers"/>
    <n v="1126.02"/>
    <n v="3"/>
    <n v="0"/>
    <x v="505"/>
    <x v="0"/>
    <x v="0"/>
    <x v="0"/>
    <x v="0"/>
  </r>
  <r>
    <n v="4890"/>
    <s v="CA-2016-163167"/>
    <d v="2016-11-28T00:00:00"/>
    <d v="2016-12-01T00:00:00"/>
    <s v="Second Class"/>
    <s v="RF-19345"/>
    <x v="575"/>
    <x v="1"/>
    <s v="United States"/>
    <s v="Marietta"/>
    <x v="32"/>
    <n v="30062"/>
    <x v="0"/>
    <s v="OFF-ST-10003805"/>
    <x v="1"/>
    <x v="4"/>
    <s v="24 Capacity Maxi Data Binder Racks, Pearl"/>
    <n v="1263.3"/>
    <n v="6"/>
    <n v="0"/>
    <x v="4059"/>
    <x v="0"/>
    <x v="0"/>
    <x v="0"/>
    <x v="0"/>
  </r>
  <r>
    <n v="4891"/>
    <s v="CA-2016-135776"/>
    <d v="2016-12-23T00:00:00"/>
    <d v="2016-12-30T00:00:00"/>
    <s v="Standard Class"/>
    <s v="EH-13765"/>
    <x v="553"/>
    <x v="1"/>
    <s v="United States"/>
    <s v="Seattle"/>
    <x v="4"/>
    <n v="98103"/>
    <x v="1"/>
    <s v="OFF-AR-10001246"/>
    <x v="1"/>
    <x v="6"/>
    <s v="Newell 317"/>
    <n v="8.82"/>
    <n v="3"/>
    <n v="0"/>
    <x v="4060"/>
    <x v="0"/>
    <x v="0"/>
    <x v="0"/>
    <x v="4"/>
  </r>
  <r>
    <n v="4892"/>
    <s v="CA-2016-135776"/>
    <d v="2016-12-23T00:00:00"/>
    <d v="2016-12-30T00:00:00"/>
    <s v="Standard Class"/>
    <s v="EH-13765"/>
    <x v="553"/>
    <x v="1"/>
    <s v="United States"/>
    <s v="Seattle"/>
    <x v="4"/>
    <n v="98103"/>
    <x v="1"/>
    <s v="OFF-PA-10001295"/>
    <x v="1"/>
    <x v="10"/>
    <s v="Computer Printout Paper with Letter-Trim Perforations"/>
    <n v="37.94"/>
    <n v="2"/>
    <n v="0"/>
    <x v="2672"/>
    <x v="0"/>
    <x v="0"/>
    <x v="0"/>
    <x v="4"/>
  </r>
  <r>
    <n v="4893"/>
    <s v="CA-2016-135776"/>
    <d v="2016-12-23T00:00:00"/>
    <d v="2016-12-30T00:00:00"/>
    <s v="Standard Class"/>
    <s v="EH-13765"/>
    <x v="553"/>
    <x v="1"/>
    <s v="United States"/>
    <s v="Seattle"/>
    <x v="4"/>
    <n v="98103"/>
    <x v="1"/>
    <s v="OFF-AR-10001231"/>
    <x v="1"/>
    <x v="6"/>
    <s v="Sanford EarthWrite Recycled Pencils, Medium Soft, #2"/>
    <n v="4.2"/>
    <n v="2"/>
    <n v="0"/>
    <x v="4061"/>
    <x v="0"/>
    <x v="0"/>
    <x v="0"/>
    <x v="4"/>
  </r>
  <r>
    <n v="4894"/>
    <s v="CA-2016-135776"/>
    <d v="2016-12-23T00:00:00"/>
    <d v="2016-12-30T00:00:00"/>
    <s v="Standard Class"/>
    <s v="EH-13765"/>
    <x v="553"/>
    <x v="1"/>
    <s v="United States"/>
    <s v="Seattle"/>
    <x v="4"/>
    <n v="98103"/>
    <x v="1"/>
    <s v="OFF-ST-10002743"/>
    <x v="1"/>
    <x v="4"/>
    <s v="SAFCO Boltless Steel Shelving"/>
    <n v="227.28"/>
    <n v="2"/>
    <n v="0"/>
    <x v="4062"/>
    <x v="0"/>
    <x v="0"/>
    <x v="0"/>
    <x v="4"/>
  </r>
  <r>
    <n v="4895"/>
    <s v="CA-2016-135776"/>
    <d v="2016-12-23T00:00:00"/>
    <d v="2016-12-30T00:00:00"/>
    <s v="Standard Class"/>
    <s v="EH-13765"/>
    <x v="553"/>
    <x v="1"/>
    <s v="United States"/>
    <s v="Seattle"/>
    <x v="4"/>
    <n v="98103"/>
    <x v="1"/>
    <s v="OFF-PA-10004327"/>
    <x v="1"/>
    <x v="10"/>
    <s v="Xerox 1911"/>
    <n v="47.9"/>
    <n v="1"/>
    <n v="0"/>
    <x v="4063"/>
    <x v="0"/>
    <x v="0"/>
    <x v="0"/>
    <x v="4"/>
  </r>
  <r>
    <n v="4896"/>
    <s v="CA-2016-135776"/>
    <d v="2016-12-23T00:00:00"/>
    <d v="2016-12-30T00:00:00"/>
    <s v="Standard Class"/>
    <s v="EH-13765"/>
    <x v="553"/>
    <x v="1"/>
    <s v="United States"/>
    <s v="Seattle"/>
    <x v="4"/>
    <n v="98103"/>
    <x v="1"/>
    <s v="OFF-EN-10004773"/>
    <x v="1"/>
    <x v="12"/>
    <s v="Staple envelope"/>
    <n v="61.96"/>
    <n v="2"/>
    <n v="0"/>
    <x v="4064"/>
    <x v="0"/>
    <x v="0"/>
    <x v="0"/>
    <x v="4"/>
  </r>
  <r>
    <n v="4897"/>
    <s v="CA-2016-135776"/>
    <d v="2016-12-23T00:00:00"/>
    <d v="2016-12-30T00:00:00"/>
    <s v="Standard Class"/>
    <s v="EH-13765"/>
    <x v="553"/>
    <x v="1"/>
    <s v="United States"/>
    <s v="Seattle"/>
    <x v="4"/>
    <n v="98103"/>
    <x v="1"/>
    <s v="OFF-ST-10003470"/>
    <x v="1"/>
    <x v="4"/>
    <s v="Tennsco Snap-Together Open Shelving Units, Starter Sets and Add-On Units"/>
    <n v="1117.92"/>
    <n v="4"/>
    <n v="0"/>
    <x v="2237"/>
    <x v="0"/>
    <x v="0"/>
    <x v="0"/>
    <x v="4"/>
  </r>
  <r>
    <n v="4898"/>
    <s v="US-2014-122021"/>
    <d v="2014-10-15T00:00:00"/>
    <d v="2014-10-17T00:00:00"/>
    <s v="First Class"/>
    <s v="AC-10660"/>
    <x v="663"/>
    <x v="0"/>
    <s v="United States"/>
    <s v="Parma"/>
    <x v="24"/>
    <n v="44134"/>
    <x v="3"/>
    <s v="FUR-CH-10003761"/>
    <x v="0"/>
    <x v="1"/>
    <s v="Global Italian Leather Office Chair"/>
    <n v="183.37200000000001"/>
    <n v="2"/>
    <n v="0.3"/>
    <x v="4065"/>
    <x v="1"/>
    <x v="2"/>
    <x v="0"/>
    <x v="2"/>
  </r>
  <r>
    <n v="4899"/>
    <s v="US-2014-122021"/>
    <d v="2014-10-15T00:00:00"/>
    <d v="2014-10-17T00:00:00"/>
    <s v="First Class"/>
    <s v="AC-10660"/>
    <x v="663"/>
    <x v="0"/>
    <s v="United States"/>
    <s v="Parma"/>
    <x v="24"/>
    <n v="44134"/>
    <x v="3"/>
    <s v="OFF-PA-10002230"/>
    <x v="1"/>
    <x v="10"/>
    <s v="Xerox 1897"/>
    <n v="7.968"/>
    <n v="2"/>
    <n v="0.2"/>
    <x v="2250"/>
    <x v="2"/>
    <x v="2"/>
    <x v="0"/>
    <x v="2"/>
  </r>
  <r>
    <n v="4900"/>
    <s v="CA-2016-130484"/>
    <d v="2016-08-22T00:00:00"/>
    <d v="2016-08-27T00:00:00"/>
    <s v="Standard Class"/>
    <s v="SG-20470"/>
    <x v="495"/>
    <x v="0"/>
    <s v="United States"/>
    <s v="Gresham"/>
    <x v="21"/>
    <n v="97030"/>
    <x v="1"/>
    <s v="OFF-BI-10000088"/>
    <x v="1"/>
    <x v="8"/>
    <s v="GBC Imprintable Covers"/>
    <n v="26.352"/>
    <n v="8"/>
    <n v="0.7"/>
    <x v="4066"/>
    <x v="1"/>
    <x v="0"/>
    <x v="2"/>
    <x v="6"/>
  </r>
  <r>
    <n v="4901"/>
    <s v="CA-2017-120936"/>
    <d v="2017-12-17T00:00:00"/>
    <d v="2017-12-21T00:00:00"/>
    <s v="Standard Class"/>
    <s v="CA-12310"/>
    <x v="119"/>
    <x v="1"/>
    <s v="United States"/>
    <s v="Anaheim"/>
    <x v="1"/>
    <n v="92804"/>
    <x v="1"/>
    <s v="OFF-ST-10001526"/>
    <x v="1"/>
    <x v="4"/>
    <s v="Iceberg Mobile Mega Data/Printer Cart "/>
    <n v="481.32"/>
    <n v="4"/>
    <n v="0"/>
    <x v="2439"/>
    <x v="0"/>
    <x v="3"/>
    <x v="0"/>
    <x v="4"/>
  </r>
  <r>
    <n v="4902"/>
    <s v="CA-2017-120936"/>
    <d v="2017-12-17T00:00:00"/>
    <d v="2017-12-21T00:00:00"/>
    <s v="Standard Class"/>
    <s v="CA-12310"/>
    <x v="119"/>
    <x v="1"/>
    <s v="United States"/>
    <s v="Anaheim"/>
    <x v="1"/>
    <n v="92804"/>
    <x v="1"/>
    <s v="OFF-SU-10002557"/>
    <x v="1"/>
    <x v="14"/>
    <s v="Fiskars Spring-Action Scissors"/>
    <n v="13.98"/>
    <n v="1"/>
    <n v="0"/>
    <x v="4067"/>
    <x v="0"/>
    <x v="3"/>
    <x v="0"/>
    <x v="4"/>
  </r>
  <r>
    <n v="4903"/>
    <s v="CA-2017-110884"/>
    <d v="2017-03-07T00:00:00"/>
    <d v="2017-03-12T00:00:00"/>
    <s v="Standard Class"/>
    <s v="SH-20395"/>
    <x v="129"/>
    <x v="0"/>
    <s v="United States"/>
    <s v="New York City"/>
    <x v="15"/>
    <n v="10035"/>
    <x v="3"/>
    <s v="OFF-BI-10003669"/>
    <x v="1"/>
    <x v="8"/>
    <s v="3M Organizer Strips"/>
    <n v="25.92"/>
    <n v="6"/>
    <n v="0.2"/>
    <x v="1430"/>
    <x v="2"/>
    <x v="3"/>
    <x v="3"/>
    <x v="10"/>
  </r>
  <r>
    <n v="4904"/>
    <s v="CA-2017-110884"/>
    <d v="2017-03-07T00:00:00"/>
    <d v="2017-03-12T00:00:00"/>
    <s v="Standard Class"/>
    <s v="SH-20395"/>
    <x v="129"/>
    <x v="0"/>
    <s v="United States"/>
    <s v="New York City"/>
    <x v="15"/>
    <n v="10035"/>
    <x v="3"/>
    <s v="OFF-LA-10003510"/>
    <x v="1"/>
    <x v="2"/>
    <s v="Avery 4027 File Folder Labels for Dot Matrix Printers, 5000 Labels per Box, White"/>
    <n v="91.59"/>
    <n v="3"/>
    <n v="0"/>
    <x v="4068"/>
    <x v="0"/>
    <x v="3"/>
    <x v="3"/>
    <x v="10"/>
  </r>
  <r>
    <n v="4905"/>
    <s v="US-2014-161613"/>
    <d v="2014-12-01T00:00:00"/>
    <d v="2014-12-03T00:00:00"/>
    <s v="Second Class"/>
    <s v="MC-17605"/>
    <x v="204"/>
    <x v="1"/>
    <s v="United States"/>
    <s v="Houston"/>
    <x v="5"/>
    <n v="77070"/>
    <x v="2"/>
    <s v="FUR-CH-10003746"/>
    <x v="0"/>
    <x v="1"/>
    <s v="Hon 4070 Series Pagoda Round Back Stacking Chairs"/>
    <n v="674.05799999999999"/>
    <n v="3"/>
    <n v="0.3"/>
    <x v="4069"/>
    <x v="1"/>
    <x v="2"/>
    <x v="0"/>
    <x v="4"/>
  </r>
  <r>
    <n v="4906"/>
    <s v="US-2014-146353"/>
    <d v="2014-10-14T00:00:00"/>
    <d v="2014-10-16T00:00:00"/>
    <s v="Second Class"/>
    <s v="JE-15610"/>
    <x v="531"/>
    <x v="1"/>
    <s v="United States"/>
    <s v="Concord"/>
    <x v="38"/>
    <n v="3301"/>
    <x v="3"/>
    <s v="OFF-BI-10003476"/>
    <x v="1"/>
    <x v="8"/>
    <s v="Avery Metallic Poly Binders"/>
    <n v="22.92"/>
    <n v="4"/>
    <n v="0"/>
    <x v="4070"/>
    <x v="0"/>
    <x v="2"/>
    <x v="0"/>
    <x v="2"/>
  </r>
  <r>
    <n v="4907"/>
    <s v="US-2014-146353"/>
    <d v="2014-10-14T00:00:00"/>
    <d v="2014-10-16T00:00:00"/>
    <s v="Second Class"/>
    <s v="JE-15610"/>
    <x v="531"/>
    <x v="1"/>
    <s v="United States"/>
    <s v="Concord"/>
    <x v="38"/>
    <n v="3301"/>
    <x v="3"/>
    <s v="OFF-ST-10001469"/>
    <x v="1"/>
    <x v="4"/>
    <s v="Fellowes Bankers Box Recycled Super Stor/Drawer"/>
    <n v="269.89999999999998"/>
    <n v="5"/>
    <n v="0"/>
    <x v="4071"/>
    <x v="0"/>
    <x v="2"/>
    <x v="0"/>
    <x v="2"/>
  </r>
  <r>
    <n v="4908"/>
    <s v="CA-2014-133809"/>
    <d v="2014-11-18T00:00:00"/>
    <d v="2014-11-23T00:00:00"/>
    <s v="Second Class"/>
    <s v="MS-17530"/>
    <x v="652"/>
    <x v="0"/>
    <s v="United States"/>
    <s v="Fairfield"/>
    <x v="24"/>
    <n v="45014"/>
    <x v="3"/>
    <s v="OFF-BI-10001757"/>
    <x v="1"/>
    <x v="8"/>
    <s v="Pressboard Hanging Data Binders for Unburst Sheets"/>
    <n v="11.808"/>
    <n v="8"/>
    <n v="0.7"/>
    <x v="4072"/>
    <x v="1"/>
    <x v="2"/>
    <x v="0"/>
    <x v="0"/>
  </r>
  <r>
    <n v="4909"/>
    <s v="CA-2014-133809"/>
    <d v="2014-11-18T00:00:00"/>
    <d v="2014-11-23T00:00:00"/>
    <s v="Second Class"/>
    <s v="MS-17530"/>
    <x v="652"/>
    <x v="0"/>
    <s v="United States"/>
    <s v="Fairfield"/>
    <x v="24"/>
    <n v="45014"/>
    <x v="3"/>
    <s v="TEC-PH-10004875"/>
    <x v="2"/>
    <x v="7"/>
    <s v="PNY Rapid USB Car Charger - Black"/>
    <n v="9.5879999999999992"/>
    <n v="2"/>
    <n v="0.4"/>
    <x v="4073"/>
    <x v="1"/>
    <x v="2"/>
    <x v="0"/>
    <x v="0"/>
  </r>
  <r>
    <n v="4910"/>
    <s v="CA-2017-127306"/>
    <d v="2017-01-14T00:00:00"/>
    <d v="2017-01-18T00:00:00"/>
    <s v="Standard Class"/>
    <s v="BH-11710"/>
    <x v="3"/>
    <x v="0"/>
    <s v="United States"/>
    <s v="Johnson City"/>
    <x v="18"/>
    <n v="37604"/>
    <x v="0"/>
    <s v="OFF-EN-10001219"/>
    <x v="1"/>
    <x v="12"/>
    <s v="#10- 4 1/8&quot; x 9 1/2&quot; Security-Tint Envelopes"/>
    <n v="18.335999999999999"/>
    <n v="3"/>
    <n v="0.2"/>
    <x v="4074"/>
    <x v="2"/>
    <x v="3"/>
    <x v="3"/>
    <x v="9"/>
  </r>
  <r>
    <n v="4911"/>
    <s v="CA-2017-127306"/>
    <d v="2017-01-14T00:00:00"/>
    <d v="2017-01-18T00:00:00"/>
    <s v="Standard Class"/>
    <s v="BH-11710"/>
    <x v="3"/>
    <x v="0"/>
    <s v="United States"/>
    <s v="Johnson City"/>
    <x v="18"/>
    <n v="37604"/>
    <x v="0"/>
    <s v="OFF-PA-10000019"/>
    <x v="1"/>
    <x v="10"/>
    <s v="Xerox 1931"/>
    <n v="36.287999999999997"/>
    <n v="7"/>
    <n v="0.2"/>
    <x v="1663"/>
    <x v="2"/>
    <x v="3"/>
    <x v="3"/>
    <x v="9"/>
  </r>
  <r>
    <n v="4912"/>
    <s v="CA-2017-127306"/>
    <d v="2017-01-14T00:00:00"/>
    <d v="2017-01-18T00:00:00"/>
    <s v="Standard Class"/>
    <s v="BH-11710"/>
    <x v="3"/>
    <x v="0"/>
    <s v="United States"/>
    <s v="Johnson City"/>
    <x v="18"/>
    <n v="37604"/>
    <x v="0"/>
    <s v="TEC-PH-10001924"/>
    <x v="2"/>
    <x v="7"/>
    <s v="iHome FM Clock Radio with Lightning Dock"/>
    <n v="111.98399999999999"/>
    <n v="2"/>
    <n v="0.2"/>
    <x v="4075"/>
    <x v="2"/>
    <x v="3"/>
    <x v="3"/>
    <x v="9"/>
  </r>
  <r>
    <n v="4913"/>
    <s v="CA-2017-127306"/>
    <d v="2017-01-14T00:00:00"/>
    <d v="2017-01-18T00:00:00"/>
    <s v="Standard Class"/>
    <s v="BH-11710"/>
    <x v="3"/>
    <x v="0"/>
    <s v="United States"/>
    <s v="Johnson City"/>
    <x v="18"/>
    <n v="37604"/>
    <x v="0"/>
    <s v="OFF-BI-10002003"/>
    <x v="1"/>
    <x v="8"/>
    <s v="Ibico Presentation Index for Binding Systems"/>
    <n v="5.97"/>
    <n v="5"/>
    <n v="0.7"/>
    <x v="4076"/>
    <x v="1"/>
    <x v="3"/>
    <x v="3"/>
    <x v="9"/>
  </r>
  <r>
    <n v="4914"/>
    <s v="CA-2017-127306"/>
    <d v="2017-01-14T00:00:00"/>
    <d v="2017-01-18T00:00:00"/>
    <s v="Standard Class"/>
    <s v="BH-11710"/>
    <x v="3"/>
    <x v="0"/>
    <s v="United States"/>
    <s v="Johnson City"/>
    <x v="18"/>
    <n v="37604"/>
    <x v="0"/>
    <s v="OFF-BI-10003727"/>
    <x v="1"/>
    <x v="8"/>
    <s v="Avery Durable Slant Ring Binders With Label Holder"/>
    <n v="2.508"/>
    <n v="2"/>
    <n v="0.7"/>
    <x v="4077"/>
    <x v="1"/>
    <x v="3"/>
    <x v="3"/>
    <x v="9"/>
  </r>
  <r>
    <n v="4915"/>
    <s v="CA-2015-161830"/>
    <d v="2015-09-24T00:00:00"/>
    <d v="2015-09-26T00:00:00"/>
    <s v="Second Class"/>
    <s v="ME-17725"/>
    <x v="250"/>
    <x v="0"/>
    <s v="United States"/>
    <s v="Seattle"/>
    <x v="4"/>
    <n v="98105"/>
    <x v="1"/>
    <s v="OFF-AR-10004042"/>
    <x v="1"/>
    <x v="6"/>
    <s v="BOSTON Model 1800 Electric Pencil Sharpeners, Putty/Woodgrain"/>
    <n v="35.96"/>
    <n v="2"/>
    <n v="0"/>
    <x v="4078"/>
    <x v="0"/>
    <x v="1"/>
    <x v="2"/>
    <x v="8"/>
  </r>
  <r>
    <n v="4916"/>
    <s v="CA-2015-161830"/>
    <d v="2015-09-24T00:00:00"/>
    <d v="2015-09-26T00:00:00"/>
    <s v="Second Class"/>
    <s v="ME-17725"/>
    <x v="250"/>
    <x v="0"/>
    <s v="United States"/>
    <s v="Seattle"/>
    <x v="4"/>
    <n v="98105"/>
    <x v="1"/>
    <s v="OFF-BI-10001097"/>
    <x v="1"/>
    <x v="8"/>
    <s v="Avery Hole Reinforcements"/>
    <n v="14.952"/>
    <n v="3"/>
    <n v="0.2"/>
    <x v="4079"/>
    <x v="2"/>
    <x v="1"/>
    <x v="2"/>
    <x v="8"/>
  </r>
  <r>
    <n v="4917"/>
    <s v="CA-2017-163125"/>
    <d v="2017-10-09T00:00:00"/>
    <d v="2017-10-11T00:00:00"/>
    <s v="Second Class"/>
    <s v="MB-17305"/>
    <x v="93"/>
    <x v="0"/>
    <s v="United States"/>
    <s v="League City"/>
    <x v="5"/>
    <n v="77573"/>
    <x v="2"/>
    <s v="OFF-AR-10004344"/>
    <x v="1"/>
    <x v="6"/>
    <s v="Bulldog Vacuum Base Pencil Sharpener"/>
    <n v="67.144000000000005"/>
    <n v="7"/>
    <n v="0.2"/>
    <x v="4080"/>
    <x v="2"/>
    <x v="3"/>
    <x v="0"/>
    <x v="2"/>
  </r>
  <r>
    <n v="4918"/>
    <s v="CA-2017-163125"/>
    <d v="2017-10-09T00:00:00"/>
    <d v="2017-10-11T00:00:00"/>
    <s v="Second Class"/>
    <s v="MB-17305"/>
    <x v="93"/>
    <x v="0"/>
    <s v="United States"/>
    <s v="League City"/>
    <x v="5"/>
    <n v="77573"/>
    <x v="2"/>
    <s v="FUR-CH-10001802"/>
    <x v="0"/>
    <x v="1"/>
    <s v="Hon Every-Day Chair Series Swivel Task Chairs"/>
    <n v="254.05799999999999"/>
    <n v="3"/>
    <n v="0.3"/>
    <x v="4081"/>
    <x v="1"/>
    <x v="3"/>
    <x v="0"/>
    <x v="2"/>
  </r>
  <r>
    <n v="4919"/>
    <s v="CA-2016-160304"/>
    <d v="2016-01-02T00:00:00"/>
    <d v="2016-01-07T00:00:00"/>
    <s v="Standard Class"/>
    <s v="BM-11575"/>
    <x v="606"/>
    <x v="1"/>
    <s v="United States"/>
    <s v="Gaithersburg"/>
    <x v="39"/>
    <n v="20877"/>
    <x v="3"/>
    <s v="FUR-BO-10004709"/>
    <x v="0"/>
    <x v="0"/>
    <s v="Bush Westfield Collection Bookcases, Medium Cherry Finish"/>
    <n v="173.94"/>
    <n v="3"/>
    <n v="0"/>
    <x v="4082"/>
    <x v="0"/>
    <x v="0"/>
    <x v="3"/>
    <x v="9"/>
  </r>
  <r>
    <n v="4920"/>
    <s v="CA-2016-160304"/>
    <d v="2016-01-02T00:00:00"/>
    <d v="2016-01-07T00:00:00"/>
    <s v="Standard Class"/>
    <s v="BM-11575"/>
    <x v="606"/>
    <x v="1"/>
    <s v="United States"/>
    <s v="Gaithersburg"/>
    <x v="39"/>
    <n v="20877"/>
    <x v="3"/>
    <s v="TEC-PH-10000455"/>
    <x v="2"/>
    <x v="7"/>
    <s v="GE 30522EE2"/>
    <n v="231.98"/>
    <n v="2"/>
    <n v="0"/>
    <x v="4083"/>
    <x v="0"/>
    <x v="0"/>
    <x v="3"/>
    <x v="9"/>
  </r>
  <r>
    <n v="4921"/>
    <s v="CA-2017-101728"/>
    <d v="2017-08-19T00:00:00"/>
    <d v="2017-08-23T00:00:00"/>
    <s v="Standard Class"/>
    <s v="SC-20575"/>
    <x v="623"/>
    <x v="0"/>
    <s v="United States"/>
    <s v="Chicago"/>
    <x v="10"/>
    <n v="60653"/>
    <x v="2"/>
    <s v="OFF-BI-10002393"/>
    <x v="1"/>
    <x v="8"/>
    <s v="Binder Posts"/>
    <n v="2.2959999999999998"/>
    <n v="2"/>
    <n v="0.8"/>
    <x v="3797"/>
    <x v="1"/>
    <x v="3"/>
    <x v="2"/>
    <x v="6"/>
  </r>
  <r>
    <n v="4922"/>
    <s v="CA-2017-114055"/>
    <d v="2017-12-25T00:00:00"/>
    <d v="2017-12-29T00:00:00"/>
    <s v="Second Class"/>
    <s v="MH-18115"/>
    <x v="414"/>
    <x v="2"/>
    <s v="United States"/>
    <s v="Huntsville"/>
    <x v="19"/>
    <n v="35810"/>
    <x v="0"/>
    <s v="OFF-PA-10004381"/>
    <x v="1"/>
    <x v="10"/>
    <s v="14-7/8 x 11 Blue Bar Computer Printout Paper"/>
    <n v="96.08"/>
    <n v="2"/>
    <n v="0"/>
    <x v="4084"/>
    <x v="0"/>
    <x v="3"/>
    <x v="0"/>
    <x v="4"/>
  </r>
  <r>
    <n v="4923"/>
    <s v="CA-2017-114055"/>
    <d v="2017-12-25T00:00:00"/>
    <d v="2017-12-29T00:00:00"/>
    <s v="Second Class"/>
    <s v="MH-18115"/>
    <x v="414"/>
    <x v="2"/>
    <s v="United States"/>
    <s v="Huntsville"/>
    <x v="19"/>
    <n v="35810"/>
    <x v="0"/>
    <s v="OFF-FA-10003059"/>
    <x v="1"/>
    <x v="13"/>
    <s v="Assorted Color Push Pins"/>
    <n v="3.62"/>
    <n v="2"/>
    <n v="0"/>
    <x v="4085"/>
    <x v="0"/>
    <x v="3"/>
    <x v="0"/>
    <x v="4"/>
  </r>
  <r>
    <n v="4924"/>
    <s v="CA-2017-114055"/>
    <d v="2017-12-25T00:00:00"/>
    <d v="2017-12-29T00:00:00"/>
    <s v="Second Class"/>
    <s v="MH-18115"/>
    <x v="414"/>
    <x v="2"/>
    <s v="United States"/>
    <s v="Huntsville"/>
    <x v="19"/>
    <n v="35810"/>
    <x v="0"/>
    <s v="OFF-PA-10000994"/>
    <x v="1"/>
    <x v="10"/>
    <s v="Xerox 1915"/>
    <n v="629.1"/>
    <n v="6"/>
    <n v="0"/>
    <x v="2952"/>
    <x v="0"/>
    <x v="3"/>
    <x v="0"/>
    <x v="4"/>
  </r>
  <r>
    <n v="4925"/>
    <s v="CA-2017-114055"/>
    <d v="2017-12-25T00:00:00"/>
    <d v="2017-12-29T00:00:00"/>
    <s v="Second Class"/>
    <s v="MH-18115"/>
    <x v="414"/>
    <x v="2"/>
    <s v="United States"/>
    <s v="Huntsville"/>
    <x v="19"/>
    <n v="35810"/>
    <x v="0"/>
    <s v="TEC-PH-10002890"/>
    <x v="2"/>
    <x v="7"/>
    <s v="AT&amp;T 17929 Lendline Telephone"/>
    <n v="90.48"/>
    <n v="2"/>
    <n v="0"/>
    <x v="4086"/>
    <x v="0"/>
    <x v="3"/>
    <x v="0"/>
    <x v="4"/>
  </r>
  <r>
    <n v="4926"/>
    <s v="CA-2017-126438"/>
    <d v="2017-09-10T00:00:00"/>
    <d v="2017-09-13T00:00:00"/>
    <s v="First Class"/>
    <s v="AR-10345"/>
    <x v="753"/>
    <x v="1"/>
    <s v="United States"/>
    <s v="Lawrence"/>
    <x v="31"/>
    <n v="1841"/>
    <x v="3"/>
    <s v="OFF-AR-10003338"/>
    <x v="1"/>
    <x v="6"/>
    <s v="Eberhard Faber 3 1/2&quot; Golf Pencils"/>
    <n v="14.88"/>
    <n v="2"/>
    <n v="0"/>
    <x v="4087"/>
    <x v="0"/>
    <x v="3"/>
    <x v="2"/>
    <x v="8"/>
  </r>
  <r>
    <n v="4927"/>
    <s v="CA-2017-117653"/>
    <d v="2017-10-19T00:00:00"/>
    <d v="2017-10-23T00:00:00"/>
    <s v="Standard Class"/>
    <s v="MO-17500"/>
    <x v="373"/>
    <x v="0"/>
    <s v="United States"/>
    <s v="Chicago"/>
    <x v="10"/>
    <n v="60623"/>
    <x v="2"/>
    <s v="FUR-TA-10003008"/>
    <x v="0"/>
    <x v="3"/>
    <s v="Lesro Round Back Collection Coffee Table, End Table"/>
    <n v="91.275000000000006"/>
    <n v="1"/>
    <n v="0.5"/>
    <x v="4088"/>
    <x v="1"/>
    <x v="3"/>
    <x v="0"/>
    <x v="2"/>
  </r>
  <r>
    <n v="4928"/>
    <s v="CA-2017-143245"/>
    <d v="2017-12-01T00:00:00"/>
    <d v="2017-12-06T00:00:00"/>
    <s v="Standard Class"/>
    <s v="AD-10180"/>
    <x v="57"/>
    <x v="2"/>
    <s v="United States"/>
    <s v="Fairfield"/>
    <x v="29"/>
    <n v="6824"/>
    <x v="3"/>
    <s v="OFF-PA-10001972"/>
    <x v="1"/>
    <x v="10"/>
    <s v="Xerox 214"/>
    <n v="19.440000000000001"/>
    <n v="3"/>
    <n v="0"/>
    <x v="551"/>
    <x v="0"/>
    <x v="3"/>
    <x v="0"/>
    <x v="4"/>
  </r>
  <r>
    <n v="4929"/>
    <s v="CA-2017-143245"/>
    <d v="2017-12-01T00:00:00"/>
    <d v="2017-12-06T00:00:00"/>
    <s v="Standard Class"/>
    <s v="AD-10180"/>
    <x v="57"/>
    <x v="2"/>
    <s v="United States"/>
    <s v="Fairfield"/>
    <x v="29"/>
    <n v="6824"/>
    <x v="3"/>
    <s v="FUR-CH-10000155"/>
    <x v="0"/>
    <x v="1"/>
    <s v="Global Comet Stacking Armless Chair"/>
    <n v="897.15"/>
    <n v="3"/>
    <n v="0"/>
    <x v="4089"/>
    <x v="0"/>
    <x v="3"/>
    <x v="0"/>
    <x v="4"/>
  </r>
  <r>
    <n v="4930"/>
    <s v="US-2014-138828"/>
    <d v="2014-09-02T00:00:00"/>
    <d v="2014-09-03T00:00:00"/>
    <s v="First Class"/>
    <s v="KD-16345"/>
    <x v="44"/>
    <x v="0"/>
    <s v="United States"/>
    <s v="New York City"/>
    <x v="15"/>
    <n v="10009"/>
    <x v="3"/>
    <s v="OFF-AR-10000658"/>
    <x v="1"/>
    <x v="6"/>
    <s v="Newell 324"/>
    <n v="57.75"/>
    <n v="5"/>
    <n v="0"/>
    <x v="4090"/>
    <x v="0"/>
    <x v="2"/>
    <x v="2"/>
    <x v="8"/>
  </r>
  <r>
    <n v="4931"/>
    <s v="US-2014-138828"/>
    <d v="2014-09-02T00:00:00"/>
    <d v="2014-09-03T00:00:00"/>
    <s v="First Class"/>
    <s v="KD-16345"/>
    <x v="44"/>
    <x v="0"/>
    <s v="United States"/>
    <s v="New York City"/>
    <x v="15"/>
    <n v="10009"/>
    <x v="3"/>
    <s v="OFF-PA-10000349"/>
    <x v="1"/>
    <x v="10"/>
    <s v="Easy-staple paper"/>
    <n v="14.94"/>
    <n v="3"/>
    <n v="0"/>
    <x v="1937"/>
    <x v="0"/>
    <x v="2"/>
    <x v="2"/>
    <x v="8"/>
  </r>
  <r>
    <n v="4932"/>
    <s v="CA-2017-143651"/>
    <d v="2017-03-25T00:00:00"/>
    <d v="2017-03-30T00:00:00"/>
    <s v="Standard Class"/>
    <s v="FM-14215"/>
    <x v="524"/>
    <x v="1"/>
    <s v="United States"/>
    <s v="Seattle"/>
    <x v="4"/>
    <n v="98103"/>
    <x v="1"/>
    <s v="OFF-AR-10001446"/>
    <x v="1"/>
    <x v="6"/>
    <s v="Newell 309"/>
    <n v="23.1"/>
    <n v="2"/>
    <n v="0"/>
    <x v="4091"/>
    <x v="0"/>
    <x v="3"/>
    <x v="3"/>
    <x v="10"/>
  </r>
  <r>
    <n v="4933"/>
    <s v="CA-2015-106978"/>
    <d v="2015-09-28T00:00:00"/>
    <d v="2015-10-04T00:00:00"/>
    <s v="Standard Class"/>
    <s v="ZC-21910"/>
    <x v="233"/>
    <x v="0"/>
    <s v="United States"/>
    <s v="Aurora"/>
    <x v="22"/>
    <n v="80013"/>
    <x v="1"/>
    <s v="OFF-EN-10004483"/>
    <x v="1"/>
    <x v="12"/>
    <s v="#10 White Business Envelopes,4 1/8 x 9 1/2"/>
    <n v="12.536"/>
    <n v="1"/>
    <n v="0.2"/>
    <x v="4092"/>
    <x v="2"/>
    <x v="1"/>
    <x v="2"/>
    <x v="8"/>
  </r>
  <r>
    <n v="4934"/>
    <s v="CA-2015-106978"/>
    <d v="2015-09-28T00:00:00"/>
    <d v="2015-10-04T00:00:00"/>
    <s v="Standard Class"/>
    <s v="ZC-21910"/>
    <x v="233"/>
    <x v="0"/>
    <s v="United States"/>
    <s v="Aurora"/>
    <x v="22"/>
    <n v="80013"/>
    <x v="1"/>
    <s v="OFF-BI-10002012"/>
    <x v="1"/>
    <x v="8"/>
    <s v="Wilson Jones Easy Flow II Sheet Lifters"/>
    <n v="1.08"/>
    <n v="2"/>
    <n v="0.7"/>
    <x v="915"/>
    <x v="1"/>
    <x v="1"/>
    <x v="2"/>
    <x v="8"/>
  </r>
  <r>
    <n v="4935"/>
    <s v="CA-2015-106978"/>
    <d v="2015-09-28T00:00:00"/>
    <d v="2015-10-04T00:00:00"/>
    <s v="Standard Class"/>
    <s v="ZC-21910"/>
    <x v="233"/>
    <x v="0"/>
    <s v="United States"/>
    <s v="Aurora"/>
    <x v="22"/>
    <n v="80013"/>
    <x v="1"/>
    <s v="OFF-FA-10003021"/>
    <x v="1"/>
    <x v="13"/>
    <s v="Staples"/>
    <n v="4.5119999999999996"/>
    <n v="3"/>
    <n v="0.2"/>
    <x v="4093"/>
    <x v="2"/>
    <x v="1"/>
    <x v="2"/>
    <x v="8"/>
  </r>
  <r>
    <n v="4936"/>
    <s v="CA-2015-155124"/>
    <d v="2015-03-15T00:00:00"/>
    <d v="2015-03-21T00:00:00"/>
    <s v="Standard Class"/>
    <s v="KS-16300"/>
    <x v="754"/>
    <x v="1"/>
    <s v="United States"/>
    <s v="Lehi"/>
    <x v="7"/>
    <n v="84043"/>
    <x v="1"/>
    <s v="TEC-PH-10003356"/>
    <x v="2"/>
    <x v="7"/>
    <s v="SmartStand Mobile Device Holder, Assorted Colors"/>
    <n v="16.776"/>
    <n v="3"/>
    <n v="0.2"/>
    <x v="4094"/>
    <x v="2"/>
    <x v="1"/>
    <x v="3"/>
    <x v="10"/>
  </r>
  <r>
    <n v="4937"/>
    <s v="CA-2017-150931"/>
    <d v="2017-01-06T00:00:00"/>
    <d v="2017-01-13T00:00:00"/>
    <s v="Standard Class"/>
    <s v="DP-13390"/>
    <x v="503"/>
    <x v="2"/>
    <s v="United States"/>
    <s v="Tuscaloosa"/>
    <x v="19"/>
    <n v="35401"/>
    <x v="0"/>
    <s v="OFF-BI-10004728"/>
    <x v="1"/>
    <x v="8"/>
    <s v="Wilson Jones Turn Tabs Binder Tool for Ring Binders"/>
    <n v="33.74"/>
    <n v="7"/>
    <n v="0"/>
    <x v="4095"/>
    <x v="0"/>
    <x v="3"/>
    <x v="3"/>
    <x v="9"/>
  </r>
  <r>
    <n v="4938"/>
    <s v="CA-2014-157147"/>
    <d v="2014-01-13T00:00:00"/>
    <d v="2014-01-18T00:00:00"/>
    <s v="Standard Class"/>
    <s v="BD-11605"/>
    <x v="205"/>
    <x v="0"/>
    <s v="United States"/>
    <s v="San Francisco"/>
    <x v="1"/>
    <n v="94109"/>
    <x v="1"/>
    <s v="OFF-ST-10000078"/>
    <x v="1"/>
    <x v="4"/>
    <s v="Tennsco 6- and 18-Compartment Lockers"/>
    <n v="1325.85"/>
    <n v="5"/>
    <n v="0"/>
    <x v="2366"/>
    <x v="0"/>
    <x v="2"/>
    <x v="3"/>
    <x v="9"/>
  </r>
  <r>
    <n v="4939"/>
    <s v="CA-2014-157147"/>
    <d v="2014-01-13T00:00:00"/>
    <d v="2014-01-18T00:00:00"/>
    <s v="Standard Class"/>
    <s v="BD-11605"/>
    <x v="205"/>
    <x v="0"/>
    <s v="United States"/>
    <s v="San Francisco"/>
    <x v="1"/>
    <n v="94109"/>
    <x v="1"/>
    <s v="FUR-BO-10003034"/>
    <x v="0"/>
    <x v="0"/>
    <s v="O'Sullivan Elevations Bookcase, Cherry Finish"/>
    <n v="333.99900000000002"/>
    <n v="3"/>
    <n v="0.15"/>
    <x v="4096"/>
    <x v="2"/>
    <x v="2"/>
    <x v="3"/>
    <x v="9"/>
  </r>
  <r>
    <n v="4940"/>
    <s v="CA-2014-157147"/>
    <d v="2014-01-13T00:00:00"/>
    <d v="2014-01-18T00:00:00"/>
    <s v="Standard Class"/>
    <s v="BD-11605"/>
    <x v="205"/>
    <x v="0"/>
    <s v="United States"/>
    <s v="San Francisco"/>
    <x v="1"/>
    <n v="94109"/>
    <x v="1"/>
    <s v="OFF-AR-10003514"/>
    <x v="1"/>
    <x v="6"/>
    <s v="4009 Highlighters by Sanford"/>
    <n v="19.899999999999999"/>
    <n v="5"/>
    <n v="0"/>
    <x v="191"/>
    <x v="0"/>
    <x v="2"/>
    <x v="3"/>
    <x v="9"/>
  </r>
  <r>
    <n v="4941"/>
    <s v="CA-2015-156482"/>
    <d v="2015-02-06T00:00:00"/>
    <d v="2015-02-13T00:00:00"/>
    <s v="Standard Class"/>
    <s v="IL-15100"/>
    <x v="582"/>
    <x v="0"/>
    <s v="United States"/>
    <s v="Wilmington"/>
    <x v="13"/>
    <n v="19805"/>
    <x v="3"/>
    <s v="FUR-CH-10001708"/>
    <x v="0"/>
    <x v="1"/>
    <s v="Office Star - Contemporary Swivel Chair with Padded Adjustable Arms and Flex Back"/>
    <n v="1268.82"/>
    <n v="9"/>
    <n v="0"/>
    <x v="4097"/>
    <x v="0"/>
    <x v="1"/>
    <x v="3"/>
    <x v="11"/>
  </r>
  <r>
    <n v="4942"/>
    <s v="CA-2015-156482"/>
    <d v="2015-02-06T00:00:00"/>
    <d v="2015-02-13T00:00:00"/>
    <s v="Standard Class"/>
    <s v="IL-15100"/>
    <x v="582"/>
    <x v="0"/>
    <s v="United States"/>
    <s v="Wilmington"/>
    <x v="13"/>
    <n v="19805"/>
    <x v="3"/>
    <s v="FUR-BO-10002598"/>
    <x v="0"/>
    <x v="0"/>
    <s v="Hon Metal Bookcases, Putty"/>
    <n v="283.92"/>
    <n v="4"/>
    <n v="0"/>
    <x v="4098"/>
    <x v="0"/>
    <x v="1"/>
    <x v="3"/>
    <x v="11"/>
  </r>
  <r>
    <n v="4943"/>
    <s v="CA-2015-156482"/>
    <d v="2015-02-06T00:00:00"/>
    <d v="2015-02-13T00:00:00"/>
    <s v="Standard Class"/>
    <s v="IL-15100"/>
    <x v="582"/>
    <x v="0"/>
    <s v="United States"/>
    <s v="Wilmington"/>
    <x v="13"/>
    <n v="19805"/>
    <x v="3"/>
    <s v="OFF-AR-10001022"/>
    <x v="1"/>
    <x v="6"/>
    <s v="SANFORD Liquid Accent Tank-Style Highlighters"/>
    <n v="5.68"/>
    <n v="2"/>
    <n v="0"/>
    <x v="1138"/>
    <x v="0"/>
    <x v="1"/>
    <x v="3"/>
    <x v="11"/>
  </r>
  <r>
    <n v="4944"/>
    <s v="CA-2017-106782"/>
    <d v="2017-12-21T00:00:00"/>
    <d v="2017-12-27T00:00:00"/>
    <s v="Standard Class"/>
    <s v="LP-17095"/>
    <x v="431"/>
    <x v="0"/>
    <s v="United States"/>
    <s v="Lafayette"/>
    <x v="14"/>
    <n v="47905"/>
    <x v="2"/>
    <s v="OFF-ST-10004459"/>
    <x v="1"/>
    <x v="4"/>
    <s v="Tennsco Single-Tier Lockers"/>
    <n v="375.34"/>
    <n v="1"/>
    <n v="0"/>
    <x v="2817"/>
    <x v="0"/>
    <x v="3"/>
    <x v="0"/>
    <x v="4"/>
  </r>
  <r>
    <n v="4945"/>
    <s v="CA-2016-151372"/>
    <d v="2016-09-05T00:00:00"/>
    <d v="2016-09-06T00:00:00"/>
    <s v="First Class"/>
    <s v="JH-15985"/>
    <x v="98"/>
    <x v="0"/>
    <s v="United States"/>
    <s v="Redondo Beach"/>
    <x v="1"/>
    <n v="90278"/>
    <x v="1"/>
    <s v="OFF-PA-10004381"/>
    <x v="1"/>
    <x v="10"/>
    <s v="14-7/8 x 11 Blue Bar Computer Printout Paper"/>
    <n v="96.08"/>
    <n v="2"/>
    <n v="0"/>
    <x v="4084"/>
    <x v="0"/>
    <x v="0"/>
    <x v="2"/>
    <x v="8"/>
  </r>
  <r>
    <n v="4946"/>
    <s v="CA-2016-151372"/>
    <d v="2016-09-05T00:00:00"/>
    <d v="2016-09-06T00:00:00"/>
    <s v="First Class"/>
    <s v="JH-15985"/>
    <x v="98"/>
    <x v="0"/>
    <s v="United States"/>
    <s v="Redondo Beach"/>
    <x v="1"/>
    <n v="90278"/>
    <x v="1"/>
    <s v="OFF-BI-10000050"/>
    <x v="1"/>
    <x v="8"/>
    <s v="Angle-D Binders with Locking Rings, Label Holders"/>
    <n v="11.68"/>
    <n v="2"/>
    <n v="0.2"/>
    <x v="4099"/>
    <x v="2"/>
    <x v="0"/>
    <x v="2"/>
    <x v="8"/>
  </r>
  <r>
    <n v="4947"/>
    <s v="CA-2016-151372"/>
    <d v="2016-09-05T00:00:00"/>
    <d v="2016-09-06T00:00:00"/>
    <s v="First Class"/>
    <s v="JH-15985"/>
    <x v="98"/>
    <x v="0"/>
    <s v="United States"/>
    <s v="Redondo Beach"/>
    <x v="1"/>
    <n v="90278"/>
    <x v="1"/>
    <s v="OFF-FA-10000304"/>
    <x v="1"/>
    <x v="13"/>
    <s v="Advantus Push Pins"/>
    <n v="4.3600000000000003"/>
    <n v="2"/>
    <n v="0"/>
    <x v="4100"/>
    <x v="0"/>
    <x v="0"/>
    <x v="2"/>
    <x v="8"/>
  </r>
  <r>
    <n v="4948"/>
    <s v="CA-2014-102085"/>
    <d v="2014-10-04T00:00:00"/>
    <d v="2014-10-09T00:00:00"/>
    <s v="Standard Class"/>
    <s v="JD-16015"/>
    <x v="557"/>
    <x v="0"/>
    <s v="United States"/>
    <s v="Seattle"/>
    <x v="4"/>
    <n v="98115"/>
    <x v="1"/>
    <s v="OFF-LA-10002475"/>
    <x v="1"/>
    <x v="2"/>
    <s v="Avery 519"/>
    <n v="29.24"/>
    <n v="4"/>
    <n v="0"/>
    <x v="4101"/>
    <x v="0"/>
    <x v="2"/>
    <x v="0"/>
    <x v="2"/>
  </r>
  <r>
    <n v="4949"/>
    <s v="CA-2017-107125"/>
    <d v="2017-11-27T00:00:00"/>
    <d v="2017-12-02T00:00:00"/>
    <s v="Standard Class"/>
    <s v="BD-11320"/>
    <x v="217"/>
    <x v="0"/>
    <s v="United States"/>
    <s v="Los Angeles"/>
    <x v="1"/>
    <n v="90045"/>
    <x v="1"/>
    <s v="OFF-BI-10001989"/>
    <x v="1"/>
    <x v="8"/>
    <s v="Premium Transparent Presentation Covers by GBC"/>
    <n v="117.488"/>
    <n v="7"/>
    <n v="0.2"/>
    <x v="4102"/>
    <x v="2"/>
    <x v="3"/>
    <x v="0"/>
    <x v="0"/>
  </r>
  <r>
    <n v="4950"/>
    <s v="CA-2017-107125"/>
    <d v="2017-11-27T00:00:00"/>
    <d v="2017-12-02T00:00:00"/>
    <s v="Standard Class"/>
    <s v="BD-11320"/>
    <x v="217"/>
    <x v="0"/>
    <s v="United States"/>
    <s v="Los Angeles"/>
    <x v="1"/>
    <n v="90045"/>
    <x v="1"/>
    <s v="FUR-FU-10000732"/>
    <x v="0"/>
    <x v="5"/>
    <s v="Eldon 200 Class Desk Accessories"/>
    <n v="18.84"/>
    <n v="3"/>
    <n v="0"/>
    <x v="618"/>
    <x v="0"/>
    <x v="3"/>
    <x v="0"/>
    <x v="0"/>
  </r>
  <r>
    <n v="4951"/>
    <s v="CA-2016-125815"/>
    <d v="2016-10-28T00:00:00"/>
    <d v="2016-11-01T00:00:00"/>
    <s v="Second Class"/>
    <s v="DL-13330"/>
    <x v="658"/>
    <x v="0"/>
    <s v="United States"/>
    <s v="New York City"/>
    <x v="15"/>
    <n v="10009"/>
    <x v="3"/>
    <s v="OFF-AR-10004441"/>
    <x v="1"/>
    <x v="6"/>
    <s v="BIC Brite Liner Highlighters"/>
    <n v="12.42"/>
    <n v="3"/>
    <n v="0"/>
    <x v="1856"/>
    <x v="0"/>
    <x v="0"/>
    <x v="0"/>
    <x v="2"/>
  </r>
  <r>
    <n v="4952"/>
    <s v="CA-2015-144190"/>
    <d v="2015-06-09T00:00:00"/>
    <d v="2015-06-13T00:00:00"/>
    <s v="Standard Class"/>
    <s v="NC-18415"/>
    <x v="720"/>
    <x v="0"/>
    <s v="United States"/>
    <s v="Royal Oak"/>
    <x v="12"/>
    <n v="48073"/>
    <x v="2"/>
    <s v="OFF-PA-10000304"/>
    <x v="1"/>
    <x v="10"/>
    <s v="Xerox 1995"/>
    <n v="12.96"/>
    <n v="2"/>
    <n v="0"/>
    <x v="91"/>
    <x v="0"/>
    <x v="1"/>
    <x v="1"/>
    <x v="1"/>
  </r>
  <r>
    <n v="4953"/>
    <s v="CA-2017-117926"/>
    <d v="2017-12-08T00:00:00"/>
    <d v="2017-12-12T00:00:00"/>
    <s v="Second Class"/>
    <s v="AS-10225"/>
    <x v="127"/>
    <x v="1"/>
    <s v="United States"/>
    <s v="San Francisco"/>
    <x v="1"/>
    <n v="94109"/>
    <x v="1"/>
    <s v="OFF-AP-10002670"/>
    <x v="1"/>
    <x v="9"/>
    <s v="Belkin 8-Outlet Premiere SurgeMaster II Surge Protectors"/>
    <n v="69.48"/>
    <n v="1"/>
    <n v="0"/>
    <x v="4103"/>
    <x v="0"/>
    <x v="3"/>
    <x v="0"/>
    <x v="4"/>
  </r>
  <r>
    <n v="4954"/>
    <s v="CA-2015-153906"/>
    <d v="2015-03-16T00:00:00"/>
    <d v="2015-03-20T00:00:00"/>
    <s v="Standard Class"/>
    <s v="MS-17980"/>
    <x v="99"/>
    <x v="1"/>
    <s v="United States"/>
    <s v="New York City"/>
    <x v="15"/>
    <n v="10009"/>
    <x v="3"/>
    <s v="TEC-PH-10001527"/>
    <x v="2"/>
    <x v="7"/>
    <s v="Plantronics MX500i Earset"/>
    <n v="85.9"/>
    <n v="2"/>
    <n v="0"/>
    <x v="4104"/>
    <x v="0"/>
    <x v="1"/>
    <x v="3"/>
    <x v="10"/>
  </r>
  <r>
    <n v="4955"/>
    <s v="CA-2014-160262"/>
    <d v="2014-06-09T00:00:00"/>
    <d v="2014-06-13T00:00:00"/>
    <s v="Second Class"/>
    <s v="TS-21205"/>
    <x v="131"/>
    <x v="1"/>
    <s v="United States"/>
    <s v="North Las Vegas"/>
    <x v="33"/>
    <n v="89031"/>
    <x v="1"/>
    <s v="OFF-AR-10002335"/>
    <x v="1"/>
    <x v="6"/>
    <s v="DIXON Oriole Pencils"/>
    <n v="18.059999999999999"/>
    <n v="7"/>
    <n v="0"/>
    <x v="4105"/>
    <x v="0"/>
    <x v="2"/>
    <x v="1"/>
    <x v="1"/>
  </r>
  <r>
    <n v="4956"/>
    <s v="CA-2014-160262"/>
    <d v="2014-06-09T00:00:00"/>
    <d v="2014-06-13T00:00:00"/>
    <s v="Second Class"/>
    <s v="TS-21205"/>
    <x v="131"/>
    <x v="1"/>
    <s v="United States"/>
    <s v="North Las Vegas"/>
    <x v="33"/>
    <n v="89031"/>
    <x v="1"/>
    <s v="OFF-PA-10003641"/>
    <x v="1"/>
    <x v="10"/>
    <s v="Xerox 1909"/>
    <n v="79.14"/>
    <n v="3"/>
    <n v="0"/>
    <x v="1253"/>
    <x v="0"/>
    <x v="2"/>
    <x v="1"/>
    <x v="1"/>
  </r>
  <r>
    <n v="4957"/>
    <s v="CA-2014-160262"/>
    <d v="2014-06-09T00:00:00"/>
    <d v="2014-06-13T00:00:00"/>
    <s v="Second Class"/>
    <s v="TS-21205"/>
    <x v="131"/>
    <x v="1"/>
    <s v="United States"/>
    <s v="North Las Vegas"/>
    <x v="33"/>
    <n v="89031"/>
    <x v="1"/>
    <s v="FUR-FU-10002685"/>
    <x v="0"/>
    <x v="5"/>
    <s v="Executive Impressions 13-1/2&quot; Indoor/Outdoor Wall Clock"/>
    <n v="37.4"/>
    <n v="2"/>
    <n v="0"/>
    <x v="4106"/>
    <x v="0"/>
    <x v="2"/>
    <x v="1"/>
    <x v="1"/>
  </r>
  <r>
    <n v="4958"/>
    <s v="CA-2015-127607"/>
    <d v="2015-03-20T00:00:00"/>
    <d v="2015-03-26T00:00:00"/>
    <s v="Standard Class"/>
    <s v="JK-15730"/>
    <x v="300"/>
    <x v="0"/>
    <s v="United States"/>
    <s v="Carrollton"/>
    <x v="5"/>
    <n v="75007"/>
    <x v="2"/>
    <s v="OFF-BI-10001308"/>
    <x v="1"/>
    <x v="8"/>
    <s v="GBC Standard Plastic Binding Systems' Combs"/>
    <n v="2.512"/>
    <n v="2"/>
    <n v="0.8"/>
    <x v="4107"/>
    <x v="1"/>
    <x v="1"/>
    <x v="3"/>
    <x v="10"/>
  </r>
  <r>
    <n v="4959"/>
    <s v="CA-2015-127607"/>
    <d v="2015-03-20T00:00:00"/>
    <d v="2015-03-26T00:00:00"/>
    <s v="Standard Class"/>
    <s v="JK-15730"/>
    <x v="300"/>
    <x v="0"/>
    <s v="United States"/>
    <s v="Carrollton"/>
    <x v="5"/>
    <n v="75007"/>
    <x v="2"/>
    <s v="OFF-FA-10003485"/>
    <x v="1"/>
    <x v="13"/>
    <s v="Staples"/>
    <n v="18.864000000000001"/>
    <n v="9"/>
    <n v="0.2"/>
    <x v="4108"/>
    <x v="2"/>
    <x v="1"/>
    <x v="3"/>
    <x v="10"/>
  </r>
  <r>
    <n v="4960"/>
    <s v="CA-2016-166226"/>
    <d v="2016-11-18T00:00:00"/>
    <d v="2016-11-22T00:00:00"/>
    <s v="Standard Class"/>
    <s v="TC-21535"/>
    <x v="426"/>
    <x v="2"/>
    <s v="United States"/>
    <s v="Los Angeles"/>
    <x v="1"/>
    <n v="90008"/>
    <x v="1"/>
    <s v="TEC-PH-10003357"/>
    <x v="2"/>
    <x v="7"/>
    <s v="Grandstream GXP2100 Mainstream Business Phone"/>
    <n v="61.192"/>
    <n v="1"/>
    <n v="0.2"/>
    <x v="4109"/>
    <x v="2"/>
    <x v="0"/>
    <x v="0"/>
    <x v="0"/>
  </r>
  <r>
    <n v="4961"/>
    <s v="CA-2016-166226"/>
    <d v="2016-11-18T00:00:00"/>
    <d v="2016-11-22T00:00:00"/>
    <s v="Standard Class"/>
    <s v="TC-21535"/>
    <x v="426"/>
    <x v="2"/>
    <s v="United States"/>
    <s v="Los Angeles"/>
    <x v="1"/>
    <n v="90008"/>
    <x v="1"/>
    <s v="OFF-AP-10002867"/>
    <x v="1"/>
    <x v="9"/>
    <s v="Fellowes Command Center 5-outlet power strip"/>
    <n v="67.84"/>
    <n v="1"/>
    <n v="0"/>
    <x v="4110"/>
    <x v="0"/>
    <x v="0"/>
    <x v="0"/>
    <x v="0"/>
  </r>
  <r>
    <n v="4962"/>
    <s v="CA-2014-156587"/>
    <d v="2014-03-07T00:00:00"/>
    <d v="2014-03-08T00:00:00"/>
    <s v="First Class"/>
    <s v="AB-10015"/>
    <x v="755"/>
    <x v="0"/>
    <s v="United States"/>
    <s v="Seattle"/>
    <x v="4"/>
    <n v="98103"/>
    <x v="1"/>
    <s v="FUR-CH-10004477"/>
    <x v="0"/>
    <x v="1"/>
    <s v="Global Push Button Manager's Chair, Indigo"/>
    <n v="48.712000000000003"/>
    <n v="1"/>
    <n v="0.2"/>
    <x v="4111"/>
    <x v="2"/>
    <x v="2"/>
    <x v="3"/>
    <x v="10"/>
  </r>
  <r>
    <n v="4963"/>
    <s v="CA-2014-156587"/>
    <d v="2014-03-07T00:00:00"/>
    <d v="2014-03-08T00:00:00"/>
    <s v="First Class"/>
    <s v="AB-10015"/>
    <x v="755"/>
    <x v="0"/>
    <s v="United States"/>
    <s v="Seattle"/>
    <x v="4"/>
    <n v="98103"/>
    <x v="1"/>
    <s v="OFF-AR-10001427"/>
    <x v="1"/>
    <x v="6"/>
    <s v="Newell 330"/>
    <n v="17.940000000000001"/>
    <n v="3"/>
    <n v="0"/>
    <x v="657"/>
    <x v="0"/>
    <x v="2"/>
    <x v="3"/>
    <x v="10"/>
  </r>
  <r>
    <n v="4964"/>
    <s v="CA-2014-156587"/>
    <d v="2014-03-07T00:00:00"/>
    <d v="2014-03-08T00:00:00"/>
    <s v="First Class"/>
    <s v="AB-10015"/>
    <x v="755"/>
    <x v="0"/>
    <s v="United States"/>
    <s v="Seattle"/>
    <x v="4"/>
    <n v="98103"/>
    <x v="1"/>
    <s v="OFF-ST-10002344"/>
    <x v="1"/>
    <x v="4"/>
    <s v="Carina 42&quot;Hx23 3/4&quot;W Media Storage Unit"/>
    <n v="242.94"/>
    <n v="3"/>
    <n v="0"/>
    <x v="2719"/>
    <x v="0"/>
    <x v="2"/>
    <x v="3"/>
    <x v="10"/>
  </r>
  <r>
    <n v="4965"/>
    <s v="CA-2016-141180"/>
    <d v="2016-05-15T00:00:00"/>
    <d v="2016-05-19T00:00:00"/>
    <s v="Second Class"/>
    <s v="DP-13000"/>
    <x v="24"/>
    <x v="0"/>
    <s v="United States"/>
    <s v="Fort Lauderdale"/>
    <x v="2"/>
    <n v="33311"/>
    <x v="0"/>
    <s v="OFF-BI-10000301"/>
    <x v="1"/>
    <x v="8"/>
    <s v="GBC Instant Report Kit"/>
    <n v="7.7640000000000002"/>
    <n v="4"/>
    <n v="0.7"/>
    <x v="4112"/>
    <x v="1"/>
    <x v="0"/>
    <x v="1"/>
    <x v="5"/>
  </r>
  <r>
    <n v="4966"/>
    <s v="CA-2015-109708"/>
    <d v="2015-05-25T00:00:00"/>
    <d v="2015-05-28T00:00:00"/>
    <s v="Second Class"/>
    <s v="CY-12745"/>
    <x v="388"/>
    <x v="1"/>
    <s v="United States"/>
    <s v="Columbia"/>
    <x v="18"/>
    <n v="38401"/>
    <x v="0"/>
    <s v="TEC-PH-10001944"/>
    <x v="2"/>
    <x v="7"/>
    <s v="Wi-Ex zBoost YX540 Cellular Phone Signal Booster"/>
    <n v="467.04"/>
    <n v="4"/>
    <n v="0.2"/>
    <x v="4113"/>
    <x v="2"/>
    <x v="1"/>
    <x v="1"/>
    <x v="5"/>
  </r>
  <r>
    <n v="4967"/>
    <s v="CA-2015-122406"/>
    <d v="2015-08-02T00:00:00"/>
    <d v="2015-08-05T00:00:00"/>
    <s v="Second Class"/>
    <s v="BE-11455"/>
    <x v="534"/>
    <x v="2"/>
    <s v="United States"/>
    <s v="Providence"/>
    <x v="34"/>
    <n v="2908"/>
    <x v="3"/>
    <s v="TEC-PH-10001527"/>
    <x v="2"/>
    <x v="7"/>
    <s v="Plantronics MX500i Earset"/>
    <n v="128.85"/>
    <n v="3"/>
    <n v="0"/>
    <x v="4114"/>
    <x v="0"/>
    <x v="1"/>
    <x v="2"/>
    <x v="6"/>
  </r>
  <r>
    <n v="4968"/>
    <s v="CA-2015-122406"/>
    <d v="2015-08-02T00:00:00"/>
    <d v="2015-08-05T00:00:00"/>
    <s v="Second Class"/>
    <s v="BE-11455"/>
    <x v="534"/>
    <x v="2"/>
    <s v="United States"/>
    <s v="Providence"/>
    <x v="34"/>
    <n v="2908"/>
    <x v="3"/>
    <s v="OFF-PA-10001307"/>
    <x v="1"/>
    <x v="10"/>
    <s v="Important Message Pads, 50 4-1/4 x 5-1/2 Forms per Pad"/>
    <n v="8.4"/>
    <n v="2"/>
    <n v="0"/>
    <x v="4115"/>
    <x v="0"/>
    <x v="1"/>
    <x v="2"/>
    <x v="6"/>
  </r>
  <r>
    <n v="4969"/>
    <s v="CA-2015-122406"/>
    <d v="2015-08-02T00:00:00"/>
    <d v="2015-08-05T00:00:00"/>
    <s v="Second Class"/>
    <s v="BE-11455"/>
    <x v="534"/>
    <x v="2"/>
    <s v="United States"/>
    <s v="Providence"/>
    <x v="34"/>
    <n v="2908"/>
    <x v="3"/>
    <s v="TEC-AC-10004571"/>
    <x v="2"/>
    <x v="11"/>
    <s v="Logitech G700s Rechargeable Gaming Mouse"/>
    <n v="199.98"/>
    <n v="2"/>
    <n v="0"/>
    <x v="4116"/>
    <x v="0"/>
    <x v="1"/>
    <x v="2"/>
    <x v="6"/>
  </r>
  <r>
    <n v="4970"/>
    <s v="CA-2015-122406"/>
    <d v="2015-08-02T00:00:00"/>
    <d v="2015-08-05T00:00:00"/>
    <s v="Second Class"/>
    <s v="BE-11455"/>
    <x v="534"/>
    <x v="2"/>
    <s v="United States"/>
    <s v="Providence"/>
    <x v="34"/>
    <n v="2908"/>
    <x v="3"/>
    <s v="FUR-CH-10001973"/>
    <x v="0"/>
    <x v="1"/>
    <s v="Office Star Flex Back Scooter Chair with White Frame"/>
    <n v="110.98"/>
    <n v="1"/>
    <n v="0"/>
    <x v="4117"/>
    <x v="0"/>
    <x v="1"/>
    <x v="2"/>
    <x v="6"/>
  </r>
  <r>
    <n v="4971"/>
    <s v="US-2016-153815"/>
    <d v="2016-11-06T00:00:00"/>
    <d v="2016-11-09T00:00:00"/>
    <s v="First Class"/>
    <s v="KL-16555"/>
    <x v="126"/>
    <x v="1"/>
    <s v="United States"/>
    <s v="Jacksonville"/>
    <x v="2"/>
    <n v="32216"/>
    <x v="0"/>
    <s v="FUR-CH-10000513"/>
    <x v="0"/>
    <x v="1"/>
    <s v="High-Back Leather Manager's Chair"/>
    <n v="207.98400000000001"/>
    <n v="2"/>
    <n v="0.2"/>
    <x v="4118"/>
    <x v="2"/>
    <x v="0"/>
    <x v="0"/>
    <x v="0"/>
  </r>
  <r>
    <n v="4972"/>
    <s v="US-2016-153815"/>
    <d v="2016-11-06T00:00:00"/>
    <d v="2016-11-09T00:00:00"/>
    <s v="First Class"/>
    <s v="KL-16555"/>
    <x v="126"/>
    <x v="1"/>
    <s v="United States"/>
    <s v="Jacksonville"/>
    <x v="2"/>
    <n v="32216"/>
    <x v="0"/>
    <s v="OFF-PA-10002421"/>
    <x v="1"/>
    <x v="10"/>
    <s v="Embossed Ink Jet Note Cards"/>
    <n v="36.112000000000002"/>
    <n v="2"/>
    <n v="0.2"/>
    <x v="4119"/>
    <x v="2"/>
    <x v="0"/>
    <x v="0"/>
    <x v="0"/>
  </r>
  <r>
    <n v="4973"/>
    <s v="US-2016-153815"/>
    <d v="2016-11-06T00:00:00"/>
    <d v="2016-11-09T00:00:00"/>
    <s v="First Class"/>
    <s v="KL-16555"/>
    <x v="126"/>
    <x v="1"/>
    <s v="United States"/>
    <s v="Jacksonville"/>
    <x v="2"/>
    <n v="32216"/>
    <x v="0"/>
    <s v="FUR-FU-10004090"/>
    <x v="0"/>
    <x v="5"/>
    <s v="Executive Impressions 14&quot; Contract Wall Clock"/>
    <n v="35.567999999999998"/>
    <n v="2"/>
    <n v="0.2"/>
    <x v="4120"/>
    <x v="2"/>
    <x v="0"/>
    <x v="0"/>
    <x v="0"/>
  </r>
  <r>
    <n v="4974"/>
    <s v="US-2016-153815"/>
    <d v="2016-11-06T00:00:00"/>
    <d v="2016-11-09T00:00:00"/>
    <s v="First Class"/>
    <s v="KL-16555"/>
    <x v="126"/>
    <x v="1"/>
    <s v="United States"/>
    <s v="Jacksonville"/>
    <x v="2"/>
    <n v="32216"/>
    <x v="0"/>
    <s v="OFF-PA-10004071"/>
    <x v="1"/>
    <x v="10"/>
    <s v="Eaton Premium Continuous-Feed Paper, 25% Cotton, Letter Size, White, 1000 Shts/Box"/>
    <n v="88.768000000000001"/>
    <n v="2"/>
    <n v="0.2"/>
    <x v="1743"/>
    <x v="2"/>
    <x v="0"/>
    <x v="0"/>
    <x v="0"/>
  </r>
  <r>
    <n v="4975"/>
    <s v="CA-2016-164896"/>
    <d v="2016-11-07T00:00:00"/>
    <d v="2016-11-12T00:00:00"/>
    <s v="Standard Class"/>
    <s v="PS-19045"/>
    <x v="390"/>
    <x v="2"/>
    <s v="United States"/>
    <s v="Oceanside"/>
    <x v="1"/>
    <n v="92054"/>
    <x v="1"/>
    <s v="OFF-PA-10002246"/>
    <x v="1"/>
    <x v="10"/>
    <s v="Wirebound Four 2-3/4 x 5 Forms per Page, 400 Sets per Book"/>
    <n v="12.9"/>
    <n v="2"/>
    <n v="0"/>
    <x v="4121"/>
    <x v="0"/>
    <x v="0"/>
    <x v="0"/>
    <x v="0"/>
  </r>
  <r>
    <n v="4976"/>
    <s v="CA-2015-142202"/>
    <d v="2015-09-18T00:00:00"/>
    <d v="2015-09-23T00:00:00"/>
    <s v="Second Class"/>
    <s v="JR-16210"/>
    <x v="335"/>
    <x v="1"/>
    <s v="United States"/>
    <s v="Jacksonville"/>
    <x v="2"/>
    <n v="32216"/>
    <x v="0"/>
    <s v="TEC-AC-10003198"/>
    <x v="2"/>
    <x v="11"/>
    <s v="Enermax Acrylux Wireless Keyboard"/>
    <n v="717.12"/>
    <n v="9"/>
    <n v="0.2"/>
    <x v="4122"/>
    <x v="2"/>
    <x v="1"/>
    <x v="2"/>
    <x v="8"/>
  </r>
  <r>
    <n v="4977"/>
    <s v="CA-2015-165050"/>
    <d v="2015-12-07T00:00:00"/>
    <d v="2015-12-09T00:00:00"/>
    <s v="First Class"/>
    <s v="AH-10210"/>
    <x v="117"/>
    <x v="0"/>
    <s v="United States"/>
    <s v="New York City"/>
    <x v="15"/>
    <n v="10024"/>
    <x v="3"/>
    <s v="OFF-BI-10001031"/>
    <x v="1"/>
    <x v="8"/>
    <s v="Pressboard Data Binders by Wilson Jones"/>
    <n v="21.36"/>
    <n v="5"/>
    <n v="0.2"/>
    <x v="4123"/>
    <x v="2"/>
    <x v="1"/>
    <x v="0"/>
    <x v="4"/>
  </r>
  <r>
    <n v="4978"/>
    <s v="CA-2015-165050"/>
    <d v="2015-12-07T00:00:00"/>
    <d v="2015-12-09T00:00:00"/>
    <s v="First Class"/>
    <s v="AH-10210"/>
    <x v="117"/>
    <x v="0"/>
    <s v="United States"/>
    <s v="New York City"/>
    <x v="15"/>
    <n v="10024"/>
    <x v="3"/>
    <s v="OFF-BI-10003727"/>
    <x v="1"/>
    <x v="8"/>
    <s v="Avery Durable Slant Ring Binders With Label Holder"/>
    <n v="6.6879999999999997"/>
    <n v="2"/>
    <n v="0.2"/>
    <x v="4124"/>
    <x v="2"/>
    <x v="1"/>
    <x v="0"/>
    <x v="4"/>
  </r>
  <r>
    <n v="4979"/>
    <s v="CA-2015-165050"/>
    <d v="2015-12-07T00:00:00"/>
    <d v="2015-12-09T00:00:00"/>
    <s v="First Class"/>
    <s v="AH-10210"/>
    <x v="117"/>
    <x v="0"/>
    <s v="United States"/>
    <s v="New York City"/>
    <x v="15"/>
    <n v="10024"/>
    <x v="3"/>
    <s v="TEC-PH-10001336"/>
    <x v="2"/>
    <x v="7"/>
    <s v="Digium D40 VoIP phone"/>
    <n v="773.94"/>
    <n v="6"/>
    <n v="0"/>
    <x v="4125"/>
    <x v="0"/>
    <x v="1"/>
    <x v="0"/>
    <x v="4"/>
  </r>
  <r>
    <n v="4980"/>
    <s v="US-2016-131114"/>
    <d v="2016-12-09T00:00:00"/>
    <d v="2016-12-13T00:00:00"/>
    <s v="Second Class"/>
    <s v="RW-19630"/>
    <x v="338"/>
    <x v="1"/>
    <s v="United States"/>
    <s v="Chicago"/>
    <x v="10"/>
    <n v="60610"/>
    <x v="2"/>
    <s v="OFF-SU-10001664"/>
    <x v="1"/>
    <x v="14"/>
    <s v="Acme Office Executive Series Stainless Steel Trimmers"/>
    <n v="20.568000000000001"/>
    <n v="3"/>
    <n v="0.2"/>
    <x v="4126"/>
    <x v="2"/>
    <x v="0"/>
    <x v="0"/>
    <x v="4"/>
  </r>
  <r>
    <n v="4981"/>
    <s v="US-2016-131114"/>
    <d v="2016-12-09T00:00:00"/>
    <d v="2016-12-13T00:00:00"/>
    <s v="Second Class"/>
    <s v="RW-19630"/>
    <x v="338"/>
    <x v="1"/>
    <s v="United States"/>
    <s v="Chicago"/>
    <x v="10"/>
    <n v="60610"/>
    <x v="2"/>
    <s v="OFF-AP-10003971"/>
    <x v="1"/>
    <x v="9"/>
    <s v="Belkin 6 Outlet Metallic Surge Strip"/>
    <n v="4.3559999999999999"/>
    <n v="2"/>
    <n v="0.8"/>
    <x v="4127"/>
    <x v="1"/>
    <x v="0"/>
    <x v="0"/>
    <x v="4"/>
  </r>
  <r>
    <n v="4982"/>
    <s v="US-2016-131114"/>
    <d v="2016-12-09T00:00:00"/>
    <d v="2016-12-13T00:00:00"/>
    <s v="Second Class"/>
    <s v="RW-19630"/>
    <x v="338"/>
    <x v="1"/>
    <s v="United States"/>
    <s v="Chicago"/>
    <x v="10"/>
    <n v="60610"/>
    <x v="2"/>
    <s v="TEC-AC-10000199"/>
    <x v="2"/>
    <x v="11"/>
    <s v="Kingston Digital DataTraveler 8GB USB 2.0"/>
    <n v="19.04"/>
    <n v="4"/>
    <n v="0.2"/>
    <x v="3508"/>
    <x v="2"/>
    <x v="0"/>
    <x v="0"/>
    <x v="4"/>
  </r>
  <r>
    <n v="4983"/>
    <s v="CA-2014-160066"/>
    <d v="2014-11-16T00:00:00"/>
    <d v="2014-11-22T00:00:00"/>
    <s v="Standard Class"/>
    <s v="AH-10075"/>
    <x v="340"/>
    <x v="1"/>
    <s v="United States"/>
    <s v="Huntington Beach"/>
    <x v="1"/>
    <n v="92646"/>
    <x v="1"/>
    <s v="OFF-LA-10001045"/>
    <x v="1"/>
    <x v="2"/>
    <s v="Permanent Self-Adhesive File Folder Labels for Typewriters by Universal"/>
    <n v="5.22"/>
    <n v="2"/>
    <n v="0"/>
    <x v="4128"/>
    <x v="0"/>
    <x v="2"/>
    <x v="0"/>
    <x v="0"/>
  </r>
  <r>
    <n v="4984"/>
    <s v="CA-2016-109925"/>
    <d v="2016-11-06T00:00:00"/>
    <d v="2016-11-10T00:00:00"/>
    <s v="Second Class"/>
    <s v="IM-15070"/>
    <x v="5"/>
    <x v="0"/>
    <s v="United States"/>
    <s v="San Diego"/>
    <x v="1"/>
    <n v="92105"/>
    <x v="1"/>
    <s v="OFF-ST-10003442"/>
    <x v="1"/>
    <x v="4"/>
    <s v="Eldon Portable Mobile Manager"/>
    <n v="84.84"/>
    <n v="3"/>
    <n v="0"/>
    <x v="4129"/>
    <x v="0"/>
    <x v="0"/>
    <x v="0"/>
    <x v="0"/>
  </r>
  <r>
    <n v="4985"/>
    <s v="CA-2015-160696"/>
    <d v="2015-09-06T00:00:00"/>
    <d v="2015-09-10T00:00:00"/>
    <s v="Standard Class"/>
    <s v="CK-12760"/>
    <x v="316"/>
    <x v="1"/>
    <s v="United States"/>
    <s v="Nashville"/>
    <x v="18"/>
    <n v="37211"/>
    <x v="0"/>
    <s v="OFF-FA-10003059"/>
    <x v="1"/>
    <x v="13"/>
    <s v="Assorted Color Push Pins"/>
    <n v="7.24"/>
    <n v="5"/>
    <n v="0.2"/>
    <x v="4130"/>
    <x v="2"/>
    <x v="1"/>
    <x v="2"/>
    <x v="8"/>
  </r>
  <r>
    <n v="4986"/>
    <s v="CA-2014-125171"/>
    <d v="2014-09-03T00:00:00"/>
    <d v="2014-09-03T00:00:00"/>
    <s v="Same Day"/>
    <s v="AG-10390"/>
    <x v="369"/>
    <x v="0"/>
    <s v="United States"/>
    <s v="New York City"/>
    <x v="15"/>
    <n v="10009"/>
    <x v="3"/>
    <s v="OFF-LA-10001175"/>
    <x v="1"/>
    <x v="2"/>
    <s v="Avery 514"/>
    <n v="14.4"/>
    <n v="5"/>
    <n v="0"/>
    <x v="967"/>
    <x v="0"/>
    <x v="2"/>
    <x v="2"/>
    <x v="8"/>
  </r>
  <r>
    <n v="4987"/>
    <s v="CA-2016-149279"/>
    <d v="2016-04-24T00:00:00"/>
    <d v="2016-04-28T00:00:00"/>
    <s v="Standard Class"/>
    <s v="CL-12700"/>
    <x v="642"/>
    <x v="2"/>
    <s v="United States"/>
    <s v="Colorado Springs"/>
    <x v="22"/>
    <n v="80906"/>
    <x v="1"/>
    <s v="OFF-PA-10003441"/>
    <x v="1"/>
    <x v="10"/>
    <s v="Xerox 226"/>
    <n v="15.552"/>
    <n v="3"/>
    <n v="0.2"/>
    <x v="12"/>
    <x v="2"/>
    <x v="0"/>
    <x v="1"/>
    <x v="3"/>
  </r>
  <r>
    <n v="4988"/>
    <s v="CA-2016-149279"/>
    <d v="2016-04-24T00:00:00"/>
    <d v="2016-04-28T00:00:00"/>
    <s v="Standard Class"/>
    <s v="CL-12700"/>
    <x v="642"/>
    <x v="2"/>
    <s v="United States"/>
    <s v="Colorado Springs"/>
    <x v="22"/>
    <n v="80906"/>
    <x v="1"/>
    <s v="FUR-CH-10004287"/>
    <x v="0"/>
    <x v="1"/>
    <s v="SAFCO Arco Folding Chair"/>
    <n v="1325.76"/>
    <n v="6"/>
    <n v="0.2"/>
    <x v="4131"/>
    <x v="2"/>
    <x v="0"/>
    <x v="1"/>
    <x v="3"/>
  </r>
  <r>
    <n v="4989"/>
    <s v="CA-2016-149279"/>
    <d v="2016-04-24T00:00:00"/>
    <d v="2016-04-28T00:00:00"/>
    <s v="Standard Class"/>
    <s v="CL-12700"/>
    <x v="642"/>
    <x v="2"/>
    <s v="United States"/>
    <s v="Colorado Springs"/>
    <x v="22"/>
    <n v="80906"/>
    <x v="1"/>
    <s v="OFF-BI-10004040"/>
    <x v="1"/>
    <x v="8"/>
    <s v="Wilson Jones Impact Binders"/>
    <n v="3.1080000000000001"/>
    <n v="2"/>
    <n v="0.7"/>
    <x v="4132"/>
    <x v="1"/>
    <x v="0"/>
    <x v="1"/>
    <x v="3"/>
  </r>
  <r>
    <n v="4990"/>
    <s v="CA-2017-107321"/>
    <d v="2017-08-31T00:00:00"/>
    <d v="2017-09-04T00:00:00"/>
    <s v="Standard Class"/>
    <s v="AW-10930"/>
    <x v="585"/>
    <x v="2"/>
    <s v="United States"/>
    <s v="San Francisco"/>
    <x v="1"/>
    <n v="94110"/>
    <x v="1"/>
    <s v="OFF-BI-10004022"/>
    <x v="1"/>
    <x v="8"/>
    <s v="Acco Suede Grain Vinyl Round Ring Binder"/>
    <n v="6.6719999999999997"/>
    <n v="3"/>
    <n v="0.2"/>
    <x v="495"/>
    <x v="2"/>
    <x v="3"/>
    <x v="2"/>
    <x v="6"/>
  </r>
  <r>
    <n v="4991"/>
    <s v="CA-2017-107321"/>
    <d v="2017-08-31T00:00:00"/>
    <d v="2017-09-04T00:00:00"/>
    <s v="Standard Class"/>
    <s v="AW-10930"/>
    <x v="585"/>
    <x v="2"/>
    <s v="United States"/>
    <s v="San Francisco"/>
    <x v="1"/>
    <n v="94110"/>
    <x v="1"/>
    <s v="TEC-PH-10002200"/>
    <x v="2"/>
    <x v="7"/>
    <s v="Aastra 6757i CT Wireless VoIP phone"/>
    <n v="689.40800000000002"/>
    <n v="4"/>
    <n v="0.2"/>
    <x v="4133"/>
    <x v="2"/>
    <x v="3"/>
    <x v="2"/>
    <x v="6"/>
  </r>
  <r>
    <n v="4992"/>
    <s v="US-2017-122714"/>
    <d v="2017-12-07T00:00:00"/>
    <d v="2017-12-13T00:00:00"/>
    <s v="Standard Class"/>
    <s v="HG-14965"/>
    <x v="428"/>
    <x v="1"/>
    <s v="United States"/>
    <s v="Chicago"/>
    <x v="10"/>
    <n v="60653"/>
    <x v="2"/>
    <s v="OFF-BI-10001120"/>
    <x v="1"/>
    <x v="8"/>
    <s v="Ibico EPK-21 Electric Binding System"/>
    <n v="1889.99"/>
    <n v="5"/>
    <n v="0.8"/>
    <x v="4134"/>
    <x v="1"/>
    <x v="3"/>
    <x v="0"/>
    <x v="4"/>
  </r>
  <r>
    <n v="4993"/>
    <s v="CA-2015-153038"/>
    <d v="2015-12-18T00:00:00"/>
    <d v="2015-12-25T00:00:00"/>
    <s v="Standard Class"/>
    <s v="RB-19645"/>
    <x v="516"/>
    <x v="1"/>
    <s v="United States"/>
    <s v="Memphis"/>
    <x v="18"/>
    <n v="38109"/>
    <x v="0"/>
    <s v="OFF-EN-10000461"/>
    <x v="1"/>
    <x v="12"/>
    <s v="#10- 4 1/8&quot; x 9 1/2&quot; Recycled Envelopes"/>
    <n v="55.936"/>
    <n v="8"/>
    <n v="0.2"/>
    <x v="4135"/>
    <x v="2"/>
    <x v="1"/>
    <x v="0"/>
    <x v="4"/>
  </r>
  <r>
    <n v="4994"/>
    <s v="CA-2015-153038"/>
    <d v="2015-12-18T00:00:00"/>
    <d v="2015-12-25T00:00:00"/>
    <s v="Standard Class"/>
    <s v="RB-19645"/>
    <x v="516"/>
    <x v="1"/>
    <s v="United States"/>
    <s v="Memphis"/>
    <x v="18"/>
    <n v="38109"/>
    <x v="0"/>
    <s v="OFF-LA-10004008"/>
    <x v="1"/>
    <x v="2"/>
    <s v="Avery 507"/>
    <n v="18.431999999999999"/>
    <n v="8"/>
    <n v="0.2"/>
    <x v="4136"/>
    <x v="2"/>
    <x v="1"/>
    <x v="0"/>
    <x v="4"/>
  </r>
  <r>
    <n v="4995"/>
    <s v="CA-2015-153038"/>
    <d v="2015-12-18T00:00:00"/>
    <d v="2015-12-25T00:00:00"/>
    <s v="Standard Class"/>
    <s v="RB-19645"/>
    <x v="516"/>
    <x v="1"/>
    <s v="United States"/>
    <s v="Memphis"/>
    <x v="18"/>
    <n v="38109"/>
    <x v="0"/>
    <s v="FUR-FU-10000221"/>
    <x v="0"/>
    <x v="5"/>
    <s v="Master Caster Door Stop, Brown"/>
    <n v="20.32"/>
    <n v="5"/>
    <n v="0.2"/>
    <x v="4137"/>
    <x v="2"/>
    <x v="1"/>
    <x v="0"/>
    <x v="4"/>
  </r>
  <r>
    <n v="4996"/>
    <s v="CA-2014-132227"/>
    <d v="2014-11-04T00:00:00"/>
    <d v="2014-11-10T00:00:00"/>
    <s v="Standard Class"/>
    <s v="SZ-20035"/>
    <x v="449"/>
    <x v="2"/>
    <s v="United States"/>
    <s v="New York City"/>
    <x v="15"/>
    <n v="10011"/>
    <x v="3"/>
    <s v="OFF-BI-10000962"/>
    <x v="1"/>
    <x v="8"/>
    <s v="Acco Flexible ACCOHIDE Square Ring Data Binder, Dark Blue, 11 1/2&quot; X 14&quot; 7/8&quot;"/>
    <n v="52.064"/>
    <n v="4"/>
    <n v="0.2"/>
    <x v="4138"/>
    <x v="2"/>
    <x v="2"/>
    <x v="0"/>
    <x v="0"/>
  </r>
  <r>
    <n v="4997"/>
    <s v="CA-2017-155824"/>
    <d v="2017-03-10T00:00:00"/>
    <d v="2017-03-15T00:00:00"/>
    <s v="Standard Class"/>
    <s v="KS-16300"/>
    <x v="754"/>
    <x v="1"/>
    <s v="United States"/>
    <s v="Raleigh"/>
    <x v="3"/>
    <n v="27604"/>
    <x v="0"/>
    <s v="OFF-AP-10000390"/>
    <x v="1"/>
    <x v="9"/>
    <s v="Euro Pro Shark Stick Mini Vacuum"/>
    <n v="48.783999999999999"/>
    <n v="1"/>
    <n v="0.2"/>
    <x v="1135"/>
    <x v="2"/>
    <x v="3"/>
    <x v="3"/>
    <x v="10"/>
  </r>
  <r>
    <n v="4998"/>
    <s v="CA-2017-155824"/>
    <d v="2017-03-10T00:00:00"/>
    <d v="2017-03-15T00:00:00"/>
    <s v="Standard Class"/>
    <s v="KS-16300"/>
    <x v="754"/>
    <x v="1"/>
    <s v="United States"/>
    <s v="Raleigh"/>
    <x v="3"/>
    <n v="27604"/>
    <x v="0"/>
    <s v="OFF-BI-10000014"/>
    <x v="1"/>
    <x v="8"/>
    <s v="Heavy-Duty E-Z-D Binders"/>
    <n v="13.092000000000001"/>
    <n v="4"/>
    <n v="0.7"/>
    <x v="4139"/>
    <x v="1"/>
    <x v="3"/>
    <x v="3"/>
    <x v="10"/>
  </r>
  <r>
    <n v="4999"/>
    <s v="CA-2016-129238"/>
    <d v="2016-01-31T00:00:00"/>
    <d v="2016-02-04T00:00:00"/>
    <s v="Standard Class"/>
    <s v="SC-20050"/>
    <x v="337"/>
    <x v="2"/>
    <s v="United States"/>
    <s v="Los Angeles"/>
    <x v="1"/>
    <n v="90045"/>
    <x v="1"/>
    <s v="TEC-PH-10004120"/>
    <x v="2"/>
    <x v="7"/>
    <s v="AT&amp;T 1080 Phone"/>
    <n v="109.592"/>
    <n v="1"/>
    <n v="0.2"/>
    <x v="4140"/>
    <x v="2"/>
    <x v="0"/>
    <x v="3"/>
    <x v="9"/>
  </r>
  <r>
    <n v="5000"/>
    <s v="CA-2016-129238"/>
    <d v="2016-01-31T00:00:00"/>
    <d v="2016-02-04T00:00:00"/>
    <s v="Standard Class"/>
    <s v="SC-20050"/>
    <x v="337"/>
    <x v="2"/>
    <s v="United States"/>
    <s v="Los Angeles"/>
    <x v="1"/>
    <n v="90045"/>
    <x v="1"/>
    <s v="OFF-PA-10002764"/>
    <x v="1"/>
    <x v="10"/>
    <s v="Easy-staple paper"/>
    <n v="56.7"/>
    <n v="5"/>
    <n v="0"/>
    <x v="4141"/>
    <x v="0"/>
    <x v="0"/>
    <x v="3"/>
    <x v="9"/>
  </r>
  <r>
    <n v="5001"/>
    <s v="CA-2017-159688"/>
    <d v="2017-05-07T00:00:00"/>
    <d v="2017-05-12T00:00:00"/>
    <s v="Standard Class"/>
    <s v="AB-10060"/>
    <x v="144"/>
    <x v="2"/>
    <s v="United States"/>
    <s v="Los Angeles"/>
    <x v="1"/>
    <n v="90004"/>
    <x v="1"/>
    <s v="TEC-AC-10000736"/>
    <x v="2"/>
    <x v="11"/>
    <s v="Logitech G600 MMO Gaming Mouse"/>
    <n v="79.989999999999995"/>
    <n v="1"/>
    <n v="0"/>
    <x v="4142"/>
    <x v="0"/>
    <x v="3"/>
    <x v="1"/>
    <x v="5"/>
  </r>
  <r>
    <n v="5002"/>
    <s v="CA-2016-136126"/>
    <d v="2016-05-24T00:00:00"/>
    <d v="2016-05-24T00:00:00"/>
    <s v="Same Day"/>
    <s v="EH-14125"/>
    <x v="258"/>
    <x v="2"/>
    <s v="United States"/>
    <s v="Newport News"/>
    <x v="17"/>
    <n v="23602"/>
    <x v="0"/>
    <s v="OFF-SU-10000898"/>
    <x v="1"/>
    <x v="14"/>
    <s v="Acme Hot Forged Carbon Steel Scissors with Nickel-Plated Handles, 3 7/8&quot; Cut, 8&quot;L"/>
    <n v="69.5"/>
    <n v="5"/>
    <n v="0"/>
    <x v="1775"/>
    <x v="0"/>
    <x v="0"/>
    <x v="1"/>
    <x v="5"/>
  </r>
  <r>
    <n v="5003"/>
    <s v="CA-2016-136126"/>
    <d v="2016-05-24T00:00:00"/>
    <d v="2016-05-24T00:00:00"/>
    <s v="Same Day"/>
    <s v="EH-14125"/>
    <x v="258"/>
    <x v="2"/>
    <s v="United States"/>
    <s v="Newport News"/>
    <x v="17"/>
    <n v="23602"/>
    <x v="0"/>
    <s v="OFF-PA-10004327"/>
    <x v="1"/>
    <x v="10"/>
    <s v="Xerox 1911"/>
    <n v="191.6"/>
    <n v="4"/>
    <n v="0"/>
    <x v="909"/>
    <x v="0"/>
    <x v="0"/>
    <x v="1"/>
    <x v="5"/>
  </r>
  <r>
    <n v="5004"/>
    <s v="CA-2016-155033"/>
    <d v="2016-10-07T00:00:00"/>
    <d v="2016-10-12T00:00:00"/>
    <s v="Standard Class"/>
    <s v="CC-12475"/>
    <x v="693"/>
    <x v="0"/>
    <s v="United States"/>
    <s v="Los Angeles"/>
    <x v="1"/>
    <n v="90032"/>
    <x v="1"/>
    <s v="OFF-PA-10000143"/>
    <x v="1"/>
    <x v="10"/>
    <s v="Astroparche Fine Business Paper"/>
    <n v="10.56"/>
    <n v="2"/>
    <n v="0"/>
    <x v="4143"/>
    <x v="0"/>
    <x v="0"/>
    <x v="0"/>
    <x v="2"/>
  </r>
  <r>
    <n v="5005"/>
    <s v="CA-2014-156006"/>
    <d v="2014-04-30T00:00:00"/>
    <d v="2014-05-02T00:00:00"/>
    <s v="Second Class"/>
    <s v="TM-21010"/>
    <x v="612"/>
    <x v="0"/>
    <s v="United States"/>
    <s v="Jackson"/>
    <x v="35"/>
    <n v="39212"/>
    <x v="0"/>
    <s v="TEC-AC-10002550"/>
    <x v="2"/>
    <x v="11"/>
    <s v="Maxell 4.7GB DVD-RW 3/Pack"/>
    <n v="47.79"/>
    <n v="3"/>
    <n v="0"/>
    <x v="4144"/>
    <x v="0"/>
    <x v="2"/>
    <x v="1"/>
    <x v="3"/>
  </r>
  <r>
    <n v="5006"/>
    <s v="CA-2015-158659"/>
    <d v="2015-11-10T00:00:00"/>
    <d v="2015-11-14T00:00:00"/>
    <s v="Second Class"/>
    <s v="SC-20695"/>
    <x v="281"/>
    <x v="1"/>
    <s v="United States"/>
    <s v="Richmond"/>
    <x v="14"/>
    <n v="47374"/>
    <x v="2"/>
    <s v="OFF-ST-10003306"/>
    <x v="1"/>
    <x v="4"/>
    <s v="Letter Size Cart"/>
    <n v="714.3"/>
    <n v="5"/>
    <n v="0"/>
    <x v="422"/>
    <x v="0"/>
    <x v="1"/>
    <x v="0"/>
    <x v="0"/>
  </r>
  <r>
    <n v="5007"/>
    <s v="CA-2015-169796"/>
    <d v="2015-11-09T00:00:00"/>
    <d v="2015-11-14T00:00:00"/>
    <s v="Standard Class"/>
    <s v="Dp-13240"/>
    <x v="656"/>
    <x v="2"/>
    <s v="United States"/>
    <s v="New York City"/>
    <x v="15"/>
    <n v="10035"/>
    <x v="3"/>
    <s v="TEC-MA-10000045"/>
    <x v="2"/>
    <x v="15"/>
    <s v="Zebra ZM400 Thermal Label Printer"/>
    <n v="2321.9"/>
    <n v="2"/>
    <n v="0"/>
    <x v="4145"/>
    <x v="0"/>
    <x v="1"/>
    <x v="0"/>
    <x v="0"/>
  </r>
  <r>
    <n v="5008"/>
    <s v="CA-2015-169796"/>
    <d v="2015-11-09T00:00:00"/>
    <d v="2015-11-14T00:00:00"/>
    <s v="Standard Class"/>
    <s v="Dp-13240"/>
    <x v="656"/>
    <x v="2"/>
    <s v="United States"/>
    <s v="New York City"/>
    <x v="15"/>
    <n v="10035"/>
    <x v="3"/>
    <s v="OFF-ST-10001505"/>
    <x v="1"/>
    <x v="4"/>
    <s v="Perma STOR-ALL Hanging File Box, 13 1/8&quot;W x 12 1/4&quot;D x 10 1/2&quot;H"/>
    <n v="17.940000000000001"/>
    <n v="3"/>
    <n v="0"/>
    <x v="4146"/>
    <x v="0"/>
    <x v="1"/>
    <x v="0"/>
    <x v="0"/>
  </r>
  <r>
    <n v="5009"/>
    <s v="CA-2015-102876"/>
    <d v="2015-09-07T00:00:00"/>
    <d v="2015-09-14T00:00:00"/>
    <s v="Standard Class"/>
    <s v="LR-17035"/>
    <x v="756"/>
    <x v="1"/>
    <s v="United States"/>
    <s v="Philadelphia"/>
    <x v="9"/>
    <n v="19134"/>
    <x v="3"/>
    <s v="OFF-BI-10004781"/>
    <x v="1"/>
    <x v="8"/>
    <s v="GBC Wire Binding Strips"/>
    <n v="9.5220000000000002"/>
    <n v="1"/>
    <n v="0.7"/>
    <x v="4147"/>
    <x v="1"/>
    <x v="1"/>
    <x v="2"/>
    <x v="8"/>
  </r>
  <r>
    <n v="5010"/>
    <s v="CA-2015-102876"/>
    <d v="2015-09-07T00:00:00"/>
    <d v="2015-09-14T00:00:00"/>
    <s v="Standard Class"/>
    <s v="LR-17035"/>
    <x v="756"/>
    <x v="1"/>
    <s v="United States"/>
    <s v="Philadelphia"/>
    <x v="9"/>
    <n v="19134"/>
    <x v="3"/>
    <s v="TEC-PH-10002680"/>
    <x v="2"/>
    <x v="7"/>
    <s v="Samsung Galaxy Note 3"/>
    <n v="791.96400000000006"/>
    <n v="6"/>
    <n v="0.4"/>
    <x v="4148"/>
    <x v="1"/>
    <x v="1"/>
    <x v="2"/>
    <x v="8"/>
  </r>
  <r>
    <n v="5011"/>
    <s v="CA-2015-102876"/>
    <d v="2015-09-07T00:00:00"/>
    <d v="2015-09-14T00:00:00"/>
    <s v="Standard Class"/>
    <s v="LR-17035"/>
    <x v="756"/>
    <x v="1"/>
    <s v="United States"/>
    <s v="Philadelphia"/>
    <x v="9"/>
    <n v="19134"/>
    <x v="3"/>
    <s v="OFF-BI-10000848"/>
    <x v="1"/>
    <x v="8"/>
    <s v="Angle-D Ring Binders"/>
    <n v="4.923"/>
    <n v="3"/>
    <n v="0.7"/>
    <x v="4149"/>
    <x v="1"/>
    <x v="1"/>
    <x v="2"/>
    <x v="8"/>
  </r>
  <r>
    <n v="5012"/>
    <s v="US-2017-139647"/>
    <d v="2017-05-11T00:00:00"/>
    <d v="2017-05-13T00:00:00"/>
    <s v="First Class"/>
    <s v="TS-21370"/>
    <x v="477"/>
    <x v="1"/>
    <s v="United States"/>
    <s v="Phoenix"/>
    <x v="16"/>
    <n v="85023"/>
    <x v="1"/>
    <s v="FUR-BO-10004467"/>
    <x v="0"/>
    <x v="0"/>
    <s v="Bestar Classic Bookcase"/>
    <n v="209.97900000000001"/>
    <n v="7"/>
    <n v="0.7"/>
    <x v="4150"/>
    <x v="1"/>
    <x v="3"/>
    <x v="1"/>
    <x v="5"/>
  </r>
  <r>
    <n v="5013"/>
    <s v="US-2017-160465"/>
    <d v="2017-07-21T00:00:00"/>
    <d v="2017-07-26T00:00:00"/>
    <s v="Standard Class"/>
    <s v="SW-20350"/>
    <x v="680"/>
    <x v="2"/>
    <s v="United States"/>
    <s v="Cleveland"/>
    <x v="24"/>
    <n v="44105"/>
    <x v="3"/>
    <s v="OFF-BI-10001670"/>
    <x v="1"/>
    <x v="8"/>
    <s v="Vinyl Sectional Post Binders"/>
    <n v="33.93"/>
    <n v="3"/>
    <n v="0.7"/>
    <x v="2977"/>
    <x v="1"/>
    <x v="3"/>
    <x v="2"/>
    <x v="7"/>
  </r>
  <r>
    <n v="5014"/>
    <s v="US-2017-160465"/>
    <d v="2017-07-21T00:00:00"/>
    <d v="2017-07-26T00:00:00"/>
    <s v="Standard Class"/>
    <s v="SW-20350"/>
    <x v="680"/>
    <x v="2"/>
    <s v="United States"/>
    <s v="Cleveland"/>
    <x v="24"/>
    <n v="44105"/>
    <x v="3"/>
    <s v="OFF-ST-10000136"/>
    <x v="1"/>
    <x v="4"/>
    <s v="Letter Size File"/>
    <n v="222.32"/>
    <n v="7"/>
    <n v="0.2"/>
    <x v="4151"/>
    <x v="2"/>
    <x v="3"/>
    <x v="2"/>
    <x v="7"/>
  </r>
  <r>
    <n v="5015"/>
    <s v="US-2017-160465"/>
    <d v="2017-07-21T00:00:00"/>
    <d v="2017-07-26T00:00:00"/>
    <s v="Standard Class"/>
    <s v="SW-20350"/>
    <x v="680"/>
    <x v="2"/>
    <s v="United States"/>
    <s v="Cleveland"/>
    <x v="24"/>
    <n v="44105"/>
    <x v="3"/>
    <s v="TEC-PH-10004522"/>
    <x v="2"/>
    <x v="7"/>
    <s v="Dexim XPower Skin Super-Thin Power Case for iPhone 5 - Black"/>
    <n v="210.56399999999999"/>
    <n v="6"/>
    <n v="0.4"/>
    <x v="4152"/>
    <x v="1"/>
    <x v="3"/>
    <x v="2"/>
    <x v="7"/>
  </r>
  <r>
    <n v="5016"/>
    <s v="CA-2014-153850"/>
    <d v="2014-11-24T00:00:00"/>
    <d v="2014-11-29T00:00:00"/>
    <s v="Standard Class"/>
    <s v="TH-21100"/>
    <x v="513"/>
    <x v="0"/>
    <s v="United States"/>
    <s v="Toledo"/>
    <x v="24"/>
    <n v="43615"/>
    <x v="3"/>
    <s v="FUR-FU-10002960"/>
    <x v="0"/>
    <x v="5"/>
    <s v="Eldon 200 Class Desk Accessories, Burgundy"/>
    <n v="35.167999999999999"/>
    <n v="7"/>
    <n v="0.2"/>
    <x v="202"/>
    <x v="2"/>
    <x v="2"/>
    <x v="0"/>
    <x v="0"/>
  </r>
  <r>
    <n v="5017"/>
    <s v="CA-2014-153850"/>
    <d v="2014-11-24T00:00:00"/>
    <d v="2014-11-29T00:00:00"/>
    <s v="Standard Class"/>
    <s v="TH-21100"/>
    <x v="513"/>
    <x v="0"/>
    <s v="United States"/>
    <s v="Toledo"/>
    <x v="24"/>
    <n v="43615"/>
    <x v="3"/>
    <s v="TEC-PH-10002584"/>
    <x v="2"/>
    <x v="7"/>
    <s v="Samsung Galaxy S4"/>
    <n v="1502.376"/>
    <n v="4"/>
    <n v="0.4"/>
    <x v="4153"/>
    <x v="1"/>
    <x v="2"/>
    <x v="0"/>
    <x v="0"/>
  </r>
  <r>
    <n v="5018"/>
    <s v="CA-2014-127558"/>
    <d v="2014-11-15T00:00:00"/>
    <d v="2014-11-18T00:00:00"/>
    <s v="First Class"/>
    <s v="SS-20410"/>
    <x v="757"/>
    <x v="0"/>
    <s v="United States"/>
    <s v="Los Angeles"/>
    <x v="1"/>
    <n v="90008"/>
    <x v="1"/>
    <s v="FUR-FU-10002505"/>
    <x v="0"/>
    <x v="5"/>
    <s v="Eldon 100 Class Desk Accessories"/>
    <n v="10.11"/>
    <n v="3"/>
    <n v="0"/>
    <x v="4154"/>
    <x v="0"/>
    <x v="2"/>
    <x v="0"/>
    <x v="0"/>
  </r>
  <r>
    <n v="5019"/>
    <s v="CA-2014-127558"/>
    <d v="2014-11-15T00:00:00"/>
    <d v="2014-11-18T00:00:00"/>
    <s v="First Class"/>
    <s v="SS-20410"/>
    <x v="757"/>
    <x v="0"/>
    <s v="United States"/>
    <s v="Los Angeles"/>
    <x v="1"/>
    <n v="90008"/>
    <x v="1"/>
    <s v="TEC-AC-10003832"/>
    <x v="2"/>
    <x v="11"/>
    <s v="Logitech P710e Mobile Speakerphone"/>
    <n v="772.47"/>
    <n v="3"/>
    <n v="0"/>
    <x v="4155"/>
    <x v="0"/>
    <x v="2"/>
    <x v="0"/>
    <x v="0"/>
  </r>
  <r>
    <n v="5020"/>
    <s v="CA-2014-127558"/>
    <d v="2014-11-15T00:00:00"/>
    <d v="2014-11-18T00:00:00"/>
    <s v="First Class"/>
    <s v="SS-20410"/>
    <x v="757"/>
    <x v="0"/>
    <s v="United States"/>
    <s v="Los Angeles"/>
    <x v="1"/>
    <n v="90008"/>
    <x v="1"/>
    <s v="OFF-SU-10002537"/>
    <x v="1"/>
    <x v="14"/>
    <s v="Acme Box Cutter Scissors"/>
    <n v="20.46"/>
    <n v="2"/>
    <n v="0"/>
    <x v="4156"/>
    <x v="0"/>
    <x v="2"/>
    <x v="0"/>
    <x v="0"/>
  </r>
  <r>
    <n v="5021"/>
    <s v="CA-2017-136511"/>
    <d v="2017-03-23T00:00:00"/>
    <d v="2017-03-25T00:00:00"/>
    <s v="Second Class"/>
    <s v="MZ-17515"/>
    <x v="89"/>
    <x v="1"/>
    <s v="United States"/>
    <s v="New York City"/>
    <x v="15"/>
    <n v="10011"/>
    <x v="3"/>
    <s v="OFF-SU-10003505"/>
    <x v="1"/>
    <x v="14"/>
    <s v="Premier Electric Letter Opener"/>
    <n v="347.58"/>
    <n v="3"/>
    <n v="0"/>
    <x v="4157"/>
    <x v="0"/>
    <x v="3"/>
    <x v="3"/>
    <x v="10"/>
  </r>
  <r>
    <n v="5022"/>
    <s v="CA-2016-133795"/>
    <d v="2016-12-18T00:00:00"/>
    <d v="2016-12-24T00:00:00"/>
    <s v="Standard Class"/>
    <s v="JE-15475"/>
    <x v="188"/>
    <x v="0"/>
    <s v="United States"/>
    <s v="San Diego"/>
    <x v="1"/>
    <n v="92037"/>
    <x v="1"/>
    <s v="TEC-AC-10001465"/>
    <x v="2"/>
    <x v="11"/>
    <s v="SanDisk Cruzer 64 GB USB Flash Drive"/>
    <n v="72.64"/>
    <n v="2"/>
    <n v="0"/>
    <x v="4158"/>
    <x v="0"/>
    <x v="0"/>
    <x v="0"/>
    <x v="4"/>
  </r>
  <r>
    <n v="5023"/>
    <s v="CA-2016-133795"/>
    <d v="2016-12-18T00:00:00"/>
    <d v="2016-12-24T00:00:00"/>
    <s v="Standard Class"/>
    <s v="JE-15475"/>
    <x v="188"/>
    <x v="0"/>
    <s v="United States"/>
    <s v="San Diego"/>
    <x v="1"/>
    <n v="92037"/>
    <x v="1"/>
    <s v="TEC-AC-10003832"/>
    <x v="2"/>
    <x v="11"/>
    <s v="Logitech P710e Mobile Speakerphone"/>
    <n v="772.47"/>
    <n v="3"/>
    <n v="0"/>
    <x v="4155"/>
    <x v="0"/>
    <x v="0"/>
    <x v="0"/>
    <x v="4"/>
  </r>
  <r>
    <n v="5024"/>
    <s v="CA-2016-133795"/>
    <d v="2016-12-18T00:00:00"/>
    <d v="2016-12-24T00:00:00"/>
    <s v="Standard Class"/>
    <s v="JE-15475"/>
    <x v="188"/>
    <x v="0"/>
    <s v="United States"/>
    <s v="San Diego"/>
    <x v="1"/>
    <n v="92037"/>
    <x v="1"/>
    <s v="FUR-FU-10003731"/>
    <x v="0"/>
    <x v="5"/>
    <s v="Eldon Expressions Wood and Plastic Desk Accessories, Oak"/>
    <n v="39.92"/>
    <n v="4"/>
    <n v="0"/>
    <x v="3395"/>
    <x v="0"/>
    <x v="0"/>
    <x v="0"/>
    <x v="4"/>
  </r>
  <r>
    <n v="5025"/>
    <s v="US-2017-130953"/>
    <d v="2017-07-29T00:00:00"/>
    <d v="2017-08-03T00:00:00"/>
    <s v="Standard Class"/>
    <s v="RF-19735"/>
    <x v="288"/>
    <x v="0"/>
    <s v="United States"/>
    <s v="Oklahoma City"/>
    <x v="26"/>
    <n v="73120"/>
    <x v="2"/>
    <s v="OFF-BI-10004828"/>
    <x v="1"/>
    <x v="8"/>
    <s v="GBC Poly Designer Binding Covers"/>
    <n v="33.479999999999997"/>
    <n v="2"/>
    <n v="0"/>
    <x v="4159"/>
    <x v="0"/>
    <x v="3"/>
    <x v="2"/>
    <x v="7"/>
  </r>
  <r>
    <n v="5026"/>
    <s v="US-2017-130953"/>
    <d v="2017-07-29T00:00:00"/>
    <d v="2017-08-03T00:00:00"/>
    <s v="Standard Class"/>
    <s v="RF-19735"/>
    <x v="288"/>
    <x v="0"/>
    <s v="United States"/>
    <s v="Oklahoma City"/>
    <x v="26"/>
    <n v="73120"/>
    <x v="2"/>
    <s v="TEC-PH-10003012"/>
    <x v="2"/>
    <x v="7"/>
    <s v="Nortel Meridian M3904 Professional Digital phone"/>
    <n v="461.97"/>
    <n v="3"/>
    <n v="0"/>
    <x v="4160"/>
    <x v="0"/>
    <x v="3"/>
    <x v="2"/>
    <x v="7"/>
  </r>
  <r>
    <n v="5027"/>
    <s v="US-2017-130953"/>
    <d v="2017-07-29T00:00:00"/>
    <d v="2017-08-03T00:00:00"/>
    <s v="Standard Class"/>
    <s v="RF-19735"/>
    <x v="288"/>
    <x v="0"/>
    <s v="United States"/>
    <s v="Oklahoma City"/>
    <x v="26"/>
    <n v="73120"/>
    <x v="2"/>
    <s v="OFF-AP-10002311"/>
    <x v="1"/>
    <x v="9"/>
    <s v="Holmes Replacement Filter for HEPA Air Cleaner, Very Large Room, HEPA Filter"/>
    <n v="137.62"/>
    <n v="2"/>
    <n v="0"/>
    <x v="1684"/>
    <x v="0"/>
    <x v="3"/>
    <x v="2"/>
    <x v="7"/>
  </r>
  <r>
    <n v="5028"/>
    <s v="US-2017-130953"/>
    <d v="2017-07-29T00:00:00"/>
    <d v="2017-08-03T00:00:00"/>
    <s v="Standard Class"/>
    <s v="RF-19735"/>
    <x v="288"/>
    <x v="0"/>
    <s v="United States"/>
    <s v="Oklahoma City"/>
    <x v="26"/>
    <n v="73120"/>
    <x v="2"/>
    <s v="FUR-CH-10004626"/>
    <x v="0"/>
    <x v="1"/>
    <s v="Office Star Flex Back Scooter Chair with Aluminum Finish Frame"/>
    <n v="302.67"/>
    <n v="3"/>
    <n v="0"/>
    <x v="4161"/>
    <x v="0"/>
    <x v="3"/>
    <x v="2"/>
    <x v="7"/>
  </r>
  <r>
    <n v="5029"/>
    <s v="CA-2014-151792"/>
    <d v="2014-09-02T00:00:00"/>
    <d v="2014-09-07T00:00:00"/>
    <s v="Second Class"/>
    <s v="CV-12295"/>
    <x v="610"/>
    <x v="0"/>
    <s v="United States"/>
    <s v="Chicago"/>
    <x v="10"/>
    <n v="60653"/>
    <x v="2"/>
    <s v="TEC-AC-10001606"/>
    <x v="2"/>
    <x v="11"/>
    <s v="Logitech Wireless Performance Mouse MX for PC and Mac"/>
    <n v="239.976"/>
    <n v="3"/>
    <n v="0.2"/>
    <x v="4162"/>
    <x v="2"/>
    <x v="2"/>
    <x v="2"/>
    <x v="8"/>
  </r>
  <r>
    <n v="5030"/>
    <s v="CA-2017-139304"/>
    <d v="2017-01-29T00:00:00"/>
    <d v="2017-02-02T00:00:00"/>
    <s v="Standard Class"/>
    <s v="VG-21790"/>
    <x v="364"/>
    <x v="0"/>
    <s v="United States"/>
    <s v="San Francisco"/>
    <x v="1"/>
    <n v="94109"/>
    <x v="1"/>
    <s v="OFF-AR-10001216"/>
    <x v="1"/>
    <x v="6"/>
    <s v="Newell 339"/>
    <n v="8.34"/>
    <n v="3"/>
    <n v="0"/>
    <x v="495"/>
    <x v="0"/>
    <x v="3"/>
    <x v="3"/>
    <x v="9"/>
  </r>
  <r>
    <n v="5031"/>
    <s v="CA-2017-139304"/>
    <d v="2017-01-29T00:00:00"/>
    <d v="2017-02-02T00:00:00"/>
    <s v="Standard Class"/>
    <s v="VG-21790"/>
    <x v="364"/>
    <x v="0"/>
    <s v="United States"/>
    <s v="San Francisco"/>
    <x v="1"/>
    <n v="94109"/>
    <x v="1"/>
    <s v="OFF-SU-10001664"/>
    <x v="1"/>
    <x v="14"/>
    <s v="Acme Office Executive Series Stainless Steel Trimmers"/>
    <n v="8.57"/>
    <n v="1"/>
    <n v="0"/>
    <x v="4163"/>
    <x v="0"/>
    <x v="3"/>
    <x v="3"/>
    <x v="9"/>
  </r>
  <r>
    <n v="5032"/>
    <s v="CA-2017-139304"/>
    <d v="2017-01-29T00:00:00"/>
    <d v="2017-02-02T00:00:00"/>
    <s v="Standard Class"/>
    <s v="VG-21790"/>
    <x v="364"/>
    <x v="0"/>
    <s v="United States"/>
    <s v="San Francisco"/>
    <x v="1"/>
    <n v="94109"/>
    <x v="1"/>
    <s v="OFF-BI-10002498"/>
    <x v="1"/>
    <x v="8"/>
    <s v="Clear Mylar Reinforcing Strips"/>
    <n v="119.616"/>
    <n v="8"/>
    <n v="0.2"/>
    <x v="484"/>
    <x v="2"/>
    <x v="3"/>
    <x v="3"/>
    <x v="9"/>
  </r>
  <r>
    <n v="5033"/>
    <s v="CA-2016-155166"/>
    <d v="2016-12-26T00:00:00"/>
    <d v="2017-01-02T00:00:00"/>
    <s v="Standard Class"/>
    <s v="BB-11545"/>
    <x v="179"/>
    <x v="1"/>
    <s v="United States"/>
    <s v="Vineland"/>
    <x v="30"/>
    <n v="8360"/>
    <x v="3"/>
    <s v="FUR-CH-10003968"/>
    <x v="0"/>
    <x v="1"/>
    <s v="Novimex Turbo Task Chair"/>
    <n v="212.94"/>
    <n v="3"/>
    <n v="0"/>
    <x v="4164"/>
    <x v="0"/>
    <x v="0"/>
    <x v="0"/>
    <x v="4"/>
  </r>
  <r>
    <n v="5034"/>
    <s v="CA-2016-155166"/>
    <d v="2016-12-26T00:00:00"/>
    <d v="2017-01-02T00:00:00"/>
    <s v="Standard Class"/>
    <s v="BB-11545"/>
    <x v="179"/>
    <x v="1"/>
    <s v="United States"/>
    <s v="Vineland"/>
    <x v="30"/>
    <n v="8360"/>
    <x v="3"/>
    <s v="OFF-AP-10002765"/>
    <x v="1"/>
    <x v="9"/>
    <s v="Fellowes Advanced Computer Series Surge Protectors"/>
    <n v="26.49"/>
    <n v="1"/>
    <n v="0"/>
    <x v="4165"/>
    <x v="0"/>
    <x v="0"/>
    <x v="0"/>
    <x v="4"/>
  </r>
  <r>
    <n v="5035"/>
    <s v="CA-2015-103954"/>
    <d v="2015-08-09T00:00:00"/>
    <d v="2015-08-13T00:00:00"/>
    <s v="Second Class"/>
    <s v="HR-14770"/>
    <x v="367"/>
    <x v="2"/>
    <s v="United States"/>
    <s v="Milwaukee"/>
    <x v="6"/>
    <n v="53209"/>
    <x v="2"/>
    <s v="FUR-BO-10004690"/>
    <x v="0"/>
    <x v="0"/>
    <s v="O'Sullivan Cherrywood Estates Traditional Barrister Bookcase"/>
    <n v="687.4"/>
    <n v="5"/>
    <n v="0"/>
    <x v="4166"/>
    <x v="0"/>
    <x v="1"/>
    <x v="2"/>
    <x v="6"/>
  </r>
  <r>
    <n v="5036"/>
    <s v="CA-2014-169803"/>
    <d v="2014-04-06T00:00:00"/>
    <d v="2014-04-12T00:00:00"/>
    <s v="Standard Class"/>
    <s v="SC-20260"/>
    <x v="609"/>
    <x v="1"/>
    <s v="United States"/>
    <s v="Seattle"/>
    <x v="4"/>
    <n v="98115"/>
    <x v="1"/>
    <s v="FUR-TA-10000688"/>
    <x v="0"/>
    <x v="3"/>
    <s v="Chromcraft Bull-Nose Wood Round Conference Table Top, Wood Base"/>
    <n v="653.54999999999995"/>
    <n v="3"/>
    <n v="0"/>
    <x v="2485"/>
    <x v="0"/>
    <x v="2"/>
    <x v="1"/>
    <x v="3"/>
  </r>
  <r>
    <n v="5037"/>
    <s v="CA-2014-169803"/>
    <d v="2014-04-06T00:00:00"/>
    <d v="2014-04-12T00:00:00"/>
    <s v="Standard Class"/>
    <s v="SC-20260"/>
    <x v="609"/>
    <x v="1"/>
    <s v="United States"/>
    <s v="Seattle"/>
    <x v="4"/>
    <n v="98115"/>
    <x v="1"/>
    <s v="TEC-AC-10003441"/>
    <x v="2"/>
    <x v="11"/>
    <s v="Kingston Digital DataTraveler 32GB USB 2.0"/>
    <n v="33.9"/>
    <n v="2"/>
    <n v="0"/>
    <x v="4167"/>
    <x v="0"/>
    <x v="2"/>
    <x v="1"/>
    <x v="3"/>
  </r>
  <r>
    <n v="5038"/>
    <s v="CA-2017-141719"/>
    <d v="2017-11-17T00:00:00"/>
    <d v="2017-11-21T00:00:00"/>
    <s v="Second Class"/>
    <s v="EG-13900"/>
    <x v="283"/>
    <x v="0"/>
    <s v="United States"/>
    <s v="Naperville"/>
    <x v="10"/>
    <n v="60540"/>
    <x v="2"/>
    <s v="TEC-AC-10003610"/>
    <x v="2"/>
    <x v="11"/>
    <s v="Logitech Illuminated - Keyboard"/>
    <n v="239.96"/>
    <n v="5"/>
    <n v="0.2"/>
    <x v="4168"/>
    <x v="2"/>
    <x v="3"/>
    <x v="0"/>
    <x v="0"/>
  </r>
  <r>
    <n v="5039"/>
    <s v="CA-2015-136469"/>
    <d v="2015-07-11T00:00:00"/>
    <d v="2015-07-12T00:00:00"/>
    <s v="First Class"/>
    <s v="TS-21370"/>
    <x v="477"/>
    <x v="1"/>
    <s v="United States"/>
    <s v="Wilmington"/>
    <x v="13"/>
    <n v="19805"/>
    <x v="3"/>
    <s v="FUR-TA-10001520"/>
    <x v="0"/>
    <x v="3"/>
    <s v="Lesro Sheffield Collection Coffee Table, End Table, Center Table, Corner Table"/>
    <n v="199.83600000000001"/>
    <n v="4"/>
    <n v="0.3"/>
    <x v="4169"/>
    <x v="1"/>
    <x v="1"/>
    <x v="2"/>
    <x v="7"/>
  </r>
  <r>
    <n v="5040"/>
    <s v="CA-2015-136469"/>
    <d v="2015-07-11T00:00:00"/>
    <d v="2015-07-12T00:00:00"/>
    <s v="First Class"/>
    <s v="TS-21370"/>
    <x v="477"/>
    <x v="1"/>
    <s v="United States"/>
    <s v="Wilmington"/>
    <x v="13"/>
    <n v="19805"/>
    <x v="3"/>
    <s v="TEC-PH-10001817"/>
    <x v="2"/>
    <x v="7"/>
    <s v="Wilson Electronics DB Pro Signal Booster"/>
    <n v="716"/>
    <n v="2"/>
    <n v="0"/>
    <x v="4170"/>
    <x v="0"/>
    <x v="1"/>
    <x v="2"/>
    <x v="7"/>
  </r>
  <r>
    <n v="5041"/>
    <s v="CA-2015-136469"/>
    <d v="2015-07-11T00:00:00"/>
    <d v="2015-07-12T00:00:00"/>
    <s v="First Class"/>
    <s v="TS-21370"/>
    <x v="477"/>
    <x v="1"/>
    <s v="United States"/>
    <s v="Wilmington"/>
    <x v="13"/>
    <n v="19805"/>
    <x v="3"/>
    <s v="OFF-BI-10004492"/>
    <x v="1"/>
    <x v="8"/>
    <s v="Tuf-Vin Binders"/>
    <n v="221.06"/>
    <n v="7"/>
    <n v="0"/>
    <x v="4171"/>
    <x v="0"/>
    <x v="1"/>
    <x v="2"/>
    <x v="7"/>
  </r>
  <r>
    <n v="5042"/>
    <s v="CA-2016-158694"/>
    <d v="2016-11-10T00:00:00"/>
    <d v="2016-11-13T00:00:00"/>
    <s v="Second Class"/>
    <s v="AI-10855"/>
    <x v="482"/>
    <x v="0"/>
    <s v="United States"/>
    <s v="Los Angeles"/>
    <x v="1"/>
    <n v="90036"/>
    <x v="1"/>
    <s v="OFF-PA-10002421"/>
    <x v="1"/>
    <x v="10"/>
    <s v="Embossed Ink Jet Note Cards"/>
    <n v="67.709999999999994"/>
    <n v="3"/>
    <n v="0"/>
    <x v="4172"/>
    <x v="0"/>
    <x v="0"/>
    <x v="0"/>
    <x v="0"/>
  </r>
  <r>
    <n v="5043"/>
    <s v="CA-2016-158694"/>
    <d v="2016-11-10T00:00:00"/>
    <d v="2016-11-13T00:00:00"/>
    <s v="Second Class"/>
    <s v="AI-10855"/>
    <x v="482"/>
    <x v="0"/>
    <s v="United States"/>
    <s v="Los Angeles"/>
    <x v="1"/>
    <n v="90036"/>
    <x v="1"/>
    <s v="OFF-AP-10000055"/>
    <x v="1"/>
    <x v="9"/>
    <s v="Belkin F9S820V06 8 Outlet Surge"/>
    <n v="129.91999999999999"/>
    <n v="4"/>
    <n v="0"/>
    <x v="4173"/>
    <x v="0"/>
    <x v="0"/>
    <x v="0"/>
    <x v="0"/>
  </r>
  <r>
    <n v="5044"/>
    <s v="CA-2016-158694"/>
    <d v="2016-11-10T00:00:00"/>
    <d v="2016-11-13T00:00:00"/>
    <s v="Second Class"/>
    <s v="AI-10855"/>
    <x v="482"/>
    <x v="0"/>
    <s v="United States"/>
    <s v="Los Angeles"/>
    <x v="1"/>
    <n v="90036"/>
    <x v="1"/>
    <s v="FUR-FU-10000965"/>
    <x v="0"/>
    <x v="5"/>
    <s v="Howard Miller 11-1/2&quot; Diameter Ridgewood Wall Clock"/>
    <n v="467.46"/>
    <n v="9"/>
    <n v="0"/>
    <x v="4174"/>
    <x v="0"/>
    <x v="0"/>
    <x v="0"/>
    <x v="0"/>
  </r>
  <r>
    <n v="5045"/>
    <s v="CA-2016-158694"/>
    <d v="2016-11-10T00:00:00"/>
    <d v="2016-11-13T00:00:00"/>
    <s v="Second Class"/>
    <s v="AI-10855"/>
    <x v="482"/>
    <x v="0"/>
    <s v="United States"/>
    <s v="Los Angeles"/>
    <x v="1"/>
    <n v="90036"/>
    <x v="1"/>
    <s v="OFF-PA-10001363"/>
    <x v="1"/>
    <x v="10"/>
    <s v="Xerox 1933"/>
    <n v="61.4"/>
    <n v="5"/>
    <n v="0"/>
    <x v="4175"/>
    <x v="0"/>
    <x v="0"/>
    <x v="0"/>
    <x v="0"/>
  </r>
  <r>
    <n v="5046"/>
    <s v="CA-2016-158694"/>
    <d v="2016-11-10T00:00:00"/>
    <d v="2016-11-13T00:00:00"/>
    <s v="Second Class"/>
    <s v="AI-10855"/>
    <x v="482"/>
    <x v="0"/>
    <s v="United States"/>
    <s v="Los Angeles"/>
    <x v="1"/>
    <n v="90036"/>
    <x v="1"/>
    <s v="OFF-ST-10001496"/>
    <x v="1"/>
    <x v="4"/>
    <s v="Standard Rollaway File with Lock"/>
    <n v="720.76"/>
    <n v="4"/>
    <n v="0"/>
    <x v="4176"/>
    <x v="0"/>
    <x v="0"/>
    <x v="0"/>
    <x v="0"/>
  </r>
  <r>
    <n v="5047"/>
    <s v="CA-2016-158694"/>
    <d v="2016-11-10T00:00:00"/>
    <d v="2016-11-13T00:00:00"/>
    <s v="Second Class"/>
    <s v="AI-10855"/>
    <x v="482"/>
    <x v="0"/>
    <s v="United States"/>
    <s v="Los Angeles"/>
    <x v="1"/>
    <n v="90036"/>
    <x v="1"/>
    <s v="OFF-BI-10004656"/>
    <x v="1"/>
    <x v="8"/>
    <s v="Peel &amp; Stick Add-On Corner Pockets"/>
    <n v="5.1840000000000002"/>
    <n v="3"/>
    <n v="0.2"/>
    <x v="1653"/>
    <x v="2"/>
    <x v="0"/>
    <x v="0"/>
    <x v="0"/>
  </r>
  <r>
    <n v="5048"/>
    <s v="CA-2016-158694"/>
    <d v="2016-11-10T00:00:00"/>
    <d v="2016-11-13T00:00:00"/>
    <s v="Second Class"/>
    <s v="AI-10855"/>
    <x v="482"/>
    <x v="0"/>
    <s v="United States"/>
    <s v="Los Angeles"/>
    <x v="1"/>
    <n v="90036"/>
    <x v="1"/>
    <s v="OFF-AR-10001227"/>
    <x v="1"/>
    <x v="6"/>
    <s v="Newell 338"/>
    <n v="14.7"/>
    <n v="5"/>
    <n v="0"/>
    <x v="4177"/>
    <x v="0"/>
    <x v="0"/>
    <x v="0"/>
    <x v="0"/>
  </r>
  <r>
    <n v="5049"/>
    <s v="US-2014-104759"/>
    <d v="2014-03-31T00:00:00"/>
    <d v="2014-04-04T00:00:00"/>
    <s v="Standard Class"/>
    <s v="DD-13570"/>
    <x v="732"/>
    <x v="0"/>
    <s v="United States"/>
    <s v="Chicago"/>
    <x v="10"/>
    <n v="60610"/>
    <x v="2"/>
    <s v="OFF-BI-10002071"/>
    <x v="1"/>
    <x v="8"/>
    <s v="Fellowes Black Plastic Comb Bindings"/>
    <n v="8.1340000000000003"/>
    <n v="7"/>
    <n v="0.8"/>
    <x v="4178"/>
    <x v="1"/>
    <x v="2"/>
    <x v="3"/>
    <x v="10"/>
  </r>
  <r>
    <n v="5050"/>
    <s v="US-2014-104759"/>
    <d v="2014-03-31T00:00:00"/>
    <d v="2014-04-04T00:00:00"/>
    <s v="Standard Class"/>
    <s v="DD-13570"/>
    <x v="732"/>
    <x v="0"/>
    <s v="United States"/>
    <s v="Chicago"/>
    <x v="10"/>
    <n v="60610"/>
    <x v="2"/>
    <s v="TEC-AC-10004901"/>
    <x v="2"/>
    <x v="11"/>
    <s v="Kensington SlimBlade Notebook Wireless Mouse with Nano Receiver "/>
    <n v="79.983999999999995"/>
    <n v="2"/>
    <n v="0.2"/>
    <x v="4179"/>
    <x v="2"/>
    <x v="2"/>
    <x v="3"/>
    <x v="10"/>
  </r>
  <r>
    <n v="5051"/>
    <s v="CA-2015-150511"/>
    <d v="2015-09-18T00:00:00"/>
    <d v="2015-09-24T00:00:00"/>
    <s v="Standard Class"/>
    <s v="AB-10060"/>
    <x v="144"/>
    <x v="2"/>
    <s v="United States"/>
    <s v="Des Moines"/>
    <x v="4"/>
    <n v="98198"/>
    <x v="1"/>
    <s v="OFF-PA-10001776"/>
    <x v="1"/>
    <x v="10"/>
    <s v="Wirebound Message Books, Four 2 3/4&quot; x 5&quot; Forms per Page, 600 Sets per Book"/>
    <n v="18.54"/>
    <n v="2"/>
    <n v="0"/>
    <x v="2022"/>
    <x v="0"/>
    <x v="1"/>
    <x v="2"/>
    <x v="8"/>
  </r>
  <r>
    <n v="5052"/>
    <s v="CA-2015-134922"/>
    <d v="2015-11-07T00:00:00"/>
    <d v="2015-11-11T00:00:00"/>
    <s v="Standard Class"/>
    <s v="KB-16240"/>
    <x v="208"/>
    <x v="1"/>
    <s v="United States"/>
    <s v="Philadelphia"/>
    <x v="9"/>
    <n v="19140"/>
    <x v="3"/>
    <s v="OFF-EN-10000483"/>
    <x v="1"/>
    <x v="12"/>
    <s v="White Envelopes, White Envelopes with Clear Poly Window"/>
    <n v="24.4"/>
    <n v="2"/>
    <n v="0.2"/>
    <x v="4180"/>
    <x v="2"/>
    <x v="1"/>
    <x v="0"/>
    <x v="0"/>
  </r>
  <r>
    <n v="5053"/>
    <s v="US-2017-120607"/>
    <d v="2017-05-19T00:00:00"/>
    <d v="2017-05-19T00:00:00"/>
    <s v="Same Day"/>
    <s v="JC-15775"/>
    <x v="547"/>
    <x v="0"/>
    <s v="United States"/>
    <s v="Atlanta"/>
    <x v="32"/>
    <n v="30318"/>
    <x v="0"/>
    <s v="OFF-PA-10003129"/>
    <x v="1"/>
    <x v="10"/>
    <s v="Tops White Computer Printout Paper"/>
    <n v="195.64"/>
    <n v="4"/>
    <n v="0"/>
    <x v="4000"/>
    <x v="0"/>
    <x v="3"/>
    <x v="1"/>
    <x v="5"/>
  </r>
  <r>
    <n v="5054"/>
    <s v="CA-2015-141243"/>
    <d v="2015-01-03T00:00:00"/>
    <d v="2015-01-08T00:00:00"/>
    <s v="Second Class"/>
    <s v="AH-10465"/>
    <x v="733"/>
    <x v="0"/>
    <s v="United States"/>
    <s v="Dallas"/>
    <x v="5"/>
    <n v="75217"/>
    <x v="2"/>
    <s v="TEC-AC-10003198"/>
    <x v="2"/>
    <x v="11"/>
    <s v="Enermax Acrylux Wireless Keyboard"/>
    <n v="398.4"/>
    <n v="5"/>
    <n v="0.2"/>
    <x v="4181"/>
    <x v="2"/>
    <x v="1"/>
    <x v="3"/>
    <x v="9"/>
  </r>
  <r>
    <n v="5055"/>
    <s v="CA-2015-141243"/>
    <d v="2015-01-03T00:00:00"/>
    <d v="2015-01-08T00:00:00"/>
    <s v="Second Class"/>
    <s v="AH-10465"/>
    <x v="733"/>
    <x v="0"/>
    <s v="United States"/>
    <s v="Dallas"/>
    <x v="5"/>
    <n v="75217"/>
    <x v="2"/>
    <s v="OFF-AR-10001246"/>
    <x v="1"/>
    <x v="6"/>
    <s v="Newell 317"/>
    <n v="7.056"/>
    <n v="3"/>
    <n v="0.2"/>
    <x v="4182"/>
    <x v="2"/>
    <x v="1"/>
    <x v="3"/>
    <x v="9"/>
  </r>
  <r>
    <n v="5056"/>
    <s v="CA-2015-141243"/>
    <d v="2015-01-03T00:00:00"/>
    <d v="2015-01-08T00:00:00"/>
    <s v="Second Class"/>
    <s v="AH-10465"/>
    <x v="733"/>
    <x v="0"/>
    <s v="United States"/>
    <s v="Dallas"/>
    <x v="5"/>
    <n v="75217"/>
    <x v="2"/>
    <s v="FUR-BO-10003272"/>
    <x v="0"/>
    <x v="0"/>
    <s v="O'Sullivan Living Dimensions 5-Shelf Bookcases"/>
    <n v="1352.3976"/>
    <n v="9"/>
    <n v="0.32"/>
    <x v="4183"/>
    <x v="1"/>
    <x v="1"/>
    <x v="3"/>
    <x v="9"/>
  </r>
  <r>
    <n v="5057"/>
    <s v="CA-2015-162166"/>
    <d v="2015-09-08T00:00:00"/>
    <d v="2015-09-11T00:00:00"/>
    <s v="First Class"/>
    <s v="NM-18520"/>
    <x v="392"/>
    <x v="0"/>
    <s v="United States"/>
    <s v="Moreno Valley"/>
    <x v="1"/>
    <n v="92553"/>
    <x v="1"/>
    <s v="OFF-PA-10002606"/>
    <x v="1"/>
    <x v="10"/>
    <s v="Xerox 1928"/>
    <n v="26.4"/>
    <n v="5"/>
    <n v="0"/>
    <x v="1678"/>
    <x v="0"/>
    <x v="1"/>
    <x v="2"/>
    <x v="8"/>
  </r>
  <r>
    <n v="5058"/>
    <s v="CA-2015-162166"/>
    <d v="2015-09-08T00:00:00"/>
    <d v="2015-09-11T00:00:00"/>
    <s v="First Class"/>
    <s v="NM-18520"/>
    <x v="392"/>
    <x v="0"/>
    <s v="United States"/>
    <s v="Moreno Valley"/>
    <x v="1"/>
    <n v="92553"/>
    <x v="1"/>
    <s v="OFF-ST-10002486"/>
    <x v="1"/>
    <x v="4"/>
    <s v="Eldon Shelf Savers Cubes and Bins"/>
    <n v="41.88"/>
    <n v="6"/>
    <n v="0"/>
    <x v="4184"/>
    <x v="0"/>
    <x v="1"/>
    <x v="2"/>
    <x v="8"/>
  </r>
  <r>
    <n v="5059"/>
    <s v="CA-2016-120796"/>
    <d v="2016-04-03T00:00:00"/>
    <d v="2016-04-07T00:00:00"/>
    <s v="Standard Class"/>
    <s v="CS-11950"/>
    <x v="229"/>
    <x v="0"/>
    <s v="United States"/>
    <s v="Philadelphia"/>
    <x v="9"/>
    <n v="19140"/>
    <x v="3"/>
    <s v="OFF-BI-10004330"/>
    <x v="1"/>
    <x v="8"/>
    <s v="GBC Velobind Prepunched Cover Sets, Regency Series"/>
    <n v="99.846000000000004"/>
    <n v="9"/>
    <n v="0.7"/>
    <x v="4185"/>
    <x v="1"/>
    <x v="0"/>
    <x v="1"/>
    <x v="3"/>
  </r>
  <r>
    <n v="5060"/>
    <s v="CA-2016-109722"/>
    <d v="2016-12-05T00:00:00"/>
    <d v="2016-12-07T00:00:00"/>
    <s v="Second Class"/>
    <s v="TP-21130"/>
    <x v="236"/>
    <x v="0"/>
    <s v="United States"/>
    <s v="Georgetown"/>
    <x v="0"/>
    <n v="40324"/>
    <x v="0"/>
    <s v="TEC-PH-10000560"/>
    <x v="2"/>
    <x v="7"/>
    <s v="Samsung Galaxy S III - 16GB - pebble blue (T-Mobile)"/>
    <n v="699.98"/>
    <n v="2"/>
    <n v="0"/>
    <x v="1619"/>
    <x v="0"/>
    <x v="0"/>
    <x v="0"/>
    <x v="4"/>
  </r>
  <r>
    <n v="5061"/>
    <s v="CA-2016-109722"/>
    <d v="2016-12-05T00:00:00"/>
    <d v="2016-12-07T00:00:00"/>
    <s v="Second Class"/>
    <s v="TP-21130"/>
    <x v="236"/>
    <x v="0"/>
    <s v="United States"/>
    <s v="Georgetown"/>
    <x v="0"/>
    <n v="40324"/>
    <x v="0"/>
    <s v="OFF-ST-10000060"/>
    <x v="1"/>
    <x v="4"/>
    <s v="Fellowes Bankers Box Staxonsteel Drawer File/Stacking System"/>
    <n v="584.82000000000005"/>
    <n v="9"/>
    <n v="0"/>
    <x v="4186"/>
    <x v="0"/>
    <x v="0"/>
    <x v="0"/>
    <x v="4"/>
  </r>
  <r>
    <n v="5062"/>
    <s v="CA-2015-136798"/>
    <d v="2015-05-08T00:00:00"/>
    <d v="2015-05-12T00:00:00"/>
    <s v="Standard Class"/>
    <s v="DL-12925"/>
    <x v="351"/>
    <x v="0"/>
    <s v="United States"/>
    <s v="Minneapolis"/>
    <x v="11"/>
    <n v="55407"/>
    <x v="2"/>
    <s v="OFF-BI-10003684"/>
    <x v="1"/>
    <x v="8"/>
    <s v="Wilson Jones Legal Size Ring Binders"/>
    <n v="43.98"/>
    <n v="2"/>
    <n v="0"/>
    <x v="4187"/>
    <x v="0"/>
    <x v="1"/>
    <x v="1"/>
    <x v="5"/>
  </r>
  <r>
    <n v="5063"/>
    <s v="CA-2015-136798"/>
    <d v="2015-05-08T00:00:00"/>
    <d v="2015-05-12T00:00:00"/>
    <s v="Standard Class"/>
    <s v="DL-12925"/>
    <x v="351"/>
    <x v="0"/>
    <s v="United States"/>
    <s v="Minneapolis"/>
    <x v="11"/>
    <n v="55407"/>
    <x v="2"/>
    <s v="TEC-PH-10000441"/>
    <x v="2"/>
    <x v="7"/>
    <s v="VTech DS6151"/>
    <n v="377.97"/>
    <n v="3"/>
    <n v="0"/>
    <x v="4188"/>
    <x v="0"/>
    <x v="1"/>
    <x v="1"/>
    <x v="5"/>
  </r>
  <r>
    <n v="5064"/>
    <s v="CA-2015-136798"/>
    <d v="2015-05-08T00:00:00"/>
    <d v="2015-05-12T00:00:00"/>
    <s v="Standard Class"/>
    <s v="DL-12925"/>
    <x v="351"/>
    <x v="0"/>
    <s v="United States"/>
    <s v="Minneapolis"/>
    <x v="11"/>
    <n v="55407"/>
    <x v="2"/>
    <s v="FUR-FU-10000723"/>
    <x v="0"/>
    <x v="5"/>
    <s v="Deflect-o EconoMat Studded, No Bevel Mat for Low Pile Carpeting"/>
    <n v="123.96"/>
    <n v="3"/>
    <n v="0"/>
    <x v="3873"/>
    <x v="0"/>
    <x v="1"/>
    <x v="1"/>
    <x v="5"/>
  </r>
  <r>
    <n v="5065"/>
    <s v="CA-2017-122196"/>
    <d v="2017-09-22T00:00:00"/>
    <d v="2017-09-24T00:00:00"/>
    <s v="First Class"/>
    <s v="CA-12265"/>
    <x v="244"/>
    <x v="0"/>
    <s v="United States"/>
    <s v="Wilmington"/>
    <x v="13"/>
    <n v="19805"/>
    <x v="3"/>
    <s v="TEC-PH-10004977"/>
    <x v="2"/>
    <x v="7"/>
    <s v="GE 30524EE4"/>
    <n v="391.98"/>
    <n v="2"/>
    <n v="0"/>
    <x v="4189"/>
    <x v="0"/>
    <x v="3"/>
    <x v="2"/>
    <x v="8"/>
  </r>
  <r>
    <n v="5066"/>
    <s v="CA-2017-142090"/>
    <d v="2017-11-30T00:00:00"/>
    <d v="2017-12-07T00:00:00"/>
    <s v="Standard Class"/>
    <s v="SC-20380"/>
    <x v="618"/>
    <x v="0"/>
    <s v="United States"/>
    <s v="Burlington"/>
    <x v="3"/>
    <n v="27217"/>
    <x v="0"/>
    <s v="TEC-AC-10002001"/>
    <x v="2"/>
    <x v="11"/>
    <s v="Logitech Wireless Gaming Headset G930"/>
    <n v="383.976"/>
    <n v="3"/>
    <n v="0.2"/>
    <x v="3234"/>
    <x v="2"/>
    <x v="3"/>
    <x v="0"/>
    <x v="0"/>
  </r>
  <r>
    <n v="5067"/>
    <s v="CA-2017-142090"/>
    <d v="2017-11-30T00:00:00"/>
    <d v="2017-12-07T00:00:00"/>
    <s v="Standard Class"/>
    <s v="SC-20380"/>
    <x v="618"/>
    <x v="0"/>
    <s v="United States"/>
    <s v="Burlington"/>
    <x v="3"/>
    <n v="27217"/>
    <x v="0"/>
    <s v="FUR-TA-10001889"/>
    <x v="0"/>
    <x v="3"/>
    <s v="Bush Advantage Collection Racetrack Conference Table"/>
    <n v="1781.682"/>
    <n v="7"/>
    <n v="0.4"/>
    <x v="4190"/>
    <x v="1"/>
    <x v="3"/>
    <x v="0"/>
    <x v="0"/>
  </r>
  <r>
    <n v="5068"/>
    <s v="CA-2017-160934"/>
    <d v="2017-01-15T00:00:00"/>
    <d v="2017-01-19T00:00:00"/>
    <s v="Standard Class"/>
    <s v="TT-21460"/>
    <x v="499"/>
    <x v="2"/>
    <s v="United States"/>
    <s v="Los Angeles"/>
    <x v="1"/>
    <n v="90008"/>
    <x v="1"/>
    <s v="OFF-AR-10003504"/>
    <x v="1"/>
    <x v="6"/>
    <s v="Newell 347"/>
    <n v="21.4"/>
    <n v="5"/>
    <n v="0"/>
    <x v="1664"/>
    <x v="0"/>
    <x v="3"/>
    <x v="3"/>
    <x v="9"/>
  </r>
  <r>
    <n v="5069"/>
    <s v="CA-2014-124478"/>
    <d v="2014-08-08T00:00:00"/>
    <d v="2014-08-12T00:00:00"/>
    <s v="Standard Class"/>
    <s v="MA-17560"/>
    <x v="15"/>
    <x v="2"/>
    <s v="United States"/>
    <s v="Trenton"/>
    <x v="12"/>
    <n v="48183"/>
    <x v="2"/>
    <s v="TEC-CO-10001571"/>
    <x v="2"/>
    <x v="16"/>
    <s v="Sharp 1540cs Digital Laser Copier"/>
    <n v="549.99"/>
    <n v="1"/>
    <n v="0"/>
    <x v="4191"/>
    <x v="0"/>
    <x v="2"/>
    <x v="2"/>
    <x v="6"/>
  </r>
  <r>
    <n v="5070"/>
    <s v="CA-2014-124478"/>
    <d v="2014-08-08T00:00:00"/>
    <d v="2014-08-12T00:00:00"/>
    <s v="Standard Class"/>
    <s v="MA-17560"/>
    <x v="15"/>
    <x v="2"/>
    <s v="United States"/>
    <s v="Trenton"/>
    <x v="12"/>
    <n v="48183"/>
    <x v="2"/>
    <s v="OFF-AP-10002495"/>
    <x v="1"/>
    <x v="9"/>
    <s v="Acco Smartsocket Table Surge Protector, 6 Color-Coded Adapter Outlets"/>
    <n v="167.535"/>
    <n v="3"/>
    <n v="0.1"/>
    <x v="4192"/>
    <x v="3"/>
    <x v="2"/>
    <x v="2"/>
    <x v="6"/>
  </r>
  <r>
    <n v="5071"/>
    <s v="CA-2014-124478"/>
    <d v="2014-08-08T00:00:00"/>
    <d v="2014-08-12T00:00:00"/>
    <s v="Standard Class"/>
    <s v="MA-17560"/>
    <x v="15"/>
    <x v="2"/>
    <s v="United States"/>
    <s v="Trenton"/>
    <x v="12"/>
    <n v="48183"/>
    <x v="2"/>
    <s v="OFF-EN-10002500"/>
    <x v="1"/>
    <x v="12"/>
    <s v="Globe Weis Peel &amp; Seel First Class Envelopes"/>
    <n v="38.340000000000003"/>
    <n v="3"/>
    <n v="0"/>
    <x v="4193"/>
    <x v="0"/>
    <x v="2"/>
    <x v="2"/>
    <x v="6"/>
  </r>
  <r>
    <n v="5072"/>
    <s v="CA-2014-124478"/>
    <d v="2014-08-08T00:00:00"/>
    <d v="2014-08-12T00:00:00"/>
    <s v="Standard Class"/>
    <s v="MA-17560"/>
    <x v="15"/>
    <x v="2"/>
    <s v="United States"/>
    <s v="Trenton"/>
    <x v="12"/>
    <n v="48183"/>
    <x v="2"/>
    <s v="FUR-FU-10002088"/>
    <x v="0"/>
    <x v="5"/>
    <s v="Nu-Dell Float Frame 11 x 14 1/2"/>
    <n v="53.88"/>
    <n v="6"/>
    <n v="0"/>
    <x v="4194"/>
    <x v="0"/>
    <x v="2"/>
    <x v="2"/>
    <x v="6"/>
  </r>
  <r>
    <n v="5073"/>
    <s v="CA-2014-124478"/>
    <d v="2014-08-08T00:00:00"/>
    <d v="2014-08-12T00:00:00"/>
    <s v="Standard Class"/>
    <s v="MA-17560"/>
    <x v="15"/>
    <x v="2"/>
    <s v="United States"/>
    <s v="Trenton"/>
    <x v="12"/>
    <n v="48183"/>
    <x v="2"/>
    <s v="TEC-PH-10001128"/>
    <x v="2"/>
    <x v="7"/>
    <s v="Motorola Droid Maxx"/>
    <n v="299.98"/>
    <n v="2"/>
    <n v="0"/>
    <x v="4195"/>
    <x v="0"/>
    <x v="2"/>
    <x v="2"/>
    <x v="6"/>
  </r>
  <r>
    <n v="5074"/>
    <s v="CA-2015-145485"/>
    <d v="2015-11-05T00:00:00"/>
    <d v="2015-11-05T00:00:00"/>
    <s v="Same Day"/>
    <s v="JM-16195"/>
    <x v="594"/>
    <x v="0"/>
    <s v="United States"/>
    <s v="San Francisco"/>
    <x v="1"/>
    <n v="94109"/>
    <x v="1"/>
    <s v="OFF-ST-10000649"/>
    <x v="1"/>
    <x v="4"/>
    <s v="Hanging Personal Folder File"/>
    <n v="62.8"/>
    <n v="4"/>
    <n v="0"/>
    <x v="4196"/>
    <x v="0"/>
    <x v="1"/>
    <x v="0"/>
    <x v="0"/>
  </r>
  <r>
    <n v="5075"/>
    <s v="CA-2017-151071"/>
    <d v="2017-04-25T00:00:00"/>
    <d v="2017-04-29T00:00:00"/>
    <s v="Second Class"/>
    <s v="MB-18085"/>
    <x v="469"/>
    <x v="0"/>
    <s v="United States"/>
    <s v="Los Angeles"/>
    <x v="1"/>
    <n v="90049"/>
    <x v="1"/>
    <s v="OFF-BI-10002103"/>
    <x v="1"/>
    <x v="8"/>
    <s v="Cardinal Slant-D Ring Binder, Heavy Gauge Vinyl"/>
    <n v="13.904"/>
    <n v="2"/>
    <n v="0.2"/>
    <x v="1196"/>
    <x v="2"/>
    <x v="3"/>
    <x v="1"/>
    <x v="3"/>
  </r>
  <r>
    <n v="5076"/>
    <s v="CA-2014-134572"/>
    <d v="2014-04-20T00:00:00"/>
    <d v="2014-04-22T00:00:00"/>
    <s v="Second Class"/>
    <s v="SV-20365"/>
    <x v="277"/>
    <x v="0"/>
    <s v="United States"/>
    <s v="Houston"/>
    <x v="5"/>
    <n v="77070"/>
    <x v="2"/>
    <s v="FUR-TA-10001705"/>
    <x v="0"/>
    <x v="3"/>
    <s v="Bush Advantage Collection Round Conference Table"/>
    <n v="744.1"/>
    <n v="5"/>
    <n v="0.3"/>
    <x v="4197"/>
    <x v="1"/>
    <x v="2"/>
    <x v="1"/>
    <x v="3"/>
  </r>
  <r>
    <n v="5077"/>
    <s v="CA-2014-134572"/>
    <d v="2014-04-20T00:00:00"/>
    <d v="2014-04-22T00:00:00"/>
    <s v="Second Class"/>
    <s v="SV-20365"/>
    <x v="277"/>
    <x v="0"/>
    <s v="United States"/>
    <s v="Houston"/>
    <x v="5"/>
    <n v="77070"/>
    <x v="2"/>
    <s v="OFF-ST-10004634"/>
    <x v="1"/>
    <x v="4"/>
    <s v="Personal Folder Holder, Ebony"/>
    <n v="44.84"/>
    <n v="5"/>
    <n v="0.2"/>
    <x v="4198"/>
    <x v="2"/>
    <x v="2"/>
    <x v="1"/>
    <x v="3"/>
  </r>
  <r>
    <n v="5078"/>
    <s v="CA-2014-134572"/>
    <d v="2014-04-20T00:00:00"/>
    <d v="2014-04-22T00:00:00"/>
    <s v="Second Class"/>
    <s v="SV-20365"/>
    <x v="277"/>
    <x v="0"/>
    <s v="United States"/>
    <s v="Houston"/>
    <x v="5"/>
    <n v="77070"/>
    <x v="2"/>
    <s v="FUR-TA-10004442"/>
    <x v="0"/>
    <x v="3"/>
    <s v="Riverside Furniture Stanwyck Manor Table Series"/>
    <n v="401.59"/>
    <n v="2"/>
    <n v="0.3"/>
    <x v="4199"/>
    <x v="1"/>
    <x v="2"/>
    <x v="1"/>
    <x v="3"/>
  </r>
  <r>
    <n v="5079"/>
    <s v="CA-2017-143217"/>
    <d v="2017-11-11T00:00:00"/>
    <d v="2017-11-17T00:00:00"/>
    <s v="Standard Class"/>
    <s v="CG-12040"/>
    <x v="344"/>
    <x v="2"/>
    <s v="United States"/>
    <s v="Milwaukee"/>
    <x v="6"/>
    <n v="53209"/>
    <x v="2"/>
    <s v="OFF-BI-10002949"/>
    <x v="1"/>
    <x v="8"/>
    <s v="Prestige Round Ring Binders"/>
    <n v="18.239999999999998"/>
    <n v="3"/>
    <n v="0"/>
    <x v="4200"/>
    <x v="0"/>
    <x v="3"/>
    <x v="0"/>
    <x v="0"/>
  </r>
  <r>
    <n v="5080"/>
    <s v="US-2017-133312"/>
    <d v="2017-11-25T00:00:00"/>
    <d v="2017-11-29T00:00:00"/>
    <s v="Standard Class"/>
    <s v="BD-11500"/>
    <x v="214"/>
    <x v="0"/>
    <s v="United States"/>
    <s v="San Francisco"/>
    <x v="1"/>
    <n v="94122"/>
    <x v="1"/>
    <s v="FUR-BO-10002213"/>
    <x v="0"/>
    <x v="0"/>
    <s v="Sauder Forest Hills Library, Woodland Oak Finish"/>
    <n v="359.49900000000002"/>
    <n v="3"/>
    <n v="0.15"/>
    <x v="4201"/>
    <x v="2"/>
    <x v="3"/>
    <x v="0"/>
    <x v="0"/>
  </r>
  <r>
    <n v="5081"/>
    <s v="US-2017-133312"/>
    <d v="2017-11-25T00:00:00"/>
    <d v="2017-11-29T00:00:00"/>
    <s v="Standard Class"/>
    <s v="BD-11500"/>
    <x v="214"/>
    <x v="0"/>
    <s v="United States"/>
    <s v="San Francisco"/>
    <x v="1"/>
    <n v="94122"/>
    <x v="1"/>
    <s v="OFF-ST-10001325"/>
    <x v="1"/>
    <x v="4"/>
    <s v="Sterilite Officeware Hinged File Box"/>
    <n v="10.48"/>
    <n v="1"/>
    <n v="0"/>
    <x v="4202"/>
    <x v="0"/>
    <x v="3"/>
    <x v="0"/>
    <x v="0"/>
  </r>
  <r>
    <n v="5082"/>
    <s v="US-2015-137533"/>
    <d v="2015-12-18T00:00:00"/>
    <d v="2015-12-18T00:00:00"/>
    <s v="Same Day"/>
    <s v="JK-15640"/>
    <x v="82"/>
    <x v="2"/>
    <s v="United States"/>
    <s v="Cleveland"/>
    <x v="24"/>
    <n v="44105"/>
    <x v="3"/>
    <s v="OFF-PA-10003441"/>
    <x v="1"/>
    <x v="10"/>
    <s v="Xerox 226"/>
    <n v="20.736000000000001"/>
    <n v="4"/>
    <n v="0.2"/>
    <x v="570"/>
    <x v="2"/>
    <x v="1"/>
    <x v="0"/>
    <x v="4"/>
  </r>
  <r>
    <n v="5083"/>
    <s v="CA-2016-155138"/>
    <d v="2016-09-08T00:00:00"/>
    <d v="2016-09-12T00:00:00"/>
    <s v="Standard Class"/>
    <s v="JM-15580"/>
    <x v="758"/>
    <x v="0"/>
    <s v="United States"/>
    <s v="Monroe"/>
    <x v="3"/>
    <n v="28110"/>
    <x v="0"/>
    <s v="TEC-AC-10004209"/>
    <x v="2"/>
    <x v="11"/>
    <s v="Memorex Froggy Flash Drive 4 GB"/>
    <n v="35.167999999999999"/>
    <n v="4"/>
    <n v="0.2"/>
    <x v="4203"/>
    <x v="2"/>
    <x v="0"/>
    <x v="2"/>
    <x v="8"/>
  </r>
  <r>
    <n v="5084"/>
    <s v="CA-2016-155138"/>
    <d v="2016-09-08T00:00:00"/>
    <d v="2016-09-12T00:00:00"/>
    <s v="Standard Class"/>
    <s v="JM-15580"/>
    <x v="758"/>
    <x v="0"/>
    <s v="United States"/>
    <s v="Monroe"/>
    <x v="3"/>
    <n v="28110"/>
    <x v="0"/>
    <s v="OFF-PA-10000501"/>
    <x v="1"/>
    <x v="10"/>
    <s v="Petty Cash Envelope"/>
    <n v="64.703999999999994"/>
    <n v="3"/>
    <n v="0.2"/>
    <x v="4204"/>
    <x v="2"/>
    <x v="0"/>
    <x v="2"/>
    <x v="8"/>
  </r>
  <r>
    <n v="5085"/>
    <s v="CA-2016-108350"/>
    <d v="2016-06-06T00:00:00"/>
    <d v="2016-06-09T00:00:00"/>
    <s v="Second Class"/>
    <s v="SC-20230"/>
    <x v="554"/>
    <x v="1"/>
    <s v="United States"/>
    <s v="Lowell"/>
    <x v="31"/>
    <n v="1852"/>
    <x v="3"/>
    <s v="OFF-PA-10003656"/>
    <x v="1"/>
    <x v="10"/>
    <s v="Xerox 1935"/>
    <n v="105.52"/>
    <n v="4"/>
    <n v="0"/>
    <x v="153"/>
    <x v="0"/>
    <x v="0"/>
    <x v="1"/>
    <x v="1"/>
  </r>
  <r>
    <n v="5086"/>
    <s v="CA-2015-144302"/>
    <d v="2015-06-19T00:00:00"/>
    <d v="2015-06-23T00:00:00"/>
    <s v="Standard Class"/>
    <s v="ME-17320"/>
    <x v="467"/>
    <x v="2"/>
    <s v="United States"/>
    <s v="Dallas"/>
    <x v="5"/>
    <n v="75081"/>
    <x v="2"/>
    <s v="OFF-BI-10001107"/>
    <x v="1"/>
    <x v="8"/>
    <s v="GBC White Gloss Covers, Plain Front"/>
    <n v="5.7919999999999998"/>
    <n v="2"/>
    <n v="0.8"/>
    <x v="4205"/>
    <x v="1"/>
    <x v="1"/>
    <x v="1"/>
    <x v="1"/>
  </r>
  <r>
    <n v="5087"/>
    <s v="CA-2015-109001"/>
    <d v="2015-03-05T00:00:00"/>
    <d v="2015-03-09T00:00:00"/>
    <s v="Standard Class"/>
    <s v="KN-16390"/>
    <x v="471"/>
    <x v="1"/>
    <s v="United States"/>
    <s v="Philadelphia"/>
    <x v="9"/>
    <n v="19120"/>
    <x v="3"/>
    <s v="TEC-PH-10000562"/>
    <x v="2"/>
    <x v="7"/>
    <s v="Samsung Convoy 3"/>
    <n v="466.15800000000002"/>
    <n v="7"/>
    <n v="0.4"/>
    <x v="4206"/>
    <x v="1"/>
    <x v="1"/>
    <x v="3"/>
    <x v="10"/>
  </r>
  <r>
    <n v="5088"/>
    <s v="CA-2015-109001"/>
    <d v="2015-03-05T00:00:00"/>
    <d v="2015-03-09T00:00:00"/>
    <s v="Standard Class"/>
    <s v="KN-16390"/>
    <x v="471"/>
    <x v="1"/>
    <s v="United States"/>
    <s v="Philadelphia"/>
    <x v="9"/>
    <n v="19120"/>
    <x v="3"/>
    <s v="TEC-AC-10001101"/>
    <x v="2"/>
    <x v="11"/>
    <s v="Sony 16GB Class 10 Micro SDHC R40 Memory Card"/>
    <n v="10.311999999999999"/>
    <n v="1"/>
    <n v="0.2"/>
    <x v="4207"/>
    <x v="2"/>
    <x v="1"/>
    <x v="3"/>
    <x v="10"/>
  </r>
  <r>
    <n v="5089"/>
    <s v="CA-2015-109001"/>
    <d v="2015-03-05T00:00:00"/>
    <d v="2015-03-09T00:00:00"/>
    <s v="Standard Class"/>
    <s v="KN-16390"/>
    <x v="471"/>
    <x v="1"/>
    <s v="United States"/>
    <s v="Philadelphia"/>
    <x v="9"/>
    <n v="19120"/>
    <x v="3"/>
    <s v="OFF-BI-10003529"/>
    <x v="1"/>
    <x v="8"/>
    <s v="Avery Round Ring Poly Binders"/>
    <n v="2.556"/>
    <n v="3"/>
    <n v="0.7"/>
    <x v="4208"/>
    <x v="1"/>
    <x v="1"/>
    <x v="3"/>
    <x v="10"/>
  </r>
  <r>
    <n v="5090"/>
    <s v="CA-2017-132738"/>
    <d v="2017-08-04T00:00:00"/>
    <d v="2017-08-07T00:00:00"/>
    <s v="First Class"/>
    <s v="HM-14860"/>
    <x v="447"/>
    <x v="1"/>
    <s v="United States"/>
    <s v="Loveland"/>
    <x v="22"/>
    <n v="80538"/>
    <x v="1"/>
    <s v="OFF-PA-10001752"/>
    <x v="1"/>
    <x v="10"/>
    <s v="Hammermill CopyPlus Copy Paper (20Lb. and 84 Bright)"/>
    <n v="7.968"/>
    <n v="2"/>
    <n v="0.2"/>
    <x v="2250"/>
    <x v="2"/>
    <x v="3"/>
    <x v="2"/>
    <x v="6"/>
  </r>
  <r>
    <n v="5091"/>
    <s v="CA-2017-132738"/>
    <d v="2017-08-04T00:00:00"/>
    <d v="2017-08-07T00:00:00"/>
    <s v="First Class"/>
    <s v="HM-14860"/>
    <x v="447"/>
    <x v="1"/>
    <s v="United States"/>
    <s v="Loveland"/>
    <x v="22"/>
    <n v="80538"/>
    <x v="1"/>
    <s v="OFF-EN-10001141"/>
    <x v="1"/>
    <x v="12"/>
    <s v="Manila Recycled Extra-Heavyweight Clasp Envelopes, 6&quot; x 9&quot;"/>
    <n v="8.7840000000000007"/>
    <n v="1"/>
    <n v="0.2"/>
    <x v="4209"/>
    <x v="2"/>
    <x v="3"/>
    <x v="2"/>
    <x v="6"/>
  </r>
  <r>
    <n v="5092"/>
    <s v="CA-2017-156720"/>
    <d v="2017-12-30T00:00:00"/>
    <d v="2018-01-03T00:00:00"/>
    <s v="Standard Class"/>
    <s v="JM-15580"/>
    <x v="758"/>
    <x v="0"/>
    <s v="United States"/>
    <s v="Loveland"/>
    <x v="22"/>
    <n v="80538"/>
    <x v="1"/>
    <s v="OFF-FA-10003472"/>
    <x v="1"/>
    <x v="13"/>
    <s v="Bagged Rubber Bands"/>
    <n v="3.024"/>
    <n v="3"/>
    <n v="0.2"/>
    <x v="4210"/>
    <x v="2"/>
    <x v="3"/>
    <x v="0"/>
    <x v="4"/>
  </r>
  <r>
    <n v="5093"/>
    <s v="CA-2015-119102"/>
    <d v="2015-05-23T00:00:00"/>
    <d v="2015-05-27T00:00:00"/>
    <s v="Standard Class"/>
    <s v="KH-16690"/>
    <x v="120"/>
    <x v="1"/>
    <s v="United States"/>
    <s v="Woonsocket"/>
    <x v="34"/>
    <n v="2895"/>
    <x v="3"/>
    <s v="OFF-ST-10004507"/>
    <x v="1"/>
    <x v="4"/>
    <s v="Advantus Rolling Storage Box"/>
    <n v="51.45"/>
    <n v="3"/>
    <n v="0"/>
    <x v="503"/>
    <x v="0"/>
    <x v="1"/>
    <x v="1"/>
    <x v="5"/>
  </r>
  <r>
    <n v="5094"/>
    <s v="US-2014-140452"/>
    <d v="2014-12-06T00:00:00"/>
    <d v="2014-12-10T00:00:00"/>
    <s v="Standard Class"/>
    <s v="BK-11260"/>
    <x v="318"/>
    <x v="0"/>
    <s v="United States"/>
    <s v="Chicago"/>
    <x v="10"/>
    <n v="60610"/>
    <x v="2"/>
    <s v="OFF-AP-10004036"/>
    <x v="1"/>
    <x v="9"/>
    <s v="Bionaire 99.97% HEPA Air Cleaner"/>
    <n v="14.016"/>
    <n v="4"/>
    <n v="0.8"/>
    <x v="4211"/>
    <x v="1"/>
    <x v="2"/>
    <x v="0"/>
    <x v="4"/>
  </r>
  <r>
    <n v="5095"/>
    <s v="US-2014-140452"/>
    <d v="2014-12-06T00:00:00"/>
    <d v="2014-12-10T00:00:00"/>
    <s v="Standard Class"/>
    <s v="BK-11260"/>
    <x v="318"/>
    <x v="0"/>
    <s v="United States"/>
    <s v="Chicago"/>
    <x v="10"/>
    <n v="60610"/>
    <x v="2"/>
    <s v="FUR-TA-10004086"/>
    <x v="0"/>
    <x v="3"/>
    <s v="KI Adjustable-Height Table"/>
    <n v="214.95"/>
    <n v="5"/>
    <n v="0.5"/>
    <x v="4212"/>
    <x v="1"/>
    <x v="2"/>
    <x v="0"/>
    <x v="4"/>
  </r>
  <r>
    <n v="5096"/>
    <s v="US-2014-140452"/>
    <d v="2014-12-06T00:00:00"/>
    <d v="2014-12-10T00:00:00"/>
    <s v="Standard Class"/>
    <s v="BK-11260"/>
    <x v="318"/>
    <x v="0"/>
    <s v="United States"/>
    <s v="Chicago"/>
    <x v="10"/>
    <n v="60610"/>
    <x v="2"/>
    <s v="TEC-PH-10000307"/>
    <x v="2"/>
    <x v="7"/>
    <s v="Shocksock Galaxy S4 Armband"/>
    <n v="35.04"/>
    <n v="4"/>
    <n v="0.2"/>
    <x v="4213"/>
    <x v="2"/>
    <x v="2"/>
    <x v="0"/>
    <x v="4"/>
  </r>
  <r>
    <n v="5097"/>
    <s v="US-2014-140452"/>
    <d v="2014-12-06T00:00:00"/>
    <d v="2014-12-10T00:00:00"/>
    <s v="Standard Class"/>
    <s v="BK-11260"/>
    <x v="318"/>
    <x v="0"/>
    <s v="United States"/>
    <s v="Chicago"/>
    <x v="10"/>
    <n v="60610"/>
    <x v="2"/>
    <s v="FUR-FU-10002088"/>
    <x v="0"/>
    <x v="5"/>
    <s v="Nu-Dell Float Frame 11 x 14 1/2"/>
    <n v="10.776"/>
    <n v="3"/>
    <n v="0.6"/>
    <x v="4214"/>
    <x v="1"/>
    <x v="2"/>
    <x v="0"/>
    <x v="4"/>
  </r>
  <r>
    <n v="5098"/>
    <s v="US-2014-140452"/>
    <d v="2014-12-06T00:00:00"/>
    <d v="2014-12-10T00:00:00"/>
    <s v="Standard Class"/>
    <s v="BK-11260"/>
    <x v="318"/>
    <x v="0"/>
    <s v="United States"/>
    <s v="Chicago"/>
    <x v="10"/>
    <n v="60610"/>
    <x v="2"/>
    <s v="OFF-BI-10004965"/>
    <x v="1"/>
    <x v="8"/>
    <s v="Ibico Covers for Plastic or Wire Binding Elements"/>
    <n v="4.5999999999999996"/>
    <n v="2"/>
    <n v="0.8"/>
    <x v="4215"/>
    <x v="1"/>
    <x v="2"/>
    <x v="0"/>
    <x v="4"/>
  </r>
  <r>
    <n v="5099"/>
    <s v="US-2014-140452"/>
    <d v="2014-12-06T00:00:00"/>
    <d v="2014-12-10T00:00:00"/>
    <s v="Standard Class"/>
    <s v="BK-11260"/>
    <x v="318"/>
    <x v="0"/>
    <s v="United States"/>
    <s v="Chicago"/>
    <x v="10"/>
    <n v="60610"/>
    <x v="2"/>
    <s v="OFF-ST-10002485"/>
    <x v="1"/>
    <x v="4"/>
    <s v="Rogers Deluxe File Chest"/>
    <n v="35.167999999999999"/>
    <n v="2"/>
    <n v="0.2"/>
    <x v="4216"/>
    <x v="2"/>
    <x v="2"/>
    <x v="0"/>
    <x v="4"/>
  </r>
  <r>
    <n v="5100"/>
    <s v="CA-2015-141936"/>
    <d v="2015-08-07T00:00:00"/>
    <d v="2015-08-12T00:00:00"/>
    <s v="Standard Class"/>
    <s v="PN-18775"/>
    <x v="43"/>
    <x v="2"/>
    <s v="United States"/>
    <s v="Bakersfield"/>
    <x v="1"/>
    <n v="93309"/>
    <x v="1"/>
    <s v="OFF-BI-10002194"/>
    <x v="1"/>
    <x v="8"/>
    <s v="Cardinal Hold-It CD Pocket"/>
    <n v="19.152000000000001"/>
    <n v="3"/>
    <n v="0.2"/>
    <x v="4217"/>
    <x v="2"/>
    <x v="1"/>
    <x v="2"/>
    <x v="6"/>
  </r>
  <r>
    <n v="5101"/>
    <s v="CA-2014-158442"/>
    <d v="2014-03-17T00:00:00"/>
    <d v="2014-03-17T00:00:00"/>
    <s v="Same Day"/>
    <s v="AZ-10750"/>
    <x v="616"/>
    <x v="0"/>
    <s v="United States"/>
    <s v="Dallas"/>
    <x v="5"/>
    <n v="75217"/>
    <x v="2"/>
    <s v="OFF-AR-10003732"/>
    <x v="1"/>
    <x v="6"/>
    <s v="Newell 333"/>
    <n v="4.4480000000000004"/>
    <n v="2"/>
    <n v="0.2"/>
    <x v="3379"/>
    <x v="2"/>
    <x v="2"/>
    <x v="3"/>
    <x v="10"/>
  </r>
  <r>
    <n v="5102"/>
    <s v="CA-2014-158442"/>
    <d v="2014-03-17T00:00:00"/>
    <d v="2014-03-17T00:00:00"/>
    <s v="Same Day"/>
    <s v="AZ-10750"/>
    <x v="616"/>
    <x v="0"/>
    <s v="United States"/>
    <s v="Dallas"/>
    <x v="5"/>
    <n v="75217"/>
    <x v="2"/>
    <s v="OFF-PA-10002195"/>
    <x v="1"/>
    <x v="10"/>
    <s v="Xerox 1966"/>
    <n v="5.1840000000000002"/>
    <n v="1"/>
    <n v="0.2"/>
    <x v="3356"/>
    <x v="2"/>
    <x v="2"/>
    <x v="3"/>
    <x v="10"/>
  </r>
  <r>
    <n v="5103"/>
    <s v="CA-2014-158442"/>
    <d v="2014-03-17T00:00:00"/>
    <d v="2014-03-17T00:00:00"/>
    <s v="Same Day"/>
    <s v="AZ-10750"/>
    <x v="616"/>
    <x v="0"/>
    <s v="United States"/>
    <s v="Dallas"/>
    <x v="5"/>
    <n v="75217"/>
    <x v="2"/>
    <s v="OFF-PA-10002365"/>
    <x v="1"/>
    <x v="10"/>
    <s v="Xerox 1967"/>
    <n v="15.552"/>
    <n v="3"/>
    <n v="0.2"/>
    <x v="12"/>
    <x v="2"/>
    <x v="2"/>
    <x v="3"/>
    <x v="10"/>
  </r>
  <r>
    <n v="5104"/>
    <s v="CA-2015-167374"/>
    <d v="2015-03-26T00:00:00"/>
    <d v="2015-03-30T00:00:00"/>
    <s v="Second Class"/>
    <s v="GM-14500"/>
    <x v="421"/>
    <x v="0"/>
    <s v="United States"/>
    <s v="Philadelphia"/>
    <x v="9"/>
    <n v="19140"/>
    <x v="3"/>
    <s v="OFF-PA-10001950"/>
    <x v="1"/>
    <x v="10"/>
    <s v="Southworth 25% Cotton Antique Laid Paper &amp; Envelopes"/>
    <n v="40.031999999999996"/>
    <n v="6"/>
    <n v="0.2"/>
    <x v="4218"/>
    <x v="2"/>
    <x v="1"/>
    <x v="3"/>
    <x v="10"/>
  </r>
  <r>
    <n v="5105"/>
    <s v="CA-2015-167374"/>
    <d v="2015-03-26T00:00:00"/>
    <d v="2015-03-30T00:00:00"/>
    <s v="Second Class"/>
    <s v="GM-14500"/>
    <x v="421"/>
    <x v="0"/>
    <s v="United States"/>
    <s v="Philadelphia"/>
    <x v="9"/>
    <n v="19140"/>
    <x v="3"/>
    <s v="TEC-AC-10004633"/>
    <x v="2"/>
    <x v="11"/>
    <s v="Verbatim 25 GB 6x Blu-ray Single Layer Recordable Disc, 3/Pack"/>
    <n v="16.776"/>
    <n v="3"/>
    <n v="0.2"/>
    <x v="4219"/>
    <x v="2"/>
    <x v="1"/>
    <x v="3"/>
    <x v="10"/>
  </r>
  <r>
    <n v="5106"/>
    <s v="CA-2014-116568"/>
    <d v="2014-12-14T00:00:00"/>
    <d v="2014-12-20T00:00:00"/>
    <s v="Standard Class"/>
    <s v="BM-11785"/>
    <x v="298"/>
    <x v="0"/>
    <s v="United States"/>
    <s v="Deltona"/>
    <x v="2"/>
    <n v="32725"/>
    <x v="0"/>
    <s v="FUR-CH-10002439"/>
    <x v="0"/>
    <x v="1"/>
    <s v="Iceberg Nesting Folding Chair, 19w x 6d x 43h"/>
    <n v="186.304"/>
    <n v="4"/>
    <n v="0.2"/>
    <x v="4220"/>
    <x v="2"/>
    <x v="2"/>
    <x v="0"/>
    <x v="4"/>
  </r>
  <r>
    <n v="5107"/>
    <s v="CA-2015-147102"/>
    <d v="2015-09-19T00:00:00"/>
    <d v="2015-09-26T00:00:00"/>
    <s v="Standard Class"/>
    <s v="NH-18610"/>
    <x v="468"/>
    <x v="1"/>
    <s v="United States"/>
    <s v="Columbus"/>
    <x v="32"/>
    <n v="31907"/>
    <x v="0"/>
    <s v="TEC-AC-10000682"/>
    <x v="2"/>
    <x v="11"/>
    <s v="Kensington K72356US Mouse-in-a-Box USB Desktop Mouse"/>
    <n v="66.36"/>
    <n v="4"/>
    <n v="0"/>
    <x v="4221"/>
    <x v="0"/>
    <x v="1"/>
    <x v="2"/>
    <x v="8"/>
  </r>
  <r>
    <n v="5108"/>
    <s v="CA-2017-132213"/>
    <d v="2017-04-25T00:00:00"/>
    <d v="2017-04-26T00:00:00"/>
    <s v="First Class"/>
    <s v="PN-18775"/>
    <x v="43"/>
    <x v="2"/>
    <s v="United States"/>
    <s v="Nashville"/>
    <x v="18"/>
    <n v="37211"/>
    <x v="0"/>
    <s v="OFF-AR-10004078"/>
    <x v="1"/>
    <x v="6"/>
    <s v="Newell 312"/>
    <n v="42.048000000000002"/>
    <n v="9"/>
    <n v="0.2"/>
    <x v="2247"/>
    <x v="2"/>
    <x v="3"/>
    <x v="1"/>
    <x v="3"/>
  </r>
  <r>
    <n v="5109"/>
    <s v="CA-2017-132213"/>
    <d v="2017-04-25T00:00:00"/>
    <d v="2017-04-26T00:00:00"/>
    <s v="First Class"/>
    <s v="PN-18775"/>
    <x v="43"/>
    <x v="2"/>
    <s v="United States"/>
    <s v="Nashville"/>
    <x v="18"/>
    <n v="37211"/>
    <x v="0"/>
    <s v="OFF-AR-10001958"/>
    <x v="1"/>
    <x v="6"/>
    <s v="Stanley Bostitch Contemporary Electric Pencil Sharpeners"/>
    <n v="67.92"/>
    <n v="5"/>
    <n v="0.2"/>
    <x v="4222"/>
    <x v="2"/>
    <x v="3"/>
    <x v="1"/>
    <x v="3"/>
  </r>
  <r>
    <n v="5110"/>
    <s v="CA-2014-138450"/>
    <d v="2014-10-18T00:00:00"/>
    <d v="2014-10-22T00:00:00"/>
    <s v="Standard Class"/>
    <s v="EH-13765"/>
    <x v="553"/>
    <x v="1"/>
    <s v="United States"/>
    <s v="Philadelphia"/>
    <x v="9"/>
    <n v="19134"/>
    <x v="3"/>
    <s v="OFF-EN-10001335"/>
    <x v="1"/>
    <x v="12"/>
    <s v="White Business Envelopes with Contemporary Seam, Recycled White Business Envelopes"/>
    <n v="52.512"/>
    <n v="6"/>
    <n v="0.2"/>
    <x v="517"/>
    <x v="2"/>
    <x v="2"/>
    <x v="0"/>
    <x v="2"/>
  </r>
  <r>
    <n v="5111"/>
    <s v="CA-2014-138450"/>
    <d v="2014-10-18T00:00:00"/>
    <d v="2014-10-22T00:00:00"/>
    <s v="Standard Class"/>
    <s v="EH-13765"/>
    <x v="553"/>
    <x v="1"/>
    <s v="United States"/>
    <s v="Philadelphia"/>
    <x v="9"/>
    <n v="19134"/>
    <x v="3"/>
    <s v="OFF-ST-10003479"/>
    <x v="1"/>
    <x v="4"/>
    <s v="Eldon Base for stackable storage shelf, platinum"/>
    <n v="186.91200000000001"/>
    <n v="6"/>
    <n v="0.2"/>
    <x v="4223"/>
    <x v="2"/>
    <x v="2"/>
    <x v="0"/>
    <x v="2"/>
  </r>
  <r>
    <n v="5112"/>
    <s v="CA-2014-138450"/>
    <d v="2014-10-18T00:00:00"/>
    <d v="2014-10-22T00:00:00"/>
    <s v="Standard Class"/>
    <s v="EH-13765"/>
    <x v="553"/>
    <x v="1"/>
    <s v="United States"/>
    <s v="Philadelphia"/>
    <x v="9"/>
    <n v="19134"/>
    <x v="3"/>
    <s v="OFF-PA-10003016"/>
    <x v="1"/>
    <x v="10"/>
    <s v="Adams &quot;While You Were Out&quot; Message Pads"/>
    <n v="10.048"/>
    <n v="4"/>
    <n v="0.2"/>
    <x v="4224"/>
    <x v="2"/>
    <x v="2"/>
    <x v="0"/>
    <x v="2"/>
  </r>
  <r>
    <n v="5113"/>
    <s v="CA-2015-153073"/>
    <d v="2015-11-13T00:00:00"/>
    <d v="2015-11-13T00:00:00"/>
    <s v="Same Day"/>
    <s v="HA-14905"/>
    <x v="456"/>
    <x v="0"/>
    <s v="United States"/>
    <s v="Chicago"/>
    <x v="10"/>
    <n v="60610"/>
    <x v="2"/>
    <s v="FUR-FU-10001025"/>
    <x v="0"/>
    <x v="5"/>
    <s v="Eldon Imàge Series Desk Accessories, Clear"/>
    <n v="17.495999999999999"/>
    <n v="9"/>
    <n v="0.6"/>
    <x v="4225"/>
    <x v="1"/>
    <x v="1"/>
    <x v="0"/>
    <x v="0"/>
  </r>
  <r>
    <n v="5114"/>
    <s v="CA-2016-147970"/>
    <d v="2016-01-31T00:00:00"/>
    <d v="2016-02-02T00:00:00"/>
    <s v="Second Class"/>
    <s v="AB-10150"/>
    <x v="492"/>
    <x v="0"/>
    <s v="United States"/>
    <s v="Dallas"/>
    <x v="5"/>
    <n v="75220"/>
    <x v="2"/>
    <s v="OFF-PA-10003936"/>
    <x v="1"/>
    <x v="10"/>
    <s v="Xerox 1994"/>
    <n v="15.552"/>
    <n v="3"/>
    <n v="0.2"/>
    <x v="12"/>
    <x v="2"/>
    <x v="0"/>
    <x v="3"/>
    <x v="9"/>
  </r>
  <r>
    <n v="5115"/>
    <s v="CA-2016-150658"/>
    <d v="2016-11-17T00:00:00"/>
    <d v="2016-11-22T00:00:00"/>
    <s v="Standard Class"/>
    <s v="MS-17365"/>
    <x v="333"/>
    <x v="0"/>
    <s v="United States"/>
    <s v="Carlsbad"/>
    <x v="27"/>
    <n v="88220"/>
    <x v="1"/>
    <s v="OFF-BI-10004140"/>
    <x v="1"/>
    <x v="8"/>
    <s v="Avery Non-Stick Binders"/>
    <n v="10.776"/>
    <n v="3"/>
    <n v="0.2"/>
    <x v="4226"/>
    <x v="2"/>
    <x v="0"/>
    <x v="0"/>
    <x v="0"/>
  </r>
  <r>
    <n v="5116"/>
    <s v="CA-2017-125640"/>
    <d v="2017-07-25T00:00:00"/>
    <d v="2017-07-29T00:00:00"/>
    <s v="Standard Class"/>
    <s v="DD-13570"/>
    <x v="732"/>
    <x v="0"/>
    <s v="United States"/>
    <s v="Philadelphia"/>
    <x v="9"/>
    <n v="19134"/>
    <x v="3"/>
    <s v="OFF-LA-10004178"/>
    <x v="1"/>
    <x v="2"/>
    <s v="Avery 491"/>
    <n v="3.3039999999999998"/>
    <n v="1"/>
    <n v="0.2"/>
    <x v="107"/>
    <x v="2"/>
    <x v="3"/>
    <x v="2"/>
    <x v="7"/>
  </r>
  <r>
    <n v="5117"/>
    <s v="CA-2017-154137"/>
    <d v="2017-11-11T00:00:00"/>
    <d v="2017-11-17T00:00:00"/>
    <s v="Standard Class"/>
    <s v="MT-17815"/>
    <x v="363"/>
    <x v="0"/>
    <s v="United States"/>
    <s v="New York City"/>
    <x v="15"/>
    <n v="10009"/>
    <x v="3"/>
    <s v="OFF-ST-10003324"/>
    <x v="1"/>
    <x v="4"/>
    <s v="Belkin OmniView SE Rackmount Kit"/>
    <n v="35.479999999999997"/>
    <n v="1"/>
    <n v="0"/>
    <x v="232"/>
    <x v="0"/>
    <x v="3"/>
    <x v="0"/>
    <x v="0"/>
  </r>
  <r>
    <n v="5118"/>
    <s v="CA-2015-127173"/>
    <d v="2015-09-26T00:00:00"/>
    <d v="2015-10-03T00:00:00"/>
    <s v="Standard Class"/>
    <s v="GM-14500"/>
    <x v="421"/>
    <x v="0"/>
    <s v="United States"/>
    <s v="Oceanside"/>
    <x v="15"/>
    <n v="11572"/>
    <x v="3"/>
    <s v="OFF-FA-10004854"/>
    <x v="1"/>
    <x v="13"/>
    <s v="Vinyl Coated Wire Paper Clips in Organizer Box, 800/Box"/>
    <n v="34.44"/>
    <n v="3"/>
    <n v="0"/>
    <x v="4227"/>
    <x v="0"/>
    <x v="1"/>
    <x v="2"/>
    <x v="8"/>
  </r>
  <r>
    <n v="5119"/>
    <s v="CA-2015-127173"/>
    <d v="2015-09-26T00:00:00"/>
    <d v="2015-10-03T00:00:00"/>
    <s v="Standard Class"/>
    <s v="GM-14500"/>
    <x v="421"/>
    <x v="0"/>
    <s v="United States"/>
    <s v="Oceanside"/>
    <x v="15"/>
    <n v="11572"/>
    <x v="3"/>
    <s v="TEC-MA-10002859"/>
    <x v="2"/>
    <x v="15"/>
    <s v="Ativa MDM8000 8-Sheet Micro-Cut Shredder"/>
    <n v="629.92999999999995"/>
    <n v="7"/>
    <n v="0"/>
    <x v="4228"/>
    <x v="0"/>
    <x v="1"/>
    <x v="2"/>
    <x v="8"/>
  </r>
  <r>
    <n v="5120"/>
    <s v="CA-2015-127173"/>
    <d v="2015-09-26T00:00:00"/>
    <d v="2015-10-03T00:00:00"/>
    <s v="Standard Class"/>
    <s v="GM-14500"/>
    <x v="421"/>
    <x v="0"/>
    <s v="United States"/>
    <s v="Oceanside"/>
    <x v="15"/>
    <n v="11572"/>
    <x v="3"/>
    <s v="OFF-BI-10000088"/>
    <x v="1"/>
    <x v="8"/>
    <s v="GBC Imprintable Covers"/>
    <n v="79.055999999999997"/>
    <n v="9"/>
    <n v="0.2"/>
    <x v="4229"/>
    <x v="2"/>
    <x v="1"/>
    <x v="2"/>
    <x v="8"/>
  </r>
  <r>
    <n v="5121"/>
    <s v="CA-2014-149538"/>
    <d v="2014-04-04T00:00:00"/>
    <d v="2014-04-08T00:00:00"/>
    <s v="Standard Class"/>
    <s v="KB-16585"/>
    <x v="10"/>
    <x v="1"/>
    <s v="United States"/>
    <s v="Lafayette"/>
    <x v="28"/>
    <n v="70506"/>
    <x v="0"/>
    <s v="OFF-ST-10004180"/>
    <x v="1"/>
    <x v="4"/>
    <s v="Safco Commercial Shelving"/>
    <n v="232.55"/>
    <n v="5"/>
    <n v="0"/>
    <x v="4230"/>
    <x v="0"/>
    <x v="2"/>
    <x v="1"/>
    <x v="3"/>
  </r>
  <r>
    <n v="5122"/>
    <s v="CA-2014-149538"/>
    <d v="2014-04-04T00:00:00"/>
    <d v="2014-04-08T00:00:00"/>
    <s v="Standard Class"/>
    <s v="KB-16585"/>
    <x v="10"/>
    <x v="1"/>
    <s v="United States"/>
    <s v="Lafayette"/>
    <x v="28"/>
    <n v="70506"/>
    <x v="0"/>
    <s v="TEC-AC-10002926"/>
    <x v="2"/>
    <x v="11"/>
    <s v="Logitech Wireless Marathon Mouse M705"/>
    <n v="99.98"/>
    <n v="2"/>
    <n v="0"/>
    <x v="3012"/>
    <x v="0"/>
    <x v="2"/>
    <x v="1"/>
    <x v="3"/>
  </r>
  <r>
    <n v="5123"/>
    <s v="CA-2014-149538"/>
    <d v="2014-04-04T00:00:00"/>
    <d v="2014-04-08T00:00:00"/>
    <s v="Standard Class"/>
    <s v="KB-16585"/>
    <x v="10"/>
    <x v="1"/>
    <s v="United States"/>
    <s v="Lafayette"/>
    <x v="28"/>
    <n v="70506"/>
    <x v="0"/>
    <s v="OFF-PA-10003797"/>
    <x v="1"/>
    <x v="10"/>
    <s v="Xerox 209"/>
    <n v="19.440000000000001"/>
    <n v="3"/>
    <n v="0"/>
    <x v="551"/>
    <x v="0"/>
    <x v="2"/>
    <x v="1"/>
    <x v="3"/>
  </r>
  <r>
    <n v="5124"/>
    <s v="CA-2014-149538"/>
    <d v="2014-04-04T00:00:00"/>
    <d v="2014-04-08T00:00:00"/>
    <s v="Standard Class"/>
    <s v="KB-16585"/>
    <x v="10"/>
    <x v="1"/>
    <s v="United States"/>
    <s v="Lafayette"/>
    <x v="28"/>
    <n v="70506"/>
    <x v="0"/>
    <s v="OFF-PA-10002195"/>
    <x v="1"/>
    <x v="10"/>
    <s v="Xerox 1966"/>
    <n v="12.96"/>
    <n v="2"/>
    <n v="0"/>
    <x v="2027"/>
    <x v="0"/>
    <x v="2"/>
    <x v="1"/>
    <x v="3"/>
  </r>
  <r>
    <n v="5125"/>
    <s v="CA-2014-160766"/>
    <d v="2014-09-14T00:00:00"/>
    <d v="2014-09-14T00:00:00"/>
    <s v="Same Day"/>
    <s v="DM-13015"/>
    <x v="661"/>
    <x v="0"/>
    <s v="United States"/>
    <s v="New York City"/>
    <x v="15"/>
    <n v="10009"/>
    <x v="3"/>
    <s v="FUR-TA-10001039"/>
    <x v="0"/>
    <x v="3"/>
    <s v="KI Adjustable-Height Table"/>
    <n v="464.29199999999997"/>
    <n v="9"/>
    <n v="0.4"/>
    <x v="4231"/>
    <x v="1"/>
    <x v="2"/>
    <x v="2"/>
    <x v="8"/>
  </r>
  <r>
    <n v="5126"/>
    <s v="CA-2014-160766"/>
    <d v="2014-09-14T00:00:00"/>
    <d v="2014-09-14T00:00:00"/>
    <s v="Same Day"/>
    <s v="DM-13015"/>
    <x v="661"/>
    <x v="0"/>
    <s v="United States"/>
    <s v="New York City"/>
    <x v="15"/>
    <n v="10009"/>
    <x v="3"/>
    <s v="OFF-EN-10001099"/>
    <x v="1"/>
    <x v="12"/>
    <s v="Staple envelope"/>
    <n v="68.459999999999994"/>
    <n v="7"/>
    <n v="0"/>
    <x v="4232"/>
    <x v="0"/>
    <x v="2"/>
    <x v="2"/>
    <x v="8"/>
  </r>
  <r>
    <n v="5127"/>
    <s v="CA-2014-160766"/>
    <d v="2014-09-14T00:00:00"/>
    <d v="2014-09-14T00:00:00"/>
    <s v="Same Day"/>
    <s v="DM-13015"/>
    <x v="661"/>
    <x v="0"/>
    <s v="United States"/>
    <s v="New York City"/>
    <x v="15"/>
    <n v="10009"/>
    <x v="3"/>
    <s v="TEC-MA-10003979"/>
    <x v="2"/>
    <x v="15"/>
    <s v="Ativa V4110MDD Micro-Cut Shredder"/>
    <n v="2799.96"/>
    <n v="4"/>
    <n v="0"/>
    <x v="4233"/>
    <x v="0"/>
    <x v="2"/>
    <x v="2"/>
    <x v="8"/>
  </r>
  <r>
    <n v="5128"/>
    <s v="CA-2014-160766"/>
    <d v="2014-09-14T00:00:00"/>
    <d v="2014-09-14T00:00:00"/>
    <s v="Same Day"/>
    <s v="DM-13015"/>
    <x v="661"/>
    <x v="0"/>
    <s v="United States"/>
    <s v="New York City"/>
    <x v="15"/>
    <n v="10009"/>
    <x v="3"/>
    <s v="OFF-AP-10002945"/>
    <x v="1"/>
    <x v="9"/>
    <s v="Honeywell Enviracaire Portable HEPA Air Cleaner for 17' x 22' Room"/>
    <n v="601.29999999999995"/>
    <n v="2"/>
    <n v="0"/>
    <x v="4234"/>
    <x v="0"/>
    <x v="2"/>
    <x v="2"/>
    <x v="8"/>
  </r>
  <r>
    <n v="5129"/>
    <s v="CA-2014-160766"/>
    <d v="2014-09-14T00:00:00"/>
    <d v="2014-09-14T00:00:00"/>
    <s v="Same Day"/>
    <s v="DM-13015"/>
    <x v="661"/>
    <x v="0"/>
    <s v="United States"/>
    <s v="New York City"/>
    <x v="15"/>
    <n v="10009"/>
    <x v="3"/>
    <s v="TEC-PH-10001536"/>
    <x v="2"/>
    <x v="7"/>
    <s v="Spigen Samsung Galaxy S5 Case Wallet"/>
    <n v="16.989999999999998"/>
    <n v="1"/>
    <n v="0"/>
    <x v="4235"/>
    <x v="0"/>
    <x v="2"/>
    <x v="2"/>
    <x v="8"/>
  </r>
  <r>
    <n v="5130"/>
    <s v="CA-2014-160766"/>
    <d v="2014-09-14T00:00:00"/>
    <d v="2014-09-14T00:00:00"/>
    <s v="Same Day"/>
    <s v="DM-13015"/>
    <x v="661"/>
    <x v="0"/>
    <s v="United States"/>
    <s v="New York City"/>
    <x v="15"/>
    <n v="10009"/>
    <x v="3"/>
    <s v="TEC-PH-10000526"/>
    <x v="2"/>
    <x v="7"/>
    <s v="Vtech CS6719"/>
    <n v="287.97000000000003"/>
    <n v="3"/>
    <n v="0"/>
    <x v="4236"/>
    <x v="0"/>
    <x v="2"/>
    <x v="2"/>
    <x v="8"/>
  </r>
  <r>
    <n v="5131"/>
    <s v="CA-2014-160766"/>
    <d v="2014-09-14T00:00:00"/>
    <d v="2014-09-14T00:00:00"/>
    <s v="Same Day"/>
    <s v="DM-13015"/>
    <x v="661"/>
    <x v="0"/>
    <s v="United States"/>
    <s v="New York City"/>
    <x v="15"/>
    <n v="10009"/>
    <x v="3"/>
    <s v="OFF-PA-10000213"/>
    <x v="1"/>
    <x v="10"/>
    <s v="Xerox 198"/>
    <n v="44.82"/>
    <n v="9"/>
    <n v="0"/>
    <x v="4237"/>
    <x v="0"/>
    <x v="2"/>
    <x v="2"/>
    <x v="8"/>
  </r>
  <r>
    <n v="5132"/>
    <s v="CA-2017-146626"/>
    <d v="2017-12-29T00:00:00"/>
    <d v="2018-01-05T00:00:00"/>
    <s v="Standard Class"/>
    <s v="BP-11185"/>
    <x v="130"/>
    <x v="1"/>
    <s v="United States"/>
    <s v="Anaheim"/>
    <x v="1"/>
    <n v="92804"/>
    <x v="1"/>
    <s v="FUR-FU-10002501"/>
    <x v="0"/>
    <x v="5"/>
    <s v="Nu-Dell Executive Frame"/>
    <n v="101.12"/>
    <n v="8"/>
    <n v="0"/>
    <x v="4238"/>
    <x v="0"/>
    <x v="3"/>
    <x v="0"/>
    <x v="4"/>
  </r>
  <r>
    <n v="5133"/>
    <s v="CA-2015-123330"/>
    <d v="2015-06-21T00:00:00"/>
    <d v="2015-06-27T00:00:00"/>
    <s v="Standard Class"/>
    <s v="EP-13915"/>
    <x v="212"/>
    <x v="0"/>
    <s v="United States"/>
    <s v="Deltona"/>
    <x v="2"/>
    <n v="32725"/>
    <x v="0"/>
    <s v="TEC-PH-10001819"/>
    <x v="2"/>
    <x v="7"/>
    <s v="Innergie mMini Combo Duo USB Travel Charging Kit"/>
    <n v="107.976"/>
    <n v="3"/>
    <n v="0.2"/>
    <x v="4239"/>
    <x v="2"/>
    <x v="1"/>
    <x v="1"/>
    <x v="1"/>
  </r>
  <r>
    <n v="5134"/>
    <s v="CA-2017-155607"/>
    <d v="2017-11-26T00:00:00"/>
    <d v="2017-11-30T00:00:00"/>
    <s v="Standard Class"/>
    <s v="FG-14260"/>
    <x v="435"/>
    <x v="2"/>
    <s v="United States"/>
    <s v="New York City"/>
    <x v="15"/>
    <n v="10009"/>
    <x v="3"/>
    <s v="OFF-AP-10001962"/>
    <x v="1"/>
    <x v="9"/>
    <s v="Black &amp; Decker Filter for Double Action Dustbuster Cordless Vac BLDV7210"/>
    <n v="58.73"/>
    <n v="7"/>
    <n v="0"/>
    <x v="4240"/>
    <x v="0"/>
    <x v="3"/>
    <x v="0"/>
    <x v="0"/>
  </r>
  <r>
    <n v="5135"/>
    <s v="CA-2017-155607"/>
    <d v="2017-11-26T00:00:00"/>
    <d v="2017-11-30T00:00:00"/>
    <s v="Standard Class"/>
    <s v="FG-14260"/>
    <x v="435"/>
    <x v="2"/>
    <s v="United States"/>
    <s v="New York City"/>
    <x v="15"/>
    <n v="10009"/>
    <x v="3"/>
    <s v="OFF-BI-10003364"/>
    <x v="1"/>
    <x v="8"/>
    <s v="Binding Machine Supplies"/>
    <n v="93.343999999999994"/>
    <n v="4"/>
    <n v="0.2"/>
    <x v="4241"/>
    <x v="2"/>
    <x v="3"/>
    <x v="0"/>
    <x v="0"/>
  </r>
  <r>
    <n v="5136"/>
    <s v="CA-2016-151323"/>
    <d v="2016-10-23T00:00:00"/>
    <d v="2016-10-28T00:00:00"/>
    <s v="Standard Class"/>
    <s v="AB-10255"/>
    <x v="437"/>
    <x v="2"/>
    <s v="United States"/>
    <s v="Seattle"/>
    <x v="4"/>
    <n v="98103"/>
    <x v="1"/>
    <s v="OFF-FA-10002983"/>
    <x v="1"/>
    <x v="13"/>
    <s v="Advantus SlideClip Paper Clips"/>
    <n v="17.05"/>
    <n v="5"/>
    <n v="0"/>
    <x v="4242"/>
    <x v="0"/>
    <x v="0"/>
    <x v="0"/>
    <x v="2"/>
  </r>
  <r>
    <n v="5137"/>
    <s v="CA-2015-146696"/>
    <d v="2015-12-14T00:00:00"/>
    <d v="2015-12-19T00:00:00"/>
    <s v="Standard Class"/>
    <s v="RD-19480"/>
    <x v="502"/>
    <x v="0"/>
    <s v="United States"/>
    <s v="San Diego"/>
    <x v="1"/>
    <n v="92105"/>
    <x v="1"/>
    <s v="OFF-BI-10002432"/>
    <x v="1"/>
    <x v="8"/>
    <s v="Wilson Jones Standard D-Ring Binders"/>
    <n v="8.0960000000000001"/>
    <n v="2"/>
    <n v="0.2"/>
    <x v="162"/>
    <x v="2"/>
    <x v="1"/>
    <x v="0"/>
    <x v="4"/>
  </r>
  <r>
    <n v="5138"/>
    <s v="CA-2016-128972"/>
    <d v="2016-11-13T00:00:00"/>
    <d v="2016-11-17T00:00:00"/>
    <s v="Standard Class"/>
    <s v="TS-21430"/>
    <x v="747"/>
    <x v="1"/>
    <s v="United States"/>
    <s v="Oklahoma City"/>
    <x v="26"/>
    <n v="73120"/>
    <x v="2"/>
    <s v="FUR-FU-10003096"/>
    <x v="0"/>
    <x v="5"/>
    <s v="Master Giant Foot Doorstop, Safety Yellow"/>
    <n v="30.36"/>
    <n v="4"/>
    <n v="0"/>
    <x v="4243"/>
    <x v="0"/>
    <x v="0"/>
    <x v="0"/>
    <x v="0"/>
  </r>
  <r>
    <n v="5139"/>
    <s v="CA-2017-128335"/>
    <d v="2017-09-29T00:00:00"/>
    <d v="2017-10-05T00:00:00"/>
    <s v="Standard Class"/>
    <s v="JA-15970"/>
    <x v="350"/>
    <x v="0"/>
    <s v="United States"/>
    <s v="Mount Vernon"/>
    <x v="15"/>
    <n v="10550"/>
    <x v="3"/>
    <s v="OFF-EN-10001539"/>
    <x v="1"/>
    <x v="12"/>
    <s v="Staple envelope"/>
    <n v="23.34"/>
    <n v="3"/>
    <n v="0"/>
    <x v="1048"/>
    <x v="0"/>
    <x v="3"/>
    <x v="2"/>
    <x v="8"/>
  </r>
  <r>
    <n v="5140"/>
    <s v="CA-2017-128335"/>
    <d v="2017-09-29T00:00:00"/>
    <d v="2017-10-05T00:00:00"/>
    <s v="Standard Class"/>
    <s v="JA-15970"/>
    <x v="350"/>
    <x v="0"/>
    <s v="United States"/>
    <s v="Mount Vernon"/>
    <x v="15"/>
    <n v="10550"/>
    <x v="3"/>
    <s v="OFF-PA-10004996"/>
    <x v="1"/>
    <x v="10"/>
    <s v="Speediset Carbonless Redi-Letter 7&quot; x 8 1/2&quot;"/>
    <n v="51.55"/>
    <n v="5"/>
    <n v="0"/>
    <x v="4244"/>
    <x v="0"/>
    <x v="3"/>
    <x v="2"/>
    <x v="8"/>
  </r>
  <r>
    <n v="5141"/>
    <s v="CA-2015-154886"/>
    <d v="2015-11-08T00:00:00"/>
    <d v="2015-11-12T00:00:00"/>
    <s v="Standard Class"/>
    <s v="SW-20455"/>
    <x v="517"/>
    <x v="0"/>
    <s v="United States"/>
    <s v="San Francisco"/>
    <x v="1"/>
    <n v="94109"/>
    <x v="1"/>
    <s v="TEC-AC-10001956"/>
    <x v="2"/>
    <x v="11"/>
    <s v="Microsoft Arc Touch Mouse"/>
    <n v="119.9"/>
    <n v="2"/>
    <n v="0"/>
    <x v="4245"/>
    <x v="0"/>
    <x v="1"/>
    <x v="0"/>
    <x v="0"/>
  </r>
  <r>
    <n v="5142"/>
    <s v="CA-2016-111213"/>
    <d v="2016-04-01T00:00:00"/>
    <d v="2016-04-05T00:00:00"/>
    <s v="Standard Class"/>
    <s v="FP-14320"/>
    <x v="224"/>
    <x v="0"/>
    <s v="United States"/>
    <s v="New York City"/>
    <x v="15"/>
    <n v="10009"/>
    <x v="3"/>
    <s v="FUR-CH-10000454"/>
    <x v="0"/>
    <x v="1"/>
    <s v="Hon Deluxe Fabric Upholstered Stacking Chairs, Rounded Back"/>
    <n v="1317.492"/>
    <n v="6"/>
    <n v="0.1"/>
    <x v="4053"/>
    <x v="3"/>
    <x v="0"/>
    <x v="1"/>
    <x v="3"/>
  </r>
  <r>
    <n v="5143"/>
    <s v="CA-2016-111213"/>
    <d v="2016-04-01T00:00:00"/>
    <d v="2016-04-05T00:00:00"/>
    <s v="Standard Class"/>
    <s v="FP-14320"/>
    <x v="224"/>
    <x v="0"/>
    <s v="United States"/>
    <s v="New York City"/>
    <x v="15"/>
    <n v="10009"/>
    <x v="3"/>
    <s v="OFF-SU-10000946"/>
    <x v="1"/>
    <x v="14"/>
    <s v="Staple remover"/>
    <n v="63.84"/>
    <n v="8"/>
    <n v="0"/>
    <x v="4246"/>
    <x v="0"/>
    <x v="0"/>
    <x v="1"/>
    <x v="3"/>
  </r>
  <r>
    <n v="5144"/>
    <s v="CA-2016-111213"/>
    <d v="2016-04-01T00:00:00"/>
    <d v="2016-04-05T00:00:00"/>
    <s v="Standard Class"/>
    <s v="FP-14320"/>
    <x v="224"/>
    <x v="0"/>
    <s v="United States"/>
    <s v="New York City"/>
    <x v="15"/>
    <n v="10009"/>
    <x v="3"/>
    <s v="OFF-BI-10004140"/>
    <x v="1"/>
    <x v="8"/>
    <s v="Avery Non-Stick Binders"/>
    <n v="3.5920000000000001"/>
    <n v="1"/>
    <n v="0.2"/>
    <x v="3612"/>
    <x v="2"/>
    <x v="0"/>
    <x v="1"/>
    <x v="3"/>
  </r>
  <r>
    <n v="5145"/>
    <s v="CA-2017-161333"/>
    <d v="2017-02-02T00:00:00"/>
    <d v="2017-02-07T00:00:00"/>
    <s v="Standard Class"/>
    <s v="JL-15835"/>
    <x v="252"/>
    <x v="0"/>
    <s v="United States"/>
    <s v="Los Angeles"/>
    <x v="1"/>
    <n v="90045"/>
    <x v="1"/>
    <s v="FUR-FU-10003039"/>
    <x v="0"/>
    <x v="5"/>
    <s v="Howard Miller 11-1/2&quot; Diameter Grantwood Wall Clock"/>
    <n v="86.26"/>
    <n v="2"/>
    <n v="0"/>
    <x v="4247"/>
    <x v="0"/>
    <x v="3"/>
    <x v="3"/>
    <x v="11"/>
  </r>
  <r>
    <n v="5146"/>
    <s v="CA-2017-161333"/>
    <d v="2017-02-02T00:00:00"/>
    <d v="2017-02-07T00:00:00"/>
    <s v="Standard Class"/>
    <s v="JL-15835"/>
    <x v="252"/>
    <x v="0"/>
    <s v="United States"/>
    <s v="Los Angeles"/>
    <x v="1"/>
    <n v="90045"/>
    <x v="1"/>
    <s v="OFF-ST-10000464"/>
    <x v="1"/>
    <x v="4"/>
    <s v="Multi-Use Personal File Cart and Caster Set, Three Stacking Bins"/>
    <n v="139.04"/>
    <n v="4"/>
    <n v="0"/>
    <x v="4248"/>
    <x v="0"/>
    <x v="3"/>
    <x v="3"/>
    <x v="11"/>
  </r>
  <r>
    <n v="5147"/>
    <s v="CA-2017-161333"/>
    <d v="2017-02-02T00:00:00"/>
    <d v="2017-02-07T00:00:00"/>
    <s v="Standard Class"/>
    <s v="JL-15835"/>
    <x v="252"/>
    <x v="0"/>
    <s v="United States"/>
    <s v="Los Angeles"/>
    <x v="1"/>
    <n v="90045"/>
    <x v="1"/>
    <s v="OFF-AP-10000252"/>
    <x v="1"/>
    <x v="9"/>
    <s v="Harmony HEPA Quiet Air Purifiers"/>
    <n v="46.8"/>
    <n v="4"/>
    <n v="0"/>
    <x v="4249"/>
    <x v="0"/>
    <x v="3"/>
    <x v="3"/>
    <x v="11"/>
  </r>
  <r>
    <n v="5148"/>
    <s v="CA-2017-128734"/>
    <d v="2017-12-24T00:00:00"/>
    <d v="2017-12-31T00:00:00"/>
    <s v="Standard Class"/>
    <s v="JL-15175"/>
    <x v="311"/>
    <x v="2"/>
    <s v="United States"/>
    <s v="Chandler"/>
    <x v="16"/>
    <n v="85224"/>
    <x v="1"/>
    <s v="FUR-FU-10001731"/>
    <x v="0"/>
    <x v="5"/>
    <s v="Acrylic Self-Standing Desk Frames"/>
    <n v="8.5440000000000005"/>
    <n v="4"/>
    <n v="0.2"/>
    <x v="4250"/>
    <x v="2"/>
    <x v="3"/>
    <x v="0"/>
    <x v="4"/>
  </r>
  <r>
    <n v="5149"/>
    <s v="CA-2017-128734"/>
    <d v="2017-12-24T00:00:00"/>
    <d v="2017-12-31T00:00:00"/>
    <s v="Standard Class"/>
    <s v="JL-15175"/>
    <x v="311"/>
    <x v="2"/>
    <s v="United States"/>
    <s v="Chandler"/>
    <x v="16"/>
    <n v="85224"/>
    <x v="1"/>
    <s v="FUR-CH-10001394"/>
    <x v="0"/>
    <x v="1"/>
    <s v="Global Leather Executive Chair"/>
    <n v="842.37599999999998"/>
    <n v="3"/>
    <n v="0.2"/>
    <x v="4251"/>
    <x v="2"/>
    <x v="3"/>
    <x v="0"/>
    <x v="4"/>
  </r>
  <r>
    <n v="5150"/>
    <s v="CA-2014-141796"/>
    <d v="2014-06-21T00:00:00"/>
    <d v="2014-06-21T00:00:00"/>
    <s v="Same Day"/>
    <s v="JG-15160"/>
    <x v="506"/>
    <x v="0"/>
    <s v="United States"/>
    <s v="Long Beach"/>
    <x v="15"/>
    <n v="11561"/>
    <x v="3"/>
    <s v="TEC-PH-10001578"/>
    <x v="2"/>
    <x v="7"/>
    <s v="Polycom SoundStation2 EX Conference phone"/>
    <n v="1214.8499999999999"/>
    <n v="3"/>
    <n v="0"/>
    <x v="4252"/>
    <x v="0"/>
    <x v="2"/>
    <x v="1"/>
    <x v="1"/>
  </r>
  <r>
    <n v="5151"/>
    <s v="CA-2017-125101"/>
    <d v="2017-03-06T00:00:00"/>
    <d v="2017-03-10T00:00:00"/>
    <s v="Second Class"/>
    <s v="SH-19975"/>
    <x v="64"/>
    <x v="1"/>
    <s v="United States"/>
    <s v="San Francisco"/>
    <x v="1"/>
    <n v="94109"/>
    <x v="1"/>
    <s v="OFF-ST-10000675"/>
    <x v="1"/>
    <x v="4"/>
    <s v="File Shuttle II and Handi-File, Black"/>
    <n v="67.78"/>
    <n v="2"/>
    <n v="0"/>
    <x v="4253"/>
    <x v="0"/>
    <x v="3"/>
    <x v="3"/>
    <x v="10"/>
  </r>
  <r>
    <n v="5152"/>
    <s v="CA-2017-169929"/>
    <d v="2017-09-25T00:00:00"/>
    <d v="2017-09-28T00:00:00"/>
    <s v="First Class"/>
    <s v="LS-17200"/>
    <x v="624"/>
    <x v="1"/>
    <s v="United States"/>
    <s v="Helena"/>
    <x v="37"/>
    <n v="59601"/>
    <x v="1"/>
    <s v="OFF-ST-10002352"/>
    <x v="1"/>
    <x v="4"/>
    <s v="Iris Project Case"/>
    <n v="39.9"/>
    <n v="5"/>
    <n v="0"/>
    <x v="3554"/>
    <x v="0"/>
    <x v="3"/>
    <x v="2"/>
    <x v="8"/>
  </r>
  <r>
    <n v="5153"/>
    <s v="US-2014-121566"/>
    <d v="2014-06-30T00:00:00"/>
    <d v="2014-07-06T00:00:00"/>
    <s v="Standard Class"/>
    <s v="CS-11860"/>
    <x v="750"/>
    <x v="0"/>
    <s v="United States"/>
    <s v="New York City"/>
    <x v="15"/>
    <n v="10011"/>
    <x v="3"/>
    <s v="OFF-BI-10004528"/>
    <x v="1"/>
    <x v="8"/>
    <s v="Cardinal Poly Pocket Divider Pockets for Ring Binders"/>
    <n v="2.6880000000000002"/>
    <n v="1"/>
    <n v="0.2"/>
    <x v="61"/>
    <x v="2"/>
    <x v="2"/>
    <x v="1"/>
    <x v="1"/>
  </r>
  <r>
    <n v="5154"/>
    <s v="US-2014-121566"/>
    <d v="2014-06-30T00:00:00"/>
    <d v="2014-07-06T00:00:00"/>
    <s v="Standard Class"/>
    <s v="CS-11860"/>
    <x v="750"/>
    <x v="0"/>
    <s v="United States"/>
    <s v="New York City"/>
    <x v="15"/>
    <n v="10011"/>
    <x v="3"/>
    <s v="OFF-AR-10001026"/>
    <x v="1"/>
    <x v="6"/>
    <s v="Sanford Uni-Blazer View Highlighters, Chisel Tip, Yellow"/>
    <n v="6.6"/>
    <n v="3"/>
    <n v="0"/>
    <x v="4254"/>
    <x v="0"/>
    <x v="2"/>
    <x v="1"/>
    <x v="1"/>
  </r>
  <r>
    <n v="5155"/>
    <s v="US-2015-124219"/>
    <d v="2015-08-07T00:00:00"/>
    <d v="2015-08-08T00:00:00"/>
    <s v="First Class"/>
    <s v="KW-16570"/>
    <x v="608"/>
    <x v="0"/>
    <s v="United States"/>
    <s v="Kirkwood"/>
    <x v="25"/>
    <n v="63122"/>
    <x v="2"/>
    <s v="OFF-BI-10002215"/>
    <x v="1"/>
    <x v="8"/>
    <s v="Wilson Jones Hanging View Binder, White, 1&quot;"/>
    <n v="28.4"/>
    <n v="4"/>
    <n v="0"/>
    <x v="4255"/>
    <x v="0"/>
    <x v="1"/>
    <x v="2"/>
    <x v="6"/>
  </r>
  <r>
    <n v="5156"/>
    <s v="US-2015-124219"/>
    <d v="2015-08-07T00:00:00"/>
    <d v="2015-08-08T00:00:00"/>
    <s v="First Class"/>
    <s v="KW-16570"/>
    <x v="608"/>
    <x v="0"/>
    <s v="United States"/>
    <s v="Kirkwood"/>
    <x v="25"/>
    <n v="63122"/>
    <x v="2"/>
    <s v="FUR-FU-10000305"/>
    <x v="0"/>
    <x v="5"/>
    <s v="Tenex V2T-RE Standard Weight Series Chair Mat, 45&quot; x 53&quot;, Lip 25&quot; x 12&quot;"/>
    <n v="212.94"/>
    <n v="3"/>
    <n v="0"/>
    <x v="4256"/>
    <x v="0"/>
    <x v="1"/>
    <x v="2"/>
    <x v="6"/>
  </r>
  <r>
    <n v="5157"/>
    <s v="CA-2017-163006"/>
    <d v="2017-06-30T00:00:00"/>
    <d v="2017-07-04T00:00:00"/>
    <s v="Second Class"/>
    <s v="GH-14410"/>
    <x v="689"/>
    <x v="2"/>
    <s v="United States"/>
    <s v="Chicago"/>
    <x v="10"/>
    <n v="60653"/>
    <x v="2"/>
    <s v="TEC-PH-10002584"/>
    <x v="2"/>
    <x v="7"/>
    <s v="Samsung Galaxy S4"/>
    <n v="1001.5839999999999"/>
    <n v="2"/>
    <n v="0.2"/>
    <x v="4257"/>
    <x v="2"/>
    <x v="3"/>
    <x v="1"/>
    <x v="1"/>
  </r>
  <r>
    <n v="5158"/>
    <s v="CA-2017-163006"/>
    <d v="2017-06-30T00:00:00"/>
    <d v="2017-07-04T00:00:00"/>
    <s v="Second Class"/>
    <s v="GH-14410"/>
    <x v="689"/>
    <x v="2"/>
    <s v="United States"/>
    <s v="Chicago"/>
    <x v="10"/>
    <n v="60653"/>
    <x v="2"/>
    <s v="FUR-CH-10000229"/>
    <x v="0"/>
    <x v="1"/>
    <s v="Global Enterprise Series Seating High-Back Swivel/Tilt Chairs"/>
    <n v="569.05799999999999"/>
    <n v="3"/>
    <n v="0.3"/>
    <x v="4258"/>
    <x v="1"/>
    <x v="3"/>
    <x v="1"/>
    <x v="1"/>
  </r>
  <r>
    <n v="5159"/>
    <s v="CA-2017-163006"/>
    <d v="2017-06-30T00:00:00"/>
    <d v="2017-07-04T00:00:00"/>
    <s v="Second Class"/>
    <s v="GH-14410"/>
    <x v="689"/>
    <x v="2"/>
    <s v="United States"/>
    <s v="Chicago"/>
    <x v="10"/>
    <n v="60653"/>
    <x v="2"/>
    <s v="FUR-FU-10003799"/>
    <x v="0"/>
    <x v="5"/>
    <s v="Seth Thomas 13 1/2&quot; Wall Clock"/>
    <n v="14.224"/>
    <n v="2"/>
    <n v="0.6"/>
    <x v="4259"/>
    <x v="1"/>
    <x v="3"/>
    <x v="1"/>
    <x v="1"/>
  </r>
  <r>
    <n v="5160"/>
    <s v="CA-2015-156146"/>
    <d v="2015-10-26T00:00:00"/>
    <d v="2015-10-30T00:00:00"/>
    <s v="Second Class"/>
    <s v="AG-10495"/>
    <x v="122"/>
    <x v="1"/>
    <s v="United States"/>
    <s v="Peoria"/>
    <x v="16"/>
    <n v="85345"/>
    <x v="1"/>
    <s v="TEC-PH-10001700"/>
    <x v="2"/>
    <x v="7"/>
    <s v="Panasonic KX-TG6844B Expandable Digital Cordless Telephone"/>
    <n v="105.584"/>
    <n v="2"/>
    <n v="0.2"/>
    <x v="563"/>
    <x v="2"/>
    <x v="1"/>
    <x v="0"/>
    <x v="2"/>
  </r>
  <r>
    <n v="5161"/>
    <s v="CA-2015-156146"/>
    <d v="2015-10-26T00:00:00"/>
    <d v="2015-10-30T00:00:00"/>
    <s v="Second Class"/>
    <s v="AG-10495"/>
    <x v="122"/>
    <x v="1"/>
    <s v="United States"/>
    <s v="Peoria"/>
    <x v="16"/>
    <n v="85345"/>
    <x v="1"/>
    <s v="TEC-PH-10001527"/>
    <x v="2"/>
    <x v="7"/>
    <s v="Plantronics MX500i Earset"/>
    <n v="68.72"/>
    <n v="2"/>
    <n v="0.2"/>
    <x v="4260"/>
    <x v="2"/>
    <x v="1"/>
    <x v="0"/>
    <x v="2"/>
  </r>
  <r>
    <n v="5162"/>
    <s v="CA-2014-111192"/>
    <d v="2014-07-30T00:00:00"/>
    <d v="2014-08-05T00:00:00"/>
    <s v="Standard Class"/>
    <s v="TS-21430"/>
    <x v="747"/>
    <x v="1"/>
    <s v="United States"/>
    <s v="Seattle"/>
    <x v="4"/>
    <n v="98103"/>
    <x v="1"/>
    <s v="FUR-BO-10002916"/>
    <x v="0"/>
    <x v="0"/>
    <s v="Rush Hierlooms Collection 1&quot; Thick Stackable Bookcases"/>
    <n v="1367.84"/>
    <n v="8"/>
    <n v="0"/>
    <x v="4261"/>
    <x v="0"/>
    <x v="2"/>
    <x v="2"/>
    <x v="7"/>
  </r>
  <r>
    <n v="5163"/>
    <s v="CA-2016-115378"/>
    <d v="2016-11-18T00:00:00"/>
    <d v="2016-11-23T00:00:00"/>
    <s v="Second Class"/>
    <s v="AJ-10945"/>
    <x v="219"/>
    <x v="0"/>
    <s v="United States"/>
    <s v="Taylor"/>
    <x v="12"/>
    <n v="48180"/>
    <x v="2"/>
    <s v="FUR-CH-10000863"/>
    <x v="0"/>
    <x v="1"/>
    <s v="Novimex Swivel Fabric Task Chair"/>
    <n v="301.95999999999998"/>
    <n v="2"/>
    <n v="0"/>
    <x v="85"/>
    <x v="0"/>
    <x v="0"/>
    <x v="0"/>
    <x v="0"/>
  </r>
  <r>
    <n v="5164"/>
    <s v="CA-2015-161627"/>
    <d v="2015-07-06T00:00:00"/>
    <d v="2015-07-11T00:00:00"/>
    <s v="Standard Class"/>
    <s v="SJ-20215"/>
    <x v="695"/>
    <x v="0"/>
    <s v="United States"/>
    <s v="Pasadena"/>
    <x v="1"/>
    <n v="91104"/>
    <x v="1"/>
    <s v="FUR-CH-10003968"/>
    <x v="0"/>
    <x v="1"/>
    <s v="Novimex Turbo Task Chair"/>
    <n v="170.352"/>
    <n v="3"/>
    <n v="0.2"/>
    <x v="4262"/>
    <x v="2"/>
    <x v="1"/>
    <x v="2"/>
    <x v="7"/>
  </r>
  <r>
    <n v="5165"/>
    <s v="CA-2014-121006"/>
    <d v="2014-11-10T00:00:00"/>
    <d v="2014-11-16T00:00:00"/>
    <s v="Standard Class"/>
    <s v="SC-20020"/>
    <x v="710"/>
    <x v="0"/>
    <s v="United States"/>
    <s v="Midland"/>
    <x v="12"/>
    <n v="48640"/>
    <x v="2"/>
    <s v="OFF-AR-10001149"/>
    <x v="1"/>
    <x v="6"/>
    <s v="Avery Hi-Liter Comfort Grip Fluorescent Highlighter, Yellow Ink"/>
    <n v="3.9"/>
    <n v="2"/>
    <n v="0"/>
    <x v="3097"/>
    <x v="0"/>
    <x v="2"/>
    <x v="0"/>
    <x v="0"/>
  </r>
  <r>
    <n v="5166"/>
    <s v="CA-2014-121006"/>
    <d v="2014-11-10T00:00:00"/>
    <d v="2014-11-16T00:00:00"/>
    <s v="Standard Class"/>
    <s v="SC-20020"/>
    <x v="710"/>
    <x v="0"/>
    <s v="United States"/>
    <s v="Midland"/>
    <x v="12"/>
    <n v="48640"/>
    <x v="2"/>
    <s v="OFF-PA-10000130"/>
    <x v="1"/>
    <x v="10"/>
    <s v="Xerox 199"/>
    <n v="12.84"/>
    <n v="3"/>
    <n v="0"/>
    <x v="2475"/>
    <x v="0"/>
    <x v="2"/>
    <x v="0"/>
    <x v="0"/>
  </r>
  <r>
    <n v="5167"/>
    <s v="CA-2014-121006"/>
    <d v="2014-11-10T00:00:00"/>
    <d v="2014-11-16T00:00:00"/>
    <s v="Standard Class"/>
    <s v="SC-20020"/>
    <x v="710"/>
    <x v="0"/>
    <s v="United States"/>
    <s v="Midland"/>
    <x v="12"/>
    <n v="48640"/>
    <x v="2"/>
    <s v="OFF-PA-10002479"/>
    <x v="1"/>
    <x v="10"/>
    <s v="Xerox 4200 Series MultiUse Premium Copy Paper (20Lb. and 84 Bright)"/>
    <n v="15.84"/>
    <n v="3"/>
    <n v="0"/>
    <x v="4263"/>
    <x v="0"/>
    <x v="2"/>
    <x v="0"/>
    <x v="0"/>
  </r>
  <r>
    <n v="5168"/>
    <s v="CA-2014-121006"/>
    <d v="2014-11-10T00:00:00"/>
    <d v="2014-11-16T00:00:00"/>
    <s v="Standard Class"/>
    <s v="SC-20020"/>
    <x v="710"/>
    <x v="0"/>
    <s v="United States"/>
    <s v="Midland"/>
    <x v="12"/>
    <n v="48640"/>
    <x v="2"/>
    <s v="FUR-CH-10004997"/>
    <x v="0"/>
    <x v="1"/>
    <s v="Hon Every-Day Series Multi-Task Chairs"/>
    <n v="563.94000000000005"/>
    <n v="3"/>
    <n v="0"/>
    <x v="4264"/>
    <x v="0"/>
    <x v="2"/>
    <x v="0"/>
    <x v="0"/>
  </r>
  <r>
    <n v="5169"/>
    <s v="CA-2014-121006"/>
    <d v="2014-11-10T00:00:00"/>
    <d v="2014-11-16T00:00:00"/>
    <s v="Standard Class"/>
    <s v="SC-20020"/>
    <x v="710"/>
    <x v="0"/>
    <s v="United States"/>
    <s v="Midland"/>
    <x v="12"/>
    <n v="48640"/>
    <x v="2"/>
    <s v="OFF-ST-10004950"/>
    <x v="1"/>
    <x v="4"/>
    <s v="Acco Perma 3000 Stacking Storage Drawers"/>
    <n v="62.94"/>
    <n v="3"/>
    <n v="0"/>
    <x v="4265"/>
    <x v="0"/>
    <x v="2"/>
    <x v="0"/>
    <x v="0"/>
  </r>
  <r>
    <n v="5170"/>
    <s v="CA-2014-121006"/>
    <d v="2014-11-10T00:00:00"/>
    <d v="2014-11-16T00:00:00"/>
    <s v="Standard Class"/>
    <s v="SC-20020"/>
    <x v="710"/>
    <x v="0"/>
    <s v="United States"/>
    <s v="Midland"/>
    <x v="12"/>
    <n v="48640"/>
    <x v="2"/>
    <s v="OFF-ST-10001490"/>
    <x v="1"/>
    <x v="4"/>
    <s v="Hot File 7-Pocket, Floor Stand"/>
    <n v="535.41"/>
    <n v="3"/>
    <n v="0"/>
    <x v="3853"/>
    <x v="0"/>
    <x v="2"/>
    <x v="0"/>
    <x v="0"/>
  </r>
  <r>
    <n v="5171"/>
    <s v="CA-2016-122903"/>
    <d v="2016-05-27T00:00:00"/>
    <d v="2016-05-29T00:00:00"/>
    <s v="Second Class"/>
    <s v="LA-16780"/>
    <x v="156"/>
    <x v="1"/>
    <s v="United States"/>
    <s v="Detroit"/>
    <x v="12"/>
    <n v="48205"/>
    <x v="2"/>
    <s v="FUR-CH-10002024"/>
    <x v="0"/>
    <x v="1"/>
    <s v="HON 5400 Series Task Chairs for Big and Tall"/>
    <n v="3504.9"/>
    <n v="5"/>
    <n v="0"/>
    <x v="4266"/>
    <x v="0"/>
    <x v="0"/>
    <x v="1"/>
    <x v="5"/>
  </r>
  <r>
    <n v="5172"/>
    <s v="CA-2016-122903"/>
    <d v="2016-05-27T00:00:00"/>
    <d v="2016-05-29T00:00:00"/>
    <s v="Second Class"/>
    <s v="LA-16780"/>
    <x v="156"/>
    <x v="1"/>
    <s v="United States"/>
    <s v="Detroit"/>
    <x v="12"/>
    <n v="48205"/>
    <x v="2"/>
    <s v="OFF-PA-10001790"/>
    <x v="1"/>
    <x v="10"/>
    <s v="Xerox 1910"/>
    <n v="144.12"/>
    <n v="3"/>
    <n v="0"/>
    <x v="4267"/>
    <x v="0"/>
    <x v="0"/>
    <x v="1"/>
    <x v="5"/>
  </r>
  <r>
    <n v="5173"/>
    <s v="CA-2016-122903"/>
    <d v="2016-05-27T00:00:00"/>
    <d v="2016-05-29T00:00:00"/>
    <s v="Second Class"/>
    <s v="LA-16780"/>
    <x v="156"/>
    <x v="1"/>
    <s v="United States"/>
    <s v="Detroit"/>
    <x v="12"/>
    <n v="48205"/>
    <x v="2"/>
    <s v="OFF-PA-10000994"/>
    <x v="1"/>
    <x v="10"/>
    <s v="Xerox 1915"/>
    <n v="314.55"/>
    <n v="3"/>
    <n v="0"/>
    <x v="1945"/>
    <x v="0"/>
    <x v="0"/>
    <x v="1"/>
    <x v="5"/>
  </r>
  <r>
    <n v="5174"/>
    <s v="CA-2015-107741"/>
    <d v="2015-03-08T00:00:00"/>
    <d v="2015-03-10T00:00:00"/>
    <s v="First Class"/>
    <s v="FC-14335"/>
    <x v="712"/>
    <x v="1"/>
    <s v="United States"/>
    <s v="Pueblo"/>
    <x v="22"/>
    <n v="81001"/>
    <x v="1"/>
    <s v="OFF-AR-10002399"/>
    <x v="1"/>
    <x v="6"/>
    <s v="Dixon Prang Watercolor Pencils, 10-Color Set with Brush"/>
    <n v="3.4079999999999999"/>
    <n v="1"/>
    <n v="0.2"/>
    <x v="4268"/>
    <x v="2"/>
    <x v="1"/>
    <x v="3"/>
    <x v="10"/>
  </r>
  <r>
    <n v="5175"/>
    <s v="CA-2017-106432"/>
    <d v="2017-10-19T00:00:00"/>
    <d v="2017-10-24T00:00:00"/>
    <s v="Standard Class"/>
    <s v="CA-12265"/>
    <x v="244"/>
    <x v="0"/>
    <s v="United States"/>
    <s v="Waco"/>
    <x v="5"/>
    <n v="76706"/>
    <x v="2"/>
    <s v="OFF-BI-10002799"/>
    <x v="1"/>
    <x v="8"/>
    <s v="SlimView Poly Binder, 3/8&quot;"/>
    <n v="2.0720000000000001"/>
    <n v="2"/>
    <n v="0.8"/>
    <x v="4269"/>
    <x v="1"/>
    <x v="3"/>
    <x v="0"/>
    <x v="2"/>
  </r>
  <r>
    <n v="5176"/>
    <s v="CA-2017-106432"/>
    <d v="2017-10-19T00:00:00"/>
    <d v="2017-10-24T00:00:00"/>
    <s v="Standard Class"/>
    <s v="CA-12265"/>
    <x v="244"/>
    <x v="0"/>
    <s v="United States"/>
    <s v="Waco"/>
    <x v="5"/>
    <n v="76706"/>
    <x v="2"/>
    <s v="FUR-BO-10004360"/>
    <x v="0"/>
    <x v="0"/>
    <s v="Rush Hierlooms Collection Rich Wood Bookcases"/>
    <n v="328.39920000000001"/>
    <n v="3"/>
    <n v="0.32"/>
    <x v="4270"/>
    <x v="1"/>
    <x v="3"/>
    <x v="0"/>
    <x v="2"/>
  </r>
  <r>
    <n v="5177"/>
    <s v="CA-2016-148908"/>
    <d v="2016-11-05T00:00:00"/>
    <d v="2016-11-08T00:00:00"/>
    <s v="First Class"/>
    <s v="JH-15985"/>
    <x v="98"/>
    <x v="0"/>
    <s v="United States"/>
    <s v="San Francisco"/>
    <x v="1"/>
    <n v="94109"/>
    <x v="1"/>
    <s v="OFF-BI-10002082"/>
    <x v="1"/>
    <x v="8"/>
    <s v="GBC Twin Loop Wire Binding Elements"/>
    <n v="53.247999999999998"/>
    <n v="2"/>
    <n v="0.2"/>
    <x v="4271"/>
    <x v="2"/>
    <x v="0"/>
    <x v="0"/>
    <x v="0"/>
  </r>
  <r>
    <n v="5178"/>
    <s v="CA-2016-123015"/>
    <d v="2016-12-26T00:00:00"/>
    <d v="2016-12-30T00:00:00"/>
    <s v="Standard Class"/>
    <s v="AJ-10795"/>
    <x v="295"/>
    <x v="1"/>
    <s v="United States"/>
    <s v="New York City"/>
    <x v="15"/>
    <n v="10024"/>
    <x v="3"/>
    <s v="OFF-BI-10004967"/>
    <x v="1"/>
    <x v="8"/>
    <s v="Round Ring Binders"/>
    <n v="4.992"/>
    <n v="3"/>
    <n v="0.2"/>
    <x v="4272"/>
    <x v="2"/>
    <x v="0"/>
    <x v="0"/>
    <x v="4"/>
  </r>
  <r>
    <n v="5179"/>
    <s v="US-2015-120502"/>
    <d v="2015-04-13T00:00:00"/>
    <d v="2015-04-19T00:00:00"/>
    <s v="Standard Class"/>
    <s v="BT-11395"/>
    <x v="387"/>
    <x v="1"/>
    <s v="United States"/>
    <s v="Los Angeles"/>
    <x v="1"/>
    <n v="90036"/>
    <x v="1"/>
    <s v="FUR-FU-10004973"/>
    <x v="0"/>
    <x v="5"/>
    <s v="Flat Face Poster Frame"/>
    <n v="37.68"/>
    <n v="2"/>
    <n v="0"/>
    <x v="1673"/>
    <x v="0"/>
    <x v="1"/>
    <x v="1"/>
    <x v="3"/>
  </r>
  <r>
    <n v="5180"/>
    <s v="US-2015-120502"/>
    <d v="2015-04-13T00:00:00"/>
    <d v="2015-04-19T00:00:00"/>
    <s v="Standard Class"/>
    <s v="BT-11395"/>
    <x v="387"/>
    <x v="1"/>
    <s v="United States"/>
    <s v="Los Angeles"/>
    <x v="1"/>
    <n v="90036"/>
    <x v="1"/>
    <s v="TEC-PH-10003645"/>
    <x v="2"/>
    <x v="7"/>
    <s v="Aastra 57i VoIP phone"/>
    <n v="258.57600000000002"/>
    <n v="2"/>
    <n v="0.2"/>
    <x v="4273"/>
    <x v="2"/>
    <x v="1"/>
    <x v="1"/>
    <x v="3"/>
  </r>
  <r>
    <n v="5181"/>
    <s v="US-2015-120502"/>
    <d v="2015-04-13T00:00:00"/>
    <d v="2015-04-19T00:00:00"/>
    <s v="Standard Class"/>
    <s v="BT-11395"/>
    <x v="387"/>
    <x v="1"/>
    <s v="United States"/>
    <s v="Los Angeles"/>
    <x v="1"/>
    <n v="90036"/>
    <x v="1"/>
    <s v="OFF-AP-10004980"/>
    <x v="1"/>
    <x v="9"/>
    <s v="3M Replacement Filter for Office Air Cleaner for 20' x 33' Room"/>
    <n v="75.84"/>
    <n v="2"/>
    <n v="0"/>
    <x v="4274"/>
    <x v="0"/>
    <x v="1"/>
    <x v="1"/>
    <x v="3"/>
  </r>
  <r>
    <n v="5182"/>
    <s v="CA-2017-108749"/>
    <d v="2017-09-12T00:00:00"/>
    <d v="2017-09-15T00:00:00"/>
    <s v="First Class"/>
    <s v="DJ-13510"/>
    <x v="137"/>
    <x v="1"/>
    <s v="United States"/>
    <s v="Woonsocket"/>
    <x v="34"/>
    <n v="2895"/>
    <x v="3"/>
    <s v="OFF-PA-10003797"/>
    <x v="1"/>
    <x v="10"/>
    <s v="Xerox 209"/>
    <n v="45.36"/>
    <n v="7"/>
    <n v="0"/>
    <x v="1637"/>
    <x v="0"/>
    <x v="3"/>
    <x v="2"/>
    <x v="8"/>
  </r>
  <r>
    <n v="5183"/>
    <s v="CA-2017-108749"/>
    <d v="2017-09-12T00:00:00"/>
    <d v="2017-09-15T00:00:00"/>
    <s v="First Class"/>
    <s v="DJ-13510"/>
    <x v="137"/>
    <x v="1"/>
    <s v="United States"/>
    <s v="Woonsocket"/>
    <x v="34"/>
    <n v="2895"/>
    <x v="3"/>
    <s v="OFF-BI-10003707"/>
    <x v="1"/>
    <x v="8"/>
    <s v="Aluminum Screw Posts"/>
    <n v="45.78"/>
    <n v="3"/>
    <n v="0"/>
    <x v="4275"/>
    <x v="0"/>
    <x v="3"/>
    <x v="2"/>
    <x v="8"/>
  </r>
  <r>
    <n v="5184"/>
    <s v="CA-2017-163335"/>
    <d v="2017-09-24T00:00:00"/>
    <d v="2017-09-27T00:00:00"/>
    <s v="First Class"/>
    <s v="AG-10675"/>
    <x v="165"/>
    <x v="0"/>
    <s v="United States"/>
    <s v="Columbus"/>
    <x v="32"/>
    <n v="31907"/>
    <x v="0"/>
    <s v="OFF-ST-10000885"/>
    <x v="1"/>
    <x v="4"/>
    <s v="Fellowes Desktop Hanging File Manager"/>
    <n v="40.29"/>
    <n v="3"/>
    <n v="0"/>
    <x v="4276"/>
    <x v="0"/>
    <x v="3"/>
    <x v="2"/>
    <x v="8"/>
  </r>
  <r>
    <n v="5185"/>
    <s v="CA-2017-163335"/>
    <d v="2017-09-24T00:00:00"/>
    <d v="2017-09-27T00:00:00"/>
    <s v="First Class"/>
    <s v="AG-10675"/>
    <x v="165"/>
    <x v="0"/>
    <s v="United States"/>
    <s v="Columbus"/>
    <x v="32"/>
    <n v="31907"/>
    <x v="0"/>
    <s v="OFF-BI-10002827"/>
    <x v="1"/>
    <x v="8"/>
    <s v="Avery Durable Poly Binders"/>
    <n v="38.71"/>
    <n v="7"/>
    <n v="0"/>
    <x v="4277"/>
    <x v="0"/>
    <x v="3"/>
    <x v="2"/>
    <x v="8"/>
  </r>
  <r>
    <n v="5186"/>
    <s v="CA-2015-134719"/>
    <d v="2015-10-10T00:00:00"/>
    <d v="2015-10-15T00:00:00"/>
    <s v="Standard Class"/>
    <s v="JD-15790"/>
    <x v="479"/>
    <x v="0"/>
    <s v="United States"/>
    <s v="Jacksonville"/>
    <x v="2"/>
    <n v="32216"/>
    <x v="0"/>
    <s v="OFF-ST-10004459"/>
    <x v="1"/>
    <x v="4"/>
    <s v="Tennsco Single-Tier Lockers"/>
    <n v="1801.6320000000001"/>
    <n v="6"/>
    <n v="0.2"/>
    <x v="2254"/>
    <x v="2"/>
    <x v="1"/>
    <x v="0"/>
    <x v="2"/>
  </r>
  <r>
    <n v="5187"/>
    <s v="US-2015-154389"/>
    <d v="2015-11-27T00:00:00"/>
    <d v="2015-12-03T00:00:00"/>
    <s v="Standard Class"/>
    <s v="EH-14125"/>
    <x v="258"/>
    <x v="2"/>
    <s v="United States"/>
    <s v="Philadelphia"/>
    <x v="9"/>
    <n v="19140"/>
    <x v="3"/>
    <s v="TEC-PH-10002789"/>
    <x v="2"/>
    <x v="7"/>
    <s v="LG Exalt"/>
    <n v="748.75199999999995"/>
    <n v="8"/>
    <n v="0.4"/>
    <x v="4278"/>
    <x v="1"/>
    <x v="1"/>
    <x v="0"/>
    <x v="0"/>
  </r>
  <r>
    <n v="5188"/>
    <s v="CA-2015-115567"/>
    <d v="2015-09-13T00:00:00"/>
    <d v="2015-09-18T00:00:00"/>
    <s v="Standard Class"/>
    <s v="ZC-21910"/>
    <x v="233"/>
    <x v="0"/>
    <s v="United States"/>
    <s v="Columbus"/>
    <x v="14"/>
    <n v="47201"/>
    <x v="2"/>
    <s v="TEC-AC-10001314"/>
    <x v="2"/>
    <x v="11"/>
    <s v="Case Logic 2.4GHz Wireless Keyboard"/>
    <n v="199.96"/>
    <n v="4"/>
    <n v="0"/>
    <x v="4279"/>
    <x v="0"/>
    <x v="1"/>
    <x v="2"/>
    <x v="8"/>
  </r>
  <r>
    <n v="5189"/>
    <s v="CA-2015-115567"/>
    <d v="2015-09-13T00:00:00"/>
    <d v="2015-09-18T00:00:00"/>
    <s v="Standard Class"/>
    <s v="ZC-21910"/>
    <x v="233"/>
    <x v="0"/>
    <s v="United States"/>
    <s v="Columbus"/>
    <x v="14"/>
    <n v="47201"/>
    <x v="2"/>
    <s v="FUR-CH-10000015"/>
    <x v="0"/>
    <x v="1"/>
    <s v="Hon Multipurpose Stacking Arm Chairs"/>
    <n v="1516.2"/>
    <n v="7"/>
    <n v="0"/>
    <x v="4280"/>
    <x v="0"/>
    <x v="1"/>
    <x v="2"/>
    <x v="8"/>
  </r>
  <r>
    <n v="5190"/>
    <s v="US-2017-136679"/>
    <d v="2017-11-14T00:00:00"/>
    <d v="2017-11-18T00:00:00"/>
    <s v="Standard Class"/>
    <s v="XP-21865"/>
    <x v="190"/>
    <x v="0"/>
    <s v="United States"/>
    <s v="Pasadena"/>
    <x v="5"/>
    <n v="77506"/>
    <x v="2"/>
    <s v="TEC-AC-10004855"/>
    <x v="2"/>
    <x v="11"/>
    <s v="V7 USB Numeric Keypad"/>
    <n v="167.952"/>
    <n v="6"/>
    <n v="0.2"/>
    <x v="4281"/>
    <x v="2"/>
    <x v="3"/>
    <x v="0"/>
    <x v="0"/>
  </r>
  <r>
    <n v="5191"/>
    <s v="US-2017-136679"/>
    <d v="2017-11-14T00:00:00"/>
    <d v="2017-11-18T00:00:00"/>
    <s v="Standard Class"/>
    <s v="XP-21865"/>
    <x v="190"/>
    <x v="0"/>
    <s v="United States"/>
    <s v="Pasadena"/>
    <x v="5"/>
    <n v="77506"/>
    <x v="2"/>
    <s v="OFF-AR-10003582"/>
    <x v="1"/>
    <x v="6"/>
    <s v="Boston Electric Pencil Sharpener, Model 1818, Charcoal Black"/>
    <n v="45.04"/>
    <n v="2"/>
    <n v="0.2"/>
    <x v="4282"/>
    <x v="2"/>
    <x v="3"/>
    <x v="0"/>
    <x v="0"/>
  </r>
  <r>
    <n v="5192"/>
    <s v="US-2017-141943"/>
    <d v="2017-05-05T00:00:00"/>
    <d v="2017-05-09T00:00:00"/>
    <s v="Standard Class"/>
    <s v="DK-12985"/>
    <x v="213"/>
    <x v="0"/>
    <s v="United States"/>
    <s v="San Francisco"/>
    <x v="1"/>
    <n v="94122"/>
    <x v="1"/>
    <s v="OFF-EN-10003448"/>
    <x v="1"/>
    <x v="12"/>
    <s v="Peel &amp; Seel Recycled Catalog Envelopes, Brown"/>
    <n v="23.16"/>
    <n v="2"/>
    <n v="0"/>
    <x v="1047"/>
    <x v="0"/>
    <x v="3"/>
    <x v="1"/>
    <x v="5"/>
  </r>
  <r>
    <n v="5193"/>
    <s v="CA-2014-101560"/>
    <d v="2014-11-28T00:00:00"/>
    <d v="2014-12-01T00:00:00"/>
    <s v="Second Class"/>
    <s v="CS-12250"/>
    <x v="294"/>
    <x v="1"/>
    <s v="United States"/>
    <s v="Columbia"/>
    <x v="20"/>
    <n v="29203"/>
    <x v="0"/>
    <s v="FUR-FU-10003773"/>
    <x v="0"/>
    <x v="5"/>
    <s v="Eldon Cleatmat Plus Chair Mats for High Pile Carpets"/>
    <n v="397.6"/>
    <n v="5"/>
    <n v="0"/>
    <x v="4283"/>
    <x v="0"/>
    <x v="2"/>
    <x v="0"/>
    <x v="0"/>
  </r>
  <r>
    <n v="5194"/>
    <s v="CA-2014-101560"/>
    <d v="2014-11-28T00:00:00"/>
    <d v="2014-12-01T00:00:00"/>
    <s v="Second Class"/>
    <s v="CS-12250"/>
    <x v="294"/>
    <x v="1"/>
    <s v="United States"/>
    <s v="Columbia"/>
    <x v="20"/>
    <n v="29203"/>
    <x v="0"/>
    <s v="OFF-PA-10001363"/>
    <x v="1"/>
    <x v="10"/>
    <s v="Xerox 1933"/>
    <n v="85.96"/>
    <n v="7"/>
    <n v="0"/>
    <x v="3296"/>
    <x v="0"/>
    <x v="2"/>
    <x v="0"/>
    <x v="0"/>
  </r>
  <r>
    <n v="5195"/>
    <s v="CA-2014-101560"/>
    <d v="2014-11-28T00:00:00"/>
    <d v="2014-12-01T00:00:00"/>
    <s v="Second Class"/>
    <s v="CS-12250"/>
    <x v="294"/>
    <x v="1"/>
    <s v="United States"/>
    <s v="Columbia"/>
    <x v="20"/>
    <n v="29203"/>
    <x v="0"/>
    <s v="OFF-AR-10004757"/>
    <x v="1"/>
    <x v="6"/>
    <s v="Crayola Colored Pencils"/>
    <n v="13.12"/>
    <n v="4"/>
    <n v="0"/>
    <x v="2617"/>
    <x v="0"/>
    <x v="2"/>
    <x v="0"/>
    <x v="0"/>
  </r>
  <r>
    <n v="5196"/>
    <s v="CA-2014-101560"/>
    <d v="2014-11-28T00:00:00"/>
    <d v="2014-12-01T00:00:00"/>
    <s v="Second Class"/>
    <s v="CS-12250"/>
    <x v="294"/>
    <x v="1"/>
    <s v="United States"/>
    <s v="Columbia"/>
    <x v="20"/>
    <n v="29203"/>
    <x v="0"/>
    <s v="OFF-BI-10000309"/>
    <x v="1"/>
    <x v="8"/>
    <s v="GBC Twin Loop Wire Binding Elements, 9/16&quot; Spine, Black"/>
    <n v="45.66"/>
    <n v="3"/>
    <n v="0"/>
    <x v="4284"/>
    <x v="0"/>
    <x v="2"/>
    <x v="0"/>
    <x v="0"/>
  </r>
  <r>
    <n v="5197"/>
    <s v="CA-2014-159709"/>
    <d v="2014-05-10T00:00:00"/>
    <d v="2014-05-15T00:00:00"/>
    <s v="Standard Class"/>
    <s v="AI-10855"/>
    <x v="482"/>
    <x v="0"/>
    <s v="United States"/>
    <s v="Kent"/>
    <x v="4"/>
    <n v="98031"/>
    <x v="1"/>
    <s v="OFF-EN-10001434"/>
    <x v="1"/>
    <x v="12"/>
    <s v="Strathmore #10 Envelopes, Ultimate White"/>
    <n v="158.13"/>
    <n v="3"/>
    <n v="0"/>
    <x v="4285"/>
    <x v="0"/>
    <x v="2"/>
    <x v="1"/>
    <x v="5"/>
  </r>
  <r>
    <n v="5198"/>
    <s v="CA-2014-159709"/>
    <d v="2014-05-10T00:00:00"/>
    <d v="2014-05-15T00:00:00"/>
    <s v="Standard Class"/>
    <s v="AI-10855"/>
    <x v="482"/>
    <x v="0"/>
    <s v="United States"/>
    <s v="Kent"/>
    <x v="4"/>
    <n v="98031"/>
    <x v="1"/>
    <s v="TEC-PH-10003988"/>
    <x v="2"/>
    <x v="7"/>
    <s v="LF Elite 3D Dazzle Designer Hard Case Cover, Lf Stylus Pen and Wiper For Apple Iphone 5c Mini Lite"/>
    <n v="43.6"/>
    <n v="5"/>
    <n v="0.2"/>
    <x v="3992"/>
    <x v="2"/>
    <x v="2"/>
    <x v="1"/>
    <x v="5"/>
  </r>
  <r>
    <n v="5199"/>
    <s v="CA-2016-103982"/>
    <d v="2016-03-03T00:00:00"/>
    <d v="2016-03-08T00:00:00"/>
    <s v="Standard Class"/>
    <s v="AA-10315"/>
    <x v="397"/>
    <x v="0"/>
    <s v="United States"/>
    <s v="Round Rock"/>
    <x v="5"/>
    <n v="78664"/>
    <x v="2"/>
    <s v="OFF-SU-10000151"/>
    <x v="1"/>
    <x v="14"/>
    <s v="High Speed Automatic Electric Letter Opener"/>
    <n v="3930.0720000000001"/>
    <n v="3"/>
    <n v="0.2"/>
    <x v="4286"/>
    <x v="2"/>
    <x v="0"/>
    <x v="3"/>
    <x v="10"/>
  </r>
  <r>
    <n v="5200"/>
    <s v="CA-2016-103982"/>
    <d v="2016-03-03T00:00:00"/>
    <d v="2016-03-08T00:00:00"/>
    <s v="Standard Class"/>
    <s v="AA-10315"/>
    <x v="397"/>
    <x v="0"/>
    <s v="United States"/>
    <s v="Round Rock"/>
    <x v="5"/>
    <n v="78664"/>
    <x v="2"/>
    <s v="OFF-FA-10001332"/>
    <x v="1"/>
    <x v="13"/>
    <s v="Acco Banker's Clasps, 5 3/4&quot;-Long"/>
    <n v="2.3039999999999998"/>
    <n v="1"/>
    <n v="0.2"/>
    <x v="4287"/>
    <x v="2"/>
    <x v="0"/>
    <x v="3"/>
    <x v="10"/>
  </r>
  <r>
    <n v="5201"/>
    <s v="CA-2016-103982"/>
    <d v="2016-03-03T00:00:00"/>
    <d v="2016-03-08T00:00:00"/>
    <s v="Standard Class"/>
    <s v="AA-10315"/>
    <x v="397"/>
    <x v="0"/>
    <s v="United States"/>
    <s v="Round Rock"/>
    <x v="5"/>
    <n v="78664"/>
    <x v="2"/>
    <s v="TEC-PH-10000895"/>
    <x v="2"/>
    <x v="7"/>
    <s v="Polycom VVX 310 VoIP phone"/>
    <n v="431.976"/>
    <n v="3"/>
    <n v="0.2"/>
    <x v="4288"/>
    <x v="2"/>
    <x v="0"/>
    <x v="3"/>
    <x v="10"/>
  </r>
  <r>
    <n v="5202"/>
    <s v="CA-2016-103982"/>
    <d v="2016-03-03T00:00:00"/>
    <d v="2016-03-08T00:00:00"/>
    <s v="Standard Class"/>
    <s v="AA-10315"/>
    <x v="397"/>
    <x v="0"/>
    <s v="United States"/>
    <s v="Round Rock"/>
    <x v="5"/>
    <n v="78664"/>
    <x v="2"/>
    <s v="TEC-AC-10002857"/>
    <x v="2"/>
    <x v="11"/>
    <s v="Verbatim 25 GB 6x Blu-ray Single Layer Recordable Disc, 1/Pack"/>
    <n v="41.72"/>
    <n v="7"/>
    <n v="0.2"/>
    <x v="4289"/>
    <x v="2"/>
    <x v="0"/>
    <x v="3"/>
    <x v="10"/>
  </r>
  <r>
    <n v="5203"/>
    <s v="CA-2015-142454"/>
    <d v="2015-08-15T00:00:00"/>
    <d v="2015-08-19T00:00:00"/>
    <s v="Standard Class"/>
    <s v="RE-19450"/>
    <x v="681"/>
    <x v="0"/>
    <s v="United States"/>
    <s v="Oakland"/>
    <x v="1"/>
    <n v="94601"/>
    <x v="1"/>
    <s v="FUR-FU-10004018"/>
    <x v="0"/>
    <x v="5"/>
    <s v="Tensor Computer Mounted Lamp"/>
    <n v="104.23"/>
    <n v="7"/>
    <n v="0"/>
    <x v="4290"/>
    <x v="0"/>
    <x v="1"/>
    <x v="2"/>
    <x v="6"/>
  </r>
  <r>
    <n v="5204"/>
    <s v="CA-2015-142454"/>
    <d v="2015-08-15T00:00:00"/>
    <d v="2015-08-19T00:00:00"/>
    <s v="Standard Class"/>
    <s v="RE-19450"/>
    <x v="681"/>
    <x v="0"/>
    <s v="United States"/>
    <s v="Oakland"/>
    <x v="1"/>
    <n v="94601"/>
    <x v="1"/>
    <s v="OFF-ST-10003638"/>
    <x v="1"/>
    <x v="4"/>
    <s v="Mobile Personal File Cube"/>
    <n v="70.260000000000005"/>
    <n v="3"/>
    <n v="0"/>
    <x v="4291"/>
    <x v="0"/>
    <x v="1"/>
    <x v="2"/>
    <x v="6"/>
  </r>
  <r>
    <n v="5205"/>
    <s v="CA-2015-102015"/>
    <d v="2015-09-12T00:00:00"/>
    <d v="2015-09-18T00:00:00"/>
    <s v="Standard Class"/>
    <s v="TM-21010"/>
    <x v="612"/>
    <x v="0"/>
    <s v="United States"/>
    <s v="Auburn"/>
    <x v="15"/>
    <n v="13021"/>
    <x v="3"/>
    <s v="OFF-AR-10004685"/>
    <x v="1"/>
    <x v="6"/>
    <s v="Binney &amp; Smith Crayola Metallic Colored Pencils, 8-Color Set"/>
    <n v="9.26"/>
    <n v="2"/>
    <n v="0"/>
    <x v="1647"/>
    <x v="0"/>
    <x v="1"/>
    <x v="2"/>
    <x v="8"/>
  </r>
  <r>
    <n v="5206"/>
    <s v="CA-2015-102015"/>
    <d v="2015-09-12T00:00:00"/>
    <d v="2015-09-18T00:00:00"/>
    <s v="Standard Class"/>
    <s v="TM-21010"/>
    <x v="612"/>
    <x v="0"/>
    <s v="United States"/>
    <s v="Auburn"/>
    <x v="15"/>
    <n v="13021"/>
    <x v="3"/>
    <s v="OFF-ST-10001713"/>
    <x v="1"/>
    <x v="4"/>
    <s v="Gould Plastics 9-Pocket Panel Bin, 18-3/8w x 5-1/4d x 20-1/2h, Black"/>
    <n v="105.98"/>
    <n v="2"/>
    <n v="0"/>
    <x v="3069"/>
    <x v="0"/>
    <x v="1"/>
    <x v="2"/>
    <x v="8"/>
  </r>
  <r>
    <n v="5207"/>
    <s v="CA-2015-102015"/>
    <d v="2015-09-12T00:00:00"/>
    <d v="2015-09-18T00:00:00"/>
    <s v="Standard Class"/>
    <s v="TM-21010"/>
    <x v="612"/>
    <x v="0"/>
    <s v="United States"/>
    <s v="Auburn"/>
    <x v="15"/>
    <n v="13021"/>
    <x v="3"/>
    <s v="OFF-FA-10000490"/>
    <x v="1"/>
    <x v="13"/>
    <s v="OIC Binder Clips, Mini, 1/4&quot; Capacity, Black"/>
    <n v="1.24"/>
    <n v="1"/>
    <n v="0"/>
    <x v="4292"/>
    <x v="0"/>
    <x v="1"/>
    <x v="2"/>
    <x v="8"/>
  </r>
  <r>
    <n v="5208"/>
    <s v="CA-2015-102015"/>
    <d v="2015-09-12T00:00:00"/>
    <d v="2015-09-18T00:00:00"/>
    <s v="Standard Class"/>
    <s v="TM-21010"/>
    <x v="612"/>
    <x v="0"/>
    <s v="United States"/>
    <s v="Auburn"/>
    <x v="15"/>
    <n v="13021"/>
    <x v="3"/>
    <s v="OFF-LA-10002043"/>
    <x v="1"/>
    <x v="2"/>
    <s v="Avery 489"/>
    <n v="20.7"/>
    <n v="2"/>
    <n v="0"/>
    <x v="354"/>
    <x v="0"/>
    <x v="1"/>
    <x v="2"/>
    <x v="8"/>
  </r>
  <r>
    <n v="5209"/>
    <s v="CA-2015-102015"/>
    <d v="2015-09-12T00:00:00"/>
    <d v="2015-09-18T00:00:00"/>
    <s v="Standard Class"/>
    <s v="TM-21010"/>
    <x v="612"/>
    <x v="0"/>
    <s v="United States"/>
    <s v="Auburn"/>
    <x v="15"/>
    <n v="13021"/>
    <x v="3"/>
    <s v="OFF-PA-10002464"/>
    <x v="1"/>
    <x v="10"/>
    <s v="HP Office Recycled Paper (20Lb. and 87 Bright)"/>
    <n v="28.9"/>
    <n v="5"/>
    <n v="0"/>
    <x v="1020"/>
    <x v="0"/>
    <x v="1"/>
    <x v="2"/>
    <x v="8"/>
  </r>
  <r>
    <n v="5210"/>
    <s v="CA-2015-102015"/>
    <d v="2015-09-12T00:00:00"/>
    <d v="2015-09-18T00:00:00"/>
    <s v="Standard Class"/>
    <s v="TM-21010"/>
    <x v="612"/>
    <x v="0"/>
    <s v="United States"/>
    <s v="Auburn"/>
    <x v="15"/>
    <n v="13021"/>
    <x v="3"/>
    <s v="OFF-EN-10002504"/>
    <x v="1"/>
    <x v="12"/>
    <s v="Tyvek  Top-Opening Peel &amp; Seel Envelopes, Plain White"/>
    <n v="27.18"/>
    <n v="1"/>
    <n v="0"/>
    <x v="4293"/>
    <x v="0"/>
    <x v="1"/>
    <x v="2"/>
    <x v="8"/>
  </r>
  <r>
    <n v="5211"/>
    <s v="CA-2015-156755"/>
    <d v="2015-01-12T00:00:00"/>
    <d v="2015-01-18T00:00:00"/>
    <s v="Standard Class"/>
    <s v="YS-21880"/>
    <x v="453"/>
    <x v="1"/>
    <s v="United States"/>
    <s v="Newark"/>
    <x v="13"/>
    <n v="19711"/>
    <x v="3"/>
    <s v="OFF-ST-10002615"/>
    <x v="1"/>
    <x v="4"/>
    <s v="Dual Level, Single-Width Filing Carts"/>
    <n v="465.18"/>
    <n v="3"/>
    <n v="0"/>
    <x v="3104"/>
    <x v="0"/>
    <x v="1"/>
    <x v="3"/>
    <x v="9"/>
  </r>
  <r>
    <n v="5212"/>
    <s v="CA-2015-130876"/>
    <d v="2015-05-12T00:00:00"/>
    <d v="2015-05-16T00:00:00"/>
    <s v="Second Class"/>
    <s v="AZ-10750"/>
    <x v="616"/>
    <x v="0"/>
    <s v="United States"/>
    <s v="New York City"/>
    <x v="15"/>
    <n v="10024"/>
    <x v="3"/>
    <s v="OFF-ST-10004258"/>
    <x v="1"/>
    <x v="4"/>
    <s v="Portable Personal File Box"/>
    <n v="36.630000000000003"/>
    <n v="3"/>
    <n v="0"/>
    <x v="935"/>
    <x v="0"/>
    <x v="1"/>
    <x v="1"/>
    <x v="5"/>
  </r>
  <r>
    <n v="5213"/>
    <s v="CA-2016-145898"/>
    <d v="2016-09-26T00:00:00"/>
    <d v="2016-09-26T00:00:00"/>
    <s v="Same Day"/>
    <s v="CM-12445"/>
    <x v="320"/>
    <x v="0"/>
    <s v="United States"/>
    <s v="Redlands"/>
    <x v="1"/>
    <n v="92374"/>
    <x v="1"/>
    <s v="OFF-ST-10004507"/>
    <x v="1"/>
    <x v="4"/>
    <s v="Advantus Rolling Storage Box"/>
    <n v="51.45"/>
    <n v="3"/>
    <n v="0"/>
    <x v="503"/>
    <x v="0"/>
    <x v="0"/>
    <x v="2"/>
    <x v="8"/>
  </r>
  <r>
    <n v="5214"/>
    <s v="CA-2016-145898"/>
    <d v="2016-09-26T00:00:00"/>
    <d v="2016-09-26T00:00:00"/>
    <s v="Same Day"/>
    <s v="CM-12445"/>
    <x v="320"/>
    <x v="0"/>
    <s v="United States"/>
    <s v="Redlands"/>
    <x v="1"/>
    <n v="92374"/>
    <x v="1"/>
    <s v="OFF-LA-10000262"/>
    <x v="1"/>
    <x v="2"/>
    <s v="Avery 494"/>
    <n v="7.83"/>
    <n v="3"/>
    <n v="0"/>
    <x v="1569"/>
    <x v="0"/>
    <x v="0"/>
    <x v="2"/>
    <x v="8"/>
  </r>
  <r>
    <n v="5215"/>
    <s v="CA-2016-145898"/>
    <d v="2016-09-26T00:00:00"/>
    <d v="2016-09-26T00:00:00"/>
    <s v="Same Day"/>
    <s v="CM-12445"/>
    <x v="320"/>
    <x v="0"/>
    <s v="United States"/>
    <s v="Redlands"/>
    <x v="1"/>
    <n v="92374"/>
    <x v="1"/>
    <s v="OFF-AR-10002445"/>
    <x v="1"/>
    <x v="6"/>
    <s v="SANFORD Major Accent Highlighters"/>
    <n v="35.4"/>
    <n v="5"/>
    <n v="0"/>
    <x v="4294"/>
    <x v="0"/>
    <x v="0"/>
    <x v="2"/>
    <x v="8"/>
  </r>
  <r>
    <n v="5216"/>
    <s v="CA-2016-145898"/>
    <d v="2016-09-26T00:00:00"/>
    <d v="2016-09-26T00:00:00"/>
    <s v="Same Day"/>
    <s v="CM-12445"/>
    <x v="320"/>
    <x v="0"/>
    <s v="United States"/>
    <s v="Redlands"/>
    <x v="1"/>
    <n v="92374"/>
    <x v="1"/>
    <s v="OFF-PA-10001667"/>
    <x v="1"/>
    <x v="10"/>
    <s v="Great White Multi-Use Recycled Paper (20Lb. and 84 Bright)"/>
    <n v="29.9"/>
    <n v="5"/>
    <n v="0"/>
    <x v="4295"/>
    <x v="0"/>
    <x v="0"/>
    <x v="2"/>
    <x v="8"/>
  </r>
  <r>
    <n v="5217"/>
    <s v="US-2017-159562"/>
    <d v="2017-09-09T00:00:00"/>
    <d v="2017-09-15T00:00:00"/>
    <s v="Standard Class"/>
    <s v="JB-16000"/>
    <x v="677"/>
    <x v="0"/>
    <s v="United States"/>
    <s v="Roseville"/>
    <x v="12"/>
    <n v="48066"/>
    <x v="2"/>
    <s v="OFF-EN-10000461"/>
    <x v="1"/>
    <x v="12"/>
    <s v="#10- 4 1/8&quot; x 9 1/2&quot; Recycled Envelopes"/>
    <n v="17.48"/>
    <n v="2"/>
    <n v="0"/>
    <x v="2179"/>
    <x v="0"/>
    <x v="3"/>
    <x v="2"/>
    <x v="8"/>
  </r>
  <r>
    <n v="5218"/>
    <s v="CA-2017-134635"/>
    <d v="2017-04-15T00:00:00"/>
    <d v="2017-04-17T00:00:00"/>
    <s v="Second Class"/>
    <s v="NS-18640"/>
    <x v="374"/>
    <x v="1"/>
    <s v="United States"/>
    <s v="Los Angeles"/>
    <x v="1"/>
    <n v="90049"/>
    <x v="1"/>
    <s v="OFF-PA-10002254"/>
    <x v="1"/>
    <x v="10"/>
    <s v="Xerox 1883"/>
    <n v="79.14"/>
    <n v="3"/>
    <n v="0"/>
    <x v="1253"/>
    <x v="0"/>
    <x v="3"/>
    <x v="1"/>
    <x v="3"/>
  </r>
  <r>
    <n v="5219"/>
    <s v="CA-2017-167080"/>
    <d v="2017-06-10T00:00:00"/>
    <d v="2017-06-14T00:00:00"/>
    <s v="Standard Class"/>
    <s v="LC-16930"/>
    <x v="18"/>
    <x v="1"/>
    <s v="United States"/>
    <s v="New York City"/>
    <x v="15"/>
    <n v="10011"/>
    <x v="3"/>
    <s v="OFF-AR-10001868"/>
    <x v="1"/>
    <x v="6"/>
    <s v="Prang Dustless Chalk Sticks"/>
    <n v="8.4"/>
    <n v="5"/>
    <n v="0"/>
    <x v="4296"/>
    <x v="0"/>
    <x v="3"/>
    <x v="1"/>
    <x v="1"/>
  </r>
  <r>
    <n v="5220"/>
    <s v="CA-2017-145653"/>
    <d v="2017-09-01T00:00:00"/>
    <d v="2017-09-01T00:00:00"/>
    <s v="Same Day"/>
    <s v="CA-12775"/>
    <x v="222"/>
    <x v="0"/>
    <s v="United States"/>
    <s v="Detroit"/>
    <x v="12"/>
    <n v="48205"/>
    <x v="2"/>
    <s v="FUR-CH-10004875"/>
    <x v="0"/>
    <x v="1"/>
    <s v="Harbour Creations 67200 Series Stacking Chairs"/>
    <n v="498.26"/>
    <n v="7"/>
    <n v="0"/>
    <x v="4297"/>
    <x v="0"/>
    <x v="3"/>
    <x v="2"/>
    <x v="8"/>
  </r>
  <r>
    <n v="5221"/>
    <s v="CA-2014-140487"/>
    <d v="2014-06-14T00:00:00"/>
    <d v="2014-06-20T00:00:00"/>
    <s v="Standard Class"/>
    <s v="SR-20425"/>
    <x v="676"/>
    <x v="2"/>
    <s v="United States"/>
    <s v="Detroit"/>
    <x v="12"/>
    <n v="48234"/>
    <x v="2"/>
    <s v="FUR-BO-10000711"/>
    <x v="0"/>
    <x v="0"/>
    <s v="Hon Metal Bookcases, Gray"/>
    <n v="212.94"/>
    <n v="3"/>
    <n v="0"/>
    <x v="4298"/>
    <x v="0"/>
    <x v="2"/>
    <x v="1"/>
    <x v="1"/>
  </r>
  <r>
    <n v="5222"/>
    <s v="CA-2017-117401"/>
    <d v="2017-05-18T00:00:00"/>
    <d v="2017-05-22T00:00:00"/>
    <s v="Second Class"/>
    <s v="PP-18955"/>
    <x v="452"/>
    <x v="2"/>
    <s v="United States"/>
    <s v="Springfield"/>
    <x v="25"/>
    <n v="65807"/>
    <x v="2"/>
    <s v="OFF-AP-10000938"/>
    <x v="1"/>
    <x v="9"/>
    <s v="Avanti 1.7 Cu. Ft. Refrigerator"/>
    <n v="706.86"/>
    <n v="7"/>
    <n v="0"/>
    <x v="4299"/>
    <x v="0"/>
    <x v="3"/>
    <x v="1"/>
    <x v="5"/>
  </r>
  <r>
    <n v="5223"/>
    <s v="CA-2017-117401"/>
    <d v="2017-05-18T00:00:00"/>
    <d v="2017-05-22T00:00:00"/>
    <s v="Second Class"/>
    <s v="PP-18955"/>
    <x v="452"/>
    <x v="2"/>
    <s v="United States"/>
    <s v="Springfield"/>
    <x v="25"/>
    <n v="65807"/>
    <x v="2"/>
    <s v="TEC-PH-10003555"/>
    <x v="2"/>
    <x v="7"/>
    <s v="Motorola HK250 Universal Bluetooth Headset"/>
    <n v="114.95"/>
    <n v="5"/>
    <n v="0"/>
    <x v="1198"/>
    <x v="0"/>
    <x v="3"/>
    <x v="1"/>
    <x v="5"/>
  </r>
  <r>
    <n v="5224"/>
    <s v="CA-2017-117401"/>
    <d v="2017-05-18T00:00:00"/>
    <d v="2017-05-22T00:00:00"/>
    <s v="Second Class"/>
    <s v="PP-18955"/>
    <x v="452"/>
    <x v="2"/>
    <s v="United States"/>
    <s v="Springfield"/>
    <x v="25"/>
    <n v="65807"/>
    <x v="2"/>
    <s v="OFF-BI-10001267"/>
    <x v="1"/>
    <x v="8"/>
    <s v="Universal Recycled Hanging Pressboard Report Binders, Letter Size"/>
    <n v="43.19"/>
    <n v="7"/>
    <n v="0"/>
    <x v="4300"/>
    <x v="0"/>
    <x v="3"/>
    <x v="1"/>
    <x v="5"/>
  </r>
  <r>
    <n v="5225"/>
    <s v="US-2017-109582"/>
    <d v="2017-09-12T00:00:00"/>
    <d v="2017-09-17T00:00:00"/>
    <s v="Second Class"/>
    <s v="JM-15865"/>
    <x v="622"/>
    <x v="0"/>
    <s v="United States"/>
    <s v="Los Angeles"/>
    <x v="1"/>
    <n v="90036"/>
    <x v="1"/>
    <s v="OFF-PA-10004071"/>
    <x v="1"/>
    <x v="10"/>
    <s v="Eaton Premium Continuous-Feed Paper, 25% Cotton, Letter Size, White, 1000 Shts/Box"/>
    <n v="166.44"/>
    <n v="3"/>
    <n v="0"/>
    <x v="1776"/>
    <x v="0"/>
    <x v="3"/>
    <x v="2"/>
    <x v="8"/>
  </r>
  <r>
    <n v="5226"/>
    <s v="CA-2016-119865"/>
    <d v="2016-06-21T00:00:00"/>
    <d v="2016-06-26T00:00:00"/>
    <s v="Standard Class"/>
    <s v="AS-10090"/>
    <x v="548"/>
    <x v="0"/>
    <s v="United States"/>
    <s v="New York City"/>
    <x v="15"/>
    <n v="10011"/>
    <x v="3"/>
    <s v="OFF-BI-10001553"/>
    <x v="1"/>
    <x v="8"/>
    <s v="SpineVue Locking Slant-D Ring Binders by Cardinal"/>
    <n v="36.56"/>
    <n v="5"/>
    <n v="0.2"/>
    <x v="4301"/>
    <x v="2"/>
    <x v="0"/>
    <x v="1"/>
    <x v="1"/>
  </r>
  <r>
    <n v="5227"/>
    <s v="CA-2016-119865"/>
    <d v="2016-06-21T00:00:00"/>
    <d v="2016-06-26T00:00:00"/>
    <s v="Standard Class"/>
    <s v="AS-10090"/>
    <x v="548"/>
    <x v="0"/>
    <s v="United States"/>
    <s v="New York City"/>
    <x v="15"/>
    <n v="10011"/>
    <x v="3"/>
    <s v="OFF-BI-10003007"/>
    <x v="1"/>
    <x v="8"/>
    <s v="Premium Transparent Presentation Covers, No Pattern/Clear, 8 1/2&quot; x 11&quot;"/>
    <n v="186.14400000000001"/>
    <n v="6"/>
    <n v="0.2"/>
    <x v="4302"/>
    <x v="2"/>
    <x v="0"/>
    <x v="1"/>
    <x v="1"/>
  </r>
  <r>
    <n v="5228"/>
    <s v="CA-2016-119865"/>
    <d v="2016-06-21T00:00:00"/>
    <d v="2016-06-26T00:00:00"/>
    <s v="Standard Class"/>
    <s v="AS-10090"/>
    <x v="548"/>
    <x v="0"/>
    <s v="United States"/>
    <s v="New York City"/>
    <x v="15"/>
    <n v="10011"/>
    <x v="3"/>
    <s v="FUR-BO-10003272"/>
    <x v="0"/>
    <x v="0"/>
    <s v="O'Sullivan Living Dimensions 5-Shelf Bookcases"/>
    <n v="353.56799999999998"/>
    <n v="2"/>
    <n v="0.2"/>
    <x v="4303"/>
    <x v="2"/>
    <x v="0"/>
    <x v="1"/>
    <x v="1"/>
  </r>
  <r>
    <n v="5229"/>
    <s v="US-2014-147648"/>
    <d v="2014-11-26T00:00:00"/>
    <d v="2014-12-01T00:00:00"/>
    <s v="Standard Class"/>
    <s v="LS-16975"/>
    <x v="60"/>
    <x v="2"/>
    <s v="United States"/>
    <s v="San Francisco"/>
    <x v="1"/>
    <n v="94109"/>
    <x v="1"/>
    <s v="OFF-PA-10001033"/>
    <x v="1"/>
    <x v="10"/>
    <s v="Xerox 1893"/>
    <n v="81.98"/>
    <n v="2"/>
    <n v="0"/>
    <x v="2883"/>
    <x v="0"/>
    <x v="2"/>
    <x v="0"/>
    <x v="0"/>
  </r>
  <r>
    <n v="5230"/>
    <s v="CA-2017-124436"/>
    <d v="2017-03-19T00:00:00"/>
    <d v="2017-03-22T00:00:00"/>
    <s v="Second Class"/>
    <s v="SA-20830"/>
    <x v="193"/>
    <x v="0"/>
    <s v="United States"/>
    <s v="Fresno"/>
    <x v="1"/>
    <n v="93727"/>
    <x v="1"/>
    <s v="OFF-BI-10001553"/>
    <x v="1"/>
    <x v="8"/>
    <s v="SpineVue Locking Slant-D Ring Binders by Cardinal"/>
    <n v="14.624000000000001"/>
    <n v="2"/>
    <n v="0.2"/>
    <x v="2196"/>
    <x v="2"/>
    <x v="3"/>
    <x v="3"/>
    <x v="10"/>
  </r>
  <r>
    <n v="5231"/>
    <s v="CA-2017-124436"/>
    <d v="2017-03-19T00:00:00"/>
    <d v="2017-03-22T00:00:00"/>
    <s v="Second Class"/>
    <s v="SA-20830"/>
    <x v="193"/>
    <x v="0"/>
    <s v="United States"/>
    <s v="Fresno"/>
    <x v="1"/>
    <n v="93727"/>
    <x v="1"/>
    <s v="FUR-TA-10001095"/>
    <x v="0"/>
    <x v="3"/>
    <s v="Chromcraft Round Conference Tables"/>
    <n v="697.16"/>
    <n v="5"/>
    <n v="0.2"/>
    <x v="4304"/>
    <x v="2"/>
    <x v="3"/>
    <x v="3"/>
    <x v="10"/>
  </r>
  <r>
    <n v="5232"/>
    <s v="CA-2017-124436"/>
    <d v="2017-03-19T00:00:00"/>
    <d v="2017-03-22T00:00:00"/>
    <s v="Second Class"/>
    <s v="SA-20830"/>
    <x v="193"/>
    <x v="0"/>
    <s v="United States"/>
    <s v="Fresno"/>
    <x v="1"/>
    <n v="93727"/>
    <x v="1"/>
    <s v="FUR-FU-10001185"/>
    <x v="0"/>
    <x v="5"/>
    <s v="Advantus Employee of the Month Certificate Frame, 11 x 13-1/2"/>
    <n v="30.93"/>
    <n v="1"/>
    <n v="0"/>
    <x v="4305"/>
    <x v="0"/>
    <x v="3"/>
    <x v="3"/>
    <x v="10"/>
  </r>
  <r>
    <n v="5233"/>
    <s v="CA-2017-124436"/>
    <d v="2017-03-19T00:00:00"/>
    <d v="2017-03-22T00:00:00"/>
    <s v="Second Class"/>
    <s v="SA-20830"/>
    <x v="193"/>
    <x v="0"/>
    <s v="United States"/>
    <s v="Fresno"/>
    <x v="1"/>
    <n v="93727"/>
    <x v="1"/>
    <s v="OFF-BI-10000343"/>
    <x v="1"/>
    <x v="8"/>
    <s v="Pressboard Covers with Storage Hooks, 9 1/2&quot; x 11&quot;, Light Blue"/>
    <n v="27.495999999999999"/>
    <n v="7"/>
    <n v="0.2"/>
    <x v="4306"/>
    <x v="2"/>
    <x v="3"/>
    <x v="3"/>
    <x v="10"/>
  </r>
  <r>
    <n v="5234"/>
    <s v="CA-2014-115084"/>
    <d v="2014-10-18T00:00:00"/>
    <d v="2014-10-22T00:00:00"/>
    <s v="Standard Class"/>
    <s v="LS-17200"/>
    <x v="624"/>
    <x v="1"/>
    <s v="United States"/>
    <s v="Texarkana"/>
    <x v="36"/>
    <n v="71854"/>
    <x v="0"/>
    <s v="FUR-CH-10004626"/>
    <x v="0"/>
    <x v="1"/>
    <s v="Office Star Flex Back Scooter Chair with Aluminum Finish Frame"/>
    <n v="605.34"/>
    <n v="6"/>
    <n v="0"/>
    <x v="4307"/>
    <x v="0"/>
    <x v="2"/>
    <x v="0"/>
    <x v="2"/>
  </r>
  <r>
    <n v="5235"/>
    <s v="CA-2017-131037"/>
    <d v="2017-08-22T00:00:00"/>
    <d v="2017-08-23T00:00:00"/>
    <s v="First Class"/>
    <s v="TM-21490"/>
    <x v="746"/>
    <x v="0"/>
    <s v="United States"/>
    <s v="San Francisco"/>
    <x v="1"/>
    <n v="94110"/>
    <x v="1"/>
    <s v="FUR-TA-10001768"/>
    <x v="0"/>
    <x v="3"/>
    <s v="Hon Racetrack Conference Tables"/>
    <n v="210.00800000000001"/>
    <n v="1"/>
    <n v="0.2"/>
    <x v="4308"/>
    <x v="2"/>
    <x v="3"/>
    <x v="2"/>
    <x v="6"/>
  </r>
  <r>
    <n v="5236"/>
    <s v="CA-2016-111143"/>
    <d v="2016-11-19T00:00:00"/>
    <d v="2016-11-22T00:00:00"/>
    <s v="First Class"/>
    <s v="TT-21265"/>
    <x v="640"/>
    <x v="1"/>
    <s v="United States"/>
    <s v="Indianapolis"/>
    <x v="14"/>
    <n v="46203"/>
    <x v="2"/>
    <s v="OFF-AP-10001947"/>
    <x v="1"/>
    <x v="9"/>
    <s v="Acco 6 Outlet Guardian Premium Plus Surge Suppressor"/>
    <n v="54.96"/>
    <n v="3"/>
    <n v="0"/>
    <x v="4309"/>
    <x v="0"/>
    <x v="0"/>
    <x v="0"/>
    <x v="0"/>
  </r>
  <r>
    <n v="5237"/>
    <s v="CA-2014-166744"/>
    <d v="2014-09-20T00:00:00"/>
    <d v="2014-09-24T00:00:00"/>
    <s v="Standard Class"/>
    <s v="DN-13690"/>
    <x v="35"/>
    <x v="0"/>
    <s v="United States"/>
    <s v="Columbia"/>
    <x v="39"/>
    <n v="21044"/>
    <x v="3"/>
    <s v="FUR-FU-10004952"/>
    <x v="0"/>
    <x v="5"/>
    <s v="C-Line Cubicle Keepers Polyproplyene Holder w/Velcro Back, 8-1/2x11, 25/Bx"/>
    <n v="164.22"/>
    <n v="3"/>
    <n v="0"/>
    <x v="4310"/>
    <x v="0"/>
    <x v="2"/>
    <x v="2"/>
    <x v="8"/>
  </r>
  <r>
    <n v="5238"/>
    <s v="CA-2014-166744"/>
    <d v="2014-09-20T00:00:00"/>
    <d v="2014-09-24T00:00:00"/>
    <s v="Standard Class"/>
    <s v="DN-13690"/>
    <x v="35"/>
    <x v="0"/>
    <s v="United States"/>
    <s v="Columbia"/>
    <x v="39"/>
    <n v="21044"/>
    <x v="3"/>
    <s v="FUR-BO-10001337"/>
    <x v="0"/>
    <x v="0"/>
    <s v="O'Sullivan Living Dimensions 2-Shelf Bookcases"/>
    <n v="362.94"/>
    <n v="3"/>
    <n v="0"/>
    <x v="4311"/>
    <x v="0"/>
    <x v="2"/>
    <x v="2"/>
    <x v="8"/>
  </r>
  <r>
    <n v="5239"/>
    <s v="CA-2014-166744"/>
    <d v="2014-09-20T00:00:00"/>
    <d v="2014-09-24T00:00:00"/>
    <s v="Standard Class"/>
    <s v="DN-13690"/>
    <x v="35"/>
    <x v="0"/>
    <s v="United States"/>
    <s v="Columbia"/>
    <x v="39"/>
    <n v="21044"/>
    <x v="3"/>
    <s v="TEC-AC-10003628"/>
    <x v="2"/>
    <x v="11"/>
    <s v="Logitech 910-002974 M325 Wireless Mouse for Web Scrolling"/>
    <n v="59.98"/>
    <n v="2"/>
    <n v="0"/>
    <x v="1757"/>
    <x v="0"/>
    <x v="2"/>
    <x v="2"/>
    <x v="8"/>
  </r>
  <r>
    <n v="5240"/>
    <s v="CA-2016-116561"/>
    <d v="2016-09-11T00:00:00"/>
    <d v="2016-09-17T00:00:00"/>
    <s v="Standard Class"/>
    <s v="EB-14110"/>
    <x v="686"/>
    <x v="0"/>
    <s v="United States"/>
    <s v="San Jose"/>
    <x v="1"/>
    <n v="95123"/>
    <x v="1"/>
    <s v="OFF-ST-10004186"/>
    <x v="1"/>
    <x v="4"/>
    <s v="Stur-D-Stor Shelving, Vertical 5-Shelf: 72&quot;H x 36&quot;W x 18 1/2&quot;D"/>
    <n v="332.94"/>
    <n v="3"/>
    <n v="0"/>
    <x v="4312"/>
    <x v="0"/>
    <x v="0"/>
    <x v="2"/>
    <x v="8"/>
  </r>
  <r>
    <n v="5241"/>
    <s v="CA-2016-116561"/>
    <d v="2016-09-11T00:00:00"/>
    <d v="2016-09-17T00:00:00"/>
    <s v="Standard Class"/>
    <s v="EB-14110"/>
    <x v="686"/>
    <x v="0"/>
    <s v="United States"/>
    <s v="San Jose"/>
    <x v="1"/>
    <n v="95123"/>
    <x v="1"/>
    <s v="OFF-BI-10001658"/>
    <x v="1"/>
    <x v="8"/>
    <s v="GBC Standard Therm-A-Bind Covers"/>
    <n v="39.872"/>
    <n v="2"/>
    <n v="0.2"/>
    <x v="4313"/>
    <x v="2"/>
    <x v="0"/>
    <x v="2"/>
    <x v="8"/>
  </r>
  <r>
    <n v="5242"/>
    <s v="CA-2016-110730"/>
    <d v="2016-09-23T00:00:00"/>
    <d v="2016-09-26T00:00:00"/>
    <s v="Second Class"/>
    <s v="CM-11815"/>
    <x v="698"/>
    <x v="1"/>
    <s v="United States"/>
    <s v="Seattle"/>
    <x v="4"/>
    <n v="98115"/>
    <x v="1"/>
    <s v="OFF-SU-10004737"/>
    <x v="1"/>
    <x v="14"/>
    <s v="Acme Design Stainless Steel Bent Scissors"/>
    <n v="13.68"/>
    <n v="2"/>
    <n v="0"/>
    <x v="4314"/>
    <x v="0"/>
    <x v="0"/>
    <x v="2"/>
    <x v="8"/>
  </r>
  <r>
    <n v="5243"/>
    <s v="CA-2017-146367"/>
    <d v="2017-08-04T00:00:00"/>
    <d v="2017-08-08T00:00:00"/>
    <s v="Standard Class"/>
    <s v="HM-14860"/>
    <x v="447"/>
    <x v="1"/>
    <s v="United States"/>
    <s v="Carrollton"/>
    <x v="5"/>
    <n v="75007"/>
    <x v="2"/>
    <s v="OFF-BI-10002827"/>
    <x v="1"/>
    <x v="8"/>
    <s v="Avery Durable Poly Binders"/>
    <n v="3.3180000000000001"/>
    <n v="3"/>
    <n v="0.8"/>
    <x v="4315"/>
    <x v="1"/>
    <x v="3"/>
    <x v="2"/>
    <x v="6"/>
  </r>
  <r>
    <n v="5244"/>
    <s v="CA-2016-149454"/>
    <d v="2016-07-25T00:00:00"/>
    <d v="2016-07-26T00:00:00"/>
    <s v="First Class"/>
    <s v="KM-16375"/>
    <x v="454"/>
    <x v="2"/>
    <s v="United States"/>
    <s v="Arlington"/>
    <x v="17"/>
    <n v="22204"/>
    <x v="0"/>
    <s v="OFF-BI-10003694"/>
    <x v="1"/>
    <x v="8"/>
    <s v="Avery 3 1/2&quot; Diskette Storage Pages, 10/Pack"/>
    <n v="10.44"/>
    <n v="1"/>
    <n v="0"/>
    <x v="4316"/>
    <x v="0"/>
    <x v="0"/>
    <x v="2"/>
    <x v="7"/>
  </r>
  <r>
    <n v="5245"/>
    <s v="CA-2016-156265"/>
    <d v="2016-08-02T00:00:00"/>
    <d v="2016-08-04T00:00:00"/>
    <s v="Second Class"/>
    <s v="BF-11020"/>
    <x v="292"/>
    <x v="1"/>
    <s v="United States"/>
    <s v="Los Angeles"/>
    <x v="1"/>
    <n v="90032"/>
    <x v="1"/>
    <s v="FUR-TA-10001691"/>
    <x v="0"/>
    <x v="3"/>
    <s v="Barricks Non-Folding Utility Table with Steel Legs, Laminate Tops"/>
    <n v="136.464"/>
    <n v="2"/>
    <n v="0.2"/>
    <x v="4317"/>
    <x v="2"/>
    <x v="0"/>
    <x v="2"/>
    <x v="6"/>
  </r>
  <r>
    <n v="5246"/>
    <s v="CA-2016-156265"/>
    <d v="2016-08-02T00:00:00"/>
    <d v="2016-08-04T00:00:00"/>
    <s v="Second Class"/>
    <s v="BF-11020"/>
    <x v="292"/>
    <x v="1"/>
    <s v="United States"/>
    <s v="Los Angeles"/>
    <x v="1"/>
    <n v="90032"/>
    <x v="1"/>
    <s v="TEC-PH-10001918"/>
    <x v="2"/>
    <x v="7"/>
    <s v="Nortel Business Series Terminal T7208 Digital phone"/>
    <n v="333.57600000000002"/>
    <n v="3"/>
    <n v="0.2"/>
    <x v="4318"/>
    <x v="2"/>
    <x v="0"/>
    <x v="2"/>
    <x v="6"/>
  </r>
  <r>
    <n v="5247"/>
    <s v="CA-2016-156265"/>
    <d v="2016-08-02T00:00:00"/>
    <d v="2016-08-04T00:00:00"/>
    <s v="Second Class"/>
    <s v="BF-11020"/>
    <x v="292"/>
    <x v="1"/>
    <s v="United States"/>
    <s v="Los Angeles"/>
    <x v="1"/>
    <n v="90032"/>
    <x v="1"/>
    <s v="OFF-BI-10000285"/>
    <x v="1"/>
    <x v="8"/>
    <s v="XtraLife ClearVue Slant-D Ring Binders by Cardinal"/>
    <n v="12.544"/>
    <n v="2"/>
    <n v="0.2"/>
    <x v="4319"/>
    <x v="2"/>
    <x v="0"/>
    <x v="2"/>
    <x v="6"/>
  </r>
  <r>
    <n v="5248"/>
    <s v="US-2015-168914"/>
    <d v="2015-05-21T00:00:00"/>
    <d v="2015-05-27T00:00:00"/>
    <s v="Standard Class"/>
    <s v="JE-15745"/>
    <x v="32"/>
    <x v="0"/>
    <s v="United States"/>
    <s v="Frankfort"/>
    <x v="10"/>
    <n v="60423"/>
    <x v="2"/>
    <s v="OFF-AP-10000358"/>
    <x v="1"/>
    <x v="9"/>
    <s v="Fellowes Basic Home/Office Series Surge Protectors"/>
    <n v="20.768000000000001"/>
    <n v="8"/>
    <n v="0.8"/>
    <x v="4320"/>
    <x v="1"/>
    <x v="1"/>
    <x v="1"/>
    <x v="5"/>
  </r>
  <r>
    <n v="5249"/>
    <s v="US-2017-110989"/>
    <d v="2017-11-03T00:00:00"/>
    <d v="2017-11-05T00:00:00"/>
    <s v="Second Class"/>
    <s v="EJ-14155"/>
    <x v="412"/>
    <x v="0"/>
    <s v="United States"/>
    <s v="Seattle"/>
    <x v="4"/>
    <n v="98105"/>
    <x v="1"/>
    <s v="TEC-AC-10002345"/>
    <x v="2"/>
    <x v="11"/>
    <s v="HP Standard 104 key PS/2 Keyboard"/>
    <n v="43.5"/>
    <n v="3"/>
    <n v="0"/>
    <x v="4321"/>
    <x v="0"/>
    <x v="3"/>
    <x v="0"/>
    <x v="0"/>
  </r>
  <r>
    <n v="5250"/>
    <s v="CA-2015-106215"/>
    <d v="2015-04-16T00:00:00"/>
    <d v="2015-04-21T00:00:00"/>
    <s v="Standard Class"/>
    <s v="BN-11470"/>
    <x v="272"/>
    <x v="1"/>
    <s v="United States"/>
    <s v="Philadelphia"/>
    <x v="9"/>
    <n v="19143"/>
    <x v="3"/>
    <s v="OFF-FA-10001229"/>
    <x v="1"/>
    <x v="13"/>
    <s v="Staples"/>
    <n v="12.576000000000001"/>
    <n v="4"/>
    <n v="0.2"/>
    <x v="4322"/>
    <x v="2"/>
    <x v="1"/>
    <x v="1"/>
    <x v="3"/>
  </r>
  <r>
    <n v="5251"/>
    <s v="US-2016-169369"/>
    <d v="2016-12-12T00:00:00"/>
    <d v="2016-12-18T00:00:00"/>
    <s v="Standard Class"/>
    <s v="EC-14050"/>
    <x v="685"/>
    <x v="0"/>
    <s v="United States"/>
    <s v="Columbus"/>
    <x v="32"/>
    <n v="31907"/>
    <x v="0"/>
    <s v="TEC-AC-10001314"/>
    <x v="2"/>
    <x v="11"/>
    <s v="Case Logic 2.4GHz Wireless Keyboard"/>
    <n v="249.95"/>
    <n v="5"/>
    <n v="0"/>
    <x v="4323"/>
    <x v="0"/>
    <x v="0"/>
    <x v="0"/>
    <x v="4"/>
  </r>
  <r>
    <n v="5252"/>
    <s v="US-2016-169369"/>
    <d v="2016-12-12T00:00:00"/>
    <d v="2016-12-18T00:00:00"/>
    <s v="Standard Class"/>
    <s v="EC-14050"/>
    <x v="685"/>
    <x v="0"/>
    <s v="United States"/>
    <s v="Columbus"/>
    <x v="32"/>
    <n v="31907"/>
    <x v="0"/>
    <s v="OFF-PA-10004438"/>
    <x v="1"/>
    <x v="10"/>
    <s v="Xerox 1907"/>
    <n v="49.12"/>
    <n v="4"/>
    <n v="0"/>
    <x v="346"/>
    <x v="0"/>
    <x v="0"/>
    <x v="0"/>
    <x v="4"/>
  </r>
  <r>
    <n v="5253"/>
    <s v="CA-2015-132318"/>
    <d v="2015-10-30T00:00:00"/>
    <d v="2015-11-02T00:00:00"/>
    <s v="First Class"/>
    <s v="TT-21220"/>
    <x v="627"/>
    <x v="0"/>
    <s v="United States"/>
    <s v="Virginia Beach"/>
    <x v="17"/>
    <n v="23464"/>
    <x v="0"/>
    <s v="OFF-AP-10000026"/>
    <x v="1"/>
    <x v="9"/>
    <s v="Tripp Lite Isotel 6 Outlet Surge Protector with Fax/Modem Protection"/>
    <n v="182.91"/>
    <n v="3"/>
    <n v="0"/>
    <x v="4324"/>
    <x v="0"/>
    <x v="1"/>
    <x v="0"/>
    <x v="2"/>
  </r>
  <r>
    <n v="5254"/>
    <s v="US-2014-131982"/>
    <d v="2014-03-07T00:00:00"/>
    <d v="2014-03-11T00:00:00"/>
    <s v="Second Class"/>
    <s v="NP-18685"/>
    <x v="472"/>
    <x v="2"/>
    <s v="United States"/>
    <s v="Des Moines"/>
    <x v="4"/>
    <n v="98198"/>
    <x v="1"/>
    <s v="OFF-BI-10004224"/>
    <x v="1"/>
    <x v="8"/>
    <s v="Catalog Binders with Expanding Posts"/>
    <n v="107.648"/>
    <n v="2"/>
    <n v="0.2"/>
    <x v="4325"/>
    <x v="2"/>
    <x v="2"/>
    <x v="3"/>
    <x v="10"/>
  </r>
  <r>
    <n v="5255"/>
    <s v="CA-2015-125185"/>
    <d v="2015-03-05T00:00:00"/>
    <d v="2015-03-07T00:00:00"/>
    <s v="Second Class"/>
    <s v="AH-10195"/>
    <x v="124"/>
    <x v="1"/>
    <s v="United States"/>
    <s v="Bethlehem"/>
    <x v="9"/>
    <n v="18018"/>
    <x v="3"/>
    <s v="FUR-CH-10002647"/>
    <x v="0"/>
    <x v="1"/>
    <s v="Situations Contoured Folding Chairs, 4/Set"/>
    <n v="99.372"/>
    <n v="2"/>
    <n v="0.3"/>
    <x v="3066"/>
    <x v="1"/>
    <x v="1"/>
    <x v="3"/>
    <x v="10"/>
  </r>
  <r>
    <n v="5256"/>
    <s v="CA-2015-125185"/>
    <d v="2015-03-05T00:00:00"/>
    <d v="2015-03-07T00:00:00"/>
    <s v="Second Class"/>
    <s v="AH-10195"/>
    <x v="124"/>
    <x v="1"/>
    <s v="United States"/>
    <s v="Bethlehem"/>
    <x v="9"/>
    <n v="18018"/>
    <x v="3"/>
    <s v="FUR-FU-10003247"/>
    <x v="0"/>
    <x v="5"/>
    <s v="36X48 HARDFLOOR CHAIRMAT"/>
    <n v="33.567999999999998"/>
    <n v="2"/>
    <n v="0.2"/>
    <x v="4326"/>
    <x v="2"/>
    <x v="1"/>
    <x v="3"/>
    <x v="10"/>
  </r>
  <r>
    <n v="5257"/>
    <s v="CA-2016-130078"/>
    <d v="2016-08-08T00:00:00"/>
    <d v="2016-08-14T00:00:00"/>
    <s v="Standard Class"/>
    <s v="CC-12145"/>
    <x v="230"/>
    <x v="0"/>
    <s v="United States"/>
    <s v="Oklahoma City"/>
    <x v="26"/>
    <n v="73120"/>
    <x v="2"/>
    <s v="OFF-PA-10003270"/>
    <x v="1"/>
    <x v="10"/>
    <s v="Xerox 1954"/>
    <n v="10.56"/>
    <n v="2"/>
    <n v="0"/>
    <x v="234"/>
    <x v="0"/>
    <x v="0"/>
    <x v="2"/>
    <x v="6"/>
  </r>
  <r>
    <n v="5258"/>
    <s v="US-2017-114034"/>
    <d v="2017-01-03T00:00:00"/>
    <d v="2017-01-08T00:00:00"/>
    <s v="Standard Class"/>
    <s v="DL-13315"/>
    <x v="111"/>
    <x v="0"/>
    <s v="United States"/>
    <s v="Rancho Cucamonga"/>
    <x v="1"/>
    <n v="91730"/>
    <x v="1"/>
    <s v="OFF-PA-10004735"/>
    <x v="1"/>
    <x v="10"/>
    <s v="Xerox 1905"/>
    <n v="38.880000000000003"/>
    <n v="6"/>
    <n v="0"/>
    <x v="812"/>
    <x v="0"/>
    <x v="3"/>
    <x v="3"/>
    <x v="9"/>
  </r>
  <r>
    <n v="5259"/>
    <s v="US-2017-115595"/>
    <d v="2017-10-09T00:00:00"/>
    <d v="2017-10-11T00:00:00"/>
    <s v="First Class"/>
    <s v="XP-21865"/>
    <x v="190"/>
    <x v="0"/>
    <s v="United States"/>
    <s v="Los Angeles"/>
    <x v="1"/>
    <n v="90032"/>
    <x v="1"/>
    <s v="OFF-PA-10001745"/>
    <x v="1"/>
    <x v="10"/>
    <s v="Wirebound Message Books, 2 7/8&quot; x 5&quot;, 3 Forms per Page"/>
    <n v="35.200000000000003"/>
    <n v="5"/>
    <n v="0"/>
    <x v="4327"/>
    <x v="0"/>
    <x v="3"/>
    <x v="0"/>
    <x v="2"/>
  </r>
  <r>
    <n v="5260"/>
    <s v="CA-2017-158722"/>
    <d v="2017-10-20T00:00:00"/>
    <d v="2017-10-26T00:00:00"/>
    <s v="Standard Class"/>
    <s v="MA-17560"/>
    <x v="15"/>
    <x v="2"/>
    <s v="United States"/>
    <s v="Philadelphia"/>
    <x v="9"/>
    <n v="19120"/>
    <x v="3"/>
    <s v="OFF-PA-10000176"/>
    <x v="1"/>
    <x v="10"/>
    <s v="Xerox 1887"/>
    <n v="45.527999999999999"/>
    <n v="3"/>
    <n v="0.2"/>
    <x v="3072"/>
    <x v="2"/>
    <x v="3"/>
    <x v="0"/>
    <x v="2"/>
  </r>
  <r>
    <n v="5261"/>
    <s v="CA-2014-105165"/>
    <d v="2014-09-07T00:00:00"/>
    <d v="2014-09-10T00:00:00"/>
    <s v="First Class"/>
    <s v="SZ-20035"/>
    <x v="449"/>
    <x v="2"/>
    <s v="United States"/>
    <s v="Houston"/>
    <x v="5"/>
    <n v="77036"/>
    <x v="2"/>
    <s v="TEC-PH-10000675"/>
    <x v="2"/>
    <x v="7"/>
    <s v="Panasonic KX TS3282B Corded phone"/>
    <n v="196.77600000000001"/>
    <n v="3"/>
    <n v="0.2"/>
    <x v="2235"/>
    <x v="2"/>
    <x v="2"/>
    <x v="2"/>
    <x v="8"/>
  </r>
  <r>
    <n v="5262"/>
    <s v="CA-2014-105165"/>
    <d v="2014-09-07T00:00:00"/>
    <d v="2014-09-10T00:00:00"/>
    <s v="First Class"/>
    <s v="SZ-20035"/>
    <x v="449"/>
    <x v="2"/>
    <s v="United States"/>
    <s v="Houston"/>
    <x v="5"/>
    <n v="77036"/>
    <x v="2"/>
    <s v="OFF-BI-10000050"/>
    <x v="1"/>
    <x v="8"/>
    <s v="Angle-D Binders with Locking Rings, Label Holders"/>
    <n v="2.92"/>
    <n v="2"/>
    <n v="0.8"/>
    <x v="4328"/>
    <x v="1"/>
    <x v="2"/>
    <x v="2"/>
    <x v="8"/>
  </r>
  <r>
    <n v="5263"/>
    <s v="CA-2014-105165"/>
    <d v="2014-09-07T00:00:00"/>
    <d v="2014-09-10T00:00:00"/>
    <s v="First Class"/>
    <s v="SZ-20035"/>
    <x v="449"/>
    <x v="2"/>
    <s v="United States"/>
    <s v="Houston"/>
    <x v="5"/>
    <n v="77036"/>
    <x v="2"/>
    <s v="FUR-TA-10004154"/>
    <x v="0"/>
    <x v="3"/>
    <s v="Riverside Furniture Oval Coffee Table, Oval End Table, End Table with Drawer"/>
    <n v="200.79499999999999"/>
    <n v="1"/>
    <n v="0.3"/>
    <x v="4329"/>
    <x v="1"/>
    <x v="2"/>
    <x v="2"/>
    <x v="8"/>
  </r>
  <r>
    <n v="5264"/>
    <s v="CA-2014-105165"/>
    <d v="2014-09-07T00:00:00"/>
    <d v="2014-09-10T00:00:00"/>
    <s v="First Class"/>
    <s v="SZ-20035"/>
    <x v="449"/>
    <x v="2"/>
    <s v="United States"/>
    <s v="Houston"/>
    <x v="5"/>
    <n v="77036"/>
    <x v="2"/>
    <s v="TEC-AC-10002718"/>
    <x v="2"/>
    <x v="11"/>
    <s v="Belkin Standard 104 key USB Keyboard"/>
    <n v="46.688000000000002"/>
    <n v="4"/>
    <n v="0.2"/>
    <x v="4330"/>
    <x v="2"/>
    <x v="2"/>
    <x v="2"/>
    <x v="8"/>
  </r>
  <r>
    <n v="5265"/>
    <s v="CA-2014-105165"/>
    <d v="2014-09-07T00:00:00"/>
    <d v="2014-09-10T00:00:00"/>
    <s v="First Class"/>
    <s v="SZ-20035"/>
    <x v="449"/>
    <x v="2"/>
    <s v="United States"/>
    <s v="Houston"/>
    <x v="5"/>
    <n v="77036"/>
    <x v="2"/>
    <s v="OFF-AR-10003179"/>
    <x v="1"/>
    <x v="6"/>
    <s v="Dixon Ticonderoga Core-Lock Colored Pencils"/>
    <n v="21.864000000000001"/>
    <n v="3"/>
    <n v="0.2"/>
    <x v="4331"/>
    <x v="2"/>
    <x v="2"/>
    <x v="2"/>
    <x v="8"/>
  </r>
  <r>
    <n v="5266"/>
    <s v="CA-2017-147452"/>
    <d v="2017-09-30T00:00:00"/>
    <d v="2017-10-03T00:00:00"/>
    <s v="First Class"/>
    <s v="CS-11845"/>
    <x v="688"/>
    <x v="1"/>
    <s v="United States"/>
    <s v="Seattle"/>
    <x v="4"/>
    <n v="98103"/>
    <x v="1"/>
    <s v="OFF-PA-10001838"/>
    <x v="1"/>
    <x v="10"/>
    <s v="Adams Telephone Message Book W/Dividers/Space For Phone Numbers, 5 1/4&quot;X8 1/2&quot;, 300/Messages"/>
    <n v="11.76"/>
    <n v="2"/>
    <n v="0"/>
    <x v="3887"/>
    <x v="0"/>
    <x v="3"/>
    <x v="2"/>
    <x v="8"/>
  </r>
  <r>
    <n v="5267"/>
    <s v="CA-2017-147452"/>
    <d v="2017-09-30T00:00:00"/>
    <d v="2017-10-03T00:00:00"/>
    <s v="First Class"/>
    <s v="CS-11845"/>
    <x v="688"/>
    <x v="1"/>
    <s v="United States"/>
    <s v="Seattle"/>
    <x v="4"/>
    <n v="98103"/>
    <x v="1"/>
    <s v="OFF-PA-10004039"/>
    <x v="1"/>
    <x v="10"/>
    <s v="Xerox 1882"/>
    <n v="167.94"/>
    <n v="3"/>
    <n v="0"/>
    <x v="4332"/>
    <x v="0"/>
    <x v="3"/>
    <x v="2"/>
    <x v="8"/>
  </r>
  <r>
    <n v="5268"/>
    <s v="CA-2017-147452"/>
    <d v="2017-09-30T00:00:00"/>
    <d v="2017-10-03T00:00:00"/>
    <s v="First Class"/>
    <s v="CS-11845"/>
    <x v="688"/>
    <x v="1"/>
    <s v="United States"/>
    <s v="Seattle"/>
    <x v="4"/>
    <n v="98103"/>
    <x v="1"/>
    <s v="OFF-AP-10001626"/>
    <x v="1"/>
    <x v="9"/>
    <s v="Commercial WindTunnel Clean Air Upright Vacuum, Replacement Belts, Filtration Bags"/>
    <n v="3.89"/>
    <n v="1"/>
    <n v="0"/>
    <x v="4333"/>
    <x v="0"/>
    <x v="3"/>
    <x v="2"/>
    <x v="8"/>
  </r>
  <r>
    <n v="5269"/>
    <s v="US-2017-114657"/>
    <d v="2017-11-16T00:00:00"/>
    <d v="2017-11-21T00:00:00"/>
    <s v="Standard Class"/>
    <s v="MH-18115"/>
    <x v="414"/>
    <x v="2"/>
    <s v="United States"/>
    <s v="Yonkers"/>
    <x v="15"/>
    <n v="10701"/>
    <x v="3"/>
    <s v="TEC-MA-10003173"/>
    <x v="2"/>
    <x v="15"/>
    <s v="Hewlett-Packard 300S Scientific Calculator"/>
    <n v="52.44"/>
    <n v="4"/>
    <n v="0"/>
    <x v="4334"/>
    <x v="0"/>
    <x v="3"/>
    <x v="0"/>
    <x v="0"/>
  </r>
  <r>
    <n v="5270"/>
    <s v="CA-2017-144484"/>
    <d v="2017-09-11T00:00:00"/>
    <d v="2017-09-11T00:00:00"/>
    <s v="Same Day"/>
    <s v="CB-12025"/>
    <x v="90"/>
    <x v="0"/>
    <s v="United States"/>
    <s v="San Francisco"/>
    <x v="1"/>
    <n v="94110"/>
    <x v="1"/>
    <s v="FUR-FU-10000260"/>
    <x v="0"/>
    <x v="5"/>
    <s v="6&quot; Cubicle Wall Clock, Black"/>
    <n v="32.36"/>
    <n v="4"/>
    <n v="0"/>
    <x v="4335"/>
    <x v="0"/>
    <x v="3"/>
    <x v="2"/>
    <x v="8"/>
  </r>
  <r>
    <n v="5271"/>
    <s v="CA-2017-144484"/>
    <d v="2017-09-11T00:00:00"/>
    <d v="2017-09-11T00:00:00"/>
    <s v="Same Day"/>
    <s v="CB-12025"/>
    <x v="90"/>
    <x v="0"/>
    <s v="United States"/>
    <s v="San Francisco"/>
    <x v="1"/>
    <n v="94110"/>
    <x v="1"/>
    <s v="OFF-AP-10004487"/>
    <x v="1"/>
    <x v="9"/>
    <s v="Kensington 4 Outlet MasterPiece Compact Power Control Center"/>
    <n v="406.6"/>
    <n v="5"/>
    <n v="0"/>
    <x v="875"/>
    <x v="0"/>
    <x v="3"/>
    <x v="2"/>
    <x v="8"/>
  </r>
  <r>
    <n v="5272"/>
    <s v="CA-2017-125913"/>
    <d v="2017-01-16T00:00:00"/>
    <d v="2017-01-16T00:00:00"/>
    <s v="Same Day"/>
    <s v="JO-15145"/>
    <x v="705"/>
    <x v="1"/>
    <s v="United States"/>
    <s v="Los Angeles"/>
    <x v="1"/>
    <n v="90008"/>
    <x v="1"/>
    <s v="FUR-FU-10001487"/>
    <x v="0"/>
    <x v="5"/>
    <s v="Eldon Expressions Wood and Plastic Desk Accessories, Cherry Wood"/>
    <n v="27.92"/>
    <n v="4"/>
    <n v="0"/>
    <x v="4336"/>
    <x v="0"/>
    <x v="3"/>
    <x v="3"/>
    <x v="9"/>
  </r>
  <r>
    <n v="5273"/>
    <s v="CA-2017-125913"/>
    <d v="2017-01-16T00:00:00"/>
    <d v="2017-01-16T00:00:00"/>
    <s v="Same Day"/>
    <s v="JO-15145"/>
    <x v="705"/>
    <x v="1"/>
    <s v="United States"/>
    <s v="Los Angeles"/>
    <x v="1"/>
    <n v="90008"/>
    <x v="1"/>
    <s v="FUR-TA-10001520"/>
    <x v="0"/>
    <x v="3"/>
    <s v="Lesro Sheffield Collection Coffee Table, End Table, Center Table, Corner Table"/>
    <n v="399.67200000000003"/>
    <n v="7"/>
    <n v="0.2"/>
    <x v="4337"/>
    <x v="2"/>
    <x v="3"/>
    <x v="3"/>
    <x v="9"/>
  </r>
  <r>
    <n v="5274"/>
    <s v="US-2016-158309"/>
    <d v="2016-11-26T00:00:00"/>
    <d v="2016-11-29T00:00:00"/>
    <s v="First Class"/>
    <s v="PA-19060"/>
    <x v="50"/>
    <x v="2"/>
    <s v="United States"/>
    <s v="Miami"/>
    <x v="2"/>
    <n v="33142"/>
    <x v="0"/>
    <s v="OFF-BI-10000145"/>
    <x v="1"/>
    <x v="8"/>
    <s v="Zipper Ring Binder Pockets"/>
    <n v="3.7440000000000002"/>
    <n v="4"/>
    <n v="0.7"/>
    <x v="4338"/>
    <x v="1"/>
    <x v="0"/>
    <x v="0"/>
    <x v="0"/>
  </r>
  <r>
    <n v="5275"/>
    <s v="CA-2015-162887"/>
    <d v="2015-11-07T00:00:00"/>
    <d v="2015-11-09T00:00:00"/>
    <s v="Second Class"/>
    <s v="SV-20785"/>
    <x v="647"/>
    <x v="0"/>
    <s v="United States"/>
    <s v="Burlington"/>
    <x v="42"/>
    <n v="5408"/>
    <x v="3"/>
    <s v="FUR-CH-10000595"/>
    <x v="0"/>
    <x v="1"/>
    <s v="Safco Contoured Stacking Chairs"/>
    <n v="715.2"/>
    <n v="3"/>
    <n v="0"/>
    <x v="4339"/>
    <x v="0"/>
    <x v="1"/>
    <x v="0"/>
    <x v="0"/>
  </r>
  <r>
    <n v="5276"/>
    <s v="CA-2017-147333"/>
    <d v="2017-12-14T00:00:00"/>
    <d v="2017-12-20T00:00:00"/>
    <s v="Standard Class"/>
    <s v="KL-16555"/>
    <x v="126"/>
    <x v="1"/>
    <s v="United States"/>
    <s v="Fayetteville"/>
    <x v="36"/>
    <n v="72701"/>
    <x v="0"/>
    <s v="TEC-AC-10004469"/>
    <x v="2"/>
    <x v="11"/>
    <s v="Microsoft Sculpt Comfort Mouse"/>
    <n v="159.80000000000001"/>
    <n v="4"/>
    <n v="0"/>
    <x v="4340"/>
    <x v="0"/>
    <x v="3"/>
    <x v="0"/>
    <x v="4"/>
  </r>
  <r>
    <n v="5277"/>
    <s v="CA-2017-147333"/>
    <d v="2017-12-14T00:00:00"/>
    <d v="2017-12-20T00:00:00"/>
    <s v="Standard Class"/>
    <s v="KL-16555"/>
    <x v="126"/>
    <x v="1"/>
    <s v="United States"/>
    <s v="Fayetteville"/>
    <x v="36"/>
    <n v="72701"/>
    <x v="0"/>
    <s v="TEC-AC-10003038"/>
    <x v="2"/>
    <x v="11"/>
    <s v="Kingston Digital DataTraveler 16GB USB 2.0"/>
    <n v="44.75"/>
    <n v="5"/>
    <n v="0"/>
    <x v="1974"/>
    <x v="0"/>
    <x v="3"/>
    <x v="0"/>
    <x v="4"/>
  </r>
  <r>
    <n v="5278"/>
    <s v="CA-2014-113859"/>
    <d v="2014-09-13T00:00:00"/>
    <d v="2014-09-17T00:00:00"/>
    <s v="Standard Class"/>
    <s v="BC-11125"/>
    <x v="604"/>
    <x v="2"/>
    <s v="United States"/>
    <s v="Odessa"/>
    <x v="5"/>
    <n v="79762"/>
    <x v="2"/>
    <s v="FUR-CH-10004698"/>
    <x v="0"/>
    <x v="1"/>
    <s v="Padded Folding Chairs, Black, 4/Carton"/>
    <n v="340.11599999999999"/>
    <n v="6"/>
    <n v="0.3"/>
    <x v="4341"/>
    <x v="1"/>
    <x v="2"/>
    <x v="2"/>
    <x v="8"/>
  </r>
  <r>
    <n v="5279"/>
    <s v="CA-2014-159681"/>
    <d v="2014-12-07T00:00:00"/>
    <d v="2014-12-13T00:00:00"/>
    <s v="Standard Class"/>
    <s v="PO-18850"/>
    <x v="138"/>
    <x v="0"/>
    <s v="United States"/>
    <s v="Virginia Beach"/>
    <x v="17"/>
    <n v="23464"/>
    <x v="0"/>
    <s v="OFF-PA-10003641"/>
    <x v="1"/>
    <x v="10"/>
    <s v="Xerox 1909"/>
    <n v="105.52"/>
    <n v="4"/>
    <n v="0"/>
    <x v="153"/>
    <x v="0"/>
    <x v="2"/>
    <x v="0"/>
    <x v="4"/>
  </r>
  <r>
    <n v="5280"/>
    <s v="US-2017-104094"/>
    <d v="2017-09-07T00:00:00"/>
    <d v="2017-09-11T00:00:00"/>
    <s v="Standard Class"/>
    <s v="AG-10675"/>
    <x v="165"/>
    <x v="0"/>
    <s v="United States"/>
    <s v="Milwaukee"/>
    <x v="6"/>
    <n v="53209"/>
    <x v="2"/>
    <s v="TEC-AC-10002134"/>
    <x v="2"/>
    <x v="11"/>
    <s v="Rosewill 107 Normal Keys USB Wired Standard Keyboard"/>
    <n v="13.48"/>
    <n v="1"/>
    <n v="0"/>
    <x v="4342"/>
    <x v="0"/>
    <x v="3"/>
    <x v="2"/>
    <x v="8"/>
  </r>
  <r>
    <n v="5281"/>
    <s v="CA-2017-152709"/>
    <d v="2017-10-07T00:00:00"/>
    <d v="2017-10-12T00:00:00"/>
    <s v="Standard Class"/>
    <s v="DB-13210"/>
    <x v="203"/>
    <x v="0"/>
    <s v="United States"/>
    <s v="Detroit"/>
    <x v="12"/>
    <n v="48234"/>
    <x v="2"/>
    <s v="OFF-ST-10001837"/>
    <x v="1"/>
    <x v="4"/>
    <s v="SAFCO Mobile Desk Side File, Wire Frame"/>
    <n v="85.52"/>
    <n v="2"/>
    <n v="0"/>
    <x v="2215"/>
    <x v="0"/>
    <x v="3"/>
    <x v="0"/>
    <x v="2"/>
  </r>
  <r>
    <n v="5282"/>
    <s v="CA-2015-105158"/>
    <d v="2015-09-05T00:00:00"/>
    <d v="2015-09-10T00:00:00"/>
    <s v="Standard Class"/>
    <s v="SP-20860"/>
    <x v="133"/>
    <x v="1"/>
    <s v="United States"/>
    <s v="Rochester"/>
    <x v="11"/>
    <n v="55901"/>
    <x v="2"/>
    <s v="FUR-FU-10001706"/>
    <x v="0"/>
    <x v="5"/>
    <s v="Longer-Life Soft White Bulbs"/>
    <n v="6.16"/>
    <n v="2"/>
    <n v="0"/>
    <x v="51"/>
    <x v="0"/>
    <x v="1"/>
    <x v="2"/>
    <x v="8"/>
  </r>
  <r>
    <n v="5283"/>
    <s v="CA-2015-105158"/>
    <d v="2015-09-05T00:00:00"/>
    <d v="2015-09-10T00:00:00"/>
    <s v="Standard Class"/>
    <s v="SP-20860"/>
    <x v="133"/>
    <x v="1"/>
    <s v="United States"/>
    <s v="Rochester"/>
    <x v="11"/>
    <n v="55901"/>
    <x v="2"/>
    <s v="OFF-PA-10001970"/>
    <x v="1"/>
    <x v="10"/>
    <s v="Xerox 1881"/>
    <n v="36.840000000000003"/>
    <n v="3"/>
    <n v="0"/>
    <x v="4343"/>
    <x v="0"/>
    <x v="1"/>
    <x v="2"/>
    <x v="8"/>
  </r>
  <r>
    <n v="5284"/>
    <s v="CA-2014-133424"/>
    <d v="2014-03-30T00:00:00"/>
    <d v="2014-04-04T00:00:00"/>
    <s v="Standard Class"/>
    <s v="Dl-13600"/>
    <x v="114"/>
    <x v="1"/>
    <s v="United States"/>
    <s v="Seattle"/>
    <x v="4"/>
    <n v="98105"/>
    <x v="1"/>
    <s v="OFF-ST-10002957"/>
    <x v="1"/>
    <x v="4"/>
    <s v="Sterilite Show Offs Storage Containers"/>
    <n v="15.84"/>
    <n v="3"/>
    <n v="0"/>
    <x v="232"/>
    <x v="0"/>
    <x v="2"/>
    <x v="3"/>
    <x v="10"/>
  </r>
  <r>
    <n v="5285"/>
    <s v="CA-2014-133424"/>
    <d v="2014-03-30T00:00:00"/>
    <d v="2014-04-04T00:00:00"/>
    <s v="Standard Class"/>
    <s v="Dl-13600"/>
    <x v="114"/>
    <x v="1"/>
    <s v="United States"/>
    <s v="Seattle"/>
    <x v="4"/>
    <n v="98105"/>
    <x v="1"/>
    <s v="OFF-LA-10002312"/>
    <x v="1"/>
    <x v="2"/>
    <s v="Avery 490"/>
    <n v="44.4"/>
    <n v="3"/>
    <n v="0"/>
    <x v="1962"/>
    <x v="0"/>
    <x v="2"/>
    <x v="3"/>
    <x v="10"/>
  </r>
  <r>
    <n v="5286"/>
    <s v="CA-2017-105991"/>
    <d v="2017-05-05T00:00:00"/>
    <d v="2017-05-06T00:00:00"/>
    <s v="First Class"/>
    <s v="LH-17020"/>
    <x v="293"/>
    <x v="0"/>
    <s v="United States"/>
    <s v="Louisville"/>
    <x v="22"/>
    <n v="80027"/>
    <x v="1"/>
    <s v="OFF-EN-10002600"/>
    <x v="1"/>
    <x v="12"/>
    <s v="Redi-Strip #10 Envelopes, 4 1/8 x 9 1/2"/>
    <n v="21.24"/>
    <n v="9"/>
    <n v="0.2"/>
    <x v="4344"/>
    <x v="2"/>
    <x v="3"/>
    <x v="1"/>
    <x v="5"/>
  </r>
  <r>
    <n v="5287"/>
    <s v="CA-2017-105991"/>
    <d v="2017-05-05T00:00:00"/>
    <d v="2017-05-06T00:00:00"/>
    <s v="First Class"/>
    <s v="LH-17020"/>
    <x v="293"/>
    <x v="0"/>
    <s v="United States"/>
    <s v="Louisville"/>
    <x v="22"/>
    <n v="80027"/>
    <x v="1"/>
    <s v="OFF-BI-10003274"/>
    <x v="1"/>
    <x v="8"/>
    <s v="Avery Durable Slant Ring Binders, No Labels"/>
    <n v="9.5519999999999996"/>
    <n v="8"/>
    <n v="0.7"/>
    <x v="4345"/>
    <x v="1"/>
    <x v="3"/>
    <x v="1"/>
    <x v="5"/>
  </r>
  <r>
    <n v="5288"/>
    <s v="CA-2017-105991"/>
    <d v="2017-05-05T00:00:00"/>
    <d v="2017-05-06T00:00:00"/>
    <s v="First Class"/>
    <s v="LH-17020"/>
    <x v="293"/>
    <x v="0"/>
    <s v="United States"/>
    <s v="Louisville"/>
    <x v="22"/>
    <n v="80027"/>
    <x v="1"/>
    <s v="FUR-BO-10004467"/>
    <x v="0"/>
    <x v="0"/>
    <s v="Bestar Classic Bookcase"/>
    <n v="89.991"/>
    <n v="3"/>
    <n v="0.7"/>
    <x v="4346"/>
    <x v="1"/>
    <x v="3"/>
    <x v="1"/>
    <x v="5"/>
  </r>
  <r>
    <n v="5289"/>
    <s v="US-2017-136784"/>
    <d v="2017-04-30T00:00:00"/>
    <d v="2017-05-05T00:00:00"/>
    <s v="Standard Class"/>
    <s v="AD-10180"/>
    <x v="57"/>
    <x v="2"/>
    <s v="United States"/>
    <s v="San Francisco"/>
    <x v="1"/>
    <n v="94122"/>
    <x v="1"/>
    <s v="OFF-PA-10000675"/>
    <x v="1"/>
    <x v="10"/>
    <s v="Xerox 1919"/>
    <n v="163.96"/>
    <n v="4"/>
    <n v="0"/>
    <x v="4347"/>
    <x v="0"/>
    <x v="3"/>
    <x v="1"/>
    <x v="3"/>
  </r>
  <r>
    <n v="5290"/>
    <s v="CA-2014-146283"/>
    <d v="2014-09-08T00:00:00"/>
    <d v="2014-09-15T00:00:00"/>
    <s v="Standard Class"/>
    <s v="KT-16465"/>
    <x v="446"/>
    <x v="0"/>
    <s v="United States"/>
    <s v="Houston"/>
    <x v="5"/>
    <n v="77036"/>
    <x v="2"/>
    <s v="OFF-PA-10002259"/>
    <x v="1"/>
    <x v="10"/>
    <s v="Geographics Note Cards, Blank, White, 8 1/2&quot; x 11&quot;"/>
    <n v="17.904"/>
    <n v="2"/>
    <n v="0.2"/>
    <x v="4348"/>
    <x v="2"/>
    <x v="2"/>
    <x v="2"/>
    <x v="8"/>
  </r>
  <r>
    <n v="5291"/>
    <s v="CA-2014-146283"/>
    <d v="2014-09-08T00:00:00"/>
    <d v="2014-09-15T00:00:00"/>
    <s v="Standard Class"/>
    <s v="KT-16465"/>
    <x v="446"/>
    <x v="0"/>
    <s v="United States"/>
    <s v="Houston"/>
    <x v="5"/>
    <n v="77036"/>
    <x v="2"/>
    <s v="FUR-CH-10004287"/>
    <x v="0"/>
    <x v="1"/>
    <s v="SAFCO Arco Folding Chair"/>
    <n v="966.7"/>
    <n v="5"/>
    <n v="0.3"/>
    <x v="4349"/>
    <x v="1"/>
    <x v="2"/>
    <x v="2"/>
    <x v="8"/>
  </r>
  <r>
    <n v="5292"/>
    <s v="CA-2014-146283"/>
    <d v="2014-09-08T00:00:00"/>
    <d v="2014-09-15T00:00:00"/>
    <s v="Standard Class"/>
    <s v="KT-16465"/>
    <x v="446"/>
    <x v="0"/>
    <s v="United States"/>
    <s v="Houston"/>
    <x v="5"/>
    <n v="77036"/>
    <x v="2"/>
    <s v="OFF-PA-10000482"/>
    <x v="1"/>
    <x v="10"/>
    <s v="Snap-A-Way Black Print Carbonless Ruled Speed Letter, Triplicate"/>
    <n v="182.11199999999999"/>
    <n v="6"/>
    <n v="0.2"/>
    <x v="4350"/>
    <x v="2"/>
    <x v="2"/>
    <x v="2"/>
    <x v="8"/>
  </r>
  <r>
    <n v="5293"/>
    <s v="CA-2017-151218"/>
    <d v="2017-06-20T00:00:00"/>
    <d v="2017-06-23T00:00:00"/>
    <s v="First Class"/>
    <s v="PJ-19015"/>
    <x v="307"/>
    <x v="0"/>
    <s v="United States"/>
    <s v="Miami"/>
    <x v="2"/>
    <n v="33180"/>
    <x v="0"/>
    <s v="OFF-ST-10004835"/>
    <x v="1"/>
    <x v="4"/>
    <s v="Plastic Stacking Crates &amp; Casters"/>
    <n v="4.4640000000000004"/>
    <n v="1"/>
    <n v="0.2"/>
    <x v="4351"/>
    <x v="2"/>
    <x v="3"/>
    <x v="1"/>
    <x v="1"/>
  </r>
  <r>
    <n v="5294"/>
    <s v="CA-2015-111073"/>
    <d v="2015-12-26T00:00:00"/>
    <d v="2015-12-30T00:00:00"/>
    <s v="Standard Class"/>
    <s v="MC-18100"/>
    <x v="498"/>
    <x v="0"/>
    <s v="United States"/>
    <s v="Medina"/>
    <x v="24"/>
    <n v="44256"/>
    <x v="3"/>
    <s v="FUR-TA-10004086"/>
    <x v="0"/>
    <x v="3"/>
    <s v="KI Adjustable-Height Table"/>
    <n v="51.588000000000001"/>
    <n v="1"/>
    <n v="0.4"/>
    <x v="4352"/>
    <x v="1"/>
    <x v="1"/>
    <x v="0"/>
    <x v="4"/>
  </r>
  <r>
    <n v="5295"/>
    <s v="CA-2017-144883"/>
    <d v="2017-08-15T00:00:00"/>
    <d v="2017-08-19T00:00:00"/>
    <s v="Standard Class"/>
    <s v="BO-11350"/>
    <x v="635"/>
    <x v="1"/>
    <s v="United States"/>
    <s v="Roseville"/>
    <x v="11"/>
    <n v="55113"/>
    <x v="2"/>
    <s v="OFF-LA-10000305"/>
    <x v="1"/>
    <x v="2"/>
    <s v="Avery 495"/>
    <n v="50.4"/>
    <n v="8"/>
    <n v="0"/>
    <x v="4353"/>
    <x v="0"/>
    <x v="3"/>
    <x v="2"/>
    <x v="6"/>
  </r>
  <r>
    <n v="5296"/>
    <s v="CA-2017-142174"/>
    <d v="2017-03-04T00:00:00"/>
    <d v="2017-03-09T00:00:00"/>
    <s v="Standard Class"/>
    <s v="DP-13000"/>
    <x v="24"/>
    <x v="0"/>
    <s v="United States"/>
    <s v="Houston"/>
    <x v="5"/>
    <n v="77041"/>
    <x v="2"/>
    <s v="OFF-PA-10000806"/>
    <x v="1"/>
    <x v="10"/>
    <s v="Xerox 1934"/>
    <n v="89.567999999999998"/>
    <n v="2"/>
    <n v="0.2"/>
    <x v="3137"/>
    <x v="2"/>
    <x v="3"/>
    <x v="3"/>
    <x v="10"/>
  </r>
  <r>
    <n v="5297"/>
    <s v="CA-2017-108791"/>
    <d v="2017-07-27T00:00:00"/>
    <d v="2017-07-31T00:00:00"/>
    <s v="Standard Class"/>
    <s v="TM-21490"/>
    <x v="746"/>
    <x v="0"/>
    <s v="United States"/>
    <s v="Yonkers"/>
    <x v="15"/>
    <n v="10701"/>
    <x v="3"/>
    <s v="FUR-FU-10004018"/>
    <x v="0"/>
    <x v="5"/>
    <s v="Tensor Computer Mounted Lamp"/>
    <n v="14.89"/>
    <n v="1"/>
    <n v="0"/>
    <x v="4354"/>
    <x v="0"/>
    <x v="3"/>
    <x v="2"/>
    <x v="7"/>
  </r>
  <r>
    <n v="5298"/>
    <s v="CA-2017-108791"/>
    <d v="2017-07-27T00:00:00"/>
    <d v="2017-07-31T00:00:00"/>
    <s v="Standard Class"/>
    <s v="TM-21490"/>
    <x v="746"/>
    <x v="0"/>
    <s v="United States"/>
    <s v="Yonkers"/>
    <x v="15"/>
    <n v="10701"/>
    <x v="3"/>
    <s v="TEC-PH-10002660"/>
    <x v="2"/>
    <x v="7"/>
    <s v="Nortel Networks T7316 E Nt8 B27"/>
    <n v="543.91999999999996"/>
    <n v="8"/>
    <n v="0"/>
    <x v="849"/>
    <x v="0"/>
    <x v="3"/>
    <x v="2"/>
    <x v="7"/>
  </r>
  <r>
    <n v="5299"/>
    <s v="CA-2016-106656"/>
    <d v="2016-09-23T00:00:00"/>
    <d v="2016-09-26T00:00:00"/>
    <s v="First Class"/>
    <s v="DV-13045"/>
    <x v="1"/>
    <x v="1"/>
    <s v="United States"/>
    <s v="San Diego"/>
    <x v="1"/>
    <n v="92037"/>
    <x v="1"/>
    <s v="OFF-EN-10001509"/>
    <x v="1"/>
    <x v="12"/>
    <s v="Poly String Tie Envelopes"/>
    <n v="4.08"/>
    <n v="2"/>
    <n v="0"/>
    <x v="4355"/>
    <x v="0"/>
    <x v="0"/>
    <x v="2"/>
    <x v="8"/>
  </r>
  <r>
    <n v="5300"/>
    <s v="CA-2016-106656"/>
    <d v="2016-09-23T00:00:00"/>
    <d v="2016-09-26T00:00:00"/>
    <s v="First Class"/>
    <s v="DV-13045"/>
    <x v="1"/>
    <x v="1"/>
    <s v="United States"/>
    <s v="San Diego"/>
    <x v="1"/>
    <n v="92037"/>
    <x v="1"/>
    <s v="OFF-LA-10003148"/>
    <x v="1"/>
    <x v="2"/>
    <s v="Avery 51"/>
    <n v="18.899999999999999"/>
    <n v="3"/>
    <n v="0"/>
    <x v="276"/>
    <x v="0"/>
    <x v="0"/>
    <x v="2"/>
    <x v="8"/>
  </r>
  <r>
    <n v="5301"/>
    <s v="CA-2016-113831"/>
    <d v="2016-05-30T00:00:00"/>
    <d v="2016-06-03T00:00:00"/>
    <s v="Standard Class"/>
    <s v="AH-10690"/>
    <x v="706"/>
    <x v="1"/>
    <s v="United States"/>
    <s v="Springfield"/>
    <x v="17"/>
    <n v="22153"/>
    <x v="0"/>
    <s v="FUR-TA-10002645"/>
    <x v="0"/>
    <x v="3"/>
    <s v="Hon Rectangular Conference Tables"/>
    <n v="2275.5"/>
    <n v="10"/>
    <n v="0"/>
    <x v="4356"/>
    <x v="0"/>
    <x v="0"/>
    <x v="1"/>
    <x v="5"/>
  </r>
  <r>
    <n v="5302"/>
    <s v="CA-2016-113831"/>
    <d v="2016-05-30T00:00:00"/>
    <d v="2016-06-03T00:00:00"/>
    <s v="Standard Class"/>
    <s v="AH-10690"/>
    <x v="706"/>
    <x v="1"/>
    <s v="United States"/>
    <s v="Springfield"/>
    <x v="17"/>
    <n v="22153"/>
    <x v="0"/>
    <s v="TEC-AC-10003033"/>
    <x v="2"/>
    <x v="11"/>
    <s v="Plantronics CS510 - Over-the-Head monaural Wireless Headset System"/>
    <n v="1979.7"/>
    <n v="6"/>
    <n v="0"/>
    <x v="4357"/>
    <x v="0"/>
    <x v="0"/>
    <x v="1"/>
    <x v="5"/>
  </r>
  <r>
    <n v="5303"/>
    <s v="CA-2016-113831"/>
    <d v="2016-05-30T00:00:00"/>
    <d v="2016-06-03T00:00:00"/>
    <s v="Standard Class"/>
    <s v="AH-10690"/>
    <x v="706"/>
    <x v="1"/>
    <s v="United States"/>
    <s v="Springfield"/>
    <x v="17"/>
    <n v="22153"/>
    <x v="0"/>
    <s v="OFF-LA-10001297"/>
    <x v="1"/>
    <x v="2"/>
    <s v="Avery 473"/>
    <n v="62.1"/>
    <n v="6"/>
    <n v="0"/>
    <x v="4358"/>
    <x v="0"/>
    <x v="0"/>
    <x v="1"/>
    <x v="5"/>
  </r>
  <r>
    <n v="5304"/>
    <s v="US-2014-139500"/>
    <d v="2014-11-16T00:00:00"/>
    <d v="2014-11-20T00:00:00"/>
    <s v="Standard Class"/>
    <s v="AB-10165"/>
    <x v="269"/>
    <x v="0"/>
    <s v="United States"/>
    <s v="Decatur"/>
    <x v="10"/>
    <n v="62521"/>
    <x v="2"/>
    <s v="FUR-CH-10002017"/>
    <x v="0"/>
    <x v="1"/>
    <s v="SAFCO Optional Arm Kit for Workspace Cribbage Stacking Chair"/>
    <n v="37.295999999999999"/>
    <n v="2"/>
    <n v="0.3"/>
    <x v="4359"/>
    <x v="1"/>
    <x v="2"/>
    <x v="0"/>
    <x v="0"/>
  </r>
  <r>
    <n v="5305"/>
    <s v="US-2014-166310"/>
    <d v="2014-09-21T00:00:00"/>
    <d v="2014-09-23T00:00:00"/>
    <s v="First Class"/>
    <s v="JS-15940"/>
    <x v="185"/>
    <x v="2"/>
    <s v="United States"/>
    <s v="Garland"/>
    <x v="5"/>
    <n v="75043"/>
    <x v="2"/>
    <s v="FUR-FU-10001546"/>
    <x v="0"/>
    <x v="5"/>
    <s v="Dana Swing-Arm Lamps"/>
    <n v="8.5440000000000005"/>
    <n v="2"/>
    <n v="0.6"/>
    <x v="4360"/>
    <x v="1"/>
    <x v="2"/>
    <x v="2"/>
    <x v="8"/>
  </r>
  <r>
    <n v="5306"/>
    <s v="US-2016-168410"/>
    <d v="2016-02-21T00:00:00"/>
    <d v="2016-02-26T00:00:00"/>
    <s v="Standard Class"/>
    <s v="BV-11245"/>
    <x v="296"/>
    <x v="1"/>
    <s v="United States"/>
    <s v="Oceanside"/>
    <x v="15"/>
    <n v="11572"/>
    <x v="3"/>
    <s v="FUR-FU-10000629"/>
    <x v="0"/>
    <x v="5"/>
    <s v="9-3/4 Diameter Round Wall Clock"/>
    <n v="68.95"/>
    <n v="5"/>
    <n v="0"/>
    <x v="4361"/>
    <x v="0"/>
    <x v="0"/>
    <x v="3"/>
    <x v="11"/>
  </r>
  <r>
    <n v="5307"/>
    <s v="US-2016-168410"/>
    <d v="2016-02-21T00:00:00"/>
    <d v="2016-02-26T00:00:00"/>
    <s v="Standard Class"/>
    <s v="BV-11245"/>
    <x v="296"/>
    <x v="1"/>
    <s v="United States"/>
    <s v="Oceanside"/>
    <x v="15"/>
    <n v="11572"/>
    <x v="3"/>
    <s v="OFF-ST-10000036"/>
    <x v="1"/>
    <x v="4"/>
    <s v="Recycled Data-Pak for Archival Bound Computer Printouts, 12-1/2 x 12-1/2 x 16"/>
    <n v="296.37"/>
    <n v="3"/>
    <n v="0"/>
    <x v="692"/>
    <x v="0"/>
    <x v="0"/>
    <x v="3"/>
    <x v="11"/>
  </r>
  <r>
    <n v="5308"/>
    <s v="US-2016-168410"/>
    <d v="2016-02-21T00:00:00"/>
    <d v="2016-02-26T00:00:00"/>
    <s v="Standard Class"/>
    <s v="BV-11245"/>
    <x v="296"/>
    <x v="1"/>
    <s v="United States"/>
    <s v="Oceanside"/>
    <x v="15"/>
    <n v="11572"/>
    <x v="3"/>
    <s v="TEC-PH-10002583"/>
    <x v="2"/>
    <x v="7"/>
    <s v="iOttie HLCRIO102 Car Mount"/>
    <n v="39.979999999999997"/>
    <n v="2"/>
    <n v="0"/>
    <x v="1004"/>
    <x v="0"/>
    <x v="0"/>
    <x v="3"/>
    <x v="11"/>
  </r>
  <r>
    <n v="5309"/>
    <s v="CA-2017-131254"/>
    <d v="2017-11-19T00:00:00"/>
    <d v="2017-11-21T00:00:00"/>
    <s v="First Class"/>
    <s v="NC-18415"/>
    <x v="720"/>
    <x v="0"/>
    <s v="United States"/>
    <s v="Houston"/>
    <x v="5"/>
    <n v="77095"/>
    <x v="2"/>
    <s v="FUR-CH-10003774"/>
    <x v="0"/>
    <x v="1"/>
    <s v="Global Wood Trimmed Manager's Task Chair, Khaki"/>
    <n v="191.05799999999999"/>
    <n v="3"/>
    <n v="0.3"/>
    <x v="4362"/>
    <x v="1"/>
    <x v="3"/>
    <x v="0"/>
    <x v="0"/>
  </r>
  <r>
    <n v="5310"/>
    <s v="CA-2017-131254"/>
    <d v="2017-11-19T00:00:00"/>
    <d v="2017-11-21T00:00:00"/>
    <s v="First Class"/>
    <s v="NC-18415"/>
    <x v="720"/>
    <x v="0"/>
    <s v="United States"/>
    <s v="Houston"/>
    <x v="5"/>
    <n v="77095"/>
    <x v="2"/>
    <s v="OFF-AR-10003876"/>
    <x v="1"/>
    <x v="6"/>
    <s v="Avery Hi-Liter GlideStik Fluorescent Highlighter, Yellow Ink"/>
    <n v="13.04"/>
    <n v="5"/>
    <n v="0.2"/>
    <x v="4363"/>
    <x v="2"/>
    <x v="3"/>
    <x v="0"/>
    <x v="0"/>
  </r>
  <r>
    <n v="5311"/>
    <s v="CA-2017-131254"/>
    <d v="2017-11-19T00:00:00"/>
    <d v="2017-11-21T00:00:00"/>
    <s v="First Class"/>
    <s v="NC-18415"/>
    <x v="720"/>
    <x v="0"/>
    <s v="United States"/>
    <s v="Houston"/>
    <x v="5"/>
    <n v="77095"/>
    <x v="2"/>
    <s v="OFF-BI-10003527"/>
    <x v="1"/>
    <x v="8"/>
    <s v="Fellowes PB500 Electric Punch Plastic Comb Binding Machine with Manual Bind"/>
    <n v="1525.1880000000001"/>
    <n v="6"/>
    <n v="0.8"/>
    <x v="4364"/>
    <x v="1"/>
    <x v="3"/>
    <x v="0"/>
    <x v="0"/>
  </r>
  <r>
    <n v="5312"/>
    <s v="CA-2016-123414"/>
    <d v="2016-08-21T00:00:00"/>
    <d v="2016-08-27T00:00:00"/>
    <s v="Standard Class"/>
    <s v="SU-20665"/>
    <x v="711"/>
    <x v="2"/>
    <s v="United States"/>
    <s v="Greenville"/>
    <x v="3"/>
    <n v="27834"/>
    <x v="0"/>
    <s v="OFF-LA-10004559"/>
    <x v="1"/>
    <x v="2"/>
    <s v="Avery 49"/>
    <n v="9.2159999999999993"/>
    <n v="4"/>
    <n v="0.2"/>
    <x v="802"/>
    <x v="2"/>
    <x v="0"/>
    <x v="2"/>
    <x v="6"/>
  </r>
  <r>
    <n v="5313"/>
    <s v="CA-2016-123414"/>
    <d v="2016-08-21T00:00:00"/>
    <d v="2016-08-27T00:00:00"/>
    <s v="Standard Class"/>
    <s v="SU-20665"/>
    <x v="711"/>
    <x v="2"/>
    <s v="United States"/>
    <s v="Greenville"/>
    <x v="3"/>
    <n v="27834"/>
    <x v="0"/>
    <s v="OFF-SU-10002573"/>
    <x v="1"/>
    <x v="14"/>
    <s v="Acme 10&quot; Easy Grip Assistive Scissors"/>
    <n v="28.047999999999998"/>
    <n v="2"/>
    <n v="0.2"/>
    <x v="4365"/>
    <x v="2"/>
    <x v="0"/>
    <x v="2"/>
    <x v="6"/>
  </r>
  <r>
    <n v="5314"/>
    <s v="CA-2017-137876"/>
    <d v="2017-04-30T00:00:00"/>
    <d v="2017-05-05T00:00:00"/>
    <s v="Standard Class"/>
    <s v="DJ-13510"/>
    <x v="137"/>
    <x v="1"/>
    <s v="United States"/>
    <s v="San Francisco"/>
    <x v="1"/>
    <n v="94110"/>
    <x v="1"/>
    <s v="FUR-FU-10000222"/>
    <x v="0"/>
    <x v="5"/>
    <s v="Seth Thomas 16&quot; Steel Case Clock"/>
    <n v="64.959999999999994"/>
    <n v="2"/>
    <n v="0"/>
    <x v="4366"/>
    <x v="0"/>
    <x v="3"/>
    <x v="1"/>
    <x v="3"/>
  </r>
  <r>
    <n v="5315"/>
    <s v="CA-2017-137876"/>
    <d v="2017-04-30T00:00:00"/>
    <d v="2017-05-05T00:00:00"/>
    <s v="Standard Class"/>
    <s v="DJ-13510"/>
    <x v="137"/>
    <x v="1"/>
    <s v="United States"/>
    <s v="San Francisco"/>
    <x v="1"/>
    <n v="94110"/>
    <x v="1"/>
    <s v="OFF-EN-10001219"/>
    <x v="1"/>
    <x v="12"/>
    <s v="#10- 4 1/8&quot; x 9 1/2&quot; Security-Tint Envelopes"/>
    <n v="30.56"/>
    <n v="4"/>
    <n v="0"/>
    <x v="4367"/>
    <x v="0"/>
    <x v="3"/>
    <x v="1"/>
    <x v="3"/>
  </r>
  <r>
    <n v="5316"/>
    <s v="CA-2016-154060"/>
    <d v="2016-05-02T00:00:00"/>
    <d v="2016-05-08T00:00:00"/>
    <s v="Standard Class"/>
    <s v="DL-12865"/>
    <x v="297"/>
    <x v="0"/>
    <s v="United States"/>
    <s v="Greensboro"/>
    <x v="3"/>
    <n v="27405"/>
    <x v="0"/>
    <s v="FUR-CH-10002304"/>
    <x v="0"/>
    <x v="1"/>
    <s v="Global Stack Chair without Arms, Black"/>
    <n v="187.05600000000001"/>
    <n v="9"/>
    <n v="0.2"/>
    <x v="4368"/>
    <x v="2"/>
    <x v="0"/>
    <x v="1"/>
    <x v="5"/>
  </r>
  <r>
    <n v="5317"/>
    <s v="US-2017-162558"/>
    <d v="2017-10-02T00:00:00"/>
    <d v="2017-10-05T00:00:00"/>
    <s v="First Class"/>
    <s v="Dp-13240"/>
    <x v="656"/>
    <x v="2"/>
    <s v="United States"/>
    <s v="Knoxville"/>
    <x v="18"/>
    <n v="37918"/>
    <x v="0"/>
    <s v="FUR-FU-10002364"/>
    <x v="0"/>
    <x v="5"/>
    <s v="Eldon Expressions Wood Desk Accessories, Oak"/>
    <n v="11.808"/>
    <n v="2"/>
    <n v="0.2"/>
    <x v="4369"/>
    <x v="2"/>
    <x v="3"/>
    <x v="0"/>
    <x v="2"/>
  </r>
  <r>
    <n v="5318"/>
    <s v="US-2017-162558"/>
    <d v="2017-10-02T00:00:00"/>
    <d v="2017-10-05T00:00:00"/>
    <s v="First Class"/>
    <s v="Dp-13240"/>
    <x v="656"/>
    <x v="2"/>
    <s v="United States"/>
    <s v="Knoxville"/>
    <x v="18"/>
    <n v="37918"/>
    <x v="0"/>
    <s v="FUR-FU-10004864"/>
    <x v="0"/>
    <x v="5"/>
    <s v="Eldon 500 Class Desk Accessories"/>
    <n v="9.6560000000000006"/>
    <n v="1"/>
    <n v="0.2"/>
    <x v="4370"/>
    <x v="2"/>
    <x v="3"/>
    <x v="0"/>
    <x v="2"/>
  </r>
  <r>
    <n v="5319"/>
    <s v="US-2017-162558"/>
    <d v="2017-10-02T00:00:00"/>
    <d v="2017-10-05T00:00:00"/>
    <s v="First Class"/>
    <s v="Dp-13240"/>
    <x v="656"/>
    <x v="2"/>
    <s v="United States"/>
    <s v="Knoxville"/>
    <x v="18"/>
    <n v="37918"/>
    <x v="0"/>
    <s v="OFF-PA-10003172"/>
    <x v="1"/>
    <x v="10"/>
    <s v="Xerox 1996"/>
    <n v="20.736000000000001"/>
    <n v="4"/>
    <n v="0.2"/>
    <x v="570"/>
    <x v="2"/>
    <x v="3"/>
    <x v="0"/>
    <x v="2"/>
  </r>
  <r>
    <n v="5320"/>
    <s v="US-2017-162558"/>
    <d v="2017-10-02T00:00:00"/>
    <d v="2017-10-05T00:00:00"/>
    <s v="First Class"/>
    <s v="Dp-13240"/>
    <x v="656"/>
    <x v="2"/>
    <s v="United States"/>
    <s v="Knoxville"/>
    <x v="18"/>
    <n v="37918"/>
    <x v="0"/>
    <s v="OFF-BI-10000977"/>
    <x v="1"/>
    <x v="8"/>
    <s v="Ibico Plastic Spiral Binding Combs"/>
    <n v="27.36"/>
    <n v="3"/>
    <n v="0.7"/>
    <x v="3699"/>
    <x v="1"/>
    <x v="3"/>
    <x v="0"/>
    <x v="2"/>
  </r>
  <r>
    <n v="5321"/>
    <s v="US-2017-162558"/>
    <d v="2017-10-02T00:00:00"/>
    <d v="2017-10-05T00:00:00"/>
    <s v="First Class"/>
    <s v="Dp-13240"/>
    <x v="656"/>
    <x v="2"/>
    <s v="United States"/>
    <s v="Knoxville"/>
    <x v="18"/>
    <n v="37918"/>
    <x v="0"/>
    <s v="FUR-TA-10000198"/>
    <x v="0"/>
    <x v="3"/>
    <s v="Chromcraft Bull-Nose Wood Oval Conference Tables &amp; Bases"/>
    <n v="2314.116"/>
    <n v="7"/>
    <n v="0.4"/>
    <x v="4371"/>
    <x v="1"/>
    <x v="3"/>
    <x v="0"/>
    <x v="2"/>
  </r>
  <r>
    <n v="5322"/>
    <s v="US-2017-162558"/>
    <d v="2017-10-02T00:00:00"/>
    <d v="2017-10-05T00:00:00"/>
    <s v="First Class"/>
    <s v="Dp-13240"/>
    <x v="656"/>
    <x v="2"/>
    <s v="United States"/>
    <s v="Knoxville"/>
    <x v="18"/>
    <n v="37918"/>
    <x v="0"/>
    <s v="OFF-BI-10003984"/>
    <x v="1"/>
    <x v="8"/>
    <s v="Lock-Up Easel 'Spel-Binder'"/>
    <n v="34.235999999999997"/>
    <n v="4"/>
    <n v="0.7"/>
    <x v="4372"/>
    <x v="1"/>
    <x v="3"/>
    <x v="0"/>
    <x v="2"/>
  </r>
  <r>
    <n v="5323"/>
    <s v="US-2017-162558"/>
    <d v="2017-10-02T00:00:00"/>
    <d v="2017-10-05T00:00:00"/>
    <s v="First Class"/>
    <s v="Dp-13240"/>
    <x v="656"/>
    <x v="2"/>
    <s v="United States"/>
    <s v="Knoxville"/>
    <x v="18"/>
    <n v="37918"/>
    <x v="0"/>
    <s v="FUR-FU-10003691"/>
    <x v="0"/>
    <x v="5"/>
    <s v="Eldon Image Series Desk Accessories, Ebony"/>
    <n v="19.760000000000002"/>
    <n v="2"/>
    <n v="0.2"/>
    <x v="4373"/>
    <x v="2"/>
    <x v="3"/>
    <x v="0"/>
    <x v="2"/>
  </r>
  <r>
    <n v="5324"/>
    <s v="CA-2017-134439"/>
    <d v="2017-09-18T00:00:00"/>
    <d v="2017-09-23T00:00:00"/>
    <s v="Second Class"/>
    <s v="TM-21010"/>
    <x v="612"/>
    <x v="0"/>
    <s v="United States"/>
    <s v="Grand Island"/>
    <x v="8"/>
    <n v="68801"/>
    <x v="2"/>
    <s v="OFF-PA-10004082"/>
    <x v="1"/>
    <x v="10"/>
    <s v="Adams Telephone Message Book w/Frequently-Called Numbers Space, 400 Messages per Book"/>
    <n v="15.96"/>
    <n v="2"/>
    <n v="0"/>
    <x v="4374"/>
    <x v="0"/>
    <x v="3"/>
    <x v="2"/>
    <x v="8"/>
  </r>
  <r>
    <n v="5325"/>
    <s v="CA-2015-119508"/>
    <d v="2015-12-04T00:00:00"/>
    <d v="2015-12-09T00:00:00"/>
    <s v="Standard Class"/>
    <s v="TZ-21580"/>
    <x v="356"/>
    <x v="0"/>
    <s v="United States"/>
    <s v="Lakewood"/>
    <x v="1"/>
    <n v="90712"/>
    <x v="1"/>
    <s v="OFF-AR-10003723"/>
    <x v="1"/>
    <x v="6"/>
    <s v="Avery Hi-Liter Fluorescent Desk Style Markers"/>
    <n v="16.899999999999999"/>
    <n v="5"/>
    <n v="0"/>
    <x v="4375"/>
    <x v="0"/>
    <x v="1"/>
    <x v="0"/>
    <x v="4"/>
  </r>
  <r>
    <n v="5326"/>
    <s v="CA-2015-119508"/>
    <d v="2015-12-04T00:00:00"/>
    <d v="2015-12-09T00:00:00"/>
    <s v="Standard Class"/>
    <s v="TZ-21580"/>
    <x v="356"/>
    <x v="0"/>
    <s v="United States"/>
    <s v="Lakewood"/>
    <x v="1"/>
    <n v="90712"/>
    <x v="1"/>
    <s v="FUR-FU-10004270"/>
    <x v="0"/>
    <x v="5"/>
    <s v="Eldon Image Series Desk Accessories, Burgundy"/>
    <n v="25.08"/>
    <n v="6"/>
    <n v="0"/>
    <x v="4376"/>
    <x v="0"/>
    <x v="1"/>
    <x v="0"/>
    <x v="4"/>
  </r>
  <r>
    <n v="5327"/>
    <s v="CA-2015-152681"/>
    <d v="2015-01-17T00:00:00"/>
    <d v="2015-01-22T00:00:00"/>
    <s v="Standard Class"/>
    <s v="SC-20260"/>
    <x v="609"/>
    <x v="1"/>
    <s v="United States"/>
    <s v="Lawrence"/>
    <x v="31"/>
    <n v="1841"/>
    <x v="3"/>
    <s v="OFF-AR-10003183"/>
    <x v="1"/>
    <x v="6"/>
    <s v="Avery Fluorescent Highlighter Four-Color Set"/>
    <n v="6.68"/>
    <n v="2"/>
    <n v="0"/>
    <x v="4377"/>
    <x v="0"/>
    <x v="1"/>
    <x v="3"/>
    <x v="9"/>
  </r>
  <r>
    <n v="5328"/>
    <s v="CA-2014-130813"/>
    <d v="2014-01-06T00:00:00"/>
    <d v="2014-01-08T00:00:00"/>
    <s v="Second Class"/>
    <s v="LS-17230"/>
    <x v="721"/>
    <x v="0"/>
    <s v="United States"/>
    <s v="Los Angeles"/>
    <x v="1"/>
    <n v="90049"/>
    <x v="1"/>
    <s v="OFF-PA-10002005"/>
    <x v="1"/>
    <x v="10"/>
    <s v="Xerox 225"/>
    <n v="19.440000000000001"/>
    <n v="3"/>
    <n v="0"/>
    <x v="551"/>
    <x v="0"/>
    <x v="2"/>
    <x v="3"/>
    <x v="9"/>
  </r>
  <r>
    <n v="5329"/>
    <s v="CA-2015-120320"/>
    <d v="2015-03-05T00:00:00"/>
    <d v="2015-03-09T00:00:00"/>
    <s v="Standard Class"/>
    <s v="MV-18190"/>
    <x v="160"/>
    <x v="0"/>
    <s v="United States"/>
    <s v="Houston"/>
    <x v="5"/>
    <n v="77036"/>
    <x v="2"/>
    <s v="TEC-PH-10000149"/>
    <x v="2"/>
    <x v="7"/>
    <s v="Cisco SPA525G2 IP Phone - Wireless"/>
    <n v="31.92"/>
    <n v="2"/>
    <n v="0.2"/>
    <x v="4378"/>
    <x v="2"/>
    <x v="1"/>
    <x v="3"/>
    <x v="10"/>
  </r>
  <r>
    <n v="5330"/>
    <s v="CA-2016-111941"/>
    <d v="2016-12-25T00:00:00"/>
    <d v="2016-12-28T00:00:00"/>
    <s v="Second Class"/>
    <s v="BD-11620"/>
    <x v="379"/>
    <x v="0"/>
    <s v="United States"/>
    <s v="New York City"/>
    <x v="15"/>
    <n v="10035"/>
    <x v="3"/>
    <s v="OFF-BI-10001524"/>
    <x v="1"/>
    <x v="8"/>
    <s v="GBC Premium Transparent Covers with Diagonal Lined Pattern"/>
    <n v="33.567999999999998"/>
    <n v="2"/>
    <n v="0.2"/>
    <x v="3636"/>
    <x v="2"/>
    <x v="0"/>
    <x v="0"/>
    <x v="4"/>
  </r>
  <r>
    <n v="5331"/>
    <s v="CA-2016-123120"/>
    <d v="2016-09-04T00:00:00"/>
    <d v="2016-09-08T00:00:00"/>
    <s v="Standard Class"/>
    <s v="CV-12295"/>
    <x v="610"/>
    <x v="0"/>
    <s v="United States"/>
    <s v="New York City"/>
    <x v="15"/>
    <n v="10011"/>
    <x v="3"/>
    <s v="FUR-FU-10004748"/>
    <x v="0"/>
    <x v="5"/>
    <s v="Howard Miller 16&quot; Diameter Gallery Wall Clock"/>
    <n v="63.94"/>
    <n v="1"/>
    <n v="0"/>
    <x v="4379"/>
    <x v="0"/>
    <x v="0"/>
    <x v="2"/>
    <x v="8"/>
  </r>
  <r>
    <n v="5332"/>
    <s v="CA-2016-123120"/>
    <d v="2016-09-04T00:00:00"/>
    <d v="2016-09-08T00:00:00"/>
    <s v="Standard Class"/>
    <s v="CV-12295"/>
    <x v="610"/>
    <x v="0"/>
    <s v="United States"/>
    <s v="New York City"/>
    <x v="15"/>
    <n v="10011"/>
    <x v="3"/>
    <s v="OFF-BI-10001460"/>
    <x v="1"/>
    <x v="8"/>
    <s v="Plastic Binding Combs"/>
    <n v="60.6"/>
    <n v="5"/>
    <n v="0.2"/>
    <x v="4380"/>
    <x v="2"/>
    <x v="0"/>
    <x v="2"/>
    <x v="8"/>
  </r>
  <r>
    <n v="5333"/>
    <s v="CA-2016-123120"/>
    <d v="2016-09-04T00:00:00"/>
    <d v="2016-09-08T00:00:00"/>
    <s v="Standard Class"/>
    <s v="CV-12295"/>
    <x v="610"/>
    <x v="0"/>
    <s v="United States"/>
    <s v="New York City"/>
    <x v="15"/>
    <n v="10011"/>
    <x v="3"/>
    <s v="OFF-SU-10002503"/>
    <x v="1"/>
    <x v="14"/>
    <s v="Acme Preferred Stainless Steel Scissors"/>
    <n v="22.72"/>
    <n v="4"/>
    <n v="0"/>
    <x v="4381"/>
    <x v="0"/>
    <x v="0"/>
    <x v="2"/>
    <x v="8"/>
  </r>
  <r>
    <n v="5334"/>
    <s v="CA-2014-103331"/>
    <d v="2014-08-26T00:00:00"/>
    <d v="2014-09-01T00:00:00"/>
    <s v="Standard Class"/>
    <s v="KB-16315"/>
    <x v="41"/>
    <x v="0"/>
    <s v="United States"/>
    <s v="Newark"/>
    <x v="13"/>
    <n v="19711"/>
    <x v="3"/>
    <s v="FUR-FU-10001731"/>
    <x v="0"/>
    <x v="5"/>
    <s v="Acrylic Self-Standing Desk Frames"/>
    <n v="10.68"/>
    <n v="4"/>
    <n v="0"/>
    <x v="4382"/>
    <x v="0"/>
    <x v="2"/>
    <x v="2"/>
    <x v="6"/>
  </r>
  <r>
    <n v="5335"/>
    <s v="CA-2014-103331"/>
    <d v="2014-08-26T00:00:00"/>
    <d v="2014-09-01T00:00:00"/>
    <s v="Standard Class"/>
    <s v="KB-16315"/>
    <x v="41"/>
    <x v="0"/>
    <s v="United States"/>
    <s v="Newark"/>
    <x v="13"/>
    <n v="19711"/>
    <x v="3"/>
    <s v="OFF-PA-10002160"/>
    <x v="1"/>
    <x v="10"/>
    <s v="Xerox 1978"/>
    <n v="17.34"/>
    <n v="3"/>
    <n v="0"/>
    <x v="707"/>
    <x v="0"/>
    <x v="2"/>
    <x v="2"/>
    <x v="6"/>
  </r>
  <r>
    <n v="5336"/>
    <s v="CA-2014-103331"/>
    <d v="2014-08-26T00:00:00"/>
    <d v="2014-09-01T00:00:00"/>
    <s v="Standard Class"/>
    <s v="KB-16315"/>
    <x v="41"/>
    <x v="0"/>
    <s v="United States"/>
    <s v="Newark"/>
    <x v="13"/>
    <n v="19711"/>
    <x v="3"/>
    <s v="OFF-PA-10002659"/>
    <x v="1"/>
    <x v="10"/>
    <s v="Avoid Verbal Orders Carbonless Minifold Book"/>
    <n v="3.38"/>
    <n v="1"/>
    <n v="0"/>
    <x v="272"/>
    <x v="0"/>
    <x v="2"/>
    <x v="2"/>
    <x v="6"/>
  </r>
  <r>
    <n v="5337"/>
    <s v="CA-2015-169278"/>
    <d v="2015-05-21T00:00:00"/>
    <d v="2015-05-25T00:00:00"/>
    <s v="Standard Class"/>
    <s v="ME-18010"/>
    <x v="545"/>
    <x v="1"/>
    <s v="United States"/>
    <s v="Seattle"/>
    <x v="4"/>
    <n v="98105"/>
    <x v="1"/>
    <s v="OFF-BI-10001636"/>
    <x v="1"/>
    <x v="8"/>
    <s v="Ibico Plastic and Wire Spiral Binding Combs"/>
    <n v="26.975999999999999"/>
    <n v="4"/>
    <n v="0.2"/>
    <x v="805"/>
    <x v="2"/>
    <x v="1"/>
    <x v="1"/>
    <x v="5"/>
  </r>
  <r>
    <n v="5338"/>
    <s v="CA-2017-111577"/>
    <d v="2017-10-16T00:00:00"/>
    <d v="2017-10-21T00:00:00"/>
    <s v="Standard Class"/>
    <s v="AJ-10780"/>
    <x v="321"/>
    <x v="1"/>
    <s v="United States"/>
    <s v="Scottsdale"/>
    <x v="16"/>
    <n v="85254"/>
    <x v="1"/>
    <s v="OFF-PA-10000062"/>
    <x v="1"/>
    <x v="10"/>
    <s v="Green Bar Computer Printout Paper"/>
    <n v="307.77600000000001"/>
    <n v="7"/>
    <n v="0.2"/>
    <x v="4383"/>
    <x v="2"/>
    <x v="3"/>
    <x v="0"/>
    <x v="2"/>
  </r>
  <r>
    <n v="5339"/>
    <s v="CA-2015-146486"/>
    <d v="2015-11-09T00:00:00"/>
    <d v="2015-11-14T00:00:00"/>
    <s v="Second Class"/>
    <s v="DV-13465"/>
    <x v="231"/>
    <x v="0"/>
    <s v="United States"/>
    <s v="Oceanside"/>
    <x v="15"/>
    <n v="11572"/>
    <x v="3"/>
    <s v="OFF-ST-10002554"/>
    <x v="1"/>
    <x v="4"/>
    <s v="Tennsco Industrial Shelving"/>
    <n v="244.55"/>
    <n v="5"/>
    <n v="0"/>
    <x v="4384"/>
    <x v="0"/>
    <x v="1"/>
    <x v="0"/>
    <x v="0"/>
  </r>
  <r>
    <n v="5340"/>
    <s v="CA-2015-146486"/>
    <d v="2015-11-09T00:00:00"/>
    <d v="2015-11-14T00:00:00"/>
    <s v="Second Class"/>
    <s v="DV-13465"/>
    <x v="231"/>
    <x v="0"/>
    <s v="United States"/>
    <s v="Oceanside"/>
    <x v="15"/>
    <n v="11572"/>
    <x v="3"/>
    <s v="OFF-EN-10001509"/>
    <x v="1"/>
    <x v="12"/>
    <s v="Poly String Tie Envelopes"/>
    <n v="12.24"/>
    <n v="6"/>
    <n v="0"/>
    <x v="4385"/>
    <x v="0"/>
    <x v="1"/>
    <x v="0"/>
    <x v="0"/>
  </r>
  <r>
    <n v="5341"/>
    <s v="CA-2015-146486"/>
    <d v="2015-11-09T00:00:00"/>
    <d v="2015-11-14T00:00:00"/>
    <s v="Second Class"/>
    <s v="DV-13465"/>
    <x v="231"/>
    <x v="0"/>
    <s v="United States"/>
    <s v="Oceanside"/>
    <x v="15"/>
    <n v="11572"/>
    <x v="3"/>
    <s v="TEC-AC-10002018"/>
    <x v="2"/>
    <x v="11"/>
    <s v="AmazonBasics 3-Button USB Wired Mouse"/>
    <n v="13.98"/>
    <n v="2"/>
    <n v="0"/>
    <x v="4386"/>
    <x v="0"/>
    <x v="1"/>
    <x v="0"/>
    <x v="0"/>
  </r>
  <r>
    <n v="5342"/>
    <s v="CA-2015-146486"/>
    <d v="2015-11-09T00:00:00"/>
    <d v="2015-11-14T00:00:00"/>
    <s v="Second Class"/>
    <s v="DV-13465"/>
    <x v="231"/>
    <x v="0"/>
    <s v="United States"/>
    <s v="Oceanside"/>
    <x v="15"/>
    <n v="11572"/>
    <x v="3"/>
    <s v="TEC-AC-10002637"/>
    <x v="2"/>
    <x v="11"/>
    <s v="Logitech VX Revolution Cordless Laser Mouse for Notebooks (Black)"/>
    <n v="899.95"/>
    <n v="5"/>
    <n v="0"/>
    <x v="2222"/>
    <x v="0"/>
    <x v="1"/>
    <x v="0"/>
    <x v="0"/>
  </r>
  <r>
    <n v="5343"/>
    <s v="US-2014-168501"/>
    <d v="2014-11-21T00:00:00"/>
    <d v="2014-11-27T00:00:00"/>
    <s v="Standard Class"/>
    <s v="JK-15325"/>
    <x v="759"/>
    <x v="1"/>
    <s v="United States"/>
    <s v="Dallas"/>
    <x v="5"/>
    <n v="75220"/>
    <x v="2"/>
    <s v="OFF-EN-10001509"/>
    <x v="1"/>
    <x v="12"/>
    <s v="Poly String Tie Envelopes"/>
    <n v="1.6319999999999999"/>
    <n v="1"/>
    <n v="0.2"/>
    <x v="4387"/>
    <x v="2"/>
    <x v="2"/>
    <x v="0"/>
    <x v="0"/>
  </r>
  <r>
    <n v="5344"/>
    <s v="US-2014-168501"/>
    <d v="2014-11-21T00:00:00"/>
    <d v="2014-11-27T00:00:00"/>
    <s v="Standard Class"/>
    <s v="JK-15325"/>
    <x v="759"/>
    <x v="1"/>
    <s v="United States"/>
    <s v="Dallas"/>
    <x v="5"/>
    <n v="75220"/>
    <x v="2"/>
    <s v="TEC-PH-10004922"/>
    <x v="2"/>
    <x v="7"/>
    <s v="RCA Visys Integrated PBX 8-Line Router"/>
    <n v="267.95999999999998"/>
    <n v="5"/>
    <n v="0.2"/>
    <x v="4388"/>
    <x v="2"/>
    <x v="2"/>
    <x v="0"/>
    <x v="0"/>
  </r>
  <r>
    <n v="5345"/>
    <s v="CA-2015-112053"/>
    <d v="2015-10-11T00:00:00"/>
    <d v="2015-10-13T00:00:00"/>
    <s v="Second Class"/>
    <s v="SH-20395"/>
    <x v="129"/>
    <x v="0"/>
    <s v="United States"/>
    <s v="Rochester"/>
    <x v="15"/>
    <n v="14609"/>
    <x v="3"/>
    <s v="TEC-AC-10002550"/>
    <x v="2"/>
    <x v="11"/>
    <s v="Memorex 25GB 6X Branded Blu-Ray Recordable Disc, 30/Pack"/>
    <n v="31.95"/>
    <n v="1"/>
    <n v="0"/>
    <x v="4389"/>
    <x v="0"/>
    <x v="1"/>
    <x v="0"/>
    <x v="2"/>
  </r>
  <r>
    <n v="5346"/>
    <s v="CA-2017-108539"/>
    <d v="2017-03-21T00:00:00"/>
    <d v="2017-03-23T00:00:00"/>
    <s v="Second Class"/>
    <s v="SC-20725"/>
    <x v="56"/>
    <x v="0"/>
    <s v="United States"/>
    <s v="Los Angeles"/>
    <x v="1"/>
    <n v="90045"/>
    <x v="1"/>
    <s v="OFF-ST-10003208"/>
    <x v="1"/>
    <x v="4"/>
    <s v="Adjustable Depth Letter/Legal Cart"/>
    <n v="725.84"/>
    <n v="4"/>
    <n v="0"/>
    <x v="267"/>
    <x v="0"/>
    <x v="3"/>
    <x v="3"/>
    <x v="10"/>
  </r>
  <r>
    <n v="5347"/>
    <s v="CA-2017-108539"/>
    <d v="2017-03-21T00:00:00"/>
    <d v="2017-03-23T00:00:00"/>
    <s v="Second Class"/>
    <s v="SC-20725"/>
    <x v="56"/>
    <x v="0"/>
    <s v="United States"/>
    <s v="Los Angeles"/>
    <x v="1"/>
    <n v="90045"/>
    <x v="1"/>
    <s v="OFF-BI-10003981"/>
    <x v="1"/>
    <x v="8"/>
    <s v="Avery Durable Plastic 1&quot; Binders"/>
    <n v="10.896000000000001"/>
    <n v="3"/>
    <n v="0.2"/>
    <x v="3306"/>
    <x v="2"/>
    <x v="3"/>
    <x v="3"/>
    <x v="10"/>
  </r>
  <r>
    <n v="5348"/>
    <s v="CA-2017-108539"/>
    <d v="2017-03-21T00:00:00"/>
    <d v="2017-03-23T00:00:00"/>
    <s v="Second Class"/>
    <s v="SC-20725"/>
    <x v="56"/>
    <x v="0"/>
    <s v="United States"/>
    <s v="Los Angeles"/>
    <x v="1"/>
    <n v="90045"/>
    <x v="1"/>
    <s v="OFF-BI-10001031"/>
    <x v="1"/>
    <x v="8"/>
    <s v="Pressboard Data Binders by Wilson Jones"/>
    <n v="8.5440000000000005"/>
    <n v="2"/>
    <n v="0.2"/>
    <x v="1120"/>
    <x v="2"/>
    <x v="3"/>
    <x v="3"/>
    <x v="10"/>
  </r>
  <r>
    <n v="5349"/>
    <s v="CA-2015-149811"/>
    <d v="2015-01-04T00:00:00"/>
    <d v="2015-01-10T00:00:00"/>
    <s v="Standard Class"/>
    <s v="CS-12250"/>
    <x v="294"/>
    <x v="1"/>
    <s v="United States"/>
    <s v="Woodbury"/>
    <x v="11"/>
    <n v="55125"/>
    <x v="2"/>
    <s v="OFF-BI-10003676"/>
    <x v="1"/>
    <x v="8"/>
    <s v="GBC Standard Recycled Report Covers, Clear Plastic Sheets"/>
    <n v="32.340000000000003"/>
    <n v="3"/>
    <n v="0"/>
    <x v="4390"/>
    <x v="0"/>
    <x v="1"/>
    <x v="3"/>
    <x v="9"/>
  </r>
  <r>
    <n v="5350"/>
    <s v="CA-2015-149811"/>
    <d v="2015-01-04T00:00:00"/>
    <d v="2015-01-10T00:00:00"/>
    <s v="Standard Class"/>
    <s v="CS-12250"/>
    <x v="294"/>
    <x v="1"/>
    <s v="United States"/>
    <s v="Woodbury"/>
    <x v="11"/>
    <n v="55125"/>
    <x v="2"/>
    <s v="OFF-PA-10004082"/>
    <x v="1"/>
    <x v="10"/>
    <s v="Adams Telephone Message Book w/Frequently-Called Numbers Space, 400 Messages per Book"/>
    <n v="39.9"/>
    <n v="5"/>
    <n v="0"/>
    <x v="1873"/>
    <x v="0"/>
    <x v="1"/>
    <x v="3"/>
    <x v="9"/>
  </r>
  <r>
    <n v="5351"/>
    <s v="US-2017-103814"/>
    <d v="2017-12-09T00:00:00"/>
    <d v="2017-12-16T00:00:00"/>
    <s v="Standard Class"/>
    <s v="LH-16900"/>
    <x v="23"/>
    <x v="0"/>
    <s v="United States"/>
    <s v="Park Ridge"/>
    <x v="10"/>
    <n v="60068"/>
    <x v="2"/>
    <s v="OFF-PA-10001019"/>
    <x v="1"/>
    <x v="10"/>
    <s v="Xerox 1884"/>
    <n v="143.85599999999999"/>
    <n v="9"/>
    <n v="0.2"/>
    <x v="4391"/>
    <x v="2"/>
    <x v="3"/>
    <x v="0"/>
    <x v="4"/>
  </r>
  <r>
    <n v="5352"/>
    <s v="CA-2016-123932"/>
    <d v="2016-09-06T00:00:00"/>
    <d v="2016-09-12T00:00:00"/>
    <s v="Standard Class"/>
    <s v="YC-21895"/>
    <x v="289"/>
    <x v="1"/>
    <s v="United States"/>
    <s v="Dallas"/>
    <x v="5"/>
    <n v="75217"/>
    <x v="2"/>
    <s v="OFF-PA-10004665"/>
    <x v="1"/>
    <x v="10"/>
    <s v="Advantus Motivational Note Cards"/>
    <n v="41.92"/>
    <n v="4"/>
    <n v="0.2"/>
    <x v="4392"/>
    <x v="2"/>
    <x v="0"/>
    <x v="2"/>
    <x v="8"/>
  </r>
  <r>
    <n v="5353"/>
    <s v="CA-2016-123932"/>
    <d v="2016-09-06T00:00:00"/>
    <d v="2016-09-12T00:00:00"/>
    <s v="Standard Class"/>
    <s v="YC-21895"/>
    <x v="289"/>
    <x v="1"/>
    <s v="United States"/>
    <s v="Dallas"/>
    <x v="5"/>
    <n v="75217"/>
    <x v="2"/>
    <s v="TEC-PH-10002447"/>
    <x v="2"/>
    <x v="7"/>
    <s v="AT&amp;T CL83451 4-Handset Telephone"/>
    <n v="329.584"/>
    <n v="2"/>
    <n v="0.2"/>
    <x v="4393"/>
    <x v="2"/>
    <x v="0"/>
    <x v="2"/>
    <x v="8"/>
  </r>
  <r>
    <n v="5354"/>
    <s v="US-2016-101616"/>
    <d v="2016-09-03T00:00:00"/>
    <d v="2016-09-06T00:00:00"/>
    <s v="First Class"/>
    <s v="CY-12745"/>
    <x v="388"/>
    <x v="1"/>
    <s v="United States"/>
    <s v="Monroe"/>
    <x v="28"/>
    <n v="71203"/>
    <x v="0"/>
    <s v="OFF-BI-10000014"/>
    <x v="1"/>
    <x v="8"/>
    <s v="Heavy-Duty E-Z-D Binders"/>
    <n v="87.28"/>
    <n v="8"/>
    <n v="0"/>
    <x v="4394"/>
    <x v="0"/>
    <x v="0"/>
    <x v="2"/>
    <x v="8"/>
  </r>
  <r>
    <n v="5355"/>
    <s v="CA-2014-113768"/>
    <d v="2014-05-13T00:00:00"/>
    <d v="2014-05-19T00:00:00"/>
    <s v="Standard Class"/>
    <s v="AH-10030"/>
    <x v="692"/>
    <x v="1"/>
    <s v="United States"/>
    <s v="Los Angeles"/>
    <x v="1"/>
    <n v="90004"/>
    <x v="1"/>
    <s v="FUR-CH-10002439"/>
    <x v="0"/>
    <x v="1"/>
    <s v="Iceberg Nesting Folding Chair, 19w x 6d x 43h"/>
    <n v="279.45600000000002"/>
    <n v="6"/>
    <n v="0.2"/>
    <x v="4395"/>
    <x v="2"/>
    <x v="2"/>
    <x v="1"/>
    <x v="5"/>
  </r>
  <r>
    <n v="5356"/>
    <s v="CA-2014-113768"/>
    <d v="2014-05-13T00:00:00"/>
    <d v="2014-05-19T00:00:00"/>
    <s v="Standard Class"/>
    <s v="AH-10030"/>
    <x v="692"/>
    <x v="1"/>
    <s v="United States"/>
    <s v="Los Angeles"/>
    <x v="1"/>
    <n v="90004"/>
    <x v="1"/>
    <s v="OFF-PA-10003063"/>
    <x v="1"/>
    <x v="10"/>
    <s v="EcoTones Memo Sheets"/>
    <n v="8"/>
    <n v="2"/>
    <n v="0"/>
    <x v="4396"/>
    <x v="0"/>
    <x v="2"/>
    <x v="1"/>
    <x v="5"/>
  </r>
  <r>
    <n v="5357"/>
    <s v="CA-2016-138037"/>
    <d v="2016-09-29T00:00:00"/>
    <d v="2016-10-03T00:00:00"/>
    <s v="Standard Class"/>
    <s v="AR-10540"/>
    <x v="481"/>
    <x v="0"/>
    <s v="United States"/>
    <s v="San Francisco"/>
    <x v="1"/>
    <n v="94109"/>
    <x v="1"/>
    <s v="OFF-BI-10002982"/>
    <x v="1"/>
    <x v="8"/>
    <s v="Avery Self-Adhesive Photo Pockets for Polaroid Photos"/>
    <n v="27.24"/>
    <n v="5"/>
    <n v="0.2"/>
    <x v="4397"/>
    <x v="2"/>
    <x v="0"/>
    <x v="2"/>
    <x v="8"/>
  </r>
  <r>
    <n v="5358"/>
    <s v="CA-2014-150490"/>
    <d v="2014-08-05T00:00:00"/>
    <d v="2014-08-11T00:00:00"/>
    <s v="Standard Class"/>
    <s v="SS-20590"/>
    <x v="196"/>
    <x v="0"/>
    <s v="United States"/>
    <s v="San Francisco"/>
    <x v="1"/>
    <n v="94122"/>
    <x v="1"/>
    <s v="TEC-AC-10004510"/>
    <x v="2"/>
    <x v="11"/>
    <s v="Logitech Desktop MK120 Mouse and keyboard Combo"/>
    <n v="16.36"/>
    <n v="1"/>
    <n v="0"/>
    <x v="4398"/>
    <x v="0"/>
    <x v="2"/>
    <x v="2"/>
    <x v="6"/>
  </r>
  <r>
    <n v="5359"/>
    <s v="CA-2014-150490"/>
    <d v="2014-08-05T00:00:00"/>
    <d v="2014-08-11T00:00:00"/>
    <s v="Standard Class"/>
    <s v="SS-20590"/>
    <x v="196"/>
    <x v="0"/>
    <s v="United States"/>
    <s v="San Francisco"/>
    <x v="1"/>
    <n v="94122"/>
    <x v="1"/>
    <s v="OFF-ST-10000321"/>
    <x v="1"/>
    <x v="4"/>
    <s v="Akro Stacking Bins"/>
    <n v="15.78"/>
    <n v="2"/>
    <n v="0"/>
    <x v="4399"/>
    <x v="0"/>
    <x v="2"/>
    <x v="2"/>
    <x v="6"/>
  </r>
  <r>
    <n v="5360"/>
    <s v="CA-2014-150490"/>
    <d v="2014-08-05T00:00:00"/>
    <d v="2014-08-11T00:00:00"/>
    <s v="Standard Class"/>
    <s v="SS-20590"/>
    <x v="196"/>
    <x v="0"/>
    <s v="United States"/>
    <s v="San Francisco"/>
    <x v="1"/>
    <n v="94122"/>
    <x v="1"/>
    <s v="OFF-AR-10004602"/>
    <x v="1"/>
    <x v="6"/>
    <s v="Boston KS Multi-Size Manual Pencil Sharpener"/>
    <n v="45.98"/>
    <n v="2"/>
    <n v="0"/>
    <x v="4400"/>
    <x v="0"/>
    <x v="2"/>
    <x v="2"/>
    <x v="6"/>
  </r>
  <r>
    <n v="5361"/>
    <s v="US-2017-126060"/>
    <d v="2017-04-14T00:00:00"/>
    <d v="2017-04-18T00:00:00"/>
    <s v="Standard Class"/>
    <s v="DW-13585"/>
    <x v="61"/>
    <x v="1"/>
    <s v="United States"/>
    <s v="Fayetteville"/>
    <x v="3"/>
    <n v="28314"/>
    <x v="0"/>
    <s v="FUR-BO-10003433"/>
    <x v="0"/>
    <x v="0"/>
    <s v="Sauder Cornerstone Collection Library"/>
    <n v="198.27199999999999"/>
    <n v="8"/>
    <n v="0.2"/>
    <x v="4401"/>
    <x v="2"/>
    <x v="3"/>
    <x v="1"/>
    <x v="3"/>
  </r>
  <r>
    <n v="5362"/>
    <s v="CA-2017-100951"/>
    <d v="2017-06-09T00:00:00"/>
    <d v="2017-06-10T00:00:00"/>
    <s v="First Class"/>
    <s v="NC-18625"/>
    <x v="544"/>
    <x v="1"/>
    <s v="United States"/>
    <s v="Dallas"/>
    <x v="5"/>
    <n v="75217"/>
    <x v="2"/>
    <s v="OFF-ST-10001496"/>
    <x v="1"/>
    <x v="4"/>
    <s v="Standard Rollaway File with Lock"/>
    <n v="720.76"/>
    <n v="5"/>
    <n v="0.2"/>
    <x v="4402"/>
    <x v="2"/>
    <x v="3"/>
    <x v="1"/>
    <x v="1"/>
  </r>
  <r>
    <n v="5363"/>
    <s v="CA-2016-122017"/>
    <d v="2016-12-29T00:00:00"/>
    <d v="2017-01-02T00:00:00"/>
    <s v="Standard Class"/>
    <s v="CD-11920"/>
    <x v="303"/>
    <x v="0"/>
    <s v="United States"/>
    <s v="Wichita"/>
    <x v="41"/>
    <n v="67212"/>
    <x v="2"/>
    <s v="FUR-FU-10000672"/>
    <x v="0"/>
    <x v="5"/>
    <s v="Executive Impressions 10&quot; Spectator Wall Clock"/>
    <n v="70.56"/>
    <n v="6"/>
    <n v="0"/>
    <x v="3447"/>
    <x v="0"/>
    <x v="0"/>
    <x v="0"/>
    <x v="4"/>
  </r>
  <r>
    <n v="5364"/>
    <s v="CA-2016-122017"/>
    <d v="2016-12-29T00:00:00"/>
    <d v="2017-01-02T00:00:00"/>
    <s v="Standard Class"/>
    <s v="CD-11920"/>
    <x v="303"/>
    <x v="0"/>
    <s v="United States"/>
    <s v="Wichita"/>
    <x v="41"/>
    <n v="67212"/>
    <x v="2"/>
    <s v="OFF-AP-10001293"/>
    <x v="1"/>
    <x v="9"/>
    <s v="Belkin 8 Outlet Surge Protector"/>
    <n v="81.96"/>
    <n v="2"/>
    <n v="0"/>
    <x v="990"/>
    <x v="0"/>
    <x v="0"/>
    <x v="0"/>
    <x v="4"/>
  </r>
  <r>
    <n v="5365"/>
    <s v="CA-2014-123477"/>
    <d v="2014-01-18T00:00:00"/>
    <d v="2014-01-21T00:00:00"/>
    <s v="Second Class"/>
    <s v="DW-13195"/>
    <x v="694"/>
    <x v="1"/>
    <s v="United States"/>
    <s v="Springfield"/>
    <x v="21"/>
    <n v="97477"/>
    <x v="1"/>
    <s v="OFF-AP-10000692"/>
    <x v="1"/>
    <x v="9"/>
    <s v="Fellowes Mighty 8 Compact Surge Protector"/>
    <n v="64.864000000000004"/>
    <n v="4"/>
    <n v="0.2"/>
    <x v="2203"/>
    <x v="2"/>
    <x v="2"/>
    <x v="3"/>
    <x v="9"/>
  </r>
  <r>
    <n v="5366"/>
    <s v="CA-2016-107790"/>
    <d v="2016-11-20T00:00:00"/>
    <d v="2016-11-24T00:00:00"/>
    <s v="Standard Class"/>
    <s v="EH-13990"/>
    <x v="552"/>
    <x v="0"/>
    <s v="United States"/>
    <s v="Houston"/>
    <x v="5"/>
    <n v="77041"/>
    <x v="2"/>
    <s v="TEC-PH-10004539"/>
    <x v="2"/>
    <x v="7"/>
    <s v="Wireless Extenders zBoost YX545 SOHO Signal Booster"/>
    <n v="151.19200000000001"/>
    <n v="1"/>
    <n v="0.2"/>
    <x v="4403"/>
    <x v="2"/>
    <x v="0"/>
    <x v="0"/>
    <x v="0"/>
  </r>
  <r>
    <n v="5367"/>
    <s v="CA-2017-158071"/>
    <d v="2017-06-10T00:00:00"/>
    <d v="2017-06-15T00:00:00"/>
    <s v="Standard Class"/>
    <s v="BD-11320"/>
    <x v="217"/>
    <x v="0"/>
    <s v="United States"/>
    <s v="Seattle"/>
    <x v="4"/>
    <n v="98103"/>
    <x v="1"/>
    <s v="TEC-PH-10002923"/>
    <x v="2"/>
    <x v="7"/>
    <s v="Logitech B530 USB Headset - headset - Full size, Binaural"/>
    <n v="88.775999999999996"/>
    <n v="3"/>
    <n v="0.2"/>
    <x v="2751"/>
    <x v="2"/>
    <x v="3"/>
    <x v="1"/>
    <x v="1"/>
  </r>
  <r>
    <n v="5368"/>
    <s v="CA-2017-158071"/>
    <d v="2017-06-10T00:00:00"/>
    <d v="2017-06-15T00:00:00"/>
    <s v="Standard Class"/>
    <s v="BD-11320"/>
    <x v="217"/>
    <x v="0"/>
    <s v="United States"/>
    <s v="Seattle"/>
    <x v="4"/>
    <n v="98103"/>
    <x v="1"/>
    <s v="OFF-LA-10004689"/>
    <x v="1"/>
    <x v="2"/>
    <s v="Avery 512"/>
    <n v="11.56"/>
    <n v="4"/>
    <n v="0"/>
    <x v="1093"/>
    <x v="0"/>
    <x v="3"/>
    <x v="1"/>
    <x v="1"/>
  </r>
  <r>
    <n v="5369"/>
    <s v="CA-2017-158071"/>
    <d v="2017-06-10T00:00:00"/>
    <d v="2017-06-15T00:00:00"/>
    <s v="Standard Class"/>
    <s v="BD-11320"/>
    <x v="217"/>
    <x v="0"/>
    <s v="United States"/>
    <s v="Seattle"/>
    <x v="4"/>
    <n v="98103"/>
    <x v="1"/>
    <s v="OFF-ST-10001228"/>
    <x v="1"/>
    <x v="4"/>
    <s v="Personal File Boxes with Fold-Down Carry Handle"/>
    <n v="15.58"/>
    <n v="1"/>
    <n v="0"/>
    <x v="4404"/>
    <x v="0"/>
    <x v="3"/>
    <x v="1"/>
    <x v="1"/>
  </r>
  <r>
    <n v="5370"/>
    <s v="CA-2017-147403"/>
    <d v="2017-09-10T00:00:00"/>
    <d v="2017-09-13T00:00:00"/>
    <s v="First Class"/>
    <s v="KH-16630"/>
    <x v="175"/>
    <x v="1"/>
    <s v="United States"/>
    <s v="Akron"/>
    <x v="24"/>
    <n v="44312"/>
    <x v="3"/>
    <s v="OFF-PA-10003302"/>
    <x v="1"/>
    <x v="10"/>
    <s v="Xerox 1906"/>
    <n v="85.055999999999997"/>
    <n v="3"/>
    <n v="0.2"/>
    <x v="643"/>
    <x v="2"/>
    <x v="3"/>
    <x v="2"/>
    <x v="8"/>
  </r>
  <r>
    <n v="5371"/>
    <s v="US-2017-136721"/>
    <d v="2017-04-08T00:00:00"/>
    <d v="2017-04-12T00:00:00"/>
    <s v="Standard Class"/>
    <s v="NH-18610"/>
    <x v="468"/>
    <x v="1"/>
    <s v="United States"/>
    <s v="Oak Park"/>
    <x v="12"/>
    <n v="48237"/>
    <x v="2"/>
    <s v="FUR-FU-10004665"/>
    <x v="0"/>
    <x v="5"/>
    <s v="3M Polarizing Task Lamp with Clamp Arm, Light Gray"/>
    <n v="273.95999999999998"/>
    <n v="2"/>
    <n v="0"/>
    <x v="4405"/>
    <x v="0"/>
    <x v="3"/>
    <x v="1"/>
    <x v="3"/>
  </r>
  <r>
    <n v="5372"/>
    <s v="US-2017-136721"/>
    <d v="2017-04-08T00:00:00"/>
    <d v="2017-04-12T00:00:00"/>
    <s v="Standard Class"/>
    <s v="NH-18610"/>
    <x v="468"/>
    <x v="1"/>
    <s v="United States"/>
    <s v="Oak Park"/>
    <x v="12"/>
    <n v="48237"/>
    <x v="2"/>
    <s v="FUR-FU-10004188"/>
    <x v="0"/>
    <x v="5"/>
    <s v="Luxo Professional Combination Clamp-On Lamps"/>
    <n v="306.89999999999998"/>
    <n v="3"/>
    <n v="0"/>
    <x v="4406"/>
    <x v="0"/>
    <x v="3"/>
    <x v="1"/>
    <x v="3"/>
  </r>
  <r>
    <n v="5373"/>
    <s v="CA-2015-118738"/>
    <d v="2015-10-24T00:00:00"/>
    <d v="2015-10-30T00:00:00"/>
    <s v="Standard Class"/>
    <s v="AG-10495"/>
    <x v="122"/>
    <x v="1"/>
    <s v="United States"/>
    <s v="Houston"/>
    <x v="5"/>
    <n v="77041"/>
    <x v="2"/>
    <s v="OFF-PA-10003177"/>
    <x v="1"/>
    <x v="10"/>
    <s v="Xerox 1999"/>
    <n v="15.552"/>
    <n v="3"/>
    <n v="0.2"/>
    <x v="12"/>
    <x v="2"/>
    <x v="1"/>
    <x v="0"/>
    <x v="2"/>
  </r>
  <r>
    <n v="5374"/>
    <s v="CA-2015-118738"/>
    <d v="2015-10-24T00:00:00"/>
    <d v="2015-10-30T00:00:00"/>
    <s v="Standard Class"/>
    <s v="AG-10495"/>
    <x v="122"/>
    <x v="1"/>
    <s v="United States"/>
    <s v="Houston"/>
    <x v="5"/>
    <n v="77041"/>
    <x v="2"/>
    <s v="FUR-TA-10002607"/>
    <x v="0"/>
    <x v="3"/>
    <s v="KI Conference Tables"/>
    <n v="347.36099999999999"/>
    <n v="7"/>
    <n v="0.3"/>
    <x v="4407"/>
    <x v="1"/>
    <x v="1"/>
    <x v="0"/>
    <x v="2"/>
  </r>
  <r>
    <n v="5375"/>
    <s v="CA-2015-118738"/>
    <d v="2015-10-24T00:00:00"/>
    <d v="2015-10-30T00:00:00"/>
    <s v="Standard Class"/>
    <s v="AG-10495"/>
    <x v="122"/>
    <x v="1"/>
    <s v="United States"/>
    <s v="Houston"/>
    <x v="5"/>
    <n v="77041"/>
    <x v="2"/>
    <s v="OFF-PA-10001166"/>
    <x v="1"/>
    <x v="10"/>
    <s v="Xerox 2"/>
    <n v="10.368"/>
    <n v="2"/>
    <n v="0.2"/>
    <x v="572"/>
    <x v="2"/>
    <x v="1"/>
    <x v="0"/>
    <x v="2"/>
  </r>
  <r>
    <n v="5376"/>
    <s v="CA-2017-134152"/>
    <d v="2017-05-27T00:00:00"/>
    <d v="2017-05-31T00:00:00"/>
    <s v="Standard Class"/>
    <s v="RP-19855"/>
    <x v="532"/>
    <x v="1"/>
    <s v="United States"/>
    <s v="Seattle"/>
    <x v="4"/>
    <n v="98103"/>
    <x v="1"/>
    <s v="TEC-AC-10004510"/>
    <x v="2"/>
    <x v="11"/>
    <s v="Logitech Desktop MK120 Mouse and keyboard Combo"/>
    <n v="98.16"/>
    <n v="6"/>
    <n v="0"/>
    <x v="1615"/>
    <x v="0"/>
    <x v="3"/>
    <x v="1"/>
    <x v="5"/>
  </r>
  <r>
    <n v="5377"/>
    <s v="CA-2017-134152"/>
    <d v="2017-05-27T00:00:00"/>
    <d v="2017-05-31T00:00:00"/>
    <s v="Standard Class"/>
    <s v="RP-19855"/>
    <x v="532"/>
    <x v="1"/>
    <s v="United States"/>
    <s v="Seattle"/>
    <x v="4"/>
    <n v="98103"/>
    <x v="1"/>
    <s v="OFF-AR-10004062"/>
    <x v="1"/>
    <x v="6"/>
    <s v="Staples in misc. colors"/>
    <n v="31.44"/>
    <n v="3"/>
    <n v="0"/>
    <x v="4408"/>
    <x v="0"/>
    <x v="3"/>
    <x v="1"/>
    <x v="5"/>
  </r>
  <r>
    <n v="5378"/>
    <s v="CA-2014-125542"/>
    <d v="2014-12-05T00:00:00"/>
    <d v="2014-12-07T00:00:00"/>
    <s v="First Class"/>
    <s v="NB-18655"/>
    <x v="240"/>
    <x v="1"/>
    <s v="United States"/>
    <s v="Philadelphia"/>
    <x v="9"/>
    <n v="19134"/>
    <x v="3"/>
    <s v="OFF-EN-10000056"/>
    <x v="1"/>
    <x v="12"/>
    <s v="Cameo Buff Policy Envelopes"/>
    <n v="348.488"/>
    <n v="7"/>
    <n v="0.2"/>
    <x v="4409"/>
    <x v="2"/>
    <x v="2"/>
    <x v="0"/>
    <x v="4"/>
  </r>
  <r>
    <n v="5379"/>
    <s v="CA-2014-125542"/>
    <d v="2014-12-05T00:00:00"/>
    <d v="2014-12-07T00:00:00"/>
    <s v="First Class"/>
    <s v="NB-18655"/>
    <x v="240"/>
    <x v="1"/>
    <s v="United States"/>
    <s v="Philadelphia"/>
    <x v="9"/>
    <n v="19134"/>
    <x v="3"/>
    <s v="OFF-ST-10001469"/>
    <x v="1"/>
    <x v="4"/>
    <s v="Fellowes Bankers Box Recycled Super Stor/Drawer"/>
    <n v="172.73599999999999"/>
    <n v="4"/>
    <n v="0.2"/>
    <x v="4410"/>
    <x v="2"/>
    <x v="2"/>
    <x v="0"/>
    <x v="4"/>
  </r>
  <r>
    <n v="5380"/>
    <s v="CA-2016-136021"/>
    <d v="2016-08-14T00:00:00"/>
    <d v="2016-08-18T00:00:00"/>
    <s v="Standard Class"/>
    <s v="JM-15580"/>
    <x v="758"/>
    <x v="0"/>
    <s v="United States"/>
    <s v="Los Angeles"/>
    <x v="1"/>
    <n v="90045"/>
    <x v="1"/>
    <s v="OFF-PA-10000551"/>
    <x v="1"/>
    <x v="10"/>
    <s v="Array Memo Cubes"/>
    <n v="15.54"/>
    <n v="3"/>
    <n v="0"/>
    <x v="4411"/>
    <x v="0"/>
    <x v="0"/>
    <x v="2"/>
    <x v="6"/>
  </r>
  <r>
    <n v="5381"/>
    <s v="CA-2016-136021"/>
    <d v="2016-08-14T00:00:00"/>
    <d v="2016-08-18T00:00:00"/>
    <s v="Standard Class"/>
    <s v="JM-15580"/>
    <x v="758"/>
    <x v="0"/>
    <s v="United States"/>
    <s v="Los Angeles"/>
    <x v="1"/>
    <n v="90045"/>
    <x v="1"/>
    <s v="TEC-MA-10000423"/>
    <x v="2"/>
    <x v="15"/>
    <s v="Texas Instruments TI-34 Scientific Calculator"/>
    <n v="105.55200000000001"/>
    <n v="6"/>
    <n v="0.2"/>
    <x v="3676"/>
    <x v="2"/>
    <x v="0"/>
    <x v="2"/>
    <x v="6"/>
  </r>
  <r>
    <n v="5382"/>
    <s v="CA-2016-149195"/>
    <d v="2016-09-05T00:00:00"/>
    <d v="2016-09-07T00:00:00"/>
    <s v="Second Class"/>
    <s v="DM-13525"/>
    <x v="760"/>
    <x v="1"/>
    <s v="United States"/>
    <s v="Houston"/>
    <x v="5"/>
    <n v="77070"/>
    <x v="2"/>
    <s v="OFF-PA-10001870"/>
    <x v="1"/>
    <x v="10"/>
    <s v="Xerox 202"/>
    <n v="25.92"/>
    <n v="5"/>
    <n v="0.2"/>
    <x v="1430"/>
    <x v="2"/>
    <x v="0"/>
    <x v="2"/>
    <x v="8"/>
  </r>
  <r>
    <n v="5383"/>
    <s v="CA-2016-149195"/>
    <d v="2016-09-05T00:00:00"/>
    <d v="2016-09-07T00:00:00"/>
    <s v="Second Class"/>
    <s v="DM-13525"/>
    <x v="760"/>
    <x v="1"/>
    <s v="United States"/>
    <s v="Houston"/>
    <x v="5"/>
    <n v="77070"/>
    <x v="2"/>
    <s v="OFF-FA-10001843"/>
    <x v="1"/>
    <x v="13"/>
    <s v="Staples"/>
    <n v="15.808"/>
    <n v="8"/>
    <n v="0.2"/>
    <x v="4412"/>
    <x v="2"/>
    <x v="0"/>
    <x v="2"/>
    <x v="8"/>
  </r>
  <r>
    <n v="5384"/>
    <s v="CA-2016-149195"/>
    <d v="2016-09-05T00:00:00"/>
    <d v="2016-09-07T00:00:00"/>
    <s v="Second Class"/>
    <s v="DM-13525"/>
    <x v="760"/>
    <x v="1"/>
    <s v="United States"/>
    <s v="Houston"/>
    <x v="5"/>
    <n v="77070"/>
    <x v="2"/>
    <s v="OFF-PA-10002036"/>
    <x v="1"/>
    <x v="10"/>
    <s v="Xerox 1930"/>
    <n v="10.368"/>
    <n v="2"/>
    <n v="0.2"/>
    <x v="4413"/>
    <x v="2"/>
    <x v="0"/>
    <x v="2"/>
    <x v="8"/>
  </r>
  <r>
    <n v="5385"/>
    <s v="CA-2017-161410"/>
    <d v="2017-06-26T00:00:00"/>
    <d v="2017-07-03T00:00:00"/>
    <s v="Standard Class"/>
    <s v="CC-12220"/>
    <x v="417"/>
    <x v="0"/>
    <s v="United States"/>
    <s v="Philadelphia"/>
    <x v="9"/>
    <n v="19143"/>
    <x v="3"/>
    <s v="TEC-PH-10001760"/>
    <x v="2"/>
    <x v="7"/>
    <s v="Bose SoundLink Bluetooth Speaker"/>
    <n v="358.2"/>
    <n v="3"/>
    <n v="0.4"/>
    <x v="4414"/>
    <x v="1"/>
    <x v="3"/>
    <x v="1"/>
    <x v="1"/>
  </r>
  <r>
    <n v="5386"/>
    <s v="CA-2017-161410"/>
    <d v="2017-06-26T00:00:00"/>
    <d v="2017-07-03T00:00:00"/>
    <s v="Standard Class"/>
    <s v="CC-12220"/>
    <x v="417"/>
    <x v="0"/>
    <s v="United States"/>
    <s v="Philadelphia"/>
    <x v="9"/>
    <n v="19143"/>
    <x v="3"/>
    <s v="TEC-PH-10000673"/>
    <x v="2"/>
    <x v="7"/>
    <s v="Plantronics Voyager Pro HD - Bluetooth Headset"/>
    <n v="545.91600000000005"/>
    <n v="14"/>
    <n v="0.4"/>
    <x v="4415"/>
    <x v="1"/>
    <x v="3"/>
    <x v="1"/>
    <x v="1"/>
  </r>
  <r>
    <n v="5387"/>
    <s v="CA-2017-152786"/>
    <d v="2017-03-12T00:00:00"/>
    <d v="2017-03-17T00:00:00"/>
    <s v="Standard Class"/>
    <s v="GA-14725"/>
    <x v="315"/>
    <x v="0"/>
    <s v="United States"/>
    <s v="Rogers"/>
    <x v="36"/>
    <n v="72756"/>
    <x v="0"/>
    <s v="OFF-BI-10000829"/>
    <x v="1"/>
    <x v="8"/>
    <s v="Avery Non-Stick Binders"/>
    <n v="40.409999999999997"/>
    <n v="9"/>
    <n v="0"/>
    <x v="4416"/>
    <x v="0"/>
    <x v="3"/>
    <x v="3"/>
    <x v="10"/>
  </r>
  <r>
    <n v="5388"/>
    <s v="CA-2017-164707"/>
    <d v="2017-02-18T00:00:00"/>
    <d v="2017-02-21T00:00:00"/>
    <s v="Second Class"/>
    <s v="CV-12805"/>
    <x v="51"/>
    <x v="1"/>
    <s v="United States"/>
    <s v="Los Angeles"/>
    <x v="1"/>
    <n v="90045"/>
    <x v="1"/>
    <s v="TEC-PH-10001924"/>
    <x v="2"/>
    <x v="7"/>
    <s v="iHome FM Clock Radio with Lightning Dock"/>
    <n v="167.976"/>
    <n v="3"/>
    <n v="0.2"/>
    <x v="4417"/>
    <x v="2"/>
    <x v="3"/>
    <x v="3"/>
    <x v="11"/>
  </r>
  <r>
    <n v="5389"/>
    <s v="CA-2017-164707"/>
    <d v="2017-02-18T00:00:00"/>
    <d v="2017-02-21T00:00:00"/>
    <s v="Second Class"/>
    <s v="CV-12805"/>
    <x v="51"/>
    <x v="1"/>
    <s v="United States"/>
    <s v="Los Angeles"/>
    <x v="1"/>
    <n v="90045"/>
    <x v="1"/>
    <s v="TEC-AC-10004864"/>
    <x v="2"/>
    <x v="11"/>
    <s v="Memorex Micro Travel Drive 32 GB"/>
    <n v="109.53"/>
    <n v="3"/>
    <n v="0"/>
    <x v="4418"/>
    <x v="0"/>
    <x v="3"/>
    <x v="3"/>
    <x v="11"/>
  </r>
  <r>
    <n v="5390"/>
    <s v="CA-2017-164707"/>
    <d v="2017-02-18T00:00:00"/>
    <d v="2017-02-21T00:00:00"/>
    <s v="Second Class"/>
    <s v="CV-12805"/>
    <x v="51"/>
    <x v="1"/>
    <s v="United States"/>
    <s v="Los Angeles"/>
    <x v="1"/>
    <n v="90045"/>
    <x v="1"/>
    <s v="OFF-LA-10004345"/>
    <x v="1"/>
    <x v="2"/>
    <s v="Avery 493"/>
    <n v="9.82"/>
    <n v="2"/>
    <n v="0"/>
    <x v="785"/>
    <x v="0"/>
    <x v="3"/>
    <x v="3"/>
    <x v="11"/>
  </r>
  <r>
    <n v="5391"/>
    <s v="CA-2017-163874"/>
    <d v="2017-11-10T00:00:00"/>
    <d v="2017-11-12T00:00:00"/>
    <s v="Second Class"/>
    <s v="NC-18535"/>
    <x v="714"/>
    <x v="1"/>
    <s v="United States"/>
    <s v="Seattle"/>
    <x v="4"/>
    <n v="98105"/>
    <x v="1"/>
    <s v="OFF-BI-10000088"/>
    <x v="1"/>
    <x v="8"/>
    <s v="GBC Imprintable Covers"/>
    <n v="26.352"/>
    <n v="3"/>
    <n v="0.2"/>
    <x v="4419"/>
    <x v="2"/>
    <x v="3"/>
    <x v="0"/>
    <x v="0"/>
  </r>
  <r>
    <n v="5392"/>
    <s v="US-2014-123183"/>
    <d v="2014-11-19T00:00:00"/>
    <d v="2014-11-25T00:00:00"/>
    <s v="Standard Class"/>
    <s v="GR-14560"/>
    <x v="744"/>
    <x v="1"/>
    <s v="United States"/>
    <s v="Wilmington"/>
    <x v="13"/>
    <n v="19805"/>
    <x v="3"/>
    <s v="OFF-LA-10002787"/>
    <x v="1"/>
    <x v="2"/>
    <s v="Avery 480"/>
    <n v="22.5"/>
    <n v="6"/>
    <n v="0"/>
    <x v="4420"/>
    <x v="0"/>
    <x v="2"/>
    <x v="0"/>
    <x v="0"/>
  </r>
  <r>
    <n v="5393"/>
    <s v="US-2014-123183"/>
    <d v="2014-11-19T00:00:00"/>
    <d v="2014-11-25T00:00:00"/>
    <s v="Standard Class"/>
    <s v="GR-14560"/>
    <x v="744"/>
    <x v="1"/>
    <s v="United States"/>
    <s v="Wilmington"/>
    <x v="13"/>
    <n v="19805"/>
    <x v="3"/>
    <s v="OFF-LA-10001569"/>
    <x v="1"/>
    <x v="2"/>
    <s v="Avery 499"/>
    <n v="9.9600000000000009"/>
    <n v="2"/>
    <n v="0"/>
    <x v="761"/>
    <x v="0"/>
    <x v="2"/>
    <x v="0"/>
    <x v="0"/>
  </r>
  <r>
    <n v="5394"/>
    <s v="US-2014-123183"/>
    <d v="2014-11-19T00:00:00"/>
    <d v="2014-11-25T00:00:00"/>
    <s v="Standard Class"/>
    <s v="GR-14560"/>
    <x v="744"/>
    <x v="1"/>
    <s v="United States"/>
    <s v="Wilmington"/>
    <x v="13"/>
    <n v="19805"/>
    <x v="3"/>
    <s v="OFF-BI-10002429"/>
    <x v="1"/>
    <x v="8"/>
    <s v="Premier Elliptical Ring Binder, Black"/>
    <n v="213.08"/>
    <n v="7"/>
    <n v="0"/>
    <x v="4421"/>
    <x v="0"/>
    <x v="2"/>
    <x v="0"/>
    <x v="0"/>
  </r>
  <r>
    <n v="5395"/>
    <s v="US-2014-123183"/>
    <d v="2014-11-19T00:00:00"/>
    <d v="2014-11-25T00:00:00"/>
    <s v="Standard Class"/>
    <s v="GR-14560"/>
    <x v="744"/>
    <x v="1"/>
    <s v="United States"/>
    <s v="Wilmington"/>
    <x v="13"/>
    <n v="19805"/>
    <x v="3"/>
    <s v="FUR-BO-10000362"/>
    <x v="0"/>
    <x v="0"/>
    <s v="Sauder Inglewood Library Bookcases"/>
    <n v="1025.8800000000001"/>
    <n v="6"/>
    <n v="0"/>
    <x v="4422"/>
    <x v="0"/>
    <x v="2"/>
    <x v="0"/>
    <x v="0"/>
  </r>
  <r>
    <n v="5396"/>
    <s v="CA-2014-104829"/>
    <d v="2014-11-18T00:00:00"/>
    <d v="2014-11-21T00:00:00"/>
    <s v="Second Class"/>
    <s v="JG-15805"/>
    <x v="189"/>
    <x v="1"/>
    <s v="United States"/>
    <s v="Provo"/>
    <x v="7"/>
    <n v="84604"/>
    <x v="1"/>
    <s v="OFF-PA-10003016"/>
    <x v="1"/>
    <x v="10"/>
    <s v="Adams &quot;While You Were Out&quot; Message Pads"/>
    <n v="21.98"/>
    <n v="7"/>
    <n v="0"/>
    <x v="4423"/>
    <x v="0"/>
    <x v="2"/>
    <x v="0"/>
    <x v="0"/>
  </r>
  <r>
    <n v="5397"/>
    <s v="US-2016-147340"/>
    <d v="2016-09-24T00:00:00"/>
    <d v="2016-09-24T00:00:00"/>
    <s v="Same Day"/>
    <s v="EB-13750"/>
    <x v="494"/>
    <x v="1"/>
    <s v="United States"/>
    <s v="San Francisco"/>
    <x v="1"/>
    <n v="94110"/>
    <x v="1"/>
    <s v="FUR-FU-10002501"/>
    <x v="0"/>
    <x v="5"/>
    <s v="Nu-Dell Executive Frame"/>
    <n v="63.2"/>
    <n v="5"/>
    <n v="0"/>
    <x v="2085"/>
    <x v="0"/>
    <x v="0"/>
    <x v="2"/>
    <x v="8"/>
  </r>
  <r>
    <n v="5398"/>
    <s v="CA-2016-145492"/>
    <d v="2016-11-20T00:00:00"/>
    <d v="2016-11-27T00:00:00"/>
    <s v="Standard Class"/>
    <s v="MC-17605"/>
    <x v="204"/>
    <x v="1"/>
    <s v="United States"/>
    <s v="Los Angeles"/>
    <x v="1"/>
    <n v="90004"/>
    <x v="1"/>
    <s v="OFF-AP-10003622"/>
    <x v="1"/>
    <x v="9"/>
    <s v="Bravo II Megaboss 12-Amp Hard Body Upright, Replacement Belts, 2 Belts per Pack"/>
    <n v="39"/>
    <n v="12"/>
    <n v="0"/>
    <x v="4424"/>
    <x v="0"/>
    <x v="0"/>
    <x v="0"/>
    <x v="0"/>
  </r>
  <r>
    <n v="5399"/>
    <s v="CA-2016-163202"/>
    <d v="2016-09-27T00:00:00"/>
    <d v="2016-10-02T00:00:00"/>
    <s v="Standard Class"/>
    <s v="BM-11650"/>
    <x v="312"/>
    <x v="1"/>
    <s v="United States"/>
    <s v="Lancaster"/>
    <x v="24"/>
    <n v="43130"/>
    <x v="3"/>
    <s v="OFF-BI-10002764"/>
    <x v="1"/>
    <x v="8"/>
    <s v="Recycled Pressboard Report Cover with Reinforced Top Hinge"/>
    <n v="2.907"/>
    <n v="3"/>
    <n v="0.7"/>
    <x v="4425"/>
    <x v="1"/>
    <x v="0"/>
    <x v="2"/>
    <x v="8"/>
  </r>
  <r>
    <n v="5400"/>
    <s v="CA-2016-117681"/>
    <d v="2016-04-09T00:00:00"/>
    <d v="2016-04-14T00:00:00"/>
    <s v="Standard Class"/>
    <s v="HF-14995"/>
    <x v="520"/>
    <x v="0"/>
    <s v="United States"/>
    <s v="Los Angeles"/>
    <x v="1"/>
    <n v="90004"/>
    <x v="1"/>
    <s v="FUR-BO-10001798"/>
    <x v="0"/>
    <x v="0"/>
    <s v="Bush Somerset Collection Bookcase"/>
    <n v="556.66499999999996"/>
    <n v="5"/>
    <n v="0.15"/>
    <x v="3430"/>
    <x v="2"/>
    <x v="0"/>
    <x v="1"/>
    <x v="3"/>
  </r>
  <r>
    <n v="5401"/>
    <s v="CA-2017-132262"/>
    <d v="2017-09-21T00:00:00"/>
    <d v="2017-09-23T00:00:00"/>
    <s v="First Class"/>
    <s v="ML-18265"/>
    <x v="761"/>
    <x v="0"/>
    <s v="United States"/>
    <s v="Seattle"/>
    <x v="4"/>
    <n v="98103"/>
    <x v="1"/>
    <s v="TEC-AC-10000158"/>
    <x v="2"/>
    <x v="11"/>
    <s v="Sony 64GB Class 10 Micro SDHC R40 Memory Card"/>
    <n v="71.98"/>
    <n v="2"/>
    <n v="0"/>
    <x v="2404"/>
    <x v="0"/>
    <x v="3"/>
    <x v="2"/>
    <x v="8"/>
  </r>
  <r>
    <n v="5402"/>
    <s v="CA-2017-132262"/>
    <d v="2017-09-21T00:00:00"/>
    <d v="2017-09-23T00:00:00"/>
    <s v="First Class"/>
    <s v="ML-18265"/>
    <x v="761"/>
    <x v="0"/>
    <s v="United States"/>
    <s v="Seattle"/>
    <x v="4"/>
    <n v="98103"/>
    <x v="1"/>
    <s v="TEC-AC-10000303"/>
    <x v="2"/>
    <x v="11"/>
    <s v="Logitech M510 Wireless Mouse"/>
    <n v="79.98"/>
    <n v="2"/>
    <n v="0"/>
    <x v="4426"/>
    <x v="0"/>
    <x v="3"/>
    <x v="2"/>
    <x v="8"/>
  </r>
  <r>
    <n v="5403"/>
    <s v="CA-2017-123043"/>
    <d v="2017-08-24T00:00:00"/>
    <d v="2017-08-29T00:00:00"/>
    <s v="Standard Class"/>
    <s v="AH-10195"/>
    <x v="124"/>
    <x v="1"/>
    <s v="United States"/>
    <s v="New York City"/>
    <x v="15"/>
    <n v="10024"/>
    <x v="3"/>
    <s v="OFF-BI-10003910"/>
    <x v="1"/>
    <x v="8"/>
    <s v="DXL Angle-View Binders with Locking Rings by Samsill"/>
    <n v="24.672000000000001"/>
    <n v="4"/>
    <n v="0.2"/>
    <x v="4427"/>
    <x v="2"/>
    <x v="3"/>
    <x v="2"/>
    <x v="6"/>
  </r>
  <r>
    <n v="5404"/>
    <s v="CA-2017-123043"/>
    <d v="2017-08-24T00:00:00"/>
    <d v="2017-08-29T00:00:00"/>
    <s v="Standard Class"/>
    <s v="AH-10195"/>
    <x v="124"/>
    <x v="1"/>
    <s v="United States"/>
    <s v="New York City"/>
    <x v="15"/>
    <n v="10024"/>
    <x v="3"/>
    <s v="OFF-BI-10000138"/>
    <x v="1"/>
    <x v="8"/>
    <s v="Acco Translucent Poly Ring Binders"/>
    <n v="3.7440000000000002"/>
    <n v="1"/>
    <n v="0.2"/>
    <x v="4428"/>
    <x v="2"/>
    <x v="3"/>
    <x v="2"/>
    <x v="6"/>
  </r>
  <r>
    <n v="5405"/>
    <s v="US-2016-143280"/>
    <d v="2016-02-22T00:00:00"/>
    <d v="2016-02-26T00:00:00"/>
    <s v="Standard Class"/>
    <s v="TZ-21580"/>
    <x v="356"/>
    <x v="0"/>
    <s v="United States"/>
    <s v="Los Angeles"/>
    <x v="1"/>
    <n v="90045"/>
    <x v="1"/>
    <s v="TEC-PH-10002398"/>
    <x v="2"/>
    <x v="7"/>
    <s v="AT&amp;T 1070 Corded Phone"/>
    <n v="445.96"/>
    <n v="5"/>
    <n v="0.2"/>
    <x v="576"/>
    <x v="2"/>
    <x v="0"/>
    <x v="3"/>
    <x v="11"/>
  </r>
  <r>
    <n v="5406"/>
    <s v="US-2016-143280"/>
    <d v="2016-02-22T00:00:00"/>
    <d v="2016-02-26T00:00:00"/>
    <s v="Standard Class"/>
    <s v="TZ-21580"/>
    <x v="356"/>
    <x v="0"/>
    <s v="United States"/>
    <s v="Los Angeles"/>
    <x v="1"/>
    <n v="90045"/>
    <x v="1"/>
    <s v="TEC-AC-10003399"/>
    <x v="2"/>
    <x v="11"/>
    <s v="Memorex Mini Travel Drive 64 GB USB 2.0 Flash Drive"/>
    <n v="36.24"/>
    <n v="1"/>
    <n v="0"/>
    <x v="2865"/>
    <x v="0"/>
    <x v="0"/>
    <x v="3"/>
    <x v="11"/>
  </r>
  <r>
    <n v="5407"/>
    <s v="US-2016-143280"/>
    <d v="2016-02-22T00:00:00"/>
    <d v="2016-02-26T00:00:00"/>
    <s v="Standard Class"/>
    <s v="TZ-21580"/>
    <x v="356"/>
    <x v="0"/>
    <s v="United States"/>
    <s v="Los Angeles"/>
    <x v="1"/>
    <n v="90045"/>
    <x v="1"/>
    <s v="OFF-FA-10000992"/>
    <x v="1"/>
    <x v="13"/>
    <s v="Acco Clips to Go Binder Clips, 24 Clips in Two Sizes"/>
    <n v="10.65"/>
    <n v="3"/>
    <n v="0"/>
    <x v="1449"/>
    <x v="0"/>
    <x v="0"/>
    <x v="3"/>
    <x v="11"/>
  </r>
  <r>
    <n v="5408"/>
    <s v="CA-2017-108854"/>
    <d v="2017-12-08T00:00:00"/>
    <d v="2017-12-14T00:00:00"/>
    <s v="Standard Class"/>
    <s v="DM-13345"/>
    <x v="664"/>
    <x v="1"/>
    <s v="United States"/>
    <s v="San Francisco"/>
    <x v="1"/>
    <n v="94109"/>
    <x v="1"/>
    <s v="OFF-PA-10003022"/>
    <x v="1"/>
    <x v="10"/>
    <s v="Standard Line “While You Were Out” Hardbound Telephone Message Book"/>
    <n v="87.92"/>
    <n v="4"/>
    <n v="0"/>
    <x v="4429"/>
    <x v="0"/>
    <x v="3"/>
    <x v="0"/>
    <x v="4"/>
  </r>
  <r>
    <n v="5409"/>
    <s v="CA-2017-108854"/>
    <d v="2017-12-08T00:00:00"/>
    <d v="2017-12-14T00:00:00"/>
    <s v="Standard Class"/>
    <s v="DM-13345"/>
    <x v="664"/>
    <x v="1"/>
    <s v="United States"/>
    <s v="San Francisco"/>
    <x v="1"/>
    <n v="94109"/>
    <x v="1"/>
    <s v="OFF-BI-10002854"/>
    <x v="1"/>
    <x v="8"/>
    <s v="Performers Binder/Pad Holder, Black"/>
    <n v="22.423999999999999"/>
    <n v="1"/>
    <n v="0.2"/>
    <x v="4430"/>
    <x v="2"/>
    <x v="3"/>
    <x v="0"/>
    <x v="4"/>
  </r>
  <r>
    <n v="5410"/>
    <s v="CA-2017-108854"/>
    <d v="2017-12-08T00:00:00"/>
    <d v="2017-12-14T00:00:00"/>
    <s v="Standard Class"/>
    <s v="DM-13345"/>
    <x v="664"/>
    <x v="1"/>
    <s v="United States"/>
    <s v="San Francisco"/>
    <x v="1"/>
    <n v="94109"/>
    <x v="1"/>
    <s v="OFF-BI-10001670"/>
    <x v="1"/>
    <x v="8"/>
    <s v="Vinyl Sectional Post Binders"/>
    <n v="90.48"/>
    <n v="3"/>
    <n v="0.2"/>
    <x v="3863"/>
    <x v="2"/>
    <x v="3"/>
    <x v="0"/>
    <x v="4"/>
  </r>
  <r>
    <n v="5411"/>
    <s v="CA-2017-108854"/>
    <d v="2017-12-08T00:00:00"/>
    <d v="2017-12-14T00:00:00"/>
    <s v="Standard Class"/>
    <s v="DM-13345"/>
    <x v="664"/>
    <x v="1"/>
    <s v="United States"/>
    <s v="San Francisco"/>
    <x v="1"/>
    <n v="94109"/>
    <x v="1"/>
    <s v="OFF-ST-10001837"/>
    <x v="1"/>
    <x v="4"/>
    <s v="SAFCO Mobile Desk Side File, Wire Frame"/>
    <n v="42.76"/>
    <n v="1"/>
    <n v="0"/>
    <x v="4431"/>
    <x v="0"/>
    <x v="3"/>
    <x v="0"/>
    <x v="4"/>
  </r>
  <r>
    <n v="5412"/>
    <s v="CA-2017-166856"/>
    <d v="2017-09-18T00:00:00"/>
    <d v="2017-09-22T00:00:00"/>
    <s v="Standard Class"/>
    <s v="TS-21505"/>
    <x v="700"/>
    <x v="0"/>
    <s v="United States"/>
    <s v="Clovis"/>
    <x v="27"/>
    <n v="88101"/>
    <x v="1"/>
    <s v="OFF-BI-10002012"/>
    <x v="1"/>
    <x v="8"/>
    <s v="Wilson Jones Easy Flow II Sheet Lifters"/>
    <n v="10.08"/>
    <n v="7"/>
    <n v="0.2"/>
    <x v="2844"/>
    <x v="2"/>
    <x v="3"/>
    <x v="2"/>
    <x v="8"/>
  </r>
  <r>
    <n v="5413"/>
    <s v="CA-2017-166856"/>
    <d v="2017-09-18T00:00:00"/>
    <d v="2017-09-22T00:00:00"/>
    <s v="Standard Class"/>
    <s v="TS-21505"/>
    <x v="700"/>
    <x v="0"/>
    <s v="United States"/>
    <s v="Clovis"/>
    <x v="27"/>
    <n v="88101"/>
    <x v="1"/>
    <s v="TEC-AC-10004992"/>
    <x v="2"/>
    <x v="11"/>
    <s v="Kingston Digital DataTraveler 64GB USB 2.0"/>
    <n v="101.34"/>
    <n v="3"/>
    <n v="0"/>
    <x v="4432"/>
    <x v="0"/>
    <x v="3"/>
    <x v="2"/>
    <x v="8"/>
  </r>
  <r>
    <n v="5414"/>
    <s v="CA-2016-153157"/>
    <d v="2016-09-11T00:00:00"/>
    <d v="2016-09-14T00:00:00"/>
    <s v="First Class"/>
    <s v="TB-21625"/>
    <x v="577"/>
    <x v="0"/>
    <s v="United States"/>
    <s v="Wichita"/>
    <x v="41"/>
    <n v="67212"/>
    <x v="2"/>
    <s v="TEC-PH-10003171"/>
    <x v="2"/>
    <x v="7"/>
    <s v="Plantronics Encore H101 Dual Earpieces Headset"/>
    <n v="224.75"/>
    <n v="5"/>
    <n v="0"/>
    <x v="4433"/>
    <x v="0"/>
    <x v="0"/>
    <x v="2"/>
    <x v="8"/>
  </r>
  <r>
    <n v="5415"/>
    <s v="US-2017-125647"/>
    <d v="2017-09-23T00:00:00"/>
    <d v="2017-09-28T00:00:00"/>
    <s v="Standard Class"/>
    <s v="LC-16870"/>
    <x v="48"/>
    <x v="0"/>
    <s v="United States"/>
    <s v="Chicago"/>
    <x v="10"/>
    <n v="60653"/>
    <x v="2"/>
    <s v="OFF-AP-10000390"/>
    <x v="1"/>
    <x v="9"/>
    <s v="Euro Pro Shark Stick Mini Vacuum"/>
    <n v="73.176000000000002"/>
    <n v="6"/>
    <n v="0.8"/>
    <x v="4434"/>
    <x v="1"/>
    <x v="3"/>
    <x v="2"/>
    <x v="8"/>
  </r>
  <r>
    <n v="5416"/>
    <s v="US-2017-125647"/>
    <d v="2017-09-23T00:00:00"/>
    <d v="2017-09-28T00:00:00"/>
    <s v="Standard Class"/>
    <s v="LC-16870"/>
    <x v="48"/>
    <x v="0"/>
    <s v="United States"/>
    <s v="Chicago"/>
    <x v="10"/>
    <n v="60653"/>
    <x v="2"/>
    <s v="OFF-PA-10004888"/>
    <x v="1"/>
    <x v="10"/>
    <s v="Xerox 217"/>
    <n v="20.736000000000001"/>
    <n v="4"/>
    <n v="0.2"/>
    <x v="570"/>
    <x v="2"/>
    <x v="3"/>
    <x v="2"/>
    <x v="8"/>
  </r>
  <r>
    <n v="5417"/>
    <s v="US-2017-125647"/>
    <d v="2017-09-23T00:00:00"/>
    <d v="2017-09-28T00:00:00"/>
    <s v="Standard Class"/>
    <s v="LC-16870"/>
    <x v="48"/>
    <x v="0"/>
    <s v="United States"/>
    <s v="Chicago"/>
    <x v="10"/>
    <n v="60653"/>
    <x v="2"/>
    <s v="TEC-PH-10004188"/>
    <x v="2"/>
    <x v="7"/>
    <s v="OtterBox Commuter Series Case - Samsung Galaxy S4"/>
    <n v="39.984000000000002"/>
    <n v="2"/>
    <n v="0.2"/>
    <x v="4435"/>
    <x v="2"/>
    <x v="3"/>
    <x v="2"/>
    <x v="8"/>
  </r>
  <r>
    <n v="5418"/>
    <s v="CA-2014-132542"/>
    <d v="2014-10-06T00:00:00"/>
    <d v="2014-10-08T00:00:00"/>
    <s v="Second Class"/>
    <s v="AM-10360"/>
    <x v="87"/>
    <x v="1"/>
    <s v="United States"/>
    <s v="Omaha"/>
    <x v="8"/>
    <n v="68104"/>
    <x v="2"/>
    <s v="OFF-BI-10004099"/>
    <x v="1"/>
    <x v="8"/>
    <s v="GBC VeloBinder Strips"/>
    <n v="15.36"/>
    <n v="2"/>
    <n v="0"/>
    <x v="4436"/>
    <x v="0"/>
    <x v="2"/>
    <x v="0"/>
    <x v="2"/>
  </r>
  <r>
    <n v="5419"/>
    <s v="CA-2015-110877"/>
    <d v="2015-10-23T00:00:00"/>
    <d v="2015-10-26T00:00:00"/>
    <s v="First Class"/>
    <s v="JE-15715"/>
    <x v="555"/>
    <x v="0"/>
    <s v="United States"/>
    <s v="Houston"/>
    <x v="5"/>
    <n v="77041"/>
    <x v="2"/>
    <s v="OFF-PA-10004621"/>
    <x v="1"/>
    <x v="10"/>
    <s v="Xerox 212"/>
    <n v="36.287999999999997"/>
    <n v="7"/>
    <n v="0.2"/>
    <x v="1663"/>
    <x v="2"/>
    <x v="1"/>
    <x v="0"/>
    <x v="2"/>
  </r>
  <r>
    <n v="5420"/>
    <s v="CA-2015-110877"/>
    <d v="2015-10-23T00:00:00"/>
    <d v="2015-10-26T00:00:00"/>
    <s v="First Class"/>
    <s v="JE-15715"/>
    <x v="555"/>
    <x v="0"/>
    <s v="United States"/>
    <s v="Houston"/>
    <x v="5"/>
    <n v="77041"/>
    <x v="2"/>
    <s v="TEC-PH-10002103"/>
    <x v="2"/>
    <x v="7"/>
    <s v="Jabra SPEAK 410"/>
    <n v="150.38399999999999"/>
    <n v="2"/>
    <n v="0.2"/>
    <x v="4437"/>
    <x v="2"/>
    <x v="1"/>
    <x v="0"/>
    <x v="2"/>
  </r>
  <r>
    <n v="5421"/>
    <s v="US-2016-151827"/>
    <d v="2016-03-31T00:00:00"/>
    <d v="2016-04-02T00:00:00"/>
    <s v="Second Class"/>
    <s v="CS-11950"/>
    <x v="229"/>
    <x v="0"/>
    <s v="United States"/>
    <s v="Philadelphia"/>
    <x v="9"/>
    <n v="19134"/>
    <x v="3"/>
    <s v="TEC-PH-10002789"/>
    <x v="2"/>
    <x v="7"/>
    <s v="LG Exalt"/>
    <n v="280.78199999999998"/>
    <n v="3"/>
    <n v="0.4"/>
    <x v="4438"/>
    <x v="1"/>
    <x v="0"/>
    <x v="3"/>
    <x v="10"/>
  </r>
  <r>
    <n v="5422"/>
    <s v="US-2016-151827"/>
    <d v="2016-03-31T00:00:00"/>
    <d v="2016-04-02T00:00:00"/>
    <s v="Second Class"/>
    <s v="CS-11950"/>
    <x v="229"/>
    <x v="0"/>
    <s v="United States"/>
    <s v="Philadelphia"/>
    <x v="9"/>
    <n v="19134"/>
    <x v="3"/>
    <s v="TEC-AC-10003289"/>
    <x v="2"/>
    <x v="11"/>
    <s v="Anker Ultra-Slim Mini Bluetooth 3.0 Wireless Keyboard"/>
    <n v="31.984000000000002"/>
    <n v="2"/>
    <n v="0.2"/>
    <x v="4439"/>
    <x v="2"/>
    <x v="0"/>
    <x v="3"/>
    <x v="10"/>
  </r>
  <r>
    <n v="5423"/>
    <s v="US-2016-163258"/>
    <d v="2016-12-29T00:00:00"/>
    <d v="2017-01-02T00:00:00"/>
    <s v="Standard Class"/>
    <s v="PF-19225"/>
    <x v="418"/>
    <x v="0"/>
    <s v="United States"/>
    <s v="Los Angeles"/>
    <x v="1"/>
    <n v="90045"/>
    <x v="1"/>
    <s v="OFF-BI-10000138"/>
    <x v="1"/>
    <x v="8"/>
    <s v="Acco Translucent Poly Ring Binders"/>
    <n v="11.231999999999999"/>
    <n v="3"/>
    <n v="0.2"/>
    <x v="4440"/>
    <x v="2"/>
    <x v="0"/>
    <x v="0"/>
    <x v="4"/>
  </r>
  <r>
    <n v="5424"/>
    <s v="CA-2017-103009"/>
    <d v="2017-11-03T00:00:00"/>
    <d v="2017-11-05T00:00:00"/>
    <s v="Second Class"/>
    <s v="PJ-18835"/>
    <x v="601"/>
    <x v="1"/>
    <s v="United States"/>
    <s v="Richmond"/>
    <x v="0"/>
    <n v="40475"/>
    <x v="0"/>
    <s v="OFF-PA-10001215"/>
    <x v="1"/>
    <x v="10"/>
    <s v="Xerox 1963"/>
    <n v="26.4"/>
    <n v="5"/>
    <n v="0"/>
    <x v="1678"/>
    <x v="0"/>
    <x v="3"/>
    <x v="0"/>
    <x v="0"/>
  </r>
  <r>
    <n v="5425"/>
    <s v="US-2017-120649"/>
    <d v="2017-01-20T00:00:00"/>
    <d v="2017-01-26T00:00:00"/>
    <s v="Standard Class"/>
    <s v="JF-15490"/>
    <x v="223"/>
    <x v="0"/>
    <s v="United States"/>
    <s v="Waterbury"/>
    <x v="29"/>
    <n v="6708"/>
    <x v="3"/>
    <s v="OFF-AR-10001545"/>
    <x v="1"/>
    <x v="6"/>
    <s v="Newell 326"/>
    <n v="3.52"/>
    <n v="2"/>
    <n v="0"/>
    <x v="3129"/>
    <x v="0"/>
    <x v="3"/>
    <x v="3"/>
    <x v="9"/>
  </r>
  <r>
    <n v="5426"/>
    <s v="CA-2016-153598"/>
    <d v="2016-12-03T00:00:00"/>
    <d v="2016-12-06T00:00:00"/>
    <s v="First Class"/>
    <s v="NM-18520"/>
    <x v="392"/>
    <x v="0"/>
    <s v="United States"/>
    <s v="Los Angeles"/>
    <x v="1"/>
    <n v="90045"/>
    <x v="1"/>
    <s v="TEC-AC-10003870"/>
    <x v="2"/>
    <x v="11"/>
    <s v="Logitech Z-906 Speaker sys - home theater - 5.1-CH"/>
    <n v="1649.95"/>
    <n v="5"/>
    <n v="0"/>
    <x v="4441"/>
    <x v="0"/>
    <x v="0"/>
    <x v="0"/>
    <x v="4"/>
  </r>
  <r>
    <n v="5427"/>
    <s v="CA-2016-153598"/>
    <d v="2016-12-03T00:00:00"/>
    <d v="2016-12-06T00:00:00"/>
    <s v="First Class"/>
    <s v="NM-18520"/>
    <x v="392"/>
    <x v="0"/>
    <s v="United States"/>
    <s v="Los Angeles"/>
    <x v="1"/>
    <n v="90045"/>
    <x v="1"/>
    <s v="FUR-FU-10001085"/>
    <x v="0"/>
    <x v="5"/>
    <s v="3M Polarizing Light Filter Sleeves"/>
    <n v="111.9"/>
    <n v="6"/>
    <n v="0"/>
    <x v="4442"/>
    <x v="0"/>
    <x v="0"/>
    <x v="0"/>
    <x v="4"/>
  </r>
  <r>
    <n v="5428"/>
    <s v="US-2016-108497"/>
    <d v="2016-06-14T00:00:00"/>
    <d v="2016-06-14T00:00:00"/>
    <s v="Same Day"/>
    <s v="MH-17290"/>
    <x v="762"/>
    <x v="2"/>
    <s v="United States"/>
    <s v="Los Angeles"/>
    <x v="1"/>
    <n v="90036"/>
    <x v="1"/>
    <s v="FUR-BO-10004218"/>
    <x v="0"/>
    <x v="0"/>
    <s v="Bush Heritage Pine Collection 5-Shelf Bookcase, Albany Pine Finish, *Special Order"/>
    <n v="599.16499999999996"/>
    <n v="5"/>
    <n v="0.15"/>
    <x v="4443"/>
    <x v="2"/>
    <x v="0"/>
    <x v="1"/>
    <x v="1"/>
  </r>
  <r>
    <n v="5429"/>
    <s v="CA-2016-113096"/>
    <d v="2016-09-02T00:00:00"/>
    <d v="2016-09-04T00:00:00"/>
    <s v="First Class"/>
    <s v="SZ-20035"/>
    <x v="449"/>
    <x v="2"/>
    <s v="United States"/>
    <s v="San Francisco"/>
    <x v="1"/>
    <n v="94122"/>
    <x v="1"/>
    <s v="OFF-ST-10003455"/>
    <x v="1"/>
    <x v="4"/>
    <s v="Tenex File Box, Personal Filing Tote with Lid, Black"/>
    <n v="46.53"/>
    <n v="3"/>
    <n v="0"/>
    <x v="2191"/>
    <x v="0"/>
    <x v="0"/>
    <x v="2"/>
    <x v="8"/>
  </r>
  <r>
    <n v="5430"/>
    <s v="CA-2014-136861"/>
    <d v="2014-09-05T00:00:00"/>
    <d v="2014-09-07T00:00:00"/>
    <s v="First Class"/>
    <s v="PR-18880"/>
    <x v="701"/>
    <x v="0"/>
    <s v="United States"/>
    <s v="Saint Petersburg"/>
    <x v="2"/>
    <n v="33710"/>
    <x v="0"/>
    <s v="FUR-FU-10001967"/>
    <x v="0"/>
    <x v="5"/>
    <s v="Telescoping Adjustable Floor Lamp"/>
    <n v="31.984000000000002"/>
    <n v="2"/>
    <n v="0.2"/>
    <x v="1004"/>
    <x v="2"/>
    <x v="2"/>
    <x v="2"/>
    <x v="8"/>
  </r>
  <r>
    <n v="5431"/>
    <s v="CA-2017-117422"/>
    <d v="2017-10-21T00:00:00"/>
    <d v="2017-10-25T00:00:00"/>
    <s v="Standard Class"/>
    <s v="FC-14245"/>
    <x v="763"/>
    <x v="2"/>
    <s v="United States"/>
    <s v="Lakewood"/>
    <x v="24"/>
    <n v="44107"/>
    <x v="3"/>
    <s v="OFF-AP-10000938"/>
    <x v="1"/>
    <x v="9"/>
    <s v="Avanti 1.7 Cu. Ft. Refrigerator"/>
    <n v="161.56800000000001"/>
    <n v="2"/>
    <n v="0.2"/>
    <x v="4444"/>
    <x v="2"/>
    <x v="3"/>
    <x v="0"/>
    <x v="2"/>
  </r>
  <r>
    <n v="5432"/>
    <s v="CA-2017-117422"/>
    <d v="2017-10-21T00:00:00"/>
    <d v="2017-10-25T00:00:00"/>
    <s v="Standard Class"/>
    <s v="FC-14245"/>
    <x v="763"/>
    <x v="2"/>
    <s v="United States"/>
    <s v="Lakewood"/>
    <x v="24"/>
    <n v="44107"/>
    <x v="3"/>
    <s v="OFF-PA-10002195"/>
    <x v="1"/>
    <x v="10"/>
    <s v="RSVP Cards &amp; Envelopes, Blank White, 8-1/2&quot; X 11&quot;, 24 Cards/25 Envelopes/Set"/>
    <n v="4.0640000000000001"/>
    <n v="1"/>
    <n v="0.2"/>
    <x v="4445"/>
    <x v="2"/>
    <x v="3"/>
    <x v="0"/>
    <x v="2"/>
  </r>
  <r>
    <n v="5433"/>
    <s v="CA-2017-117422"/>
    <d v="2017-10-21T00:00:00"/>
    <d v="2017-10-25T00:00:00"/>
    <s v="Standard Class"/>
    <s v="FC-14245"/>
    <x v="763"/>
    <x v="2"/>
    <s v="United States"/>
    <s v="Lakewood"/>
    <x v="24"/>
    <n v="44107"/>
    <x v="3"/>
    <s v="OFF-BI-10002799"/>
    <x v="1"/>
    <x v="8"/>
    <s v="SlimView Poly Binder, 3/8&quot;"/>
    <n v="6.2160000000000002"/>
    <n v="4"/>
    <n v="0.7"/>
    <x v="4446"/>
    <x v="1"/>
    <x v="3"/>
    <x v="0"/>
    <x v="2"/>
  </r>
  <r>
    <n v="5434"/>
    <s v="CA-2017-129707"/>
    <d v="2017-04-25T00:00:00"/>
    <d v="2017-04-29T00:00:00"/>
    <s v="Standard Class"/>
    <s v="LH-16750"/>
    <x v="405"/>
    <x v="0"/>
    <s v="United States"/>
    <s v="Chandler"/>
    <x v="16"/>
    <n v="85224"/>
    <x v="1"/>
    <s v="OFF-AR-10000246"/>
    <x v="1"/>
    <x v="6"/>
    <s v="Newell 318"/>
    <n v="8.8960000000000008"/>
    <n v="4"/>
    <n v="0.2"/>
    <x v="4447"/>
    <x v="2"/>
    <x v="3"/>
    <x v="1"/>
    <x v="3"/>
  </r>
  <r>
    <n v="5435"/>
    <s v="CA-2015-160171"/>
    <d v="2015-10-19T00:00:00"/>
    <d v="2015-10-24T00:00:00"/>
    <s v="Standard Class"/>
    <s v="RM-19675"/>
    <x v="84"/>
    <x v="2"/>
    <s v="United States"/>
    <s v="Los Angeles"/>
    <x v="1"/>
    <n v="90008"/>
    <x v="1"/>
    <s v="OFF-AP-10000275"/>
    <x v="1"/>
    <x v="9"/>
    <s v="Sanyo Counter Height Refrigerator with Crisper, 3.6 Cubic Foot, Stainless Steel/Black"/>
    <n v="1640.7"/>
    <n v="5"/>
    <n v="0"/>
    <x v="4448"/>
    <x v="0"/>
    <x v="1"/>
    <x v="0"/>
    <x v="2"/>
  </r>
  <r>
    <n v="5436"/>
    <s v="CA-2015-160171"/>
    <d v="2015-10-19T00:00:00"/>
    <d v="2015-10-24T00:00:00"/>
    <s v="Standard Class"/>
    <s v="RM-19675"/>
    <x v="84"/>
    <x v="2"/>
    <s v="United States"/>
    <s v="Los Angeles"/>
    <x v="1"/>
    <n v="90008"/>
    <x v="1"/>
    <s v="TEC-AC-10000892"/>
    <x v="2"/>
    <x v="11"/>
    <s v="NETGEAR N750 Dual Band Wi-Fi Gigabit Router"/>
    <n v="270"/>
    <n v="3"/>
    <n v="0"/>
    <x v="4449"/>
    <x v="0"/>
    <x v="1"/>
    <x v="0"/>
    <x v="2"/>
  </r>
  <r>
    <n v="5437"/>
    <s v="CA-2014-103317"/>
    <d v="2014-07-05T00:00:00"/>
    <d v="2014-07-08T00:00:00"/>
    <s v="First Class"/>
    <s v="DM-13525"/>
    <x v="760"/>
    <x v="1"/>
    <s v="United States"/>
    <s v="Palm Coast"/>
    <x v="2"/>
    <n v="32137"/>
    <x v="0"/>
    <s v="FUR-FU-10001591"/>
    <x v="0"/>
    <x v="5"/>
    <s v="Advantus Panel Wall Certificate Holder - 8.5x11"/>
    <n v="19.52"/>
    <n v="2"/>
    <n v="0.2"/>
    <x v="4450"/>
    <x v="2"/>
    <x v="2"/>
    <x v="2"/>
    <x v="7"/>
  </r>
  <r>
    <n v="5438"/>
    <s v="CA-2014-103317"/>
    <d v="2014-07-05T00:00:00"/>
    <d v="2014-07-08T00:00:00"/>
    <s v="First Class"/>
    <s v="DM-13525"/>
    <x v="760"/>
    <x v="1"/>
    <s v="United States"/>
    <s v="Palm Coast"/>
    <x v="2"/>
    <n v="32137"/>
    <x v="0"/>
    <s v="OFF-BI-10001787"/>
    <x v="1"/>
    <x v="8"/>
    <s v="Wilson Jones Four-Pocket Poly Binders"/>
    <n v="9.81"/>
    <n v="5"/>
    <n v="0.7"/>
    <x v="4451"/>
    <x v="1"/>
    <x v="2"/>
    <x v="2"/>
    <x v="7"/>
  </r>
  <r>
    <n v="5439"/>
    <s v="CA-2014-103317"/>
    <d v="2014-07-05T00:00:00"/>
    <d v="2014-07-08T00:00:00"/>
    <s v="First Class"/>
    <s v="DM-13525"/>
    <x v="760"/>
    <x v="1"/>
    <s v="United States"/>
    <s v="Palm Coast"/>
    <x v="2"/>
    <n v="32137"/>
    <x v="0"/>
    <s v="FUR-FU-10003192"/>
    <x v="0"/>
    <x v="5"/>
    <s v="Luxo Adjustable Task Clamp Lamp"/>
    <n v="213.21600000000001"/>
    <n v="3"/>
    <n v="0.2"/>
    <x v="4452"/>
    <x v="2"/>
    <x v="2"/>
    <x v="2"/>
    <x v="7"/>
  </r>
  <r>
    <n v="5440"/>
    <s v="CA-2016-167115"/>
    <d v="2016-04-04T00:00:00"/>
    <d v="2016-04-09T00:00:00"/>
    <s v="Standard Class"/>
    <s v="EH-14185"/>
    <x v="699"/>
    <x v="0"/>
    <s v="United States"/>
    <s v="New York City"/>
    <x v="15"/>
    <n v="10035"/>
    <x v="3"/>
    <s v="OFF-BI-10004600"/>
    <x v="1"/>
    <x v="8"/>
    <s v="Ibico Ibimaster 300 Manual Binding System"/>
    <n v="588.78399999999999"/>
    <n v="2"/>
    <n v="0.2"/>
    <x v="4453"/>
    <x v="2"/>
    <x v="0"/>
    <x v="1"/>
    <x v="3"/>
  </r>
  <r>
    <n v="5441"/>
    <s v="US-2017-153633"/>
    <d v="2017-11-13T00:00:00"/>
    <d v="2017-11-18T00:00:00"/>
    <s v="Second Class"/>
    <s v="TC-21295"/>
    <x v="646"/>
    <x v="0"/>
    <s v="United States"/>
    <s v="Jupiter"/>
    <x v="2"/>
    <n v="33458"/>
    <x v="0"/>
    <s v="OFF-AR-10002335"/>
    <x v="1"/>
    <x v="6"/>
    <s v="DIXON Oriole Pencils"/>
    <n v="2.0640000000000001"/>
    <n v="1"/>
    <n v="0.2"/>
    <x v="4454"/>
    <x v="2"/>
    <x v="3"/>
    <x v="0"/>
    <x v="0"/>
  </r>
  <r>
    <n v="5442"/>
    <s v="CA-2017-155929"/>
    <d v="2017-09-09T00:00:00"/>
    <d v="2017-09-13T00:00:00"/>
    <s v="Standard Class"/>
    <s v="AI-10855"/>
    <x v="482"/>
    <x v="0"/>
    <s v="United States"/>
    <s v="Glendale"/>
    <x v="16"/>
    <n v="85301"/>
    <x v="1"/>
    <s v="OFF-PA-10000859"/>
    <x v="1"/>
    <x v="10"/>
    <s v="Unpadded Memo Slips"/>
    <n v="6.3680000000000003"/>
    <n v="2"/>
    <n v="0.2"/>
    <x v="4455"/>
    <x v="2"/>
    <x v="3"/>
    <x v="2"/>
    <x v="8"/>
  </r>
  <r>
    <n v="5443"/>
    <s v="CA-2015-148712"/>
    <d v="2015-04-17T00:00:00"/>
    <d v="2015-04-23T00:00:00"/>
    <s v="Standard Class"/>
    <s v="JM-15535"/>
    <x v="341"/>
    <x v="0"/>
    <s v="United States"/>
    <s v="New York City"/>
    <x v="15"/>
    <n v="10035"/>
    <x v="3"/>
    <s v="TEC-AC-10003198"/>
    <x v="2"/>
    <x v="11"/>
    <s v="Enermax Acrylux Wireless Keyboard"/>
    <n v="99.6"/>
    <n v="1"/>
    <n v="0"/>
    <x v="951"/>
    <x v="0"/>
    <x v="1"/>
    <x v="1"/>
    <x v="3"/>
  </r>
  <r>
    <n v="5444"/>
    <s v="CA-2015-148712"/>
    <d v="2015-04-17T00:00:00"/>
    <d v="2015-04-23T00:00:00"/>
    <s v="Standard Class"/>
    <s v="JM-15535"/>
    <x v="341"/>
    <x v="0"/>
    <s v="United States"/>
    <s v="New York City"/>
    <x v="15"/>
    <n v="10035"/>
    <x v="3"/>
    <s v="OFF-BI-10001900"/>
    <x v="1"/>
    <x v="8"/>
    <s v="DXL Angle-View Binders with Locking Rings, Black"/>
    <n v="62.295999999999999"/>
    <n v="13"/>
    <n v="0.2"/>
    <x v="4456"/>
    <x v="2"/>
    <x v="1"/>
    <x v="1"/>
    <x v="3"/>
  </r>
  <r>
    <n v="5445"/>
    <s v="CA-2015-148712"/>
    <d v="2015-04-17T00:00:00"/>
    <d v="2015-04-23T00:00:00"/>
    <s v="Standard Class"/>
    <s v="JM-15535"/>
    <x v="341"/>
    <x v="0"/>
    <s v="United States"/>
    <s v="New York City"/>
    <x v="15"/>
    <n v="10035"/>
    <x v="3"/>
    <s v="OFF-AR-10000614"/>
    <x v="1"/>
    <x v="6"/>
    <s v="Barrel Sharpener"/>
    <n v="10.71"/>
    <n v="3"/>
    <n v="0"/>
    <x v="4457"/>
    <x v="0"/>
    <x v="1"/>
    <x v="1"/>
    <x v="3"/>
  </r>
  <r>
    <n v="5446"/>
    <s v="CA-2016-128307"/>
    <d v="2016-07-25T00:00:00"/>
    <d v="2016-07-29T00:00:00"/>
    <s v="Standard Class"/>
    <s v="BE-11335"/>
    <x v="336"/>
    <x v="2"/>
    <s v="United States"/>
    <s v="Houston"/>
    <x v="5"/>
    <n v="77041"/>
    <x v="2"/>
    <s v="OFF-EN-10003040"/>
    <x v="1"/>
    <x v="12"/>
    <s v="Quality Park Security Envelopes"/>
    <n v="20.936"/>
    <n v="1"/>
    <n v="0.2"/>
    <x v="4458"/>
    <x v="2"/>
    <x v="0"/>
    <x v="2"/>
    <x v="7"/>
  </r>
  <r>
    <n v="5447"/>
    <s v="US-2016-127425"/>
    <d v="2016-08-26T00:00:00"/>
    <d v="2016-08-31T00:00:00"/>
    <s v="Standard Class"/>
    <s v="DR-12880"/>
    <x v="112"/>
    <x v="1"/>
    <s v="United States"/>
    <s v="New York City"/>
    <x v="15"/>
    <n v="10035"/>
    <x v="3"/>
    <s v="TEC-PH-10003442"/>
    <x v="2"/>
    <x v="7"/>
    <s v="Samsung Replacement EH64AVFWE Premium Headset"/>
    <n v="33"/>
    <n v="6"/>
    <n v="0"/>
    <x v="4459"/>
    <x v="0"/>
    <x v="0"/>
    <x v="2"/>
    <x v="6"/>
  </r>
  <r>
    <n v="5448"/>
    <s v="US-2016-127425"/>
    <d v="2016-08-26T00:00:00"/>
    <d v="2016-08-31T00:00:00"/>
    <s v="Standard Class"/>
    <s v="DR-12880"/>
    <x v="112"/>
    <x v="1"/>
    <s v="United States"/>
    <s v="New York City"/>
    <x v="15"/>
    <n v="10035"/>
    <x v="3"/>
    <s v="TEC-AC-10002800"/>
    <x v="2"/>
    <x v="11"/>
    <s v="Plantronics Audio 478 Stereo USB Headset"/>
    <n v="249.95"/>
    <n v="5"/>
    <n v="0"/>
    <x v="4460"/>
    <x v="0"/>
    <x v="0"/>
    <x v="2"/>
    <x v="6"/>
  </r>
  <r>
    <n v="5449"/>
    <s v="US-2014-119081"/>
    <d v="2014-09-12T00:00:00"/>
    <d v="2014-09-19T00:00:00"/>
    <s v="Standard Class"/>
    <s v="TA-21385"/>
    <x v="638"/>
    <x v="2"/>
    <s v="United States"/>
    <s v="Olathe"/>
    <x v="41"/>
    <n v="66062"/>
    <x v="2"/>
    <s v="OFF-SU-10000157"/>
    <x v="1"/>
    <x v="14"/>
    <s v="Compact Automatic Electric Letter Opener"/>
    <n v="357.93"/>
    <n v="3"/>
    <n v="0"/>
    <x v="4461"/>
    <x v="0"/>
    <x v="2"/>
    <x v="2"/>
    <x v="8"/>
  </r>
  <r>
    <n v="5450"/>
    <s v="US-2014-119081"/>
    <d v="2014-09-12T00:00:00"/>
    <d v="2014-09-19T00:00:00"/>
    <s v="Standard Class"/>
    <s v="TA-21385"/>
    <x v="638"/>
    <x v="2"/>
    <s v="United States"/>
    <s v="Olathe"/>
    <x v="41"/>
    <n v="66062"/>
    <x v="2"/>
    <s v="TEC-AC-10001542"/>
    <x v="2"/>
    <x v="11"/>
    <s v="SanDisk Cruzer 16 GB USB Flash Drive"/>
    <n v="57.4"/>
    <n v="5"/>
    <n v="0"/>
    <x v="4462"/>
    <x v="0"/>
    <x v="2"/>
    <x v="2"/>
    <x v="8"/>
  </r>
  <r>
    <n v="5451"/>
    <s v="US-2014-119081"/>
    <d v="2014-09-12T00:00:00"/>
    <d v="2014-09-19T00:00:00"/>
    <s v="Standard Class"/>
    <s v="TA-21385"/>
    <x v="638"/>
    <x v="2"/>
    <s v="United States"/>
    <s v="Olathe"/>
    <x v="41"/>
    <n v="66062"/>
    <x v="2"/>
    <s v="OFF-BI-10004519"/>
    <x v="1"/>
    <x v="8"/>
    <s v="GBC DocuBind P100 Manual Binding Machine"/>
    <n v="331.96"/>
    <n v="2"/>
    <n v="0"/>
    <x v="4463"/>
    <x v="0"/>
    <x v="2"/>
    <x v="2"/>
    <x v="8"/>
  </r>
  <r>
    <n v="5452"/>
    <s v="US-2014-119081"/>
    <d v="2014-09-12T00:00:00"/>
    <d v="2014-09-19T00:00:00"/>
    <s v="Standard Class"/>
    <s v="TA-21385"/>
    <x v="638"/>
    <x v="2"/>
    <s v="United States"/>
    <s v="Olathe"/>
    <x v="41"/>
    <n v="66062"/>
    <x v="2"/>
    <s v="FUR-FU-10003464"/>
    <x v="0"/>
    <x v="5"/>
    <s v="Seth Thomas 8 1/2&quot; Cubicle Clock"/>
    <n v="40.56"/>
    <n v="2"/>
    <n v="0"/>
    <x v="4464"/>
    <x v="0"/>
    <x v="2"/>
    <x v="2"/>
    <x v="8"/>
  </r>
  <r>
    <n v="5453"/>
    <s v="CA-2016-140613"/>
    <d v="2016-07-22T00:00:00"/>
    <d v="2016-07-29T00:00:00"/>
    <s v="Standard Class"/>
    <s v="KN-16705"/>
    <x v="607"/>
    <x v="2"/>
    <s v="United States"/>
    <s v="Sparks"/>
    <x v="33"/>
    <n v="89431"/>
    <x v="1"/>
    <s v="OFF-SU-10004261"/>
    <x v="1"/>
    <x v="14"/>
    <s v="Fiskars 8&quot; Scissors, 2/Pack"/>
    <n v="86.2"/>
    <n v="5"/>
    <n v="0"/>
    <x v="4465"/>
    <x v="0"/>
    <x v="0"/>
    <x v="2"/>
    <x v="7"/>
  </r>
  <r>
    <n v="5454"/>
    <s v="US-2017-108700"/>
    <d v="2017-05-19T00:00:00"/>
    <d v="2017-05-23T00:00:00"/>
    <s v="Standard Class"/>
    <s v="PJ-18835"/>
    <x v="601"/>
    <x v="1"/>
    <s v="United States"/>
    <s v="Rockford"/>
    <x v="10"/>
    <n v="61107"/>
    <x v="2"/>
    <s v="OFF-PA-10004733"/>
    <x v="1"/>
    <x v="10"/>
    <s v="Things To Do Today Spiral Book"/>
    <n v="38.015999999999998"/>
    <n v="6"/>
    <n v="0.2"/>
    <x v="4466"/>
    <x v="2"/>
    <x v="3"/>
    <x v="1"/>
    <x v="5"/>
  </r>
  <r>
    <n v="5455"/>
    <s v="CA-2017-160962"/>
    <d v="2017-04-28T00:00:00"/>
    <d v="2017-05-02T00:00:00"/>
    <s v="Standard Class"/>
    <s v="MC-17605"/>
    <x v="204"/>
    <x v="1"/>
    <s v="United States"/>
    <s v="Philadelphia"/>
    <x v="9"/>
    <n v="19143"/>
    <x v="3"/>
    <s v="OFF-ST-10001325"/>
    <x v="1"/>
    <x v="4"/>
    <s v="Sterilite Officeware Hinged File Box"/>
    <n v="8.3840000000000003"/>
    <n v="1"/>
    <n v="0.2"/>
    <x v="4467"/>
    <x v="2"/>
    <x v="3"/>
    <x v="1"/>
    <x v="3"/>
  </r>
  <r>
    <n v="5456"/>
    <s v="CA-2017-160962"/>
    <d v="2017-04-28T00:00:00"/>
    <d v="2017-05-02T00:00:00"/>
    <s v="Standard Class"/>
    <s v="MC-17605"/>
    <x v="204"/>
    <x v="1"/>
    <s v="United States"/>
    <s v="Philadelphia"/>
    <x v="9"/>
    <n v="19143"/>
    <x v="3"/>
    <s v="OFF-AR-10003056"/>
    <x v="1"/>
    <x v="6"/>
    <s v="Newell 341"/>
    <n v="6.8479999999999999"/>
    <n v="2"/>
    <n v="0.2"/>
    <x v="4468"/>
    <x v="2"/>
    <x v="3"/>
    <x v="1"/>
    <x v="3"/>
  </r>
  <r>
    <n v="5457"/>
    <s v="CA-2017-130631"/>
    <d v="2017-12-29T00:00:00"/>
    <d v="2018-01-02T00:00:00"/>
    <s v="Standard Class"/>
    <s v="BS-11755"/>
    <x v="94"/>
    <x v="0"/>
    <s v="United States"/>
    <s v="Edmonds"/>
    <x v="4"/>
    <n v="98026"/>
    <x v="1"/>
    <s v="OFF-FA-10000089"/>
    <x v="1"/>
    <x v="13"/>
    <s v="Acco Glide Clips"/>
    <n v="19.600000000000001"/>
    <n v="5"/>
    <n v="0"/>
    <x v="4469"/>
    <x v="0"/>
    <x v="3"/>
    <x v="0"/>
    <x v="4"/>
  </r>
  <r>
    <n v="5458"/>
    <s v="CA-2017-130631"/>
    <d v="2017-12-29T00:00:00"/>
    <d v="2018-01-02T00:00:00"/>
    <s v="Standard Class"/>
    <s v="BS-11755"/>
    <x v="94"/>
    <x v="0"/>
    <s v="United States"/>
    <s v="Edmonds"/>
    <x v="4"/>
    <n v="98026"/>
    <x v="1"/>
    <s v="FUR-FU-10004093"/>
    <x v="0"/>
    <x v="5"/>
    <s v="Hand-Finished Solid Wood Document Frame"/>
    <n v="68.459999999999994"/>
    <n v="2"/>
    <n v="0"/>
    <x v="4470"/>
    <x v="0"/>
    <x v="3"/>
    <x v="0"/>
    <x v="4"/>
  </r>
  <r>
    <n v="5459"/>
    <s v="CA-2017-116680"/>
    <d v="2017-09-04T00:00:00"/>
    <d v="2017-09-06T00:00:00"/>
    <s v="Second Class"/>
    <s v="PK-19075"/>
    <x v="7"/>
    <x v="0"/>
    <s v="United States"/>
    <s v="San Francisco"/>
    <x v="1"/>
    <n v="94122"/>
    <x v="1"/>
    <s v="OFF-BI-10004022"/>
    <x v="1"/>
    <x v="8"/>
    <s v="Acco Suede Grain Vinyl Round Ring Binder"/>
    <n v="13.343999999999999"/>
    <n v="6"/>
    <n v="0.2"/>
    <x v="2137"/>
    <x v="2"/>
    <x v="3"/>
    <x v="2"/>
    <x v="8"/>
  </r>
  <r>
    <n v="5460"/>
    <s v="CA-2017-116680"/>
    <d v="2017-09-04T00:00:00"/>
    <d v="2017-09-06T00:00:00"/>
    <s v="Second Class"/>
    <s v="PK-19075"/>
    <x v="7"/>
    <x v="0"/>
    <s v="United States"/>
    <s v="San Francisco"/>
    <x v="1"/>
    <n v="94122"/>
    <x v="1"/>
    <s v="FUR-TA-10001771"/>
    <x v="0"/>
    <x v="3"/>
    <s v="Bush Cubix Conference Tables, Fully Assembled"/>
    <n v="1478.2719999999999"/>
    <n v="8"/>
    <n v="0.2"/>
    <x v="4471"/>
    <x v="2"/>
    <x v="3"/>
    <x v="2"/>
    <x v="8"/>
  </r>
  <r>
    <n v="5461"/>
    <s v="US-2014-107405"/>
    <d v="2014-03-21T00:00:00"/>
    <d v="2014-03-25T00:00:00"/>
    <s v="Standard Class"/>
    <s v="TS-21205"/>
    <x v="131"/>
    <x v="1"/>
    <s v="United States"/>
    <s v="Asheville"/>
    <x v="3"/>
    <n v="28806"/>
    <x v="0"/>
    <s v="OFF-ST-10002301"/>
    <x v="1"/>
    <x v="4"/>
    <s v="Tennsco Commercial Shelving"/>
    <n v="16.271999999999998"/>
    <n v="1"/>
    <n v="0.2"/>
    <x v="4472"/>
    <x v="2"/>
    <x v="2"/>
    <x v="3"/>
    <x v="10"/>
  </r>
  <r>
    <n v="5462"/>
    <s v="CA-2017-101574"/>
    <d v="2017-09-28T00:00:00"/>
    <d v="2017-10-04T00:00:00"/>
    <s v="Standard Class"/>
    <s v="BD-11725"/>
    <x v="232"/>
    <x v="0"/>
    <s v="United States"/>
    <s v="Los Angeles"/>
    <x v="1"/>
    <n v="90032"/>
    <x v="1"/>
    <s v="FUR-FU-10001706"/>
    <x v="0"/>
    <x v="5"/>
    <s v="Longer-Life Soft White Bulbs"/>
    <n v="9.24"/>
    <n v="3"/>
    <n v="0"/>
    <x v="2739"/>
    <x v="0"/>
    <x v="3"/>
    <x v="2"/>
    <x v="8"/>
  </r>
  <r>
    <n v="5463"/>
    <s v="CA-2014-146591"/>
    <d v="2014-01-19T00:00:00"/>
    <d v="2014-01-20T00:00:00"/>
    <s v="First Class"/>
    <s v="TS-21340"/>
    <x v="358"/>
    <x v="0"/>
    <s v="United States"/>
    <s v="Scottsdale"/>
    <x v="16"/>
    <n v="85254"/>
    <x v="1"/>
    <s v="OFF-BI-10003676"/>
    <x v="1"/>
    <x v="8"/>
    <s v="GBC Standard Recycled Report Covers, Clear Plastic Sheets"/>
    <n v="32.340000000000003"/>
    <n v="10"/>
    <n v="0.7"/>
    <x v="4473"/>
    <x v="1"/>
    <x v="2"/>
    <x v="3"/>
    <x v="9"/>
  </r>
  <r>
    <n v="5464"/>
    <s v="CA-2014-146591"/>
    <d v="2014-01-19T00:00:00"/>
    <d v="2014-01-20T00:00:00"/>
    <s v="First Class"/>
    <s v="TS-21340"/>
    <x v="358"/>
    <x v="0"/>
    <s v="United States"/>
    <s v="Scottsdale"/>
    <x v="16"/>
    <n v="85254"/>
    <x v="1"/>
    <s v="OFF-PA-10000659"/>
    <x v="1"/>
    <x v="10"/>
    <s v="TOPS Carbonless Receipt Book, Four 2-3/4 x 7-1/4 Money Receipts per Page"/>
    <n v="56.064"/>
    <n v="4"/>
    <n v="0.2"/>
    <x v="4474"/>
    <x v="2"/>
    <x v="2"/>
    <x v="3"/>
    <x v="9"/>
  </r>
  <r>
    <n v="5465"/>
    <s v="CA-2014-146591"/>
    <d v="2014-01-19T00:00:00"/>
    <d v="2014-01-20T00:00:00"/>
    <s v="First Class"/>
    <s v="TS-21340"/>
    <x v="358"/>
    <x v="0"/>
    <s v="United States"/>
    <s v="Scottsdale"/>
    <x v="16"/>
    <n v="85254"/>
    <x v="1"/>
    <s v="OFF-EN-10002504"/>
    <x v="1"/>
    <x v="12"/>
    <s v="Tyvek  Top-Opening Peel &amp; Seel Envelopes, Plain White"/>
    <n v="108.72"/>
    <n v="5"/>
    <n v="0.2"/>
    <x v="2909"/>
    <x v="2"/>
    <x v="2"/>
    <x v="3"/>
    <x v="9"/>
  </r>
  <r>
    <n v="5466"/>
    <s v="CA-2014-146591"/>
    <d v="2014-01-19T00:00:00"/>
    <d v="2014-01-20T00:00:00"/>
    <s v="First Class"/>
    <s v="TS-21340"/>
    <x v="358"/>
    <x v="0"/>
    <s v="United States"/>
    <s v="Scottsdale"/>
    <x v="16"/>
    <n v="85254"/>
    <x v="1"/>
    <s v="FUR-BO-10001972"/>
    <x v="0"/>
    <x v="0"/>
    <s v="O'Sullivan 4-Shelf Bookcase in Odessa Pine"/>
    <n v="181.47"/>
    <n v="5"/>
    <n v="0.7"/>
    <x v="4475"/>
    <x v="1"/>
    <x v="2"/>
    <x v="3"/>
    <x v="9"/>
  </r>
  <r>
    <n v="5467"/>
    <s v="CA-2014-107706"/>
    <d v="2014-02-14T00:00:00"/>
    <d v="2014-02-19T00:00:00"/>
    <s v="Second Class"/>
    <s v="ST-20530"/>
    <x v="461"/>
    <x v="0"/>
    <s v="United States"/>
    <s v="Houston"/>
    <x v="5"/>
    <n v="77095"/>
    <x v="2"/>
    <s v="OFF-PA-10000466"/>
    <x v="1"/>
    <x v="10"/>
    <s v="Memo Book, 100 Message Capacity, 5 3/8” x 11”"/>
    <n v="16.175999999999998"/>
    <n v="3"/>
    <n v="0.2"/>
    <x v="4476"/>
    <x v="2"/>
    <x v="2"/>
    <x v="3"/>
    <x v="11"/>
  </r>
  <r>
    <n v="5468"/>
    <s v="CA-2016-122448"/>
    <d v="2016-06-09T00:00:00"/>
    <d v="2016-06-14T00:00:00"/>
    <s v="Standard Class"/>
    <s v="DB-13210"/>
    <x v="203"/>
    <x v="0"/>
    <s v="United States"/>
    <s v="San Francisco"/>
    <x v="1"/>
    <n v="94109"/>
    <x v="1"/>
    <s v="FUR-CH-10002774"/>
    <x v="0"/>
    <x v="1"/>
    <s v="Global Deluxe Stacking Chair, Gray"/>
    <n v="122.352"/>
    <n v="3"/>
    <n v="0.2"/>
    <x v="2034"/>
    <x v="2"/>
    <x v="0"/>
    <x v="1"/>
    <x v="1"/>
  </r>
  <r>
    <n v="5469"/>
    <s v="CA-2014-132451"/>
    <d v="2014-09-26T00:00:00"/>
    <d v="2014-09-27T00:00:00"/>
    <s v="First Class"/>
    <s v="KF-16285"/>
    <x v="580"/>
    <x v="2"/>
    <s v="United States"/>
    <s v="San Diego"/>
    <x v="1"/>
    <n v="92105"/>
    <x v="1"/>
    <s v="FUR-CH-10000454"/>
    <x v="0"/>
    <x v="1"/>
    <s v="Hon Deluxe Fabric Upholstered Stacking Chairs, Rounded Back"/>
    <n v="585.55200000000002"/>
    <n v="3"/>
    <n v="0.2"/>
    <x v="2431"/>
    <x v="2"/>
    <x v="2"/>
    <x v="2"/>
    <x v="8"/>
  </r>
  <r>
    <n v="5470"/>
    <s v="CA-2014-132451"/>
    <d v="2014-09-26T00:00:00"/>
    <d v="2014-09-27T00:00:00"/>
    <s v="First Class"/>
    <s v="KF-16285"/>
    <x v="580"/>
    <x v="2"/>
    <s v="United States"/>
    <s v="San Diego"/>
    <x v="1"/>
    <n v="92105"/>
    <x v="1"/>
    <s v="OFF-PA-10004888"/>
    <x v="1"/>
    <x v="10"/>
    <s v="Xerox 217"/>
    <n v="19.440000000000001"/>
    <n v="3"/>
    <n v="0"/>
    <x v="551"/>
    <x v="0"/>
    <x v="2"/>
    <x v="2"/>
    <x v="8"/>
  </r>
  <r>
    <n v="5471"/>
    <s v="CA-2016-158547"/>
    <d v="2016-05-30T00:00:00"/>
    <d v="2016-06-04T00:00:00"/>
    <s v="Standard Class"/>
    <s v="JM-16195"/>
    <x v="594"/>
    <x v="0"/>
    <s v="United States"/>
    <s v="Hamilton"/>
    <x v="24"/>
    <n v="45011"/>
    <x v="3"/>
    <s v="OFF-AP-10003842"/>
    <x v="1"/>
    <x v="9"/>
    <s v="Euro-Pro Shark Turbo Vacuum"/>
    <n v="123.92"/>
    <n v="5"/>
    <n v="0.2"/>
    <x v="4477"/>
    <x v="2"/>
    <x v="0"/>
    <x v="1"/>
    <x v="5"/>
  </r>
  <r>
    <n v="5472"/>
    <s v="CA-2017-116946"/>
    <d v="2017-12-19T00:00:00"/>
    <d v="2017-12-23T00:00:00"/>
    <s v="Standard Class"/>
    <s v="TS-21505"/>
    <x v="700"/>
    <x v="0"/>
    <s v="United States"/>
    <s v="Parker"/>
    <x v="22"/>
    <n v="80134"/>
    <x v="1"/>
    <s v="FUR-FU-10000320"/>
    <x v="0"/>
    <x v="5"/>
    <s v="OIC Stacking Trays"/>
    <n v="13.36"/>
    <n v="5"/>
    <n v="0.2"/>
    <x v="4478"/>
    <x v="2"/>
    <x v="3"/>
    <x v="0"/>
    <x v="4"/>
  </r>
  <r>
    <n v="5473"/>
    <s v="CA-2017-116946"/>
    <d v="2017-12-19T00:00:00"/>
    <d v="2017-12-23T00:00:00"/>
    <s v="Standard Class"/>
    <s v="TS-21505"/>
    <x v="700"/>
    <x v="0"/>
    <s v="United States"/>
    <s v="Parker"/>
    <x v="22"/>
    <n v="80134"/>
    <x v="1"/>
    <s v="OFF-ST-10002554"/>
    <x v="1"/>
    <x v="4"/>
    <s v="Tennsco Industrial Shelving"/>
    <n v="78.256"/>
    <n v="2"/>
    <n v="0.2"/>
    <x v="1692"/>
    <x v="2"/>
    <x v="3"/>
    <x v="0"/>
    <x v="4"/>
  </r>
  <r>
    <n v="5474"/>
    <s v="CA-2017-116946"/>
    <d v="2017-12-19T00:00:00"/>
    <d v="2017-12-23T00:00:00"/>
    <s v="Standard Class"/>
    <s v="TS-21505"/>
    <x v="700"/>
    <x v="0"/>
    <s v="United States"/>
    <s v="Parker"/>
    <x v="22"/>
    <n v="80134"/>
    <x v="1"/>
    <s v="FUR-BO-10000468"/>
    <x v="0"/>
    <x v="0"/>
    <s v="O'Sullivan 2-Shelf Heavy-Duty Bookcases"/>
    <n v="102.018"/>
    <n v="7"/>
    <n v="0.7"/>
    <x v="4479"/>
    <x v="1"/>
    <x v="3"/>
    <x v="0"/>
    <x v="4"/>
  </r>
  <r>
    <n v="5475"/>
    <s v="CA-2017-121741"/>
    <d v="2017-12-26T00:00:00"/>
    <d v="2017-12-26T00:00:00"/>
    <s v="Same Day"/>
    <s v="YC-21895"/>
    <x v="289"/>
    <x v="1"/>
    <s v="United States"/>
    <s v="Fremont"/>
    <x v="8"/>
    <n v="68025"/>
    <x v="2"/>
    <s v="OFF-ST-10004459"/>
    <x v="1"/>
    <x v="4"/>
    <s v="Tennsco Single-Tier Lockers"/>
    <n v="750.68"/>
    <n v="2"/>
    <n v="0"/>
    <x v="4480"/>
    <x v="0"/>
    <x v="3"/>
    <x v="0"/>
    <x v="4"/>
  </r>
  <r>
    <n v="5476"/>
    <s v="CA-2017-169691"/>
    <d v="2017-06-15T00:00:00"/>
    <d v="2017-06-18T00:00:00"/>
    <s v="First Class"/>
    <s v="Dp-13240"/>
    <x v="656"/>
    <x v="2"/>
    <s v="United States"/>
    <s v="Maple Grove"/>
    <x v="11"/>
    <n v="55369"/>
    <x v="2"/>
    <s v="OFF-LA-10002312"/>
    <x v="1"/>
    <x v="2"/>
    <s v="Avery 490"/>
    <n v="44.4"/>
    <n v="3"/>
    <n v="0"/>
    <x v="1962"/>
    <x v="0"/>
    <x v="3"/>
    <x v="1"/>
    <x v="1"/>
  </r>
  <r>
    <n v="5477"/>
    <s v="CA-2017-169691"/>
    <d v="2017-06-15T00:00:00"/>
    <d v="2017-06-18T00:00:00"/>
    <s v="First Class"/>
    <s v="Dp-13240"/>
    <x v="656"/>
    <x v="2"/>
    <s v="United States"/>
    <s v="Maple Grove"/>
    <x v="11"/>
    <n v="55369"/>
    <x v="2"/>
    <s v="OFF-ST-10001291"/>
    <x v="1"/>
    <x v="4"/>
    <s v="Tenex Personal Self-Stacking Standard File Box, Black/Gray"/>
    <n v="84.55"/>
    <n v="5"/>
    <n v="0"/>
    <x v="4481"/>
    <x v="0"/>
    <x v="3"/>
    <x v="1"/>
    <x v="1"/>
  </r>
  <r>
    <n v="5478"/>
    <s v="CA-2017-169691"/>
    <d v="2017-06-15T00:00:00"/>
    <d v="2017-06-18T00:00:00"/>
    <s v="First Class"/>
    <s v="Dp-13240"/>
    <x v="656"/>
    <x v="2"/>
    <s v="United States"/>
    <s v="Maple Grove"/>
    <x v="11"/>
    <n v="55369"/>
    <x v="2"/>
    <s v="OFF-PA-10003022"/>
    <x v="1"/>
    <x v="10"/>
    <s v="Xerox 1992"/>
    <n v="17.940000000000001"/>
    <n v="3"/>
    <n v="0"/>
    <x v="1526"/>
    <x v="0"/>
    <x v="3"/>
    <x v="1"/>
    <x v="1"/>
  </r>
  <r>
    <n v="5479"/>
    <s v="CA-2016-121356"/>
    <d v="2016-11-20T00:00:00"/>
    <d v="2016-11-24T00:00:00"/>
    <s v="Standard Class"/>
    <s v="SJ-20500"/>
    <x v="81"/>
    <x v="0"/>
    <s v="United States"/>
    <s v="Newark"/>
    <x v="13"/>
    <n v="19711"/>
    <x v="3"/>
    <s v="OFF-BI-10002133"/>
    <x v="1"/>
    <x v="8"/>
    <s v="Wilson Jones Elliptical Ring 3 1/2&quot; Capacity Binders, 800 sheets"/>
    <n v="128.4"/>
    <n v="3"/>
    <n v="0"/>
    <x v="4482"/>
    <x v="0"/>
    <x v="0"/>
    <x v="0"/>
    <x v="0"/>
  </r>
  <r>
    <n v="5480"/>
    <s v="CA-2014-101770"/>
    <d v="2014-03-31T00:00:00"/>
    <d v="2014-04-04T00:00:00"/>
    <s v="Standard Class"/>
    <s v="KB-16240"/>
    <x v="208"/>
    <x v="1"/>
    <s v="United States"/>
    <s v="Miami"/>
    <x v="2"/>
    <n v="33180"/>
    <x v="0"/>
    <s v="OFF-BI-10001097"/>
    <x v="1"/>
    <x v="8"/>
    <s v="Avery Hole Reinforcements"/>
    <n v="1.869"/>
    <n v="1"/>
    <n v="0.7"/>
    <x v="4483"/>
    <x v="1"/>
    <x v="2"/>
    <x v="3"/>
    <x v="10"/>
  </r>
  <r>
    <n v="5481"/>
    <s v="CA-2017-105487"/>
    <d v="2017-10-08T00:00:00"/>
    <d v="2017-10-14T00:00:00"/>
    <s v="Standard Class"/>
    <s v="CS-12250"/>
    <x v="294"/>
    <x v="1"/>
    <s v="United States"/>
    <s v="San Diego"/>
    <x v="1"/>
    <n v="92105"/>
    <x v="1"/>
    <s v="TEC-PH-10001336"/>
    <x v="2"/>
    <x v="7"/>
    <s v="Digium D40 VoIP phone"/>
    <n v="103.19199999999999"/>
    <n v="1"/>
    <n v="0.2"/>
    <x v="4484"/>
    <x v="2"/>
    <x v="3"/>
    <x v="0"/>
    <x v="2"/>
  </r>
  <r>
    <n v="5482"/>
    <s v="CA-2017-105487"/>
    <d v="2017-10-08T00:00:00"/>
    <d v="2017-10-14T00:00:00"/>
    <s v="Standard Class"/>
    <s v="CS-12250"/>
    <x v="294"/>
    <x v="1"/>
    <s v="United States"/>
    <s v="San Diego"/>
    <x v="1"/>
    <n v="92105"/>
    <x v="1"/>
    <s v="TEC-AC-10002305"/>
    <x v="2"/>
    <x v="11"/>
    <s v="KeyTronic E03601U1 - Keyboard - Beige"/>
    <n v="36"/>
    <n v="2"/>
    <n v="0"/>
    <x v="4485"/>
    <x v="0"/>
    <x v="3"/>
    <x v="0"/>
    <x v="2"/>
  </r>
  <r>
    <n v="5483"/>
    <s v="CA-2017-105487"/>
    <d v="2017-10-08T00:00:00"/>
    <d v="2017-10-14T00:00:00"/>
    <s v="Standard Class"/>
    <s v="CS-12250"/>
    <x v="294"/>
    <x v="1"/>
    <s v="United States"/>
    <s v="San Diego"/>
    <x v="1"/>
    <n v="92105"/>
    <x v="1"/>
    <s v="TEC-AC-10003610"/>
    <x v="2"/>
    <x v="11"/>
    <s v="Logitech Illuminated - Keyboard"/>
    <n v="239.96"/>
    <n v="4"/>
    <n v="0"/>
    <x v="4486"/>
    <x v="0"/>
    <x v="3"/>
    <x v="0"/>
    <x v="2"/>
  </r>
  <r>
    <n v="5484"/>
    <s v="CA-2017-105487"/>
    <d v="2017-10-08T00:00:00"/>
    <d v="2017-10-14T00:00:00"/>
    <s v="Standard Class"/>
    <s v="CS-12250"/>
    <x v="294"/>
    <x v="1"/>
    <s v="United States"/>
    <s v="San Diego"/>
    <x v="1"/>
    <n v="92105"/>
    <x v="1"/>
    <s v="OFF-ST-10002301"/>
    <x v="1"/>
    <x v="4"/>
    <s v="Tennsco Commercial Shelving"/>
    <n v="40.68"/>
    <n v="2"/>
    <n v="0"/>
    <x v="4487"/>
    <x v="0"/>
    <x v="3"/>
    <x v="0"/>
    <x v="2"/>
  </r>
  <r>
    <n v="5485"/>
    <s v="CA-2017-148999"/>
    <d v="2017-01-30T00:00:00"/>
    <d v="2017-02-04T00:00:00"/>
    <s v="Standard Class"/>
    <s v="EB-13870"/>
    <x v="12"/>
    <x v="0"/>
    <s v="United States"/>
    <s v="Miami"/>
    <x v="2"/>
    <n v="33142"/>
    <x v="0"/>
    <s v="FUR-CH-10002044"/>
    <x v="0"/>
    <x v="1"/>
    <s v="Office Star - Contemporary Task Swivel chair with 2-way adjustable arms, Plum"/>
    <n v="419.13600000000002"/>
    <n v="4"/>
    <n v="0.2"/>
    <x v="4488"/>
    <x v="2"/>
    <x v="3"/>
    <x v="3"/>
    <x v="9"/>
  </r>
  <r>
    <n v="5486"/>
    <s v="CA-2014-107573"/>
    <d v="2014-12-12T00:00:00"/>
    <d v="2014-12-17T00:00:00"/>
    <s v="Standard Class"/>
    <s v="PB-19150"/>
    <x v="171"/>
    <x v="0"/>
    <s v="United States"/>
    <s v="Miami"/>
    <x v="2"/>
    <n v="33178"/>
    <x v="0"/>
    <s v="OFF-EN-10001099"/>
    <x v="1"/>
    <x v="12"/>
    <s v="Staple envelope"/>
    <n v="23.472000000000001"/>
    <n v="3"/>
    <n v="0.2"/>
    <x v="3315"/>
    <x v="2"/>
    <x v="2"/>
    <x v="0"/>
    <x v="4"/>
  </r>
  <r>
    <n v="5487"/>
    <s v="CA-2015-156608"/>
    <d v="2015-10-24T00:00:00"/>
    <d v="2015-10-29T00:00:00"/>
    <s v="Standard Class"/>
    <s v="MT-18070"/>
    <x v="192"/>
    <x v="2"/>
    <s v="United States"/>
    <s v="San Antonio"/>
    <x v="5"/>
    <n v="78207"/>
    <x v="2"/>
    <s v="OFF-BI-10004140"/>
    <x v="1"/>
    <x v="8"/>
    <s v="Avery Non-Stick Binders"/>
    <n v="3.5920000000000001"/>
    <n v="4"/>
    <n v="0.8"/>
    <x v="4489"/>
    <x v="1"/>
    <x v="1"/>
    <x v="0"/>
    <x v="2"/>
  </r>
  <r>
    <n v="5488"/>
    <s v="CA-2017-134495"/>
    <d v="2017-04-01T00:00:00"/>
    <d v="2017-04-04T00:00:00"/>
    <s v="Second Class"/>
    <s v="BF-11020"/>
    <x v="292"/>
    <x v="1"/>
    <s v="United States"/>
    <s v="Jacksonville"/>
    <x v="2"/>
    <n v="32216"/>
    <x v="0"/>
    <s v="TEC-PH-10004897"/>
    <x v="2"/>
    <x v="7"/>
    <s v="Mediabridge Sport Armband iPhone 5s"/>
    <n v="23.975999999999999"/>
    <n v="3"/>
    <n v="0.2"/>
    <x v="3646"/>
    <x v="2"/>
    <x v="3"/>
    <x v="1"/>
    <x v="3"/>
  </r>
  <r>
    <n v="5489"/>
    <s v="CA-2017-134495"/>
    <d v="2017-04-01T00:00:00"/>
    <d v="2017-04-04T00:00:00"/>
    <s v="Second Class"/>
    <s v="BF-11020"/>
    <x v="292"/>
    <x v="1"/>
    <s v="United States"/>
    <s v="Jacksonville"/>
    <x v="2"/>
    <n v="32216"/>
    <x v="0"/>
    <s v="OFF-LA-10000262"/>
    <x v="1"/>
    <x v="2"/>
    <s v="Avery 494"/>
    <n v="6.2640000000000002"/>
    <n v="3"/>
    <n v="0.2"/>
    <x v="308"/>
    <x v="2"/>
    <x v="3"/>
    <x v="1"/>
    <x v="3"/>
  </r>
  <r>
    <n v="5490"/>
    <s v="CA-2017-134495"/>
    <d v="2017-04-01T00:00:00"/>
    <d v="2017-04-04T00:00:00"/>
    <s v="Second Class"/>
    <s v="BF-11020"/>
    <x v="292"/>
    <x v="1"/>
    <s v="United States"/>
    <s v="Jacksonville"/>
    <x v="2"/>
    <n v="32216"/>
    <x v="0"/>
    <s v="OFF-AP-10002222"/>
    <x v="1"/>
    <x v="9"/>
    <s v="Staple holder"/>
    <n v="20.808"/>
    <n v="3"/>
    <n v="0.2"/>
    <x v="4490"/>
    <x v="2"/>
    <x v="3"/>
    <x v="1"/>
    <x v="3"/>
  </r>
  <r>
    <n v="5491"/>
    <s v="CA-2017-134495"/>
    <d v="2017-04-01T00:00:00"/>
    <d v="2017-04-04T00:00:00"/>
    <s v="Second Class"/>
    <s v="BF-11020"/>
    <x v="292"/>
    <x v="1"/>
    <s v="United States"/>
    <s v="Jacksonville"/>
    <x v="2"/>
    <n v="32216"/>
    <x v="0"/>
    <s v="FUR-CH-10003774"/>
    <x v="0"/>
    <x v="1"/>
    <s v="Global Wood Trimmed Manager's Task Chair, Khaki"/>
    <n v="218.352"/>
    <n v="3"/>
    <n v="0.2"/>
    <x v="4491"/>
    <x v="2"/>
    <x v="3"/>
    <x v="1"/>
    <x v="3"/>
  </r>
  <r>
    <n v="5492"/>
    <s v="CA-2017-164098"/>
    <d v="2017-01-26T00:00:00"/>
    <d v="2017-01-27T00:00:00"/>
    <s v="First Class"/>
    <s v="CG-12520"/>
    <x v="0"/>
    <x v="0"/>
    <s v="United States"/>
    <s v="Houston"/>
    <x v="5"/>
    <n v="77070"/>
    <x v="2"/>
    <s v="OFF-ST-10000615"/>
    <x v="1"/>
    <x v="4"/>
    <s v="SimpliFile Personal File, Black Granite, 15w x 6-15/16d x 11-1/4h"/>
    <n v="18.16"/>
    <n v="2"/>
    <n v="0.2"/>
    <x v="4492"/>
    <x v="2"/>
    <x v="3"/>
    <x v="3"/>
    <x v="9"/>
  </r>
  <r>
    <n v="5493"/>
    <s v="CA-2014-105249"/>
    <d v="2014-11-28T00:00:00"/>
    <d v="2014-11-28T00:00:00"/>
    <s v="Same Day"/>
    <s v="DH-13675"/>
    <x v="723"/>
    <x v="2"/>
    <s v="United States"/>
    <s v="San Francisco"/>
    <x v="1"/>
    <n v="94122"/>
    <x v="1"/>
    <s v="OFF-SU-10001225"/>
    <x v="1"/>
    <x v="14"/>
    <s v="Staple remover"/>
    <n v="7.36"/>
    <n v="2"/>
    <n v="0"/>
    <x v="359"/>
    <x v="0"/>
    <x v="2"/>
    <x v="0"/>
    <x v="0"/>
  </r>
  <r>
    <n v="5494"/>
    <s v="CA-2014-105249"/>
    <d v="2014-11-28T00:00:00"/>
    <d v="2014-11-28T00:00:00"/>
    <s v="Same Day"/>
    <s v="DH-13675"/>
    <x v="723"/>
    <x v="2"/>
    <s v="United States"/>
    <s v="San Francisco"/>
    <x v="1"/>
    <n v="94122"/>
    <x v="1"/>
    <s v="OFF-LA-10002043"/>
    <x v="1"/>
    <x v="2"/>
    <s v="Avery 489"/>
    <n v="41.4"/>
    <n v="4"/>
    <n v="0"/>
    <x v="1475"/>
    <x v="0"/>
    <x v="2"/>
    <x v="0"/>
    <x v="0"/>
  </r>
  <r>
    <n v="5495"/>
    <s v="CA-2014-105249"/>
    <d v="2014-11-28T00:00:00"/>
    <d v="2014-11-28T00:00:00"/>
    <s v="Same Day"/>
    <s v="DH-13675"/>
    <x v="723"/>
    <x v="2"/>
    <s v="United States"/>
    <s v="San Francisco"/>
    <x v="1"/>
    <n v="94122"/>
    <x v="1"/>
    <s v="FUR-BO-10000330"/>
    <x v="0"/>
    <x v="0"/>
    <s v="Sauder Camden County Barrister Bookcase, Planked Cherry Finish"/>
    <n v="411.33199999999999"/>
    <n v="4"/>
    <n v="0.15"/>
    <x v="1594"/>
    <x v="2"/>
    <x v="2"/>
    <x v="0"/>
    <x v="0"/>
  </r>
  <r>
    <n v="5496"/>
    <s v="CA-2015-113523"/>
    <d v="2015-09-04T00:00:00"/>
    <d v="2015-09-08T00:00:00"/>
    <s v="Standard Class"/>
    <s v="SC-20440"/>
    <x v="464"/>
    <x v="1"/>
    <s v="United States"/>
    <s v="Philadelphia"/>
    <x v="9"/>
    <n v="19140"/>
    <x v="3"/>
    <s v="OFF-BI-10001249"/>
    <x v="1"/>
    <x v="8"/>
    <s v="Avery Heavy-Duty EZD View Binder with Locking Rings"/>
    <n v="7.6559999999999997"/>
    <n v="4"/>
    <n v="0.7"/>
    <x v="3347"/>
    <x v="1"/>
    <x v="1"/>
    <x v="2"/>
    <x v="8"/>
  </r>
  <r>
    <n v="5497"/>
    <s v="CA-2017-117821"/>
    <d v="2017-06-12T00:00:00"/>
    <d v="2017-06-16T00:00:00"/>
    <s v="Standard Class"/>
    <s v="HG-15025"/>
    <x v="643"/>
    <x v="0"/>
    <s v="United States"/>
    <s v="Marion"/>
    <x v="24"/>
    <n v="43302"/>
    <x v="3"/>
    <s v="TEC-AC-10004469"/>
    <x v="2"/>
    <x v="11"/>
    <s v="Microsoft Sculpt Comfort Mouse"/>
    <n v="63.92"/>
    <n v="2"/>
    <n v="0.2"/>
    <x v="4493"/>
    <x v="2"/>
    <x v="3"/>
    <x v="1"/>
    <x v="1"/>
  </r>
  <r>
    <n v="5498"/>
    <s v="CA-2017-164378"/>
    <d v="2017-07-15T00:00:00"/>
    <d v="2017-07-18T00:00:00"/>
    <s v="Second Class"/>
    <s v="MM-18055"/>
    <x v="514"/>
    <x v="0"/>
    <s v="United States"/>
    <s v="New York City"/>
    <x v="15"/>
    <n v="10024"/>
    <x v="3"/>
    <s v="OFF-AR-10001177"/>
    <x v="1"/>
    <x v="6"/>
    <s v="Newell 349"/>
    <n v="6.56"/>
    <n v="2"/>
    <n v="0"/>
    <x v="2860"/>
    <x v="0"/>
    <x v="3"/>
    <x v="2"/>
    <x v="7"/>
  </r>
  <r>
    <n v="5499"/>
    <s v="CA-2017-164378"/>
    <d v="2017-07-15T00:00:00"/>
    <d v="2017-07-18T00:00:00"/>
    <s v="Second Class"/>
    <s v="MM-18055"/>
    <x v="514"/>
    <x v="0"/>
    <s v="United States"/>
    <s v="New York City"/>
    <x v="15"/>
    <n v="10024"/>
    <x v="3"/>
    <s v="OFF-LA-10000634"/>
    <x v="1"/>
    <x v="2"/>
    <s v="Avery 509"/>
    <n v="7.83"/>
    <n v="3"/>
    <n v="0"/>
    <x v="1569"/>
    <x v="0"/>
    <x v="3"/>
    <x v="2"/>
    <x v="7"/>
  </r>
  <r>
    <n v="5500"/>
    <s v="CA-2017-164378"/>
    <d v="2017-07-15T00:00:00"/>
    <d v="2017-07-18T00:00:00"/>
    <s v="Second Class"/>
    <s v="MM-18055"/>
    <x v="514"/>
    <x v="0"/>
    <s v="United States"/>
    <s v="New York City"/>
    <x v="15"/>
    <n v="10024"/>
    <x v="3"/>
    <s v="TEC-AC-10004708"/>
    <x v="2"/>
    <x v="11"/>
    <s v="Sony 32GB Class 10 Micro SDHC R40 Memory Card"/>
    <n v="41.9"/>
    <n v="2"/>
    <n v="0"/>
    <x v="374"/>
    <x v="0"/>
    <x v="3"/>
    <x v="2"/>
    <x v="7"/>
  </r>
  <r>
    <n v="5501"/>
    <s v="CA-2017-164378"/>
    <d v="2017-07-15T00:00:00"/>
    <d v="2017-07-18T00:00:00"/>
    <s v="Second Class"/>
    <s v="MM-18055"/>
    <x v="514"/>
    <x v="0"/>
    <s v="United States"/>
    <s v="New York City"/>
    <x v="15"/>
    <n v="10024"/>
    <x v="3"/>
    <s v="FUR-CH-10002084"/>
    <x v="0"/>
    <x v="1"/>
    <s v="Hon Mobius Operator's Chair"/>
    <n v="664.14599999999996"/>
    <n v="6"/>
    <n v="0.1"/>
    <x v="4494"/>
    <x v="3"/>
    <x v="3"/>
    <x v="2"/>
    <x v="7"/>
  </r>
  <r>
    <n v="5502"/>
    <s v="CA-2017-164378"/>
    <d v="2017-07-15T00:00:00"/>
    <d v="2017-07-18T00:00:00"/>
    <s v="Second Class"/>
    <s v="MM-18055"/>
    <x v="514"/>
    <x v="0"/>
    <s v="United States"/>
    <s v="New York City"/>
    <x v="15"/>
    <n v="10024"/>
    <x v="3"/>
    <s v="OFF-PA-10004519"/>
    <x v="1"/>
    <x v="10"/>
    <s v="Spiral Phone Message Books with Labels by Adams"/>
    <n v="8.9600000000000009"/>
    <n v="2"/>
    <n v="0"/>
    <x v="4495"/>
    <x v="0"/>
    <x v="3"/>
    <x v="2"/>
    <x v="7"/>
  </r>
  <r>
    <n v="5503"/>
    <s v="CA-2017-127782"/>
    <d v="2017-11-02T00:00:00"/>
    <d v="2017-11-06T00:00:00"/>
    <s v="Standard Class"/>
    <s v="TH-21115"/>
    <x v="764"/>
    <x v="1"/>
    <s v="United States"/>
    <s v="Philadelphia"/>
    <x v="9"/>
    <n v="19140"/>
    <x v="3"/>
    <s v="FUR-FU-10001847"/>
    <x v="0"/>
    <x v="5"/>
    <s v="Eldon Image Series Black Desk Accessories"/>
    <n v="3.3119999999999998"/>
    <n v="1"/>
    <n v="0.2"/>
    <x v="4496"/>
    <x v="2"/>
    <x v="3"/>
    <x v="0"/>
    <x v="0"/>
  </r>
  <r>
    <n v="5504"/>
    <s v="CA-2017-127782"/>
    <d v="2017-11-02T00:00:00"/>
    <d v="2017-11-06T00:00:00"/>
    <s v="Standard Class"/>
    <s v="TH-21115"/>
    <x v="764"/>
    <x v="1"/>
    <s v="United States"/>
    <s v="Philadelphia"/>
    <x v="9"/>
    <n v="19140"/>
    <x v="3"/>
    <s v="OFF-AP-10001962"/>
    <x v="1"/>
    <x v="9"/>
    <s v="Black &amp; Decker Filter for Double Action Dustbuster Cordless Vac BLDV7210"/>
    <n v="20.135999999999999"/>
    <n v="3"/>
    <n v="0.2"/>
    <x v="4497"/>
    <x v="2"/>
    <x v="3"/>
    <x v="0"/>
    <x v="0"/>
  </r>
  <r>
    <n v="5505"/>
    <s v="CA-2017-127782"/>
    <d v="2017-11-02T00:00:00"/>
    <d v="2017-11-06T00:00:00"/>
    <s v="Standard Class"/>
    <s v="TH-21115"/>
    <x v="764"/>
    <x v="1"/>
    <s v="United States"/>
    <s v="Philadelphia"/>
    <x v="9"/>
    <n v="19140"/>
    <x v="3"/>
    <s v="OFF-EN-10003845"/>
    <x v="1"/>
    <x v="12"/>
    <s v="Colored Envelopes"/>
    <n v="8.8559999999999999"/>
    <n v="3"/>
    <n v="0.2"/>
    <x v="4498"/>
    <x v="2"/>
    <x v="3"/>
    <x v="0"/>
    <x v="0"/>
  </r>
  <r>
    <n v="5506"/>
    <s v="CA-2017-127782"/>
    <d v="2017-11-02T00:00:00"/>
    <d v="2017-11-06T00:00:00"/>
    <s v="Standard Class"/>
    <s v="TH-21115"/>
    <x v="764"/>
    <x v="1"/>
    <s v="United States"/>
    <s v="Philadelphia"/>
    <x v="9"/>
    <n v="19140"/>
    <x v="3"/>
    <s v="TEC-PH-10001817"/>
    <x v="2"/>
    <x v="7"/>
    <s v="Wilson Electronics DB Pro Signal Booster"/>
    <n v="859.2"/>
    <n v="4"/>
    <n v="0.4"/>
    <x v="4499"/>
    <x v="1"/>
    <x v="3"/>
    <x v="0"/>
    <x v="0"/>
  </r>
  <r>
    <n v="5507"/>
    <s v="US-2016-162026"/>
    <d v="2016-10-08T00:00:00"/>
    <d v="2016-10-08T00:00:00"/>
    <s v="Same Day"/>
    <s v="JE-15745"/>
    <x v="32"/>
    <x v="0"/>
    <s v="United States"/>
    <s v="Los Angeles"/>
    <x v="1"/>
    <n v="90036"/>
    <x v="1"/>
    <s v="OFF-PA-10000167"/>
    <x v="1"/>
    <x v="10"/>
    <s v="Xerox 1925"/>
    <n v="61.96"/>
    <n v="2"/>
    <n v="0"/>
    <x v="3938"/>
    <x v="0"/>
    <x v="0"/>
    <x v="0"/>
    <x v="2"/>
  </r>
  <r>
    <n v="5508"/>
    <s v="CA-2016-150000"/>
    <d v="2016-04-08T00:00:00"/>
    <d v="2016-04-14T00:00:00"/>
    <s v="Standard Class"/>
    <s v="PG-18820"/>
    <x v="310"/>
    <x v="0"/>
    <s v="United States"/>
    <s v="Smyrna"/>
    <x v="32"/>
    <n v="30080"/>
    <x v="0"/>
    <s v="OFF-EN-10002973"/>
    <x v="1"/>
    <x v="12"/>
    <s v="Ampad #10 Peel &amp; Seel Holiday Envelopes"/>
    <n v="17.920000000000002"/>
    <n v="4"/>
    <n v="0"/>
    <x v="4500"/>
    <x v="0"/>
    <x v="0"/>
    <x v="1"/>
    <x v="3"/>
  </r>
  <r>
    <n v="5509"/>
    <s v="CA-2015-168529"/>
    <d v="2015-10-08T00:00:00"/>
    <d v="2015-10-12T00:00:00"/>
    <s v="Standard Class"/>
    <s v="MB-17305"/>
    <x v="93"/>
    <x v="0"/>
    <s v="United States"/>
    <s v="San Francisco"/>
    <x v="1"/>
    <n v="94122"/>
    <x v="1"/>
    <s v="FUR-FU-10001588"/>
    <x v="0"/>
    <x v="5"/>
    <s v="Deflect-o SuperTray Unbreakable Stackable Tray, Letter, Black"/>
    <n v="145.9"/>
    <n v="5"/>
    <n v="0"/>
    <x v="1263"/>
    <x v="0"/>
    <x v="1"/>
    <x v="0"/>
    <x v="2"/>
  </r>
  <r>
    <n v="5510"/>
    <s v="US-2017-152569"/>
    <d v="2017-05-15T00:00:00"/>
    <d v="2017-05-20T00:00:00"/>
    <s v="Standard Class"/>
    <s v="JD-16015"/>
    <x v="557"/>
    <x v="0"/>
    <s v="United States"/>
    <s v="Chicago"/>
    <x v="10"/>
    <n v="60653"/>
    <x v="2"/>
    <s v="OFF-PA-10001736"/>
    <x v="1"/>
    <x v="10"/>
    <s v="Xerox 1880"/>
    <n v="56.704000000000001"/>
    <n v="2"/>
    <n v="0.2"/>
    <x v="4501"/>
    <x v="2"/>
    <x v="3"/>
    <x v="1"/>
    <x v="5"/>
  </r>
  <r>
    <n v="5511"/>
    <s v="US-2017-152569"/>
    <d v="2017-05-15T00:00:00"/>
    <d v="2017-05-20T00:00:00"/>
    <s v="Standard Class"/>
    <s v="JD-16015"/>
    <x v="557"/>
    <x v="0"/>
    <s v="United States"/>
    <s v="Chicago"/>
    <x v="10"/>
    <n v="60653"/>
    <x v="2"/>
    <s v="TEC-PH-10002185"/>
    <x v="2"/>
    <x v="7"/>
    <s v="QVS USB Car Charger 2-Port 2.1Amp for iPod/iPhone/iPad/iPad 2/iPad 3"/>
    <n v="11.12"/>
    <n v="2"/>
    <n v="0.2"/>
    <x v="4502"/>
    <x v="2"/>
    <x v="3"/>
    <x v="1"/>
    <x v="5"/>
  </r>
  <r>
    <n v="5512"/>
    <s v="US-2014-137680"/>
    <d v="2014-02-24T00:00:00"/>
    <d v="2014-03-02T00:00:00"/>
    <s v="Standard Class"/>
    <s v="JH-15430"/>
    <x v="371"/>
    <x v="0"/>
    <s v="United States"/>
    <s v="Medford"/>
    <x v="21"/>
    <n v="97504"/>
    <x v="1"/>
    <s v="OFF-PA-10000174"/>
    <x v="1"/>
    <x v="10"/>
    <s v="Message Book, Wirebound, Four 5 1/2&quot; X 4&quot; Forms/Pg., 200 Dupl. Sets/Book"/>
    <n v="32.896000000000001"/>
    <n v="4"/>
    <n v="0.2"/>
    <x v="2970"/>
    <x v="2"/>
    <x v="2"/>
    <x v="3"/>
    <x v="11"/>
  </r>
  <r>
    <n v="5513"/>
    <s v="US-2014-137680"/>
    <d v="2014-02-24T00:00:00"/>
    <d v="2014-03-02T00:00:00"/>
    <s v="Standard Class"/>
    <s v="JH-15430"/>
    <x v="371"/>
    <x v="0"/>
    <s v="United States"/>
    <s v="Medford"/>
    <x v="21"/>
    <n v="97504"/>
    <x v="1"/>
    <s v="OFF-PA-10000069"/>
    <x v="1"/>
    <x v="10"/>
    <s v="TOPS 4 x 6 Fluorescent Color Memo Sheets, 500 Sheets per Pack"/>
    <n v="22.776"/>
    <n v="3"/>
    <n v="0.2"/>
    <x v="4503"/>
    <x v="2"/>
    <x v="2"/>
    <x v="3"/>
    <x v="11"/>
  </r>
  <r>
    <n v="5514"/>
    <s v="CA-2015-103177"/>
    <d v="2015-05-30T00:00:00"/>
    <d v="2015-06-01T00:00:00"/>
    <s v="First Class"/>
    <s v="EN-13780"/>
    <x v="633"/>
    <x v="0"/>
    <s v="United States"/>
    <s v="New York City"/>
    <x v="15"/>
    <n v="10009"/>
    <x v="3"/>
    <s v="TEC-PH-10001795"/>
    <x v="2"/>
    <x v="7"/>
    <s v="RCA H5401RE1 DECT 6.0 4-Line Cordless Handset With Caller ID/Call Waiting"/>
    <n v="239.97"/>
    <n v="3"/>
    <n v="0"/>
    <x v="4504"/>
    <x v="0"/>
    <x v="1"/>
    <x v="1"/>
    <x v="5"/>
  </r>
  <r>
    <n v="5515"/>
    <s v="CA-2015-103177"/>
    <d v="2015-05-30T00:00:00"/>
    <d v="2015-06-01T00:00:00"/>
    <s v="First Class"/>
    <s v="EN-13780"/>
    <x v="633"/>
    <x v="0"/>
    <s v="United States"/>
    <s v="New York City"/>
    <x v="15"/>
    <n v="10009"/>
    <x v="3"/>
    <s v="OFF-AP-10004540"/>
    <x v="1"/>
    <x v="9"/>
    <s v="Eureka The Boss Lite 10-Amp Upright Vacuum, Blue"/>
    <n v="160.32"/>
    <n v="2"/>
    <n v="0"/>
    <x v="2107"/>
    <x v="0"/>
    <x v="1"/>
    <x v="1"/>
    <x v="5"/>
  </r>
  <r>
    <n v="5516"/>
    <s v="CA-2015-103177"/>
    <d v="2015-05-30T00:00:00"/>
    <d v="2015-06-01T00:00:00"/>
    <s v="First Class"/>
    <s v="EN-13780"/>
    <x v="633"/>
    <x v="0"/>
    <s v="United States"/>
    <s v="New York City"/>
    <x v="15"/>
    <n v="10009"/>
    <x v="3"/>
    <s v="TEC-PH-10001527"/>
    <x v="2"/>
    <x v="7"/>
    <s v="Plantronics MX500i Earset"/>
    <n v="128.85"/>
    <n v="3"/>
    <n v="0"/>
    <x v="4114"/>
    <x v="0"/>
    <x v="1"/>
    <x v="1"/>
    <x v="5"/>
  </r>
  <r>
    <n v="5517"/>
    <s v="US-2016-138408"/>
    <d v="2016-11-18T00:00:00"/>
    <d v="2016-11-21T00:00:00"/>
    <s v="Second Class"/>
    <s v="KC-16255"/>
    <x v="346"/>
    <x v="1"/>
    <s v="United States"/>
    <s v="Huntsville"/>
    <x v="19"/>
    <n v="35810"/>
    <x v="0"/>
    <s v="TEC-AC-10003870"/>
    <x v="2"/>
    <x v="11"/>
    <s v="Logitech Z-906 Speaker sys - home theater - 5.1-CH"/>
    <n v="1319.96"/>
    <n v="4"/>
    <n v="0"/>
    <x v="4505"/>
    <x v="0"/>
    <x v="0"/>
    <x v="0"/>
    <x v="0"/>
  </r>
  <r>
    <n v="5518"/>
    <s v="CA-2017-117667"/>
    <d v="2017-12-04T00:00:00"/>
    <d v="2017-12-09T00:00:00"/>
    <s v="Standard Class"/>
    <s v="MS-17980"/>
    <x v="99"/>
    <x v="1"/>
    <s v="United States"/>
    <s v="Philadelphia"/>
    <x v="9"/>
    <n v="19134"/>
    <x v="3"/>
    <s v="FUR-CH-10004540"/>
    <x v="0"/>
    <x v="1"/>
    <s v="Global Chrome Stack Chair"/>
    <n v="239.96"/>
    <n v="10"/>
    <n v="0.3"/>
    <x v="4506"/>
    <x v="1"/>
    <x v="3"/>
    <x v="0"/>
    <x v="4"/>
  </r>
  <r>
    <n v="5519"/>
    <s v="CA-2017-117667"/>
    <d v="2017-12-04T00:00:00"/>
    <d v="2017-12-09T00:00:00"/>
    <s v="Standard Class"/>
    <s v="MS-17980"/>
    <x v="99"/>
    <x v="1"/>
    <s v="United States"/>
    <s v="Philadelphia"/>
    <x v="9"/>
    <n v="19134"/>
    <x v="3"/>
    <s v="FUR-FU-10004093"/>
    <x v="0"/>
    <x v="5"/>
    <s v="Hand-Finished Solid Wood Document Frame"/>
    <n v="54.768000000000001"/>
    <n v="2"/>
    <n v="0.2"/>
    <x v="4507"/>
    <x v="2"/>
    <x v="3"/>
    <x v="0"/>
    <x v="4"/>
  </r>
  <r>
    <n v="5520"/>
    <s v="CA-2017-117667"/>
    <d v="2017-12-04T00:00:00"/>
    <d v="2017-12-09T00:00:00"/>
    <s v="Standard Class"/>
    <s v="MS-17980"/>
    <x v="99"/>
    <x v="1"/>
    <s v="United States"/>
    <s v="Philadelphia"/>
    <x v="9"/>
    <n v="19134"/>
    <x v="3"/>
    <s v="OFF-AR-10000716"/>
    <x v="1"/>
    <x v="6"/>
    <s v="DIXON Ticonderoga Erasable Checking Pencils"/>
    <n v="13.391999999999999"/>
    <n v="3"/>
    <n v="0.2"/>
    <x v="4508"/>
    <x v="2"/>
    <x v="3"/>
    <x v="0"/>
    <x v="4"/>
  </r>
  <r>
    <n v="5521"/>
    <s v="CA-2017-117667"/>
    <d v="2017-12-04T00:00:00"/>
    <d v="2017-12-09T00:00:00"/>
    <s v="Standard Class"/>
    <s v="MS-17980"/>
    <x v="99"/>
    <x v="1"/>
    <s v="United States"/>
    <s v="Philadelphia"/>
    <x v="9"/>
    <n v="19134"/>
    <x v="3"/>
    <s v="OFF-PA-10002709"/>
    <x v="1"/>
    <x v="10"/>
    <s v="Xerox 1956"/>
    <n v="23.92"/>
    <n v="5"/>
    <n v="0.2"/>
    <x v="4509"/>
    <x v="2"/>
    <x v="3"/>
    <x v="0"/>
    <x v="4"/>
  </r>
  <r>
    <n v="5522"/>
    <s v="CA-2017-117667"/>
    <d v="2017-12-04T00:00:00"/>
    <d v="2017-12-09T00:00:00"/>
    <s v="Standard Class"/>
    <s v="MS-17980"/>
    <x v="99"/>
    <x v="1"/>
    <s v="United States"/>
    <s v="Philadelphia"/>
    <x v="9"/>
    <n v="19134"/>
    <x v="3"/>
    <s v="TEC-AC-10000580"/>
    <x v="2"/>
    <x v="11"/>
    <s v="Logitech G13 Programmable Gameboard with LCD Display"/>
    <n v="255.96799999999999"/>
    <n v="4"/>
    <n v="0.2"/>
    <x v="579"/>
    <x v="2"/>
    <x v="3"/>
    <x v="0"/>
    <x v="4"/>
  </r>
  <r>
    <n v="5523"/>
    <s v="CA-2016-110982"/>
    <d v="2016-06-05T00:00:00"/>
    <d v="2016-06-07T00:00:00"/>
    <s v="First Class"/>
    <s v="CK-12205"/>
    <x v="237"/>
    <x v="0"/>
    <s v="United States"/>
    <s v="Santa Clara"/>
    <x v="1"/>
    <n v="95051"/>
    <x v="1"/>
    <s v="OFF-BI-10000829"/>
    <x v="1"/>
    <x v="8"/>
    <s v="Avery Non-Stick Binders"/>
    <n v="21.552"/>
    <n v="6"/>
    <n v="0.2"/>
    <x v="4510"/>
    <x v="2"/>
    <x v="0"/>
    <x v="1"/>
    <x v="1"/>
  </r>
  <r>
    <n v="5524"/>
    <s v="CA-2016-110982"/>
    <d v="2016-06-05T00:00:00"/>
    <d v="2016-06-07T00:00:00"/>
    <s v="First Class"/>
    <s v="CK-12205"/>
    <x v="237"/>
    <x v="0"/>
    <s v="United States"/>
    <s v="Santa Clara"/>
    <x v="1"/>
    <n v="95051"/>
    <x v="1"/>
    <s v="OFF-AP-10004859"/>
    <x v="1"/>
    <x v="9"/>
    <s v="Acco 6 Outlet Guardian Premium Surge Suppressor"/>
    <n v="58.24"/>
    <n v="4"/>
    <n v="0"/>
    <x v="4511"/>
    <x v="0"/>
    <x v="0"/>
    <x v="1"/>
    <x v="1"/>
  </r>
  <r>
    <n v="5525"/>
    <s v="CA-2016-147123"/>
    <d v="2016-12-10T00:00:00"/>
    <d v="2016-12-12T00:00:00"/>
    <s v="First Class"/>
    <s v="SJ-20125"/>
    <x v="319"/>
    <x v="2"/>
    <s v="United States"/>
    <s v="Long Beach"/>
    <x v="1"/>
    <n v="90805"/>
    <x v="1"/>
    <s v="OFF-PA-10000575"/>
    <x v="1"/>
    <x v="10"/>
    <s v="Wirebound Message Books, Four 2 3/4 x 5 White Forms per Page"/>
    <n v="80.28"/>
    <n v="12"/>
    <n v="0"/>
    <x v="4512"/>
    <x v="0"/>
    <x v="0"/>
    <x v="0"/>
    <x v="4"/>
  </r>
  <r>
    <n v="5526"/>
    <s v="CA-2017-154501"/>
    <d v="2017-04-30T00:00:00"/>
    <d v="2017-05-05T00:00:00"/>
    <s v="Standard Class"/>
    <s v="EA-14035"/>
    <x v="105"/>
    <x v="1"/>
    <s v="United States"/>
    <s v="Los Angeles"/>
    <x v="1"/>
    <n v="90008"/>
    <x v="1"/>
    <s v="OFF-AR-10002804"/>
    <x v="1"/>
    <x v="6"/>
    <s v="Faber Castell Col-Erase Pencils"/>
    <n v="9.7799999999999994"/>
    <n v="2"/>
    <n v="0"/>
    <x v="4513"/>
    <x v="0"/>
    <x v="3"/>
    <x v="1"/>
    <x v="3"/>
  </r>
  <r>
    <n v="5527"/>
    <s v="CA-2017-166933"/>
    <d v="2017-04-24T00:00:00"/>
    <d v="2017-04-28T00:00:00"/>
    <s v="Standard Class"/>
    <s v="MG-17890"/>
    <x v="450"/>
    <x v="2"/>
    <s v="United States"/>
    <s v="Santa Barbara"/>
    <x v="1"/>
    <n v="93101"/>
    <x v="1"/>
    <s v="OFF-FA-10002676"/>
    <x v="1"/>
    <x v="13"/>
    <s v="Colored Push Pins"/>
    <n v="1.81"/>
    <n v="1"/>
    <n v="0"/>
    <x v="2963"/>
    <x v="0"/>
    <x v="3"/>
    <x v="1"/>
    <x v="3"/>
  </r>
  <r>
    <n v="5528"/>
    <s v="CA-2015-142055"/>
    <d v="2015-05-08T00:00:00"/>
    <d v="2015-05-10T00:00:00"/>
    <s v="First Class"/>
    <s v="AB-10255"/>
    <x v="437"/>
    <x v="2"/>
    <s v="United States"/>
    <s v="New York City"/>
    <x v="15"/>
    <n v="10009"/>
    <x v="3"/>
    <s v="OFF-PA-10003465"/>
    <x v="1"/>
    <x v="10"/>
    <s v="Xerox 1912"/>
    <n v="37.94"/>
    <n v="2"/>
    <n v="0"/>
    <x v="2672"/>
    <x v="0"/>
    <x v="1"/>
    <x v="1"/>
    <x v="5"/>
  </r>
  <r>
    <n v="5529"/>
    <s v="CA-2015-137106"/>
    <d v="2015-03-31T00:00:00"/>
    <d v="2015-04-04T00:00:00"/>
    <s v="Standard Class"/>
    <s v="SC-20260"/>
    <x v="609"/>
    <x v="1"/>
    <s v="United States"/>
    <s v="Jacksonville"/>
    <x v="2"/>
    <n v="32216"/>
    <x v="0"/>
    <s v="TEC-PH-10000011"/>
    <x v="2"/>
    <x v="7"/>
    <s v="PureGear Roll-On Screen Protector"/>
    <n v="79.959999999999994"/>
    <n v="5"/>
    <n v="0.2"/>
    <x v="4514"/>
    <x v="2"/>
    <x v="1"/>
    <x v="3"/>
    <x v="10"/>
  </r>
  <r>
    <n v="5530"/>
    <s v="CA-2017-136609"/>
    <d v="2017-08-06T00:00:00"/>
    <d v="2017-08-11T00:00:00"/>
    <s v="Standard Class"/>
    <s v="TB-21355"/>
    <x v="422"/>
    <x v="1"/>
    <s v="United States"/>
    <s v="Cedar Hill"/>
    <x v="5"/>
    <n v="75104"/>
    <x v="2"/>
    <s v="OFF-PA-10004381"/>
    <x v="1"/>
    <x v="10"/>
    <s v="14-7/8 x 11 Blue Bar Computer Printout Paper"/>
    <n v="115.29600000000001"/>
    <n v="3"/>
    <n v="0.2"/>
    <x v="942"/>
    <x v="2"/>
    <x v="3"/>
    <x v="2"/>
    <x v="6"/>
  </r>
  <r>
    <n v="5531"/>
    <s v="CA-2017-160885"/>
    <d v="2017-12-02T00:00:00"/>
    <d v="2017-12-06T00:00:00"/>
    <s v="Standard Class"/>
    <s v="JK-16090"/>
    <x v="765"/>
    <x v="0"/>
    <s v="United States"/>
    <s v="Omaha"/>
    <x v="8"/>
    <n v="68104"/>
    <x v="2"/>
    <s v="TEC-PH-10001795"/>
    <x v="2"/>
    <x v="7"/>
    <s v="ClearOne CHATAttach 160 - speaker phone"/>
    <n v="2479.96"/>
    <n v="4"/>
    <n v="0"/>
    <x v="4515"/>
    <x v="0"/>
    <x v="3"/>
    <x v="0"/>
    <x v="4"/>
  </r>
  <r>
    <n v="5532"/>
    <s v="US-2016-167472"/>
    <d v="2016-06-06T00:00:00"/>
    <d v="2016-06-07T00:00:00"/>
    <s v="First Class"/>
    <s v="CK-12595"/>
    <x v="242"/>
    <x v="0"/>
    <s v="United States"/>
    <s v="Little Rock"/>
    <x v="36"/>
    <n v="72209"/>
    <x v="0"/>
    <s v="TEC-AC-10001109"/>
    <x v="2"/>
    <x v="11"/>
    <s v="Logitech Trackman Marble Mouse"/>
    <n v="179.94"/>
    <n v="6"/>
    <n v="0"/>
    <x v="4516"/>
    <x v="0"/>
    <x v="0"/>
    <x v="1"/>
    <x v="1"/>
  </r>
  <r>
    <n v="5533"/>
    <s v="US-2016-167472"/>
    <d v="2016-06-06T00:00:00"/>
    <d v="2016-06-07T00:00:00"/>
    <s v="First Class"/>
    <s v="CK-12595"/>
    <x v="242"/>
    <x v="0"/>
    <s v="United States"/>
    <s v="Little Rock"/>
    <x v="36"/>
    <n v="72209"/>
    <x v="0"/>
    <s v="TEC-AC-10003038"/>
    <x v="2"/>
    <x v="11"/>
    <s v="Kingston Digital DataTraveler 16GB USB 2.0"/>
    <n v="26.85"/>
    <n v="3"/>
    <n v="0"/>
    <x v="4517"/>
    <x v="0"/>
    <x v="0"/>
    <x v="1"/>
    <x v="1"/>
  </r>
  <r>
    <n v="5534"/>
    <s v="US-2016-167472"/>
    <d v="2016-06-06T00:00:00"/>
    <d v="2016-06-07T00:00:00"/>
    <s v="First Class"/>
    <s v="CK-12595"/>
    <x v="242"/>
    <x v="0"/>
    <s v="United States"/>
    <s v="Little Rock"/>
    <x v="36"/>
    <n v="72209"/>
    <x v="0"/>
    <s v="TEC-AC-10003174"/>
    <x v="2"/>
    <x v="11"/>
    <s v="Plantronics S12 Corded Telephone Headset System"/>
    <n v="323.37"/>
    <n v="3"/>
    <n v="0"/>
    <x v="2435"/>
    <x v="0"/>
    <x v="0"/>
    <x v="1"/>
    <x v="1"/>
  </r>
  <r>
    <n v="5535"/>
    <s v="US-2016-167472"/>
    <d v="2016-06-06T00:00:00"/>
    <d v="2016-06-07T00:00:00"/>
    <s v="First Class"/>
    <s v="CK-12595"/>
    <x v="242"/>
    <x v="0"/>
    <s v="United States"/>
    <s v="Little Rock"/>
    <x v="36"/>
    <n v="72209"/>
    <x v="0"/>
    <s v="OFF-PA-10000157"/>
    <x v="1"/>
    <x v="10"/>
    <s v="Xerox 191"/>
    <n v="59.94"/>
    <n v="3"/>
    <n v="0"/>
    <x v="747"/>
    <x v="0"/>
    <x v="0"/>
    <x v="1"/>
    <x v="1"/>
  </r>
  <r>
    <n v="5536"/>
    <s v="US-2016-167472"/>
    <d v="2016-06-06T00:00:00"/>
    <d v="2016-06-07T00:00:00"/>
    <s v="First Class"/>
    <s v="CK-12595"/>
    <x v="242"/>
    <x v="0"/>
    <s v="United States"/>
    <s v="Little Rock"/>
    <x v="36"/>
    <n v="72209"/>
    <x v="0"/>
    <s v="OFF-BI-10001721"/>
    <x v="1"/>
    <x v="8"/>
    <s v="Trimflex Flexible Post Binders"/>
    <n v="64.14"/>
    <n v="3"/>
    <n v="0"/>
    <x v="4518"/>
    <x v="0"/>
    <x v="0"/>
    <x v="1"/>
    <x v="1"/>
  </r>
  <r>
    <n v="5537"/>
    <s v="US-2016-167472"/>
    <d v="2016-06-06T00:00:00"/>
    <d v="2016-06-07T00:00:00"/>
    <s v="First Class"/>
    <s v="CK-12595"/>
    <x v="242"/>
    <x v="0"/>
    <s v="United States"/>
    <s v="Little Rock"/>
    <x v="36"/>
    <n v="72209"/>
    <x v="0"/>
    <s v="OFF-BI-10000591"/>
    <x v="1"/>
    <x v="8"/>
    <s v="Avery Binder Labels"/>
    <n v="11.67"/>
    <n v="3"/>
    <n v="0"/>
    <x v="4519"/>
    <x v="0"/>
    <x v="0"/>
    <x v="1"/>
    <x v="1"/>
  </r>
  <r>
    <n v="5538"/>
    <s v="US-2016-167472"/>
    <d v="2016-06-06T00:00:00"/>
    <d v="2016-06-07T00:00:00"/>
    <s v="First Class"/>
    <s v="CK-12595"/>
    <x v="242"/>
    <x v="0"/>
    <s v="United States"/>
    <s v="Little Rock"/>
    <x v="36"/>
    <n v="72209"/>
    <x v="0"/>
    <s v="OFF-PA-10001534"/>
    <x v="1"/>
    <x v="10"/>
    <s v="Xerox 230"/>
    <n v="12.96"/>
    <n v="2"/>
    <n v="0"/>
    <x v="91"/>
    <x v="0"/>
    <x v="0"/>
    <x v="1"/>
    <x v="1"/>
  </r>
  <r>
    <n v="5539"/>
    <s v="CA-2015-120551"/>
    <d v="2015-04-13T00:00:00"/>
    <d v="2015-04-20T00:00:00"/>
    <s v="Standard Class"/>
    <s v="SS-20590"/>
    <x v="196"/>
    <x v="0"/>
    <s v="United States"/>
    <s v="Norfolk"/>
    <x v="8"/>
    <n v="68701"/>
    <x v="2"/>
    <s v="OFF-BI-10002071"/>
    <x v="1"/>
    <x v="8"/>
    <s v="Fellowes Black Plastic Comb Bindings"/>
    <n v="17.43"/>
    <n v="3"/>
    <n v="0"/>
    <x v="4520"/>
    <x v="0"/>
    <x v="1"/>
    <x v="1"/>
    <x v="3"/>
  </r>
  <r>
    <n v="5540"/>
    <s v="US-2017-150595"/>
    <d v="2017-05-22T00:00:00"/>
    <d v="2017-05-26T00:00:00"/>
    <s v="Standard Class"/>
    <s v="LE-16810"/>
    <x v="97"/>
    <x v="0"/>
    <s v="United States"/>
    <s v="Chicago"/>
    <x v="10"/>
    <n v="60653"/>
    <x v="2"/>
    <s v="FUR-CH-10000513"/>
    <x v="0"/>
    <x v="1"/>
    <s v="High-Back Leather Manager's Chair"/>
    <n v="181.98599999999999"/>
    <n v="2"/>
    <n v="0.3"/>
    <x v="2256"/>
    <x v="1"/>
    <x v="3"/>
    <x v="1"/>
    <x v="5"/>
  </r>
  <r>
    <n v="5541"/>
    <s v="US-2017-150595"/>
    <d v="2017-05-22T00:00:00"/>
    <d v="2017-05-26T00:00:00"/>
    <s v="Standard Class"/>
    <s v="LE-16810"/>
    <x v="97"/>
    <x v="0"/>
    <s v="United States"/>
    <s v="Chicago"/>
    <x v="10"/>
    <n v="60653"/>
    <x v="2"/>
    <s v="OFF-BI-10003274"/>
    <x v="1"/>
    <x v="8"/>
    <s v="Avery Durable Slant Ring Binders, No Labels"/>
    <n v="1.5920000000000001"/>
    <n v="2"/>
    <n v="0.8"/>
    <x v="4521"/>
    <x v="1"/>
    <x v="3"/>
    <x v="1"/>
    <x v="5"/>
  </r>
  <r>
    <n v="5542"/>
    <s v="US-2017-150595"/>
    <d v="2017-05-22T00:00:00"/>
    <d v="2017-05-26T00:00:00"/>
    <s v="Standard Class"/>
    <s v="LE-16810"/>
    <x v="97"/>
    <x v="0"/>
    <s v="United States"/>
    <s v="Chicago"/>
    <x v="10"/>
    <n v="60653"/>
    <x v="2"/>
    <s v="OFF-SU-10000381"/>
    <x v="1"/>
    <x v="14"/>
    <s v="Acme Forged Steel Scissors with Black Enamel Handles"/>
    <n v="22.344000000000001"/>
    <n v="3"/>
    <n v="0.2"/>
    <x v="4522"/>
    <x v="2"/>
    <x v="3"/>
    <x v="1"/>
    <x v="5"/>
  </r>
  <r>
    <n v="5543"/>
    <s v="CA-2016-134936"/>
    <d v="2016-12-19T00:00:00"/>
    <d v="2016-12-25T00:00:00"/>
    <s v="Standard Class"/>
    <s v="ES-14080"/>
    <x v="20"/>
    <x v="1"/>
    <s v="United States"/>
    <s v="Tucson"/>
    <x v="16"/>
    <n v="85705"/>
    <x v="1"/>
    <s v="FUR-TA-10001086"/>
    <x v="0"/>
    <x v="3"/>
    <s v="SAFCO PlanMaster Boards, 60w x 37-1/2d, White Melamine"/>
    <n v="455.97"/>
    <n v="6"/>
    <n v="0.5"/>
    <x v="4523"/>
    <x v="1"/>
    <x v="0"/>
    <x v="0"/>
    <x v="4"/>
  </r>
  <r>
    <n v="5544"/>
    <s v="CA-2016-134936"/>
    <d v="2016-12-19T00:00:00"/>
    <d v="2016-12-25T00:00:00"/>
    <s v="Standard Class"/>
    <s v="ES-14080"/>
    <x v="20"/>
    <x v="1"/>
    <s v="United States"/>
    <s v="Tucson"/>
    <x v="16"/>
    <n v="85705"/>
    <x v="1"/>
    <s v="OFF-BI-10000174"/>
    <x v="1"/>
    <x v="8"/>
    <s v="Wilson Jones Clip &amp; Carry Folder Binder Tool for Ring Binders, Clear"/>
    <n v="10.44"/>
    <n v="6"/>
    <n v="0.7"/>
    <x v="4524"/>
    <x v="1"/>
    <x v="0"/>
    <x v="0"/>
    <x v="4"/>
  </r>
  <r>
    <n v="5545"/>
    <s v="CA-2016-134936"/>
    <d v="2016-12-19T00:00:00"/>
    <d v="2016-12-25T00:00:00"/>
    <s v="Standard Class"/>
    <s v="ES-14080"/>
    <x v="20"/>
    <x v="1"/>
    <s v="United States"/>
    <s v="Tucson"/>
    <x v="16"/>
    <n v="85705"/>
    <x v="1"/>
    <s v="OFF-BI-10002103"/>
    <x v="1"/>
    <x v="8"/>
    <s v="Cardinal Slant-D Ring Binder, Heavy Gauge Vinyl"/>
    <n v="5.2140000000000004"/>
    <n v="2"/>
    <n v="0.7"/>
    <x v="4525"/>
    <x v="1"/>
    <x v="0"/>
    <x v="0"/>
    <x v="4"/>
  </r>
  <r>
    <n v="5546"/>
    <s v="CA-2017-102967"/>
    <d v="2017-09-22T00:00:00"/>
    <d v="2017-09-26T00:00:00"/>
    <s v="Standard Class"/>
    <s v="MG-17890"/>
    <x v="450"/>
    <x v="2"/>
    <s v="United States"/>
    <s v="Concord"/>
    <x v="38"/>
    <n v="3301"/>
    <x v="3"/>
    <s v="OFF-ST-10001590"/>
    <x v="1"/>
    <x v="4"/>
    <s v="Tenex Personal Project File with Scoop Front Design, Black"/>
    <n v="67.400000000000006"/>
    <n v="5"/>
    <n v="0"/>
    <x v="4526"/>
    <x v="0"/>
    <x v="3"/>
    <x v="2"/>
    <x v="8"/>
  </r>
  <r>
    <n v="5547"/>
    <s v="CA-2017-151008"/>
    <d v="2017-09-07T00:00:00"/>
    <d v="2017-09-08T00:00:00"/>
    <s v="First Class"/>
    <s v="JM-16195"/>
    <x v="594"/>
    <x v="0"/>
    <s v="United States"/>
    <s v="Draper"/>
    <x v="7"/>
    <n v="84020"/>
    <x v="1"/>
    <s v="FUR-FU-10002396"/>
    <x v="0"/>
    <x v="5"/>
    <s v="DAX Copper Panel Document Frame, 5 x 7 Size"/>
    <n v="25.16"/>
    <n v="2"/>
    <n v="0"/>
    <x v="4527"/>
    <x v="0"/>
    <x v="3"/>
    <x v="2"/>
    <x v="8"/>
  </r>
  <r>
    <n v="5548"/>
    <s v="CA-2017-151008"/>
    <d v="2017-09-07T00:00:00"/>
    <d v="2017-09-08T00:00:00"/>
    <s v="First Class"/>
    <s v="JM-16195"/>
    <x v="594"/>
    <x v="0"/>
    <s v="United States"/>
    <s v="Draper"/>
    <x v="7"/>
    <n v="84020"/>
    <x v="1"/>
    <s v="TEC-PH-10002807"/>
    <x v="2"/>
    <x v="7"/>
    <s v="Motorla HX550 Universal Bluetooth Headset"/>
    <n v="126.56"/>
    <n v="4"/>
    <n v="0.2"/>
    <x v="4528"/>
    <x v="2"/>
    <x v="3"/>
    <x v="2"/>
    <x v="8"/>
  </r>
  <r>
    <n v="5549"/>
    <s v="CA-2014-159800"/>
    <d v="2014-11-28T00:00:00"/>
    <d v="2014-12-01T00:00:00"/>
    <s v="First Class"/>
    <s v="SG-20470"/>
    <x v="495"/>
    <x v="0"/>
    <s v="United States"/>
    <s v="San Francisco"/>
    <x v="1"/>
    <n v="94109"/>
    <x v="1"/>
    <s v="OFF-AP-10004859"/>
    <x v="1"/>
    <x v="9"/>
    <s v="Acco 6 Outlet Guardian Premium Surge Suppressor"/>
    <n v="43.68"/>
    <n v="3"/>
    <n v="0"/>
    <x v="4529"/>
    <x v="0"/>
    <x v="2"/>
    <x v="0"/>
    <x v="0"/>
  </r>
  <r>
    <n v="5550"/>
    <s v="CA-2014-159800"/>
    <d v="2014-11-28T00:00:00"/>
    <d v="2014-12-01T00:00:00"/>
    <s v="First Class"/>
    <s v="SG-20470"/>
    <x v="495"/>
    <x v="0"/>
    <s v="United States"/>
    <s v="San Francisco"/>
    <x v="1"/>
    <n v="94109"/>
    <x v="1"/>
    <s v="TEC-AC-10003447"/>
    <x v="2"/>
    <x v="11"/>
    <s v="Micropad Numeric Keypads"/>
    <n v="139.93"/>
    <n v="7"/>
    <n v="0"/>
    <x v="4530"/>
    <x v="0"/>
    <x v="2"/>
    <x v="0"/>
    <x v="0"/>
  </r>
  <r>
    <n v="5551"/>
    <s v="US-2014-159618"/>
    <d v="2014-11-12T00:00:00"/>
    <d v="2014-11-16T00:00:00"/>
    <s v="Standard Class"/>
    <s v="DB-12970"/>
    <x v="715"/>
    <x v="1"/>
    <s v="United States"/>
    <s v="Houston"/>
    <x v="5"/>
    <n v="77036"/>
    <x v="2"/>
    <s v="OFF-AR-10003183"/>
    <x v="1"/>
    <x v="6"/>
    <s v="Avery Fluorescent Highlighter Four-Color Set"/>
    <n v="2.6720000000000002"/>
    <n v="1"/>
    <n v="0.2"/>
    <x v="4531"/>
    <x v="2"/>
    <x v="2"/>
    <x v="0"/>
    <x v="0"/>
  </r>
  <r>
    <n v="5552"/>
    <s v="US-2014-159618"/>
    <d v="2014-11-12T00:00:00"/>
    <d v="2014-11-16T00:00:00"/>
    <s v="Standard Class"/>
    <s v="DB-12970"/>
    <x v="715"/>
    <x v="1"/>
    <s v="United States"/>
    <s v="Houston"/>
    <x v="5"/>
    <n v="77036"/>
    <x v="2"/>
    <s v="OFF-SU-10000432"/>
    <x v="1"/>
    <x v="14"/>
    <s v="Acco Side-Punched Conventional Columnar Pads"/>
    <n v="16.655999999999999"/>
    <n v="6"/>
    <n v="0.2"/>
    <x v="4532"/>
    <x v="2"/>
    <x v="2"/>
    <x v="0"/>
    <x v="0"/>
  </r>
  <r>
    <n v="5553"/>
    <s v="US-2014-159618"/>
    <d v="2014-11-12T00:00:00"/>
    <d v="2014-11-16T00:00:00"/>
    <s v="Standard Class"/>
    <s v="DB-12970"/>
    <x v="715"/>
    <x v="1"/>
    <s v="United States"/>
    <s v="Houston"/>
    <x v="5"/>
    <n v="77036"/>
    <x v="2"/>
    <s v="TEC-AC-10003832"/>
    <x v="2"/>
    <x v="11"/>
    <s v="Imation 16GB Mini TravelDrive USB 2.0 Flash Drive"/>
    <n v="79.512"/>
    <n v="3"/>
    <n v="0.2"/>
    <x v="2360"/>
    <x v="2"/>
    <x v="2"/>
    <x v="0"/>
    <x v="0"/>
  </r>
  <r>
    <n v="5554"/>
    <s v="US-2014-159618"/>
    <d v="2014-11-12T00:00:00"/>
    <d v="2014-11-16T00:00:00"/>
    <s v="Standard Class"/>
    <s v="DB-12970"/>
    <x v="715"/>
    <x v="1"/>
    <s v="United States"/>
    <s v="Houston"/>
    <x v="5"/>
    <n v="77036"/>
    <x v="2"/>
    <s v="OFF-PA-10004100"/>
    <x v="1"/>
    <x v="10"/>
    <s v="Xerox 216"/>
    <n v="36.287999999999997"/>
    <n v="7"/>
    <n v="0.2"/>
    <x v="1663"/>
    <x v="2"/>
    <x v="2"/>
    <x v="0"/>
    <x v="0"/>
  </r>
  <r>
    <n v="5555"/>
    <s v="US-2014-159618"/>
    <d v="2014-11-12T00:00:00"/>
    <d v="2014-11-16T00:00:00"/>
    <s v="Standard Class"/>
    <s v="DB-12970"/>
    <x v="715"/>
    <x v="1"/>
    <s v="United States"/>
    <s v="Houston"/>
    <x v="5"/>
    <n v="77036"/>
    <x v="2"/>
    <s v="FUR-BO-10004467"/>
    <x v="0"/>
    <x v="0"/>
    <s v="Bestar Classic Bookcase"/>
    <n v="67.993200000000002"/>
    <n v="1"/>
    <n v="0.32"/>
    <x v="4533"/>
    <x v="1"/>
    <x v="2"/>
    <x v="0"/>
    <x v="0"/>
  </r>
  <r>
    <n v="5556"/>
    <s v="CA-2017-116113"/>
    <d v="2017-10-02T00:00:00"/>
    <d v="2017-10-06T00:00:00"/>
    <s v="Second Class"/>
    <s v="JW-15220"/>
    <x v="478"/>
    <x v="1"/>
    <s v="United States"/>
    <s v="Montgomery"/>
    <x v="19"/>
    <n v="36116"/>
    <x v="0"/>
    <s v="FUR-FU-10002963"/>
    <x v="0"/>
    <x v="5"/>
    <s v="Master Caster Door Stop, Gray"/>
    <n v="10.16"/>
    <n v="2"/>
    <n v="0"/>
    <x v="4534"/>
    <x v="0"/>
    <x v="3"/>
    <x v="0"/>
    <x v="2"/>
  </r>
  <r>
    <n v="5557"/>
    <s v="CA-2015-125066"/>
    <d v="2015-12-14T00:00:00"/>
    <d v="2015-12-18T00:00:00"/>
    <s v="Standard Class"/>
    <s v="KD-16495"/>
    <x v="470"/>
    <x v="1"/>
    <s v="United States"/>
    <s v="Jackson"/>
    <x v="35"/>
    <n v="39212"/>
    <x v="0"/>
    <s v="FUR-FU-10003829"/>
    <x v="0"/>
    <x v="5"/>
    <s v="Stackable Trays"/>
    <n v="6.16"/>
    <n v="2"/>
    <n v="0"/>
    <x v="4535"/>
    <x v="0"/>
    <x v="1"/>
    <x v="0"/>
    <x v="4"/>
  </r>
  <r>
    <n v="5558"/>
    <s v="CA-2015-125066"/>
    <d v="2015-12-14T00:00:00"/>
    <d v="2015-12-18T00:00:00"/>
    <s v="Standard Class"/>
    <s v="KD-16495"/>
    <x v="470"/>
    <x v="1"/>
    <s v="United States"/>
    <s v="Jackson"/>
    <x v="35"/>
    <n v="39212"/>
    <x v="0"/>
    <s v="OFF-AR-10003582"/>
    <x v="1"/>
    <x v="6"/>
    <s v="Boston Electric Pencil Sharpener, Model 1818, Charcoal Black"/>
    <n v="56.3"/>
    <n v="2"/>
    <n v="0"/>
    <x v="2662"/>
    <x v="0"/>
    <x v="1"/>
    <x v="0"/>
    <x v="4"/>
  </r>
  <r>
    <n v="5559"/>
    <s v="US-2015-114741"/>
    <d v="2015-12-06T00:00:00"/>
    <d v="2015-12-10T00:00:00"/>
    <s v="Standard Class"/>
    <s v="IL-15100"/>
    <x v="582"/>
    <x v="0"/>
    <s v="United States"/>
    <s v="North Las Vegas"/>
    <x v="33"/>
    <n v="89031"/>
    <x v="1"/>
    <s v="OFF-PA-10000048"/>
    <x v="1"/>
    <x v="10"/>
    <s v="Xerox 20"/>
    <n v="6.48"/>
    <n v="1"/>
    <n v="0"/>
    <x v="90"/>
    <x v="0"/>
    <x v="1"/>
    <x v="0"/>
    <x v="4"/>
  </r>
  <r>
    <n v="5560"/>
    <s v="US-2015-114741"/>
    <d v="2015-12-06T00:00:00"/>
    <d v="2015-12-10T00:00:00"/>
    <s v="Standard Class"/>
    <s v="IL-15100"/>
    <x v="582"/>
    <x v="0"/>
    <s v="United States"/>
    <s v="North Las Vegas"/>
    <x v="33"/>
    <n v="89031"/>
    <x v="1"/>
    <s v="OFF-ST-10000078"/>
    <x v="1"/>
    <x v="4"/>
    <s v="Tennsco 6- and 18-Compartment Lockers"/>
    <n v="1325.85"/>
    <n v="5"/>
    <n v="0"/>
    <x v="2366"/>
    <x v="0"/>
    <x v="1"/>
    <x v="0"/>
    <x v="4"/>
  </r>
  <r>
    <n v="5561"/>
    <s v="US-2015-114741"/>
    <d v="2015-12-06T00:00:00"/>
    <d v="2015-12-10T00:00:00"/>
    <s v="Standard Class"/>
    <s v="IL-15100"/>
    <x v="582"/>
    <x v="0"/>
    <s v="United States"/>
    <s v="North Las Vegas"/>
    <x v="33"/>
    <n v="89031"/>
    <x v="1"/>
    <s v="OFF-LA-10004853"/>
    <x v="1"/>
    <x v="2"/>
    <s v="Avery 483"/>
    <n v="14.94"/>
    <n v="3"/>
    <n v="0"/>
    <x v="2557"/>
    <x v="0"/>
    <x v="1"/>
    <x v="0"/>
    <x v="4"/>
  </r>
  <r>
    <n v="5562"/>
    <s v="CA-2017-133263"/>
    <d v="2017-03-31T00:00:00"/>
    <d v="2017-04-02T00:00:00"/>
    <s v="Second Class"/>
    <s v="JE-15610"/>
    <x v="531"/>
    <x v="1"/>
    <s v="United States"/>
    <s v="Atlanta"/>
    <x v="32"/>
    <n v="30318"/>
    <x v="0"/>
    <s v="OFF-BI-10001153"/>
    <x v="1"/>
    <x v="8"/>
    <s v="Ibico Recycled Grain-Textured Covers"/>
    <n v="34.54"/>
    <n v="1"/>
    <n v="0"/>
    <x v="4536"/>
    <x v="0"/>
    <x v="3"/>
    <x v="3"/>
    <x v="10"/>
  </r>
  <r>
    <n v="5563"/>
    <s v="CA-2017-133263"/>
    <d v="2017-03-31T00:00:00"/>
    <d v="2017-04-02T00:00:00"/>
    <s v="Second Class"/>
    <s v="JE-15610"/>
    <x v="531"/>
    <x v="1"/>
    <s v="United States"/>
    <s v="Atlanta"/>
    <x v="32"/>
    <n v="30318"/>
    <x v="0"/>
    <s v="TEC-CO-10001449"/>
    <x v="2"/>
    <x v="16"/>
    <s v="Hewlett Packard LaserJet 3310 Copier"/>
    <n v="2999.95"/>
    <n v="5"/>
    <n v="0"/>
    <x v="4537"/>
    <x v="0"/>
    <x v="3"/>
    <x v="3"/>
    <x v="10"/>
  </r>
  <r>
    <n v="5564"/>
    <s v="CA-2017-133263"/>
    <d v="2017-03-31T00:00:00"/>
    <d v="2017-04-02T00:00:00"/>
    <s v="Second Class"/>
    <s v="JE-15610"/>
    <x v="531"/>
    <x v="1"/>
    <s v="United States"/>
    <s v="Atlanta"/>
    <x v="32"/>
    <n v="30318"/>
    <x v="0"/>
    <s v="OFF-BI-10000474"/>
    <x v="1"/>
    <x v="8"/>
    <s v="Avery Recycled Flexi-View Covers for Binding Systems"/>
    <n v="64.12"/>
    <n v="4"/>
    <n v="0"/>
    <x v="4538"/>
    <x v="0"/>
    <x v="3"/>
    <x v="3"/>
    <x v="10"/>
  </r>
  <r>
    <n v="5565"/>
    <s v="CA-2017-157966"/>
    <d v="2017-03-13T00:00:00"/>
    <d v="2017-03-13T00:00:00"/>
    <s v="Same Day"/>
    <s v="SU-20665"/>
    <x v="711"/>
    <x v="2"/>
    <s v="United States"/>
    <s v="Chicago"/>
    <x v="10"/>
    <n v="60610"/>
    <x v="2"/>
    <s v="OFF-AR-10000799"/>
    <x v="1"/>
    <x v="6"/>
    <s v="Col-Erase Pencils with Erasers"/>
    <n v="19.456"/>
    <n v="4"/>
    <n v="0.2"/>
    <x v="4539"/>
    <x v="2"/>
    <x v="3"/>
    <x v="3"/>
    <x v="10"/>
  </r>
  <r>
    <n v="5566"/>
    <s v="CA-2017-157966"/>
    <d v="2017-03-13T00:00:00"/>
    <d v="2017-03-13T00:00:00"/>
    <s v="Same Day"/>
    <s v="SU-20665"/>
    <x v="711"/>
    <x v="2"/>
    <s v="United States"/>
    <s v="Chicago"/>
    <x v="10"/>
    <n v="60610"/>
    <x v="2"/>
    <s v="TEC-MA-10002109"/>
    <x v="2"/>
    <x v="15"/>
    <s v="HP Officejet Pro 8600 e-All-In-One Printer, Copier, Scanner, Fax"/>
    <n v="209.98599999999999"/>
    <n v="2"/>
    <n v="0.3"/>
    <x v="4540"/>
    <x v="1"/>
    <x v="3"/>
    <x v="3"/>
    <x v="10"/>
  </r>
  <r>
    <n v="5567"/>
    <s v="CA-2017-157966"/>
    <d v="2017-03-13T00:00:00"/>
    <d v="2017-03-13T00:00:00"/>
    <s v="Same Day"/>
    <s v="SU-20665"/>
    <x v="711"/>
    <x v="2"/>
    <s v="United States"/>
    <s v="Chicago"/>
    <x v="10"/>
    <n v="60610"/>
    <x v="2"/>
    <s v="OFF-AR-10003338"/>
    <x v="1"/>
    <x v="6"/>
    <s v="Eberhard Faber 3 1/2&quot; Golf Pencils"/>
    <n v="29.76"/>
    <n v="5"/>
    <n v="0.2"/>
    <x v="4541"/>
    <x v="2"/>
    <x v="3"/>
    <x v="3"/>
    <x v="10"/>
  </r>
  <r>
    <n v="5568"/>
    <s v="CA-2017-157966"/>
    <d v="2017-03-13T00:00:00"/>
    <d v="2017-03-13T00:00:00"/>
    <s v="Same Day"/>
    <s v="SU-20665"/>
    <x v="711"/>
    <x v="2"/>
    <s v="United States"/>
    <s v="Chicago"/>
    <x v="10"/>
    <n v="60610"/>
    <x v="2"/>
    <s v="FUR-CH-10003606"/>
    <x v="0"/>
    <x v="1"/>
    <s v="SAFCO Folding Chair Trolley"/>
    <n v="89.768000000000001"/>
    <n v="1"/>
    <n v="0.3"/>
    <x v="4542"/>
    <x v="1"/>
    <x v="3"/>
    <x v="3"/>
    <x v="10"/>
  </r>
  <r>
    <n v="5569"/>
    <s v="CA-2017-157966"/>
    <d v="2017-03-13T00:00:00"/>
    <d v="2017-03-13T00:00:00"/>
    <s v="Same Day"/>
    <s v="SU-20665"/>
    <x v="711"/>
    <x v="2"/>
    <s v="United States"/>
    <s v="Chicago"/>
    <x v="10"/>
    <n v="60610"/>
    <x v="2"/>
    <s v="TEC-CO-10001449"/>
    <x v="2"/>
    <x v="16"/>
    <s v="Hewlett Packard LaserJet 3310 Copier"/>
    <n v="959.98400000000004"/>
    <n v="2"/>
    <n v="0.2"/>
    <x v="330"/>
    <x v="2"/>
    <x v="3"/>
    <x v="3"/>
    <x v="10"/>
  </r>
  <r>
    <n v="5570"/>
    <s v="CA-2017-157966"/>
    <d v="2017-03-13T00:00:00"/>
    <d v="2017-03-13T00:00:00"/>
    <s v="Same Day"/>
    <s v="SU-20665"/>
    <x v="711"/>
    <x v="2"/>
    <s v="United States"/>
    <s v="Chicago"/>
    <x v="10"/>
    <n v="60610"/>
    <x v="2"/>
    <s v="OFF-PA-10001934"/>
    <x v="1"/>
    <x v="10"/>
    <s v="Xerox 1993"/>
    <n v="15.552"/>
    <n v="3"/>
    <n v="0.2"/>
    <x v="903"/>
    <x v="2"/>
    <x v="3"/>
    <x v="3"/>
    <x v="10"/>
  </r>
  <r>
    <n v="5571"/>
    <s v="CA-2017-157966"/>
    <d v="2017-03-13T00:00:00"/>
    <d v="2017-03-13T00:00:00"/>
    <s v="Same Day"/>
    <s v="SU-20665"/>
    <x v="711"/>
    <x v="2"/>
    <s v="United States"/>
    <s v="Chicago"/>
    <x v="10"/>
    <n v="60610"/>
    <x v="2"/>
    <s v="TEC-PH-10001527"/>
    <x v="2"/>
    <x v="7"/>
    <s v="Plantronics MX500i Earset"/>
    <n v="34.36"/>
    <n v="1"/>
    <n v="0.2"/>
    <x v="4543"/>
    <x v="2"/>
    <x v="3"/>
    <x v="3"/>
    <x v="10"/>
  </r>
  <r>
    <n v="5572"/>
    <s v="CA-2014-151162"/>
    <d v="2014-12-05T00:00:00"/>
    <d v="2014-12-09T00:00:00"/>
    <s v="Standard Class"/>
    <s v="EA-14035"/>
    <x v="105"/>
    <x v="1"/>
    <s v="United States"/>
    <s v="Columbus"/>
    <x v="24"/>
    <n v="43229"/>
    <x v="3"/>
    <s v="OFF-PA-10001033"/>
    <x v="1"/>
    <x v="10"/>
    <s v="Xerox 1893"/>
    <n v="98.376000000000005"/>
    <n v="3"/>
    <n v="0.2"/>
    <x v="4544"/>
    <x v="2"/>
    <x v="2"/>
    <x v="0"/>
    <x v="4"/>
  </r>
  <r>
    <n v="5573"/>
    <s v="CA-2014-151162"/>
    <d v="2014-12-05T00:00:00"/>
    <d v="2014-12-09T00:00:00"/>
    <s v="Standard Class"/>
    <s v="EA-14035"/>
    <x v="105"/>
    <x v="1"/>
    <s v="United States"/>
    <s v="Columbus"/>
    <x v="24"/>
    <n v="43229"/>
    <x v="3"/>
    <s v="OFF-BI-10003719"/>
    <x v="1"/>
    <x v="8"/>
    <s v="Large Capacity Hanging Post Binders"/>
    <n v="29.94"/>
    <n v="4"/>
    <n v="0.7"/>
    <x v="4545"/>
    <x v="1"/>
    <x v="2"/>
    <x v="0"/>
    <x v="4"/>
  </r>
  <r>
    <n v="5574"/>
    <s v="CA-2014-151162"/>
    <d v="2014-12-05T00:00:00"/>
    <d v="2014-12-09T00:00:00"/>
    <s v="Standard Class"/>
    <s v="EA-14035"/>
    <x v="105"/>
    <x v="1"/>
    <s v="United States"/>
    <s v="Columbus"/>
    <x v="24"/>
    <n v="43229"/>
    <x v="3"/>
    <s v="OFF-PA-10003036"/>
    <x v="1"/>
    <x v="10"/>
    <s v="Black Print Carbonless 8 1/2&quot; x 8 1/4&quot; Rapid Memo Book"/>
    <n v="17.472000000000001"/>
    <n v="3"/>
    <n v="0.2"/>
    <x v="4546"/>
    <x v="2"/>
    <x v="2"/>
    <x v="0"/>
    <x v="4"/>
  </r>
  <r>
    <n v="5575"/>
    <s v="CA-2014-151162"/>
    <d v="2014-12-05T00:00:00"/>
    <d v="2014-12-09T00:00:00"/>
    <s v="Standard Class"/>
    <s v="EA-14035"/>
    <x v="105"/>
    <x v="1"/>
    <s v="United States"/>
    <s v="Columbus"/>
    <x v="24"/>
    <n v="43229"/>
    <x v="3"/>
    <s v="TEC-PH-10001870"/>
    <x v="2"/>
    <x v="7"/>
    <s v="Lunatik TT5L-002 Taktik Strike Impact Protection System for iPhone 5"/>
    <n v="36.738"/>
    <n v="1"/>
    <n v="0.4"/>
    <x v="4547"/>
    <x v="1"/>
    <x v="2"/>
    <x v="0"/>
    <x v="4"/>
  </r>
  <r>
    <n v="5576"/>
    <s v="CA-2014-151162"/>
    <d v="2014-12-05T00:00:00"/>
    <d v="2014-12-09T00:00:00"/>
    <s v="Standard Class"/>
    <s v="EA-14035"/>
    <x v="105"/>
    <x v="1"/>
    <s v="United States"/>
    <s v="Columbus"/>
    <x v="24"/>
    <n v="43229"/>
    <x v="3"/>
    <s v="TEC-PH-10001809"/>
    <x v="2"/>
    <x v="7"/>
    <s v="Panasonic KX T7736-B Digital phone"/>
    <n v="179.94"/>
    <n v="2"/>
    <n v="0.4"/>
    <x v="4548"/>
    <x v="1"/>
    <x v="2"/>
    <x v="0"/>
    <x v="4"/>
  </r>
  <r>
    <n v="5577"/>
    <s v="CA-2016-136686"/>
    <d v="2016-12-12T00:00:00"/>
    <d v="2016-12-16T00:00:00"/>
    <s v="Standard Class"/>
    <s v="RF-19840"/>
    <x v="167"/>
    <x v="0"/>
    <s v="United States"/>
    <s v="Pasadena"/>
    <x v="1"/>
    <n v="91104"/>
    <x v="1"/>
    <s v="FUR-FU-10004864"/>
    <x v="0"/>
    <x v="5"/>
    <s v="Howard Miller 14-1/2&quot; Diameter Chrome Round Wall Clock"/>
    <n v="383.64"/>
    <n v="6"/>
    <n v="0"/>
    <x v="4549"/>
    <x v="0"/>
    <x v="0"/>
    <x v="0"/>
    <x v="4"/>
  </r>
  <r>
    <n v="5578"/>
    <s v="CA-2016-136686"/>
    <d v="2016-12-12T00:00:00"/>
    <d v="2016-12-16T00:00:00"/>
    <s v="Standard Class"/>
    <s v="RF-19840"/>
    <x v="167"/>
    <x v="0"/>
    <s v="United States"/>
    <s v="Pasadena"/>
    <x v="1"/>
    <n v="91104"/>
    <x v="1"/>
    <s v="OFF-AP-10002350"/>
    <x v="1"/>
    <x v="9"/>
    <s v="Belkin F9H710-06 7 Outlet SurgeMaster Surge Protector"/>
    <n v="56.52"/>
    <n v="3"/>
    <n v="0"/>
    <x v="1673"/>
    <x v="0"/>
    <x v="0"/>
    <x v="0"/>
    <x v="4"/>
  </r>
  <r>
    <n v="5579"/>
    <s v="CA-2017-137498"/>
    <d v="2017-09-09T00:00:00"/>
    <d v="2017-09-14T00:00:00"/>
    <s v="Second Class"/>
    <s v="LC-17050"/>
    <x v="702"/>
    <x v="0"/>
    <s v="United States"/>
    <s v="Los Angeles"/>
    <x v="1"/>
    <n v="90004"/>
    <x v="1"/>
    <s v="OFF-AR-10003829"/>
    <x v="1"/>
    <x v="6"/>
    <s v="Newell 35"/>
    <n v="6.56"/>
    <n v="2"/>
    <n v="0"/>
    <x v="2860"/>
    <x v="0"/>
    <x v="3"/>
    <x v="2"/>
    <x v="8"/>
  </r>
  <r>
    <n v="5580"/>
    <s v="CA-2017-137498"/>
    <d v="2017-09-09T00:00:00"/>
    <d v="2017-09-14T00:00:00"/>
    <s v="Second Class"/>
    <s v="LC-17050"/>
    <x v="702"/>
    <x v="0"/>
    <s v="United States"/>
    <s v="Los Angeles"/>
    <x v="1"/>
    <n v="90004"/>
    <x v="1"/>
    <s v="FUR-CH-10003833"/>
    <x v="0"/>
    <x v="1"/>
    <s v="Novimex Fabric Task Chair"/>
    <n v="243.92"/>
    <n v="5"/>
    <n v="0.2"/>
    <x v="4550"/>
    <x v="2"/>
    <x v="3"/>
    <x v="2"/>
    <x v="8"/>
  </r>
  <r>
    <n v="5581"/>
    <s v="CA-2017-137498"/>
    <d v="2017-09-09T00:00:00"/>
    <d v="2017-09-14T00:00:00"/>
    <s v="Second Class"/>
    <s v="LC-17050"/>
    <x v="702"/>
    <x v="0"/>
    <s v="United States"/>
    <s v="Los Angeles"/>
    <x v="1"/>
    <n v="90004"/>
    <x v="1"/>
    <s v="OFF-PA-10000143"/>
    <x v="1"/>
    <x v="10"/>
    <s v="Astroparche Fine Business Paper"/>
    <n v="47.52"/>
    <n v="9"/>
    <n v="0"/>
    <x v="4551"/>
    <x v="0"/>
    <x v="3"/>
    <x v="2"/>
    <x v="8"/>
  </r>
  <r>
    <n v="5582"/>
    <s v="CA-2017-163818"/>
    <d v="2017-10-04T00:00:00"/>
    <d v="2017-10-08T00:00:00"/>
    <s v="Standard Class"/>
    <s v="PS-18970"/>
    <x v="28"/>
    <x v="2"/>
    <s v="United States"/>
    <s v="Clinton"/>
    <x v="39"/>
    <n v="20735"/>
    <x v="3"/>
    <s v="FUR-FU-10000076"/>
    <x v="0"/>
    <x v="5"/>
    <s v="24-Hour Round Wall Clock"/>
    <n v="19.98"/>
    <n v="1"/>
    <n v="0"/>
    <x v="4552"/>
    <x v="0"/>
    <x v="3"/>
    <x v="0"/>
    <x v="2"/>
  </r>
  <r>
    <n v="5583"/>
    <s v="CA-2016-161158"/>
    <d v="2016-05-09T00:00:00"/>
    <d v="2016-05-13T00:00:00"/>
    <s v="Standard Class"/>
    <s v="PS-18970"/>
    <x v="28"/>
    <x v="2"/>
    <s v="United States"/>
    <s v="New York City"/>
    <x v="15"/>
    <n v="10024"/>
    <x v="3"/>
    <s v="OFF-AR-10000462"/>
    <x v="1"/>
    <x v="6"/>
    <s v="Sanford Pocket Accent Highlighters"/>
    <n v="8"/>
    <n v="5"/>
    <n v="0"/>
    <x v="4553"/>
    <x v="0"/>
    <x v="0"/>
    <x v="1"/>
    <x v="5"/>
  </r>
  <r>
    <n v="5584"/>
    <s v="CA-2014-116673"/>
    <d v="2014-12-15T00:00:00"/>
    <d v="2014-12-19T00:00:00"/>
    <s v="Second Class"/>
    <s v="JO-15280"/>
    <x v="123"/>
    <x v="0"/>
    <s v="United States"/>
    <s v="San Diego"/>
    <x v="1"/>
    <n v="92037"/>
    <x v="1"/>
    <s v="FUR-FU-10003829"/>
    <x v="0"/>
    <x v="5"/>
    <s v="Stackable Trays"/>
    <n v="6.16"/>
    <n v="2"/>
    <n v="0"/>
    <x v="4535"/>
    <x v="0"/>
    <x v="2"/>
    <x v="0"/>
    <x v="4"/>
  </r>
  <r>
    <n v="5585"/>
    <s v="CA-2017-105333"/>
    <d v="2017-11-30T00:00:00"/>
    <d v="2017-12-04T00:00:00"/>
    <s v="Standard Class"/>
    <s v="VP-21730"/>
    <x v="163"/>
    <x v="2"/>
    <s v="United States"/>
    <s v="New York City"/>
    <x v="15"/>
    <n v="10011"/>
    <x v="3"/>
    <s v="OFF-ST-10002182"/>
    <x v="1"/>
    <x v="4"/>
    <s v="Iris 3-Drawer Stacking Bin, Black"/>
    <n v="83.56"/>
    <n v="4"/>
    <n v="0"/>
    <x v="4554"/>
    <x v="0"/>
    <x v="3"/>
    <x v="0"/>
    <x v="0"/>
  </r>
  <r>
    <n v="5586"/>
    <s v="CA-2017-105333"/>
    <d v="2017-11-30T00:00:00"/>
    <d v="2017-12-04T00:00:00"/>
    <s v="Standard Class"/>
    <s v="VP-21730"/>
    <x v="163"/>
    <x v="2"/>
    <s v="United States"/>
    <s v="New York City"/>
    <x v="15"/>
    <n v="10011"/>
    <x v="3"/>
    <s v="TEC-PH-10001468"/>
    <x v="2"/>
    <x v="7"/>
    <s v="Panasonic Business Telephones KX-T7736"/>
    <n v="546.05999999999995"/>
    <n v="3"/>
    <n v="0"/>
    <x v="4555"/>
    <x v="0"/>
    <x v="3"/>
    <x v="0"/>
    <x v="0"/>
  </r>
  <r>
    <n v="5587"/>
    <s v="CA-2017-105333"/>
    <d v="2017-11-30T00:00:00"/>
    <d v="2017-12-04T00:00:00"/>
    <s v="Standard Class"/>
    <s v="VP-21730"/>
    <x v="163"/>
    <x v="2"/>
    <s v="United States"/>
    <s v="New York City"/>
    <x v="15"/>
    <n v="10011"/>
    <x v="3"/>
    <s v="OFF-ST-10001809"/>
    <x v="1"/>
    <x v="4"/>
    <s v="Fellowes Officeware Wire Shelving"/>
    <n v="269.49"/>
    <n v="3"/>
    <n v="0"/>
    <x v="2181"/>
    <x v="0"/>
    <x v="3"/>
    <x v="0"/>
    <x v="0"/>
  </r>
  <r>
    <n v="5588"/>
    <s v="CA-2015-149993"/>
    <d v="2015-03-19T00:00:00"/>
    <d v="2015-03-20T00:00:00"/>
    <s v="First Class"/>
    <s v="GA-14725"/>
    <x v="315"/>
    <x v="0"/>
    <s v="United States"/>
    <s v="Lancaster"/>
    <x v="1"/>
    <n v="93534"/>
    <x v="1"/>
    <s v="OFF-FA-10001561"/>
    <x v="1"/>
    <x v="13"/>
    <s v="Stockwell Push Pins"/>
    <n v="10.9"/>
    <n v="5"/>
    <n v="0"/>
    <x v="4556"/>
    <x v="0"/>
    <x v="1"/>
    <x v="3"/>
    <x v="10"/>
  </r>
  <r>
    <n v="5589"/>
    <s v="CA-2014-168158"/>
    <d v="2014-07-19T00:00:00"/>
    <d v="2014-07-24T00:00:00"/>
    <s v="Standard Class"/>
    <s v="EM-14140"/>
    <x v="670"/>
    <x v="2"/>
    <s v="United States"/>
    <s v="Great Falls"/>
    <x v="37"/>
    <n v="59405"/>
    <x v="1"/>
    <s v="OFF-BI-10001759"/>
    <x v="1"/>
    <x v="8"/>
    <s v="Acco Pressboard Covers with Storage Hooks, 14 7/8&quot; x 11&quot;, Dark Blue"/>
    <n v="6.0960000000000001"/>
    <n v="2"/>
    <n v="0.2"/>
    <x v="889"/>
    <x v="2"/>
    <x v="2"/>
    <x v="2"/>
    <x v="7"/>
  </r>
  <r>
    <n v="5590"/>
    <s v="CA-2016-115224"/>
    <d v="2016-12-08T00:00:00"/>
    <d v="2016-12-11T00:00:00"/>
    <s v="Second Class"/>
    <s v="DB-13615"/>
    <x v="140"/>
    <x v="0"/>
    <s v="United States"/>
    <s v="San Francisco"/>
    <x v="1"/>
    <n v="94110"/>
    <x v="1"/>
    <s v="OFF-ST-10000615"/>
    <x v="1"/>
    <x v="4"/>
    <s v="SimpliFile Personal File, Black Granite, 15w x 6-15/16d x 11-1/4h"/>
    <n v="34.049999999999997"/>
    <n v="3"/>
    <n v="0"/>
    <x v="4397"/>
    <x v="0"/>
    <x v="0"/>
    <x v="0"/>
    <x v="4"/>
  </r>
  <r>
    <n v="5591"/>
    <s v="CA-2016-115224"/>
    <d v="2016-12-08T00:00:00"/>
    <d v="2016-12-11T00:00:00"/>
    <s v="Second Class"/>
    <s v="DB-13615"/>
    <x v="140"/>
    <x v="0"/>
    <s v="United States"/>
    <s v="San Francisco"/>
    <x v="1"/>
    <n v="94110"/>
    <x v="1"/>
    <s v="OFF-ST-10003816"/>
    <x v="1"/>
    <x v="4"/>
    <s v="Fellowes High-Stak Drawer Files"/>
    <n v="352.38"/>
    <n v="2"/>
    <n v="0"/>
    <x v="864"/>
    <x v="0"/>
    <x v="0"/>
    <x v="0"/>
    <x v="4"/>
  </r>
  <r>
    <n v="5592"/>
    <s v="CA-2014-164742"/>
    <d v="2014-10-13T00:00:00"/>
    <d v="2014-10-18T00:00:00"/>
    <s v="Second Class"/>
    <s v="ML-17395"/>
    <x v="504"/>
    <x v="1"/>
    <s v="United States"/>
    <s v="Lakewood"/>
    <x v="30"/>
    <n v="8701"/>
    <x v="3"/>
    <s v="FUR-CH-10002880"/>
    <x v="0"/>
    <x v="1"/>
    <s v="Global High-Back Leather Tilter, Burgundy"/>
    <n v="245.98"/>
    <n v="2"/>
    <n v="0"/>
    <x v="4557"/>
    <x v="0"/>
    <x v="2"/>
    <x v="0"/>
    <x v="2"/>
  </r>
  <r>
    <n v="5593"/>
    <s v="CA-2014-164742"/>
    <d v="2014-10-13T00:00:00"/>
    <d v="2014-10-18T00:00:00"/>
    <s v="Second Class"/>
    <s v="ML-17395"/>
    <x v="504"/>
    <x v="1"/>
    <s v="United States"/>
    <s v="Lakewood"/>
    <x v="30"/>
    <n v="8701"/>
    <x v="3"/>
    <s v="OFF-BI-10004738"/>
    <x v="1"/>
    <x v="8"/>
    <s v="Flexible Leather- Look Classic Collection Ring Binder"/>
    <n v="18.940000000000001"/>
    <n v="1"/>
    <n v="0"/>
    <x v="4558"/>
    <x v="0"/>
    <x v="2"/>
    <x v="0"/>
    <x v="2"/>
  </r>
  <r>
    <n v="5594"/>
    <s v="US-2017-108014"/>
    <d v="2017-11-19T00:00:00"/>
    <d v="2017-11-25T00:00:00"/>
    <s v="Standard Class"/>
    <s v="JH-15430"/>
    <x v="371"/>
    <x v="0"/>
    <s v="United States"/>
    <s v="Cleveland"/>
    <x v="24"/>
    <n v="44105"/>
    <x v="3"/>
    <s v="OFF-BI-10003984"/>
    <x v="1"/>
    <x v="8"/>
    <s v="Lock-Up Easel 'Spel-Binder'"/>
    <n v="59.912999999999997"/>
    <n v="7"/>
    <n v="0.7"/>
    <x v="4559"/>
    <x v="1"/>
    <x v="3"/>
    <x v="0"/>
    <x v="0"/>
  </r>
  <r>
    <n v="5595"/>
    <s v="CA-2017-160325"/>
    <d v="2017-09-24T00:00:00"/>
    <d v="2017-09-24T00:00:00"/>
    <s v="Same Day"/>
    <s v="BP-11095"/>
    <x v="162"/>
    <x v="1"/>
    <s v="United States"/>
    <s v="Lawrence"/>
    <x v="31"/>
    <n v="1841"/>
    <x v="3"/>
    <s v="TEC-PH-10000984"/>
    <x v="2"/>
    <x v="7"/>
    <s v="Panasonic KX-TG9471B"/>
    <n v="391.98"/>
    <n v="2"/>
    <n v="0"/>
    <x v="4560"/>
    <x v="0"/>
    <x v="3"/>
    <x v="2"/>
    <x v="8"/>
  </r>
  <r>
    <n v="5596"/>
    <s v="CA-2017-160325"/>
    <d v="2017-09-24T00:00:00"/>
    <d v="2017-09-24T00:00:00"/>
    <s v="Same Day"/>
    <s v="BP-11095"/>
    <x v="162"/>
    <x v="1"/>
    <s v="United States"/>
    <s v="Lawrence"/>
    <x v="31"/>
    <n v="1841"/>
    <x v="3"/>
    <s v="TEC-PH-10001944"/>
    <x v="2"/>
    <x v="7"/>
    <s v="Wi-Ex zBoost YX540 Cellular Phone Signal Booster"/>
    <n v="437.85"/>
    <n v="3"/>
    <n v="0"/>
    <x v="2020"/>
    <x v="0"/>
    <x v="3"/>
    <x v="2"/>
    <x v="8"/>
  </r>
  <r>
    <n v="5597"/>
    <s v="CA-2015-159779"/>
    <d v="2015-09-25T00:00:00"/>
    <d v="2015-09-29T00:00:00"/>
    <s v="Standard Class"/>
    <s v="SB-20185"/>
    <x v="766"/>
    <x v="0"/>
    <s v="United States"/>
    <s v="Concord"/>
    <x v="38"/>
    <n v="3301"/>
    <x v="3"/>
    <s v="OFF-BI-10002735"/>
    <x v="1"/>
    <x v="8"/>
    <s v="GBC Prestige Therm-A-Bind Covers"/>
    <n v="68.62"/>
    <n v="2"/>
    <n v="0"/>
    <x v="4561"/>
    <x v="0"/>
    <x v="1"/>
    <x v="2"/>
    <x v="8"/>
  </r>
  <r>
    <n v="5598"/>
    <s v="CA-2017-151176"/>
    <d v="2017-02-13T00:00:00"/>
    <d v="2017-02-20T00:00:00"/>
    <s v="Standard Class"/>
    <s v="SV-20785"/>
    <x v="647"/>
    <x v="0"/>
    <s v="United States"/>
    <s v="Baltimore"/>
    <x v="39"/>
    <n v="21215"/>
    <x v="3"/>
    <s v="OFF-SU-10001165"/>
    <x v="1"/>
    <x v="14"/>
    <s v="Acme Elite Stainless Steel Scissors"/>
    <n v="25.02"/>
    <n v="3"/>
    <n v="0"/>
    <x v="4562"/>
    <x v="0"/>
    <x v="3"/>
    <x v="3"/>
    <x v="11"/>
  </r>
  <r>
    <n v="5599"/>
    <s v="CA-2017-151176"/>
    <d v="2017-02-13T00:00:00"/>
    <d v="2017-02-20T00:00:00"/>
    <s v="Standard Class"/>
    <s v="SV-20785"/>
    <x v="647"/>
    <x v="0"/>
    <s v="United States"/>
    <s v="Baltimore"/>
    <x v="39"/>
    <n v="21215"/>
    <x v="3"/>
    <s v="OFF-AR-10000614"/>
    <x v="1"/>
    <x v="6"/>
    <s v="Barrel Sharpener"/>
    <n v="10.71"/>
    <n v="3"/>
    <n v="0"/>
    <x v="4457"/>
    <x v="0"/>
    <x v="3"/>
    <x v="3"/>
    <x v="11"/>
  </r>
  <r>
    <n v="5600"/>
    <s v="CA-2014-108903"/>
    <d v="2014-10-03T00:00:00"/>
    <d v="2014-10-03T00:00:00"/>
    <s v="Same Day"/>
    <s v="DO-13435"/>
    <x v="157"/>
    <x v="0"/>
    <s v="United States"/>
    <s v="Columbus"/>
    <x v="24"/>
    <n v="43229"/>
    <x v="3"/>
    <s v="OFF-AR-10004010"/>
    <x v="1"/>
    <x v="6"/>
    <s v="Hunt Boston Vacuum Mount KS Pencil Sharpener"/>
    <n v="55.984000000000002"/>
    <n v="2"/>
    <n v="0.2"/>
    <x v="4563"/>
    <x v="2"/>
    <x v="2"/>
    <x v="0"/>
    <x v="2"/>
  </r>
  <r>
    <n v="5601"/>
    <s v="CA-2014-108903"/>
    <d v="2014-10-03T00:00:00"/>
    <d v="2014-10-03T00:00:00"/>
    <s v="Same Day"/>
    <s v="DO-13435"/>
    <x v="157"/>
    <x v="0"/>
    <s v="United States"/>
    <s v="Columbus"/>
    <x v="24"/>
    <n v="43229"/>
    <x v="3"/>
    <s v="OFF-EN-10004030"/>
    <x v="1"/>
    <x v="12"/>
    <s v="Convenience Packs of Business Envelopes"/>
    <n v="14.48"/>
    <n v="5"/>
    <n v="0.2"/>
    <x v="4564"/>
    <x v="2"/>
    <x v="2"/>
    <x v="0"/>
    <x v="2"/>
  </r>
  <r>
    <n v="5602"/>
    <s v="CA-2014-108903"/>
    <d v="2014-10-03T00:00:00"/>
    <d v="2014-10-03T00:00:00"/>
    <s v="Same Day"/>
    <s v="DO-13435"/>
    <x v="157"/>
    <x v="0"/>
    <s v="United States"/>
    <s v="Columbus"/>
    <x v="24"/>
    <n v="43229"/>
    <x v="3"/>
    <s v="TEC-AC-10003023"/>
    <x v="2"/>
    <x v="11"/>
    <s v="Logitech G105 Gaming Keyboard"/>
    <n v="142.488"/>
    <n v="3"/>
    <n v="0.2"/>
    <x v="4565"/>
    <x v="2"/>
    <x v="2"/>
    <x v="0"/>
    <x v="2"/>
  </r>
  <r>
    <n v="5603"/>
    <s v="CA-2016-117919"/>
    <d v="2016-08-27T00:00:00"/>
    <d v="2016-08-29T00:00:00"/>
    <s v="Second Class"/>
    <s v="TB-21355"/>
    <x v="422"/>
    <x v="1"/>
    <s v="United States"/>
    <s v="Houston"/>
    <x v="5"/>
    <n v="77041"/>
    <x v="2"/>
    <s v="OFF-ST-10003572"/>
    <x v="1"/>
    <x v="4"/>
    <s v="Portfile Personal File Boxes"/>
    <n v="14.16"/>
    <n v="1"/>
    <n v="0.2"/>
    <x v="4566"/>
    <x v="2"/>
    <x v="0"/>
    <x v="2"/>
    <x v="6"/>
  </r>
  <r>
    <n v="5604"/>
    <s v="CA-2016-117919"/>
    <d v="2016-08-27T00:00:00"/>
    <d v="2016-08-29T00:00:00"/>
    <s v="Second Class"/>
    <s v="TB-21355"/>
    <x v="422"/>
    <x v="1"/>
    <s v="United States"/>
    <s v="Houston"/>
    <x v="5"/>
    <n v="77041"/>
    <x v="2"/>
    <s v="OFF-PA-10004353"/>
    <x v="1"/>
    <x v="10"/>
    <s v="Southworth 25% Cotton Premium Laser Paper and Envelopes"/>
    <n v="79.92"/>
    <n v="5"/>
    <n v="0.2"/>
    <x v="4567"/>
    <x v="2"/>
    <x v="0"/>
    <x v="2"/>
    <x v="6"/>
  </r>
  <r>
    <n v="5605"/>
    <s v="CA-2015-142475"/>
    <d v="2015-12-03T00:00:00"/>
    <d v="2015-12-07T00:00:00"/>
    <s v="Standard Class"/>
    <s v="BS-11380"/>
    <x v="510"/>
    <x v="1"/>
    <s v="United States"/>
    <s v="New York City"/>
    <x v="15"/>
    <n v="10011"/>
    <x v="3"/>
    <s v="OFF-BI-10003718"/>
    <x v="1"/>
    <x v="8"/>
    <s v="GBC Therma-A-Bind 250T Electric Binding System"/>
    <n v="590.35199999999998"/>
    <n v="6"/>
    <n v="0.2"/>
    <x v="3835"/>
    <x v="2"/>
    <x v="1"/>
    <x v="0"/>
    <x v="4"/>
  </r>
  <r>
    <n v="5606"/>
    <s v="CA-2016-134516"/>
    <d v="2016-09-20T00:00:00"/>
    <d v="2016-09-25T00:00:00"/>
    <s v="Standard Class"/>
    <s v="FM-14215"/>
    <x v="524"/>
    <x v="1"/>
    <s v="United States"/>
    <s v="Greensboro"/>
    <x v="3"/>
    <n v="27405"/>
    <x v="0"/>
    <s v="FUR-FU-10001546"/>
    <x v="0"/>
    <x v="5"/>
    <s v="Dana Swing-Arm Lamps"/>
    <n v="17.088000000000001"/>
    <n v="2"/>
    <n v="0.2"/>
    <x v="2529"/>
    <x v="2"/>
    <x v="0"/>
    <x v="2"/>
    <x v="8"/>
  </r>
  <r>
    <n v="5607"/>
    <s v="CA-2016-134516"/>
    <d v="2016-09-20T00:00:00"/>
    <d v="2016-09-25T00:00:00"/>
    <s v="Standard Class"/>
    <s v="FM-14215"/>
    <x v="524"/>
    <x v="1"/>
    <s v="United States"/>
    <s v="Greensboro"/>
    <x v="3"/>
    <n v="27405"/>
    <x v="0"/>
    <s v="FUR-CH-10002880"/>
    <x v="0"/>
    <x v="1"/>
    <s v="Global High-Back Leather Tilter, Burgundy"/>
    <n v="98.391999999999996"/>
    <n v="1"/>
    <n v="0.2"/>
    <x v="4568"/>
    <x v="2"/>
    <x v="0"/>
    <x v="2"/>
    <x v="8"/>
  </r>
  <r>
    <n v="5608"/>
    <s v="CA-2017-105193"/>
    <d v="2017-03-25T00:00:00"/>
    <d v="2017-03-31T00:00:00"/>
    <s v="Standard Class"/>
    <s v="JL-15835"/>
    <x v="252"/>
    <x v="0"/>
    <s v="United States"/>
    <s v="New York City"/>
    <x v="15"/>
    <n v="10024"/>
    <x v="3"/>
    <s v="OFF-AR-10001547"/>
    <x v="1"/>
    <x v="6"/>
    <s v="Newell 311"/>
    <n v="11.05"/>
    <n v="5"/>
    <n v="0"/>
    <x v="978"/>
    <x v="0"/>
    <x v="3"/>
    <x v="3"/>
    <x v="10"/>
  </r>
  <r>
    <n v="5609"/>
    <s v="CA-2015-168634"/>
    <d v="2015-12-06T00:00:00"/>
    <d v="2015-12-11T00:00:00"/>
    <s v="Standard Class"/>
    <s v="AF-10870"/>
    <x v="578"/>
    <x v="0"/>
    <s v="United States"/>
    <s v="San Francisco"/>
    <x v="1"/>
    <n v="94109"/>
    <x v="1"/>
    <s v="OFF-AP-10001626"/>
    <x v="1"/>
    <x v="9"/>
    <s v="Commercial WindTunnel Clean Air Upright Vacuum, Replacement Belts, Filtration Bags"/>
    <n v="7.78"/>
    <n v="2"/>
    <n v="0"/>
    <x v="4569"/>
    <x v="0"/>
    <x v="1"/>
    <x v="0"/>
    <x v="4"/>
  </r>
  <r>
    <n v="5610"/>
    <s v="CA-2017-117198"/>
    <d v="2017-08-31T00:00:00"/>
    <d v="2017-09-05T00:00:00"/>
    <s v="Standard Class"/>
    <s v="BG-11035"/>
    <x v="767"/>
    <x v="0"/>
    <s v="United States"/>
    <s v="Monroe"/>
    <x v="28"/>
    <n v="71203"/>
    <x v="0"/>
    <s v="TEC-AC-10003033"/>
    <x v="2"/>
    <x v="11"/>
    <s v="Plantronics CS510 - Over-the-Head monaural Wireless Headset System"/>
    <n v="659.9"/>
    <n v="2"/>
    <n v="0"/>
    <x v="3328"/>
    <x v="0"/>
    <x v="3"/>
    <x v="2"/>
    <x v="6"/>
  </r>
  <r>
    <n v="5611"/>
    <s v="CA-2015-145828"/>
    <d v="2015-10-05T00:00:00"/>
    <d v="2015-10-07T00:00:00"/>
    <s v="First Class"/>
    <s v="MB-17305"/>
    <x v="93"/>
    <x v="0"/>
    <s v="United States"/>
    <s v="Cincinnati"/>
    <x v="24"/>
    <n v="45231"/>
    <x v="3"/>
    <s v="TEC-AC-10002323"/>
    <x v="2"/>
    <x v="11"/>
    <s v="SanDisk Ultra 32 GB MicroSDHC Class 10 Memory Card"/>
    <n v="53.04"/>
    <n v="3"/>
    <n v="0.2"/>
    <x v="4570"/>
    <x v="2"/>
    <x v="1"/>
    <x v="0"/>
    <x v="2"/>
  </r>
  <r>
    <n v="5612"/>
    <s v="CA-2017-121027"/>
    <d v="2017-08-18T00:00:00"/>
    <d v="2017-08-22T00:00:00"/>
    <s v="Standard Class"/>
    <s v="HW-14935"/>
    <x v="304"/>
    <x v="1"/>
    <s v="United States"/>
    <s v="Seattle"/>
    <x v="4"/>
    <n v="98105"/>
    <x v="1"/>
    <s v="TEC-AC-10002049"/>
    <x v="2"/>
    <x v="11"/>
    <s v="Plantronics Savi W720 Multi-Device Wireless Headset System"/>
    <n v="843.9"/>
    <n v="2"/>
    <n v="0"/>
    <x v="4571"/>
    <x v="0"/>
    <x v="3"/>
    <x v="2"/>
    <x v="6"/>
  </r>
  <r>
    <n v="5613"/>
    <s v="CA-2017-121027"/>
    <d v="2017-08-18T00:00:00"/>
    <d v="2017-08-22T00:00:00"/>
    <s v="Standard Class"/>
    <s v="HW-14935"/>
    <x v="304"/>
    <x v="1"/>
    <s v="United States"/>
    <s v="Seattle"/>
    <x v="4"/>
    <n v="98105"/>
    <x v="1"/>
    <s v="TEC-AC-10002253"/>
    <x v="2"/>
    <x v="11"/>
    <s v="Imation Bio 8GB USB Flash Drive Imation Corp"/>
    <n v="1496.16"/>
    <n v="9"/>
    <n v="0"/>
    <x v="4572"/>
    <x v="0"/>
    <x v="3"/>
    <x v="2"/>
    <x v="6"/>
  </r>
  <r>
    <n v="5614"/>
    <s v="CA-2016-147431"/>
    <d v="2016-02-02T00:00:00"/>
    <d v="2016-02-07T00:00:00"/>
    <s v="Standard Class"/>
    <s v="AB-10105"/>
    <x v="455"/>
    <x v="0"/>
    <s v="United States"/>
    <s v="New York City"/>
    <x v="15"/>
    <n v="10011"/>
    <x v="3"/>
    <s v="OFF-ST-10003994"/>
    <x v="1"/>
    <x v="4"/>
    <s v="Belkin 19&quot; Center-Weighted Shelf, Gray"/>
    <n v="117.96"/>
    <n v="2"/>
    <n v="0"/>
    <x v="4573"/>
    <x v="0"/>
    <x v="0"/>
    <x v="3"/>
    <x v="11"/>
  </r>
  <r>
    <n v="5615"/>
    <s v="CA-2016-158001"/>
    <d v="2016-08-23T00:00:00"/>
    <d v="2016-08-27T00:00:00"/>
    <s v="Standard Class"/>
    <s v="JP-15460"/>
    <x v="687"/>
    <x v="1"/>
    <s v="United States"/>
    <s v="New York City"/>
    <x v="15"/>
    <n v="10035"/>
    <x v="3"/>
    <s v="OFF-AR-10002399"/>
    <x v="1"/>
    <x v="6"/>
    <s v="Dixon Prang Watercolor Pencils, 10-Color Set with Brush"/>
    <n v="21.3"/>
    <n v="5"/>
    <n v="0"/>
    <x v="4574"/>
    <x v="0"/>
    <x v="0"/>
    <x v="2"/>
    <x v="6"/>
  </r>
  <r>
    <n v="5616"/>
    <s v="CA-2016-158001"/>
    <d v="2016-08-23T00:00:00"/>
    <d v="2016-08-27T00:00:00"/>
    <s v="Standard Class"/>
    <s v="JP-15460"/>
    <x v="687"/>
    <x v="1"/>
    <s v="United States"/>
    <s v="New York City"/>
    <x v="15"/>
    <n v="10035"/>
    <x v="3"/>
    <s v="OFF-AP-10002118"/>
    <x v="1"/>
    <x v="9"/>
    <s v="1.7 Cubic Foot Compact &quot;Cube&quot; Office Refrigerators"/>
    <n v="1040.8"/>
    <n v="5"/>
    <n v="0"/>
    <x v="4575"/>
    <x v="0"/>
    <x v="0"/>
    <x v="2"/>
    <x v="6"/>
  </r>
  <r>
    <n v="5617"/>
    <s v="CA-2016-158001"/>
    <d v="2016-08-23T00:00:00"/>
    <d v="2016-08-27T00:00:00"/>
    <s v="Standard Class"/>
    <s v="JP-15460"/>
    <x v="687"/>
    <x v="1"/>
    <s v="United States"/>
    <s v="New York City"/>
    <x v="15"/>
    <n v="10035"/>
    <x v="3"/>
    <s v="OFF-AR-10001954"/>
    <x v="1"/>
    <x v="6"/>
    <s v="Newell 331"/>
    <n v="29.34"/>
    <n v="6"/>
    <n v="0"/>
    <x v="4576"/>
    <x v="0"/>
    <x v="0"/>
    <x v="2"/>
    <x v="6"/>
  </r>
  <r>
    <n v="5618"/>
    <s v="CA-2017-125745"/>
    <d v="2017-06-30T00:00:00"/>
    <d v="2017-07-04T00:00:00"/>
    <s v="Standard Class"/>
    <s v="DV-13045"/>
    <x v="1"/>
    <x v="1"/>
    <s v="United States"/>
    <s v="Memphis"/>
    <x v="18"/>
    <n v="38109"/>
    <x v="0"/>
    <s v="FUR-FU-10001591"/>
    <x v="0"/>
    <x v="5"/>
    <s v="Advantus Panel Wall Certificate Holder - 8.5x11"/>
    <n v="19.52"/>
    <n v="2"/>
    <n v="0.2"/>
    <x v="4450"/>
    <x v="2"/>
    <x v="3"/>
    <x v="1"/>
    <x v="1"/>
  </r>
  <r>
    <n v="5619"/>
    <s v="CA-2015-101154"/>
    <d v="2015-09-18T00:00:00"/>
    <d v="2015-09-21T00:00:00"/>
    <s v="First Class"/>
    <s v="CM-12190"/>
    <x v="496"/>
    <x v="0"/>
    <s v="United States"/>
    <s v="San Diego"/>
    <x v="1"/>
    <n v="92105"/>
    <x v="1"/>
    <s v="OFF-ST-10004186"/>
    <x v="1"/>
    <x v="4"/>
    <s v="Stur-D-Stor Shelving, Vertical 5-Shelf: 72&quot;H x 36&quot;W x 18 1/2&quot;D"/>
    <n v="443.92"/>
    <n v="4"/>
    <n v="0"/>
    <x v="4577"/>
    <x v="0"/>
    <x v="1"/>
    <x v="2"/>
    <x v="8"/>
  </r>
  <r>
    <n v="5620"/>
    <s v="US-2016-124163"/>
    <d v="2016-09-25T00:00:00"/>
    <d v="2016-09-30T00:00:00"/>
    <s v="Standard Class"/>
    <s v="SC-20695"/>
    <x v="281"/>
    <x v="1"/>
    <s v="United States"/>
    <s v="La Crosse"/>
    <x v="6"/>
    <n v="54601"/>
    <x v="2"/>
    <s v="TEC-AC-10001908"/>
    <x v="2"/>
    <x v="11"/>
    <s v="Logitech Wireless Headset h800"/>
    <n v="499.95"/>
    <n v="5"/>
    <n v="0"/>
    <x v="4578"/>
    <x v="0"/>
    <x v="0"/>
    <x v="2"/>
    <x v="8"/>
  </r>
  <r>
    <n v="5621"/>
    <s v="US-2016-124163"/>
    <d v="2016-09-25T00:00:00"/>
    <d v="2016-09-30T00:00:00"/>
    <s v="Standard Class"/>
    <s v="SC-20695"/>
    <x v="281"/>
    <x v="1"/>
    <s v="United States"/>
    <s v="La Crosse"/>
    <x v="6"/>
    <n v="54601"/>
    <x v="2"/>
    <s v="OFF-AR-10000817"/>
    <x v="1"/>
    <x v="6"/>
    <s v="Manco Dry-Lighter Erasable Highlighter"/>
    <n v="3.04"/>
    <n v="1"/>
    <n v="0"/>
    <x v="4579"/>
    <x v="0"/>
    <x v="0"/>
    <x v="2"/>
    <x v="8"/>
  </r>
  <r>
    <n v="5622"/>
    <s v="US-2016-124163"/>
    <d v="2016-09-25T00:00:00"/>
    <d v="2016-09-30T00:00:00"/>
    <s v="Standard Class"/>
    <s v="SC-20695"/>
    <x v="281"/>
    <x v="1"/>
    <s v="United States"/>
    <s v="La Crosse"/>
    <x v="6"/>
    <n v="54601"/>
    <x v="2"/>
    <s v="FUR-CH-10004218"/>
    <x v="0"/>
    <x v="1"/>
    <s v="Global Fabric Manager's Chair, Dark Gray"/>
    <n v="201.96"/>
    <n v="2"/>
    <n v="0"/>
    <x v="4580"/>
    <x v="0"/>
    <x v="0"/>
    <x v="2"/>
    <x v="8"/>
  </r>
  <r>
    <n v="5623"/>
    <s v="US-2016-124163"/>
    <d v="2016-09-25T00:00:00"/>
    <d v="2016-09-30T00:00:00"/>
    <s v="Standard Class"/>
    <s v="SC-20695"/>
    <x v="281"/>
    <x v="1"/>
    <s v="United States"/>
    <s v="La Crosse"/>
    <x v="6"/>
    <n v="54601"/>
    <x v="2"/>
    <s v="FUR-FU-10000755"/>
    <x v="0"/>
    <x v="5"/>
    <s v="Eldon Expressions Mahogany Wood Desk Collection"/>
    <n v="68.64"/>
    <n v="11"/>
    <n v="0"/>
    <x v="4581"/>
    <x v="0"/>
    <x v="0"/>
    <x v="2"/>
    <x v="8"/>
  </r>
  <r>
    <n v="5624"/>
    <s v="CA-2016-121748"/>
    <d v="2016-10-24T00:00:00"/>
    <d v="2016-10-28T00:00:00"/>
    <s v="Second Class"/>
    <s v="VW-21775"/>
    <x v="100"/>
    <x v="1"/>
    <s v="United States"/>
    <s v="Los Angeles"/>
    <x v="1"/>
    <n v="90032"/>
    <x v="1"/>
    <s v="TEC-AC-10003063"/>
    <x v="2"/>
    <x v="11"/>
    <s v="Micro Innovations USB RF Wireless Keyboard with Mouse"/>
    <n v="100"/>
    <n v="4"/>
    <n v="0"/>
    <x v="1568"/>
    <x v="0"/>
    <x v="0"/>
    <x v="0"/>
    <x v="2"/>
  </r>
  <r>
    <n v="5625"/>
    <s v="CA-2016-121748"/>
    <d v="2016-10-24T00:00:00"/>
    <d v="2016-10-28T00:00:00"/>
    <s v="Second Class"/>
    <s v="VW-21775"/>
    <x v="100"/>
    <x v="1"/>
    <s v="United States"/>
    <s v="Los Angeles"/>
    <x v="1"/>
    <n v="90032"/>
    <x v="1"/>
    <s v="TEC-AC-10002637"/>
    <x v="2"/>
    <x v="11"/>
    <s v="Logitech VX Revolution Cordless Laser Mouse for Notebooks (Black)"/>
    <n v="359.98"/>
    <n v="2"/>
    <n v="0"/>
    <x v="4582"/>
    <x v="0"/>
    <x v="0"/>
    <x v="0"/>
    <x v="2"/>
  </r>
  <r>
    <n v="5626"/>
    <s v="CA-2014-126683"/>
    <d v="2014-09-29T00:00:00"/>
    <d v="2014-10-01T00:00:00"/>
    <s v="Second Class"/>
    <s v="PP-18955"/>
    <x v="452"/>
    <x v="2"/>
    <s v="United States"/>
    <s v="Seattle"/>
    <x v="4"/>
    <n v="98115"/>
    <x v="1"/>
    <s v="FUR-FU-10001706"/>
    <x v="0"/>
    <x v="5"/>
    <s v="Longer-Life Soft White Bulbs"/>
    <n v="6.16"/>
    <n v="2"/>
    <n v="0"/>
    <x v="51"/>
    <x v="0"/>
    <x v="2"/>
    <x v="2"/>
    <x v="8"/>
  </r>
  <r>
    <n v="5627"/>
    <s v="CA-2014-126683"/>
    <d v="2014-09-29T00:00:00"/>
    <d v="2014-10-01T00:00:00"/>
    <s v="Second Class"/>
    <s v="PP-18955"/>
    <x v="452"/>
    <x v="2"/>
    <s v="United States"/>
    <s v="Seattle"/>
    <x v="4"/>
    <n v="98115"/>
    <x v="1"/>
    <s v="FUR-TA-10002958"/>
    <x v="0"/>
    <x v="3"/>
    <s v="Bevis Oval Conference Table, Walnut"/>
    <n v="2348.8200000000002"/>
    <n v="9"/>
    <n v="0"/>
    <x v="4583"/>
    <x v="0"/>
    <x v="2"/>
    <x v="2"/>
    <x v="8"/>
  </r>
  <r>
    <n v="5628"/>
    <s v="CA-2017-148810"/>
    <d v="2017-06-26T00:00:00"/>
    <d v="2017-07-01T00:00:00"/>
    <s v="Standard Class"/>
    <s v="DR-12880"/>
    <x v="112"/>
    <x v="1"/>
    <s v="United States"/>
    <s v="Miami"/>
    <x v="2"/>
    <n v="33180"/>
    <x v="0"/>
    <s v="OFF-LA-10004689"/>
    <x v="1"/>
    <x v="2"/>
    <s v="Avery 512"/>
    <n v="13.872"/>
    <n v="6"/>
    <n v="0.2"/>
    <x v="4584"/>
    <x v="2"/>
    <x v="3"/>
    <x v="1"/>
    <x v="1"/>
  </r>
  <r>
    <n v="5629"/>
    <s v="CA-2017-148810"/>
    <d v="2017-06-26T00:00:00"/>
    <d v="2017-07-01T00:00:00"/>
    <s v="Standard Class"/>
    <s v="DR-12880"/>
    <x v="112"/>
    <x v="1"/>
    <s v="United States"/>
    <s v="Miami"/>
    <x v="2"/>
    <n v="33180"/>
    <x v="0"/>
    <s v="FUR-CH-10001545"/>
    <x v="0"/>
    <x v="1"/>
    <s v="Hon Comfortask Task/Swivel Chairs"/>
    <n v="273.55200000000002"/>
    <n v="3"/>
    <n v="0.2"/>
    <x v="4585"/>
    <x v="2"/>
    <x v="3"/>
    <x v="1"/>
    <x v="1"/>
  </r>
  <r>
    <n v="5630"/>
    <s v="US-2016-146066"/>
    <d v="2016-08-21T00:00:00"/>
    <d v="2016-08-23T00:00:00"/>
    <s v="Second Class"/>
    <s v="RB-19465"/>
    <x v="46"/>
    <x v="2"/>
    <s v="United States"/>
    <s v="Philadelphia"/>
    <x v="9"/>
    <n v="19143"/>
    <x v="3"/>
    <s v="FUR-TA-10002530"/>
    <x v="0"/>
    <x v="3"/>
    <s v="Iceberg OfficeWorks 42&quot; Round Tables"/>
    <n v="815.29200000000003"/>
    <n v="9"/>
    <n v="0.4"/>
    <x v="4586"/>
    <x v="1"/>
    <x v="0"/>
    <x v="2"/>
    <x v="6"/>
  </r>
  <r>
    <n v="5631"/>
    <s v="CA-2014-127614"/>
    <d v="2014-02-11T00:00:00"/>
    <d v="2014-02-15T00:00:00"/>
    <s v="Standard Class"/>
    <s v="NF-18385"/>
    <x v="173"/>
    <x v="0"/>
    <s v="United States"/>
    <s v="Chesapeake"/>
    <x v="17"/>
    <n v="23320"/>
    <x v="0"/>
    <s v="TEC-AC-10001432"/>
    <x v="2"/>
    <x v="11"/>
    <s v="Enermax Aurora Lite Keyboard"/>
    <n v="234.45"/>
    <n v="3"/>
    <n v="0"/>
    <x v="4587"/>
    <x v="0"/>
    <x v="2"/>
    <x v="3"/>
    <x v="11"/>
  </r>
  <r>
    <n v="5632"/>
    <s v="CA-2014-127614"/>
    <d v="2014-02-11T00:00:00"/>
    <d v="2014-02-15T00:00:00"/>
    <s v="Standard Class"/>
    <s v="NF-18385"/>
    <x v="173"/>
    <x v="0"/>
    <s v="United States"/>
    <s v="Chesapeake"/>
    <x v="17"/>
    <n v="23320"/>
    <x v="0"/>
    <s v="FUR-TA-10003715"/>
    <x v="0"/>
    <x v="3"/>
    <s v="Hon 2111 Invitation Series Corner Table"/>
    <n v="1256.22"/>
    <n v="6"/>
    <n v="0"/>
    <x v="4588"/>
    <x v="0"/>
    <x v="2"/>
    <x v="3"/>
    <x v="11"/>
  </r>
  <r>
    <n v="5633"/>
    <s v="CA-2014-127614"/>
    <d v="2014-02-11T00:00:00"/>
    <d v="2014-02-15T00:00:00"/>
    <s v="Standard Class"/>
    <s v="NF-18385"/>
    <x v="173"/>
    <x v="0"/>
    <s v="United States"/>
    <s v="Chesapeake"/>
    <x v="17"/>
    <n v="23320"/>
    <x v="0"/>
    <s v="OFF-BI-10003291"/>
    <x v="1"/>
    <x v="8"/>
    <s v="Wilson Jones Leather-Like Binders with DublLock Round Rings"/>
    <n v="17.46"/>
    <n v="2"/>
    <n v="0"/>
    <x v="45"/>
    <x v="0"/>
    <x v="2"/>
    <x v="3"/>
    <x v="11"/>
  </r>
  <r>
    <n v="5634"/>
    <s v="CA-2016-101742"/>
    <d v="2016-09-23T00:00:00"/>
    <d v="2016-09-28T00:00:00"/>
    <s v="Second Class"/>
    <s v="CR-12580"/>
    <x v="615"/>
    <x v="2"/>
    <s v="United States"/>
    <s v="New York City"/>
    <x v="15"/>
    <n v="10009"/>
    <x v="3"/>
    <s v="OFF-BI-10004187"/>
    <x v="1"/>
    <x v="8"/>
    <s v="3-ring staple pack"/>
    <n v="10.528"/>
    <n v="7"/>
    <n v="0.2"/>
    <x v="4589"/>
    <x v="2"/>
    <x v="0"/>
    <x v="2"/>
    <x v="8"/>
  </r>
  <r>
    <n v="5635"/>
    <s v="CA-2015-134943"/>
    <d v="2015-12-05T00:00:00"/>
    <d v="2015-12-06T00:00:00"/>
    <s v="First Class"/>
    <s v="SU-20665"/>
    <x v="711"/>
    <x v="2"/>
    <s v="United States"/>
    <s v="Ann Arbor"/>
    <x v="12"/>
    <n v="48104"/>
    <x v="2"/>
    <s v="OFF-BI-10000666"/>
    <x v="1"/>
    <x v="8"/>
    <s v="Surelock Post Binders"/>
    <n v="152.80000000000001"/>
    <n v="5"/>
    <n v="0"/>
    <x v="4590"/>
    <x v="0"/>
    <x v="1"/>
    <x v="0"/>
    <x v="4"/>
  </r>
  <r>
    <n v="5636"/>
    <s v="CA-2017-123022"/>
    <d v="2017-09-03T00:00:00"/>
    <d v="2017-09-08T00:00:00"/>
    <s v="Standard Class"/>
    <s v="SC-20050"/>
    <x v="337"/>
    <x v="2"/>
    <s v="United States"/>
    <s v="La Mesa"/>
    <x v="1"/>
    <n v="91941"/>
    <x v="1"/>
    <s v="OFF-BI-10002225"/>
    <x v="1"/>
    <x v="8"/>
    <s v="Square Ring Data Binders, Rigid 75 Pt. Covers, 11&quot; x 14-7/8&quot;"/>
    <n v="82.56"/>
    <n v="5"/>
    <n v="0.2"/>
    <x v="4591"/>
    <x v="2"/>
    <x v="3"/>
    <x v="2"/>
    <x v="8"/>
  </r>
  <r>
    <n v="5637"/>
    <s v="CA-2017-123022"/>
    <d v="2017-09-03T00:00:00"/>
    <d v="2017-09-08T00:00:00"/>
    <s v="Standard Class"/>
    <s v="SC-20050"/>
    <x v="337"/>
    <x v="2"/>
    <s v="United States"/>
    <s v="La Mesa"/>
    <x v="1"/>
    <n v="91941"/>
    <x v="1"/>
    <s v="TEC-AC-10000474"/>
    <x v="2"/>
    <x v="11"/>
    <s v="Kensington Expert Mouse Optical USB Trackball for PC or Mac"/>
    <n v="284.97000000000003"/>
    <n v="3"/>
    <n v="0"/>
    <x v="4592"/>
    <x v="0"/>
    <x v="3"/>
    <x v="2"/>
    <x v="8"/>
  </r>
  <r>
    <n v="5638"/>
    <s v="CA-2017-113208"/>
    <d v="2017-03-26T00:00:00"/>
    <d v="2017-04-02T00:00:00"/>
    <s v="Standard Class"/>
    <s v="ML-18040"/>
    <x v="614"/>
    <x v="1"/>
    <s v="United States"/>
    <s v="Dearborn"/>
    <x v="12"/>
    <n v="48126"/>
    <x v="2"/>
    <s v="FUR-FU-10004245"/>
    <x v="0"/>
    <x v="5"/>
    <s v="Career Cubicle Clock, 8 1/4&quot;, Black"/>
    <n v="60.84"/>
    <n v="3"/>
    <n v="0"/>
    <x v="4593"/>
    <x v="0"/>
    <x v="3"/>
    <x v="3"/>
    <x v="10"/>
  </r>
  <r>
    <n v="5639"/>
    <s v="CA-2014-154893"/>
    <d v="2014-12-21T00:00:00"/>
    <d v="2014-12-27T00:00:00"/>
    <s v="Standard Class"/>
    <s v="GM-14440"/>
    <x v="306"/>
    <x v="0"/>
    <s v="United States"/>
    <s v="San Diego"/>
    <x v="1"/>
    <n v="92024"/>
    <x v="1"/>
    <s v="FUR-CH-10004287"/>
    <x v="0"/>
    <x v="1"/>
    <s v="SAFCO Arco Folding Chair"/>
    <n v="1325.76"/>
    <n v="6"/>
    <n v="0.2"/>
    <x v="4131"/>
    <x v="2"/>
    <x v="2"/>
    <x v="0"/>
    <x v="4"/>
  </r>
  <r>
    <n v="5640"/>
    <s v="CA-2014-154893"/>
    <d v="2014-12-21T00:00:00"/>
    <d v="2014-12-27T00:00:00"/>
    <s v="Standard Class"/>
    <s v="GM-14440"/>
    <x v="306"/>
    <x v="0"/>
    <s v="United States"/>
    <s v="San Diego"/>
    <x v="1"/>
    <n v="92024"/>
    <x v="1"/>
    <s v="FUR-CH-10000595"/>
    <x v="0"/>
    <x v="1"/>
    <s v="Safco Contoured Stacking Chairs"/>
    <n v="572.16"/>
    <n v="3"/>
    <n v="0.2"/>
    <x v="3460"/>
    <x v="2"/>
    <x v="2"/>
    <x v="0"/>
    <x v="4"/>
  </r>
  <r>
    <n v="5641"/>
    <s v="CA-2014-147900"/>
    <d v="2014-09-23T00:00:00"/>
    <d v="2014-09-28T00:00:00"/>
    <s v="Standard Class"/>
    <s v="JK-15640"/>
    <x v="82"/>
    <x v="2"/>
    <s v="United States"/>
    <s v="Lakewood"/>
    <x v="24"/>
    <n v="44107"/>
    <x v="3"/>
    <s v="OFF-PA-10003063"/>
    <x v="1"/>
    <x v="10"/>
    <s v="EcoTones Memo Sheets"/>
    <n v="28.8"/>
    <n v="9"/>
    <n v="0.2"/>
    <x v="4594"/>
    <x v="2"/>
    <x v="2"/>
    <x v="2"/>
    <x v="8"/>
  </r>
  <r>
    <n v="5642"/>
    <s v="CA-2017-106355"/>
    <d v="2017-04-02T00:00:00"/>
    <d v="2017-04-05T00:00:00"/>
    <s v="First Class"/>
    <s v="AT-10435"/>
    <x v="401"/>
    <x v="2"/>
    <s v="United States"/>
    <s v="Meriden"/>
    <x v="29"/>
    <n v="6450"/>
    <x v="3"/>
    <s v="OFF-AR-10000246"/>
    <x v="1"/>
    <x v="6"/>
    <s v="Newell 318"/>
    <n v="11.12"/>
    <n v="4"/>
    <n v="0"/>
    <x v="4595"/>
    <x v="0"/>
    <x v="3"/>
    <x v="1"/>
    <x v="3"/>
  </r>
  <r>
    <n v="5643"/>
    <s v="CA-2016-127985"/>
    <d v="2016-04-01T00:00:00"/>
    <d v="2016-04-05T00:00:00"/>
    <s v="Second Class"/>
    <s v="DB-12910"/>
    <x v="626"/>
    <x v="2"/>
    <s v="United States"/>
    <s v="Columbus"/>
    <x v="32"/>
    <n v="31907"/>
    <x v="0"/>
    <s v="FUR-FU-10003274"/>
    <x v="0"/>
    <x v="5"/>
    <s v="Regeneration Desk Collection"/>
    <n v="7.04"/>
    <n v="4"/>
    <n v="0"/>
    <x v="4596"/>
    <x v="0"/>
    <x v="0"/>
    <x v="1"/>
    <x v="3"/>
  </r>
  <r>
    <n v="5644"/>
    <s v="CA-2015-166604"/>
    <d v="2015-05-15T00:00:00"/>
    <d v="2015-05-20T00:00:00"/>
    <s v="Second Class"/>
    <s v="AH-10690"/>
    <x v="706"/>
    <x v="1"/>
    <s v="United States"/>
    <s v="Roswell"/>
    <x v="32"/>
    <n v="30076"/>
    <x v="0"/>
    <s v="OFF-EN-10004147"/>
    <x v="1"/>
    <x v="12"/>
    <s v="Wausau Papers Astrobrights Colored Envelopes"/>
    <n v="17.940000000000001"/>
    <n v="3"/>
    <n v="0"/>
    <x v="1526"/>
    <x v="0"/>
    <x v="1"/>
    <x v="1"/>
    <x v="5"/>
  </r>
  <r>
    <n v="5645"/>
    <s v="CA-2017-120719"/>
    <d v="2017-03-23T00:00:00"/>
    <d v="2017-03-26T00:00:00"/>
    <s v="First Class"/>
    <s v="SJ-20125"/>
    <x v="319"/>
    <x v="2"/>
    <s v="United States"/>
    <s v="Seattle"/>
    <x v="4"/>
    <n v="98105"/>
    <x v="1"/>
    <s v="OFF-BI-10002103"/>
    <x v="1"/>
    <x v="8"/>
    <s v="Cardinal Slant-D Ring Binder, Heavy Gauge Vinyl"/>
    <n v="34.76"/>
    <n v="5"/>
    <n v="0.2"/>
    <x v="4597"/>
    <x v="2"/>
    <x v="3"/>
    <x v="3"/>
    <x v="10"/>
  </r>
  <r>
    <n v="5646"/>
    <s v="CA-2017-127117"/>
    <d v="2017-04-14T00:00:00"/>
    <d v="2017-04-19T00:00:00"/>
    <s v="Standard Class"/>
    <s v="HM-14860"/>
    <x v="447"/>
    <x v="1"/>
    <s v="United States"/>
    <s v="Morristown"/>
    <x v="30"/>
    <n v="7960"/>
    <x v="3"/>
    <s v="FUR-FU-10004018"/>
    <x v="0"/>
    <x v="5"/>
    <s v="Tensor Computer Mounted Lamp"/>
    <n v="74.45"/>
    <n v="5"/>
    <n v="0"/>
    <x v="4598"/>
    <x v="0"/>
    <x v="3"/>
    <x v="1"/>
    <x v="3"/>
  </r>
  <r>
    <n v="5647"/>
    <s v="CA-2015-104241"/>
    <d v="2015-01-04T00:00:00"/>
    <d v="2015-01-09T00:00:00"/>
    <s v="Standard Class"/>
    <s v="AG-10495"/>
    <x v="122"/>
    <x v="1"/>
    <s v="United States"/>
    <s v="Alexandria"/>
    <x v="17"/>
    <n v="22304"/>
    <x v="0"/>
    <s v="FUR-FU-10001473"/>
    <x v="0"/>
    <x v="5"/>
    <s v="DAX Wood Document Frame"/>
    <n v="192.22"/>
    <n v="14"/>
    <n v="0"/>
    <x v="4599"/>
    <x v="0"/>
    <x v="1"/>
    <x v="3"/>
    <x v="9"/>
  </r>
  <r>
    <n v="5648"/>
    <s v="CA-2017-168179"/>
    <d v="2017-11-02T00:00:00"/>
    <d v="2017-11-07T00:00:00"/>
    <s v="Standard Class"/>
    <s v="JB-16000"/>
    <x v="677"/>
    <x v="0"/>
    <s v="United States"/>
    <s v="Salt Lake City"/>
    <x v="7"/>
    <n v="84106"/>
    <x v="1"/>
    <s v="OFF-PA-10001800"/>
    <x v="1"/>
    <x v="10"/>
    <s v="Xerox 220"/>
    <n v="19.440000000000001"/>
    <n v="3"/>
    <n v="0"/>
    <x v="551"/>
    <x v="0"/>
    <x v="3"/>
    <x v="0"/>
    <x v="0"/>
  </r>
  <r>
    <n v="5649"/>
    <s v="CA-2017-142342"/>
    <d v="2017-07-17T00:00:00"/>
    <d v="2017-07-19T00:00:00"/>
    <s v="Second Class"/>
    <s v="AJ-10795"/>
    <x v="295"/>
    <x v="1"/>
    <s v="United States"/>
    <s v="Apple Valley"/>
    <x v="1"/>
    <n v="92307"/>
    <x v="1"/>
    <s v="OFF-PA-10004609"/>
    <x v="1"/>
    <x v="10"/>
    <s v="Xerox 221"/>
    <n v="32.4"/>
    <n v="5"/>
    <n v="0"/>
    <x v="56"/>
    <x v="0"/>
    <x v="3"/>
    <x v="2"/>
    <x v="7"/>
  </r>
  <r>
    <n v="5650"/>
    <s v="CA-2017-142342"/>
    <d v="2017-07-17T00:00:00"/>
    <d v="2017-07-19T00:00:00"/>
    <s v="Second Class"/>
    <s v="AJ-10795"/>
    <x v="295"/>
    <x v="1"/>
    <s v="United States"/>
    <s v="Apple Valley"/>
    <x v="1"/>
    <n v="92307"/>
    <x v="1"/>
    <s v="OFF-EN-10002592"/>
    <x v="1"/>
    <x v="12"/>
    <s v="Peel &amp; Seel Recycled Catalog Envelopes, Brown"/>
    <n v="57.9"/>
    <n v="5"/>
    <n v="0"/>
    <x v="4600"/>
    <x v="0"/>
    <x v="3"/>
    <x v="2"/>
    <x v="7"/>
  </r>
  <r>
    <n v="5651"/>
    <s v="CA-2017-142342"/>
    <d v="2017-07-17T00:00:00"/>
    <d v="2017-07-19T00:00:00"/>
    <s v="Second Class"/>
    <s v="AJ-10795"/>
    <x v="295"/>
    <x v="1"/>
    <s v="United States"/>
    <s v="Apple Valley"/>
    <x v="1"/>
    <n v="92307"/>
    <x v="1"/>
    <s v="OFF-ST-10002957"/>
    <x v="1"/>
    <x v="4"/>
    <s v="Sterilite Show Offs Storage Containers"/>
    <n v="10.56"/>
    <n v="2"/>
    <n v="0"/>
    <x v="232"/>
    <x v="0"/>
    <x v="3"/>
    <x v="2"/>
    <x v="7"/>
  </r>
  <r>
    <n v="5652"/>
    <s v="CA-2017-142342"/>
    <d v="2017-07-17T00:00:00"/>
    <d v="2017-07-19T00:00:00"/>
    <s v="Second Class"/>
    <s v="AJ-10795"/>
    <x v="295"/>
    <x v="1"/>
    <s v="United States"/>
    <s v="Apple Valley"/>
    <x v="1"/>
    <n v="92307"/>
    <x v="1"/>
    <s v="FUR-BO-10002613"/>
    <x v="0"/>
    <x v="0"/>
    <s v="Atlantic Metals Mobile 4-Shelf Bookcases, Custom Colors"/>
    <n v="1194.165"/>
    <n v="5"/>
    <n v="0.15"/>
    <x v="4601"/>
    <x v="2"/>
    <x v="3"/>
    <x v="2"/>
    <x v="7"/>
  </r>
  <r>
    <n v="5653"/>
    <s v="CA-2017-109099"/>
    <d v="2017-10-06T00:00:00"/>
    <d v="2017-10-11T00:00:00"/>
    <s v="Standard Class"/>
    <s v="MM-18280"/>
    <x v="152"/>
    <x v="1"/>
    <s v="United States"/>
    <s v="New York City"/>
    <x v="15"/>
    <n v="10009"/>
    <x v="3"/>
    <s v="OFF-PA-10001033"/>
    <x v="1"/>
    <x v="10"/>
    <s v="Xerox 1893"/>
    <n v="40.99"/>
    <n v="1"/>
    <n v="0"/>
    <x v="1053"/>
    <x v="0"/>
    <x v="3"/>
    <x v="0"/>
    <x v="2"/>
  </r>
  <r>
    <n v="5654"/>
    <s v="US-2014-134187"/>
    <d v="2014-11-04T00:00:00"/>
    <d v="2014-11-11T00:00:00"/>
    <s v="Standard Class"/>
    <s v="TH-21235"/>
    <x v="260"/>
    <x v="1"/>
    <s v="United States"/>
    <s v="Long Beach"/>
    <x v="1"/>
    <n v="90805"/>
    <x v="1"/>
    <s v="OFF-AR-10000940"/>
    <x v="1"/>
    <x v="6"/>
    <s v="Newell 343"/>
    <n v="2.94"/>
    <n v="1"/>
    <n v="0"/>
    <x v="4182"/>
    <x v="0"/>
    <x v="2"/>
    <x v="0"/>
    <x v="0"/>
  </r>
  <r>
    <n v="5655"/>
    <s v="CA-2016-145261"/>
    <d v="2016-12-18T00:00:00"/>
    <d v="2016-12-21T00:00:00"/>
    <s v="First Class"/>
    <s v="AH-10120"/>
    <x v="571"/>
    <x v="2"/>
    <s v="United States"/>
    <s v="Salem"/>
    <x v="21"/>
    <n v="97301"/>
    <x v="1"/>
    <s v="OFF-BI-10001670"/>
    <x v="1"/>
    <x v="8"/>
    <s v="Vinyl Sectional Post Binders"/>
    <n v="45.24"/>
    <n v="4"/>
    <n v="0.7"/>
    <x v="4602"/>
    <x v="1"/>
    <x v="0"/>
    <x v="0"/>
    <x v="4"/>
  </r>
  <r>
    <n v="5656"/>
    <s v="CA-2016-145261"/>
    <d v="2016-12-18T00:00:00"/>
    <d v="2016-12-21T00:00:00"/>
    <s v="First Class"/>
    <s v="AH-10120"/>
    <x v="571"/>
    <x v="2"/>
    <s v="United States"/>
    <s v="Salem"/>
    <x v="21"/>
    <n v="97301"/>
    <x v="1"/>
    <s v="OFF-AR-10004078"/>
    <x v="1"/>
    <x v="6"/>
    <s v="Newell 312"/>
    <n v="18.687999999999999"/>
    <n v="4"/>
    <n v="0.2"/>
    <x v="4603"/>
    <x v="2"/>
    <x v="0"/>
    <x v="0"/>
    <x v="4"/>
  </r>
  <r>
    <n v="5657"/>
    <s v="CA-2016-145261"/>
    <d v="2016-12-18T00:00:00"/>
    <d v="2016-12-21T00:00:00"/>
    <s v="First Class"/>
    <s v="AH-10120"/>
    <x v="571"/>
    <x v="2"/>
    <s v="United States"/>
    <s v="Salem"/>
    <x v="21"/>
    <n v="97301"/>
    <x v="1"/>
    <s v="OFF-PA-10003036"/>
    <x v="1"/>
    <x v="10"/>
    <s v="Black Print Carbonless 8 1/2&quot; x 8 1/4&quot; Rapid Memo Book"/>
    <n v="11.648"/>
    <n v="2"/>
    <n v="0.2"/>
    <x v="4604"/>
    <x v="2"/>
    <x v="0"/>
    <x v="0"/>
    <x v="4"/>
  </r>
  <r>
    <n v="5658"/>
    <s v="CA-2016-145261"/>
    <d v="2016-12-18T00:00:00"/>
    <d v="2016-12-21T00:00:00"/>
    <s v="First Class"/>
    <s v="AH-10120"/>
    <x v="571"/>
    <x v="2"/>
    <s v="United States"/>
    <s v="Salem"/>
    <x v="21"/>
    <n v="97301"/>
    <x v="1"/>
    <s v="TEC-AC-10000991"/>
    <x v="2"/>
    <x v="11"/>
    <s v="Sony Micro Vault Click 8 GB USB 2.0 Flash Drive"/>
    <n v="112.776"/>
    <n v="3"/>
    <n v="0.2"/>
    <x v="4605"/>
    <x v="2"/>
    <x v="0"/>
    <x v="0"/>
    <x v="4"/>
  </r>
  <r>
    <n v="5659"/>
    <s v="CA-2016-145261"/>
    <d v="2016-12-18T00:00:00"/>
    <d v="2016-12-21T00:00:00"/>
    <s v="First Class"/>
    <s v="AH-10120"/>
    <x v="571"/>
    <x v="2"/>
    <s v="United States"/>
    <s v="Salem"/>
    <x v="21"/>
    <n v="97301"/>
    <x v="1"/>
    <s v="FUR-TA-10002530"/>
    <x v="0"/>
    <x v="3"/>
    <s v="Iceberg OfficeWorks 42&quot; Round Tables"/>
    <n v="377.45"/>
    <n v="5"/>
    <n v="0.5"/>
    <x v="4606"/>
    <x v="1"/>
    <x v="0"/>
    <x v="0"/>
    <x v="4"/>
  </r>
  <r>
    <n v="5660"/>
    <s v="CA-2016-145261"/>
    <d v="2016-12-18T00:00:00"/>
    <d v="2016-12-21T00:00:00"/>
    <s v="First Class"/>
    <s v="AH-10120"/>
    <x v="571"/>
    <x v="2"/>
    <s v="United States"/>
    <s v="Salem"/>
    <x v="21"/>
    <n v="97301"/>
    <x v="1"/>
    <s v="OFF-LA-10000407"/>
    <x v="1"/>
    <x v="2"/>
    <s v="Avery White Multi-Purpose Labels"/>
    <n v="15.936"/>
    <n v="4"/>
    <n v="0.2"/>
    <x v="824"/>
    <x v="2"/>
    <x v="0"/>
    <x v="0"/>
    <x v="4"/>
  </r>
  <r>
    <n v="5661"/>
    <s v="CA-2016-145261"/>
    <d v="2016-12-18T00:00:00"/>
    <d v="2016-12-21T00:00:00"/>
    <s v="First Class"/>
    <s v="AH-10120"/>
    <x v="571"/>
    <x v="2"/>
    <s v="United States"/>
    <s v="Salem"/>
    <x v="21"/>
    <n v="97301"/>
    <x v="1"/>
    <s v="TEC-PH-10004833"/>
    <x v="2"/>
    <x v="7"/>
    <s v="Macally Suction Cup Mount"/>
    <n v="28.68"/>
    <n v="3"/>
    <n v="0.2"/>
    <x v="4607"/>
    <x v="2"/>
    <x v="0"/>
    <x v="0"/>
    <x v="4"/>
  </r>
  <r>
    <n v="5662"/>
    <s v="CA-2016-108875"/>
    <d v="2016-09-24T00:00:00"/>
    <d v="2016-10-01T00:00:00"/>
    <s v="Standard Class"/>
    <s v="CL-12700"/>
    <x v="642"/>
    <x v="2"/>
    <s v="United States"/>
    <s v="Aurora"/>
    <x v="22"/>
    <n v="80013"/>
    <x v="1"/>
    <s v="FUR-FU-10002671"/>
    <x v="0"/>
    <x v="5"/>
    <s v="Electrix 20W Halogen Replacement Bulb for Zoom-In Desk Lamp"/>
    <n v="21.44"/>
    <n v="2"/>
    <n v="0.2"/>
    <x v="4608"/>
    <x v="2"/>
    <x v="0"/>
    <x v="2"/>
    <x v="8"/>
  </r>
  <r>
    <n v="5663"/>
    <s v="CA-2016-108875"/>
    <d v="2016-09-24T00:00:00"/>
    <d v="2016-10-01T00:00:00"/>
    <s v="Standard Class"/>
    <s v="CL-12700"/>
    <x v="642"/>
    <x v="2"/>
    <s v="United States"/>
    <s v="Aurora"/>
    <x v="22"/>
    <n v="80013"/>
    <x v="1"/>
    <s v="OFF-ST-10001370"/>
    <x v="1"/>
    <x v="4"/>
    <s v="Sensible Storage WireTech Storage Systems"/>
    <n v="511.05599999999998"/>
    <n v="9"/>
    <n v="0.2"/>
    <x v="4609"/>
    <x v="2"/>
    <x v="0"/>
    <x v="2"/>
    <x v="8"/>
  </r>
  <r>
    <n v="5664"/>
    <s v="CA-2016-141957"/>
    <d v="2016-07-21T00:00:00"/>
    <d v="2016-07-21T00:00:00"/>
    <s v="Same Day"/>
    <s v="JG-15310"/>
    <x v="684"/>
    <x v="1"/>
    <s v="United States"/>
    <s v="Newark"/>
    <x v="24"/>
    <n v="43055"/>
    <x v="3"/>
    <s v="OFF-AR-10000914"/>
    <x v="1"/>
    <x v="6"/>
    <s v="Boston 16765 Mini Stand Up Battery Pencil Sharpener"/>
    <n v="18.655999999999999"/>
    <n v="2"/>
    <n v="0.2"/>
    <x v="4610"/>
    <x v="2"/>
    <x v="0"/>
    <x v="2"/>
    <x v="7"/>
  </r>
  <r>
    <n v="5665"/>
    <s v="CA-2016-141957"/>
    <d v="2016-07-21T00:00:00"/>
    <d v="2016-07-21T00:00:00"/>
    <s v="Same Day"/>
    <s v="JG-15310"/>
    <x v="684"/>
    <x v="1"/>
    <s v="United States"/>
    <s v="Newark"/>
    <x v="24"/>
    <n v="43055"/>
    <x v="3"/>
    <s v="OFF-BI-10001116"/>
    <x v="1"/>
    <x v="8"/>
    <s v="Wilson Jones 1&quot; Hanging DublLock Ring Binders"/>
    <n v="11.087999999999999"/>
    <n v="7"/>
    <n v="0.7"/>
    <x v="2369"/>
    <x v="1"/>
    <x v="0"/>
    <x v="2"/>
    <x v="7"/>
  </r>
  <r>
    <n v="5666"/>
    <s v="CA-2016-141957"/>
    <d v="2016-07-21T00:00:00"/>
    <d v="2016-07-21T00:00:00"/>
    <s v="Same Day"/>
    <s v="JG-15310"/>
    <x v="684"/>
    <x v="1"/>
    <s v="United States"/>
    <s v="Newark"/>
    <x v="24"/>
    <n v="43055"/>
    <x v="3"/>
    <s v="OFF-ST-10002276"/>
    <x v="1"/>
    <x v="4"/>
    <s v="Safco Steel Mobile File Cart"/>
    <n v="66.688000000000002"/>
    <n v="1"/>
    <n v="0.2"/>
    <x v="4611"/>
    <x v="2"/>
    <x v="0"/>
    <x v="2"/>
    <x v="7"/>
  </r>
  <r>
    <n v="5667"/>
    <s v="CA-2016-141957"/>
    <d v="2016-07-21T00:00:00"/>
    <d v="2016-07-21T00:00:00"/>
    <s v="Same Day"/>
    <s v="JG-15310"/>
    <x v="684"/>
    <x v="1"/>
    <s v="United States"/>
    <s v="Newark"/>
    <x v="24"/>
    <n v="43055"/>
    <x v="3"/>
    <s v="OFF-ST-10004340"/>
    <x v="1"/>
    <x v="4"/>
    <s v="Fellowes Mobile File Cart, Black"/>
    <n v="99.488"/>
    <n v="2"/>
    <n v="0.2"/>
    <x v="4612"/>
    <x v="2"/>
    <x v="0"/>
    <x v="2"/>
    <x v="7"/>
  </r>
  <r>
    <n v="5668"/>
    <s v="CA-2016-142405"/>
    <d v="2016-06-11T00:00:00"/>
    <d v="2016-06-15T00:00:00"/>
    <s v="Standard Class"/>
    <s v="SE-20110"/>
    <x v="339"/>
    <x v="0"/>
    <s v="United States"/>
    <s v="Seattle"/>
    <x v="4"/>
    <n v="98103"/>
    <x v="1"/>
    <s v="OFF-LA-10004093"/>
    <x v="1"/>
    <x v="2"/>
    <s v="Avery 486"/>
    <n v="14.62"/>
    <n v="2"/>
    <n v="0"/>
    <x v="2"/>
    <x v="0"/>
    <x v="0"/>
    <x v="1"/>
    <x v="1"/>
  </r>
  <r>
    <n v="5669"/>
    <s v="CA-2016-142405"/>
    <d v="2016-06-11T00:00:00"/>
    <d v="2016-06-15T00:00:00"/>
    <s v="Standard Class"/>
    <s v="SE-20110"/>
    <x v="339"/>
    <x v="0"/>
    <s v="United States"/>
    <s v="Seattle"/>
    <x v="4"/>
    <n v="98103"/>
    <x v="1"/>
    <s v="OFF-BI-10004728"/>
    <x v="1"/>
    <x v="8"/>
    <s v="Wilson Jones Turn Tabs Binder Tool for Ring Binders"/>
    <n v="53.984000000000002"/>
    <n v="14"/>
    <n v="0.2"/>
    <x v="4613"/>
    <x v="2"/>
    <x v="0"/>
    <x v="1"/>
    <x v="1"/>
  </r>
  <r>
    <n v="5670"/>
    <s v="CA-2016-142405"/>
    <d v="2016-06-11T00:00:00"/>
    <d v="2016-06-15T00:00:00"/>
    <s v="Standard Class"/>
    <s v="SE-20110"/>
    <x v="339"/>
    <x v="0"/>
    <s v="United States"/>
    <s v="Seattle"/>
    <x v="4"/>
    <n v="98103"/>
    <x v="1"/>
    <s v="TEC-AC-10003095"/>
    <x v="2"/>
    <x v="11"/>
    <s v="Logitech G35 7.1-Channel Surround Sound Headset"/>
    <n v="389.97"/>
    <n v="3"/>
    <n v="0"/>
    <x v="2069"/>
    <x v="0"/>
    <x v="0"/>
    <x v="1"/>
    <x v="1"/>
  </r>
  <r>
    <n v="5671"/>
    <s v="CA-2015-141012"/>
    <d v="2015-06-09T00:00:00"/>
    <d v="2015-06-11T00:00:00"/>
    <s v="Second Class"/>
    <s v="TG-21640"/>
    <x v="228"/>
    <x v="0"/>
    <s v="United States"/>
    <s v="Pocatello"/>
    <x v="45"/>
    <n v="83201"/>
    <x v="1"/>
    <s v="FUR-FU-10003192"/>
    <x v="0"/>
    <x v="5"/>
    <s v="Luxo Adjustable Task Clamp Lamp"/>
    <n v="355.36"/>
    <n v="4"/>
    <n v="0"/>
    <x v="4614"/>
    <x v="0"/>
    <x v="1"/>
    <x v="1"/>
    <x v="1"/>
  </r>
  <r>
    <n v="5672"/>
    <s v="CA-2015-141012"/>
    <d v="2015-06-09T00:00:00"/>
    <d v="2015-06-11T00:00:00"/>
    <s v="Second Class"/>
    <s v="TG-21640"/>
    <x v="228"/>
    <x v="0"/>
    <s v="United States"/>
    <s v="Pocatello"/>
    <x v="45"/>
    <n v="83201"/>
    <x v="1"/>
    <s v="TEC-PH-10004522"/>
    <x v="2"/>
    <x v="7"/>
    <s v="Dexim XPower Skin Super-Thin Power Case for iPhone 5 - Black"/>
    <n v="140.376"/>
    <n v="3"/>
    <n v="0.2"/>
    <x v="4615"/>
    <x v="2"/>
    <x v="1"/>
    <x v="1"/>
    <x v="1"/>
  </r>
  <r>
    <n v="5673"/>
    <s v="CA-2017-127922"/>
    <d v="2017-10-27T00:00:00"/>
    <d v="2017-11-03T00:00:00"/>
    <s v="Standard Class"/>
    <s v="SH-19975"/>
    <x v="64"/>
    <x v="1"/>
    <s v="United States"/>
    <s v="Dallas"/>
    <x v="5"/>
    <n v="75081"/>
    <x v="2"/>
    <s v="OFF-EN-10003068"/>
    <x v="1"/>
    <x v="12"/>
    <s v="#6 3/4 Gummed Flap White Envelopes"/>
    <n v="15.84"/>
    <n v="2"/>
    <n v="0.2"/>
    <x v="4616"/>
    <x v="2"/>
    <x v="3"/>
    <x v="0"/>
    <x v="2"/>
  </r>
  <r>
    <n v="5674"/>
    <s v="CA-2017-127922"/>
    <d v="2017-10-27T00:00:00"/>
    <d v="2017-11-03T00:00:00"/>
    <s v="Standard Class"/>
    <s v="SH-19975"/>
    <x v="64"/>
    <x v="1"/>
    <s v="United States"/>
    <s v="Dallas"/>
    <x v="5"/>
    <n v="75081"/>
    <x v="2"/>
    <s v="OFF-PA-10001204"/>
    <x v="1"/>
    <x v="10"/>
    <s v="Xerox 1972"/>
    <n v="8.4480000000000004"/>
    <n v="2"/>
    <n v="0.2"/>
    <x v="590"/>
    <x v="2"/>
    <x v="3"/>
    <x v="0"/>
    <x v="2"/>
  </r>
  <r>
    <n v="5675"/>
    <s v="CA-2016-146318"/>
    <d v="2016-01-22T00:00:00"/>
    <d v="2016-01-27T00:00:00"/>
    <s v="Standard Class"/>
    <s v="MC-17275"/>
    <x v="507"/>
    <x v="0"/>
    <s v="United States"/>
    <s v="Seattle"/>
    <x v="4"/>
    <n v="98105"/>
    <x v="1"/>
    <s v="OFF-PA-10003953"/>
    <x v="1"/>
    <x v="10"/>
    <s v="Xerox 218"/>
    <n v="12.96"/>
    <n v="2"/>
    <n v="0"/>
    <x v="91"/>
    <x v="0"/>
    <x v="0"/>
    <x v="3"/>
    <x v="9"/>
  </r>
  <r>
    <n v="5676"/>
    <s v="CA-2014-135993"/>
    <d v="2014-05-28T00:00:00"/>
    <d v="2014-06-02T00:00:00"/>
    <s v="Standard Class"/>
    <s v="PJ-18835"/>
    <x v="601"/>
    <x v="1"/>
    <s v="United States"/>
    <s v="Seattle"/>
    <x v="4"/>
    <n v="98115"/>
    <x v="1"/>
    <s v="TEC-PH-10001552"/>
    <x v="2"/>
    <x v="7"/>
    <s v="I Need's 3d Hello Kitty Hybrid Silicone Case Cover for HTC One X 4g with 3d Hello Kitty Stylus Pen Green/pink"/>
    <n v="57.408000000000001"/>
    <n v="6"/>
    <n v="0.2"/>
    <x v="4617"/>
    <x v="2"/>
    <x v="2"/>
    <x v="1"/>
    <x v="5"/>
  </r>
  <r>
    <n v="5677"/>
    <s v="CA-2014-135993"/>
    <d v="2014-05-28T00:00:00"/>
    <d v="2014-06-02T00:00:00"/>
    <s v="Standard Class"/>
    <s v="PJ-18835"/>
    <x v="601"/>
    <x v="1"/>
    <s v="United States"/>
    <s v="Seattle"/>
    <x v="4"/>
    <n v="98115"/>
    <x v="1"/>
    <s v="TEC-AC-10004877"/>
    <x v="2"/>
    <x v="11"/>
    <s v="Imation 30456 USB Flash Drive 8GB"/>
    <n v="27.6"/>
    <n v="4"/>
    <n v="0"/>
    <x v="4618"/>
    <x v="0"/>
    <x v="2"/>
    <x v="1"/>
    <x v="5"/>
  </r>
  <r>
    <n v="5678"/>
    <s v="CA-2014-126802"/>
    <d v="2014-12-29T00:00:00"/>
    <d v="2015-01-05T00:00:00"/>
    <s v="Standard Class"/>
    <s v="ZC-21910"/>
    <x v="233"/>
    <x v="0"/>
    <s v="United States"/>
    <s v="Chicago"/>
    <x v="10"/>
    <n v="60610"/>
    <x v="2"/>
    <s v="FUR-FU-10000193"/>
    <x v="0"/>
    <x v="5"/>
    <s v="Tenex Chairmats For Use with Hard Floors"/>
    <n v="38.975999999999999"/>
    <n v="3"/>
    <n v="0.6"/>
    <x v="4619"/>
    <x v="1"/>
    <x v="2"/>
    <x v="0"/>
    <x v="4"/>
  </r>
  <r>
    <n v="5679"/>
    <s v="CA-2016-143924"/>
    <d v="2016-07-28T00:00:00"/>
    <d v="2016-08-03T00:00:00"/>
    <s v="Standard Class"/>
    <s v="SC-20680"/>
    <x v="649"/>
    <x v="2"/>
    <s v="United States"/>
    <s v="Holland"/>
    <x v="12"/>
    <n v="49423"/>
    <x v="2"/>
    <s v="OFF-FA-10000735"/>
    <x v="1"/>
    <x v="13"/>
    <s v="Staples"/>
    <n v="20.440000000000001"/>
    <n v="7"/>
    <n v="0"/>
    <x v="4620"/>
    <x v="0"/>
    <x v="0"/>
    <x v="2"/>
    <x v="7"/>
  </r>
  <r>
    <n v="5680"/>
    <s v="CA-2016-143924"/>
    <d v="2016-07-28T00:00:00"/>
    <d v="2016-08-03T00:00:00"/>
    <s v="Standard Class"/>
    <s v="SC-20680"/>
    <x v="649"/>
    <x v="2"/>
    <s v="United States"/>
    <s v="Holland"/>
    <x v="12"/>
    <n v="49423"/>
    <x v="2"/>
    <s v="OFF-PA-10002120"/>
    <x v="1"/>
    <x v="10"/>
    <s v="Xerox 1889"/>
    <n v="109.92"/>
    <n v="2"/>
    <n v="0"/>
    <x v="1505"/>
    <x v="0"/>
    <x v="0"/>
    <x v="2"/>
    <x v="7"/>
  </r>
  <r>
    <n v="5681"/>
    <s v="CA-2016-141551"/>
    <d v="2016-09-24T00:00:00"/>
    <d v="2016-09-30T00:00:00"/>
    <s v="Standard Class"/>
    <s v="BP-11230"/>
    <x v="546"/>
    <x v="0"/>
    <s v="United States"/>
    <s v="Broken Arrow"/>
    <x v="26"/>
    <n v="74012"/>
    <x v="2"/>
    <s v="OFF-BI-10001249"/>
    <x v="1"/>
    <x v="8"/>
    <s v="Avery Heavy-Duty EZD View Binder with Locking Rings"/>
    <n v="6.38"/>
    <n v="1"/>
    <n v="0"/>
    <x v="4621"/>
    <x v="0"/>
    <x v="0"/>
    <x v="2"/>
    <x v="8"/>
  </r>
  <r>
    <n v="5682"/>
    <s v="CA-2016-141551"/>
    <d v="2016-09-24T00:00:00"/>
    <d v="2016-09-30T00:00:00"/>
    <s v="Standard Class"/>
    <s v="BP-11230"/>
    <x v="546"/>
    <x v="0"/>
    <s v="United States"/>
    <s v="Broken Arrow"/>
    <x v="26"/>
    <n v="74012"/>
    <x v="2"/>
    <s v="OFF-PA-10001569"/>
    <x v="1"/>
    <x v="10"/>
    <s v="Xerox 232"/>
    <n v="6.48"/>
    <n v="1"/>
    <n v="0"/>
    <x v="90"/>
    <x v="0"/>
    <x v="0"/>
    <x v="2"/>
    <x v="8"/>
  </r>
  <r>
    <n v="5683"/>
    <s v="CA-2014-164315"/>
    <d v="2014-04-02T00:00:00"/>
    <d v="2014-04-08T00:00:00"/>
    <s v="Standard Class"/>
    <s v="RD-19585"/>
    <x v="361"/>
    <x v="0"/>
    <s v="United States"/>
    <s v="Athens"/>
    <x v="32"/>
    <n v="30605"/>
    <x v="0"/>
    <s v="OFF-PA-10004248"/>
    <x v="1"/>
    <x v="10"/>
    <s v="Xerox 1990"/>
    <n v="15.84"/>
    <n v="3"/>
    <n v="0"/>
    <x v="4263"/>
    <x v="0"/>
    <x v="2"/>
    <x v="1"/>
    <x v="3"/>
  </r>
  <r>
    <n v="5684"/>
    <s v="CA-2014-164315"/>
    <d v="2014-04-02T00:00:00"/>
    <d v="2014-04-08T00:00:00"/>
    <s v="Standard Class"/>
    <s v="RD-19585"/>
    <x v="361"/>
    <x v="0"/>
    <s v="United States"/>
    <s v="Athens"/>
    <x v="32"/>
    <n v="30605"/>
    <x v="0"/>
    <s v="TEC-PH-10001128"/>
    <x v="2"/>
    <x v="7"/>
    <s v="Motorola Droid Maxx"/>
    <n v="1049.93"/>
    <n v="7"/>
    <n v="0"/>
    <x v="4622"/>
    <x v="0"/>
    <x v="2"/>
    <x v="1"/>
    <x v="3"/>
  </r>
  <r>
    <n v="5685"/>
    <s v="CA-2014-164315"/>
    <d v="2014-04-02T00:00:00"/>
    <d v="2014-04-08T00:00:00"/>
    <s v="Standard Class"/>
    <s v="RD-19585"/>
    <x v="361"/>
    <x v="0"/>
    <s v="United States"/>
    <s v="Athens"/>
    <x v="32"/>
    <n v="30605"/>
    <x v="0"/>
    <s v="OFF-AP-10003842"/>
    <x v="1"/>
    <x v="9"/>
    <s v="Euro-Pro Shark Turbo Vacuum"/>
    <n v="154.9"/>
    <n v="5"/>
    <n v="0"/>
    <x v="4623"/>
    <x v="0"/>
    <x v="2"/>
    <x v="1"/>
    <x v="3"/>
  </r>
  <r>
    <n v="5686"/>
    <s v="CA-2015-131072"/>
    <d v="2015-11-05T00:00:00"/>
    <d v="2015-11-05T00:00:00"/>
    <s v="Same Day"/>
    <s v="KL-16645"/>
    <x v="107"/>
    <x v="0"/>
    <s v="United States"/>
    <s v="Seattle"/>
    <x v="4"/>
    <n v="98105"/>
    <x v="1"/>
    <s v="OFF-BI-10002794"/>
    <x v="1"/>
    <x v="8"/>
    <s v="Avery Trapezoid Ring Binder, 3&quot; Capacity, Black, 1040 sheets"/>
    <n v="98.352000000000004"/>
    <n v="3"/>
    <n v="0.2"/>
    <x v="4624"/>
    <x v="2"/>
    <x v="1"/>
    <x v="0"/>
    <x v="0"/>
  </r>
  <r>
    <n v="5687"/>
    <s v="CA-2014-131541"/>
    <d v="2014-07-28T00:00:00"/>
    <d v="2014-07-28T00:00:00"/>
    <s v="Same Day"/>
    <s v="CK-12205"/>
    <x v="237"/>
    <x v="0"/>
    <s v="United States"/>
    <s v="Apopka"/>
    <x v="2"/>
    <n v="32712"/>
    <x v="0"/>
    <s v="OFF-FA-10000621"/>
    <x v="1"/>
    <x v="13"/>
    <s v="OIC Colored Binder Clips, Assorted Sizes"/>
    <n v="14.32"/>
    <n v="5"/>
    <n v="0.2"/>
    <x v="4625"/>
    <x v="2"/>
    <x v="2"/>
    <x v="2"/>
    <x v="7"/>
  </r>
  <r>
    <n v="5688"/>
    <s v="CA-2014-131541"/>
    <d v="2014-07-28T00:00:00"/>
    <d v="2014-07-28T00:00:00"/>
    <s v="Same Day"/>
    <s v="CK-12205"/>
    <x v="237"/>
    <x v="0"/>
    <s v="United States"/>
    <s v="Apopka"/>
    <x v="2"/>
    <n v="32712"/>
    <x v="0"/>
    <s v="FUR-FU-10003623"/>
    <x v="0"/>
    <x v="5"/>
    <s v="DataProducts Ampli Magnifier Task Lamp, Black,"/>
    <n v="129.88800000000001"/>
    <n v="6"/>
    <n v="0.2"/>
    <x v="4626"/>
    <x v="2"/>
    <x v="2"/>
    <x v="2"/>
    <x v="7"/>
  </r>
  <r>
    <n v="5689"/>
    <s v="CA-2014-131541"/>
    <d v="2014-07-28T00:00:00"/>
    <d v="2014-07-28T00:00:00"/>
    <s v="Same Day"/>
    <s v="CK-12205"/>
    <x v="237"/>
    <x v="0"/>
    <s v="United States"/>
    <s v="Apopka"/>
    <x v="2"/>
    <n v="32712"/>
    <x v="0"/>
    <s v="OFF-EN-10000781"/>
    <x v="1"/>
    <x v="12"/>
    <s v="#10- 4 1/8&quot; x 9 1/2&quot; Recycled Envelopes"/>
    <n v="48.944000000000003"/>
    <n v="7"/>
    <n v="0.2"/>
    <x v="4627"/>
    <x v="2"/>
    <x v="2"/>
    <x v="2"/>
    <x v="7"/>
  </r>
  <r>
    <n v="5690"/>
    <s v="CA-2015-119550"/>
    <d v="2015-12-26T00:00:00"/>
    <d v="2015-12-31T00:00:00"/>
    <s v="Standard Class"/>
    <s v="RB-19705"/>
    <x v="42"/>
    <x v="2"/>
    <s v="United States"/>
    <s v="Houston"/>
    <x v="5"/>
    <n v="77070"/>
    <x v="2"/>
    <s v="FUR-CH-10002044"/>
    <x v="0"/>
    <x v="1"/>
    <s v="Office Star - Contemporary Task Swivel chair with 2-way adjustable arms, Plum"/>
    <n v="275.05799999999999"/>
    <n v="3"/>
    <n v="0.3"/>
    <x v="4628"/>
    <x v="1"/>
    <x v="1"/>
    <x v="0"/>
    <x v="4"/>
  </r>
  <r>
    <n v="5691"/>
    <s v="US-2015-138093"/>
    <d v="2015-12-10T00:00:00"/>
    <d v="2015-12-16T00:00:00"/>
    <s v="Standard Class"/>
    <s v="KM-16225"/>
    <x v="366"/>
    <x v="1"/>
    <s v="United States"/>
    <s v="Baltimore"/>
    <x v="39"/>
    <n v="21215"/>
    <x v="3"/>
    <s v="OFF-AR-10000817"/>
    <x v="1"/>
    <x v="6"/>
    <s v="Manco Dry-Lighter Erasable Highlighter"/>
    <n v="27.36"/>
    <n v="9"/>
    <n v="0"/>
    <x v="803"/>
    <x v="0"/>
    <x v="1"/>
    <x v="0"/>
    <x v="4"/>
  </r>
  <r>
    <n v="5692"/>
    <s v="US-2015-138093"/>
    <d v="2015-12-10T00:00:00"/>
    <d v="2015-12-16T00:00:00"/>
    <s v="Standard Class"/>
    <s v="KM-16225"/>
    <x v="366"/>
    <x v="1"/>
    <s v="United States"/>
    <s v="Baltimore"/>
    <x v="39"/>
    <n v="21215"/>
    <x v="3"/>
    <s v="OFF-PA-10001509"/>
    <x v="1"/>
    <x v="10"/>
    <s v="Recycled Desk Saver Line &quot;While You Were Out&quot; Book, 5 1/2&quot; X 4&quot;"/>
    <n v="44.75"/>
    <n v="5"/>
    <n v="0"/>
    <x v="945"/>
    <x v="0"/>
    <x v="1"/>
    <x v="0"/>
    <x v="4"/>
  </r>
  <r>
    <n v="5693"/>
    <s v="US-2015-138093"/>
    <d v="2015-12-10T00:00:00"/>
    <d v="2015-12-16T00:00:00"/>
    <s v="Standard Class"/>
    <s v="KM-16225"/>
    <x v="366"/>
    <x v="1"/>
    <s v="United States"/>
    <s v="Baltimore"/>
    <x v="39"/>
    <n v="21215"/>
    <x v="3"/>
    <s v="TEC-PH-10004667"/>
    <x v="2"/>
    <x v="7"/>
    <s v="Cisco 8x8 Inc. 6753i IP Business Phone System"/>
    <n v="134.99"/>
    <n v="1"/>
    <n v="0"/>
    <x v="4629"/>
    <x v="0"/>
    <x v="1"/>
    <x v="0"/>
    <x v="4"/>
  </r>
  <r>
    <n v="5694"/>
    <s v="US-2015-138093"/>
    <d v="2015-12-10T00:00:00"/>
    <d v="2015-12-16T00:00:00"/>
    <s v="Standard Class"/>
    <s v="KM-16225"/>
    <x v="366"/>
    <x v="1"/>
    <s v="United States"/>
    <s v="Baltimore"/>
    <x v="39"/>
    <n v="21215"/>
    <x v="3"/>
    <s v="OFF-PA-10000143"/>
    <x v="1"/>
    <x v="10"/>
    <s v="Astroparche Fine Business Paper"/>
    <n v="26.4"/>
    <n v="5"/>
    <n v="0"/>
    <x v="4630"/>
    <x v="0"/>
    <x v="1"/>
    <x v="0"/>
    <x v="4"/>
  </r>
  <r>
    <n v="5695"/>
    <s v="US-2015-138093"/>
    <d v="2015-12-10T00:00:00"/>
    <d v="2015-12-16T00:00:00"/>
    <s v="Standard Class"/>
    <s v="KM-16225"/>
    <x v="366"/>
    <x v="1"/>
    <s v="United States"/>
    <s v="Baltimore"/>
    <x v="39"/>
    <n v="21215"/>
    <x v="3"/>
    <s v="FUR-CH-10000785"/>
    <x v="0"/>
    <x v="1"/>
    <s v="Global Ergonomic Managers Chair"/>
    <n v="542.94000000000005"/>
    <n v="3"/>
    <n v="0"/>
    <x v="3861"/>
    <x v="0"/>
    <x v="1"/>
    <x v="0"/>
    <x v="4"/>
  </r>
  <r>
    <n v="5696"/>
    <s v="CA-2016-126165"/>
    <d v="2016-05-05T00:00:00"/>
    <d v="2016-05-07T00:00:00"/>
    <s v="Second Class"/>
    <s v="AH-10465"/>
    <x v="733"/>
    <x v="0"/>
    <s v="United States"/>
    <s v="San Francisco"/>
    <x v="1"/>
    <n v="94109"/>
    <x v="1"/>
    <s v="FUR-TA-10001676"/>
    <x v="0"/>
    <x v="3"/>
    <s v="Hon 61000 Series Interactive Training Tables"/>
    <n v="71.087999999999994"/>
    <n v="2"/>
    <n v="0.2"/>
    <x v="4631"/>
    <x v="2"/>
    <x v="0"/>
    <x v="1"/>
    <x v="5"/>
  </r>
  <r>
    <n v="5697"/>
    <s v="CA-2017-126123"/>
    <d v="2017-10-14T00:00:00"/>
    <d v="2017-10-18T00:00:00"/>
    <s v="Standard Class"/>
    <s v="AG-10765"/>
    <x v="326"/>
    <x v="2"/>
    <s v="United States"/>
    <s v="Chicago"/>
    <x v="10"/>
    <n v="60623"/>
    <x v="2"/>
    <s v="OFF-BI-10000309"/>
    <x v="1"/>
    <x v="8"/>
    <s v="GBC Twin Loop Wire Binding Elements, 9/16&quot; Spine, Black"/>
    <n v="27.396000000000001"/>
    <n v="9"/>
    <n v="0.8"/>
    <x v="4632"/>
    <x v="1"/>
    <x v="3"/>
    <x v="0"/>
    <x v="2"/>
  </r>
  <r>
    <n v="5698"/>
    <s v="CA-2017-126123"/>
    <d v="2017-10-14T00:00:00"/>
    <d v="2017-10-18T00:00:00"/>
    <s v="Standard Class"/>
    <s v="AG-10765"/>
    <x v="326"/>
    <x v="2"/>
    <s v="United States"/>
    <s v="Chicago"/>
    <x v="10"/>
    <n v="60623"/>
    <x v="2"/>
    <s v="OFF-BI-10004224"/>
    <x v="1"/>
    <x v="8"/>
    <s v="Catalog Binders with Expanding Posts"/>
    <n v="13.456"/>
    <n v="1"/>
    <n v="0.8"/>
    <x v="4633"/>
    <x v="1"/>
    <x v="3"/>
    <x v="0"/>
    <x v="2"/>
  </r>
  <r>
    <n v="5699"/>
    <s v="CA-2016-143441"/>
    <d v="2016-11-05T00:00:00"/>
    <d v="2016-11-05T00:00:00"/>
    <s v="Same Day"/>
    <s v="EB-14170"/>
    <x v="432"/>
    <x v="0"/>
    <s v="United States"/>
    <s v="Laredo"/>
    <x v="5"/>
    <n v="78041"/>
    <x v="2"/>
    <s v="OFF-LA-10002312"/>
    <x v="1"/>
    <x v="2"/>
    <s v="Avery 490"/>
    <n v="11.84"/>
    <n v="1"/>
    <n v="0.2"/>
    <x v="4634"/>
    <x v="2"/>
    <x v="0"/>
    <x v="0"/>
    <x v="0"/>
  </r>
  <r>
    <n v="5700"/>
    <s v="CA-2017-148320"/>
    <d v="2017-11-03T00:00:00"/>
    <d v="2017-11-08T00:00:00"/>
    <s v="Standard Class"/>
    <s v="PG-18895"/>
    <x v="38"/>
    <x v="0"/>
    <s v="United States"/>
    <s v="San Francisco"/>
    <x v="1"/>
    <n v="94109"/>
    <x v="1"/>
    <s v="OFF-PA-10003022"/>
    <x v="1"/>
    <x v="10"/>
    <s v="Xerox 1992"/>
    <n v="35.880000000000003"/>
    <n v="6"/>
    <n v="0"/>
    <x v="4635"/>
    <x v="0"/>
    <x v="3"/>
    <x v="0"/>
    <x v="0"/>
  </r>
  <r>
    <n v="5701"/>
    <s v="CA-2016-125661"/>
    <d v="2016-11-24T00:00:00"/>
    <d v="2016-11-26T00:00:00"/>
    <s v="First Class"/>
    <s v="CA-12055"/>
    <x v="402"/>
    <x v="2"/>
    <s v="United States"/>
    <s v="Cleveland"/>
    <x v="24"/>
    <n v="44105"/>
    <x v="3"/>
    <s v="OFF-EN-10001532"/>
    <x v="1"/>
    <x v="12"/>
    <s v="Brown Kraft Recycled Envelopes"/>
    <n v="40.752000000000002"/>
    <n v="3"/>
    <n v="0.2"/>
    <x v="4636"/>
    <x v="2"/>
    <x v="0"/>
    <x v="0"/>
    <x v="0"/>
  </r>
  <r>
    <n v="5702"/>
    <s v="CA-2016-125661"/>
    <d v="2016-11-24T00:00:00"/>
    <d v="2016-11-26T00:00:00"/>
    <s v="First Class"/>
    <s v="CA-12055"/>
    <x v="402"/>
    <x v="2"/>
    <s v="United States"/>
    <s v="Cleveland"/>
    <x v="24"/>
    <n v="44105"/>
    <x v="3"/>
    <s v="TEC-AC-10004855"/>
    <x v="2"/>
    <x v="11"/>
    <s v="V7 USB Numeric Keypad"/>
    <n v="139.96"/>
    <n v="5"/>
    <n v="0.2"/>
    <x v="4637"/>
    <x v="2"/>
    <x v="0"/>
    <x v="0"/>
    <x v="0"/>
  </r>
  <r>
    <n v="5703"/>
    <s v="US-2014-123519"/>
    <d v="2014-12-14T00:00:00"/>
    <d v="2014-12-21T00:00:00"/>
    <s v="Standard Class"/>
    <s v="SS-20875"/>
    <x v="286"/>
    <x v="0"/>
    <s v="United States"/>
    <s v="Marion"/>
    <x v="24"/>
    <n v="43302"/>
    <x v="3"/>
    <s v="OFF-AR-10003829"/>
    <x v="1"/>
    <x v="6"/>
    <s v="Newell 35"/>
    <n v="2.6240000000000001"/>
    <n v="1"/>
    <n v="0.2"/>
    <x v="4638"/>
    <x v="2"/>
    <x v="2"/>
    <x v="0"/>
    <x v="4"/>
  </r>
  <r>
    <n v="5704"/>
    <s v="US-2014-123519"/>
    <d v="2014-12-14T00:00:00"/>
    <d v="2014-12-21T00:00:00"/>
    <s v="Standard Class"/>
    <s v="SS-20875"/>
    <x v="286"/>
    <x v="0"/>
    <s v="United States"/>
    <s v="Marion"/>
    <x v="24"/>
    <n v="43302"/>
    <x v="3"/>
    <s v="FUR-TA-10002645"/>
    <x v="0"/>
    <x v="3"/>
    <s v="Hon Rectangular Conference Tables"/>
    <n v="136.53"/>
    <n v="1"/>
    <n v="0.4"/>
    <x v="4639"/>
    <x v="1"/>
    <x v="2"/>
    <x v="0"/>
    <x v="4"/>
  </r>
  <r>
    <n v="5705"/>
    <s v="US-2014-123519"/>
    <d v="2014-12-14T00:00:00"/>
    <d v="2014-12-21T00:00:00"/>
    <s v="Standard Class"/>
    <s v="SS-20875"/>
    <x v="286"/>
    <x v="0"/>
    <s v="United States"/>
    <s v="Marion"/>
    <x v="24"/>
    <n v="43302"/>
    <x v="3"/>
    <s v="TEC-AC-10003033"/>
    <x v="2"/>
    <x v="11"/>
    <s v="Plantronics CS510 - Over-the-Head monaural Wireless Headset System"/>
    <n v="263.95999999999998"/>
    <n v="1"/>
    <n v="0.2"/>
    <x v="4640"/>
    <x v="2"/>
    <x v="2"/>
    <x v="0"/>
    <x v="4"/>
  </r>
  <r>
    <n v="5706"/>
    <s v="CA-2014-155593"/>
    <d v="2014-11-03T00:00:00"/>
    <d v="2014-11-08T00:00:00"/>
    <s v="Standard Class"/>
    <s v="RP-19390"/>
    <x v="261"/>
    <x v="0"/>
    <s v="United States"/>
    <s v="Fairfield"/>
    <x v="29"/>
    <n v="6824"/>
    <x v="3"/>
    <s v="OFF-SU-10002522"/>
    <x v="1"/>
    <x v="14"/>
    <s v="Acme Kleen Earth Office Shears"/>
    <n v="11.64"/>
    <n v="3"/>
    <n v="0"/>
    <x v="4641"/>
    <x v="0"/>
    <x v="2"/>
    <x v="0"/>
    <x v="0"/>
  </r>
  <r>
    <n v="5707"/>
    <s v="CA-2017-136000"/>
    <d v="2017-09-22T00:00:00"/>
    <d v="2017-09-25T00:00:00"/>
    <s v="Second Class"/>
    <s v="SC-20440"/>
    <x v="464"/>
    <x v="1"/>
    <s v="United States"/>
    <s v="New York City"/>
    <x v="15"/>
    <n v="10009"/>
    <x v="3"/>
    <s v="OFF-BI-10004828"/>
    <x v="1"/>
    <x v="8"/>
    <s v="GBC Poly Designer Binding Covers"/>
    <n v="40.176000000000002"/>
    <n v="3"/>
    <n v="0.2"/>
    <x v="3305"/>
    <x v="2"/>
    <x v="3"/>
    <x v="2"/>
    <x v="8"/>
  </r>
  <r>
    <n v="5708"/>
    <s v="US-2015-160857"/>
    <d v="2015-05-08T00:00:00"/>
    <d v="2015-05-15T00:00:00"/>
    <s v="Standard Class"/>
    <s v="NW-18400"/>
    <x v="508"/>
    <x v="0"/>
    <s v="United States"/>
    <s v="New York City"/>
    <x v="15"/>
    <n v="10024"/>
    <x v="3"/>
    <s v="FUR-FU-10001095"/>
    <x v="0"/>
    <x v="5"/>
    <s v="DAX Black Cherry Wood-Tone Poster Frame"/>
    <n v="79.44"/>
    <n v="3"/>
    <n v="0"/>
    <x v="4642"/>
    <x v="0"/>
    <x v="1"/>
    <x v="1"/>
    <x v="5"/>
  </r>
  <r>
    <n v="5709"/>
    <s v="US-2015-160857"/>
    <d v="2015-05-08T00:00:00"/>
    <d v="2015-05-15T00:00:00"/>
    <s v="Standard Class"/>
    <s v="NW-18400"/>
    <x v="508"/>
    <x v="0"/>
    <s v="United States"/>
    <s v="New York City"/>
    <x v="15"/>
    <n v="10024"/>
    <x v="3"/>
    <s v="OFF-SU-10000157"/>
    <x v="1"/>
    <x v="14"/>
    <s v="Compact Automatic Electric Letter Opener"/>
    <n v="357.93"/>
    <n v="3"/>
    <n v="0"/>
    <x v="4461"/>
    <x v="0"/>
    <x v="1"/>
    <x v="1"/>
    <x v="5"/>
  </r>
  <r>
    <n v="5710"/>
    <s v="US-2015-160857"/>
    <d v="2015-05-08T00:00:00"/>
    <d v="2015-05-15T00:00:00"/>
    <s v="Standard Class"/>
    <s v="NW-18400"/>
    <x v="508"/>
    <x v="0"/>
    <s v="United States"/>
    <s v="New York City"/>
    <x v="15"/>
    <n v="10024"/>
    <x v="3"/>
    <s v="FUR-CH-10002647"/>
    <x v="0"/>
    <x v="1"/>
    <s v="Situations Contoured Folding Chairs, 4/Set"/>
    <n v="127.764"/>
    <n v="2"/>
    <n v="0.1"/>
    <x v="4643"/>
    <x v="3"/>
    <x v="1"/>
    <x v="1"/>
    <x v="5"/>
  </r>
  <r>
    <n v="5711"/>
    <s v="US-2015-160857"/>
    <d v="2015-05-08T00:00:00"/>
    <d v="2015-05-15T00:00:00"/>
    <s v="Standard Class"/>
    <s v="NW-18400"/>
    <x v="508"/>
    <x v="0"/>
    <s v="United States"/>
    <s v="New York City"/>
    <x v="15"/>
    <n v="10024"/>
    <x v="3"/>
    <s v="TEC-CO-10004115"/>
    <x v="2"/>
    <x v="16"/>
    <s v="Sharp AL-1530CS Digital Copier"/>
    <n v="2799.944"/>
    <n v="7"/>
    <n v="0.2"/>
    <x v="4644"/>
    <x v="2"/>
    <x v="1"/>
    <x v="1"/>
    <x v="5"/>
  </r>
  <r>
    <n v="5712"/>
    <s v="US-2015-160857"/>
    <d v="2015-05-08T00:00:00"/>
    <d v="2015-05-15T00:00:00"/>
    <s v="Standard Class"/>
    <s v="NW-18400"/>
    <x v="508"/>
    <x v="0"/>
    <s v="United States"/>
    <s v="New York City"/>
    <x v="15"/>
    <n v="10024"/>
    <x v="3"/>
    <s v="OFF-PA-10003363"/>
    <x v="1"/>
    <x v="10"/>
    <s v="Xerox 204"/>
    <n v="19.440000000000001"/>
    <n v="3"/>
    <n v="0"/>
    <x v="551"/>
    <x v="0"/>
    <x v="1"/>
    <x v="1"/>
    <x v="5"/>
  </r>
  <r>
    <n v="5713"/>
    <s v="CA-2017-115805"/>
    <d v="2017-07-31T00:00:00"/>
    <d v="2017-07-31T00:00:00"/>
    <s v="Same Day"/>
    <s v="KW-16435"/>
    <x v="147"/>
    <x v="0"/>
    <s v="United States"/>
    <s v="Chicago"/>
    <x v="10"/>
    <n v="60653"/>
    <x v="2"/>
    <s v="TEC-PH-10003092"/>
    <x v="2"/>
    <x v="7"/>
    <s v="Motorola L804"/>
    <n v="36.792000000000002"/>
    <n v="1"/>
    <n v="0.2"/>
    <x v="2344"/>
    <x v="2"/>
    <x v="3"/>
    <x v="2"/>
    <x v="7"/>
  </r>
  <r>
    <n v="5714"/>
    <s v="US-2014-143707"/>
    <d v="2014-03-01T00:00:00"/>
    <d v="2014-03-05T00:00:00"/>
    <s v="Standard Class"/>
    <s v="HR-14770"/>
    <x v="367"/>
    <x v="2"/>
    <s v="United States"/>
    <s v="New York City"/>
    <x v="15"/>
    <n v="10035"/>
    <x v="3"/>
    <s v="TEC-PH-10003655"/>
    <x v="2"/>
    <x v="7"/>
    <s v="Sannysis Cute Owl Design Soft Skin Case Cover for Samsung Galaxy S4"/>
    <n v="5.94"/>
    <n v="3"/>
    <n v="0"/>
    <x v="329"/>
    <x v="0"/>
    <x v="2"/>
    <x v="3"/>
    <x v="10"/>
  </r>
  <r>
    <n v="5715"/>
    <s v="CA-2017-116939"/>
    <d v="2017-09-25T00:00:00"/>
    <d v="2017-09-29T00:00:00"/>
    <s v="Standard Class"/>
    <s v="AG-10900"/>
    <x v="151"/>
    <x v="0"/>
    <s v="United States"/>
    <s v="Richmond"/>
    <x v="17"/>
    <n v="23223"/>
    <x v="0"/>
    <s v="OFF-ST-10001476"/>
    <x v="1"/>
    <x v="4"/>
    <s v="Steel Personal Filing/Posting Tote"/>
    <n v="177.55"/>
    <n v="5"/>
    <n v="0"/>
    <x v="4645"/>
    <x v="0"/>
    <x v="3"/>
    <x v="2"/>
    <x v="8"/>
  </r>
  <r>
    <n v="5716"/>
    <s v="CA-2015-124107"/>
    <d v="2015-10-09T00:00:00"/>
    <d v="2015-10-12T00:00:00"/>
    <s v="Second Class"/>
    <s v="BM-11650"/>
    <x v="312"/>
    <x v="1"/>
    <s v="United States"/>
    <s v="Ann Arbor"/>
    <x v="12"/>
    <n v="48104"/>
    <x v="2"/>
    <s v="TEC-AC-10002049"/>
    <x v="2"/>
    <x v="11"/>
    <s v="Logitech G19 Programmable Gaming Keyboard"/>
    <n v="619.95000000000005"/>
    <n v="5"/>
    <n v="0"/>
    <x v="1043"/>
    <x v="0"/>
    <x v="1"/>
    <x v="0"/>
    <x v="2"/>
  </r>
  <r>
    <n v="5717"/>
    <s v="CA-2015-124107"/>
    <d v="2015-10-09T00:00:00"/>
    <d v="2015-10-12T00:00:00"/>
    <s v="Second Class"/>
    <s v="BM-11650"/>
    <x v="312"/>
    <x v="1"/>
    <s v="United States"/>
    <s v="Ann Arbor"/>
    <x v="12"/>
    <n v="48104"/>
    <x v="2"/>
    <s v="TEC-PH-10003875"/>
    <x v="2"/>
    <x v="7"/>
    <s v="KLD Oscar II Style Snap-on Ultra Thin Side Flip Synthetic Leather Cover Case for HTC One HTC M7"/>
    <n v="29.16"/>
    <n v="3"/>
    <n v="0"/>
    <x v="3675"/>
    <x v="0"/>
    <x v="1"/>
    <x v="0"/>
    <x v="2"/>
  </r>
  <r>
    <n v="5718"/>
    <s v="CA-2015-124107"/>
    <d v="2015-10-09T00:00:00"/>
    <d v="2015-10-12T00:00:00"/>
    <s v="Second Class"/>
    <s v="BM-11650"/>
    <x v="312"/>
    <x v="1"/>
    <s v="United States"/>
    <s v="Ann Arbor"/>
    <x v="12"/>
    <n v="48104"/>
    <x v="2"/>
    <s v="OFF-EN-10003286"/>
    <x v="1"/>
    <x v="12"/>
    <s v="Staple envelope"/>
    <n v="57.96"/>
    <n v="7"/>
    <n v="0"/>
    <x v="4646"/>
    <x v="0"/>
    <x v="1"/>
    <x v="0"/>
    <x v="2"/>
  </r>
  <r>
    <n v="5719"/>
    <s v="CA-2015-124107"/>
    <d v="2015-10-09T00:00:00"/>
    <d v="2015-10-12T00:00:00"/>
    <s v="Second Class"/>
    <s v="BM-11650"/>
    <x v="312"/>
    <x v="1"/>
    <s v="United States"/>
    <s v="Ann Arbor"/>
    <x v="12"/>
    <n v="48104"/>
    <x v="2"/>
    <s v="OFF-AP-10003971"/>
    <x v="1"/>
    <x v="9"/>
    <s v="Belkin 6 Outlet Metallic Surge Strip"/>
    <n v="29.402999999999999"/>
    <n v="3"/>
    <n v="0.1"/>
    <x v="4647"/>
    <x v="3"/>
    <x v="1"/>
    <x v="0"/>
    <x v="2"/>
  </r>
  <r>
    <n v="5720"/>
    <s v="CA-2017-126550"/>
    <d v="2017-03-29T00:00:00"/>
    <d v="2017-04-02T00:00:00"/>
    <s v="Second Class"/>
    <s v="RD-19720"/>
    <x v="742"/>
    <x v="0"/>
    <s v="United States"/>
    <s v="Lafayette"/>
    <x v="14"/>
    <n v="47905"/>
    <x v="2"/>
    <s v="OFF-ST-10001031"/>
    <x v="1"/>
    <x v="4"/>
    <s v="Adjustable Personal File Tote"/>
    <n v="81.400000000000006"/>
    <n v="5"/>
    <n v="0"/>
    <x v="4648"/>
    <x v="0"/>
    <x v="3"/>
    <x v="3"/>
    <x v="10"/>
  </r>
  <r>
    <n v="5721"/>
    <s v="CA-2015-138674"/>
    <d v="2015-11-14T00:00:00"/>
    <d v="2015-11-17T00:00:00"/>
    <s v="First Class"/>
    <s v="KB-16585"/>
    <x v="10"/>
    <x v="1"/>
    <s v="United States"/>
    <s v="Springfield"/>
    <x v="21"/>
    <n v="97477"/>
    <x v="1"/>
    <s v="OFF-FA-10000304"/>
    <x v="1"/>
    <x v="13"/>
    <s v="Advantus Push Pins"/>
    <n v="8.7200000000000006"/>
    <n v="5"/>
    <n v="0.2"/>
    <x v="4649"/>
    <x v="2"/>
    <x v="1"/>
    <x v="0"/>
    <x v="0"/>
  </r>
  <r>
    <n v="5722"/>
    <s v="CA-2015-138674"/>
    <d v="2015-11-14T00:00:00"/>
    <d v="2015-11-17T00:00:00"/>
    <s v="First Class"/>
    <s v="KB-16585"/>
    <x v="10"/>
    <x v="1"/>
    <s v="United States"/>
    <s v="Springfield"/>
    <x v="21"/>
    <n v="97477"/>
    <x v="1"/>
    <s v="TEC-AC-10000358"/>
    <x v="2"/>
    <x v="11"/>
    <s v="Imation Secure Drive + Hardware Encrypted USB flash drive - 16 GB"/>
    <n v="91.176000000000002"/>
    <n v="3"/>
    <n v="0.2"/>
    <x v="4650"/>
    <x v="2"/>
    <x v="1"/>
    <x v="0"/>
    <x v="0"/>
  </r>
  <r>
    <n v="5723"/>
    <s v="CA-2015-138674"/>
    <d v="2015-11-14T00:00:00"/>
    <d v="2015-11-17T00:00:00"/>
    <s v="First Class"/>
    <s v="KB-16585"/>
    <x v="10"/>
    <x v="1"/>
    <s v="United States"/>
    <s v="Springfield"/>
    <x v="21"/>
    <n v="97477"/>
    <x v="1"/>
    <s v="TEC-AC-10002800"/>
    <x v="2"/>
    <x v="11"/>
    <s v="Plantronics Audio 478 Stereo USB Headset"/>
    <n v="159.96799999999999"/>
    <n v="4"/>
    <n v="0.2"/>
    <x v="4651"/>
    <x v="2"/>
    <x v="1"/>
    <x v="0"/>
    <x v="0"/>
  </r>
  <r>
    <n v="5724"/>
    <s v="CA-2016-165820"/>
    <d v="2016-09-26T00:00:00"/>
    <d v="2016-09-30T00:00:00"/>
    <s v="Standard Class"/>
    <s v="DW-13585"/>
    <x v="61"/>
    <x v="1"/>
    <s v="United States"/>
    <s v="San Francisco"/>
    <x v="1"/>
    <n v="94109"/>
    <x v="1"/>
    <s v="OFF-PA-10004735"/>
    <x v="1"/>
    <x v="10"/>
    <s v="Xerox 1905"/>
    <n v="12.96"/>
    <n v="2"/>
    <n v="0"/>
    <x v="91"/>
    <x v="0"/>
    <x v="0"/>
    <x v="2"/>
    <x v="8"/>
  </r>
  <r>
    <n v="5725"/>
    <s v="CA-2014-103191"/>
    <d v="2014-09-22T00:00:00"/>
    <d v="2014-09-27T00:00:00"/>
    <s v="Standard Class"/>
    <s v="VG-21805"/>
    <x v="500"/>
    <x v="1"/>
    <s v="United States"/>
    <s v="Chicago"/>
    <x v="10"/>
    <n v="60653"/>
    <x v="2"/>
    <s v="OFF-ST-10002574"/>
    <x v="1"/>
    <x v="4"/>
    <s v="SAFCO Commercial Wire Shelving, Black"/>
    <n v="331.536"/>
    <n v="3"/>
    <n v="0.2"/>
    <x v="4652"/>
    <x v="2"/>
    <x v="2"/>
    <x v="2"/>
    <x v="8"/>
  </r>
  <r>
    <n v="5726"/>
    <s v="CA-2015-103933"/>
    <d v="2015-09-25T00:00:00"/>
    <d v="2015-09-27T00:00:00"/>
    <s v="First Class"/>
    <s v="DR-12880"/>
    <x v="112"/>
    <x v="1"/>
    <s v="United States"/>
    <s v="New York City"/>
    <x v="15"/>
    <n v="10011"/>
    <x v="3"/>
    <s v="TEC-AC-10004171"/>
    <x v="2"/>
    <x v="11"/>
    <s v="Razer Kraken 7.1 Surround Sound Over Ear USB Gaming Headset"/>
    <n v="899.91"/>
    <n v="9"/>
    <n v="0"/>
    <x v="4653"/>
    <x v="0"/>
    <x v="1"/>
    <x v="2"/>
    <x v="8"/>
  </r>
  <r>
    <n v="5727"/>
    <s v="CA-2015-110548"/>
    <d v="2015-05-04T00:00:00"/>
    <d v="2015-05-08T00:00:00"/>
    <s v="Standard Class"/>
    <s v="AH-10690"/>
    <x v="706"/>
    <x v="1"/>
    <s v="United States"/>
    <s v="Houston"/>
    <x v="5"/>
    <n v="77095"/>
    <x v="2"/>
    <s v="TEC-PH-10002922"/>
    <x v="2"/>
    <x v="7"/>
    <s v="ShoreTel ShorePhone IP 230 VoIP phone"/>
    <n v="946.34400000000005"/>
    <n v="7"/>
    <n v="0.2"/>
    <x v="1305"/>
    <x v="2"/>
    <x v="1"/>
    <x v="1"/>
    <x v="5"/>
  </r>
  <r>
    <n v="5728"/>
    <s v="CA-2017-117324"/>
    <d v="2017-12-08T00:00:00"/>
    <d v="2017-12-13T00:00:00"/>
    <s v="Standard Class"/>
    <s v="JP-15520"/>
    <x v="187"/>
    <x v="0"/>
    <s v="United States"/>
    <s v="Madison"/>
    <x v="6"/>
    <n v="53711"/>
    <x v="2"/>
    <s v="TEC-AC-10003023"/>
    <x v="2"/>
    <x v="11"/>
    <s v="Logitech G105 Gaming Keyboard"/>
    <n v="178.11"/>
    <n v="3"/>
    <n v="0"/>
    <x v="4654"/>
    <x v="0"/>
    <x v="3"/>
    <x v="0"/>
    <x v="4"/>
  </r>
  <r>
    <n v="5729"/>
    <s v="CA-2017-117324"/>
    <d v="2017-12-08T00:00:00"/>
    <d v="2017-12-13T00:00:00"/>
    <s v="Standard Class"/>
    <s v="JP-15520"/>
    <x v="187"/>
    <x v="0"/>
    <s v="United States"/>
    <s v="Madison"/>
    <x v="6"/>
    <n v="53711"/>
    <x v="2"/>
    <s v="OFF-AP-10003590"/>
    <x v="1"/>
    <x v="9"/>
    <s v="Hoover WindTunnel Plus Canister Vacuum"/>
    <n v="1089.75"/>
    <n v="3"/>
    <n v="0"/>
    <x v="1269"/>
    <x v="0"/>
    <x v="3"/>
    <x v="0"/>
    <x v="4"/>
  </r>
  <r>
    <n v="5730"/>
    <s v="CA-2017-117324"/>
    <d v="2017-12-08T00:00:00"/>
    <d v="2017-12-13T00:00:00"/>
    <s v="Standard Class"/>
    <s v="JP-15520"/>
    <x v="187"/>
    <x v="0"/>
    <s v="United States"/>
    <s v="Madison"/>
    <x v="6"/>
    <n v="53711"/>
    <x v="2"/>
    <s v="OFF-LA-10003510"/>
    <x v="1"/>
    <x v="2"/>
    <s v="Avery 4027 File Folder Labels for Dot Matrix Printers, 5000 Labels per Box, White"/>
    <n v="61.06"/>
    <n v="2"/>
    <n v="0"/>
    <x v="3953"/>
    <x v="0"/>
    <x v="3"/>
    <x v="0"/>
    <x v="4"/>
  </r>
  <r>
    <n v="5731"/>
    <s v="CA-2017-117324"/>
    <d v="2017-12-08T00:00:00"/>
    <d v="2017-12-13T00:00:00"/>
    <s v="Standard Class"/>
    <s v="JP-15520"/>
    <x v="187"/>
    <x v="0"/>
    <s v="United States"/>
    <s v="Madison"/>
    <x v="6"/>
    <n v="53711"/>
    <x v="2"/>
    <s v="FUR-BO-10003159"/>
    <x v="0"/>
    <x v="0"/>
    <s v="Sauder Camden County Collection Libraries, Planked Cherry Finish"/>
    <n v="459.92"/>
    <n v="4"/>
    <n v="0"/>
    <x v="4655"/>
    <x v="0"/>
    <x v="3"/>
    <x v="0"/>
    <x v="4"/>
  </r>
  <r>
    <n v="5732"/>
    <s v="CA-2017-117324"/>
    <d v="2017-12-08T00:00:00"/>
    <d v="2017-12-13T00:00:00"/>
    <s v="Standard Class"/>
    <s v="JP-15520"/>
    <x v="187"/>
    <x v="0"/>
    <s v="United States"/>
    <s v="Madison"/>
    <x v="6"/>
    <n v="53711"/>
    <x v="2"/>
    <s v="OFF-PA-10002713"/>
    <x v="1"/>
    <x v="10"/>
    <s v="Adams Phone Message Book, 200 Message Capacity, 8 1/16” x 11”"/>
    <n v="27.52"/>
    <n v="4"/>
    <n v="0"/>
    <x v="4656"/>
    <x v="0"/>
    <x v="3"/>
    <x v="0"/>
    <x v="4"/>
  </r>
  <r>
    <n v="5733"/>
    <s v="CA-2017-143574"/>
    <d v="2017-06-29T00:00:00"/>
    <d v="2017-07-02T00:00:00"/>
    <s v="First Class"/>
    <s v="DR-12880"/>
    <x v="112"/>
    <x v="1"/>
    <s v="United States"/>
    <s v="Milford"/>
    <x v="29"/>
    <n v="6460"/>
    <x v="3"/>
    <s v="FUR-BO-10002598"/>
    <x v="0"/>
    <x v="0"/>
    <s v="Hon Metal Bookcases, Putty"/>
    <n v="638.82000000000005"/>
    <n v="9"/>
    <n v="0"/>
    <x v="4657"/>
    <x v="0"/>
    <x v="3"/>
    <x v="1"/>
    <x v="1"/>
  </r>
  <r>
    <n v="5734"/>
    <s v="CA-2017-143574"/>
    <d v="2017-06-29T00:00:00"/>
    <d v="2017-07-02T00:00:00"/>
    <s v="First Class"/>
    <s v="DR-12880"/>
    <x v="112"/>
    <x v="1"/>
    <s v="United States"/>
    <s v="Milford"/>
    <x v="29"/>
    <n v="6460"/>
    <x v="3"/>
    <s v="OFF-SU-10002537"/>
    <x v="1"/>
    <x v="14"/>
    <s v="Acme Box Cutter Scissors"/>
    <n v="30.69"/>
    <n v="3"/>
    <n v="0"/>
    <x v="4658"/>
    <x v="0"/>
    <x v="3"/>
    <x v="1"/>
    <x v="1"/>
  </r>
  <r>
    <n v="5735"/>
    <s v="CA-2017-143574"/>
    <d v="2017-06-29T00:00:00"/>
    <d v="2017-07-02T00:00:00"/>
    <s v="First Class"/>
    <s v="DR-12880"/>
    <x v="112"/>
    <x v="1"/>
    <s v="United States"/>
    <s v="Milford"/>
    <x v="29"/>
    <n v="6460"/>
    <x v="3"/>
    <s v="FUR-FU-10003976"/>
    <x v="0"/>
    <x v="5"/>
    <s v="DAX Executive Solid Wood Document Frame, Desktop or Hang, Mahogany, 5 x 7"/>
    <n v="25.16"/>
    <n v="2"/>
    <n v="0"/>
    <x v="3112"/>
    <x v="0"/>
    <x v="3"/>
    <x v="1"/>
    <x v="1"/>
  </r>
  <r>
    <n v="5736"/>
    <s v="CA-2014-111773"/>
    <d v="2014-06-29T00:00:00"/>
    <d v="2014-07-03T00:00:00"/>
    <s v="Standard Class"/>
    <s v="JK-15625"/>
    <x v="600"/>
    <x v="0"/>
    <s v="United States"/>
    <s v="New York City"/>
    <x v="15"/>
    <n v="10024"/>
    <x v="3"/>
    <s v="OFF-BI-10000174"/>
    <x v="1"/>
    <x v="8"/>
    <s v="Wilson Jones Clip &amp; Carry Folder Binder Tool for Ring Binders, Clear"/>
    <n v="13.92"/>
    <n v="3"/>
    <n v="0.2"/>
    <x v="4659"/>
    <x v="2"/>
    <x v="2"/>
    <x v="1"/>
    <x v="1"/>
  </r>
  <r>
    <n v="5737"/>
    <s v="CA-2014-148614"/>
    <d v="2014-01-20T00:00:00"/>
    <d v="2014-01-25T00:00:00"/>
    <s v="Standard Class"/>
    <s v="MV-17485"/>
    <x v="597"/>
    <x v="0"/>
    <s v="United States"/>
    <s v="Los Angeles"/>
    <x v="1"/>
    <n v="90049"/>
    <x v="1"/>
    <s v="OFF-PA-10002893"/>
    <x v="1"/>
    <x v="10"/>
    <s v="Wirebound Service Call Books, 5 1/2&quot; x 4&quot;"/>
    <n v="19.36"/>
    <n v="2"/>
    <n v="0"/>
    <x v="2622"/>
    <x v="0"/>
    <x v="2"/>
    <x v="3"/>
    <x v="9"/>
  </r>
  <r>
    <n v="5738"/>
    <s v="CA-2014-148614"/>
    <d v="2014-01-20T00:00:00"/>
    <d v="2014-01-25T00:00:00"/>
    <s v="Standard Class"/>
    <s v="MV-17485"/>
    <x v="597"/>
    <x v="0"/>
    <s v="United States"/>
    <s v="Los Angeles"/>
    <x v="1"/>
    <n v="90049"/>
    <x v="1"/>
    <s v="FUR-FU-10003194"/>
    <x v="0"/>
    <x v="5"/>
    <s v="Eldon Expressions Desk Accessory, Wood Pencil Holder, Oak"/>
    <n v="19.3"/>
    <n v="2"/>
    <n v="0"/>
    <x v="4660"/>
    <x v="0"/>
    <x v="2"/>
    <x v="3"/>
    <x v="9"/>
  </r>
  <r>
    <n v="5739"/>
    <s v="CA-2017-156139"/>
    <d v="2016-12-31T00:00:00"/>
    <d v="2017-01-06T00:00:00"/>
    <s v="Standard Class"/>
    <s v="BP-11155"/>
    <x v="669"/>
    <x v="0"/>
    <s v="United States"/>
    <s v="San Francisco"/>
    <x v="1"/>
    <n v="94109"/>
    <x v="1"/>
    <s v="OFF-BI-10004233"/>
    <x v="1"/>
    <x v="8"/>
    <s v="GBC Pre-Punched Binding Paper, Plastic, White, 8-1/2&quot; x 11&quot;"/>
    <n v="38.375999999999998"/>
    <n v="3"/>
    <n v="0.2"/>
    <x v="4661"/>
    <x v="2"/>
    <x v="0"/>
    <x v="0"/>
    <x v="4"/>
  </r>
  <r>
    <n v="5740"/>
    <s v="US-2017-147886"/>
    <d v="2017-03-28T00:00:00"/>
    <d v="2017-03-31T00:00:00"/>
    <s v="First Class"/>
    <s v="DH-13075"/>
    <x v="704"/>
    <x v="1"/>
    <s v="United States"/>
    <s v="Fairfield"/>
    <x v="1"/>
    <n v="94533"/>
    <x v="1"/>
    <s v="OFF-PA-10000232"/>
    <x v="1"/>
    <x v="10"/>
    <s v="Xerox 1975"/>
    <n v="12.96"/>
    <n v="2"/>
    <n v="0"/>
    <x v="2027"/>
    <x v="0"/>
    <x v="3"/>
    <x v="3"/>
    <x v="10"/>
  </r>
  <r>
    <n v="5741"/>
    <s v="US-2017-147886"/>
    <d v="2017-03-28T00:00:00"/>
    <d v="2017-03-31T00:00:00"/>
    <s v="First Class"/>
    <s v="DH-13075"/>
    <x v="704"/>
    <x v="1"/>
    <s v="United States"/>
    <s v="Fairfield"/>
    <x v="1"/>
    <n v="94533"/>
    <x v="1"/>
    <s v="FUR-FU-10001095"/>
    <x v="0"/>
    <x v="5"/>
    <s v="DAX Black Cherry Wood-Tone Poster Frame"/>
    <n v="26.48"/>
    <n v="1"/>
    <n v="0"/>
    <x v="4662"/>
    <x v="0"/>
    <x v="3"/>
    <x v="3"/>
    <x v="10"/>
  </r>
  <r>
    <n v="5742"/>
    <s v="US-2017-147886"/>
    <d v="2017-03-28T00:00:00"/>
    <d v="2017-03-31T00:00:00"/>
    <s v="First Class"/>
    <s v="DH-13075"/>
    <x v="704"/>
    <x v="1"/>
    <s v="United States"/>
    <s v="Fairfield"/>
    <x v="1"/>
    <n v="94533"/>
    <x v="1"/>
    <s v="TEC-MA-10004679"/>
    <x v="2"/>
    <x v="15"/>
    <s v="StarTech.com 10/100 VDSL2 Ethernet Extender Kit"/>
    <n v="532.72"/>
    <n v="2"/>
    <n v="0.2"/>
    <x v="4663"/>
    <x v="2"/>
    <x v="3"/>
    <x v="3"/>
    <x v="10"/>
  </r>
  <r>
    <n v="5743"/>
    <s v="US-2017-147886"/>
    <d v="2017-03-28T00:00:00"/>
    <d v="2017-03-31T00:00:00"/>
    <s v="First Class"/>
    <s v="DH-13075"/>
    <x v="704"/>
    <x v="1"/>
    <s v="United States"/>
    <s v="Fairfield"/>
    <x v="1"/>
    <n v="94533"/>
    <x v="1"/>
    <s v="OFF-PA-10003651"/>
    <x v="1"/>
    <x v="10"/>
    <s v="Xerox 1968"/>
    <n v="26.72"/>
    <n v="4"/>
    <n v="0"/>
    <x v="3031"/>
    <x v="0"/>
    <x v="3"/>
    <x v="3"/>
    <x v="10"/>
  </r>
  <r>
    <n v="5744"/>
    <s v="US-2017-147886"/>
    <d v="2017-03-28T00:00:00"/>
    <d v="2017-03-31T00:00:00"/>
    <s v="First Class"/>
    <s v="DH-13075"/>
    <x v="704"/>
    <x v="1"/>
    <s v="United States"/>
    <s v="Fairfield"/>
    <x v="1"/>
    <n v="94533"/>
    <x v="1"/>
    <s v="OFF-PA-10000743"/>
    <x v="1"/>
    <x v="10"/>
    <s v="Xerox 1977"/>
    <n v="20.04"/>
    <n v="3"/>
    <n v="0"/>
    <x v="132"/>
    <x v="0"/>
    <x v="3"/>
    <x v="3"/>
    <x v="10"/>
  </r>
  <r>
    <n v="5745"/>
    <s v="US-2017-147886"/>
    <d v="2017-03-28T00:00:00"/>
    <d v="2017-03-31T00:00:00"/>
    <s v="First Class"/>
    <s v="DH-13075"/>
    <x v="704"/>
    <x v="1"/>
    <s v="United States"/>
    <s v="Fairfield"/>
    <x v="1"/>
    <n v="94533"/>
    <x v="1"/>
    <s v="OFF-ST-10002743"/>
    <x v="1"/>
    <x v="4"/>
    <s v="SAFCO Boltless Steel Shelving"/>
    <n v="795.48"/>
    <n v="7"/>
    <n v="0"/>
    <x v="4664"/>
    <x v="0"/>
    <x v="3"/>
    <x v="3"/>
    <x v="10"/>
  </r>
  <r>
    <n v="5746"/>
    <s v="US-2017-147886"/>
    <d v="2017-03-28T00:00:00"/>
    <d v="2017-03-31T00:00:00"/>
    <s v="First Class"/>
    <s v="DH-13075"/>
    <x v="704"/>
    <x v="1"/>
    <s v="United States"/>
    <s v="Fairfield"/>
    <x v="1"/>
    <n v="94533"/>
    <x v="1"/>
    <s v="FUR-FU-10003829"/>
    <x v="0"/>
    <x v="5"/>
    <s v="Stackable Trays"/>
    <n v="21.56"/>
    <n v="7"/>
    <n v="0"/>
    <x v="4665"/>
    <x v="0"/>
    <x v="3"/>
    <x v="3"/>
    <x v="10"/>
  </r>
  <r>
    <n v="5747"/>
    <s v="CA-2016-113733"/>
    <d v="2016-12-08T00:00:00"/>
    <d v="2016-12-12T00:00:00"/>
    <s v="Standard Class"/>
    <s v="LH-16900"/>
    <x v="23"/>
    <x v="0"/>
    <s v="United States"/>
    <s v="Greenville"/>
    <x v="3"/>
    <n v="27834"/>
    <x v="0"/>
    <s v="TEC-PH-10002496"/>
    <x v="2"/>
    <x v="7"/>
    <s v="Cisco SPA301"/>
    <n v="249.584"/>
    <n v="2"/>
    <n v="0.2"/>
    <x v="2729"/>
    <x v="2"/>
    <x v="0"/>
    <x v="0"/>
    <x v="4"/>
  </r>
  <r>
    <n v="5748"/>
    <s v="CA-2016-113733"/>
    <d v="2016-12-08T00:00:00"/>
    <d v="2016-12-12T00:00:00"/>
    <s v="Standard Class"/>
    <s v="LH-16900"/>
    <x v="23"/>
    <x v="0"/>
    <s v="United States"/>
    <s v="Greenville"/>
    <x v="3"/>
    <n v="27834"/>
    <x v="0"/>
    <s v="TEC-AC-10002473"/>
    <x v="2"/>
    <x v="11"/>
    <s v="Maxell 4.7GB DVD-R"/>
    <n v="68.111999999999995"/>
    <n v="3"/>
    <n v="0.2"/>
    <x v="3461"/>
    <x v="2"/>
    <x v="0"/>
    <x v="0"/>
    <x v="4"/>
  </r>
  <r>
    <n v="5749"/>
    <s v="CA-2016-113733"/>
    <d v="2016-12-08T00:00:00"/>
    <d v="2016-12-12T00:00:00"/>
    <s v="Standard Class"/>
    <s v="LH-16900"/>
    <x v="23"/>
    <x v="0"/>
    <s v="United States"/>
    <s v="Greenville"/>
    <x v="3"/>
    <n v="27834"/>
    <x v="0"/>
    <s v="TEC-AC-10004877"/>
    <x v="2"/>
    <x v="11"/>
    <s v="Imation 30456 USB Flash Drive 8GB"/>
    <n v="16.559999999999999"/>
    <n v="3"/>
    <n v="0.2"/>
    <x v="4666"/>
    <x v="2"/>
    <x v="0"/>
    <x v="0"/>
    <x v="4"/>
  </r>
  <r>
    <n v="5750"/>
    <s v="CA-2017-104913"/>
    <d v="2017-11-18T00:00:00"/>
    <d v="2017-11-22T00:00:00"/>
    <s v="Standard Class"/>
    <s v="DK-13090"/>
    <x v="54"/>
    <x v="0"/>
    <s v="United States"/>
    <s v="Long Beach"/>
    <x v="15"/>
    <n v="11561"/>
    <x v="3"/>
    <s v="TEC-PH-10000923"/>
    <x v="2"/>
    <x v="7"/>
    <s v="Belkin SportFit Armband For iPhone 5s/5c, Fuchsia"/>
    <n v="74.95"/>
    <n v="5"/>
    <n v="0"/>
    <x v="4667"/>
    <x v="0"/>
    <x v="3"/>
    <x v="0"/>
    <x v="0"/>
  </r>
  <r>
    <n v="5751"/>
    <s v="CA-2014-145800"/>
    <d v="2014-05-30T00:00:00"/>
    <d v="2014-06-05T00:00:00"/>
    <s v="Standard Class"/>
    <s v="SS-20410"/>
    <x v="757"/>
    <x v="0"/>
    <s v="United States"/>
    <s v="Buffalo Grove"/>
    <x v="10"/>
    <n v="60089"/>
    <x v="2"/>
    <s v="FUR-TA-10001539"/>
    <x v="0"/>
    <x v="3"/>
    <s v="Chromcraft Rectangular Conference Tables"/>
    <n v="355.45499999999998"/>
    <n v="3"/>
    <n v="0.5"/>
    <x v="4668"/>
    <x v="1"/>
    <x v="2"/>
    <x v="1"/>
    <x v="5"/>
  </r>
  <r>
    <n v="5752"/>
    <s v="CA-2016-125850"/>
    <d v="2016-01-22T00:00:00"/>
    <d v="2016-01-28T00:00:00"/>
    <s v="Standard Class"/>
    <s v="FP-14320"/>
    <x v="224"/>
    <x v="0"/>
    <s v="United States"/>
    <s v="San Diego"/>
    <x v="1"/>
    <n v="92037"/>
    <x v="1"/>
    <s v="OFF-LA-10003498"/>
    <x v="1"/>
    <x v="2"/>
    <s v="Avery 475"/>
    <n v="44.4"/>
    <n v="3"/>
    <n v="0"/>
    <x v="1962"/>
    <x v="0"/>
    <x v="0"/>
    <x v="3"/>
    <x v="9"/>
  </r>
  <r>
    <n v="5753"/>
    <s v="CA-2016-125850"/>
    <d v="2016-01-22T00:00:00"/>
    <d v="2016-01-28T00:00:00"/>
    <s v="Standard Class"/>
    <s v="FP-14320"/>
    <x v="224"/>
    <x v="0"/>
    <s v="United States"/>
    <s v="San Diego"/>
    <x v="1"/>
    <n v="92037"/>
    <x v="1"/>
    <s v="OFF-LA-10004484"/>
    <x v="1"/>
    <x v="2"/>
    <s v="Avery 476"/>
    <n v="20.65"/>
    <n v="5"/>
    <n v="0"/>
    <x v="3064"/>
    <x v="0"/>
    <x v="0"/>
    <x v="3"/>
    <x v="9"/>
  </r>
  <r>
    <n v="5754"/>
    <s v="CA-2016-118514"/>
    <d v="2016-02-03T00:00:00"/>
    <d v="2016-02-10T00:00:00"/>
    <s v="Standard Class"/>
    <s v="LC-17050"/>
    <x v="702"/>
    <x v="0"/>
    <s v="United States"/>
    <s v="Richmond"/>
    <x v="0"/>
    <n v="40475"/>
    <x v="0"/>
    <s v="FUR-CH-10000015"/>
    <x v="0"/>
    <x v="1"/>
    <s v="Hon Multipurpose Stacking Arm Chairs"/>
    <n v="866.4"/>
    <n v="4"/>
    <n v="0"/>
    <x v="414"/>
    <x v="0"/>
    <x v="0"/>
    <x v="3"/>
    <x v="11"/>
  </r>
  <r>
    <n v="5755"/>
    <s v="CA-2015-150749"/>
    <d v="2015-03-29T00:00:00"/>
    <d v="2015-04-03T00:00:00"/>
    <s v="Second Class"/>
    <s v="AS-10240"/>
    <x v="238"/>
    <x v="0"/>
    <s v="United States"/>
    <s v="Springfield"/>
    <x v="17"/>
    <n v="22153"/>
    <x v="0"/>
    <s v="OFF-AR-10003732"/>
    <x v="1"/>
    <x v="6"/>
    <s v="Newell 333"/>
    <n v="5.56"/>
    <n v="2"/>
    <n v="0"/>
    <x v="356"/>
    <x v="0"/>
    <x v="1"/>
    <x v="3"/>
    <x v="10"/>
  </r>
  <r>
    <n v="5756"/>
    <s v="CA-2014-163748"/>
    <d v="2014-10-14T00:00:00"/>
    <d v="2014-10-18T00:00:00"/>
    <s v="Standard Class"/>
    <s v="HG-15025"/>
    <x v="643"/>
    <x v="0"/>
    <s v="United States"/>
    <s v="Fort Worth"/>
    <x v="5"/>
    <n v="76106"/>
    <x v="2"/>
    <s v="OFF-AP-10004052"/>
    <x v="1"/>
    <x v="9"/>
    <s v="Hoover Replacement Belts For Soft Guard &amp; Commercial Ltweight Upright Vacs, 2/Pk"/>
    <n v="3.16"/>
    <n v="4"/>
    <n v="0.8"/>
    <x v="4669"/>
    <x v="1"/>
    <x v="2"/>
    <x v="0"/>
    <x v="2"/>
  </r>
  <r>
    <n v="5757"/>
    <s v="CA-2014-163748"/>
    <d v="2014-10-14T00:00:00"/>
    <d v="2014-10-18T00:00:00"/>
    <s v="Standard Class"/>
    <s v="HG-15025"/>
    <x v="643"/>
    <x v="0"/>
    <s v="United States"/>
    <s v="Fort Worth"/>
    <x v="5"/>
    <n v="76106"/>
    <x v="2"/>
    <s v="TEC-CO-10002095"/>
    <x v="2"/>
    <x v="16"/>
    <s v="Hewlett Packard 610 Color Digital Copier / Printer"/>
    <n v="1999.96"/>
    <n v="5"/>
    <n v="0.2"/>
    <x v="4670"/>
    <x v="2"/>
    <x v="2"/>
    <x v="0"/>
    <x v="2"/>
  </r>
  <r>
    <n v="5758"/>
    <s v="CA-2015-119634"/>
    <d v="2015-08-11T00:00:00"/>
    <d v="2015-08-16T00:00:00"/>
    <s v="Standard Class"/>
    <s v="BW-11065"/>
    <x v="768"/>
    <x v="0"/>
    <s v="United States"/>
    <s v="Raleigh"/>
    <x v="3"/>
    <n v="27604"/>
    <x v="0"/>
    <s v="FUR-FU-10004270"/>
    <x v="0"/>
    <x v="5"/>
    <s v="Executive Impressions 13&quot; Clairmont Wall Clock"/>
    <n v="46.152000000000001"/>
    <n v="3"/>
    <n v="0.2"/>
    <x v="4671"/>
    <x v="2"/>
    <x v="1"/>
    <x v="2"/>
    <x v="6"/>
  </r>
  <r>
    <n v="5759"/>
    <s v="CA-2015-149300"/>
    <d v="2015-11-22T00:00:00"/>
    <d v="2015-11-23T00:00:00"/>
    <s v="First Class"/>
    <s v="BH-11710"/>
    <x v="3"/>
    <x v="0"/>
    <s v="United States"/>
    <s v="Hialeah"/>
    <x v="2"/>
    <n v="33012"/>
    <x v="0"/>
    <s v="TEC-MA-10000423"/>
    <x v="2"/>
    <x v="15"/>
    <s v="Texas Instruments TI-34 Scientific Calculator"/>
    <n v="32.984999999999999"/>
    <n v="3"/>
    <n v="0.5"/>
    <x v="4672"/>
    <x v="1"/>
    <x v="1"/>
    <x v="0"/>
    <x v="0"/>
  </r>
  <r>
    <n v="5760"/>
    <s v="US-2016-111528"/>
    <d v="2016-12-30T00:00:00"/>
    <d v="2016-12-30T00:00:00"/>
    <s v="Same Day"/>
    <s v="JP-16135"/>
    <x v="655"/>
    <x v="2"/>
    <s v="United States"/>
    <s v="Los Angeles"/>
    <x v="1"/>
    <n v="90032"/>
    <x v="1"/>
    <s v="OFF-ST-10001526"/>
    <x v="1"/>
    <x v="4"/>
    <s v="Iceberg Mobile Mega Data/Printer Cart "/>
    <n v="481.32"/>
    <n v="4"/>
    <n v="0"/>
    <x v="2439"/>
    <x v="0"/>
    <x v="0"/>
    <x v="0"/>
    <x v="4"/>
  </r>
  <r>
    <n v="5761"/>
    <s v="US-2016-111528"/>
    <d v="2016-12-30T00:00:00"/>
    <d v="2016-12-30T00:00:00"/>
    <s v="Same Day"/>
    <s v="JP-16135"/>
    <x v="655"/>
    <x v="2"/>
    <s v="United States"/>
    <s v="Los Angeles"/>
    <x v="1"/>
    <n v="90032"/>
    <x v="1"/>
    <s v="OFF-BI-10002194"/>
    <x v="1"/>
    <x v="8"/>
    <s v="Cardinal Hold-It CD Pocket"/>
    <n v="6.3840000000000003"/>
    <n v="1"/>
    <n v="0.2"/>
    <x v="4673"/>
    <x v="2"/>
    <x v="0"/>
    <x v="0"/>
    <x v="4"/>
  </r>
  <r>
    <n v="5762"/>
    <s v="CA-2017-158169"/>
    <d v="2017-08-12T00:00:00"/>
    <d v="2017-08-15T00:00:00"/>
    <s v="First Class"/>
    <s v="JM-16195"/>
    <x v="594"/>
    <x v="0"/>
    <s v="United States"/>
    <s v="Lake Forest"/>
    <x v="1"/>
    <n v="92630"/>
    <x v="1"/>
    <s v="OFF-AP-10000828"/>
    <x v="1"/>
    <x v="9"/>
    <s v="Avanti 4.4 Cu. Ft. Refrigerator"/>
    <n v="542.94000000000005"/>
    <n v="3"/>
    <n v="0"/>
    <x v="3425"/>
    <x v="0"/>
    <x v="3"/>
    <x v="2"/>
    <x v="6"/>
  </r>
  <r>
    <n v="5763"/>
    <s v="CA-2017-158169"/>
    <d v="2017-08-12T00:00:00"/>
    <d v="2017-08-15T00:00:00"/>
    <s v="First Class"/>
    <s v="JM-16195"/>
    <x v="594"/>
    <x v="0"/>
    <s v="United States"/>
    <s v="Lake Forest"/>
    <x v="1"/>
    <n v="92630"/>
    <x v="1"/>
    <s v="FUR-FU-10001473"/>
    <x v="0"/>
    <x v="5"/>
    <s v="DAX Wood Document Frame"/>
    <n v="54.92"/>
    <n v="4"/>
    <n v="0"/>
    <x v="4674"/>
    <x v="0"/>
    <x v="3"/>
    <x v="2"/>
    <x v="6"/>
  </r>
  <r>
    <n v="5764"/>
    <s v="CA-2015-162047"/>
    <d v="2015-11-03T00:00:00"/>
    <d v="2015-11-05T00:00:00"/>
    <s v="First Class"/>
    <s v="FH-14365"/>
    <x v="92"/>
    <x v="1"/>
    <s v="United States"/>
    <s v="Long Beach"/>
    <x v="15"/>
    <n v="11561"/>
    <x v="3"/>
    <s v="FUR-CH-10004983"/>
    <x v="0"/>
    <x v="1"/>
    <s v="Office Star - Mid Back Dual function Ergonomic High Back Chair with 2-Way Adjustable Arms"/>
    <n v="1448.82"/>
    <n v="10"/>
    <n v="0.1"/>
    <x v="4675"/>
    <x v="3"/>
    <x v="1"/>
    <x v="0"/>
    <x v="0"/>
  </r>
  <r>
    <n v="5765"/>
    <s v="CA-2015-117772"/>
    <d v="2015-09-10T00:00:00"/>
    <d v="2015-09-12T00:00:00"/>
    <s v="Second Class"/>
    <s v="MC-17575"/>
    <x v="430"/>
    <x v="0"/>
    <s v="United States"/>
    <s v="Seattle"/>
    <x v="4"/>
    <n v="98103"/>
    <x v="1"/>
    <s v="OFF-ST-10003994"/>
    <x v="1"/>
    <x v="4"/>
    <s v="Belkin 19&quot; Center-Weighted Shelf, Gray"/>
    <n v="353.88"/>
    <n v="6"/>
    <n v="0"/>
    <x v="4676"/>
    <x v="0"/>
    <x v="1"/>
    <x v="2"/>
    <x v="8"/>
  </r>
  <r>
    <n v="5766"/>
    <s v="US-2014-126340"/>
    <d v="2014-11-08T00:00:00"/>
    <d v="2014-11-14T00:00:00"/>
    <s v="Standard Class"/>
    <s v="EB-13870"/>
    <x v="12"/>
    <x v="0"/>
    <s v="United States"/>
    <s v="Redding"/>
    <x v="1"/>
    <n v="96003"/>
    <x v="1"/>
    <s v="TEC-PH-10004447"/>
    <x v="2"/>
    <x v="7"/>
    <s v="Toshiba IPT2010-SD IP Telephone"/>
    <n v="333.57600000000002"/>
    <n v="3"/>
    <n v="0.2"/>
    <x v="4677"/>
    <x v="2"/>
    <x v="2"/>
    <x v="0"/>
    <x v="0"/>
  </r>
  <r>
    <n v="5767"/>
    <s v="CA-2016-149685"/>
    <d v="2016-10-08T00:00:00"/>
    <d v="2016-10-15T00:00:00"/>
    <s v="Standard Class"/>
    <s v="PM-19135"/>
    <x v="327"/>
    <x v="2"/>
    <s v="United States"/>
    <s v="San Antonio"/>
    <x v="5"/>
    <n v="78207"/>
    <x v="2"/>
    <s v="OFF-LA-10004545"/>
    <x v="1"/>
    <x v="2"/>
    <s v="Avery 50"/>
    <n v="60.143999999999998"/>
    <n v="6"/>
    <n v="0.2"/>
    <x v="4678"/>
    <x v="2"/>
    <x v="0"/>
    <x v="0"/>
    <x v="2"/>
  </r>
  <r>
    <n v="5768"/>
    <s v="CA-2017-126396"/>
    <d v="2017-09-08T00:00:00"/>
    <d v="2017-09-12T00:00:00"/>
    <s v="Second Class"/>
    <s v="AR-10345"/>
    <x v="753"/>
    <x v="1"/>
    <s v="United States"/>
    <s v="Houston"/>
    <x v="5"/>
    <n v="77070"/>
    <x v="2"/>
    <s v="TEC-AC-10003116"/>
    <x v="2"/>
    <x v="11"/>
    <s v="Memorex Froggy Flash Drive 8 GB"/>
    <n v="85.2"/>
    <n v="6"/>
    <n v="0.2"/>
    <x v="4679"/>
    <x v="2"/>
    <x v="3"/>
    <x v="2"/>
    <x v="8"/>
  </r>
  <r>
    <n v="5769"/>
    <s v="CA-2015-154900"/>
    <d v="2015-02-25T00:00:00"/>
    <d v="2015-03-01T00:00:00"/>
    <s v="Standard Class"/>
    <s v="SS-20875"/>
    <x v="286"/>
    <x v="0"/>
    <s v="United States"/>
    <s v="Leominster"/>
    <x v="31"/>
    <n v="1453"/>
    <x v="3"/>
    <s v="OFF-LA-10001641"/>
    <x v="1"/>
    <x v="2"/>
    <s v="Avery 518"/>
    <n v="3.15"/>
    <n v="1"/>
    <n v="0"/>
    <x v="1016"/>
    <x v="0"/>
    <x v="1"/>
    <x v="3"/>
    <x v="11"/>
  </r>
  <r>
    <n v="5770"/>
    <s v="CA-2015-154900"/>
    <d v="2015-02-25T00:00:00"/>
    <d v="2015-03-01T00:00:00"/>
    <s v="Standard Class"/>
    <s v="SS-20875"/>
    <x v="286"/>
    <x v="0"/>
    <s v="United States"/>
    <s v="Leominster"/>
    <x v="31"/>
    <n v="1453"/>
    <x v="3"/>
    <s v="OFF-PA-10002377"/>
    <x v="1"/>
    <x v="10"/>
    <s v="Adams Telephone Message Book W/Dividers/Space For Phone Numbers, 5 1/4&quot;X8 1/2&quot;, 200/Messages"/>
    <n v="22.72"/>
    <n v="4"/>
    <n v="0"/>
    <x v="728"/>
    <x v="0"/>
    <x v="1"/>
    <x v="3"/>
    <x v="11"/>
  </r>
  <r>
    <n v="5771"/>
    <s v="CA-2015-103835"/>
    <d v="2015-09-24T00:00:00"/>
    <d v="2015-09-28T00:00:00"/>
    <s v="Standard Class"/>
    <s v="SC-20440"/>
    <x v="464"/>
    <x v="1"/>
    <s v="United States"/>
    <s v="Los Angeles"/>
    <x v="1"/>
    <n v="90032"/>
    <x v="1"/>
    <s v="FUR-FU-10000010"/>
    <x v="0"/>
    <x v="5"/>
    <s v="DAX Value U-Channel Document Frames, Easel Back"/>
    <n v="14.91"/>
    <n v="3"/>
    <n v="0"/>
    <x v="4680"/>
    <x v="0"/>
    <x v="1"/>
    <x v="2"/>
    <x v="8"/>
  </r>
  <r>
    <n v="5772"/>
    <s v="CA-2015-103835"/>
    <d v="2015-09-24T00:00:00"/>
    <d v="2015-09-28T00:00:00"/>
    <s v="Standard Class"/>
    <s v="SC-20440"/>
    <x v="464"/>
    <x v="1"/>
    <s v="United States"/>
    <s v="Los Angeles"/>
    <x v="1"/>
    <n v="90032"/>
    <x v="1"/>
    <s v="OFF-AP-10002651"/>
    <x v="1"/>
    <x v="9"/>
    <s v="Hoover Upright Vacuum With Dirt Cup"/>
    <n v="1158.1199999999999"/>
    <n v="4"/>
    <n v="0"/>
    <x v="4681"/>
    <x v="0"/>
    <x v="1"/>
    <x v="2"/>
    <x v="8"/>
  </r>
  <r>
    <n v="5773"/>
    <s v="CA-2015-158939"/>
    <d v="2015-11-26T00:00:00"/>
    <d v="2015-12-01T00:00:00"/>
    <s v="Standard Class"/>
    <s v="EA-14035"/>
    <x v="105"/>
    <x v="1"/>
    <s v="United States"/>
    <s v="Springfield"/>
    <x v="25"/>
    <n v="65807"/>
    <x v="2"/>
    <s v="TEC-CO-10002313"/>
    <x v="2"/>
    <x v="16"/>
    <s v="Canon PC1080F Personal Copier"/>
    <n v="599.99"/>
    <n v="1"/>
    <n v="0"/>
    <x v="4682"/>
    <x v="0"/>
    <x v="1"/>
    <x v="0"/>
    <x v="0"/>
  </r>
  <r>
    <n v="5774"/>
    <s v="CA-2016-117408"/>
    <d v="2016-08-31T00:00:00"/>
    <d v="2016-09-06T00:00:00"/>
    <s v="Standard Class"/>
    <s v="TP-21130"/>
    <x v="236"/>
    <x v="0"/>
    <s v="United States"/>
    <s v="Waco"/>
    <x v="5"/>
    <n v="76706"/>
    <x v="2"/>
    <s v="OFF-ST-10001580"/>
    <x v="1"/>
    <x v="4"/>
    <s v="Super Decoflex Portable Personal File"/>
    <n v="23.968"/>
    <n v="2"/>
    <n v="0.2"/>
    <x v="4683"/>
    <x v="2"/>
    <x v="0"/>
    <x v="2"/>
    <x v="6"/>
  </r>
  <r>
    <n v="5775"/>
    <s v="CA-2016-142398"/>
    <d v="2016-04-12T00:00:00"/>
    <d v="2016-04-16T00:00:00"/>
    <s v="Standard Class"/>
    <s v="BP-11290"/>
    <x v="443"/>
    <x v="0"/>
    <s v="United States"/>
    <s v="Los Angeles"/>
    <x v="1"/>
    <n v="90036"/>
    <x v="1"/>
    <s v="FUR-CH-10001545"/>
    <x v="0"/>
    <x v="1"/>
    <s v="Hon Comfortask Task/Swivel Chairs"/>
    <n v="638.28800000000001"/>
    <n v="7"/>
    <n v="0.2"/>
    <x v="4684"/>
    <x v="2"/>
    <x v="0"/>
    <x v="1"/>
    <x v="3"/>
  </r>
  <r>
    <n v="5776"/>
    <s v="CA-2016-142398"/>
    <d v="2016-04-12T00:00:00"/>
    <d v="2016-04-16T00:00:00"/>
    <s v="Standard Class"/>
    <s v="BP-11290"/>
    <x v="443"/>
    <x v="0"/>
    <s v="United States"/>
    <s v="Los Angeles"/>
    <x v="1"/>
    <n v="90036"/>
    <x v="1"/>
    <s v="OFF-BI-10004826"/>
    <x v="1"/>
    <x v="8"/>
    <s v="JM Magazine Binder"/>
    <n v="13.208"/>
    <n v="1"/>
    <n v="0.2"/>
    <x v="4685"/>
    <x v="2"/>
    <x v="0"/>
    <x v="1"/>
    <x v="3"/>
  </r>
  <r>
    <n v="5777"/>
    <s v="CA-2016-105277"/>
    <d v="2016-12-04T00:00:00"/>
    <d v="2016-12-08T00:00:00"/>
    <s v="Standard Class"/>
    <s v="LM-17065"/>
    <x v="215"/>
    <x v="0"/>
    <s v="United States"/>
    <s v="Auburn"/>
    <x v="15"/>
    <n v="13021"/>
    <x v="3"/>
    <s v="OFF-BI-10000301"/>
    <x v="1"/>
    <x v="8"/>
    <s v="GBC Instant Report Kit"/>
    <n v="15.528"/>
    <n v="3"/>
    <n v="0.2"/>
    <x v="4686"/>
    <x v="2"/>
    <x v="0"/>
    <x v="0"/>
    <x v="4"/>
  </r>
  <r>
    <n v="5778"/>
    <s v="CA-2016-112060"/>
    <d v="2016-12-04T00:00:00"/>
    <d v="2016-12-09T00:00:00"/>
    <s v="Standard Class"/>
    <s v="KT-16465"/>
    <x v="446"/>
    <x v="0"/>
    <s v="United States"/>
    <s v="San Francisco"/>
    <x v="1"/>
    <n v="94109"/>
    <x v="1"/>
    <s v="OFF-PA-10000994"/>
    <x v="1"/>
    <x v="10"/>
    <s v="Xerox 1915"/>
    <n v="104.85"/>
    <n v="1"/>
    <n v="0"/>
    <x v="3096"/>
    <x v="0"/>
    <x v="0"/>
    <x v="0"/>
    <x v="4"/>
  </r>
  <r>
    <n v="5779"/>
    <s v="CA-2014-105270"/>
    <d v="2014-11-11T00:00:00"/>
    <d v="2014-11-18T00:00:00"/>
    <s v="Standard Class"/>
    <s v="AP-10915"/>
    <x v="275"/>
    <x v="0"/>
    <s v="United States"/>
    <s v="Los Angeles"/>
    <x v="1"/>
    <n v="90008"/>
    <x v="1"/>
    <s v="OFF-AR-10003156"/>
    <x v="1"/>
    <x v="6"/>
    <s v="50 Colored Long Pencils"/>
    <n v="30.48"/>
    <n v="3"/>
    <n v="0"/>
    <x v="439"/>
    <x v="0"/>
    <x v="2"/>
    <x v="0"/>
    <x v="0"/>
  </r>
  <r>
    <n v="5780"/>
    <s v="CA-2014-105270"/>
    <d v="2014-11-11T00:00:00"/>
    <d v="2014-11-18T00:00:00"/>
    <s v="Standard Class"/>
    <s v="AP-10915"/>
    <x v="275"/>
    <x v="0"/>
    <s v="United States"/>
    <s v="Los Angeles"/>
    <x v="1"/>
    <n v="90008"/>
    <x v="1"/>
    <s v="FUR-CH-10000988"/>
    <x v="0"/>
    <x v="1"/>
    <s v="Hon Olson Stacker Stools"/>
    <n v="112.648"/>
    <n v="1"/>
    <n v="0.2"/>
    <x v="4687"/>
    <x v="2"/>
    <x v="2"/>
    <x v="0"/>
    <x v="0"/>
  </r>
  <r>
    <n v="5781"/>
    <s v="US-2015-159513"/>
    <d v="2015-04-02T00:00:00"/>
    <d v="2015-04-09T00:00:00"/>
    <s v="Standard Class"/>
    <s v="JD-15790"/>
    <x v="479"/>
    <x v="0"/>
    <s v="United States"/>
    <s v="Los Angeles"/>
    <x v="1"/>
    <n v="90049"/>
    <x v="1"/>
    <s v="TEC-MA-10003329"/>
    <x v="2"/>
    <x v="15"/>
    <s v="Vtech AT&amp;T CL2940 Corded Speakerphone, Black"/>
    <n v="71.975999999999999"/>
    <n v="3"/>
    <n v="0.2"/>
    <x v="4688"/>
    <x v="2"/>
    <x v="1"/>
    <x v="1"/>
    <x v="3"/>
  </r>
  <r>
    <n v="5782"/>
    <s v="CA-2015-155586"/>
    <d v="2015-12-12T00:00:00"/>
    <d v="2015-12-16T00:00:00"/>
    <s v="Second Class"/>
    <s v="XP-21865"/>
    <x v="190"/>
    <x v="0"/>
    <s v="United States"/>
    <s v="Chico"/>
    <x v="1"/>
    <n v="95928"/>
    <x v="1"/>
    <s v="OFF-AR-10001547"/>
    <x v="1"/>
    <x v="6"/>
    <s v="Newell 311"/>
    <n v="2.21"/>
    <n v="1"/>
    <n v="0"/>
    <x v="4689"/>
    <x v="0"/>
    <x v="1"/>
    <x v="0"/>
    <x v="4"/>
  </r>
  <r>
    <n v="5783"/>
    <s v="CA-2015-155586"/>
    <d v="2015-12-12T00:00:00"/>
    <d v="2015-12-16T00:00:00"/>
    <s v="Second Class"/>
    <s v="XP-21865"/>
    <x v="190"/>
    <x v="0"/>
    <s v="United States"/>
    <s v="Chico"/>
    <x v="1"/>
    <n v="95928"/>
    <x v="1"/>
    <s v="OFF-EN-10003072"/>
    <x v="1"/>
    <x v="12"/>
    <s v="Peel &amp; Seel Envelopes"/>
    <n v="15.52"/>
    <n v="4"/>
    <n v="0"/>
    <x v="4690"/>
    <x v="0"/>
    <x v="1"/>
    <x v="0"/>
    <x v="4"/>
  </r>
  <r>
    <n v="5784"/>
    <s v="CA-2015-155586"/>
    <d v="2015-12-12T00:00:00"/>
    <d v="2015-12-16T00:00:00"/>
    <s v="Second Class"/>
    <s v="XP-21865"/>
    <x v="190"/>
    <x v="0"/>
    <s v="United States"/>
    <s v="Chico"/>
    <x v="1"/>
    <n v="95928"/>
    <x v="1"/>
    <s v="OFF-PA-10000726"/>
    <x v="1"/>
    <x v="10"/>
    <s v="Black Print Carbonless Snap-Off Rapid Letter, 8 1/2&quot; x 7&quot;"/>
    <n v="36.44"/>
    <n v="4"/>
    <n v="0"/>
    <x v="4691"/>
    <x v="0"/>
    <x v="1"/>
    <x v="0"/>
    <x v="4"/>
  </r>
  <r>
    <n v="5785"/>
    <s v="CA-2017-141117"/>
    <d v="2017-10-02T00:00:00"/>
    <d v="2017-10-08T00:00:00"/>
    <s v="Standard Class"/>
    <s v="JK-16090"/>
    <x v="765"/>
    <x v="0"/>
    <s v="United States"/>
    <s v="Springfield"/>
    <x v="21"/>
    <n v="97477"/>
    <x v="1"/>
    <s v="FUR-BO-10001972"/>
    <x v="0"/>
    <x v="0"/>
    <s v="O'Sullivan 4-Shelf Bookcase in Odessa Pine"/>
    <n v="217.76400000000001"/>
    <n v="6"/>
    <n v="0.7"/>
    <x v="4692"/>
    <x v="1"/>
    <x v="3"/>
    <x v="0"/>
    <x v="2"/>
  </r>
  <r>
    <n v="5786"/>
    <s v="CA-2017-141117"/>
    <d v="2017-10-02T00:00:00"/>
    <d v="2017-10-08T00:00:00"/>
    <s v="Standard Class"/>
    <s v="JK-16090"/>
    <x v="765"/>
    <x v="0"/>
    <s v="United States"/>
    <s v="Springfield"/>
    <x v="21"/>
    <n v="97477"/>
    <x v="1"/>
    <s v="OFF-SU-10004664"/>
    <x v="1"/>
    <x v="14"/>
    <s v="Acme Softgrip Scissors"/>
    <n v="39.072000000000003"/>
    <n v="6"/>
    <n v="0.2"/>
    <x v="4693"/>
    <x v="2"/>
    <x v="3"/>
    <x v="0"/>
    <x v="2"/>
  </r>
  <r>
    <n v="5787"/>
    <s v="CA-2017-141117"/>
    <d v="2017-10-02T00:00:00"/>
    <d v="2017-10-08T00:00:00"/>
    <s v="Standard Class"/>
    <s v="JK-16090"/>
    <x v="765"/>
    <x v="0"/>
    <s v="United States"/>
    <s v="Springfield"/>
    <x v="21"/>
    <n v="97477"/>
    <x v="1"/>
    <s v="OFF-BI-10003676"/>
    <x v="1"/>
    <x v="8"/>
    <s v="GBC Standard Recycled Report Covers, Clear Plastic Sheets"/>
    <n v="22.638000000000002"/>
    <n v="7"/>
    <n v="0.7"/>
    <x v="4694"/>
    <x v="1"/>
    <x v="3"/>
    <x v="0"/>
    <x v="2"/>
  </r>
  <r>
    <n v="5788"/>
    <s v="CA-2017-141117"/>
    <d v="2017-10-02T00:00:00"/>
    <d v="2017-10-08T00:00:00"/>
    <s v="Standard Class"/>
    <s v="JK-16090"/>
    <x v="765"/>
    <x v="0"/>
    <s v="United States"/>
    <s v="Springfield"/>
    <x v="21"/>
    <n v="97477"/>
    <x v="1"/>
    <s v="OFF-AR-10003727"/>
    <x v="1"/>
    <x v="6"/>
    <s v="Berol Giant Pencil Sharpener"/>
    <n v="95.144000000000005"/>
    <n v="7"/>
    <n v="0.2"/>
    <x v="4695"/>
    <x v="2"/>
    <x v="3"/>
    <x v="0"/>
    <x v="2"/>
  </r>
  <r>
    <n v="5789"/>
    <s v="CA-2017-115070"/>
    <d v="2017-04-10T00:00:00"/>
    <d v="2017-04-14T00:00:00"/>
    <s v="Second Class"/>
    <s v="MG-18205"/>
    <x v="769"/>
    <x v="1"/>
    <s v="United States"/>
    <s v="Jacksonville"/>
    <x v="2"/>
    <n v="32216"/>
    <x v="0"/>
    <s v="FUR-FU-10003829"/>
    <x v="0"/>
    <x v="5"/>
    <s v="Stackable Trays"/>
    <n v="12.32"/>
    <n v="5"/>
    <n v="0.2"/>
    <x v="4696"/>
    <x v="2"/>
    <x v="3"/>
    <x v="1"/>
    <x v="3"/>
  </r>
  <r>
    <n v="5790"/>
    <s v="CA-2017-115070"/>
    <d v="2017-04-10T00:00:00"/>
    <d v="2017-04-14T00:00:00"/>
    <s v="Second Class"/>
    <s v="MG-18205"/>
    <x v="769"/>
    <x v="1"/>
    <s v="United States"/>
    <s v="Jacksonville"/>
    <x v="2"/>
    <n v="32216"/>
    <x v="0"/>
    <s v="OFF-BI-10003712"/>
    <x v="1"/>
    <x v="8"/>
    <s v="Acco Pressboard Covers with Storage Hooks, 14 7/8&quot; x 11&quot;, Light Blue"/>
    <n v="4.4189999999999996"/>
    <n v="3"/>
    <n v="0.7"/>
    <x v="4697"/>
    <x v="1"/>
    <x v="3"/>
    <x v="1"/>
    <x v="3"/>
  </r>
  <r>
    <n v="5791"/>
    <s v="CA-2017-140186"/>
    <d v="2017-09-29T00:00:00"/>
    <d v="2017-10-02T00:00:00"/>
    <s v="First Class"/>
    <s v="PG-18820"/>
    <x v="310"/>
    <x v="0"/>
    <s v="United States"/>
    <s v="Bakersfield"/>
    <x v="1"/>
    <n v="93309"/>
    <x v="1"/>
    <s v="OFF-FA-10002280"/>
    <x v="1"/>
    <x v="13"/>
    <s v="Advantus Plastic Paper Clips"/>
    <n v="35"/>
    <n v="7"/>
    <n v="0"/>
    <x v="788"/>
    <x v="0"/>
    <x v="3"/>
    <x v="2"/>
    <x v="8"/>
  </r>
  <r>
    <n v="5792"/>
    <s v="CA-2017-140186"/>
    <d v="2017-09-29T00:00:00"/>
    <d v="2017-10-02T00:00:00"/>
    <s v="First Class"/>
    <s v="PG-18820"/>
    <x v="310"/>
    <x v="0"/>
    <s v="United States"/>
    <s v="Bakersfield"/>
    <x v="1"/>
    <n v="93309"/>
    <x v="1"/>
    <s v="FUR-CH-10002961"/>
    <x v="0"/>
    <x v="1"/>
    <s v="Leather Task Chair, Black"/>
    <n v="72.784000000000006"/>
    <n v="1"/>
    <n v="0.2"/>
    <x v="232"/>
    <x v="2"/>
    <x v="3"/>
    <x v="2"/>
    <x v="8"/>
  </r>
  <r>
    <n v="5793"/>
    <s v="CA-2017-140186"/>
    <d v="2017-09-29T00:00:00"/>
    <d v="2017-10-02T00:00:00"/>
    <s v="First Class"/>
    <s v="PG-18820"/>
    <x v="310"/>
    <x v="0"/>
    <s v="United States"/>
    <s v="Bakersfield"/>
    <x v="1"/>
    <n v="93309"/>
    <x v="1"/>
    <s v="OFF-AP-10002578"/>
    <x v="1"/>
    <x v="9"/>
    <s v="Fellowes Premier Superior Surge Suppressor, 10-Outlet, With Phone and Remote"/>
    <n v="97.84"/>
    <n v="2"/>
    <n v="0"/>
    <x v="2192"/>
    <x v="0"/>
    <x v="3"/>
    <x v="2"/>
    <x v="8"/>
  </r>
  <r>
    <n v="5794"/>
    <s v="CA-2017-140186"/>
    <d v="2017-09-29T00:00:00"/>
    <d v="2017-10-02T00:00:00"/>
    <s v="First Class"/>
    <s v="PG-18820"/>
    <x v="310"/>
    <x v="0"/>
    <s v="United States"/>
    <s v="Bakersfield"/>
    <x v="1"/>
    <n v="93309"/>
    <x v="1"/>
    <s v="FUR-FU-10004848"/>
    <x v="0"/>
    <x v="5"/>
    <s v="Howard Miller 13-3/4&quot; Diameter Brushed Chrome Round Wall Clock"/>
    <n v="51.75"/>
    <n v="1"/>
    <n v="0"/>
    <x v="29"/>
    <x v="0"/>
    <x v="3"/>
    <x v="2"/>
    <x v="8"/>
  </r>
  <r>
    <n v="5795"/>
    <s v="CA-2017-140186"/>
    <d v="2017-09-29T00:00:00"/>
    <d v="2017-10-02T00:00:00"/>
    <s v="First Class"/>
    <s v="PG-18820"/>
    <x v="310"/>
    <x v="0"/>
    <s v="United States"/>
    <s v="Bakersfield"/>
    <x v="1"/>
    <n v="93309"/>
    <x v="1"/>
    <s v="OFF-BI-10003364"/>
    <x v="1"/>
    <x v="8"/>
    <s v="Binding Machine Supplies"/>
    <n v="46.671999999999997"/>
    <n v="2"/>
    <n v="0.2"/>
    <x v="1039"/>
    <x v="2"/>
    <x v="3"/>
    <x v="2"/>
    <x v="8"/>
  </r>
  <r>
    <n v="5796"/>
    <s v="CA-2014-124856"/>
    <d v="2014-09-29T00:00:00"/>
    <d v="2014-10-03T00:00:00"/>
    <s v="Second Class"/>
    <s v="LD-17005"/>
    <x v="436"/>
    <x v="0"/>
    <s v="United States"/>
    <s v="New York City"/>
    <x v="15"/>
    <n v="10011"/>
    <x v="3"/>
    <s v="OFF-ST-10002615"/>
    <x v="1"/>
    <x v="4"/>
    <s v="Dual Level, Single-Width Filing Carts"/>
    <n v="1395.54"/>
    <n v="9"/>
    <n v="0"/>
    <x v="4698"/>
    <x v="0"/>
    <x v="2"/>
    <x v="2"/>
    <x v="8"/>
  </r>
  <r>
    <n v="5797"/>
    <s v="CA-2014-124856"/>
    <d v="2014-09-29T00:00:00"/>
    <d v="2014-10-03T00:00:00"/>
    <s v="Second Class"/>
    <s v="LD-17005"/>
    <x v="436"/>
    <x v="0"/>
    <s v="United States"/>
    <s v="New York City"/>
    <x v="15"/>
    <n v="10011"/>
    <x v="3"/>
    <s v="FUR-FU-10000521"/>
    <x v="0"/>
    <x v="5"/>
    <s v="Seth Thomas 14&quot; Putty-Colored Wall Clock"/>
    <n v="117.36"/>
    <n v="4"/>
    <n v="0"/>
    <x v="4699"/>
    <x v="0"/>
    <x v="2"/>
    <x v="2"/>
    <x v="8"/>
  </r>
  <r>
    <n v="5798"/>
    <s v="CA-2014-124856"/>
    <d v="2014-09-29T00:00:00"/>
    <d v="2014-10-03T00:00:00"/>
    <s v="Second Class"/>
    <s v="LD-17005"/>
    <x v="436"/>
    <x v="0"/>
    <s v="United States"/>
    <s v="New York City"/>
    <x v="15"/>
    <n v="10011"/>
    <x v="3"/>
    <s v="OFF-LA-10000121"/>
    <x v="1"/>
    <x v="2"/>
    <s v="Avery 48"/>
    <n v="18.899999999999999"/>
    <n v="3"/>
    <n v="0"/>
    <x v="276"/>
    <x v="0"/>
    <x v="2"/>
    <x v="2"/>
    <x v="8"/>
  </r>
  <r>
    <n v="5799"/>
    <s v="CA-2014-124856"/>
    <d v="2014-09-29T00:00:00"/>
    <d v="2014-10-03T00:00:00"/>
    <s v="Second Class"/>
    <s v="LD-17005"/>
    <x v="436"/>
    <x v="0"/>
    <s v="United States"/>
    <s v="New York City"/>
    <x v="15"/>
    <n v="10011"/>
    <x v="3"/>
    <s v="OFF-PA-10001289"/>
    <x v="1"/>
    <x v="10"/>
    <s v="White Computer Printout Paper by Universal"/>
    <n v="77.52"/>
    <n v="2"/>
    <n v="0"/>
    <x v="2961"/>
    <x v="0"/>
    <x v="2"/>
    <x v="2"/>
    <x v="8"/>
  </r>
  <r>
    <n v="5800"/>
    <s v="CA-2014-166716"/>
    <d v="2014-08-20T00:00:00"/>
    <d v="2014-08-25T00:00:00"/>
    <s v="Second Class"/>
    <s v="CR-12730"/>
    <x v="257"/>
    <x v="0"/>
    <s v="United States"/>
    <s v="Chicago"/>
    <x v="10"/>
    <n v="60610"/>
    <x v="2"/>
    <s v="FUR-CH-10004495"/>
    <x v="0"/>
    <x v="1"/>
    <s v="Global Leather and Oak Executive Chair, Black"/>
    <n v="421.37200000000001"/>
    <n v="2"/>
    <n v="0.3"/>
    <x v="4700"/>
    <x v="1"/>
    <x v="2"/>
    <x v="2"/>
    <x v="6"/>
  </r>
  <r>
    <n v="5801"/>
    <s v="CA-2014-123225"/>
    <d v="2014-07-11T00:00:00"/>
    <d v="2014-07-14T00:00:00"/>
    <s v="First Class"/>
    <s v="MN-17935"/>
    <x v="438"/>
    <x v="0"/>
    <s v="United States"/>
    <s v="El Paso"/>
    <x v="5"/>
    <n v="79907"/>
    <x v="2"/>
    <s v="TEC-PH-10000895"/>
    <x v="2"/>
    <x v="7"/>
    <s v="Polycom VVX 310 VoIP phone"/>
    <n v="575.96799999999996"/>
    <n v="4"/>
    <n v="0.2"/>
    <x v="4701"/>
    <x v="2"/>
    <x v="2"/>
    <x v="2"/>
    <x v="7"/>
  </r>
  <r>
    <n v="5802"/>
    <s v="CA-2014-123225"/>
    <d v="2014-07-11T00:00:00"/>
    <d v="2014-07-14T00:00:00"/>
    <s v="First Class"/>
    <s v="MN-17935"/>
    <x v="438"/>
    <x v="0"/>
    <s v="United States"/>
    <s v="El Paso"/>
    <x v="5"/>
    <n v="79907"/>
    <x v="2"/>
    <s v="OFF-PA-10000552"/>
    <x v="1"/>
    <x v="10"/>
    <s v="Xerox 200"/>
    <n v="10.368"/>
    <n v="2"/>
    <n v="0.2"/>
    <x v="572"/>
    <x v="2"/>
    <x v="2"/>
    <x v="2"/>
    <x v="7"/>
  </r>
  <r>
    <n v="5803"/>
    <s v="CA-2015-163440"/>
    <d v="2015-03-22T00:00:00"/>
    <d v="2015-03-24T00:00:00"/>
    <s v="First Class"/>
    <s v="RD-19900"/>
    <x v="76"/>
    <x v="0"/>
    <s v="United States"/>
    <s v="Thousand Oaks"/>
    <x v="1"/>
    <n v="91360"/>
    <x v="1"/>
    <s v="TEC-PH-10000376"/>
    <x v="2"/>
    <x v="7"/>
    <s v="Square Credit Card Reader"/>
    <n v="15.984"/>
    <n v="2"/>
    <n v="0.2"/>
    <x v="4702"/>
    <x v="2"/>
    <x v="1"/>
    <x v="3"/>
    <x v="10"/>
  </r>
  <r>
    <n v="5804"/>
    <s v="US-2017-106796"/>
    <d v="2017-05-12T00:00:00"/>
    <d v="2017-05-19T00:00:00"/>
    <s v="Standard Class"/>
    <s v="JP-16135"/>
    <x v="655"/>
    <x v="2"/>
    <s v="United States"/>
    <s v="Springfield"/>
    <x v="24"/>
    <n v="45503"/>
    <x v="3"/>
    <s v="OFF-AR-10003504"/>
    <x v="1"/>
    <x v="6"/>
    <s v="Newell 347"/>
    <n v="10.272"/>
    <n v="3"/>
    <n v="0.2"/>
    <x v="4703"/>
    <x v="2"/>
    <x v="3"/>
    <x v="1"/>
    <x v="5"/>
  </r>
  <r>
    <n v="5805"/>
    <s v="CA-2017-113873"/>
    <d v="2017-11-13T00:00:00"/>
    <d v="2017-11-19T00:00:00"/>
    <s v="Standard Class"/>
    <s v="KE-16420"/>
    <x v="722"/>
    <x v="1"/>
    <s v="United States"/>
    <s v="Dallas"/>
    <x v="5"/>
    <n v="75220"/>
    <x v="2"/>
    <s v="OFF-ST-10000943"/>
    <x v="1"/>
    <x v="4"/>
    <s v="Eldon ProFile File 'N Store Portable File Tub Letter/Legal Size Black"/>
    <n v="61.792000000000002"/>
    <n v="4"/>
    <n v="0.2"/>
    <x v="1956"/>
    <x v="2"/>
    <x v="3"/>
    <x v="0"/>
    <x v="0"/>
  </r>
  <r>
    <n v="5806"/>
    <s v="CA-2017-113873"/>
    <d v="2017-11-13T00:00:00"/>
    <d v="2017-11-19T00:00:00"/>
    <s v="Standard Class"/>
    <s v="KE-16420"/>
    <x v="722"/>
    <x v="1"/>
    <s v="United States"/>
    <s v="Dallas"/>
    <x v="5"/>
    <n v="75220"/>
    <x v="2"/>
    <s v="FUR-BO-10003441"/>
    <x v="0"/>
    <x v="0"/>
    <s v="Bush Westfield Collection Bookcases, Fully Assembled"/>
    <n v="205.9992"/>
    <n v="3"/>
    <n v="0.32"/>
    <x v="4704"/>
    <x v="1"/>
    <x v="3"/>
    <x v="0"/>
    <x v="0"/>
  </r>
  <r>
    <n v="5807"/>
    <s v="CA-2016-149783"/>
    <d v="2016-09-04T00:00:00"/>
    <d v="2016-09-07T00:00:00"/>
    <s v="Second Class"/>
    <s v="DL-13315"/>
    <x v="111"/>
    <x v="0"/>
    <s v="United States"/>
    <s v="Knoxville"/>
    <x v="18"/>
    <n v="37918"/>
    <x v="0"/>
    <s v="OFF-PA-10002195"/>
    <x v="1"/>
    <x v="10"/>
    <s v="RSVP Cards &amp; Envelopes, Blank White, 8-1/2&quot; X 11&quot;, 24 Cards/25 Envelopes/Set"/>
    <n v="12.192"/>
    <n v="3"/>
    <n v="0.2"/>
    <x v="883"/>
    <x v="2"/>
    <x v="0"/>
    <x v="2"/>
    <x v="8"/>
  </r>
  <r>
    <n v="5808"/>
    <s v="CA-2016-149783"/>
    <d v="2016-09-04T00:00:00"/>
    <d v="2016-09-07T00:00:00"/>
    <s v="Second Class"/>
    <s v="DL-13315"/>
    <x v="111"/>
    <x v="0"/>
    <s v="United States"/>
    <s v="Knoxville"/>
    <x v="18"/>
    <n v="37918"/>
    <x v="0"/>
    <s v="OFF-AP-10001205"/>
    <x v="1"/>
    <x v="9"/>
    <s v="Belkin 5 Outlet SurgeMaster Power Centers"/>
    <n v="87.168000000000006"/>
    <n v="2"/>
    <n v="0.2"/>
    <x v="4705"/>
    <x v="2"/>
    <x v="0"/>
    <x v="2"/>
    <x v="8"/>
  </r>
  <r>
    <n v="5809"/>
    <s v="CA-2016-149783"/>
    <d v="2016-09-04T00:00:00"/>
    <d v="2016-09-07T00:00:00"/>
    <s v="Second Class"/>
    <s v="DL-13315"/>
    <x v="111"/>
    <x v="0"/>
    <s v="United States"/>
    <s v="Knoxville"/>
    <x v="18"/>
    <n v="37918"/>
    <x v="0"/>
    <s v="OFF-AR-10002987"/>
    <x v="1"/>
    <x v="6"/>
    <s v="Prismacolor Color Pencil Set"/>
    <n v="31.744"/>
    <n v="2"/>
    <n v="0.2"/>
    <x v="3223"/>
    <x v="2"/>
    <x v="0"/>
    <x v="2"/>
    <x v="8"/>
  </r>
  <r>
    <n v="5810"/>
    <s v="CA-2016-125017"/>
    <d v="2016-02-06T00:00:00"/>
    <d v="2016-02-11T00:00:00"/>
    <s v="Standard Class"/>
    <s v="KB-16240"/>
    <x v="208"/>
    <x v="1"/>
    <s v="United States"/>
    <s v="Chattanooga"/>
    <x v="18"/>
    <n v="37421"/>
    <x v="0"/>
    <s v="FUR-FU-10000723"/>
    <x v="0"/>
    <x v="5"/>
    <s v="Deflect-o EconoMat Studded, No Bevel Mat for Low Pile Carpeting"/>
    <n v="132.22399999999999"/>
    <n v="4"/>
    <n v="0.2"/>
    <x v="4706"/>
    <x v="2"/>
    <x v="0"/>
    <x v="3"/>
    <x v="11"/>
  </r>
  <r>
    <n v="5811"/>
    <s v="US-2015-163279"/>
    <d v="2015-03-22T00:00:00"/>
    <d v="2015-03-26T00:00:00"/>
    <s v="Standard Class"/>
    <s v="JD-16150"/>
    <x v="251"/>
    <x v="1"/>
    <s v="United States"/>
    <s v="San Diego"/>
    <x v="1"/>
    <n v="92037"/>
    <x v="1"/>
    <s v="OFF-PA-10003127"/>
    <x v="1"/>
    <x v="10"/>
    <s v="Easy-staple paper"/>
    <n v="105.52"/>
    <n v="4"/>
    <n v="0"/>
    <x v="153"/>
    <x v="0"/>
    <x v="1"/>
    <x v="3"/>
    <x v="10"/>
  </r>
  <r>
    <n v="5812"/>
    <s v="US-2015-163279"/>
    <d v="2015-03-22T00:00:00"/>
    <d v="2015-03-26T00:00:00"/>
    <s v="Standard Class"/>
    <s v="JD-16150"/>
    <x v="251"/>
    <x v="1"/>
    <s v="United States"/>
    <s v="San Diego"/>
    <x v="1"/>
    <n v="92037"/>
    <x v="1"/>
    <s v="FUR-FU-10000747"/>
    <x v="0"/>
    <x v="5"/>
    <s v="Tenex B1-RE Series Chair Mats for Low Pile Carpets"/>
    <n v="91.96"/>
    <n v="2"/>
    <n v="0"/>
    <x v="4707"/>
    <x v="0"/>
    <x v="1"/>
    <x v="3"/>
    <x v="10"/>
  </r>
  <r>
    <n v="5813"/>
    <s v="US-2015-163279"/>
    <d v="2015-03-22T00:00:00"/>
    <d v="2015-03-26T00:00:00"/>
    <s v="Standard Class"/>
    <s v="JD-16150"/>
    <x v="251"/>
    <x v="1"/>
    <s v="United States"/>
    <s v="San Diego"/>
    <x v="1"/>
    <n v="92037"/>
    <x v="1"/>
    <s v="TEC-PH-10001795"/>
    <x v="2"/>
    <x v="7"/>
    <s v="ClearOne CHATAttach 160 - speaker phone"/>
    <n v="1487.9760000000001"/>
    <n v="3"/>
    <n v="0.2"/>
    <x v="4708"/>
    <x v="2"/>
    <x v="1"/>
    <x v="3"/>
    <x v="10"/>
  </r>
  <r>
    <n v="5814"/>
    <s v="CA-2015-150196"/>
    <d v="2015-07-02T00:00:00"/>
    <d v="2015-07-03T00:00:00"/>
    <s v="First Class"/>
    <s v="SR-20740"/>
    <x v="256"/>
    <x v="2"/>
    <s v="United States"/>
    <s v="New York City"/>
    <x v="15"/>
    <n v="10024"/>
    <x v="3"/>
    <s v="OFF-PA-10003797"/>
    <x v="1"/>
    <x v="10"/>
    <s v="Xerox 209"/>
    <n v="19.440000000000001"/>
    <n v="3"/>
    <n v="0"/>
    <x v="551"/>
    <x v="0"/>
    <x v="1"/>
    <x v="2"/>
    <x v="7"/>
  </r>
  <r>
    <n v="5815"/>
    <s v="US-2015-106495"/>
    <d v="2015-06-15T00:00:00"/>
    <d v="2015-06-17T00:00:00"/>
    <s v="First Class"/>
    <s v="AC-10450"/>
    <x v="549"/>
    <x v="0"/>
    <s v="United States"/>
    <s v="Tampa"/>
    <x v="2"/>
    <n v="33614"/>
    <x v="0"/>
    <s v="TEC-AC-10002718"/>
    <x v="2"/>
    <x v="11"/>
    <s v="Belkin Standard 104 key USB Keyboard"/>
    <n v="11.672000000000001"/>
    <n v="1"/>
    <n v="0.2"/>
    <x v="4709"/>
    <x v="2"/>
    <x v="1"/>
    <x v="1"/>
    <x v="1"/>
  </r>
  <r>
    <n v="5816"/>
    <s v="CA-2014-124730"/>
    <d v="2014-11-26T00:00:00"/>
    <d v="2014-11-26T00:00:00"/>
    <s v="Same Day"/>
    <s v="LS-17245"/>
    <x v="201"/>
    <x v="0"/>
    <s v="United States"/>
    <s v="Utica"/>
    <x v="15"/>
    <n v="13501"/>
    <x v="3"/>
    <s v="TEC-PH-10002170"/>
    <x v="2"/>
    <x v="7"/>
    <s v="ClearSounds CSC500 Amplified Spirit Phone Corded phone"/>
    <n v="279.95999999999998"/>
    <n v="4"/>
    <n v="0"/>
    <x v="4710"/>
    <x v="0"/>
    <x v="2"/>
    <x v="0"/>
    <x v="0"/>
  </r>
  <r>
    <n v="5817"/>
    <s v="CA-2014-124730"/>
    <d v="2014-11-26T00:00:00"/>
    <d v="2014-11-26T00:00:00"/>
    <s v="Same Day"/>
    <s v="LS-17245"/>
    <x v="201"/>
    <x v="0"/>
    <s v="United States"/>
    <s v="Utica"/>
    <x v="15"/>
    <n v="13501"/>
    <x v="3"/>
    <s v="OFF-BI-10001078"/>
    <x v="1"/>
    <x v="8"/>
    <s v="Acco PRESSTEX Data Binder with Storage Hooks, Dark Blue, 14 7/8&quot; X 11&quot;"/>
    <n v="12.912000000000001"/>
    <n v="3"/>
    <n v="0.2"/>
    <x v="4711"/>
    <x v="2"/>
    <x v="2"/>
    <x v="0"/>
    <x v="0"/>
  </r>
  <r>
    <n v="5818"/>
    <s v="CA-2014-124730"/>
    <d v="2014-11-26T00:00:00"/>
    <d v="2014-11-26T00:00:00"/>
    <s v="Same Day"/>
    <s v="LS-17245"/>
    <x v="201"/>
    <x v="0"/>
    <s v="United States"/>
    <s v="Utica"/>
    <x v="15"/>
    <n v="13501"/>
    <x v="3"/>
    <s v="OFF-BI-10001031"/>
    <x v="1"/>
    <x v="8"/>
    <s v="Pressboard Data Binders by Wilson Jones"/>
    <n v="17.088000000000001"/>
    <n v="4"/>
    <n v="0.2"/>
    <x v="817"/>
    <x v="2"/>
    <x v="2"/>
    <x v="0"/>
    <x v="0"/>
  </r>
  <r>
    <n v="5819"/>
    <s v="CA-2014-124730"/>
    <d v="2014-11-26T00:00:00"/>
    <d v="2014-11-26T00:00:00"/>
    <s v="Same Day"/>
    <s v="LS-17245"/>
    <x v="201"/>
    <x v="0"/>
    <s v="United States"/>
    <s v="Utica"/>
    <x v="15"/>
    <n v="13501"/>
    <x v="3"/>
    <s v="OFF-LA-10001158"/>
    <x v="1"/>
    <x v="2"/>
    <s v="Avery Address/Shipping Labels for Typewriters, 4&quot; x 2&quot;"/>
    <n v="93.15"/>
    <n v="9"/>
    <n v="0"/>
    <x v="4712"/>
    <x v="0"/>
    <x v="2"/>
    <x v="0"/>
    <x v="0"/>
  </r>
  <r>
    <n v="5820"/>
    <s v="CA-2014-124730"/>
    <d v="2014-11-26T00:00:00"/>
    <d v="2014-11-26T00:00:00"/>
    <s v="Same Day"/>
    <s v="LS-17245"/>
    <x v="201"/>
    <x v="0"/>
    <s v="United States"/>
    <s v="Utica"/>
    <x v="15"/>
    <n v="13501"/>
    <x v="3"/>
    <s v="OFF-LA-10001613"/>
    <x v="1"/>
    <x v="2"/>
    <s v="Avery File Folder Labels"/>
    <n v="11.52"/>
    <n v="4"/>
    <n v="0"/>
    <x v="2054"/>
    <x v="0"/>
    <x v="2"/>
    <x v="0"/>
    <x v="0"/>
  </r>
  <r>
    <n v="5821"/>
    <s v="CA-2017-117632"/>
    <d v="2017-05-12T00:00:00"/>
    <d v="2017-05-18T00:00:00"/>
    <s v="Standard Class"/>
    <s v="CS-12175"/>
    <x v="728"/>
    <x v="1"/>
    <s v="United States"/>
    <s v="San Francisco"/>
    <x v="1"/>
    <n v="94122"/>
    <x v="1"/>
    <s v="OFF-SU-10000157"/>
    <x v="1"/>
    <x v="14"/>
    <s v="Compact Automatic Electric Letter Opener"/>
    <n v="238.62"/>
    <n v="2"/>
    <n v="0"/>
    <x v="4713"/>
    <x v="0"/>
    <x v="3"/>
    <x v="1"/>
    <x v="5"/>
  </r>
  <r>
    <n v="5822"/>
    <s v="CA-2017-117632"/>
    <d v="2017-05-12T00:00:00"/>
    <d v="2017-05-18T00:00:00"/>
    <s v="Standard Class"/>
    <s v="CS-12175"/>
    <x v="728"/>
    <x v="1"/>
    <s v="United States"/>
    <s v="San Francisco"/>
    <x v="1"/>
    <n v="94122"/>
    <x v="1"/>
    <s v="OFF-AP-10004868"/>
    <x v="1"/>
    <x v="9"/>
    <s v="Hoover Commercial Soft Guard Upright Vacuum And Disposable Filtration Bags"/>
    <n v="7.77"/>
    <n v="1"/>
    <n v="0"/>
    <x v="4714"/>
    <x v="0"/>
    <x v="3"/>
    <x v="1"/>
    <x v="5"/>
  </r>
  <r>
    <n v="5823"/>
    <s v="CA-2017-117632"/>
    <d v="2017-05-12T00:00:00"/>
    <d v="2017-05-18T00:00:00"/>
    <s v="Standard Class"/>
    <s v="CS-12175"/>
    <x v="728"/>
    <x v="1"/>
    <s v="United States"/>
    <s v="San Francisco"/>
    <x v="1"/>
    <n v="94122"/>
    <x v="1"/>
    <s v="FUR-TA-10001520"/>
    <x v="0"/>
    <x v="3"/>
    <s v="Lesro Sheffield Collection Coffee Table, End Table, Center Table, Corner Table"/>
    <n v="285.48"/>
    <n v="5"/>
    <n v="0.2"/>
    <x v="4715"/>
    <x v="2"/>
    <x v="3"/>
    <x v="1"/>
    <x v="5"/>
  </r>
  <r>
    <n v="5824"/>
    <s v="CA-2017-117632"/>
    <d v="2017-05-12T00:00:00"/>
    <d v="2017-05-18T00:00:00"/>
    <s v="Standard Class"/>
    <s v="CS-12175"/>
    <x v="728"/>
    <x v="1"/>
    <s v="United States"/>
    <s v="San Francisco"/>
    <x v="1"/>
    <n v="94122"/>
    <x v="1"/>
    <s v="OFF-BI-10001900"/>
    <x v="1"/>
    <x v="8"/>
    <s v="DXL Angle-View Binders with Locking Rings, Black"/>
    <n v="19.167999999999999"/>
    <n v="4"/>
    <n v="0.2"/>
    <x v="4716"/>
    <x v="2"/>
    <x v="3"/>
    <x v="1"/>
    <x v="5"/>
  </r>
  <r>
    <n v="5825"/>
    <s v="CA-2014-115056"/>
    <d v="2014-05-02T00:00:00"/>
    <d v="2014-05-02T00:00:00"/>
    <s v="Same Day"/>
    <s v="AR-10510"/>
    <x v="239"/>
    <x v="0"/>
    <s v="United States"/>
    <s v="Columbus"/>
    <x v="24"/>
    <n v="43229"/>
    <x v="3"/>
    <s v="OFF-AP-10003971"/>
    <x v="1"/>
    <x v="9"/>
    <s v="Belkin 6 Outlet Metallic Surge Strip"/>
    <n v="26.135999999999999"/>
    <n v="3"/>
    <n v="0.2"/>
    <x v="4717"/>
    <x v="2"/>
    <x v="2"/>
    <x v="1"/>
    <x v="5"/>
  </r>
  <r>
    <n v="5826"/>
    <s v="CA-2017-161067"/>
    <d v="2017-09-03T00:00:00"/>
    <d v="2017-09-06T00:00:00"/>
    <s v="Second Class"/>
    <s v="KB-16405"/>
    <x v="683"/>
    <x v="2"/>
    <s v="United States"/>
    <s v="New York City"/>
    <x v="15"/>
    <n v="10035"/>
    <x v="3"/>
    <s v="OFF-PA-10000418"/>
    <x v="1"/>
    <x v="10"/>
    <s v="Xerox 189"/>
    <n v="419.4"/>
    <n v="4"/>
    <n v="0"/>
    <x v="4718"/>
    <x v="0"/>
    <x v="3"/>
    <x v="2"/>
    <x v="8"/>
  </r>
  <r>
    <n v="5827"/>
    <s v="CA-2017-161067"/>
    <d v="2017-09-03T00:00:00"/>
    <d v="2017-09-06T00:00:00"/>
    <s v="Second Class"/>
    <s v="KB-16405"/>
    <x v="683"/>
    <x v="2"/>
    <s v="United States"/>
    <s v="New York City"/>
    <x v="15"/>
    <n v="10035"/>
    <x v="3"/>
    <s v="FUR-CH-10004626"/>
    <x v="0"/>
    <x v="1"/>
    <s v="Office Star Flex Back Scooter Chair with Aluminum Finish Frame"/>
    <n v="90.801000000000002"/>
    <n v="1"/>
    <n v="0.1"/>
    <x v="4719"/>
    <x v="3"/>
    <x v="3"/>
    <x v="2"/>
    <x v="8"/>
  </r>
  <r>
    <n v="5828"/>
    <s v="CA-2017-161067"/>
    <d v="2017-09-03T00:00:00"/>
    <d v="2017-09-06T00:00:00"/>
    <s v="Second Class"/>
    <s v="KB-16405"/>
    <x v="683"/>
    <x v="2"/>
    <s v="United States"/>
    <s v="New York City"/>
    <x v="15"/>
    <n v="10035"/>
    <x v="3"/>
    <s v="FUR-CH-10004860"/>
    <x v="0"/>
    <x v="1"/>
    <s v="Global Low Back Tilter Chair"/>
    <n v="181.76400000000001"/>
    <n v="2"/>
    <n v="0.1"/>
    <x v="1209"/>
    <x v="3"/>
    <x v="3"/>
    <x v="2"/>
    <x v="8"/>
  </r>
  <r>
    <n v="5829"/>
    <s v="CA-2017-161067"/>
    <d v="2017-09-03T00:00:00"/>
    <d v="2017-09-06T00:00:00"/>
    <s v="Second Class"/>
    <s v="KB-16405"/>
    <x v="683"/>
    <x v="2"/>
    <s v="United States"/>
    <s v="New York City"/>
    <x v="15"/>
    <n v="10035"/>
    <x v="3"/>
    <s v="OFF-AR-10003251"/>
    <x v="1"/>
    <x v="6"/>
    <s v="Prang Drawing Pencil Set"/>
    <n v="5.56"/>
    <n v="2"/>
    <n v="0"/>
    <x v="2434"/>
    <x v="0"/>
    <x v="3"/>
    <x v="2"/>
    <x v="8"/>
  </r>
  <r>
    <n v="5830"/>
    <s v="CA-2016-122063"/>
    <d v="2016-12-03T00:00:00"/>
    <d v="2016-12-07T00:00:00"/>
    <s v="Standard Class"/>
    <s v="MM-17920"/>
    <x v="462"/>
    <x v="0"/>
    <s v="United States"/>
    <s v="Richmond"/>
    <x v="14"/>
    <n v="47374"/>
    <x v="2"/>
    <s v="FUR-TA-10004575"/>
    <x v="0"/>
    <x v="3"/>
    <s v="Hon 5100 Series Wood Tables"/>
    <n v="581.96"/>
    <n v="2"/>
    <n v="0"/>
    <x v="4720"/>
    <x v="0"/>
    <x v="0"/>
    <x v="0"/>
    <x v="4"/>
  </r>
  <r>
    <n v="5831"/>
    <s v="CA-2016-122063"/>
    <d v="2016-12-03T00:00:00"/>
    <d v="2016-12-07T00:00:00"/>
    <s v="Standard Class"/>
    <s v="MM-17920"/>
    <x v="462"/>
    <x v="0"/>
    <s v="United States"/>
    <s v="Richmond"/>
    <x v="14"/>
    <n v="47374"/>
    <x v="2"/>
    <s v="FUR-CH-10004754"/>
    <x v="0"/>
    <x v="1"/>
    <s v="Global Stack Chair with Arms, Black"/>
    <n v="29.98"/>
    <n v="1"/>
    <n v="0"/>
    <x v="4721"/>
    <x v="0"/>
    <x v="0"/>
    <x v="0"/>
    <x v="4"/>
  </r>
  <r>
    <n v="5832"/>
    <s v="CA-2015-111206"/>
    <d v="2015-07-18T00:00:00"/>
    <d v="2015-07-22T00:00:00"/>
    <s v="Standard Class"/>
    <s v="RF-19735"/>
    <x v="288"/>
    <x v="0"/>
    <s v="United States"/>
    <s v="San Diego"/>
    <x v="1"/>
    <n v="92105"/>
    <x v="1"/>
    <s v="TEC-AC-10003095"/>
    <x v="2"/>
    <x v="11"/>
    <s v="Logitech G35 7.1-Channel Surround Sound Headset"/>
    <n v="519.96"/>
    <n v="4"/>
    <n v="0"/>
    <x v="4722"/>
    <x v="0"/>
    <x v="1"/>
    <x v="2"/>
    <x v="7"/>
  </r>
  <r>
    <n v="5833"/>
    <s v="CA-2016-142895"/>
    <d v="2016-07-21T00:00:00"/>
    <d v="2016-07-26T00:00:00"/>
    <s v="Standard Class"/>
    <s v="BP-11290"/>
    <x v="443"/>
    <x v="0"/>
    <s v="United States"/>
    <s v="Concord"/>
    <x v="3"/>
    <n v="28027"/>
    <x v="0"/>
    <s v="OFF-LA-10000262"/>
    <x v="1"/>
    <x v="2"/>
    <s v="Avery 494"/>
    <n v="6.2640000000000002"/>
    <n v="3"/>
    <n v="0.2"/>
    <x v="308"/>
    <x v="2"/>
    <x v="0"/>
    <x v="2"/>
    <x v="7"/>
  </r>
  <r>
    <n v="5834"/>
    <s v="CA-2016-142895"/>
    <d v="2016-07-21T00:00:00"/>
    <d v="2016-07-26T00:00:00"/>
    <s v="Standard Class"/>
    <s v="BP-11290"/>
    <x v="443"/>
    <x v="0"/>
    <s v="United States"/>
    <s v="Concord"/>
    <x v="3"/>
    <n v="28027"/>
    <x v="0"/>
    <s v="FUR-CH-10002961"/>
    <x v="0"/>
    <x v="1"/>
    <s v="Leather Task Chair, Black"/>
    <n v="363.92"/>
    <n v="5"/>
    <n v="0.2"/>
    <x v="232"/>
    <x v="2"/>
    <x v="0"/>
    <x v="2"/>
    <x v="7"/>
  </r>
  <r>
    <n v="5835"/>
    <s v="CA-2015-101868"/>
    <d v="2015-06-09T00:00:00"/>
    <d v="2015-06-16T00:00:00"/>
    <s v="Standard Class"/>
    <s v="MJ-17740"/>
    <x v="77"/>
    <x v="0"/>
    <s v="United States"/>
    <s v="Miami"/>
    <x v="2"/>
    <n v="33178"/>
    <x v="0"/>
    <s v="OFF-BI-10003876"/>
    <x v="1"/>
    <x v="8"/>
    <s v="Green Canvas Binder for 8-1/2&quot; x 14&quot; Sheets"/>
    <n v="64.2"/>
    <n v="5"/>
    <n v="0.7"/>
    <x v="4723"/>
    <x v="1"/>
    <x v="1"/>
    <x v="1"/>
    <x v="1"/>
  </r>
  <r>
    <n v="5836"/>
    <s v="CA-2015-101868"/>
    <d v="2015-06-09T00:00:00"/>
    <d v="2015-06-16T00:00:00"/>
    <s v="Standard Class"/>
    <s v="MJ-17740"/>
    <x v="77"/>
    <x v="0"/>
    <s v="United States"/>
    <s v="Miami"/>
    <x v="2"/>
    <n v="33178"/>
    <x v="0"/>
    <s v="OFF-BI-10002133"/>
    <x v="1"/>
    <x v="8"/>
    <s v="Wilson Jones Elliptical Ring 3 1/2&quot; Capacity Binders, 800 sheets"/>
    <n v="38.520000000000003"/>
    <n v="3"/>
    <n v="0.7"/>
    <x v="4724"/>
    <x v="1"/>
    <x v="1"/>
    <x v="1"/>
    <x v="1"/>
  </r>
  <r>
    <n v="5837"/>
    <s v="CA-2015-101868"/>
    <d v="2015-06-09T00:00:00"/>
    <d v="2015-06-16T00:00:00"/>
    <s v="Standard Class"/>
    <s v="MJ-17740"/>
    <x v="77"/>
    <x v="0"/>
    <s v="United States"/>
    <s v="Miami"/>
    <x v="2"/>
    <n v="33178"/>
    <x v="0"/>
    <s v="TEC-AC-10004396"/>
    <x v="2"/>
    <x v="11"/>
    <s v="Logitech Keyboard K120"/>
    <n v="72.599999999999994"/>
    <n v="5"/>
    <n v="0.2"/>
    <x v="4725"/>
    <x v="2"/>
    <x v="1"/>
    <x v="1"/>
    <x v="1"/>
  </r>
  <r>
    <n v="5838"/>
    <s v="CA-2017-133207"/>
    <d v="2017-11-27T00:00:00"/>
    <d v="2017-12-03T00:00:00"/>
    <s v="Standard Class"/>
    <s v="DO-13645"/>
    <x v="770"/>
    <x v="0"/>
    <s v="United States"/>
    <s v="Los Angeles"/>
    <x v="1"/>
    <n v="90036"/>
    <x v="1"/>
    <s v="TEC-PH-10004100"/>
    <x v="2"/>
    <x v="7"/>
    <s v="Griffin GC17055 Auxiliary Audio Cable"/>
    <n v="57.567999999999998"/>
    <n v="4"/>
    <n v="0.2"/>
    <x v="4726"/>
    <x v="2"/>
    <x v="3"/>
    <x v="0"/>
    <x v="0"/>
  </r>
  <r>
    <n v="5839"/>
    <s v="CA-2015-132948"/>
    <d v="2015-03-27T00:00:00"/>
    <d v="2015-04-03T00:00:00"/>
    <s v="Standard Class"/>
    <s v="MV-17485"/>
    <x v="597"/>
    <x v="0"/>
    <s v="United States"/>
    <s v="Seattle"/>
    <x v="4"/>
    <n v="98115"/>
    <x v="1"/>
    <s v="OFF-ST-10000636"/>
    <x v="1"/>
    <x v="4"/>
    <s v="Rogers Profile Extra Capacity Storage Tub"/>
    <n v="83.7"/>
    <n v="5"/>
    <n v="0"/>
    <x v="446"/>
    <x v="0"/>
    <x v="1"/>
    <x v="3"/>
    <x v="10"/>
  </r>
  <r>
    <n v="5840"/>
    <s v="CA-2015-134992"/>
    <d v="2015-09-22T00:00:00"/>
    <d v="2015-09-26T00:00:00"/>
    <s v="Second Class"/>
    <s v="MG-17875"/>
    <x v="675"/>
    <x v="2"/>
    <s v="United States"/>
    <s v="Arlington"/>
    <x v="17"/>
    <n v="22204"/>
    <x v="0"/>
    <s v="OFF-PA-10001972"/>
    <x v="1"/>
    <x v="10"/>
    <s v="Xerox 214"/>
    <n v="32.4"/>
    <n v="5"/>
    <n v="0"/>
    <x v="56"/>
    <x v="0"/>
    <x v="1"/>
    <x v="2"/>
    <x v="8"/>
  </r>
  <r>
    <n v="5841"/>
    <s v="CA-2015-134992"/>
    <d v="2015-09-22T00:00:00"/>
    <d v="2015-09-26T00:00:00"/>
    <s v="Second Class"/>
    <s v="MG-17875"/>
    <x v="675"/>
    <x v="2"/>
    <s v="United States"/>
    <s v="Arlington"/>
    <x v="17"/>
    <n v="22204"/>
    <x v="0"/>
    <s v="FUR-FU-10002554"/>
    <x v="0"/>
    <x v="5"/>
    <s v="Westinghouse Floor Lamp with Metal Mesh Shade, Black"/>
    <n v="47.98"/>
    <n v="2"/>
    <n v="0"/>
    <x v="4727"/>
    <x v="0"/>
    <x v="1"/>
    <x v="2"/>
    <x v="8"/>
  </r>
  <r>
    <n v="5842"/>
    <s v="CA-2015-126725"/>
    <d v="2015-11-17T00:00:00"/>
    <d v="2015-11-21T00:00:00"/>
    <s v="Standard Class"/>
    <s v="BS-11665"/>
    <x v="574"/>
    <x v="0"/>
    <s v="United States"/>
    <s v="San Diego"/>
    <x v="1"/>
    <n v="92105"/>
    <x v="1"/>
    <s v="TEC-PH-10003174"/>
    <x v="2"/>
    <x v="7"/>
    <s v="RCA ViSYS 25825 Wireless digital phone"/>
    <n v="415.96800000000002"/>
    <n v="4"/>
    <n v="0.2"/>
    <x v="4728"/>
    <x v="2"/>
    <x v="1"/>
    <x v="0"/>
    <x v="0"/>
  </r>
  <r>
    <n v="5843"/>
    <s v="CA-2015-126725"/>
    <d v="2015-11-17T00:00:00"/>
    <d v="2015-11-21T00:00:00"/>
    <s v="Standard Class"/>
    <s v="BS-11665"/>
    <x v="574"/>
    <x v="0"/>
    <s v="United States"/>
    <s v="San Diego"/>
    <x v="1"/>
    <n v="92105"/>
    <x v="1"/>
    <s v="OFF-ST-10001418"/>
    <x v="1"/>
    <x v="4"/>
    <s v="Carina Media Storage Towers in Natural &amp; Black"/>
    <n v="304.89999999999998"/>
    <n v="5"/>
    <n v="0"/>
    <x v="4729"/>
    <x v="0"/>
    <x v="1"/>
    <x v="0"/>
    <x v="0"/>
  </r>
  <r>
    <n v="5844"/>
    <s v="CA-2015-126725"/>
    <d v="2015-11-17T00:00:00"/>
    <d v="2015-11-21T00:00:00"/>
    <s v="Standard Class"/>
    <s v="BS-11665"/>
    <x v="574"/>
    <x v="0"/>
    <s v="United States"/>
    <s v="San Diego"/>
    <x v="1"/>
    <n v="92105"/>
    <x v="1"/>
    <s v="FUR-FU-10002813"/>
    <x v="0"/>
    <x v="5"/>
    <s v="DAX Contemporary Wood Frame with Silver Metal Mat, Desktop, 11 x 14 Size"/>
    <n v="80.959999999999994"/>
    <n v="4"/>
    <n v="0"/>
    <x v="4730"/>
    <x v="0"/>
    <x v="1"/>
    <x v="0"/>
    <x v="0"/>
  </r>
  <r>
    <n v="5845"/>
    <s v="CA-2015-126725"/>
    <d v="2015-11-17T00:00:00"/>
    <d v="2015-11-21T00:00:00"/>
    <s v="Standard Class"/>
    <s v="BS-11665"/>
    <x v="574"/>
    <x v="0"/>
    <s v="United States"/>
    <s v="San Diego"/>
    <x v="1"/>
    <n v="92105"/>
    <x v="1"/>
    <s v="OFF-ST-10000129"/>
    <x v="1"/>
    <x v="4"/>
    <s v="Fellowes Recycled Storage Drawers"/>
    <n v="777.21"/>
    <n v="7"/>
    <n v="0"/>
    <x v="4731"/>
    <x v="0"/>
    <x v="1"/>
    <x v="0"/>
    <x v="0"/>
  </r>
  <r>
    <n v="5846"/>
    <s v="CA-2015-126725"/>
    <d v="2015-11-17T00:00:00"/>
    <d v="2015-11-21T00:00:00"/>
    <s v="Standard Class"/>
    <s v="BS-11665"/>
    <x v="574"/>
    <x v="0"/>
    <s v="United States"/>
    <s v="San Diego"/>
    <x v="1"/>
    <n v="92105"/>
    <x v="1"/>
    <s v="OFF-PA-10001639"/>
    <x v="1"/>
    <x v="10"/>
    <s v="Xerox 203"/>
    <n v="32.4"/>
    <n v="5"/>
    <n v="0"/>
    <x v="56"/>
    <x v="0"/>
    <x v="1"/>
    <x v="0"/>
    <x v="0"/>
  </r>
  <r>
    <n v="5847"/>
    <s v="CA-2015-126725"/>
    <d v="2015-11-17T00:00:00"/>
    <d v="2015-11-21T00:00:00"/>
    <s v="Standard Class"/>
    <s v="BS-11665"/>
    <x v="574"/>
    <x v="0"/>
    <s v="United States"/>
    <s v="San Diego"/>
    <x v="1"/>
    <n v="92105"/>
    <x v="1"/>
    <s v="FUR-CH-10001708"/>
    <x v="0"/>
    <x v="1"/>
    <s v="Office Star - Contemporary Swivel Chair with Padded Adjustable Arms and Flex Back"/>
    <n v="225.56800000000001"/>
    <n v="2"/>
    <n v="0.2"/>
    <x v="4732"/>
    <x v="2"/>
    <x v="1"/>
    <x v="0"/>
    <x v="0"/>
  </r>
  <r>
    <n v="5848"/>
    <s v="CA-2015-126725"/>
    <d v="2015-11-17T00:00:00"/>
    <d v="2015-11-21T00:00:00"/>
    <s v="Standard Class"/>
    <s v="BS-11665"/>
    <x v="574"/>
    <x v="0"/>
    <s v="United States"/>
    <s v="San Diego"/>
    <x v="1"/>
    <n v="92105"/>
    <x v="1"/>
    <s v="FUR-FU-10001591"/>
    <x v="0"/>
    <x v="5"/>
    <s v="Advantus Panel Wall Certificate Holder - 8.5x11"/>
    <n v="36.6"/>
    <n v="3"/>
    <n v="0"/>
    <x v="3057"/>
    <x v="0"/>
    <x v="1"/>
    <x v="0"/>
    <x v="0"/>
  </r>
  <r>
    <n v="5849"/>
    <s v="CA-2015-121783"/>
    <d v="2015-11-10T00:00:00"/>
    <d v="2015-11-14T00:00:00"/>
    <s v="Standard Class"/>
    <s v="PO-19180"/>
    <x v="178"/>
    <x v="2"/>
    <s v="United States"/>
    <s v="Roseville"/>
    <x v="11"/>
    <n v="55113"/>
    <x v="2"/>
    <s v="OFF-AP-10003849"/>
    <x v="1"/>
    <x v="9"/>
    <s v="Hoover Shoulder Vac Commercial Portable Vacuum"/>
    <n v="715.64"/>
    <n v="2"/>
    <n v="0"/>
    <x v="4733"/>
    <x v="0"/>
    <x v="1"/>
    <x v="0"/>
    <x v="0"/>
  </r>
  <r>
    <n v="5850"/>
    <s v="CA-2015-121783"/>
    <d v="2015-11-10T00:00:00"/>
    <d v="2015-11-14T00:00:00"/>
    <s v="Standard Class"/>
    <s v="PO-19180"/>
    <x v="178"/>
    <x v="2"/>
    <s v="United States"/>
    <s v="Roseville"/>
    <x v="11"/>
    <n v="55113"/>
    <x v="2"/>
    <s v="OFF-ST-10000078"/>
    <x v="1"/>
    <x v="4"/>
    <s v="Tennsco 6- and 18-Compartment Lockers"/>
    <n v="795.51"/>
    <n v="3"/>
    <n v="0"/>
    <x v="4734"/>
    <x v="0"/>
    <x v="1"/>
    <x v="0"/>
    <x v="0"/>
  </r>
  <r>
    <n v="5851"/>
    <s v="CA-2015-121783"/>
    <d v="2015-11-10T00:00:00"/>
    <d v="2015-11-14T00:00:00"/>
    <s v="Standard Class"/>
    <s v="PO-19180"/>
    <x v="178"/>
    <x v="2"/>
    <s v="United States"/>
    <s v="Roseville"/>
    <x v="11"/>
    <n v="55113"/>
    <x v="2"/>
    <s v="TEC-CO-10001571"/>
    <x v="2"/>
    <x v="16"/>
    <s v="Sharp 1540cs Digital Laser Copier"/>
    <n v="549.99"/>
    <n v="1"/>
    <n v="0"/>
    <x v="4191"/>
    <x v="0"/>
    <x v="1"/>
    <x v="0"/>
    <x v="0"/>
  </r>
  <r>
    <n v="5852"/>
    <s v="CA-2015-121783"/>
    <d v="2015-11-10T00:00:00"/>
    <d v="2015-11-14T00:00:00"/>
    <s v="Standard Class"/>
    <s v="PO-19180"/>
    <x v="178"/>
    <x v="2"/>
    <s v="United States"/>
    <s v="Roseville"/>
    <x v="11"/>
    <n v="55113"/>
    <x v="2"/>
    <s v="OFF-BI-10001658"/>
    <x v="1"/>
    <x v="8"/>
    <s v="GBC Standard Therm-A-Bind Covers"/>
    <n v="74.760000000000005"/>
    <n v="3"/>
    <n v="0"/>
    <x v="4735"/>
    <x v="0"/>
    <x v="1"/>
    <x v="0"/>
    <x v="0"/>
  </r>
  <r>
    <n v="5853"/>
    <s v="CA-2015-121783"/>
    <d v="2015-11-10T00:00:00"/>
    <d v="2015-11-14T00:00:00"/>
    <s v="Standard Class"/>
    <s v="PO-19180"/>
    <x v="178"/>
    <x v="2"/>
    <s v="United States"/>
    <s v="Roseville"/>
    <x v="11"/>
    <n v="55113"/>
    <x v="2"/>
    <s v="FUR-FU-10004351"/>
    <x v="0"/>
    <x v="5"/>
    <s v="Staple-based wall hangings"/>
    <n v="29.22"/>
    <n v="3"/>
    <n v="0"/>
    <x v="4736"/>
    <x v="0"/>
    <x v="1"/>
    <x v="0"/>
    <x v="0"/>
  </r>
  <r>
    <n v="5854"/>
    <s v="US-2014-138835"/>
    <d v="2014-09-10T00:00:00"/>
    <d v="2014-09-14T00:00:00"/>
    <s v="Standard Class"/>
    <s v="DA-13450"/>
    <x v="526"/>
    <x v="2"/>
    <s v="United States"/>
    <s v="Virginia Beach"/>
    <x v="17"/>
    <n v="23464"/>
    <x v="0"/>
    <s v="OFF-BI-10003314"/>
    <x v="1"/>
    <x v="8"/>
    <s v="Tuff Stuff Recycled Round Ring Binders"/>
    <n v="9.64"/>
    <n v="2"/>
    <n v="0"/>
    <x v="4737"/>
    <x v="0"/>
    <x v="2"/>
    <x v="2"/>
    <x v="8"/>
  </r>
  <r>
    <n v="5855"/>
    <s v="CA-2015-112214"/>
    <d v="2015-08-05T00:00:00"/>
    <d v="2015-08-11T00:00:00"/>
    <s v="Standard Class"/>
    <s v="AH-10690"/>
    <x v="706"/>
    <x v="1"/>
    <s v="United States"/>
    <s v="Dallas"/>
    <x v="5"/>
    <n v="75220"/>
    <x v="2"/>
    <s v="OFF-ST-10001505"/>
    <x v="1"/>
    <x v="4"/>
    <s v="Perma STOR-ALL Hanging File Box, 13 1/8&quot;W x 12 1/4&quot;D x 10 1/2&quot;H"/>
    <n v="33.488"/>
    <n v="7"/>
    <n v="0.2"/>
    <x v="1753"/>
    <x v="2"/>
    <x v="1"/>
    <x v="2"/>
    <x v="6"/>
  </r>
  <r>
    <n v="5856"/>
    <s v="CA-2015-112214"/>
    <d v="2015-08-05T00:00:00"/>
    <d v="2015-08-11T00:00:00"/>
    <s v="Standard Class"/>
    <s v="AH-10690"/>
    <x v="706"/>
    <x v="1"/>
    <s v="United States"/>
    <s v="Dallas"/>
    <x v="5"/>
    <n v="75220"/>
    <x v="2"/>
    <s v="OFF-SU-10003567"/>
    <x v="1"/>
    <x v="14"/>
    <s v="Stiletto Hand Letter Openers"/>
    <n v="23.04"/>
    <n v="3"/>
    <n v="0.2"/>
    <x v="4738"/>
    <x v="2"/>
    <x v="1"/>
    <x v="2"/>
    <x v="6"/>
  </r>
  <r>
    <n v="5857"/>
    <s v="CA-2015-112214"/>
    <d v="2015-08-05T00:00:00"/>
    <d v="2015-08-11T00:00:00"/>
    <s v="Standard Class"/>
    <s v="AH-10690"/>
    <x v="706"/>
    <x v="1"/>
    <s v="United States"/>
    <s v="Dallas"/>
    <x v="5"/>
    <n v="75220"/>
    <x v="2"/>
    <s v="OFF-BI-10002982"/>
    <x v="1"/>
    <x v="8"/>
    <s v="Avery Self-Adhesive Photo Pockets for Polaroid Photos"/>
    <n v="1.3620000000000001"/>
    <n v="1"/>
    <n v="0.8"/>
    <x v="4739"/>
    <x v="1"/>
    <x v="1"/>
    <x v="2"/>
    <x v="6"/>
  </r>
  <r>
    <n v="5858"/>
    <s v="CA-2015-112214"/>
    <d v="2015-08-05T00:00:00"/>
    <d v="2015-08-11T00:00:00"/>
    <s v="Standard Class"/>
    <s v="AH-10690"/>
    <x v="706"/>
    <x v="1"/>
    <s v="United States"/>
    <s v="Dallas"/>
    <x v="5"/>
    <n v="75220"/>
    <x v="2"/>
    <s v="FUR-FU-10002364"/>
    <x v="0"/>
    <x v="5"/>
    <s v="Eldon Expressions Wood Desk Accessories, Oak"/>
    <n v="14.76"/>
    <n v="5"/>
    <n v="0.6"/>
    <x v="1922"/>
    <x v="1"/>
    <x v="1"/>
    <x v="2"/>
    <x v="6"/>
  </r>
  <r>
    <n v="5859"/>
    <s v="US-2017-153255"/>
    <d v="2017-09-03T00:00:00"/>
    <d v="2017-09-07T00:00:00"/>
    <s v="Second Class"/>
    <s v="JK-15730"/>
    <x v="300"/>
    <x v="0"/>
    <s v="United States"/>
    <s v="Concord"/>
    <x v="1"/>
    <n v="94521"/>
    <x v="1"/>
    <s v="FUR-BO-10004218"/>
    <x v="0"/>
    <x v="0"/>
    <s v="Bush Heritage Pine Collection 5-Shelf Bookcase, Albany Pine Finish, *Special Order"/>
    <n v="239.666"/>
    <n v="2"/>
    <n v="0.15"/>
    <x v="4740"/>
    <x v="2"/>
    <x v="3"/>
    <x v="2"/>
    <x v="8"/>
  </r>
  <r>
    <n v="5860"/>
    <s v="CA-2015-108119"/>
    <d v="2015-11-01T00:00:00"/>
    <d v="2015-11-08T00:00:00"/>
    <s v="Standard Class"/>
    <s v="MS-17530"/>
    <x v="652"/>
    <x v="0"/>
    <s v="United States"/>
    <s v="Conway"/>
    <x v="36"/>
    <n v="72032"/>
    <x v="0"/>
    <s v="FUR-TA-10002530"/>
    <x v="0"/>
    <x v="3"/>
    <s v="Iceberg OfficeWorks 42&quot; Round Tables"/>
    <n v="301.95999999999998"/>
    <n v="2"/>
    <n v="0"/>
    <x v="2882"/>
    <x v="0"/>
    <x v="1"/>
    <x v="0"/>
    <x v="0"/>
  </r>
  <r>
    <n v="5861"/>
    <s v="CA-2015-157434"/>
    <d v="2015-04-29T00:00:00"/>
    <d v="2015-05-04T00:00:00"/>
    <s v="Second Class"/>
    <s v="JK-15640"/>
    <x v="82"/>
    <x v="2"/>
    <s v="United States"/>
    <s v="Philadelphia"/>
    <x v="9"/>
    <n v="19120"/>
    <x v="3"/>
    <s v="OFF-PA-10001526"/>
    <x v="1"/>
    <x v="10"/>
    <s v="Xerox 1949"/>
    <n v="7.968"/>
    <n v="2"/>
    <n v="0.2"/>
    <x v="2250"/>
    <x v="2"/>
    <x v="1"/>
    <x v="1"/>
    <x v="3"/>
  </r>
  <r>
    <n v="5862"/>
    <s v="CA-2016-101525"/>
    <d v="2016-05-01T00:00:00"/>
    <d v="2016-05-04T00:00:00"/>
    <s v="Second Class"/>
    <s v="CM-12235"/>
    <x v="632"/>
    <x v="0"/>
    <s v="United States"/>
    <s v="Little Rock"/>
    <x v="36"/>
    <n v="72209"/>
    <x v="0"/>
    <s v="OFF-PA-10001497"/>
    <x v="1"/>
    <x v="10"/>
    <s v="Xerox 1914"/>
    <n v="109.92"/>
    <n v="2"/>
    <n v="0"/>
    <x v="1505"/>
    <x v="0"/>
    <x v="0"/>
    <x v="1"/>
    <x v="5"/>
  </r>
  <r>
    <n v="5863"/>
    <s v="CA-2016-101525"/>
    <d v="2016-05-01T00:00:00"/>
    <d v="2016-05-04T00:00:00"/>
    <s v="Second Class"/>
    <s v="CM-12235"/>
    <x v="632"/>
    <x v="0"/>
    <s v="United States"/>
    <s v="Little Rock"/>
    <x v="36"/>
    <n v="72209"/>
    <x v="0"/>
    <s v="OFF-PA-10003936"/>
    <x v="1"/>
    <x v="10"/>
    <s v="Xerox 1994"/>
    <n v="19.440000000000001"/>
    <n v="3"/>
    <n v="0"/>
    <x v="551"/>
    <x v="0"/>
    <x v="0"/>
    <x v="1"/>
    <x v="5"/>
  </r>
  <r>
    <n v="5864"/>
    <s v="CA-2016-101525"/>
    <d v="2016-05-01T00:00:00"/>
    <d v="2016-05-04T00:00:00"/>
    <s v="Second Class"/>
    <s v="CM-12235"/>
    <x v="632"/>
    <x v="0"/>
    <s v="United States"/>
    <s v="Little Rock"/>
    <x v="36"/>
    <n v="72209"/>
    <x v="0"/>
    <s v="OFF-AR-10000716"/>
    <x v="1"/>
    <x v="6"/>
    <s v="DIXON Ticonderoga Erasable Checking Pencils"/>
    <n v="11.16"/>
    <n v="2"/>
    <n v="0"/>
    <x v="986"/>
    <x v="0"/>
    <x v="0"/>
    <x v="1"/>
    <x v="5"/>
  </r>
  <r>
    <n v="5865"/>
    <s v="US-2014-117968"/>
    <d v="2014-08-05T00:00:00"/>
    <d v="2014-08-07T00:00:00"/>
    <s v="Second Class"/>
    <s v="RS-19420"/>
    <x v="602"/>
    <x v="1"/>
    <s v="United States"/>
    <s v="Meriden"/>
    <x v="29"/>
    <n v="6450"/>
    <x v="3"/>
    <s v="OFF-AP-10002765"/>
    <x v="1"/>
    <x v="9"/>
    <s v="Fellowes Advanced Computer Series Surge Protectors"/>
    <n v="79.47"/>
    <n v="3"/>
    <n v="0"/>
    <x v="2094"/>
    <x v="0"/>
    <x v="2"/>
    <x v="2"/>
    <x v="6"/>
  </r>
  <r>
    <n v="5866"/>
    <s v="US-2014-117968"/>
    <d v="2014-08-05T00:00:00"/>
    <d v="2014-08-07T00:00:00"/>
    <s v="Second Class"/>
    <s v="RS-19420"/>
    <x v="602"/>
    <x v="1"/>
    <s v="United States"/>
    <s v="Meriden"/>
    <x v="29"/>
    <n v="6450"/>
    <x v="3"/>
    <s v="OFF-AR-10004165"/>
    <x v="1"/>
    <x v="6"/>
    <s v="Binney &amp; Smith inkTank Erasable Pocket Highlighter, Chisel Tip, Yellow"/>
    <n v="4.5599999999999996"/>
    <n v="2"/>
    <n v="0"/>
    <x v="4741"/>
    <x v="0"/>
    <x v="2"/>
    <x v="2"/>
    <x v="6"/>
  </r>
  <r>
    <n v="5867"/>
    <s v="US-2014-117968"/>
    <d v="2014-08-05T00:00:00"/>
    <d v="2014-08-07T00:00:00"/>
    <s v="Second Class"/>
    <s v="RS-19420"/>
    <x v="602"/>
    <x v="1"/>
    <s v="United States"/>
    <s v="Meriden"/>
    <x v="29"/>
    <n v="6450"/>
    <x v="3"/>
    <s v="FUR-CH-10002335"/>
    <x v="0"/>
    <x v="1"/>
    <s v="Hon GuestStacker Chair"/>
    <n v="1133.3499999999999"/>
    <n v="5"/>
    <n v="0"/>
    <x v="4742"/>
    <x v="0"/>
    <x v="2"/>
    <x v="2"/>
    <x v="6"/>
  </r>
  <r>
    <n v="5868"/>
    <s v="CA-2016-158211"/>
    <d v="2016-01-04T00:00:00"/>
    <d v="2016-01-08T00:00:00"/>
    <s v="Standard Class"/>
    <s v="BP-11185"/>
    <x v="130"/>
    <x v="1"/>
    <s v="United States"/>
    <s v="Philadelphia"/>
    <x v="9"/>
    <n v="19143"/>
    <x v="3"/>
    <s v="OFF-AR-10004078"/>
    <x v="1"/>
    <x v="6"/>
    <s v="Newell 312"/>
    <n v="4.6719999999999997"/>
    <n v="1"/>
    <n v="0.2"/>
    <x v="4743"/>
    <x v="2"/>
    <x v="0"/>
    <x v="3"/>
    <x v="9"/>
  </r>
  <r>
    <n v="5869"/>
    <s v="CA-2016-158211"/>
    <d v="2016-01-04T00:00:00"/>
    <d v="2016-01-08T00:00:00"/>
    <s v="Standard Class"/>
    <s v="BP-11185"/>
    <x v="130"/>
    <x v="1"/>
    <s v="United States"/>
    <s v="Philadelphia"/>
    <x v="9"/>
    <n v="19143"/>
    <x v="3"/>
    <s v="OFF-BI-10002026"/>
    <x v="1"/>
    <x v="8"/>
    <s v="Avery Arch Ring Binders"/>
    <n v="104.58"/>
    <n v="6"/>
    <n v="0.7"/>
    <x v="4744"/>
    <x v="1"/>
    <x v="0"/>
    <x v="3"/>
    <x v="9"/>
  </r>
  <r>
    <n v="5870"/>
    <s v="CA-2016-152247"/>
    <d v="2016-11-07T00:00:00"/>
    <d v="2016-11-12T00:00:00"/>
    <s v="Standard Class"/>
    <s v="MA-17995"/>
    <x v="671"/>
    <x v="2"/>
    <s v="United States"/>
    <s v="Cheyenne"/>
    <x v="47"/>
    <n v="82001"/>
    <x v="1"/>
    <s v="FUR-CH-10001215"/>
    <x v="0"/>
    <x v="1"/>
    <s v="Global Troy Executive Leather Low-Back Tilter"/>
    <n v="1603.136"/>
    <n v="4"/>
    <n v="0.2"/>
    <x v="2521"/>
    <x v="2"/>
    <x v="0"/>
    <x v="0"/>
    <x v="0"/>
  </r>
  <r>
    <n v="5871"/>
    <s v="CA-2016-128223"/>
    <d v="2016-06-14T00:00:00"/>
    <d v="2016-06-14T00:00:00"/>
    <s v="Same Day"/>
    <s v="EB-13705"/>
    <x v="182"/>
    <x v="1"/>
    <s v="United States"/>
    <s v="Anaheim"/>
    <x v="1"/>
    <n v="92804"/>
    <x v="1"/>
    <s v="FUR-TA-10001771"/>
    <x v="0"/>
    <x v="3"/>
    <s v="Bush Cubix Conference Tables, Fully Assembled"/>
    <n v="1293.4880000000001"/>
    <n v="7"/>
    <n v="0.2"/>
    <x v="4745"/>
    <x v="2"/>
    <x v="0"/>
    <x v="1"/>
    <x v="1"/>
  </r>
  <r>
    <n v="5872"/>
    <s v="CA-2016-154235"/>
    <d v="2016-09-24T00:00:00"/>
    <d v="2016-09-28T00:00:00"/>
    <s v="Standard Class"/>
    <s v="RD-19900"/>
    <x v="76"/>
    <x v="0"/>
    <s v="United States"/>
    <s v="Bloomington"/>
    <x v="14"/>
    <n v="47401"/>
    <x v="2"/>
    <s v="FUR-FU-10004006"/>
    <x v="0"/>
    <x v="5"/>
    <s v="Deflect-o DuraMat Lighweight, Studded, Beveled Mat for Low Pile Carpeting"/>
    <n v="127.95"/>
    <n v="3"/>
    <n v="0"/>
    <x v="4746"/>
    <x v="0"/>
    <x v="0"/>
    <x v="2"/>
    <x v="8"/>
  </r>
  <r>
    <n v="5873"/>
    <s v="CA-2017-129910"/>
    <d v="2017-03-30T00:00:00"/>
    <d v="2017-04-03T00:00:00"/>
    <s v="Standard Class"/>
    <s v="ME-17320"/>
    <x v="467"/>
    <x v="2"/>
    <s v="United States"/>
    <s v="Columbus"/>
    <x v="32"/>
    <n v="31907"/>
    <x v="0"/>
    <s v="OFF-ST-10003282"/>
    <x v="1"/>
    <x v="4"/>
    <s v="Advantus 10-Drawer Portable Organizer, Chrome Metal Frame, Smoke Drawers"/>
    <n v="59.76"/>
    <n v="1"/>
    <n v="0"/>
    <x v="4747"/>
    <x v="0"/>
    <x v="3"/>
    <x v="3"/>
    <x v="10"/>
  </r>
  <r>
    <n v="5874"/>
    <s v="CA-2017-133095"/>
    <d v="2017-06-04T00:00:00"/>
    <d v="2017-06-04T00:00:00"/>
    <s v="Same Day"/>
    <s v="EH-14005"/>
    <x v="382"/>
    <x v="2"/>
    <s v="United States"/>
    <s v="Jonesboro"/>
    <x v="36"/>
    <n v="72401"/>
    <x v="0"/>
    <s v="OFF-BI-10002353"/>
    <x v="1"/>
    <x v="8"/>
    <s v="GBC VeloBind Cover Sets"/>
    <n v="108.08"/>
    <n v="7"/>
    <n v="0"/>
    <x v="4748"/>
    <x v="0"/>
    <x v="3"/>
    <x v="1"/>
    <x v="1"/>
  </r>
  <r>
    <n v="5875"/>
    <s v="CA-2017-133095"/>
    <d v="2017-06-04T00:00:00"/>
    <d v="2017-06-04T00:00:00"/>
    <s v="Same Day"/>
    <s v="EH-14005"/>
    <x v="382"/>
    <x v="2"/>
    <s v="United States"/>
    <s v="Jonesboro"/>
    <x v="36"/>
    <n v="72401"/>
    <x v="0"/>
    <s v="OFF-BI-10004141"/>
    <x v="1"/>
    <x v="8"/>
    <s v="Insertable Tab Indexes For Data Binders"/>
    <n v="9.5399999999999991"/>
    <n v="3"/>
    <n v="0"/>
    <x v="4749"/>
    <x v="0"/>
    <x v="3"/>
    <x v="1"/>
    <x v="1"/>
  </r>
  <r>
    <n v="5876"/>
    <s v="CA-2015-130554"/>
    <d v="2015-04-07T00:00:00"/>
    <d v="2015-04-09T00:00:00"/>
    <s v="First Class"/>
    <s v="FM-14290"/>
    <x v="86"/>
    <x v="2"/>
    <s v="United States"/>
    <s v="Philadelphia"/>
    <x v="9"/>
    <n v="19140"/>
    <x v="3"/>
    <s v="OFF-AR-10001954"/>
    <x v="1"/>
    <x v="6"/>
    <s v="Newell 331"/>
    <n v="11.736000000000001"/>
    <n v="3"/>
    <n v="0.2"/>
    <x v="3245"/>
    <x v="2"/>
    <x v="1"/>
    <x v="1"/>
    <x v="3"/>
  </r>
  <r>
    <n v="5877"/>
    <s v="CA-2014-152443"/>
    <d v="2014-05-21T00:00:00"/>
    <d v="2014-05-26T00:00:00"/>
    <s v="Standard Class"/>
    <s v="FG-14260"/>
    <x v="435"/>
    <x v="2"/>
    <s v="United States"/>
    <s v="Lawrence"/>
    <x v="31"/>
    <n v="1841"/>
    <x v="3"/>
    <s v="OFF-BI-10001071"/>
    <x v="1"/>
    <x v="8"/>
    <s v="GBC ProClick Punch Binding System"/>
    <n v="447.86"/>
    <n v="7"/>
    <n v="0"/>
    <x v="2707"/>
    <x v="0"/>
    <x v="2"/>
    <x v="1"/>
    <x v="5"/>
  </r>
  <r>
    <n v="5878"/>
    <s v="CA-2014-152443"/>
    <d v="2014-05-21T00:00:00"/>
    <d v="2014-05-26T00:00:00"/>
    <s v="Standard Class"/>
    <s v="FG-14260"/>
    <x v="435"/>
    <x v="2"/>
    <s v="United States"/>
    <s v="Lawrence"/>
    <x v="31"/>
    <n v="1841"/>
    <x v="3"/>
    <s v="OFF-PA-10003022"/>
    <x v="1"/>
    <x v="10"/>
    <s v="Xerox 1992"/>
    <n v="17.940000000000001"/>
    <n v="3"/>
    <n v="0"/>
    <x v="1526"/>
    <x v="0"/>
    <x v="2"/>
    <x v="1"/>
    <x v="5"/>
  </r>
  <r>
    <n v="5879"/>
    <s v="CA-2014-152443"/>
    <d v="2014-05-21T00:00:00"/>
    <d v="2014-05-26T00:00:00"/>
    <s v="Standard Class"/>
    <s v="FG-14260"/>
    <x v="435"/>
    <x v="2"/>
    <s v="United States"/>
    <s v="Lawrence"/>
    <x v="31"/>
    <n v="1841"/>
    <x v="3"/>
    <s v="OFF-AP-10001293"/>
    <x v="1"/>
    <x v="9"/>
    <s v="Belkin 8 Outlet Surge Protector"/>
    <n v="245.88"/>
    <n v="6"/>
    <n v="0"/>
    <x v="4019"/>
    <x v="0"/>
    <x v="2"/>
    <x v="1"/>
    <x v="5"/>
  </r>
  <r>
    <n v="5880"/>
    <s v="CA-2016-133319"/>
    <d v="2016-09-05T00:00:00"/>
    <d v="2016-09-11T00:00:00"/>
    <s v="Standard Class"/>
    <s v="MV-17485"/>
    <x v="597"/>
    <x v="0"/>
    <s v="United States"/>
    <s v="New York City"/>
    <x v="15"/>
    <n v="10011"/>
    <x v="3"/>
    <s v="OFF-PA-10001815"/>
    <x v="1"/>
    <x v="10"/>
    <s v="Xerox 1885"/>
    <n v="192.16"/>
    <n v="4"/>
    <n v="0"/>
    <x v="2395"/>
    <x v="0"/>
    <x v="0"/>
    <x v="2"/>
    <x v="8"/>
  </r>
  <r>
    <n v="5881"/>
    <s v="CA-2016-133935"/>
    <d v="2016-09-18T00:00:00"/>
    <d v="2016-09-22T00:00:00"/>
    <s v="Standard Class"/>
    <s v="JW-15220"/>
    <x v="478"/>
    <x v="1"/>
    <s v="United States"/>
    <s v="San Diego"/>
    <x v="1"/>
    <n v="92105"/>
    <x v="1"/>
    <s v="FUR-CH-10001215"/>
    <x v="0"/>
    <x v="1"/>
    <s v="Global Troy Executive Leather Low-Back Tilter"/>
    <n v="801.56799999999998"/>
    <n v="2"/>
    <n v="0.2"/>
    <x v="490"/>
    <x v="2"/>
    <x v="0"/>
    <x v="2"/>
    <x v="8"/>
  </r>
  <r>
    <n v="5882"/>
    <s v="CA-2016-133935"/>
    <d v="2016-09-18T00:00:00"/>
    <d v="2016-09-22T00:00:00"/>
    <s v="Standard Class"/>
    <s v="JW-15220"/>
    <x v="478"/>
    <x v="1"/>
    <s v="United States"/>
    <s v="San Diego"/>
    <x v="1"/>
    <n v="92105"/>
    <x v="1"/>
    <s v="OFF-PA-10000100"/>
    <x v="1"/>
    <x v="10"/>
    <s v="Xerox 1945"/>
    <n v="368.91"/>
    <n v="9"/>
    <n v="0"/>
    <x v="1609"/>
    <x v="0"/>
    <x v="0"/>
    <x v="2"/>
    <x v="8"/>
  </r>
  <r>
    <n v="5883"/>
    <s v="CA-2016-133935"/>
    <d v="2016-09-18T00:00:00"/>
    <d v="2016-09-22T00:00:00"/>
    <s v="Standard Class"/>
    <s v="JW-15220"/>
    <x v="478"/>
    <x v="1"/>
    <s v="United States"/>
    <s v="San Diego"/>
    <x v="1"/>
    <n v="92105"/>
    <x v="1"/>
    <s v="FUR-CH-10002880"/>
    <x v="0"/>
    <x v="1"/>
    <s v="Global High-Back Leather Tilter, Burgundy"/>
    <n v="885.52800000000002"/>
    <n v="9"/>
    <n v="0.2"/>
    <x v="4750"/>
    <x v="2"/>
    <x v="0"/>
    <x v="2"/>
    <x v="8"/>
  </r>
  <r>
    <n v="5884"/>
    <s v="CA-2016-136301"/>
    <d v="2016-03-13T00:00:00"/>
    <d v="2016-03-15T00:00:00"/>
    <s v="Second Class"/>
    <s v="EH-13765"/>
    <x v="553"/>
    <x v="1"/>
    <s v="United States"/>
    <s v="San Francisco"/>
    <x v="1"/>
    <n v="94109"/>
    <x v="1"/>
    <s v="FUR-FU-10004712"/>
    <x v="0"/>
    <x v="5"/>
    <s v="Westinghouse Mesh Shade Clip-On Gooseneck Lamp, Black"/>
    <n v="28.28"/>
    <n v="2"/>
    <n v="0"/>
    <x v="4751"/>
    <x v="0"/>
    <x v="0"/>
    <x v="3"/>
    <x v="10"/>
  </r>
  <r>
    <n v="5885"/>
    <s v="CA-2016-136301"/>
    <d v="2016-03-13T00:00:00"/>
    <d v="2016-03-15T00:00:00"/>
    <s v="Second Class"/>
    <s v="EH-13765"/>
    <x v="553"/>
    <x v="1"/>
    <s v="United States"/>
    <s v="San Francisco"/>
    <x v="1"/>
    <n v="94109"/>
    <x v="1"/>
    <s v="OFF-SU-10000151"/>
    <x v="1"/>
    <x v="14"/>
    <s v="High Speed Automatic Electric Letter Opener"/>
    <n v="4912.59"/>
    <n v="3"/>
    <n v="0"/>
    <x v="4752"/>
    <x v="0"/>
    <x v="0"/>
    <x v="3"/>
    <x v="10"/>
  </r>
  <r>
    <n v="5886"/>
    <s v="US-2014-109456"/>
    <d v="2014-10-16T00:00:00"/>
    <d v="2014-10-17T00:00:00"/>
    <s v="Same Day"/>
    <s v="LS-17245"/>
    <x v="201"/>
    <x v="0"/>
    <s v="United States"/>
    <s v="San Francisco"/>
    <x v="1"/>
    <n v="94110"/>
    <x v="1"/>
    <s v="OFF-BI-10000136"/>
    <x v="1"/>
    <x v="8"/>
    <s v="Avery Non-Stick Heavy Duty View Round Locking Ring Binders"/>
    <n v="14.352"/>
    <n v="3"/>
    <n v="0.2"/>
    <x v="3108"/>
    <x v="2"/>
    <x v="2"/>
    <x v="0"/>
    <x v="2"/>
  </r>
  <r>
    <n v="5887"/>
    <s v="US-2014-109456"/>
    <d v="2014-10-16T00:00:00"/>
    <d v="2014-10-17T00:00:00"/>
    <s v="Same Day"/>
    <s v="LS-17245"/>
    <x v="201"/>
    <x v="0"/>
    <s v="United States"/>
    <s v="San Francisco"/>
    <x v="1"/>
    <n v="94110"/>
    <x v="1"/>
    <s v="TEC-AC-10003610"/>
    <x v="2"/>
    <x v="11"/>
    <s v="Logitech Illuminated - Keyboard"/>
    <n v="179.97"/>
    <n v="3"/>
    <n v="0"/>
    <x v="703"/>
    <x v="0"/>
    <x v="2"/>
    <x v="0"/>
    <x v="2"/>
  </r>
  <r>
    <n v="5888"/>
    <s v="CA-2017-151596"/>
    <d v="2017-10-08T00:00:00"/>
    <d v="2017-10-11T00:00:00"/>
    <s v="First Class"/>
    <s v="BP-11050"/>
    <x v="771"/>
    <x v="1"/>
    <s v="United States"/>
    <s v="Cranston"/>
    <x v="34"/>
    <n v="2920"/>
    <x v="3"/>
    <s v="OFF-ST-10001837"/>
    <x v="1"/>
    <x v="4"/>
    <s v="SAFCO Mobile Desk Side File, Wire Frame"/>
    <n v="42.76"/>
    <n v="1"/>
    <n v="0"/>
    <x v="4431"/>
    <x v="0"/>
    <x v="3"/>
    <x v="0"/>
    <x v="2"/>
  </r>
  <r>
    <n v="5889"/>
    <s v="CA-2015-147879"/>
    <d v="2015-05-07T00:00:00"/>
    <d v="2015-05-12T00:00:00"/>
    <s v="Standard Class"/>
    <s v="CC-12220"/>
    <x v="417"/>
    <x v="0"/>
    <s v="United States"/>
    <s v="Owensboro"/>
    <x v="0"/>
    <n v="42301"/>
    <x v="0"/>
    <s v="OFF-PA-10001952"/>
    <x v="1"/>
    <x v="10"/>
    <s v="Xerox 1902"/>
    <n v="45.68"/>
    <n v="2"/>
    <n v="0"/>
    <x v="1957"/>
    <x v="0"/>
    <x v="1"/>
    <x v="1"/>
    <x v="5"/>
  </r>
  <r>
    <n v="5890"/>
    <s v="CA-2016-166625"/>
    <d v="2016-04-14T00:00:00"/>
    <d v="2016-04-17T00:00:00"/>
    <s v="First Class"/>
    <s v="JM-15580"/>
    <x v="758"/>
    <x v="0"/>
    <s v="United States"/>
    <s v="Baltimore"/>
    <x v="39"/>
    <n v="21215"/>
    <x v="3"/>
    <s v="OFF-BI-10002414"/>
    <x v="1"/>
    <x v="8"/>
    <s v="GBC ProClick Spines for 32-Hole Punch"/>
    <n v="25.06"/>
    <n v="2"/>
    <n v="0"/>
    <x v="3266"/>
    <x v="0"/>
    <x v="0"/>
    <x v="1"/>
    <x v="3"/>
  </r>
  <r>
    <n v="5891"/>
    <s v="CA-2016-146157"/>
    <d v="2016-11-21T00:00:00"/>
    <d v="2016-11-26T00:00:00"/>
    <s v="Standard Class"/>
    <s v="RD-19720"/>
    <x v="742"/>
    <x v="0"/>
    <s v="United States"/>
    <s v="Chicago"/>
    <x v="10"/>
    <n v="60610"/>
    <x v="2"/>
    <s v="OFF-PA-10001790"/>
    <x v="1"/>
    <x v="10"/>
    <s v="Xerox 1910"/>
    <n v="38.432000000000002"/>
    <n v="1"/>
    <n v="0.2"/>
    <x v="4753"/>
    <x v="2"/>
    <x v="0"/>
    <x v="0"/>
    <x v="0"/>
  </r>
  <r>
    <n v="5892"/>
    <s v="CA-2016-146157"/>
    <d v="2016-11-21T00:00:00"/>
    <d v="2016-11-26T00:00:00"/>
    <s v="Standard Class"/>
    <s v="RD-19720"/>
    <x v="742"/>
    <x v="0"/>
    <s v="United States"/>
    <s v="Chicago"/>
    <x v="10"/>
    <n v="60610"/>
    <x v="2"/>
    <s v="OFF-ST-10001590"/>
    <x v="1"/>
    <x v="4"/>
    <s v="Tenex Personal Project File with Scoop Front Design, Black"/>
    <n v="21.568000000000001"/>
    <n v="2"/>
    <n v="0.2"/>
    <x v="4754"/>
    <x v="2"/>
    <x v="0"/>
    <x v="0"/>
    <x v="0"/>
  </r>
  <r>
    <n v="5893"/>
    <s v="CA-2016-146157"/>
    <d v="2016-11-21T00:00:00"/>
    <d v="2016-11-26T00:00:00"/>
    <s v="Standard Class"/>
    <s v="RD-19720"/>
    <x v="742"/>
    <x v="0"/>
    <s v="United States"/>
    <s v="Chicago"/>
    <x v="10"/>
    <n v="60610"/>
    <x v="2"/>
    <s v="TEC-AC-10003657"/>
    <x v="2"/>
    <x v="11"/>
    <s v="Lenovo 17-Key USB Numeric Keypad"/>
    <n v="81.575999999999993"/>
    <n v="3"/>
    <n v="0.2"/>
    <x v="4755"/>
    <x v="2"/>
    <x v="0"/>
    <x v="0"/>
    <x v="0"/>
  </r>
  <r>
    <n v="5894"/>
    <s v="CA-2017-159954"/>
    <d v="2017-09-10T00:00:00"/>
    <d v="2017-09-14T00:00:00"/>
    <s v="Standard Class"/>
    <s v="SS-20410"/>
    <x v="757"/>
    <x v="0"/>
    <s v="United States"/>
    <s v="Atlanta"/>
    <x v="32"/>
    <n v="30318"/>
    <x v="0"/>
    <s v="OFF-BI-10004876"/>
    <x v="1"/>
    <x v="8"/>
    <s v="Wilson Jones Suede Grain Vinyl Binders"/>
    <n v="2.78"/>
    <n v="1"/>
    <n v="0"/>
    <x v="4756"/>
    <x v="0"/>
    <x v="3"/>
    <x v="2"/>
    <x v="8"/>
  </r>
  <r>
    <n v="5895"/>
    <s v="CA-2017-100825"/>
    <d v="2017-09-09T00:00:00"/>
    <d v="2017-09-14T00:00:00"/>
    <s v="Standard Class"/>
    <s v="KD-16495"/>
    <x v="470"/>
    <x v="1"/>
    <s v="United States"/>
    <s v="Los Angeles"/>
    <x v="1"/>
    <n v="90036"/>
    <x v="1"/>
    <s v="OFF-ST-10003123"/>
    <x v="1"/>
    <x v="4"/>
    <s v="Fellowes Bases and Tops For Staxonsteel/High-Stak Systems"/>
    <n v="99.87"/>
    <n v="3"/>
    <n v="0"/>
    <x v="4757"/>
    <x v="0"/>
    <x v="3"/>
    <x v="2"/>
    <x v="8"/>
  </r>
  <r>
    <n v="5896"/>
    <s v="CA-2014-168305"/>
    <d v="2014-11-01T00:00:00"/>
    <d v="2014-11-08T00:00:00"/>
    <s v="Standard Class"/>
    <s v="PL-18925"/>
    <x v="484"/>
    <x v="2"/>
    <s v="United States"/>
    <s v="Los Angeles"/>
    <x v="1"/>
    <n v="90049"/>
    <x v="1"/>
    <s v="OFF-LA-10003498"/>
    <x v="1"/>
    <x v="2"/>
    <s v="Avery 475"/>
    <n v="44.4"/>
    <n v="3"/>
    <n v="0"/>
    <x v="1962"/>
    <x v="0"/>
    <x v="2"/>
    <x v="0"/>
    <x v="0"/>
  </r>
  <r>
    <n v="5897"/>
    <s v="CA-2014-168305"/>
    <d v="2014-11-01T00:00:00"/>
    <d v="2014-11-08T00:00:00"/>
    <s v="Standard Class"/>
    <s v="PL-18925"/>
    <x v="484"/>
    <x v="2"/>
    <s v="United States"/>
    <s v="Los Angeles"/>
    <x v="1"/>
    <n v="90049"/>
    <x v="1"/>
    <s v="OFF-PA-10004947"/>
    <x v="1"/>
    <x v="10"/>
    <s v="Easy-staple paper"/>
    <n v="21.4"/>
    <n v="5"/>
    <n v="0"/>
    <x v="3045"/>
    <x v="0"/>
    <x v="2"/>
    <x v="0"/>
    <x v="0"/>
  </r>
  <r>
    <n v="5898"/>
    <s v="CA-2016-167682"/>
    <d v="2016-04-03T00:00:00"/>
    <d v="2016-04-09T00:00:00"/>
    <s v="Standard Class"/>
    <s v="ZD-21925"/>
    <x v="9"/>
    <x v="0"/>
    <s v="United States"/>
    <s v="Richmond"/>
    <x v="14"/>
    <n v="47374"/>
    <x v="2"/>
    <s v="FUR-FU-10003799"/>
    <x v="0"/>
    <x v="5"/>
    <s v="Seth Thomas 13 1/2&quot; Wall Clock"/>
    <n v="71.12"/>
    <n v="4"/>
    <n v="0"/>
    <x v="4758"/>
    <x v="0"/>
    <x v="0"/>
    <x v="1"/>
    <x v="3"/>
  </r>
  <r>
    <n v="5899"/>
    <s v="CA-2016-167682"/>
    <d v="2016-04-03T00:00:00"/>
    <d v="2016-04-09T00:00:00"/>
    <s v="Standard Class"/>
    <s v="ZD-21925"/>
    <x v="9"/>
    <x v="0"/>
    <s v="United States"/>
    <s v="Richmond"/>
    <x v="14"/>
    <n v="47374"/>
    <x v="2"/>
    <s v="TEC-PH-10000673"/>
    <x v="2"/>
    <x v="7"/>
    <s v="Plantronics Voyager Pro HD - Bluetooth Headset"/>
    <n v="259.95999999999998"/>
    <n v="4"/>
    <n v="0"/>
    <x v="4759"/>
    <x v="0"/>
    <x v="0"/>
    <x v="1"/>
    <x v="3"/>
  </r>
  <r>
    <n v="5900"/>
    <s v="CA-2017-108000"/>
    <d v="2017-01-12T00:00:00"/>
    <d v="2017-01-16T00:00:00"/>
    <s v="Standard Class"/>
    <s v="LS-16945"/>
    <x v="322"/>
    <x v="1"/>
    <s v="United States"/>
    <s v="San Francisco"/>
    <x v="1"/>
    <n v="94110"/>
    <x v="1"/>
    <s v="OFF-EN-10002621"/>
    <x v="1"/>
    <x v="12"/>
    <s v="Staple envelope"/>
    <n v="9.7799999999999994"/>
    <n v="1"/>
    <n v="0"/>
    <x v="4760"/>
    <x v="0"/>
    <x v="3"/>
    <x v="3"/>
    <x v="9"/>
  </r>
  <r>
    <n v="5901"/>
    <s v="CA-2015-146465"/>
    <d v="2015-11-20T00:00:00"/>
    <d v="2015-11-24T00:00:00"/>
    <s v="Standard Class"/>
    <s v="PB-18805"/>
    <x v="583"/>
    <x v="2"/>
    <s v="United States"/>
    <s v="San Francisco"/>
    <x v="1"/>
    <n v="94122"/>
    <x v="1"/>
    <s v="OFF-BI-10004528"/>
    <x v="1"/>
    <x v="8"/>
    <s v="Cardinal Poly Pocket Divider Pockets for Ring Binders"/>
    <n v="24.192"/>
    <n v="9"/>
    <n v="0.2"/>
    <x v="2277"/>
    <x v="2"/>
    <x v="1"/>
    <x v="0"/>
    <x v="0"/>
  </r>
  <r>
    <n v="5902"/>
    <s v="CA-2016-159639"/>
    <d v="2016-11-27T00:00:00"/>
    <d v="2016-12-02T00:00:00"/>
    <s v="Standard Class"/>
    <s v="PC-18745"/>
    <x v="331"/>
    <x v="1"/>
    <s v="United States"/>
    <s v="Westfield"/>
    <x v="30"/>
    <n v="7090"/>
    <x v="3"/>
    <s v="FUR-FU-10001889"/>
    <x v="0"/>
    <x v="5"/>
    <s v="Ultra Door Pull Handle"/>
    <n v="31.56"/>
    <n v="3"/>
    <n v="0"/>
    <x v="1706"/>
    <x v="0"/>
    <x v="0"/>
    <x v="0"/>
    <x v="0"/>
  </r>
  <r>
    <n v="5903"/>
    <s v="US-2017-153948"/>
    <d v="2017-11-06T00:00:00"/>
    <d v="2017-11-06T00:00:00"/>
    <s v="Same Day"/>
    <s v="FM-14290"/>
    <x v="86"/>
    <x v="2"/>
    <s v="United States"/>
    <s v="San Francisco"/>
    <x v="1"/>
    <n v="94122"/>
    <x v="1"/>
    <s v="OFF-PA-10000157"/>
    <x v="1"/>
    <x v="10"/>
    <s v="Xerox 191"/>
    <n v="59.94"/>
    <n v="3"/>
    <n v="0"/>
    <x v="747"/>
    <x v="0"/>
    <x v="3"/>
    <x v="0"/>
    <x v="0"/>
  </r>
  <r>
    <n v="5904"/>
    <s v="US-2017-153948"/>
    <d v="2017-11-06T00:00:00"/>
    <d v="2017-11-06T00:00:00"/>
    <s v="Same Day"/>
    <s v="FM-14290"/>
    <x v="86"/>
    <x v="2"/>
    <s v="United States"/>
    <s v="San Francisco"/>
    <x v="1"/>
    <n v="94122"/>
    <x v="1"/>
    <s v="OFF-PA-10002764"/>
    <x v="1"/>
    <x v="10"/>
    <s v="Easy-staple paper"/>
    <n v="45.36"/>
    <n v="4"/>
    <n v="0"/>
    <x v="4761"/>
    <x v="0"/>
    <x v="3"/>
    <x v="0"/>
    <x v="0"/>
  </r>
  <r>
    <n v="5905"/>
    <s v="US-2017-153948"/>
    <d v="2017-11-06T00:00:00"/>
    <d v="2017-11-06T00:00:00"/>
    <s v="Same Day"/>
    <s v="FM-14290"/>
    <x v="86"/>
    <x v="2"/>
    <s v="United States"/>
    <s v="San Francisco"/>
    <x v="1"/>
    <n v="94122"/>
    <x v="1"/>
    <s v="OFF-PA-10000143"/>
    <x v="1"/>
    <x v="10"/>
    <s v="Astroparche Fine Business Paper"/>
    <n v="26.4"/>
    <n v="5"/>
    <n v="0"/>
    <x v="4630"/>
    <x v="0"/>
    <x v="3"/>
    <x v="0"/>
    <x v="0"/>
  </r>
  <r>
    <n v="5906"/>
    <s v="US-2017-153948"/>
    <d v="2017-11-06T00:00:00"/>
    <d v="2017-11-06T00:00:00"/>
    <s v="Same Day"/>
    <s v="FM-14290"/>
    <x v="86"/>
    <x v="2"/>
    <s v="United States"/>
    <s v="San Francisco"/>
    <x v="1"/>
    <n v="94122"/>
    <x v="1"/>
    <s v="OFF-LA-10000414"/>
    <x v="1"/>
    <x v="2"/>
    <s v="Avery 503"/>
    <n v="41.4"/>
    <n v="4"/>
    <n v="0"/>
    <x v="1475"/>
    <x v="0"/>
    <x v="3"/>
    <x v="0"/>
    <x v="0"/>
  </r>
  <r>
    <n v="5907"/>
    <s v="US-2017-153948"/>
    <d v="2017-11-06T00:00:00"/>
    <d v="2017-11-06T00:00:00"/>
    <s v="Same Day"/>
    <s v="FM-14290"/>
    <x v="86"/>
    <x v="2"/>
    <s v="United States"/>
    <s v="San Francisco"/>
    <x v="1"/>
    <n v="94122"/>
    <x v="1"/>
    <s v="TEC-AC-10003441"/>
    <x v="2"/>
    <x v="11"/>
    <s v="Kingston Digital DataTraveler 32GB USB 2.0"/>
    <n v="16.95"/>
    <n v="1"/>
    <n v="0"/>
    <x v="4762"/>
    <x v="0"/>
    <x v="3"/>
    <x v="0"/>
    <x v="0"/>
  </r>
  <r>
    <n v="5908"/>
    <s v="US-2016-113985"/>
    <d v="2016-12-02T00:00:00"/>
    <d v="2016-12-07T00:00:00"/>
    <s v="Standard Class"/>
    <s v="KD-16495"/>
    <x v="470"/>
    <x v="1"/>
    <s v="United States"/>
    <s v="San Jose"/>
    <x v="1"/>
    <n v="95123"/>
    <x v="1"/>
    <s v="OFF-BI-10002353"/>
    <x v="1"/>
    <x v="8"/>
    <s v="GBC VeloBind Cover Sets"/>
    <n v="24.704000000000001"/>
    <n v="2"/>
    <n v="0.2"/>
    <x v="4763"/>
    <x v="2"/>
    <x v="0"/>
    <x v="0"/>
    <x v="4"/>
  </r>
  <r>
    <n v="5909"/>
    <s v="US-2016-113985"/>
    <d v="2016-12-02T00:00:00"/>
    <d v="2016-12-07T00:00:00"/>
    <s v="Standard Class"/>
    <s v="KD-16495"/>
    <x v="470"/>
    <x v="1"/>
    <s v="United States"/>
    <s v="San Jose"/>
    <x v="1"/>
    <n v="95123"/>
    <x v="1"/>
    <s v="OFF-AP-10001303"/>
    <x v="1"/>
    <x v="9"/>
    <s v="Holmes Cool Mist Humidifier for the Whole House with 8-Gallon Output per Day, Extended Life Filter"/>
    <n v="59.7"/>
    <n v="3"/>
    <n v="0"/>
    <x v="3713"/>
    <x v="0"/>
    <x v="0"/>
    <x v="0"/>
    <x v="4"/>
  </r>
  <r>
    <n v="5910"/>
    <s v="US-2016-113985"/>
    <d v="2016-12-02T00:00:00"/>
    <d v="2016-12-07T00:00:00"/>
    <s v="Standard Class"/>
    <s v="KD-16495"/>
    <x v="470"/>
    <x v="1"/>
    <s v="United States"/>
    <s v="San Jose"/>
    <x v="1"/>
    <n v="95123"/>
    <x v="1"/>
    <s v="FUR-FU-10003026"/>
    <x v="0"/>
    <x v="5"/>
    <s v="Eldon Regeneration Recycled Desk Accessories, Black"/>
    <n v="14.52"/>
    <n v="3"/>
    <n v="0"/>
    <x v="1208"/>
    <x v="0"/>
    <x v="0"/>
    <x v="0"/>
    <x v="4"/>
  </r>
  <r>
    <n v="5911"/>
    <s v="US-2016-113985"/>
    <d v="2016-12-02T00:00:00"/>
    <d v="2016-12-07T00:00:00"/>
    <s v="Standard Class"/>
    <s v="KD-16495"/>
    <x v="470"/>
    <x v="1"/>
    <s v="United States"/>
    <s v="San Jose"/>
    <x v="1"/>
    <n v="95123"/>
    <x v="1"/>
    <s v="OFF-BI-10000632"/>
    <x v="1"/>
    <x v="8"/>
    <s v="Satellite Sectional Post Binders"/>
    <n v="104.184"/>
    <n v="3"/>
    <n v="0.2"/>
    <x v="4764"/>
    <x v="2"/>
    <x v="0"/>
    <x v="0"/>
    <x v="4"/>
  </r>
  <r>
    <n v="5912"/>
    <s v="CA-2016-155383"/>
    <d v="2016-12-17T00:00:00"/>
    <d v="2016-12-22T00:00:00"/>
    <s v="Standard Class"/>
    <s v="SC-20680"/>
    <x v="649"/>
    <x v="2"/>
    <s v="United States"/>
    <s v="Seattle"/>
    <x v="4"/>
    <n v="98115"/>
    <x v="1"/>
    <s v="OFF-ST-10001328"/>
    <x v="1"/>
    <x v="4"/>
    <s v="Personal Filing Tote with Lid, Black/Gray"/>
    <n v="46.53"/>
    <n v="3"/>
    <n v="0"/>
    <x v="4765"/>
    <x v="0"/>
    <x v="0"/>
    <x v="0"/>
    <x v="4"/>
  </r>
  <r>
    <n v="5913"/>
    <s v="CA-2014-120432"/>
    <d v="2014-08-24T00:00:00"/>
    <d v="2014-08-26T00:00:00"/>
    <s v="Second Class"/>
    <s v="DW-13585"/>
    <x v="61"/>
    <x v="1"/>
    <s v="United States"/>
    <s v="Owensboro"/>
    <x v="0"/>
    <n v="42301"/>
    <x v="0"/>
    <s v="OFF-SU-10004661"/>
    <x v="1"/>
    <x v="14"/>
    <s v="Acme Titanium Bonded Scissors"/>
    <n v="25.5"/>
    <n v="3"/>
    <n v="0"/>
    <x v="4766"/>
    <x v="0"/>
    <x v="2"/>
    <x v="2"/>
    <x v="6"/>
  </r>
  <r>
    <n v="5914"/>
    <s v="US-2015-126977"/>
    <d v="2015-09-17T00:00:00"/>
    <d v="2015-09-23T00:00:00"/>
    <s v="Standard Class"/>
    <s v="PF-19120"/>
    <x v="724"/>
    <x v="0"/>
    <s v="United States"/>
    <s v="New York City"/>
    <x v="15"/>
    <n v="10035"/>
    <x v="3"/>
    <s v="OFF-ST-10000617"/>
    <x v="1"/>
    <x v="4"/>
    <s v="Woodgrain Magazine Files by Perma"/>
    <n v="14.9"/>
    <n v="5"/>
    <n v="0"/>
    <x v="1187"/>
    <x v="0"/>
    <x v="1"/>
    <x v="2"/>
    <x v="8"/>
  </r>
  <r>
    <n v="5915"/>
    <s v="US-2015-126977"/>
    <d v="2015-09-17T00:00:00"/>
    <d v="2015-09-23T00:00:00"/>
    <s v="Standard Class"/>
    <s v="PF-19120"/>
    <x v="724"/>
    <x v="0"/>
    <s v="United States"/>
    <s v="New York City"/>
    <x v="15"/>
    <n v="10035"/>
    <x v="3"/>
    <s v="OFF-LA-10002762"/>
    <x v="1"/>
    <x v="2"/>
    <s v="Avery 485"/>
    <n v="87.71"/>
    <n v="7"/>
    <n v="0"/>
    <x v="2206"/>
    <x v="0"/>
    <x v="1"/>
    <x v="2"/>
    <x v="8"/>
  </r>
  <r>
    <n v="5916"/>
    <s v="US-2015-126977"/>
    <d v="2015-09-17T00:00:00"/>
    <d v="2015-09-23T00:00:00"/>
    <s v="Standard Class"/>
    <s v="PF-19120"/>
    <x v="724"/>
    <x v="0"/>
    <s v="United States"/>
    <s v="New York City"/>
    <x v="15"/>
    <n v="10035"/>
    <x v="3"/>
    <s v="FUR-CH-10001973"/>
    <x v="0"/>
    <x v="1"/>
    <s v="Office Star Flex Back Scooter Chair with White Frame"/>
    <n v="199.76400000000001"/>
    <n v="2"/>
    <n v="0.1"/>
    <x v="4577"/>
    <x v="3"/>
    <x v="1"/>
    <x v="2"/>
    <x v="8"/>
  </r>
  <r>
    <n v="5917"/>
    <s v="US-2015-126977"/>
    <d v="2015-09-17T00:00:00"/>
    <d v="2015-09-23T00:00:00"/>
    <s v="Standard Class"/>
    <s v="PF-19120"/>
    <x v="724"/>
    <x v="0"/>
    <s v="United States"/>
    <s v="New York City"/>
    <x v="15"/>
    <n v="10035"/>
    <x v="3"/>
    <s v="OFF-ST-10003058"/>
    <x v="1"/>
    <x v="4"/>
    <s v="Eldon Mobile Mega Data Cart  Mega Stackable  Add-On Trays"/>
    <n v="94.6"/>
    <n v="4"/>
    <n v="0"/>
    <x v="4767"/>
    <x v="0"/>
    <x v="1"/>
    <x v="2"/>
    <x v="8"/>
  </r>
  <r>
    <n v="5918"/>
    <s v="US-2015-126977"/>
    <d v="2015-09-17T00:00:00"/>
    <d v="2015-09-23T00:00:00"/>
    <s v="Standard Class"/>
    <s v="PF-19120"/>
    <x v="724"/>
    <x v="0"/>
    <s v="United States"/>
    <s v="New York City"/>
    <x v="15"/>
    <n v="10035"/>
    <x v="3"/>
    <s v="FUR-BO-10004834"/>
    <x v="0"/>
    <x v="0"/>
    <s v="Riverside Palais Royal Lawyers Bookcase, Royale Cherry Finish"/>
    <n v="4228.7039999999997"/>
    <n v="6"/>
    <n v="0.2"/>
    <x v="4768"/>
    <x v="2"/>
    <x v="1"/>
    <x v="2"/>
    <x v="8"/>
  </r>
  <r>
    <n v="5919"/>
    <s v="US-2015-126977"/>
    <d v="2015-09-17T00:00:00"/>
    <d v="2015-09-23T00:00:00"/>
    <s v="Standard Class"/>
    <s v="PF-19120"/>
    <x v="724"/>
    <x v="0"/>
    <s v="United States"/>
    <s v="New York City"/>
    <x v="15"/>
    <n v="10035"/>
    <x v="3"/>
    <s v="FUR-BO-10002213"/>
    <x v="0"/>
    <x v="0"/>
    <s v="DMI Eclipse Executive Suite Bookcases"/>
    <n v="2003.92"/>
    <n v="5"/>
    <n v="0.2"/>
    <x v="4769"/>
    <x v="2"/>
    <x v="1"/>
    <x v="2"/>
    <x v="8"/>
  </r>
  <r>
    <n v="5920"/>
    <s v="US-2015-126977"/>
    <d v="2015-09-17T00:00:00"/>
    <d v="2015-09-23T00:00:00"/>
    <s v="Standard Class"/>
    <s v="PF-19120"/>
    <x v="724"/>
    <x v="0"/>
    <s v="United States"/>
    <s v="New York City"/>
    <x v="15"/>
    <n v="10035"/>
    <x v="3"/>
    <s v="TEC-PH-10002170"/>
    <x v="2"/>
    <x v="7"/>
    <s v="ClearSounds CSC500 Amplified Spirit Phone Corded phone"/>
    <n v="209.97"/>
    <n v="3"/>
    <n v="0"/>
    <x v="4770"/>
    <x v="0"/>
    <x v="1"/>
    <x v="2"/>
    <x v="8"/>
  </r>
  <r>
    <n v="5921"/>
    <s v="US-2015-126977"/>
    <d v="2015-09-17T00:00:00"/>
    <d v="2015-09-23T00:00:00"/>
    <s v="Standard Class"/>
    <s v="PF-19120"/>
    <x v="724"/>
    <x v="0"/>
    <s v="United States"/>
    <s v="New York City"/>
    <x v="15"/>
    <n v="10035"/>
    <x v="3"/>
    <s v="TEC-AC-10003033"/>
    <x v="2"/>
    <x v="11"/>
    <s v="Plantronics CS510 - Over-the-Head monaural Wireless Headset System"/>
    <n v="659.9"/>
    <n v="2"/>
    <n v="0"/>
    <x v="3328"/>
    <x v="0"/>
    <x v="1"/>
    <x v="2"/>
    <x v="8"/>
  </r>
  <r>
    <n v="5922"/>
    <s v="US-2015-126977"/>
    <d v="2015-09-17T00:00:00"/>
    <d v="2015-09-23T00:00:00"/>
    <s v="Standard Class"/>
    <s v="PF-19120"/>
    <x v="724"/>
    <x v="0"/>
    <s v="United States"/>
    <s v="New York City"/>
    <x v="15"/>
    <n v="10035"/>
    <x v="3"/>
    <s v="OFF-PA-10004071"/>
    <x v="1"/>
    <x v="10"/>
    <s v="Eaton Premium Continuous-Feed Paper, 25% Cotton, Letter Size, White, 1000 Shts/Box"/>
    <n v="110.96"/>
    <n v="2"/>
    <n v="0"/>
    <x v="170"/>
    <x v="0"/>
    <x v="1"/>
    <x v="2"/>
    <x v="8"/>
  </r>
  <r>
    <n v="5923"/>
    <s v="US-2015-126977"/>
    <d v="2015-09-17T00:00:00"/>
    <d v="2015-09-23T00:00:00"/>
    <s v="Standard Class"/>
    <s v="PF-19120"/>
    <x v="724"/>
    <x v="0"/>
    <s v="United States"/>
    <s v="New York City"/>
    <x v="15"/>
    <n v="10035"/>
    <x v="3"/>
    <s v="TEC-PH-10000169"/>
    <x v="2"/>
    <x v="7"/>
    <s v="ARKON Windshield Dashboard Air Vent Car Mount Holder"/>
    <n v="67.8"/>
    <n v="4"/>
    <n v="0"/>
    <x v="4771"/>
    <x v="0"/>
    <x v="1"/>
    <x v="2"/>
    <x v="8"/>
  </r>
  <r>
    <n v="5924"/>
    <s v="CA-2016-130288"/>
    <d v="2016-11-26T00:00:00"/>
    <d v="2016-11-30T00:00:00"/>
    <s v="Second Class"/>
    <s v="DK-13225"/>
    <x v="158"/>
    <x v="1"/>
    <s v="United States"/>
    <s v="New York City"/>
    <x v="15"/>
    <n v="10011"/>
    <x v="3"/>
    <s v="FUR-TA-10002958"/>
    <x v="0"/>
    <x v="3"/>
    <s v="Bevis Oval Conference Table, Walnut"/>
    <n v="313.17599999999999"/>
    <n v="2"/>
    <n v="0.4"/>
    <x v="4772"/>
    <x v="1"/>
    <x v="0"/>
    <x v="0"/>
    <x v="0"/>
  </r>
  <r>
    <n v="5925"/>
    <s v="CA-2017-146458"/>
    <d v="2017-11-19T00:00:00"/>
    <d v="2017-11-22T00:00:00"/>
    <s v="Second Class"/>
    <s v="RB-19435"/>
    <x v="579"/>
    <x v="0"/>
    <s v="United States"/>
    <s v="Springfield"/>
    <x v="17"/>
    <n v="22153"/>
    <x v="0"/>
    <s v="OFF-AR-10001177"/>
    <x v="1"/>
    <x v="6"/>
    <s v="Newell 349"/>
    <n v="22.96"/>
    <n v="7"/>
    <n v="0"/>
    <x v="1046"/>
    <x v="0"/>
    <x v="3"/>
    <x v="0"/>
    <x v="0"/>
  </r>
  <r>
    <n v="5926"/>
    <s v="CA-2017-150420"/>
    <d v="2017-06-03T00:00:00"/>
    <d v="2017-06-08T00:00:00"/>
    <s v="Standard Class"/>
    <s v="GD-14590"/>
    <x v="241"/>
    <x v="1"/>
    <s v="United States"/>
    <s v="Bellingham"/>
    <x v="4"/>
    <n v="98226"/>
    <x v="1"/>
    <s v="TEC-AC-10004975"/>
    <x v="2"/>
    <x v="11"/>
    <s v="Plantronics Audio 995 Wireless Stereo Headset"/>
    <n v="1099.5"/>
    <n v="10"/>
    <n v="0"/>
    <x v="4773"/>
    <x v="0"/>
    <x v="3"/>
    <x v="1"/>
    <x v="1"/>
  </r>
  <r>
    <n v="5927"/>
    <s v="US-2014-118997"/>
    <d v="2014-04-08T00:00:00"/>
    <d v="2014-04-12T00:00:00"/>
    <s v="Standard Class"/>
    <s v="RA-19885"/>
    <x v="19"/>
    <x v="1"/>
    <s v="United States"/>
    <s v="Decatur"/>
    <x v="19"/>
    <n v="35601"/>
    <x v="0"/>
    <s v="FUR-TA-10001086"/>
    <x v="0"/>
    <x v="3"/>
    <s v="SAFCO PlanMaster Boards, 60w x 37-1/2d, White Melamine"/>
    <n v="1215.92"/>
    <n v="8"/>
    <n v="0"/>
    <x v="4774"/>
    <x v="0"/>
    <x v="2"/>
    <x v="1"/>
    <x v="3"/>
  </r>
  <r>
    <n v="5928"/>
    <s v="CA-2014-114314"/>
    <d v="2014-10-11T00:00:00"/>
    <d v="2014-10-15T00:00:00"/>
    <s v="Standard Class"/>
    <s v="DB-13555"/>
    <x v="587"/>
    <x v="1"/>
    <s v="United States"/>
    <s v="Fayetteville"/>
    <x v="36"/>
    <n v="72701"/>
    <x v="0"/>
    <s v="OFF-LA-10000240"/>
    <x v="1"/>
    <x v="2"/>
    <s v="Self-Adhesive Address Labels for Typewriters by Universal"/>
    <n v="7.31"/>
    <n v="1"/>
    <n v="0"/>
    <x v="2189"/>
    <x v="0"/>
    <x v="2"/>
    <x v="0"/>
    <x v="2"/>
  </r>
  <r>
    <n v="5929"/>
    <s v="CA-2014-114314"/>
    <d v="2014-10-11T00:00:00"/>
    <d v="2014-10-15T00:00:00"/>
    <s v="Standard Class"/>
    <s v="DB-13555"/>
    <x v="587"/>
    <x v="1"/>
    <s v="United States"/>
    <s v="Fayetteville"/>
    <x v="36"/>
    <n v="72701"/>
    <x v="0"/>
    <s v="FUR-FU-10002107"/>
    <x v="0"/>
    <x v="5"/>
    <s v="Eldon Pizzaz Desk Accessories"/>
    <n v="8.92"/>
    <n v="4"/>
    <n v="0"/>
    <x v="4775"/>
    <x v="0"/>
    <x v="2"/>
    <x v="0"/>
    <x v="2"/>
  </r>
  <r>
    <n v="5930"/>
    <s v="US-2017-169551"/>
    <d v="2017-07-07T00:00:00"/>
    <d v="2017-07-09T00:00:00"/>
    <s v="First Class"/>
    <s v="RL-19615"/>
    <x v="210"/>
    <x v="0"/>
    <s v="United States"/>
    <s v="Philadelphia"/>
    <x v="9"/>
    <n v="19120"/>
    <x v="3"/>
    <s v="FUR-BO-10001519"/>
    <x v="0"/>
    <x v="0"/>
    <s v="O'Sullivan 3-Shelf Heavy-Duty Bookcases"/>
    <n v="87.21"/>
    <n v="3"/>
    <n v="0.5"/>
    <x v="4776"/>
    <x v="1"/>
    <x v="3"/>
    <x v="2"/>
    <x v="7"/>
  </r>
  <r>
    <n v="5931"/>
    <s v="US-2017-169551"/>
    <d v="2017-07-07T00:00:00"/>
    <d v="2017-07-09T00:00:00"/>
    <s v="First Class"/>
    <s v="RL-19615"/>
    <x v="210"/>
    <x v="0"/>
    <s v="United States"/>
    <s v="Philadelphia"/>
    <x v="9"/>
    <n v="19120"/>
    <x v="3"/>
    <s v="OFF-PA-10004100"/>
    <x v="1"/>
    <x v="10"/>
    <s v="Xerox 216"/>
    <n v="15.552"/>
    <n v="3"/>
    <n v="0.2"/>
    <x v="12"/>
    <x v="2"/>
    <x v="3"/>
    <x v="2"/>
    <x v="7"/>
  </r>
  <r>
    <n v="5932"/>
    <s v="US-2017-169551"/>
    <d v="2017-07-07T00:00:00"/>
    <d v="2017-07-09T00:00:00"/>
    <s v="First Class"/>
    <s v="RL-19615"/>
    <x v="210"/>
    <x v="0"/>
    <s v="United States"/>
    <s v="Philadelphia"/>
    <x v="9"/>
    <n v="19120"/>
    <x v="3"/>
    <s v="TEC-PH-10001363"/>
    <x v="2"/>
    <x v="7"/>
    <s v="Apple iPhone 5S"/>
    <n v="683.98800000000006"/>
    <n v="2"/>
    <n v="0.4"/>
    <x v="4777"/>
    <x v="1"/>
    <x v="3"/>
    <x v="2"/>
    <x v="7"/>
  </r>
  <r>
    <n v="5933"/>
    <s v="US-2017-169551"/>
    <d v="2017-07-07T00:00:00"/>
    <d v="2017-07-09T00:00:00"/>
    <s v="First Class"/>
    <s v="RL-19615"/>
    <x v="210"/>
    <x v="0"/>
    <s v="United States"/>
    <s v="Philadelphia"/>
    <x v="9"/>
    <n v="19120"/>
    <x v="3"/>
    <s v="OFF-ST-10004835"/>
    <x v="1"/>
    <x v="4"/>
    <s v="Plastic Stacking Crates &amp; Casters"/>
    <n v="13.391999999999999"/>
    <n v="3"/>
    <n v="0.2"/>
    <x v="4778"/>
    <x v="2"/>
    <x v="3"/>
    <x v="2"/>
    <x v="7"/>
  </r>
  <r>
    <n v="5934"/>
    <s v="US-2017-169551"/>
    <d v="2017-07-07T00:00:00"/>
    <d v="2017-07-09T00:00:00"/>
    <s v="First Class"/>
    <s v="RL-19615"/>
    <x v="210"/>
    <x v="0"/>
    <s v="United States"/>
    <s v="Philadelphia"/>
    <x v="9"/>
    <n v="19120"/>
    <x v="3"/>
    <s v="TEC-AC-10002018"/>
    <x v="2"/>
    <x v="11"/>
    <s v="AmazonBasics 3-Button USB Wired Mouse"/>
    <n v="16.776"/>
    <n v="3"/>
    <n v="0.2"/>
    <x v="4779"/>
    <x v="2"/>
    <x v="3"/>
    <x v="2"/>
    <x v="7"/>
  </r>
  <r>
    <n v="5935"/>
    <s v="US-2017-169551"/>
    <d v="2017-07-07T00:00:00"/>
    <d v="2017-07-09T00:00:00"/>
    <s v="First Class"/>
    <s v="RL-19615"/>
    <x v="210"/>
    <x v="0"/>
    <s v="United States"/>
    <s v="Philadelphia"/>
    <x v="9"/>
    <n v="19120"/>
    <x v="3"/>
    <s v="TEC-AC-10003033"/>
    <x v="2"/>
    <x v="11"/>
    <s v="Plantronics CS510 - Over-the-Head monaural Wireless Headset System"/>
    <n v="527.91999999999996"/>
    <n v="2"/>
    <n v="0.2"/>
    <x v="4780"/>
    <x v="2"/>
    <x v="3"/>
    <x v="2"/>
    <x v="7"/>
  </r>
  <r>
    <n v="5936"/>
    <s v="CA-2016-103107"/>
    <d v="2016-07-04T00:00:00"/>
    <d v="2016-07-04T00:00:00"/>
    <s v="Same Day"/>
    <s v="RB-19465"/>
    <x v="46"/>
    <x v="2"/>
    <s v="United States"/>
    <s v="Seattle"/>
    <x v="4"/>
    <n v="98103"/>
    <x v="1"/>
    <s v="FUR-FU-10000221"/>
    <x v="0"/>
    <x v="5"/>
    <s v="Master Caster Door Stop, Brown"/>
    <n v="25.4"/>
    <n v="5"/>
    <n v="0"/>
    <x v="3742"/>
    <x v="0"/>
    <x v="0"/>
    <x v="2"/>
    <x v="7"/>
  </r>
  <r>
    <n v="5937"/>
    <s v="CA-2016-103107"/>
    <d v="2016-07-04T00:00:00"/>
    <d v="2016-07-04T00:00:00"/>
    <s v="Same Day"/>
    <s v="RB-19465"/>
    <x v="46"/>
    <x v="2"/>
    <s v="United States"/>
    <s v="Seattle"/>
    <x v="4"/>
    <n v="98103"/>
    <x v="1"/>
    <s v="TEC-PH-10001198"/>
    <x v="2"/>
    <x v="7"/>
    <s v="Avaya 4621SW VoIP phone"/>
    <n v="177.48"/>
    <n v="3"/>
    <n v="0.2"/>
    <x v="1742"/>
    <x v="2"/>
    <x v="0"/>
    <x v="2"/>
    <x v="7"/>
  </r>
  <r>
    <n v="5938"/>
    <s v="CA-2016-103107"/>
    <d v="2016-07-04T00:00:00"/>
    <d v="2016-07-04T00:00:00"/>
    <s v="Same Day"/>
    <s v="RB-19465"/>
    <x v="46"/>
    <x v="2"/>
    <s v="United States"/>
    <s v="Seattle"/>
    <x v="4"/>
    <n v="98103"/>
    <x v="1"/>
    <s v="TEC-PH-10002564"/>
    <x v="2"/>
    <x v="7"/>
    <s v="OtterBox Defender Series Case - Samsung Galaxy S4"/>
    <n v="71.975999999999999"/>
    <n v="3"/>
    <n v="0.2"/>
    <x v="3237"/>
    <x v="2"/>
    <x v="0"/>
    <x v="2"/>
    <x v="7"/>
  </r>
  <r>
    <n v="5939"/>
    <s v="CA-2017-122077"/>
    <d v="2017-05-19T00:00:00"/>
    <d v="2017-05-25T00:00:00"/>
    <s v="Standard Class"/>
    <s v="JF-15295"/>
    <x v="639"/>
    <x v="0"/>
    <s v="United States"/>
    <s v="Plano"/>
    <x v="5"/>
    <n v="75023"/>
    <x v="2"/>
    <s v="TEC-PH-10003811"/>
    <x v="2"/>
    <x v="7"/>
    <s v="Jabra Supreme Plus Driver Edition Headset"/>
    <n v="95.992000000000004"/>
    <n v="1"/>
    <n v="0.2"/>
    <x v="4781"/>
    <x v="2"/>
    <x v="3"/>
    <x v="1"/>
    <x v="5"/>
  </r>
  <r>
    <n v="5940"/>
    <s v="CA-2017-122077"/>
    <d v="2017-05-19T00:00:00"/>
    <d v="2017-05-25T00:00:00"/>
    <s v="Standard Class"/>
    <s v="JF-15295"/>
    <x v="639"/>
    <x v="0"/>
    <s v="United States"/>
    <s v="Plano"/>
    <x v="5"/>
    <n v="75023"/>
    <x v="2"/>
    <s v="OFF-LA-10004178"/>
    <x v="1"/>
    <x v="2"/>
    <s v="Avery 491"/>
    <n v="13.215999999999999"/>
    <n v="4"/>
    <n v="0.2"/>
    <x v="4782"/>
    <x v="2"/>
    <x v="3"/>
    <x v="1"/>
    <x v="5"/>
  </r>
  <r>
    <n v="5941"/>
    <s v="CA-2017-112431"/>
    <d v="2017-10-12T00:00:00"/>
    <d v="2017-10-14T00:00:00"/>
    <s v="Second Class"/>
    <s v="RW-19690"/>
    <x v="355"/>
    <x v="0"/>
    <s v="United States"/>
    <s v="Los Angeles"/>
    <x v="1"/>
    <n v="90049"/>
    <x v="1"/>
    <s v="TEC-AC-10001465"/>
    <x v="2"/>
    <x v="11"/>
    <s v="SanDisk Cruzer 64 GB USB Flash Drive"/>
    <n v="435.84"/>
    <n v="12"/>
    <n v="0"/>
    <x v="4783"/>
    <x v="0"/>
    <x v="3"/>
    <x v="0"/>
    <x v="2"/>
  </r>
  <r>
    <n v="5942"/>
    <s v="CA-2017-112431"/>
    <d v="2017-10-12T00:00:00"/>
    <d v="2017-10-14T00:00:00"/>
    <s v="Second Class"/>
    <s v="RW-19690"/>
    <x v="355"/>
    <x v="0"/>
    <s v="United States"/>
    <s v="Los Angeles"/>
    <x v="1"/>
    <n v="90049"/>
    <x v="1"/>
    <s v="OFF-AR-10000940"/>
    <x v="1"/>
    <x v="6"/>
    <s v="Newell 343"/>
    <n v="5.88"/>
    <n v="2"/>
    <n v="0"/>
    <x v="194"/>
    <x v="0"/>
    <x v="3"/>
    <x v="0"/>
    <x v="2"/>
  </r>
  <r>
    <n v="5943"/>
    <s v="CA-2016-151092"/>
    <d v="2016-08-06T00:00:00"/>
    <d v="2016-08-13T00:00:00"/>
    <s v="Standard Class"/>
    <s v="VG-21790"/>
    <x v="364"/>
    <x v="0"/>
    <s v="United States"/>
    <s v="Los Angeles"/>
    <x v="1"/>
    <n v="90032"/>
    <x v="1"/>
    <s v="TEC-PH-10001700"/>
    <x v="2"/>
    <x v="7"/>
    <s v="Panasonic KX-TG6844B Expandable Digital Cordless Telephone"/>
    <n v="211.16800000000001"/>
    <n v="4"/>
    <n v="0.2"/>
    <x v="4784"/>
    <x v="2"/>
    <x v="0"/>
    <x v="2"/>
    <x v="6"/>
  </r>
  <r>
    <n v="5944"/>
    <s v="CA-2014-104178"/>
    <d v="2014-08-25T00:00:00"/>
    <d v="2014-08-29T00:00:00"/>
    <s v="Standard Class"/>
    <s v="JM-15265"/>
    <x v="25"/>
    <x v="1"/>
    <s v="United States"/>
    <s v="Los Angeles"/>
    <x v="1"/>
    <n v="90036"/>
    <x v="1"/>
    <s v="FUR-FU-10000771"/>
    <x v="0"/>
    <x v="5"/>
    <s v="Eldon 200 Class Desk Accessories, Smoke"/>
    <n v="6.28"/>
    <n v="1"/>
    <n v="0"/>
    <x v="4785"/>
    <x v="0"/>
    <x v="2"/>
    <x v="2"/>
    <x v="6"/>
  </r>
  <r>
    <n v="5945"/>
    <s v="CA-2014-104178"/>
    <d v="2014-08-25T00:00:00"/>
    <d v="2014-08-29T00:00:00"/>
    <s v="Standard Class"/>
    <s v="JM-15265"/>
    <x v="25"/>
    <x v="1"/>
    <s v="United States"/>
    <s v="Los Angeles"/>
    <x v="1"/>
    <n v="90036"/>
    <x v="1"/>
    <s v="TEC-AC-10002399"/>
    <x v="2"/>
    <x v="11"/>
    <s v="SanDisk Cruzer 32 GB USB Flash Drive"/>
    <n v="95.1"/>
    <n v="5"/>
    <n v="0"/>
    <x v="2176"/>
    <x v="0"/>
    <x v="2"/>
    <x v="2"/>
    <x v="6"/>
  </r>
  <r>
    <n v="5946"/>
    <s v="CA-2014-104178"/>
    <d v="2014-08-25T00:00:00"/>
    <d v="2014-08-29T00:00:00"/>
    <s v="Standard Class"/>
    <s v="JM-15265"/>
    <x v="25"/>
    <x v="1"/>
    <s v="United States"/>
    <s v="Los Angeles"/>
    <x v="1"/>
    <n v="90036"/>
    <x v="1"/>
    <s v="OFF-PA-10004983"/>
    <x v="1"/>
    <x v="10"/>
    <s v="Xerox 23"/>
    <n v="25.92"/>
    <n v="4"/>
    <n v="0"/>
    <x v="245"/>
    <x v="0"/>
    <x v="2"/>
    <x v="2"/>
    <x v="6"/>
  </r>
  <r>
    <n v="5947"/>
    <s v="CA-2014-104178"/>
    <d v="2014-08-25T00:00:00"/>
    <d v="2014-08-29T00:00:00"/>
    <s v="Standard Class"/>
    <s v="JM-15265"/>
    <x v="25"/>
    <x v="1"/>
    <s v="United States"/>
    <s v="Los Angeles"/>
    <x v="1"/>
    <n v="90036"/>
    <x v="1"/>
    <s v="OFF-ST-10004258"/>
    <x v="1"/>
    <x v="4"/>
    <s v="Portable Personal File Box"/>
    <n v="48.84"/>
    <n v="4"/>
    <n v="0"/>
    <x v="4786"/>
    <x v="0"/>
    <x v="2"/>
    <x v="2"/>
    <x v="6"/>
  </r>
  <r>
    <n v="5948"/>
    <s v="CA-2015-115924"/>
    <d v="2015-09-14T00:00:00"/>
    <d v="2015-09-18T00:00:00"/>
    <s v="Second Class"/>
    <s v="BE-11455"/>
    <x v="534"/>
    <x v="2"/>
    <s v="United States"/>
    <s v="Des Moines"/>
    <x v="23"/>
    <n v="50315"/>
    <x v="2"/>
    <s v="OFF-BI-10004040"/>
    <x v="1"/>
    <x v="8"/>
    <s v="Wilson Jones Impact Binders"/>
    <n v="25.9"/>
    <n v="5"/>
    <n v="0"/>
    <x v="4787"/>
    <x v="0"/>
    <x v="1"/>
    <x v="2"/>
    <x v="8"/>
  </r>
  <r>
    <n v="5949"/>
    <s v="CA-2017-161046"/>
    <d v="2017-03-05T00:00:00"/>
    <d v="2017-03-05T00:00:00"/>
    <s v="Same Day"/>
    <s v="CB-12535"/>
    <x v="118"/>
    <x v="1"/>
    <s v="United States"/>
    <s v="Southaven"/>
    <x v="35"/>
    <n v="38671"/>
    <x v="0"/>
    <s v="OFF-EN-10003862"/>
    <x v="1"/>
    <x v="12"/>
    <s v="Laser &amp; Ink Jet Business Envelopes"/>
    <n v="42.68"/>
    <n v="4"/>
    <n v="0"/>
    <x v="4788"/>
    <x v="0"/>
    <x v="3"/>
    <x v="3"/>
    <x v="10"/>
  </r>
  <r>
    <n v="5950"/>
    <s v="CA-2017-161046"/>
    <d v="2017-03-05T00:00:00"/>
    <d v="2017-03-05T00:00:00"/>
    <s v="Same Day"/>
    <s v="CB-12535"/>
    <x v="118"/>
    <x v="1"/>
    <s v="United States"/>
    <s v="Southaven"/>
    <x v="35"/>
    <n v="38671"/>
    <x v="0"/>
    <s v="TEC-AC-10004571"/>
    <x v="2"/>
    <x v="11"/>
    <s v="Logitech G700s Rechargeable Gaming Mouse"/>
    <n v="299.97000000000003"/>
    <n v="3"/>
    <n v="0"/>
    <x v="4789"/>
    <x v="0"/>
    <x v="3"/>
    <x v="3"/>
    <x v="10"/>
  </r>
  <r>
    <n v="5951"/>
    <s v="CA-2017-161046"/>
    <d v="2017-03-05T00:00:00"/>
    <d v="2017-03-05T00:00:00"/>
    <s v="Same Day"/>
    <s v="CB-12535"/>
    <x v="118"/>
    <x v="1"/>
    <s v="United States"/>
    <s v="Southaven"/>
    <x v="35"/>
    <n v="38671"/>
    <x v="0"/>
    <s v="OFF-AP-10000891"/>
    <x v="1"/>
    <x v="9"/>
    <s v="Kensington 7 Outlet MasterPiece HOMEOFFICE Power Control Center"/>
    <n v="262.24"/>
    <n v="2"/>
    <n v="0"/>
    <x v="2965"/>
    <x v="0"/>
    <x v="3"/>
    <x v="3"/>
    <x v="10"/>
  </r>
  <r>
    <n v="5952"/>
    <s v="CA-2017-161046"/>
    <d v="2017-03-05T00:00:00"/>
    <d v="2017-03-05T00:00:00"/>
    <s v="Same Day"/>
    <s v="CB-12535"/>
    <x v="118"/>
    <x v="1"/>
    <s v="United States"/>
    <s v="Southaven"/>
    <x v="35"/>
    <n v="38671"/>
    <x v="0"/>
    <s v="OFF-BI-10002026"/>
    <x v="1"/>
    <x v="8"/>
    <s v="Ibico Recycled Linen-Style Covers"/>
    <n v="234.36"/>
    <n v="6"/>
    <n v="0"/>
    <x v="4790"/>
    <x v="0"/>
    <x v="3"/>
    <x v="3"/>
    <x v="10"/>
  </r>
  <r>
    <n v="5953"/>
    <s v="US-2017-141698"/>
    <d v="2017-04-15T00:00:00"/>
    <d v="2017-04-21T00:00:00"/>
    <s v="Standard Class"/>
    <s v="SD-20485"/>
    <x v="174"/>
    <x v="2"/>
    <s v="United States"/>
    <s v="Houston"/>
    <x v="5"/>
    <n v="77041"/>
    <x v="2"/>
    <s v="OFF-PA-10001826"/>
    <x v="1"/>
    <x v="10"/>
    <s v="Xerox 207"/>
    <n v="20.736000000000001"/>
    <n v="4"/>
    <n v="0.2"/>
    <x v="570"/>
    <x v="2"/>
    <x v="3"/>
    <x v="1"/>
    <x v="3"/>
  </r>
  <r>
    <n v="5954"/>
    <s v="US-2014-105151"/>
    <d v="2014-03-30T00:00:00"/>
    <d v="2014-03-31T00:00:00"/>
    <s v="First Class"/>
    <s v="SG-20890"/>
    <x v="737"/>
    <x v="1"/>
    <s v="United States"/>
    <s v="New York City"/>
    <x v="15"/>
    <n v="10009"/>
    <x v="3"/>
    <s v="OFF-AR-10001231"/>
    <x v="1"/>
    <x v="6"/>
    <s v="Sanford EarthWrite Recycled Pencils, Medium Soft, #2"/>
    <n v="10.5"/>
    <n v="5"/>
    <n v="0"/>
    <x v="4791"/>
    <x v="0"/>
    <x v="2"/>
    <x v="3"/>
    <x v="10"/>
  </r>
  <r>
    <n v="5955"/>
    <s v="CA-2014-155796"/>
    <d v="2014-11-11T00:00:00"/>
    <d v="2014-11-15T00:00:00"/>
    <s v="Second Class"/>
    <s v="TS-21430"/>
    <x v="747"/>
    <x v="1"/>
    <s v="United States"/>
    <s v="Reading"/>
    <x v="9"/>
    <n v="19601"/>
    <x v="3"/>
    <s v="FUR-FU-10000409"/>
    <x v="0"/>
    <x v="5"/>
    <s v="GE 4 Foot Flourescent Tube, 40 Watt"/>
    <n v="23.968"/>
    <n v="2"/>
    <n v="0.2"/>
    <x v="4792"/>
    <x v="2"/>
    <x v="2"/>
    <x v="0"/>
    <x v="0"/>
  </r>
  <r>
    <n v="5956"/>
    <s v="CA-2014-155796"/>
    <d v="2014-11-11T00:00:00"/>
    <d v="2014-11-15T00:00:00"/>
    <s v="Second Class"/>
    <s v="TS-21430"/>
    <x v="747"/>
    <x v="1"/>
    <s v="United States"/>
    <s v="Reading"/>
    <x v="9"/>
    <n v="19601"/>
    <x v="3"/>
    <s v="FUR-BO-10002545"/>
    <x v="0"/>
    <x v="0"/>
    <s v="Atlantic Metals Mobile 3-Shelf Bookcases, Custom Colors"/>
    <n v="521.96"/>
    <n v="4"/>
    <n v="0.5"/>
    <x v="4793"/>
    <x v="1"/>
    <x v="2"/>
    <x v="0"/>
    <x v="0"/>
  </r>
  <r>
    <n v="5957"/>
    <s v="CA-2016-127138"/>
    <d v="2016-03-12T00:00:00"/>
    <d v="2016-03-15T00:00:00"/>
    <s v="Second Class"/>
    <s v="DK-13225"/>
    <x v="158"/>
    <x v="1"/>
    <s v="United States"/>
    <s v="San Francisco"/>
    <x v="1"/>
    <n v="94109"/>
    <x v="1"/>
    <s v="OFF-ST-10002756"/>
    <x v="1"/>
    <x v="4"/>
    <s v="Tennsco Stur-D-Stor Boltless Shelving, 5 Shelves, 24&quot; Deep, Sand"/>
    <n v="676.55"/>
    <n v="5"/>
    <n v="0"/>
    <x v="4794"/>
    <x v="0"/>
    <x v="0"/>
    <x v="3"/>
    <x v="10"/>
  </r>
  <r>
    <n v="5958"/>
    <s v="CA-2016-127138"/>
    <d v="2016-03-12T00:00:00"/>
    <d v="2016-03-15T00:00:00"/>
    <s v="Second Class"/>
    <s v="DK-13225"/>
    <x v="158"/>
    <x v="1"/>
    <s v="United States"/>
    <s v="San Francisco"/>
    <x v="1"/>
    <n v="94109"/>
    <x v="1"/>
    <s v="OFF-AP-10003842"/>
    <x v="1"/>
    <x v="9"/>
    <s v="Euro-Pro Shark Turbo Vacuum"/>
    <n v="154.9"/>
    <n v="5"/>
    <n v="0"/>
    <x v="4623"/>
    <x v="0"/>
    <x v="0"/>
    <x v="3"/>
    <x v="10"/>
  </r>
  <r>
    <n v="5959"/>
    <s v="CA-2016-127138"/>
    <d v="2016-03-12T00:00:00"/>
    <d v="2016-03-15T00:00:00"/>
    <s v="Second Class"/>
    <s v="DK-13225"/>
    <x v="158"/>
    <x v="1"/>
    <s v="United States"/>
    <s v="San Francisco"/>
    <x v="1"/>
    <n v="94109"/>
    <x v="1"/>
    <s v="OFF-EN-10004459"/>
    <x v="1"/>
    <x v="12"/>
    <s v="Security-Tint Envelopes"/>
    <n v="30.56"/>
    <n v="4"/>
    <n v="0"/>
    <x v="4367"/>
    <x v="0"/>
    <x v="0"/>
    <x v="3"/>
    <x v="10"/>
  </r>
  <r>
    <n v="5960"/>
    <s v="CA-2016-127138"/>
    <d v="2016-03-12T00:00:00"/>
    <d v="2016-03-15T00:00:00"/>
    <s v="Second Class"/>
    <s v="DK-13225"/>
    <x v="158"/>
    <x v="1"/>
    <s v="United States"/>
    <s v="San Francisco"/>
    <x v="1"/>
    <n v="94109"/>
    <x v="1"/>
    <s v="FUR-CH-10003746"/>
    <x v="0"/>
    <x v="1"/>
    <s v="Hon 4070 Series Pagoda Round Back Stacking Chairs"/>
    <n v="770.35199999999998"/>
    <n v="3"/>
    <n v="0.2"/>
    <x v="4795"/>
    <x v="2"/>
    <x v="0"/>
    <x v="3"/>
    <x v="10"/>
  </r>
  <r>
    <n v="5961"/>
    <s v="CA-2017-150602"/>
    <d v="2017-02-09T00:00:00"/>
    <d v="2017-02-14T00:00:00"/>
    <s v="Second Class"/>
    <s v="ML-17395"/>
    <x v="504"/>
    <x v="1"/>
    <s v="United States"/>
    <s v="Los Angeles"/>
    <x v="1"/>
    <n v="90045"/>
    <x v="1"/>
    <s v="FUR-FU-10003142"/>
    <x v="0"/>
    <x v="5"/>
    <s v="Master Big Foot Doorstop, Beige"/>
    <n v="21.12"/>
    <n v="4"/>
    <n v="0"/>
    <x v="4796"/>
    <x v="0"/>
    <x v="3"/>
    <x v="3"/>
    <x v="11"/>
  </r>
  <r>
    <n v="5962"/>
    <s v="CA-2014-140732"/>
    <d v="2014-11-11T00:00:00"/>
    <d v="2014-11-13T00:00:00"/>
    <s v="Second Class"/>
    <s v="MA-17560"/>
    <x v="15"/>
    <x v="2"/>
    <s v="United States"/>
    <s v="Los Angeles"/>
    <x v="1"/>
    <n v="90004"/>
    <x v="1"/>
    <s v="TEC-PH-10001425"/>
    <x v="2"/>
    <x v="7"/>
    <s v="Mophie Juice Pack Helium for iPhone"/>
    <n v="575.928"/>
    <n v="9"/>
    <n v="0.2"/>
    <x v="471"/>
    <x v="2"/>
    <x v="2"/>
    <x v="0"/>
    <x v="0"/>
  </r>
  <r>
    <n v="5963"/>
    <s v="CA-2014-140732"/>
    <d v="2014-11-11T00:00:00"/>
    <d v="2014-11-13T00:00:00"/>
    <s v="Second Class"/>
    <s v="MA-17560"/>
    <x v="15"/>
    <x v="2"/>
    <s v="United States"/>
    <s v="Los Angeles"/>
    <x v="1"/>
    <n v="90004"/>
    <x v="1"/>
    <s v="OFF-AP-10001626"/>
    <x v="1"/>
    <x v="9"/>
    <s v="Commercial WindTunnel Clean Air Upright Vacuum, Replacement Belts, Filtration Bags"/>
    <n v="7.78"/>
    <n v="2"/>
    <n v="0"/>
    <x v="4569"/>
    <x v="0"/>
    <x v="2"/>
    <x v="0"/>
    <x v="0"/>
  </r>
  <r>
    <n v="5964"/>
    <s v="CA-2014-140732"/>
    <d v="2014-11-11T00:00:00"/>
    <d v="2014-11-13T00:00:00"/>
    <s v="Second Class"/>
    <s v="MA-17560"/>
    <x v="15"/>
    <x v="2"/>
    <s v="United States"/>
    <s v="Los Angeles"/>
    <x v="1"/>
    <n v="90004"/>
    <x v="1"/>
    <s v="OFF-PA-10003625"/>
    <x v="1"/>
    <x v="10"/>
    <s v="Xerox 1979"/>
    <n v="123.92"/>
    <n v="4"/>
    <n v="0"/>
    <x v="1972"/>
    <x v="0"/>
    <x v="2"/>
    <x v="0"/>
    <x v="0"/>
  </r>
  <r>
    <n v="5965"/>
    <s v="CA-2017-119011"/>
    <d v="2017-08-20T00:00:00"/>
    <d v="2017-08-25T00:00:00"/>
    <s v="Standard Class"/>
    <s v="LR-17035"/>
    <x v="756"/>
    <x v="1"/>
    <s v="United States"/>
    <s v="San Francisco"/>
    <x v="1"/>
    <n v="94109"/>
    <x v="1"/>
    <s v="OFF-SU-10004768"/>
    <x v="1"/>
    <x v="14"/>
    <s v="Acme Kleencut Forged Steel Scissors"/>
    <n v="17.22"/>
    <n v="3"/>
    <n v="0"/>
    <x v="4797"/>
    <x v="0"/>
    <x v="3"/>
    <x v="2"/>
    <x v="6"/>
  </r>
  <r>
    <n v="5966"/>
    <s v="CA-2017-119011"/>
    <d v="2017-08-20T00:00:00"/>
    <d v="2017-08-25T00:00:00"/>
    <s v="Standard Class"/>
    <s v="LR-17035"/>
    <x v="756"/>
    <x v="1"/>
    <s v="United States"/>
    <s v="San Francisco"/>
    <x v="1"/>
    <n v="94109"/>
    <x v="1"/>
    <s v="OFF-ST-10000777"/>
    <x v="1"/>
    <x v="4"/>
    <s v="Companion Letter/Legal File, Black"/>
    <n v="226.56"/>
    <n v="6"/>
    <n v="0"/>
    <x v="120"/>
    <x v="0"/>
    <x v="3"/>
    <x v="2"/>
    <x v="6"/>
  </r>
  <r>
    <n v="5967"/>
    <s v="CA-2017-119011"/>
    <d v="2017-08-20T00:00:00"/>
    <d v="2017-08-25T00:00:00"/>
    <s v="Standard Class"/>
    <s v="LR-17035"/>
    <x v="756"/>
    <x v="1"/>
    <s v="United States"/>
    <s v="San Francisco"/>
    <x v="1"/>
    <n v="94109"/>
    <x v="1"/>
    <s v="TEC-PH-10003171"/>
    <x v="2"/>
    <x v="7"/>
    <s v="Plantronics Encore H101 Dual Earpieces Headset"/>
    <n v="107.88"/>
    <n v="3"/>
    <n v="0.2"/>
    <x v="4798"/>
    <x v="2"/>
    <x v="3"/>
    <x v="2"/>
    <x v="6"/>
  </r>
  <r>
    <n v="5968"/>
    <s v="CA-2016-166912"/>
    <d v="2016-01-15T00:00:00"/>
    <d v="2016-01-17T00:00:00"/>
    <s v="First Class"/>
    <s v="BE-11335"/>
    <x v="336"/>
    <x v="2"/>
    <s v="United States"/>
    <s v="New York City"/>
    <x v="15"/>
    <n v="10009"/>
    <x v="3"/>
    <s v="OFF-PA-10001033"/>
    <x v="1"/>
    <x v="10"/>
    <s v="Xerox 1893"/>
    <n v="81.98"/>
    <n v="2"/>
    <n v="0"/>
    <x v="2883"/>
    <x v="0"/>
    <x v="0"/>
    <x v="3"/>
    <x v="9"/>
  </r>
  <r>
    <n v="5969"/>
    <s v="CA-2014-141726"/>
    <d v="2014-07-20T00:00:00"/>
    <d v="2014-07-22T00:00:00"/>
    <s v="First Class"/>
    <s v="CC-12145"/>
    <x v="230"/>
    <x v="0"/>
    <s v="United States"/>
    <s v="San Diego"/>
    <x v="1"/>
    <n v="92105"/>
    <x v="1"/>
    <s v="OFF-PA-10000418"/>
    <x v="1"/>
    <x v="10"/>
    <s v="Xerox 189"/>
    <n v="104.85"/>
    <n v="1"/>
    <n v="0"/>
    <x v="3096"/>
    <x v="0"/>
    <x v="2"/>
    <x v="2"/>
    <x v="7"/>
  </r>
  <r>
    <n v="5970"/>
    <s v="CA-2014-141726"/>
    <d v="2014-07-20T00:00:00"/>
    <d v="2014-07-22T00:00:00"/>
    <s v="First Class"/>
    <s v="CC-12145"/>
    <x v="230"/>
    <x v="0"/>
    <s v="United States"/>
    <s v="San Diego"/>
    <x v="1"/>
    <n v="92105"/>
    <x v="1"/>
    <s v="OFF-BI-10001982"/>
    <x v="1"/>
    <x v="8"/>
    <s v="Wilson Jones Custom Binder Spines &amp; Labels"/>
    <n v="8.7040000000000006"/>
    <n v="2"/>
    <n v="0.2"/>
    <x v="4799"/>
    <x v="2"/>
    <x v="2"/>
    <x v="2"/>
    <x v="7"/>
  </r>
  <r>
    <n v="5971"/>
    <s v="CA-2014-141726"/>
    <d v="2014-07-20T00:00:00"/>
    <d v="2014-07-22T00:00:00"/>
    <s v="First Class"/>
    <s v="CC-12145"/>
    <x v="230"/>
    <x v="0"/>
    <s v="United States"/>
    <s v="San Diego"/>
    <x v="1"/>
    <n v="92105"/>
    <x v="1"/>
    <s v="OFF-PA-10002230"/>
    <x v="1"/>
    <x v="10"/>
    <s v="Xerox 1897"/>
    <n v="19.920000000000002"/>
    <n v="4"/>
    <n v="0"/>
    <x v="557"/>
    <x v="0"/>
    <x v="2"/>
    <x v="2"/>
    <x v="7"/>
  </r>
  <r>
    <n v="5972"/>
    <s v="CA-2014-141726"/>
    <d v="2014-07-20T00:00:00"/>
    <d v="2014-07-22T00:00:00"/>
    <s v="First Class"/>
    <s v="CC-12145"/>
    <x v="230"/>
    <x v="0"/>
    <s v="United States"/>
    <s v="San Diego"/>
    <x v="1"/>
    <n v="92105"/>
    <x v="1"/>
    <s v="FUR-FU-10003577"/>
    <x v="0"/>
    <x v="5"/>
    <s v="Nu-Dell Leatherette Frames"/>
    <n v="43.02"/>
    <n v="3"/>
    <n v="0"/>
    <x v="4800"/>
    <x v="0"/>
    <x v="2"/>
    <x v="2"/>
    <x v="7"/>
  </r>
  <r>
    <n v="5973"/>
    <s v="CA-2017-115105"/>
    <d v="2017-02-06T00:00:00"/>
    <d v="2017-02-11T00:00:00"/>
    <s v="Standard Class"/>
    <s v="BD-11770"/>
    <x v="420"/>
    <x v="0"/>
    <s v="United States"/>
    <s v="New York City"/>
    <x v="15"/>
    <n v="10024"/>
    <x v="3"/>
    <s v="FUR-BO-10001811"/>
    <x v="0"/>
    <x v="0"/>
    <s v="Atlantic Metals Mobile 5-Shelf Bookcases, Custom Colors"/>
    <n v="240.78399999999999"/>
    <n v="1"/>
    <n v="0.2"/>
    <x v="4801"/>
    <x v="2"/>
    <x v="3"/>
    <x v="3"/>
    <x v="11"/>
  </r>
  <r>
    <n v="5974"/>
    <s v="CA-2015-143980"/>
    <d v="2015-12-25T00:00:00"/>
    <d v="2015-12-29T00:00:00"/>
    <s v="Standard Class"/>
    <s v="JK-15640"/>
    <x v="82"/>
    <x v="2"/>
    <s v="United States"/>
    <s v="New York City"/>
    <x v="15"/>
    <n v="10011"/>
    <x v="3"/>
    <s v="OFF-AP-10003779"/>
    <x v="1"/>
    <x v="9"/>
    <s v="Kensington 7 Outlet MasterPiece Power Center with Fax/Phone Line Protection"/>
    <n v="414.96"/>
    <n v="2"/>
    <n v="0"/>
    <x v="4802"/>
    <x v="0"/>
    <x v="1"/>
    <x v="0"/>
    <x v="4"/>
  </r>
  <r>
    <n v="5975"/>
    <s v="CA-2016-135636"/>
    <d v="2016-10-08T00:00:00"/>
    <d v="2016-10-13T00:00:00"/>
    <s v="Standard Class"/>
    <s v="DB-13615"/>
    <x v="140"/>
    <x v="0"/>
    <s v="United States"/>
    <s v="Charlotte"/>
    <x v="3"/>
    <n v="28205"/>
    <x v="0"/>
    <s v="OFF-ST-10000676"/>
    <x v="1"/>
    <x v="4"/>
    <s v="Fellowes Econo/Stor Drawers"/>
    <n v="387.72"/>
    <n v="5"/>
    <n v="0.2"/>
    <x v="4803"/>
    <x v="2"/>
    <x v="0"/>
    <x v="0"/>
    <x v="2"/>
  </r>
  <r>
    <n v="5976"/>
    <s v="CA-2017-102155"/>
    <d v="2017-07-13T00:00:00"/>
    <d v="2017-07-17T00:00:00"/>
    <s v="Standard Class"/>
    <s v="RR-19525"/>
    <x v="645"/>
    <x v="1"/>
    <s v="United States"/>
    <s v="Overland Park"/>
    <x v="41"/>
    <n v="66212"/>
    <x v="2"/>
    <s v="OFF-ST-10001496"/>
    <x v="1"/>
    <x v="4"/>
    <s v="Standard Rollaway File with Lock"/>
    <n v="360.38"/>
    <n v="2"/>
    <n v="0"/>
    <x v="3205"/>
    <x v="0"/>
    <x v="3"/>
    <x v="2"/>
    <x v="7"/>
  </r>
  <r>
    <n v="5977"/>
    <s v="CA-2017-102155"/>
    <d v="2017-07-13T00:00:00"/>
    <d v="2017-07-17T00:00:00"/>
    <s v="Standard Class"/>
    <s v="RR-19525"/>
    <x v="645"/>
    <x v="1"/>
    <s v="United States"/>
    <s v="Overland Park"/>
    <x v="41"/>
    <n v="66212"/>
    <x v="2"/>
    <s v="OFF-PA-10003673"/>
    <x v="1"/>
    <x v="10"/>
    <s v="Strathmore Photo Mount Cards"/>
    <n v="13.56"/>
    <n v="2"/>
    <n v="0"/>
    <x v="4804"/>
    <x v="0"/>
    <x v="3"/>
    <x v="2"/>
    <x v="7"/>
  </r>
  <r>
    <n v="5978"/>
    <s v="CA-2017-116953"/>
    <d v="2017-04-24T00:00:00"/>
    <d v="2017-04-25T00:00:00"/>
    <s v="First Class"/>
    <s v="SV-20935"/>
    <x v="603"/>
    <x v="0"/>
    <s v="United States"/>
    <s v="Mesa"/>
    <x v="16"/>
    <n v="85204"/>
    <x v="1"/>
    <s v="TEC-PH-10004614"/>
    <x v="2"/>
    <x v="7"/>
    <s v="AT&amp;T 841000 Phone"/>
    <n v="552"/>
    <n v="10"/>
    <n v="0.2"/>
    <x v="4805"/>
    <x v="2"/>
    <x v="3"/>
    <x v="1"/>
    <x v="3"/>
  </r>
  <r>
    <n v="5979"/>
    <s v="CA-2014-117765"/>
    <d v="2014-09-07T00:00:00"/>
    <d v="2014-09-13T00:00:00"/>
    <s v="Standard Class"/>
    <s v="RB-19465"/>
    <x v="46"/>
    <x v="2"/>
    <s v="United States"/>
    <s v="Tulsa"/>
    <x v="26"/>
    <n v="74133"/>
    <x v="2"/>
    <s v="FUR-TA-10001039"/>
    <x v="0"/>
    <x v="3"/>
    <s v="KI Adjustable-Height Table"/>
    <n v="429.9"/>
    <n v="5"/>
    <n v="0"/>
    <x v="4806"/>
    <x v="0"/>
    <x v="2"/>
    <x v="2"/>
    <x v="8"/>
  </r>
  <r>
    <n v="5980"/>
    <s v="CA-2014-117765"/>
    <d v="2014-09-07T00:00:00"/>
    <d v="2014-09-13T00:00:00"/>
    <s v="Standard Class"/>
    <s v="RB-19465"/>
    <x v="46"/>
    <x v="2"/>
    <s v="United States"/>
    <s v="Tulsa"/>
    <x v="26"/>
    <n v="74133"/>
    <x v="2"/>
    <s v="OFF-BI-10000474"/>
    <x v="1"/>
    <x v="8"/>
    <s v="Avery Recycled Flexi-View Covers for Binding Systems"/>
    <n v="32.06"/>
    <n v="2"/>
    <n v="0"/>
    <x v="4807"/>
    <x v="0"/>
    <x v="2"/>
    <x v="2"/>
    <x v="8"/>
  </r>
  <r>
    <n v="5981"/>
    <s v="CA-2014-117765"/>
    <d v="2014-09-07T00:00:00"/>
    <d v="2014-09-13T00:00:00"/>
    <s v="Standard Class"/>
    <s v="RB-19465"/>
    <x v="46"/>
    <x v="2"/>
    <s v="United States"/>
    <s v="Tulsa"/>
    <x v="26"/>
    <n v="74133"/>
    <x v="2"/>
    <s v="FUR-CH-10004698"/>
    <x v="0"/>
    <x v="1"/>
    <s v="Padded Folding Chairs, Black, 4/Carton"/>
    <n v="161.96"/>
    <n v="2"/>
    <n v="0"/>
    <x v="4808"/>
    <x v="0"/>
    <x v="2"/>
    <x v="2"/>
    <x v="8"/>
  </r>
  <r>
    <n v="5982"/>
    <s v="CA-2014-117765"/>
    <d v="2014-09-07T00:00:00"/>
    <d v="2014-09-13T00:00:00"/>
    <s v="Standard Class"/>
    <s v="RB-19465"/>
    <x v="46"/>
    <x v="2"/>
    <s v="United States"/>
    <s v="Tulsa"/>
    <x v="26"/>
    <n v="74133"/>
    <x v="2"/>
    <s v="OFF-ST-10003327"/>
    <x v="1"/>
    <x v="4"/>
    <s v="Akro-Mils 12-Gallon Tote"/>
    <n v="19.86"/>
    <n v="2"/>
    <n v="0"/>
    <x v="4809"/>
    <x v="0"/>
    <x v="2"/>
    <x v="2"/>
    <x v="8"/>
  </r>
  <r>
    <n v="5983"/>
    <s v="CA-2016-114895"/>
    <d v="2016-11-21T00:00:00"/>
    <d v="2016-11-28T00:00:00"/>
    <s v="Standard Class"/>
    <s v="MV-18190"/>
    <x v="160"/>
    <x v="0"/>
    <s v="United States"/>
    <s v="New York City"/>
    <x v="15"/>
    <n v="10035"/>
    <x v="3"/>
    <s v="OFF-PA-10000232"/>
    <x v="1"/>
    <x v="10"/>
    <s v="Xerox 1975"/>
    <n v="12.96"/>
    <n v="2"/>
    <n v="0"/>
    <x v="2027"/>
    <x v="0"/>
    <x v="0"/>
    <x v="0"/>
    <x v="0"/>
  </r>
  <r>
    <n v="5984"/>
    <s v="CA-2017-112984"/>
    <d v="2017-09-16T00:00:00"/>
    <d v="2017-09-18T00:00:00"/>
    <s v="Second Class"/>
    <s v="EH-14185"/>
    <x v="699"/>
    <x v="0"/>
    <s v="United States"/>
    <s v="Philadelphia"/>
    <x v="9"/>
    <n v="19143"/>
    <x v="3"/>
    <s v="OFF-PA-10003657"/>
    <x v="1"/>
    <x v="10"/>
    <s v="Xerox 1927"/>
    <n v="20.544"/>
    <n v="6"/>
    <n v="0.2"/>
    <x v="3682"/>
    <x v="2"/>
    <x v="3"/>
    <x v="2"/>
    <x v="8"/>
  </r>
  <r>
    <n v="5985"/>
    <s v="CA-2016-163776"/>
    <d v="2016-07-19T00:00:00"/>
    <d v="2016-07-25T00:00:00"/>
    <s v="Standard Class"/>
    <s v="JS-16030"/>
    <x v="559"/>
    <x v="0"/>
    <s v="United States"/>
    <s v="Hattiesburg"/>
    <x v="35"/>
    <n v="39401"/>
    <x v="0"/>
    <s v="FUR-FU-10001185"/>
    <x v="0"/>
    <x v="5"/>
    <s v="Advantus Employee of the Month Certificate Frame, 11 x 13-1/2"/>
    <n v="185.58"/>
    <n v="6"/>
    <n v="0"/>
    <x v="2482"/>
    <x v="0"/>
    <x v="0"/>
    <x v="2"/>
    <x v="7"/>
  </r>
  <r>
    <n v="5986"/>
    <s v="CA-2016-163776"/>
    <d v="2016-07-19T00:00:00"/>
    <d v="2016-07-25T00:00:00"/>
    <s v="Standard Class"/>
    <s v="JS-16030"/>
    <x v="559"/>
    <x v="0"/>
    <s v="United States"/>
    <s v="Hattiesburg"/>
    <x v="35"/>
    <n v="39401"/>
    <x v="0"/>
    <s v="OFF-BI-10003007"/>
    <x v="1"/>
    <x v="8"/>
    <s v="Premium Transparent Presentation Covers, No Pattern/Clear, 8 1/2&quot; x 11&quot;"/>
    <n v="77.56"/>
    <n v="2"/>
    <n v="0"/>
    <x v="4810"/>
    <x v="0"/>
    <x v="0"/>
    <x v="2"/>
    <x v="7"/>
  </r>
  <r>
    <n v="5987"/>
    <s v="CA-2016-163776"/>
    <d v="2016-07-19T00:00:00"/>
    <d v="2016-07-25T00:00:00"/>
    <s v="Standard Class"/>
    <s v="JS-16030"/>
    <x v="559"/>
    <x v="0"/>
    <s v="United States"/>
    <s v="Hattiesburg"/>
    <x v="35"/>
    <n v="39401"/>
    <x v="0"/>
    <s v="OFF-ST-10002485"/>
    <x v="1"/>
    <x v="4"/>
    <s v="Rogers Deluxe File Chest"/>
    <n v="87.92"/>
    <n v="4"/>
    <n v="0"/>
    <x v="4811"/>
    <x v="0"/>
    <x v="0"/>
    <x v="2"/>
    <x v="7"/>
  </r>
  <r>
    <n v="5988"/>
    <s v="CA-2016-163776"/>
    <d v="2016-07-19T00:00:00"/>
    <d v="2016-07-25T00:00:00"/>
    <s v="Standard Class"/>
    <s v="JS-16030"/>
    <x v="559"/>
    <x v="0"/>
    <s v="United States"/>
    <s v="Hattiesburg"/>
    <x v="35"/>
    <n v="39401"/>
    <x v="0"/>
    <s v="OFF-PA-10001033"/>
    <x v="1"/>
    <x v="10"/>
    <s v="Xerox 1893"/>
    <n v="245.94"/>
    <n v="6"/>
    <n v="0"/>
    <x v="4812"/>
    <x v="0"/>
    <x v="0"/>
    <x v="2"/>
    <x v="7"/>
  </r>
  <r>
    <n v="5989"/>
    <s v="CA-2016-163776"/>
    <d v="2016-07-19T00:00:00"/>
    <d v="2016-07-25T00:00:00"/>
    <s v="Standard Class"/>
    <s v="JS-16030"/>
    <x v="559"/>
    <x v="0"/>
    <s v="United States"/>
    <s v="Hattiesburg"/>
    <x v="35"/>
    <n v="39401"/>
    <x v="0"/>
    <s v="OFF-BI-10000404"/>
    <x v="1"/>
    <x v="8"/>
    <s v="Avery Printable Repositionable Plastic Tabs"/>
    <n v="8.6"/>
    <n v="1"/>
    <n v="0"/>
    <x v="4813"/>
    <x v="0"/>
    <x v="0"/>
    <x v="2"/>
    <x v="7"/>
  </r>
  <r>
    <n v="5990"/>
    <s v="CA-2016-163776"/>
    <d v="2016-07-19T00:00:00"/>
    <d v="2016-07-25T00:00:00"/>
    <s v="Standard Class"/>
    <s v="JS-16030"/>
    <x v="559"/>
    <x v="0"/>
    <s v="United States"/>
    <s v="Hattiesburg"/>
    <x v="35"/>
    <n v="39401"/>
    <x v="0"/>
    <s v="FUR-BO-10003546"/>
    <x v="0"/>
    <x v="0"/>
    <s v="Hon 4-Shelf Metal Bookcases"/>
    <n v="504.9"/>
    <n v="5"/>
    <n v="0"/>
    <x v="4814"/>
    <x v="0"/>
    <x v="0"/>
    <x v="2"/>
    <x v="7"/>
  </r>
  <r>
    <n v="5991"/>
    <s v="US-2017-163300"/>
    <d v="2017-09-15T00:00:00"/>
    <d v="2017-09-21T00:00:00"/>
    <s v="Standard Class"/>
    <s v="ES-14020"/>
    <x v="301"/>
    <x v="0"/>
    <s v="United States"/>
    <s v="Los Angeles"/>
    <x v="1"/>
    <n v="90049"/>
    <x v="1"/>
    <s v="OFF-BI-10004390"/>
    <x v="1"/>
    <x v="8"/>
    <s v="GBC DocuBind 200 Manual Binding Machine"/>
    <n v="2357.4879999999998"/>
    <n v="7"/>
    <n v="0.2"/>
    <x v="4815"/>
    <x v="2"/>
    <x v="3"/>
    <x v="2"/>
    <x v="8"/>
  </r>
  <r>
    <n v="5992"/>
    <s v="US-2017-163300"/>
    <d v="2017-09-15T00:00:00"/>
    <d v="2017-09-21T00:00:00"/>
    <s v="Standard Class"/>
    <s v="ES-14020"/>
    <x v="301"/>
    <x v="0"/>
    <s v="United States"/>
    <s v="Los Angeles"/>
    <x v="1"/>
    <n v="90049"/>
    <x v="1"/>
    <s v="TEC-PH-10001700"/>
    <x v="2"/>
    <x v="7"/>
    <s v="Panasonic KX-TG6844B Expandable Digital Cordless Telephone"/>
    <n v="369.54399999999998"/>
    <n v="7"/>
    <n v="0.2"/>
    <x v="4816"/>
    <x v="2"/>
    <x v="3"/>
    <x v="2"/>
    <x v="8"/>
  </r>
  <r>
    <n v="5993"/>
    <s v="US-2017-163300"/>
    <d v="2017-09-15T00:00:00"/>
    <d v="2017-09-21T00:00:00"/>
    <s v="Standard Class"/>
    <s v="ES-14020"/>
    <x v="301"/>
    <x v="0"/>
    <s v="United States"/>
    <s v="Los Angeles"/>
    <x v="1"/>
    <n v="90049"/>
    <x v="1"/>
    <s v="FUR-CH-10003396"/>
    <x v="0"/>
    <x v="1"/>
    <s v="Global Deluxe Steno Chair"/>
    <n v="184.75200000000001"/>
    <n v="3"/>
    <n v="0.2"/>
    <x v="4817"/>
    <x v="2"/>
    <x v="3"/>
    <x v="2"/>
    <x v="8"/>
  </r>
  <r>
    <n v="5994"/>
    <s v="CA-2016-162187"/>
    <d v="2016-12-11T00:00:00"/>
    <d v="2016-12-11T00:00:00"/>
    <s v="Same Day"/>
    <s v="NS-18640"/>
    <x v="374"/>
    <x v="1"/>
    <s v="United States"/>
    <s v="Columbus"/>
    <x v="24"/>
    <n v="43229"/>
    <x v="3"/>
    <s v="OFF-ST-10001558"/>
    <x v="1"/>
    <x v="4"/>
    <s v="Acco Perma 4000 Stacking Storage Drawers"/>
    <n v="64.959999999999994"/>
    <n v="5"/>
    <n v="0.2"/>
    <x v="4818"/>
    <x v="2"/>
    <x v="0"/>
    <x v="0"/>
    <x v="4"/>
  </r>
  <r>
    <n v="5995"/>
    <s v="CA-2016-162187"/>
    <d v="2016-12-11T00:00:00"/>
    <d v="2016-12-11T00:00:00"/>
    <s v="Same Day"/>
    <s v="NS-18640"/>
    <x v="374"/>
    <x v="1"/>
    <s v="United States"/>
    <s v="Columbus"/>
    <x v="24"/>
    <n v="43229"/>
    <x v="3"/>
    <s v="OFF-SU-10004782"/>
    <x v="1"/>
    <x v="14"/>
    <s v="Elite 5&quot; Scissors"/>
    <n v="13.52"/>
    <n v="2"/>
    <n v="0.2"/>
    <x v="4819"/>
    <x v="2"/>
    <x v="0"/>
    <x v="0"/>
    <x v="4"/>
  </r>
  <r>
    <n v="5996"/>
    <s v="CA-2016-162187"/>
    <d v="2016-12-11T00:00:00"/>
    <d v="2016-12-11T00:00:00"/>
    <s v="Same Day"/>
    <s v="NS-18640"/>
    <x v="374"/>
    <x v="1"/>
    <s v="United States"/>
    <s v="Columbus"/>
    <x v="24"/>
    <n v="43229"/>
    <x v="3"/>
    <s v="FUR-CH-10003298"/>
    <x v="0"/>
    <x v="1"/>
    <s v="Office Star - Contemporary Task Swivel chair with Loop Arms, Charcoal"/>
    <n v="458.43"/>
    <n v="5"/>
    <n v="0.3"/>
    <x v="4820"/>
    <x v="1"/>
    <x v="0"/>
    <x v="0"/>
    <x v="4"/>
  </r>
  <r>
    <n v="5997"/>
    <s v="CA-2016-162187"/>
    <d v="2016-12-11T00:00:00"/>
    <d v="2016-12-11T00:00:00"/>
    <s v="Same Day"/>
    <s v="NS-18640"/>
    <x v="374"/>
    <x v="1"/>
    <s v="United States"/>
    <s v="Columbus"/>
    <x v="24"/>
    <n v="43229"/>
    <x v="3"/>
    <s v="OFF-AP-10000576"/>
    <x v="1"/>
    <x v="9"/>
    <s v="Belkin 325VA UPS Surge Protector, 6'"/>
    <n v="387.13600000000002"/>
    <n v="4"/>
    <n v="0.2"/>
    <x v="2559"/>
    <x v="2"/>
    <x v="0"/>
    <x v="0"/>
    <x v="4"/>
  </r>
  <r>
    <n v="5998"/>
    <s v="CA-2016-162187"/>
    <d v="2016-12-11T00:00:00"/>
    <d v="2016-12-11T00:00:00"/>
    <s v="Same Day"/>
    <s v="NS-18640"/>
    <x v="374"/>
    <x v="1"/>
    <s v="United States"/>
    <s v="Columbus"/>
    <x v="24"/>
    <n v="43229"/>
    <x v="3"/>
    <s v="FUR-TA-10003008"/>
    <x v="0"/>
    <x v="3"/>
    <s v="Lesro Round Back Collection Coffee Table, End Table"/>
    <n v="328.59"/>
    <n v="3"/>
    <n v="0.4"/>
    <x v="4821"/>
    <x v="1"/>
    <x v="0"/>
    <x v="0"/>
    <x v="4"/>
  </r>
  <r>
    <n v="5999"/>
    <s v="US-2014-112991"/>
    <d v="2014-12-10T00:00:00"/>
    <d v="2014-12-14T00:00:00"/>
    <s v="Standard Class"/>
    <s v="SH-19975"/>
    <x v="64"/>
    <x v="1"/>
    <s v="United States"/>
    <s v="Caldwell"/>
    <x v="45"/>
    <n v="83605"/>
    <x v="1"/>
    <s v="FUR-CH-10001708"/>
    <x v="0"/>
    <x v="1"/>
    <s v="Office Star - Contemporary Swivel Chair with Padded Adjustable Arms and Flex Back"/>
    <n v="338.35199999999998"/>
    <n v="3"/>
    <n v="0.2"/>
    <x v="4822"/>
    <x v="2"/>
    <x v="2"/>
    <x v="0"/>
    <x v="4"/>
  </r>
  <r>
    <n v="6000"/>
    <s v="US-2014-112991"/>
    <d v="2014-12-10T00:00:00"/>
    <d v="2014-12-14T00:00:00"/>
    <s v="Standard Class"/>
    <s v="SH-19975"/>
    <x v="64"/>
    <x v="1"/>
    <s v="United States"/>
    <s v="Caldwell"/>
    <x v="45"/>
    <n v="83605"/>
    <x v="1"/>
    <s v="OFF-PA-10000019"/>
    <x v="1"/>
    <x v="10"/>
    <s v="Xerox 1931"/>
    <n v="25.92"/>
    <n v="4"/>
    <n v="0"/>
    <x v="245"/>
    <x v="0"/>
    <x v="2"/>
    <x v="0"/>
    <x v="4"/>
  </r>
  <r>
    <n v="6001"/>
    <s v="US-2014-112991"/>
    <d v="2014-12-10T00:00:00"/>
    <d v="2014-12-14T00:00:00"/>
    <s v="Standard Class"/>
    <s v="SH-19975"/>
    <x v="64"/>
    <x v="1"/>
    <s v="United States"/>
    <s v="Caldwell"/>
    <x v="45"/>
    <n v="83605"/>
    <x v="1"/>
    <s v="OFF-PA-10002222"/>
    <x v="1"/>
    <x v="10"/>
    <s v="Xerox Color Copier Paper, 11&quot; x 17&quot;, Ream"/>
    <n v="91.36"/>
    <n v="4"/>
    <n v="0"/>
    <x v="432"/>
    <x v="0"/>
    <x v="2"/>
    <x v="0"/>
    <x v="4"/>
  </r>
  <r>
    <n v="6002"/>
    <s v="CA-2014-124079"/>
    <d v="2014-12-13T00:00:00"/>
    <d v="2014-12-17T00:00:00"/>
    <s v="Standard Class"/>
    <s v="RF-19345"/>
    <x v="575"/>
    <x v="1"/>
    <s v="United States"/>
    <s v="Phoenix"/>
    <x v="16"/>
    <n v="85023"/>
    <x v="1"/>
    <s v="FUR-FU-10002553"/>
    <x v="0"/>
    <x v="5"/>
    <s v="Electrix Incandescent Magnifying Lamp, Black"/>
    <n v="87.96"/>
    <n v="3"/>
    <n v="0.2"/>
    <x v="4823"/>
    <x v="2"/>
    <x v="2"/>
    <x v="0"/>
    <x v="4"/>
  </r>
  <r>
    <n v="6003"/>
    <s v="CA-2014-124079"/>
    <d v="2014-12-13T00:00:00"/>
    <d v="2014-12-17T00:00:00"/>
    <s v="Standard Class"/>
    <s v="RF-19345"/>
    <x v="575"/>
    <x v="1"/>
    <s v="United States"/>
    <s v="Phoenix"/>
    <x v="16"/>
    <n v="85023"/>
    <x v="1"/>
    <s v="OFF-BI-10002103"/>
    <x v="1"/>
    <x v="8"/>
    <s v="Cardinal Slant-D Ring Binder, Heavy Gauge Vinyl"/>
    <n v="5.2140000000000004"/>
    <n v="2"/>
    <n v="0.7"/>
    <x v="4525"/>
    <x v="1"/>
    <x v="2"/>
    <x v="0"/>
    <x v="4"/>
  </r>
  <r>
    <n v="6004"/>
    <s v="US-2017-146878"/>
    <d v="2017-09-21T00:00:00"/>
    <d v="2017-09-27T00:00:00"/>
    <s v="Standard Class"/>
    <s v="DL-12865"/>
    <x v="297"/>
    <x v="0"/>
    <s v="United States"/>
    <s v="Miami"/>
    <x v="2"/>
    <n v="33142"/>
    <x v="0"/>
    <s v="OFF-BI-10002794"/>
    <x v="1"/>
    <x v="8"/>
    <s v="Avery Trapezoid Ring Binder, 3&quot; Capacity, Black, 1040 sheets"/>
    <n v="12.294"/>
    <n v="1"/>
    <n v="0.7"/>
    <x v="4824"/>
    <x v="1"/>
    <x v="3"/>
    <x v="2"/>
    <x v="8"/>
  </r>
  <r>
    <n v="6005"/>
    <s v="CA-2017-107244"/>
    <d v="2017-09-07T00:00:00"/>
    <d v="2017-09-11T00:00:00"/>
    <s v="Standard Class"/>
    <s v="AG-10390"/>
    <x v="369"/>
    <x v="0"/>
    <s v="United States"/>
    <s v="Los Angeles"/>
    <x v="1"/>
    <n v="90004"/>
    <x v="1"/>
    <s v="FUR-FU-10002597"/>
    <x v="0"/>
    <x v="5"/>
    <s v="C-Line Magnetic Cubicle Keepers, Clear Polypropylene"/>
    <n v="19.760000000000002"/>
    <n v="4"/>
    <n v="0"/>
    <x v="1087"/>
    <x v="0"/>
    <x v="3"/>
    <x v="2"/>
    <x v="8"/>
  </r>
  <r>
    <n v="6006"/>
    <s v="CA-2015-100657"/>
    <d v="2015-11-02T00:00:00"/>
    <d v="2015-11-07T00:00:00"/>
    <s v="Standard Class"/>
    <s v="SW-20245"/>
    <x v="573"/>
    <x v="0"/>
    <s v="United States"/>
    <s v="Troy"/>
    <x v="15"/>
    <n v="12180"/>
    <x v="3"/>
    <s v="FUR-CH-10003535"/>
    <x v="0"/>
    <x v="1"/>
    <s v="Global Armless Task Chair, Royal Blue"/>
    <n v="109.764"/>
    <n v="2"/>
    <n v="0.1"/>
    <x v="4825"/>
    <x v="3"/>
    <x v="1"/>
    <x v="0"/>
    <x v="0"/>
  </r>
  <r>
    <n v="6007"/>
    <s v="CA-2017-129581"/>
    <d v="2017-12-11T00:00:00"/>
    <d v="2017-12-18T00:00:00"/>
    <s v="Standard Class"/>
    <s v="KN-16390"/>
    <x v="471"/>
    <x v="1"/>
    <s v="United States"/>
    <s v="New Bedford"/>
    <x v="31"/>
    <n v="2740"/>
    <x v="3"/>
    <s v="TEC-PH-10001527"/>
    <x v="2"/>
    <x v="7"/>
    <s v="Plantronics MX500i Earset"/>
    <n v="128.85"/>
    <n v="3"/>
    <n v="0"/>
    <x v="4114"/>
    <x v="0"/>
    <x v="3"/>
    <x v="0"/>
    <x v="4"/>
  </r>
  <r>
    <n v="6008"/>
    <s v="CA-2017-129028"/>
    <d v="2017-04-01T00:00:00"/>
    <d v="2017-04-03T00:00:00"/>
    <s v="First Class"/>
    <s v="GB-14530"/>
    <x v="334"/>
    <x v="1"/>
    <s v="United States"/>
    <s v="Florence"/>
    <x v="20"/>
    <n v="29501"/>
    <x v="0"/>
    <s v="FUR-FU-10004006"/>
    <x v="0"/>
    <x v="5"/>
    <s v="Deflect-o DuraMat Lighweight, Studded, Beveled Mat for Low Pile Carpeting"/>
    <n v="127.95"/>
    <n v="3"/>
    <n v="0"/>
    <x v="4746"/>
    <x v="0"/>
    <x v="3"/>
    <x v="1"/>
    <x v="3"/>
  </r>
  <r>
    <n v="6009"/>
    <s v="CA-2015-135580"/>
    <d v="2015-12-30T00:00:00"/>
    <d v="2016-01-03T00:00:00"/>
    <s v="Standard Class"/>
    <s v="CL-12565"/>
    <x v="52"/>
    <x v="0"/>
    <s v="United States"/>
    <s v="Los Angeles"/>
    <x v="1"/>
    <n v="90049"/>
    <x v="1"/>
    <s v="OFF-PA-10000595"/>
    <x v="1"/>
    <x v="10"/>
    <s v="Xerox 1929"/>
    <n v="68.52"/>
    <n v="3"/>
    <n v="0"/>
    <x v="4826"/>
    <x v="0"/>
    <x v="1"/>
    <x v="0"/>
    <x v="4"/>
  </r>
  <r>
    <n v="6010"/>
    <s v="CA-2015-135580"/>
    <d v="2015-12-30T00:00:00"/>
    <d v="2016-01-03T00:00:00"/>
    <s v="Standard Class"/>
    <s v="CL-12565"/>
    <x v="52"/>
    <x v="0"/>
    <s v="United States"/>
    <s v="Los Angeles"/>
    <x v="1"/>
    <n v="90049"/>
    <x v="1"/>
    <s v="OFF-ST-10000798"/>
    <x v="1"/>
    <x v="4"/>
    <s v="2300 Heavy-Duty Transfer File Systems by Perma"/>
    <n v="74.94"/>
    <n v="3"/>
    <n v="0"/>
    <x v="4827"/>
    <x v="0"/>
    <x v="1"/>
    <x v="0"/>
    <x v="4"/>
  </r>
  <r>
    <n v="6011"/>
    <s v="CA-2015-135580"/>
    <d v="2015-12-30T00:00:00"/>
    <d v="2016-01-03T00:00:00"/>
    <s v="Standard Class"/>
    <s v="CL-12565"/>
    <x v="52"/>
    <x v="0"/>
    <s v="United States"/>
    <s v="Los Angeles"/>
    <x v="1"/>
    <n v="90049"/>
    <x v="1"/>
    <s v="TEC-MA-10004002"/>
    <x v="2"/>
    <x v="15"/>
    <s v="Zebra GX420t Direct Thermal/Thermal Transfer Printer"/>
    <n v="2548.56"/>
    <n v="6"/>
    <n v="0.2"/>
    <x v="4828"/>
    <x v="2"/>
    <x v="1"/>
    <x v="0"/>
    <x v="4"/>
  </r>
  <r>
    <n v="6012"/>
    <s v="CA-2015-135580"/>
    <d v="2015-12-30T00:00:00"/>
    <d v="2016-01-03T00:00:00"/>
    <s v="Standard Class"/>
    <s v="CL-12565"/>
    <x v="52"/>
    <x v="0"/>
    <s v="United States"/>
    <s v="Los Angeles"/>
    <x v="1"/>
    <n v="90049"/>
    <x v="1"/>
    <s v="OFF-EN-10003296"/>
    <x v="1"/>
    <x v="12"/>
    <s v="Tyvek Side-Opening Peel &amp; Seel Expanding Envelopes"/>
    <n v="271.44"/>
    <n v="3"/>
    <n v="0"/>
    <x v="3816"/>
    <x v="0"/>
    <x v="1"/>
    <x v="0"/>
    <x v="4"/>
  </r>
  <r>
    <n v="6013"/>
    <s v="CA-2015-135580"/>
    <d v="2015-12-30T00:00:00"/>
    <d v="2016-01-03T00:00:00"/>
    <s v="Standard Class"/>
    <s v="CL-12565"/>
    <x v="52"/>
    <x v="0"/>
    <s v="United States"/>
    <s v="Los Angeles"/>
    <x v="1"/>
    <n v="90049"/>
    <x v="1"/>
    <s v="TEC-PH-10004345"/>
    <x v="2"/>
    <x v="7"/>
    <s v="Cisco SPA 502G IP Phone"/>
    <n v="287.88"/>
    <n v="3"/>
    <n v="0.2"/>
    <x v="4829"/>
    <x v="2"/>
    <x v="1"/>
    <x v="0"/>
    <x v="4"/>
  </r>
  <r>
    <n v="6014"/>
    <s v="CA-2016-159016"/>
    <d v="2016-03-10T00:00:00"/>
    <d v="2016-03-11T00:00:00"/>
    <s v="First Class"/>
    <s v="KF-16285"/>
    <x v="580"/>
    <x v="2"/>
    <s v="United States"/>
    <s v="Los Angeles"/>
    <x v="1"/>
    <n v="90008"/>
    <x v="1"/>
    <s v="OFF-PA-10004405"/>
    <x v="1"/>
    <x v="10"/>
    <s v="Rediform Voice Mail Log Books"/>
    <n v="14.9"/>
    <n v="5"/>
    <n v="0"/>
    <x v="4830"/>
    <x v="0"/>
    <x v="0"/>
    <x v="3"/>
    <x v="10"/>
  </r>
  <r>
    <n v="6015"/>
    <s v="CA-2016-159016"/>
    <d v="2016-03-10T00:00:00"/>
    <d v="2016-03-11T00:00:00"/>
    <s v="First Class"/>
    <s v="KF-16285"/>
    <x v="580"/>
    <x v="2"/>
    <s v="United States"/>
    <s v="Los Angeles"/>
    <x v="1"/>
    <n v="90008"/>
    <x v="1"/>
    <s v="TEC-PH-10002885"/>
    <x v="2"/>
    <x v="7"/>
    <s v="Apple iPhone 5"/>
    <n v="4158.9120000000003"/>
    <n v="8"/>
    <n v="0.2"/>
    <x v="4831"/>
    <x v="2"/>
    <x v="0"/>
    <x v="3"/>
    <x v="10"/>
  </r>
  <r>
    <n v="6016"/>
    <s v="CA-2014-102652"/>
    <d v="2014-04-06T00:00:00"/>
    <d v="2014-04-12T00:00:00"/>
    <s v="Standard Class"/>
    <s v="AY-10555"/>
    <x v="672"/>
    <x v="1"/>
    <s v="United States"/>
    <s v="Los Angeles"/>
    <x v="1"/>
    <n v="90049"/>
    <x v="1"/>
    <s v="FUR-FU-10000747"/>
    <x v="0"/>
    <x v="5"/>
    <s v="Tenex B1-RE Series Chair Mats for Low Pile Carpets"/>
    <n v="91.96"/>
    <n v="2"/>
    <n v="0"/>
    <x v="4707"/>
    <x v="0"/>
    <x v="2"/>
    <x v="1"/>
    <x v="3"/>
  </r>
  <r>
    <n v="6017"/>
    <s v="CA-2014-102652"/>
    <d v="2014-04-06T00:00:00"/>
    <d v="2014-04-12T00:00:00"/>
    <s v="Standard Class"/>
    <s v="AY-10555"/>
    <x v="672"/>
    <x v="1"/>
    <s v="United States"/>
    <s v="Los Angeles"/>
    <x v="1"/>
    <n v="90049"/>
    <x v="1"/>
    <s v="FUR-FU-10001918"/>
    <x v="0"/>
    <x v="5"/>
    <s v="C-Line Cubicle Keepers Polyproplyene Holder With Velcro Backings"/>
    <n v="33.11"/>
    <n v="7"/>
    <n v="0"/>
    <x v="937"/>
    <x v="0"/>
    <x v="2"/>
    <x v="1"/>
    <x v="3"/>
  </r>
  <r>
    <n v="6018"/>
    <s v="CA-2014-102652"/>
    <d v="2014-04-06T00:00:00"/>
    <d v="2014-04-12T00:00:00"/>
    <s v="Standard Class"/>
    <s v="AY-10555"/>
    <x v="672"/>
    <x v="1"/>
    <s v="United States"/>
    <s v="Los Angeles"/>
    <x v="1"/>
    <n v="90049"/>
    <x v="1"/>
    <s v="OFF-PA-10003309"/>
    <x v="1"/>
    <x v="10"/>
    <s v="Xerox 211"/>
    <n v="19.440000000000001"/>
    <n v="3"/>
    <n v="0"/>
    <x v="551"/>
    <x v="0"/>
    <x v="2"/>
    <x v="1"/>
    <x v="3"/>
  </r>
  <r>
    <n v="6019"/>
    <s v="CA-2014-102652"/>
    <d v="2014-04-06T00:00:00"/>
    <d v="2014-04-12T00:00:00"/>
    <s v="Standard Class"/>
    <s v="AY-10555"/>
    <x v="672"/>
    <x v="1"/>
    <s v="United States"/>
    <s v="Los Angeles"/>
    <x v="1"/>
    <n v="90049"/>
    <x v="1"/>
    <s v="OFF-PA-10001977"/>
    <x v="1"/>
    <x v="10"/>
    <s v="Xerox 194"/>
    <n v="55.48"/>
    <n v="1"/>
    <n v="0"/>
    <x v="458"/>
    <x v="0"/>
    <x v="2"/>
    <x v="1"/>
    <x v="3"/>
  </r>
  <r>
    <n v="6020"/>
    <s v="CA-2014-152422"/>
    <d v="2014-10-05T00:00:00"/>
    <d v="2014-10-10T00:00:00"/>
    <s v="Second Class"/>
    <s v="BD-11635"/>
    <x v="631"/>
    <x v="0"/>
    <s v="United States"/>
    <s v="Columbus"/>
    <x v="24"/>
    <n v="43229"/>
    <x v="3"/>
    <s v="OFF-AP-10002892"/>
    <x v="1"/>
    <x v="9"/>
    <s v="Belkin F5C206VTEL 6 Outlet Surge"/>
    <n v="91.92"/>
    <n v="5"/>
    <n v="0.2"/>
    <x v="4832"/>
    <x v="2"/>
    <x v="2"/>
    <x v="0"/>
    <x v="2"/>
  </r>
  <r>
    <n v="6021"/>
    <s v="US-2016-156692"/>
    <d v="2016-08-13T00:00:00"/>
    <d v="2016-08-13T00:00:00"/>
    <s v="Same Day"/>
    <s v="HG-15025"/>
    <x v="643"/>
    <x v="0"/>
    <s v="United States"/>
    <s v="Kenner"/>
    <x v="28"/>
    <n v="70065"/>
    <x v="0"/>
    <s v="OFF-AP-10002222"/>
    <x v="1"/>
    <x v="9"/>
    <s v="Staple holder"/>
    <n v="17.34"/>
    <n v="2"/>
    <n v="0"/>
    <x v="4584"/>
    <x v="0"/>
    <x v="0"/>
    <x v="2"/>
    <x v="6"/>
  </r>
  <r>
    <n v="6022"/>
    <s v="US-2016-156692"/>
    <d v="2016-08-13T00:00:00"/>
    <d v="2016-08-13T00:00:00"/>
    <s v="Same Day"/>
    <s v="HG-15025"/>
    <x v="643"/>
    <x v="0"/>
    <s v="United States"/>
    <s v="Kenner"/>
    <x v="28"/>
    <n v="70065"/>
    <x v="0"/>
    <s v="TEC-AC-10000158"/>
    <x v="2"/>
    <x v="11"/>
    <s v="Sony 64GB Class 10 Micro SDHC R40 Memory Card"/>
    <n v="71.98"/>
    <n v="2"/>
    <n v="0"/>
    <x v="2404"/>
    <x v="0"/>
    <x v="0"/>
    <x v="2"/>
    <x v="6"/>
  </r>
  <r>
    <n v="6023"/>
    <s v="CA-2014-130869"/>
    <d v="2014-11-17T00:00:00"/>
    <d v="2014-11-21T00:00:00"/>
    <s v="Standard Class"/>
    <s v="CB-12025"/>
    <x v="90"/>
    <x v="0"/>
    <s v="United States"/>
    <s v="Cedar Hill"/>
    <x v="5"/>
    <n v="75104"/>
    <x v="2"/>
    <s v="OFF-EN-10002600"/>
    <x v="1"/>
    <x v="12"/>
    <s v="Redi-Strip #10 Envelopes, 4 1/8 x 9 1/2"/>
    <n v="7.08"/>
    <n v="3"/>
    <n v="0.2"/>
    <x v="943"/>
    <x v="2"/>
    <x v="2"/>
    <x v="0"/>
    <x v="0"/>
  </r>
  <r>
    <n v="6024"/>
    <s v="US-2017-128832"/>
    <d v="2017-04-24T00:00:00"/>
    <d v="2017-04-27T00:00:00"/>
    <s v="First Class"/>
    <s v="LS-16945"/>
    <x v="322"/>
    <x v="1"/>
    <s v="United States"/>
    <s v="Providence"/>
    <x v="34"/>
    <n v="2908"/>
    <x v="3"/>
    <s v="TEC-AC-10004855"/>
    <x v="2"/>
    <x v="11"/>
    <s v="V7 USB Numeric Keypad"/>
    <n v="69.98"/>
    <n v="2"/>
    <n v="0"/>
    <x v="4833"/>
    <x v="0"/>
    <x v="3"/>
    <x v="1"/>
    <x v="3"/>
  </r>
  <r>
    <n v="6025"/>
    <s v="CA-2017-139717"/>
    <d v="2017-08-24T00:00:00"/>
    <d v="2017-08-26T00:00:00"/>
    <s v="Second Class"/>
    <s v="DM-13015"/>
    <x v="661"/>
    <x v="0"/>
    <s v="United States"/>
    <s v="Lancaster"/>
    <x v="24"/>
    <n v="43130"/>
    <x v="3"/>
    <s v="OFF-AP-10000938"/>
    <x v="1"/>
    <x v="9"/>
    <s v="Avanti 1.7 Cu. Ft. Refrigerator"/>
    <n v="646.27200000000005"/>
    <n v="8"/>
    <n v="0.2"/>
    <x v="4834"/>
    <x v="2"/>
    <x v="3"/>
    <x v="2"/>
    <x v="6"/>
  </r>
  <r>
    <n v="6026"/>
    <s v="CA-2017-139717"/>
    <d v="2017-08-24T00:00:00"/>
    <d v="2017-08-26T00:00:00"/>
    <s v="Second Class"/>
    <s v="DM-13015"/>
    <x v="661"/>
    <x v="0"/>
    <s v="United States"/>
    <s v="Lancaster"/>
    <x v="24"/>
    <n v="43130"/>
    <x v="3"/>
    <s v="OFF-PA-10002195"/>
    <x v="1"/>
    <x v="10"/>
    <s v="Xerox 1966"/>
    <n v="10.368"/>
    <n v="2"/>
    <n v="0.2"/>
    <x v="4413"/>
    <x v="2"/>
    <x v="3"/>
    <x v="2"/>
    <x v="6"/>
  </r>
  <r>
    <n v="6027"/>
    <s v="CA-2017-136007"/>
    <d v="2017-02-23T00:00:00"/>
    <d v="2017-03-02T00:00:00"/>
    <s v="Standard Class"/>
    <s v="AC-10615"/>
    <x v="556"/>
    <x v="1"/>
    <s v="United States"/>
    <s v="Seattle"/>
    <x v="4"/>
    <n v="98115"/>
    <x v="1"/>
    <s v="OFF-FA-10002701"/>
    <x v="1"/>
    <x v="13"/>
    <s v="Alliance Rubber Bands"/>
    <n v="8.4"/>
    <n v="5"/>
    <n v="0"/>
    <x v="4835"/>
    <x v="0"/>
    <x v="3"/>
    <x v="3"/>
    <x v="11"/>
  </r>
  <r>
    <n v="6028"/>
    <s v="CA-2017-136007"/>
    <d v="2017-02-23T00:00:00"/>
    <d v="2017-03-02T00:00:00"/>
    <s v="Standard Class"/>
    <s v="AC-10615"/>
    <x v="556"/>
    <x v="1"/>
    <s v="United States"/>
    <s v="Seattle"/>
    <x v="4"/>
    <n v="98115"/>
    <x v="1"/>
    <s v="TEC-PH-10003589"/>
    <x v="2"/>
    <x v="7"/>
    <s v="invisibleSHIELD by ZAGG Smudge-Free Screen Protector"/>
    <n v="71.959999999999994"/>
    <n v="5"/>
    <n v="0.2"/>
    <x v="1037"/>
    <x v="2"/>
    <x v="3"/>
    <x v="3"/>
    <x v="11"/>
  </r>
  <r>
    <n v="6029"/>
    <s v="CA-2016-157364"/>
    <d v="2016-11-19T00:00:00"/>
    <d v="2016-11-21T00:00:00"/>
    <s v="First Class"/>
    <s v="LT-17110"/>
    <x v="299"/>
    <x v="0"/>
    <s v="United States"/>
    <s v="Jacksonville"/>
    <x v="3"/>
    <n v="28540"/>
    <x v="0"/>
    <s v="OFF-AR-10003752"/>
    <x v="1"/>
    <x v="6"/>
    <s v="Deluxe Chalkboard Eraser Cleaner"/>
    <n v="18.48"/>
    <n v="2"/>
    <n v="0.2"/>
    <x v="4836"/>
    <x v="2"/>
    <x v="0"/>
    <x v="0"/>
    <x v="0"/>
  </r>
  <r>
    <n v="6030"/>
    <s v="US-2016-112970"/>
    <d v="2016-11-14T00:00:00"/>
    <d v="2016-11-15T00:00:00"/>
    <s v="First Class"/>
    <s v="TB-21250"/>
    <x v="621"/>
    <x v="0"/>
    <s v="United States"/>
    <s v="Los Angeles"/>
    <x v="1"/>
    <n v="90049"/>
    <x v="1"/>
    <s v="OFF-AR-10003829"/>
    <x v="1"/>
    <x v="6"/>
    <s v="Newell 35"/>
    <n v="9.84"/>
    <n v="3"/>
    <n v="0"/>
    <x v="301"/>
    <x v="0"/>
    <x v="0"/>
    <x v="0"/>
    <x v="0"/>
  </r>
  <r>
    <n v="6031"/>
    <s v="US-2017-152492"/>
    <d v="2017-07-06T00:00:00"/>
    <d v="2017-07-06T00:00:00"/>
    <s v="Same Day"/>
    <s v="AH-10585"/>
    <x v="738"/>
    <x v="0"/>
    <s v="United States"/>
    <s v="Miami"/>
    <x v="2"/>
    <n v="33142"/>
    <x v="0"/>
    <s v="FUR-CH-10000155"/>
    <x v="0"/>
    <x v="1"/>
    <s v="Global Comet Stacking Armless Chair"/>
    <n v="239.24"/>
    <n v="1"/>
    <n v="0.2"/>
    <x v="4837"/>
    <x v="2"/>
    <x v="3"/>
    <x v="2"/>
    <x v="7"/>
  </r>
  <r>
    <n v="6032"/>
    <s v="CA-2016-101168"/>
    <d v="2016-12-25T00:00:00"/>
    <d v="2017-01-01T00:00:00"/>
    <s v="Standard Class"/>
    <s v="SS-20140"/>
    <x v="164"/>
    <x v="1"/>
    <s v="United States"/>
    <s v="Nashua"/>
    <x v="38"/>
    <n v="3060"/>
    <x v="3"/>
    <s v="FUR-FU-10003142"/>
    <x v="0"/>
    <x v="5"/>
    <s v="Master Big Foot Doorstop, Beige"/>
    <n v="21.12"/>
    <n v="4"/>
    <n v="0"/>
    <x v="4796"/>
    <x v="0"/>
    <x v="0"/>
    <x v="0"/>
    <x v="4"/>
  </r>
  <r>
    <n v="6033"/>
    <s v="CA-2017-104010"/>
    <d v="2017-04-23T00:00:00"/>
    <d v="2017-04-25T00:00:00"/>
    <s v="First Class"/>
    <s v="TD-20995"/>
    <x v="143"/>
    <x v="0"/>
    <s v="United States"/>
    <s v="New York City"/>
    <x v="15"/>
    <n v="10011"/>
    <x v="3"/>
    <s v="OFF-SU-10001218"/>
    <x v="1"/>
    <x v="14"/>
    <s v="Fiskars Softgrip Scissors"/>
    <n v="54.9"/>
    <n v="5"/>
    <n v="0"/>
    <x v="3057"/>
    <x v="0"/>
    <x v="3"/>
    <x v="1"/>
    <x v="3"/>
  </r>
  <r>
    <n v="6034"/>
    <s v="CA-2015-130253"/>
    <d v="2015-12-14T00:00:00"/>
    <d v="2015-12-18T00:00:00"/>
    <s v="Standard Class"/>
    <s v="PP-18955"/>
    <x v="452"/>
    <x v="2"/>
    <s v="United States"/>
    <s v="Los Angeles"/>
    <x v="1"/>
    <n v="90036"/>
    <x v="1"/>
    <s v="FUR-FU-10002963"/>
    <x v="0"/>
    <x v="5"/>
    <s v="Master Caster Door Stop, Gray"/>
    <n v="15.24"/>
    <n v="3"/>
    <n v="0"/>
    <x v="2858"/>
    <x v="0"/>
    <x v="1"/>
    <x v="0"/>
    <x v="4"/>
  </r>
  <r>
    <n v="6035"/>
    <s v="US-2015-155369"/>
    <d v="2015-04-19T00:00:00"/>
    <d v="2015-04-25T00:00:00"/>
    <s v="Standard Class"/>
    <s v="PG-18820"/>
    <x v="310"/>
    <x v="0"/>
    <s v="United States"/>
    <s v="Carrollton"/>
    <x v="5"/>
    <n v="75007"/>
    <x v="2"/>
    <s v="OFF-AP-10002578"/>
    <x v="1"/>
    <x v="9"/>
    <s v="Fellowes Premier Superior Surge Suppressor, 10-Outlet, With Phone and Remote"/>
    <n v="19.568000000000001"/>
    <n v="2"/>
    <n v="0.8"/>
    <x v="4838"/>
    <x v="1"/>
    <x v="1"/>
    <x v="1"/>
    <x v="3"/>
  </r>
  <r>
    <n v="6036"/>
    <s v="US-2015-155369"/>
    <d v="2015-04-19T00:00:00"/>
    <d v="2015-04-25T00:00:00"/>
    <s v="Standard Class"/>
    <s v="PG-18820"/>
    <x v="310"/>
    <x v="0"/>
    <s v="United States"/>
    <s v="Carrollton"/>
    <x v="5"/>
    <n v="75007"/>
    <x v="2"/>
    <s v="OFF-BI-10003925"/>
    <x v="1"/>
    <x v="8"/>
    <s v="Fellowes PB300 Plastic Comb Binding Machine"/>
    <n v="310.392"/>
    <n v="4"/>
    <n v="0.8"/>
    <x v="4839"/>
    <x v="1"/>
    <x v="1"/>
    <x v="1"/>
    <x v="3"/>
  </r>
  <r>
    <n v="6037"/>
    <s v="CA-2016-131205"/>
    <d v="2016-09-04T00:00:00"/>
    <d v="2016-09-08T00:00:00"/>
    <s v="Standard Class"/>
    <s v="AA-10645"/>
    <x v="731"/>
    <x v="0"/>
    <s v="United States"/>
    <s v="Georgetown"/>
    <x v="0"/>
    <n v="40324"/>
    <x v="0"/>
    <s v="FUR-FU-10003347"/>
    <x v="0"/>
    <x v="5"/>
    <s v="Coloredge Poster Frame"/>
    <n v="42.6"/>
    <n v="3"/>
    <n v="0"/>
    <x v="543"/>
    <x v="0"/>
    <x v="0"/>
    <x v="2"/>
    <x v="8"/>
  </r>
  <r>
    <n v="6038"/>
    <s v="CA-2016-131205"/>
    <d v="2016-09-04T00:00:00"/>
    <d v="2016-09-08T00:00:00"/>
    <s v="Standard Class"/>
    <s v="AA-10645"/>
    <x v="731"/>
    <x v="0"/>
    <s v="United States"/>
    <s v="Georgetown"/>
    <x v="0"/>
    <n v="40324"/>
    <x v="0"/>
    <s v="OFF-BI-10000315"/>
    <x v="1"/>
    <x v="8"/>
    <s v="Poly Designer Cover &amp; Back"/>
    <n v="113.94"/>
    <n v="6"/>
    <n v="0"/>
    <x v="3723"/>
    <x v="0"/>
    <x v="0"/>
    <x v="2"/>
    <x v="8"/>
  </r>
  <r>
    <n v="6039"/>
    <s v="CA-2016-131205"/>
    <d v="2016-09-04T00:00:00"/>
    <d v="2016-09-08T00:00:00"/>
    <s v="Standard Class"/>
    <s v="AA-10645"/>
    <x v="731"/>
    <x v="0"/>
    <s v="United States"/>
    <s v="Georgetown"/>
    <x v="0"/>
    <n v="40324"/>
    <x v="0"/>
    <s v="OFF-ST-10002583"/>
    <x v="1"/>
    <x v="4"/>
    <s v="Fellowes Neat Ideas Storage Cubes"/>
    <n v="129.91999999999999"/>
    <n v="4"/>
    <n v="0"/>
    <x v="4840"/>
    <x v="0"/>
    <x v="0"/>
    <x v="2"/>
    <x v="8"/>
  </r>
  <r>
    <n v="6040"/>
    <s v="CA-2016-131205"/>
    <d v="2016-09-04T00:00:00"/>
    <d v="2016-09-08T00:00:00"/>
    <s v="Standard Class"/>
    <s v="AA-10645"/>
    <x v="731"/>
    <x v="0"/>
    <s v="United States"/>
    <s v="Georgetown"/>
    <x v="0"/>
    <n v="40324"/>
    <x v="0"/>
    <s v="OFF-AR-10003469"/>
    <x v="1"/>
    <x v="6"/>
    <s v="Nontoxic Chalk"/>
    <n v="5.28"/>
    <n v="3"/>
    <n v="0"/>
    <x v="4841"/>
    <x v="0"/>
    <x v="0"/>
    <x v="2"/>
    <x v="8"/>
  </r>
  <r>
    <n v="6041"/>
    <s v="CA-2017-122364"/>
    <d v="2017-09-24T00:00:00"/>
    <d v="2017-09-29T00:00:00"/>
    <s v="Standard Class"/>
    <s v="FA-14230"/>
    <x v="135"/>
    <x v="1"/>
    <s v="United States"/>
    <s v="Los Angeles"/>
    <x v="1"/>
    <n v="90008"/>
    <x v="1"/>
    <s v="TEC-PH-10001817"/>
    <x v="2"/>
    <x v="7"/>
    <s v="Wilson Electronics DB Pro Signal Booster"/>
    <n v="859.2"/>
    <n v="3"/>
    <n v="0.2"/>
    <x v="4842"/>
    <x v="2"/>
    <x v="3"/>
    <x v="2"/>
    <x v="8"/>
  </r>
  <r>
    <n v="6042"/>
    <s v="CA-2017-122364"/>
    <d v="2017-09-24T00:00:00"/>
    <d v="2017-09-29T00:00:00"/>
    <s v="Standard Class"/>
    <s v="FA-14230"/>
    <x v="135"/>
    <x v="1"/>
    <s v="United States"/>
    <s v="Los Angeles"/>
    <x v="1"/>
    <n v="90008"/>
    <x v="1"/>
    <s v="TEC-MA-10001031"/>
    <x v="2"/>
    <x v="15"/>
    <s v="Socket Bluetooth Cordless Hand Scanner (CHS)"/>
    <n v="506.28"/>
    <n v="3"/>
    <n v="0.2"/>
    <x v="4843"/>
    <x v="2"/>
    <x v="3"/>
    <x v="2"/>
    <x v="8"/>
  </r>
  <r>
    <n v="6043"/>
    <s v="CA-2016-117912"/>
    <d v="2016-02-04T00:00:00"/>
    <d v="2016-02-08T00:00:00"/>
    <s v="Standard Class"/>
    <s v="TB-21520"/>
    <x v="14"/>
    <x v="0"/>
    <s v="United States"/>
    <s v="Sierra Vista"/>
    <x v="16"/>
    <n v="85635"/>
    <x v="1"/>
    <s v="FUR-FU-10002088"/>
    <x v="0"/>
    <x v="5"/>
    <s v="Nu-Dell Float Frame 11 x 14 1/2"/>
    <n v="14.368"/>
    <n v="2"/>
    <n v="0.2"/>
    <x v="2567"/>
    <x v="2"/>
    <x v="0"/>
    <x v="3"/>
    <x v="11"/>
  </r>
  <r>
    <n v="6044"/>
    <s v="CA-2017-145702"/>
    <d v="2017-05-19T00:00:00"/>
    <d v="2017-05-24T00:00:00"/>
    <s v="Second Class"/>
    <s v="AH-10075"/>
    <x v="340"/>
    <x v="1"/>
    <s v="United States"/>
    <s v="Knoxville"/>
    <x v="18"/>
    <n v="37918"/>
    <x v="0"/>
    <s v="FUR-CH-10001482"/>
    <x v="0"/>
    <x v="1"/>
    <s v="Office Star - Mesh Screen back chair with Vinyl seat"/>
    <n v="314.35199999999998"/>
    <n v="3"/>
    <n v="0.2"/>
    <x v="2530"/>
    <x v="2"/>
    <x v="3"/>
    <x v="1"/>
    <x v="5"/>
  </r>
  <r>
    <n v="6045"/>
    <s v="CA-2017-145702"/>
    <d v="2017-05-19T00:00:00"/>
    <d v="2017-05-24T00:00:00"/>
    <s v="Second Class"/>
    <s v="AH-10075"/>
    <x v="340"/>
    <x v="1"/>
    <s v="United States"/>
    <s v="Knoxville"/>
    <x v="18"/>
    <n v="37918"/>
    <x v="0"/>
    <s v="OFF-PA-10001526"/>
    <x v="1"/>
    <x v="10"/>
    <s v="Xerox 1949"/>
    <n v="27.888000000000002"/>
    <n v="7"/>
    <n v="0.2"/>
    <x v="4844"/>
    <x v="2"/>
    <x v="3"/>
    <x v="1"/>
    <x v="5"/>
  </r>
  <r>
    <n v="6046"/>
    <s v="CA-2015-113215"/>
    <d v="2015-09-03T00:00:00"/>
    <d v="2015-09-08T00:00:00"/>
    <s v="Standard Class"/>
    <s v="CP-12085"/>
    <x v="434"/>
    <x v="1"/>
    <s v="United States"/>
    <s v="Tucson"/>
    <x v="16"/>
    <n v="85705"/>
    <x v="1"/>
    <s v="FUR-FU-10002937"/>
    <x v="0"/>
    <x v="5"/>
    <s v="GE 48&quot; Fluorescent Tube, Cool White Energy Saver, 34 Watts, 30/Box"/>
    <n v="238.15199999999999"/>
    <n v="3"/>
    <n v="0.2"/>
    <x v="4845"/>
    <x v="2"/>
    <x v="1"/>
    <x v="2"/>
    <x v="8"/>
  </r>
  <r>
    <n v="6047"/>
    <s v="CA-2016-154662"/>
    <d v="2016-06-09T00:00:00"/>
    <d v="2016-06-16T00:00:00"/>
    <s v="Standard Class"/>
    <s v="BF-11215"/>
    <x v="682"/>
    <x v="2"/>
    <s v="United States"/>
    <s v="Minneapolis"/>
    <x v="11"/>
    <n v="55407"/>
    <x v="2"/>
    <s v="FUR-TA-10001771"/>
    <x v="0"/>
    <x v="3"/>
    <s v="Bush Cubix Conference Tables, Fully Assembled"/>
    <n v="692.94"/>
    <n v="3"/>
    <n v="0"/>
    <x v="4846"/>
    <x v="0"/>
    <x v="0"/>
    <x v="1"/>
    <x v="1"/>
  </r>
  <r>
    <n v="6048"/>
    <s v="CA-2015-105571"/>
    <d v="2015-11-07T00:00:00"/>
    <d v="2015-11-11T00:00:00"/>
    <s v="Standard Class"/>
    <s v="CP-12340"/>
    <x v="291"/>
    <x v="1"/>
    <s v="United States"/>
    <s v="Miami"/>
    <x v="2"/>
    <n v="33142"/>
    <x v="0"/>
    <s v="OFF-BI-10003305"/>
    <x v="1"/>
    <x v="8"/>
    <s v="Avery Hanging File Binders"/>
    <n v="16.146000000000001"/>
    <n v="9"/>
    <n v="0.7"/>
    <x v="4847"/>
    <x v="1"/>
    <x v="1"/>
    <x v="0"/>
    <x v="0"/>
  </r>
  <r>
    <n v="6049"/>
    <s v="CA-2015-105571"/>
    <d v="2015-11-07T00:00:00"/>
    <d v="2015-11-11T00:00:00"/>
    <s v="Standard Class"/>
    <s v="CP-12340"/>
    <x v="291"/>
    <x v="1"/>
    <s v="United States"/>
    <s v="Miami"/>
    <x v="2"/>
    <n v="33142"/>
    <x v="0"/>
    <s v="OFF-BI-10001359"/>
    <x v="1"/>
    <x v="8"/>
    <s v="GBC DocuBind TL300 Electric Binding System"/>
    <n v="1345.4849999999999"/>
    <n v="5"/>
    <n v="0.7"/>
    <x v="4848"/>
    <x v="1"/>
    <x v="1"/>
    <x v="0"/>
    <x v="0"/>
  </r>
  <r>
    <n v="6050"/>
    <s v="CA-2016-152765"/>
    <d v="2016-06-15T00:00:00"/>
    <d v="2016-06-18T00:00:00"/>
    <s v="First Class"/>
    <s v="LS-17245"/>
    <x v="201"/>
    <x v="0"/>
    <s v="United States"/>
    <s v="Houston"/>
    <x v="5"/>
    <n v="77036"/>
    <x v="2"/>
    <s v="OFF-PA-10000483"/>
    <x v="1"/>
    <x v="10"/>
    <s v="Xerox 19"/>
    <n v="173.488"/>
    <n v="7"/>
    <n v="0.2"/>
    <x v="4849"/>
    <x v="2"/>
    <x v="0"/>
    <x v="1"/>
    <x v="1"/>
  </r>
  <r>
    <n v="6051"/>
    <s v="CA-2015-153878"/>
    <d v="2015-04-25T00:00:00"/>
    <d v="2015-04-30T00:00:00"/>
    <s v="Standard Class"/>
    <s v="TS-21655"/>
    <x v="772"/>
    <x v="0"/>
    <s v="United States"/>
    <s v="Milwaukee"/>
    <x v="6"/>
    <n v="53209"/>
    <x v="2"/>
    <s v="OFF-AR-10000658"/>
    <x v="1"/>
    <x v="6"/>
    <s v="Newell 324"/>
    <n v="57.75"/>
    <n v="5"/>
    <n v="0"/>
    <x v="4090"/>
    <x v="0"/>
    <x v="1"/>
    <x v="1"/>
    <x v="3"/>
  </r>
  <r>
    <n v="6052"/>
    <s v="CA-2015-153878"/>
    <d v="2015-04-25T00:00:00"/>
    <d v="2015-04-30T00:00:00"/>
    <s v="Standard Class"/>
    <s v="TS-21655"/>
    <x v="772"/>
    <x v="0"/>
    <s v="United States"/>
    <s v="Milwaukee"/>
    <x v="6"/>
    <n v="53209"/>
    <x v="2"/>
    <s v="OFF-AP-10001205"/>
    <x v="1"/>
    <x v="9"/>
    <s v="Belkin 5 Outlet SurgeMaster Power Centers"/>
    <n v="272.39999999999998"/>
    <n v="5"/>
    <n v="0"/>
    <x v="1638"/>
    <x v="0"/>
    <x v="1"/>
    <x v="1"/>
    <x v="3"/>
  </r>
  <r>
    <n v="6053"/>
    <s v="CA-2016-124016"/>
    <d v="2016-09-23T00:00:00"/>
    <d v="2016-09-26T00:00:00"/>
    <s v="Second Class"/>
    <s v="JS-15940"/>
    <x v="185"/>
    <x v="2"/>
    <s v="United States"/>
    <s v="Lancaster"/>
    <x v="24"/>
    <n v="43130"/>
    <x v="3"/>
    <s v="OFF-PA-10002586"/>
    <x v="1"/>
    <x v="10"/>
    <s v="Xerox 1970"/>
    <n v="11.952"/>
    <n v="3"/>
    <n v="0.2"/>
    <x v="3517"/>
    <x v="2"/>
    <x v="0"/>
    <x v="2"/>
    <x v="8"/>
  </r>
  <r>
    <n v="6054"/>
    <s v="CA-2016-124016"/>
    <d v="2016-09-23T00:00:00"/>
    <d v="2016-09-26T00:00:00"/>
    <s v="Second Class"/>
    <s v="JS-15940"/>
    <x v="185"/>
    <x v="2"/>
    <s v="United States"/>
    <s v="Lancaster"/>
    <x v="24"/>
    <n v="43130"/>
    <x v="3"/>
    <s v="FUR-FU-10004963"/>
    <x v="0"/>
    <x v="5"/>
    <s v="Eldon 400 Class Desk Accessories, Black Carbon"/>
    <n v="28"/>
    <n v="4"/>
    <n v="0.2"/>
    <x v="4850"/>
    <x v="2"/>
    <x v="0"/>
    <x v="2"/>
    <x v="8"/>
  </r>
  <r>
    <n v="6055"/>
    <s v="CA-2016-124016"/>
    <d v="2016-09-23T00:00:00"/>
    <d v="2016-09-26T00:00:00"/>
    <s v="Second Class"/>
    <s v="JS-15940"/>
    <x v="185"/>
    <x v="2"/>
    <s v="United States"/>
    <s v="Lancaster"/>
    <x v="24"/>
    <n v="43130"/>
    <x v="3"/>
    <s v="OFF-BI-10002071"/>
    <x v="1"/>
    <x v="8"/>
    <s v="Fellowes Black Plastic Comb Bindings"/>
    <n v="12.201000000000001"/>
    <n v="7"/>
    <n v="0.7"/>
    <x v="4851"/>
    <x v="1"/>
    <x v="0"/>
    <x v="2"/>
    <x v="8"/>
  </r>
  <r>
    <n v="6056"/>
    <s v="CA-2016-113551"/>
    <d v="2016-08-18T00:00:00"/>
    <d v="2016-08-20T00:00:00"/>
    <s v="First Class"/>
    <s v="NF-18385"/>
    <x v="173"/>
    <x v="0"/>
    <s v="United States"/>
    <s v="Edinburg"/>
    <x v="5"/>
    <n v="78539"/>
    <x v="2"/>
    <s v="OFF-BI-10001617"/>
    <x v="1"/>
    <x v="8"/>
    <s v="GBC Wire Binding Combs"/>
    <n v="2.0680000000000001"/>
    <n v="1"/>
    <n v="0.8"/>
    <x v="4852"/>
    <x v="1"/>
    <x v="0"/>
    <x v="2"/>
    <x v="6"/>
  </r>
  <r>
    <n v="6057"/>
    <s v="CA-2016-113551"/>
    <d v="2016-08-18T00:00:00"/>
    <d v="2016-08-20T00:00:00"/>
    <s v="First Class"/>
    <s v="NF-18385"/>
    <x v="173"/>
    <x v="0"/>
    <s v="United States"/>
    <s v="Edinburg"/>
    <x v="5"/>
    <n v="78539"/>
    <x v="2"/>
    <s v="OFF-PA-10004665"/>
    <x v="1"/>
    <x v="10"/>
    <s v="Advantus Motivational Note Cards"/>
    <n v="83.84"/>
    <n v="8"/>
    <n v="0.2"/>
    <x v="4853"/>
    <x v="2"/>
    <x v="0"/>
    <x v="2"/>
    <x v="6"/>
  </r>
  <r>
    <n v="6058"/>
    <s v="CA-2014-107524"/>
    <d v="2014-03-02T00:00:00"/>
    <d v="2014-03-08T00:00:00"/>
    <s v="Standard Class"/>
    <s v="KN-16705"/>
    <x v="607"/>
    <x v="2"/>
    <s v="United States"/>
    <s v="New York City"/>
    <x v="15"/>
    <n v="10009"/>
    <x v="3"/>
    <s v="OFF-EN-10001990"/>
    <x v="1"/>
    <x v="12"/>
    <s v="Staple envelope"/>
    <n v="11.36"/>
    <n v="2"/>
    <n v="0"/>
    <x v="732"/>
    <x v="0"/>
    <x v="2"/>
    <x v="3"/>
    <x v="10"/>
  </r>
  <r>
    <n v="6059"/>
    <s v="CA-2014-107524"/>
    <d v="2014-03-02T00:00:00"/>
    <d v="2014-03-08T00:00:00"/>
    <s v="Standard Class"/>
    <s v="KN-16705"/>
    <x v="607"/>
    <x v="2"/>
    <s v="United States"/>
    <s v="New York City"/>
    <x v="15"/>
    <n v="10009"/>
    <x v="3"/>
    <s v="OFF-PA-10000587"/>
    <x v="1"/>
    <x v="10"/>
    <s v="Array Parchment Paper, Assorted Colors"/>
    <n v="36.4"/>
    <n v="5"/>
    <n v="0"/>
    <x v="4854"/>
    <x v="0"/>
    <x v="2"/>
    <x v="3"/>
    <x v="10"/>
  </r>
  <r>
    <n v="6060"/>
    <s v="CA-2014-138072"/>
    <d v="2014-12-30T00:00:00"/>
    <d v="2015-01-03T00:00:00"/>
    <s v="Standard Class"/>
    <s v="GA-14725"/>
    <x v="315"/>
    <x v="0"/>
    <s v="United States"/>
    <s v="Philadelphia"/>
    <x v="9"/>
    <n v="19120"/>
    <x v="3"/>
    <s v="TEC-AC-10004859"/>
    <x v="2"/>
    <x v="11"/>
    <s v="Maxell Pro 80 Minute CD-R, 10/Pack"/>
    <n v="27.968"/>
    <n v="2"/>
    <n v="0.2"/>
    <x v="4855"/>
    <x v="2"/>
    <x v="2"/>
    <x v="0"/>
    <x v="4"/>
  </r>
  <r>
    <n v="6061"/>
    <s v="CA-2015-134201"/>
    <d v="2015-04-10T00:00:00"/>
    <d v="2015-04-16T00:00:00"/>
    <s v="Standard Class"/>
    <s v="EH-14125"/>
    <x v="258"/>
    <x v="2"/>
    <s v="United States"/>
    <s v="Rochester"/>
    <x v="15"/>
    <n v="14609"/>
    <x v="3"/>
    <s v="OFF-ST-10001476"/>
    <x v="1"/>
    <x v="4"/>
    <s v="Steel Personal Filing/Posting Tote"/>
    <n v="142.04"/>
    <n v="4"/>
    <n v="0"/>
    <x v="4856"/>
    <x v="0"/>
    <x v="1"/>
    <x v="1"/>
    <x v="3"/>
  </r>
  <r>
    <n v="6062"/>
    <s v="CA-2015-134201"/>
    <d v="2015-04-10T00:00:00"/>
    <d v="2015-04-16T00:00:00"/>
    <s v="Standard Class"/>
    <s v="EH-14125"/>
    <x v="258"/>
    <x v="2"/>
    <s v="United States"/>
    <s v="Rochester"/>
    <x v="15"/>
    <n v="14609"/>
    <x v="3"/>
    <s v="OFF-AR-10002804"/>
    <x v="1"/>
    <x v="6"/>
    <s v="Faber Castell Col-Erase Pencils"/>
    <n v="14.67"/>
    <n v="3"/>
    <n v="0"/>
    <x v="4857"/>
    <x v="0"/>
    <x v="1"/>
    <x v="1"/>
    <x v="3"/>
  </r>
  <r>
    <n v="6063"/>
    <s v="CA-2015-111780"/>
    <d v="2015-12-25T00:00:00"/>
    <d v="2015-12-30T00:00:00"/>
    <s v="Second Class"/>
    <s v="RA-19285"/>
    <x v="267"/>
    <x v="0"/>
    <s v="United States"/>
    <s v="San Diego"/>
    <x v="1"/>
    <n v="92037"/>
    <x v="1"/>
    <s v="TEC-CO-10004202"/>
    <x v="2"/>
    <x v="16"/>
    <s v="Brother DCP1000 Digital 3 in 1 Multifunction Machine"/>
    <n v="1199.96"/>
    <n v="5"/>
    <n v="0.2"/>
    <x v="4858"/>
    <x v="2"/>
    <x v="1"/>
    <x v="0"/>
    <x v="4"/>
  </r>
  <r>
    <n v="6064"/>
    <s v="CA-2015-111780"/>
    <d v="2015-12-25T00:00:00"/>
    <d v="2015-12-30T00:00:00"/>
    <s v="Second Class"/>
    <s v="RA-19285"/>
    <x v="267"/>
    <x v="0"/>
    <s v="United States"/>
    <s v="San Diego"/>
    <x v="1"/>
    <n v="92037"/>
    <x v="1"/>
    <s v="OFF-PA-10001307"/>
    <x v="1"/>
    <x v="10"/>
    <s v="Important Message Pads, 50 4-1/4 x 5-1/2 Forms per Pad"/>
    <n v="12.6"/>
    <n v="3"/>
    <n v="0"/>
    <x v="4859"/>
    <x v="0"/>
    <x v="1"/>
    <x v="0"/>
    <x v="4"/>
  </r>
  <r>
    <n v="6065"/>
    <s v="CA-2015-111780"/>
    <d v="2015-12-25T00:00:00"/>
    <d v="2015-12-30T00:00:00"/>
    <s v="Second Class"/>
    <s v="RA-19285"/>
    <x v="267"/>
    <x v="0"/>
    <s v="United States"/>
    <s v="San Diego"/>
    <x v="1"/>
    <n v="92037"/>
    <x v="1"/>
    <s v="OFF-PA-10001667"/>
    <x v="1"/>
    <x v="10"/>
    <s v="Great White Multi-Use Recycled Paper (20Lb. and 84 Bright)"/>
    <n v="17.940000000000001"/>
    <n v="3"/>
    <n v="0"/>
    <x v="2653"/>
    <x v="0"/>
    <x v="1"/>
    <x v="0"/>
    <x v="4"/>
  </r>
  <r>
    <n v="6066"/>
    <s v="CA-2015-119942"/>
    <d v="2015-04-05T00:00:00"/>
    <d v="2015-04-07T00:00:00"/>
    <s v="First Class"/>
    <s v="TT-21070"/>
    <x v="74"/>
    <x v="0"/>
    <s v="United States"/>
    <s v="Philadelphia"/>
    <x v="9"/>
    <n v="19120"/>
    <x v="3"/>
    <s v="OFF-LA-10001569"/>
    <x v="1"/>
    <x v="2"/>
    <s v="Avery 499"/>
    <n v="23.904"/>
    <n v="6"/>
    <n v="0.2"/>
    <x v="4860"/>
    <x v="2"/>
    <x v="1"/>
    <x v="1"/>
    <x v="3"/>
  </r>
  <r>
    <n v="6067"/>
    <s v="CA-2015-151547"/>
    <d v="2015-01-17T00:00:00"/>
    <d v="2015-01-23T00:00:00"/>
    <s v="Standard Class"/>
    <s v="AH-10465"/>
    <x v="733"/>
    <x v="0"/>
    <s v="United States"/>
    <s v="Bartlett"/>
    <x v="18"/>
    <n v="38134"/>
    <x v="0"/>
    <s v="OFF-SU-10000898"/>
    <x v="1"/>
    <x v="14"/>
    <s v="Acme Hot Forged Carbon Steel Scissors with Nickel-Plated Handles, 3 7/8&quot; Cut, 8&quot;L"/>
    <n v="88.96"/>
    <n v="8"/>
    <n v="0.2"/>
    <x v="4861"/>
    <x v="2"/>
    <x v="1"/>
    <x v="3"/>
    <x v="9"/>
  </r>
  <r>
    <n v="6068"/>
    <s v="CA-2017-166695"/>
    <d v="2017-05-20T00:00:00"/>
    <d v="2017-05-24T00:00:00"/>
    <s v="Standard Class"/>
    <s v="CC-12430"/>
    <x v="254"/>
    <x v="2"/>
    <s v="United States"/>
    <s v="Lakewood"/>
    <x v="1"/>
    <n v="90712"/>
    <x v="1"/>
    <s v="FUR-CH-10000225"/>
    <x v="0"/>
    <x v="1"/>
    <s v="Global Geo Office Task Chair, Gray"/>
    <n v="518.27200000000005"/>
    <n v="8"/>
    <n v="0.2"/>
    <x v="4862"/>
    <x v="2"/>
    <x v="3"/>
    <x v="1"/>
    <x v="5"/>
  </r>
  <r>
    <n v="6069"/>
    <s v="CA-2017-166695"/>
    <d v="2017-05-20T00:00:00"/>
    <d v="2017-05-24T00:00:00"/>
    <s v="Standard Class"/>
    <s v="CC-12430"/>
    <x v="254"/>
    <x v="2"/>
    <s v="United States"/>
    <s v="Lakewood"/>
    <x v="1"/>
    <n v="90712"/>
    <x v="1"/>
    <s v="FUR-FU-10002191"/>
    <x v="0"/>
    <x v="5"/>
    <s v="G.E. Halogen Desk Lamp Bulbs"/>
    <n v="6.98"/>
    <n v="1"/>
    <n v="0"/>
    <x v="4863"/>
    <x v="0"/>
    <x v="3"/>
    <x v="1"/>
    <x v="5"/>
  </r>
  <r>
    <n v="6070"/>
    <s v="CA-2017-166695"/>
    <d v="2017-05-20T00:00:00"/>
    <d v="2017-05-24T00:00:00"/>
    <s v="Standard Class"/>
    <s v="CC-12430"/>
    <x v="254"/>
    <x v="2"/>
    <s v="United States"/>
    <s v="Lakewood"/>
    <x v="1"/>
    <n v="90712"/>
    <x v="1"/>
    <s v="TEC-MA-10003176"/>
    <x v="2"/>
    <x v="15"/>
    <s v="Okidata B400 Printer"/>
    <n v="343.2"/>
    <n v="1"/>
    <n v="0.2"/>
    <x v="4864"/>
    <x v="2"/>
    <x v="3"/>
    <x v="1"/>
    <x v="5"/>
  </r>
  <r>
    <n v="6071"/>
    <s v="CA-2017-167542"/>
    <d v="2017-08-13T00:00:00"/>
    <d v="2017-08-20T00:00:00"/>
    <s v="Standard Class"/>
    <s v="KD-16495"/>
    <x v="470"/>
    <x v="1"/>
    <s v="United States"/>
    <s v="Philadelphia"/>
    <x v="9"/>
    <n v="19120"/>
    <x v="3"/>
    <s v="OFF-LA-10004093"/>
    <x v="1"/>
    <x v="2"/>
    <s v="Avery 486"/>
    <n v="17.544"/>
    <n v="3"/>
    <n v="0.2"/>
    <x v="1666"/>
    <x v="2"/>
    <x v="3"/>
    <x v="2"/>
    <x v="6"/>
  </r>
  <r>
    <n v="6072"/>
    <s v="CA-2015-120901"/>
    <d v="2015-12-31T00:00:00"/>
    <d v="2016-01-04T00:00:00"/>
    <s v="Standard Class"/>
    <s v="BG-11035"/>
    <x v="767"/>
    <x v="0"/>
    <s v="United States"/>
    <s v="Austin"/>
    <x v="5"/>
    <n v="78745"/>
    <x v="2"/>
    <s v="OFF-ST-10000025"/>
    <x v="1"/>
    <x v="4"/>
    <s v="Fellowes Stor/Drawer Steel Plus Storage Drawers"/>
    <n v="152.68799999999999"/>
    <n v="2"/>
    <n v="0.2"/>
    <x v="4865"/>
    <x v="2"/>
    <x v="1"/>
    <x v="0"/>
    <x v="4"/>
  </r>
  <r>
    <n v="6073"/>
    <s v="CA-2015-120901"/>
    <d v="2015-12-31T00:00:00"/>
    <d v="2016-01-04T00:00:00"/>
    <s v="Standard Class"/>
    <s v="BG-11035"/>
    <x v="767"/>
    <x v="0"/>
    <s v="United States"/>
    <s v="Austin"/>
    <x v="5"/>
    <n v="78745"/>
    <x v="2"/>
    <s v="OFF-FA-10001561"/>
    <x v="1"/>
    <x v="13"/>
    <s v="Stockwell Push Pins"/>
    <n v="3.488"/>
    <n v="2"/>
    <n v="0.2"/>
    <x v="4866"/>
    <x v="2"/>
    <x v="1"/>
    <x v="0"/>
    <x v="4"/>
  </r>
  <r>
    <n v="6074"/>
    <s v="CA-2015-120901"/>
    <d v="2015-12-31T00:00:00"/>
    <d v="2016-01-04T00:00:00"/>
    <s v="Standard Class"/>
    <s v="BG-11035"/>
    <x v="767"/>
    <x v="0"/>
    <s v="United States"/>
    <s v="Austin"/>
    <x v="5"/>
    <n v="78745"/>
    <x v="2"/>
    <s v="OFF-SU-10001225"/>
    <x v="1"/>
    <x v="14"/>
    <s v="Staple remover"/>
    <n v="5.8879999999999999"/>
    <n v="2"/>
    <n v="0.2"/>
    <x v="4867"/>
    <x v="2"/>
    <x v="1"/>
    <x v="0"/>
    <x v="4"/>
  </r>
  <r>
    <n v="6075"/>
    <s v="CA-2017-121398"/>
    <d v="2017-12-25T00:00:00"/>
    <d v="2017-12-29T00:00:00"/>
    <s v="Standard Class"/>
    <s v="FH-14365"/>
    <x v="92"/>
    <x v="1"/>
    <s v="United States"/>
    <s v="Los Angeles"/>
    <x v="1"/>
    <n v="90008"/>
    <x v="1"/>
    <s v="OFF-BI-10001718"/>
    <x v="1"/>
    <x v="8"/>
    <s v="GBC DocuBind P50 Personal Binding Machine"/>
    <n v="153.55199999999999"/>
    <n v="3"/>
    <n v="0.2"/>
    <x v="1971"/>
    <x v="2"/>
    <x v="3"/>
    <x v="0"/>
    <x v="4"/>
  </r>
  <r>
    <n v="6076"/>
    <s v="CA-2017-121398"/>
    <d v="2017-12-25T00:00:00"/>
    <d v="2017-12-29T00:00:00"/>
    <s v="Standard Class"/>
    <s v="FH-14365"/>
    <x v="92"/>
    <x v="1"/>
    <s v="United States"/>
    <s v="Los Angeles"/>
    <x v="1"/>
    <n v="90008"/>
    <x v="1"/>
    <s v="OFF-ST-10002756"/>
    <x v="1"/>
    <x v="4"/>
    <s v="Tennsco Stur-D-Stor Boltless Shelving, 5 Shelves, 24&quot; Deep, Sand"/>
    <n v="270.62"/>
    <n v="2"/>
    <n v="0"/>
    <x v="4868"/>
    <x v="0"/>
    <x v="3"/>
    <x v="0"/>
    <x v="4"/>
  </r>
  <r>
    <n v="6077"/>
    <s v="CA-2016-151561"/>
    <d v="2016-09-01T00:00:00"/>
    <d v="2016-09-07T00:00:00"/>
    <s v="Standard Class"/>
    <s v="PG-18820"/>
    <x v="310"/>
    <x v="0"/>
    <s v="United States"/>
    <s v="New York City"/>
    <x v="15"/>
    <n v="10011"/>
    <x v="3"/>
    <s v="TEC-AC-10001432"/>
    <x v="2"/>
    <x v="11"/>
    <s v="Enermax Aurora Lite Keyboard"/>
    <n v="468.9"/>
    <n v="6"/>
    <n v="0"/>
    <x v="527"/>
    <x v="0"/>
    <x v="0"/>
    <x v="2"/>
    <x v="8"/>
  </r>
  <r>
    <n v="6078"/>
    <s v="CA-2016-151561"/>
    <d v="2016-09-01T00:00:00"/>
    <d v="2016-09-07T00:00:00"/>
    <s v="Standard Class"/>
    <s v="PG-18820"/>
    <x v="310"/>
    <x v="0"/>
    <s v="United States"/>
    <s v="New York City"/>
    <x v="15"/>
    <n v="10011"/>
    <x v="3"/>
    <s v="TEC-AC-10003399"/>
    <x v="2"/>
    <x v="11"/>
    <s v="Memorex Mini Travel Drive 64 GB USB 2.0 Flash Drive"/>
    <n v="72.48"/>
    <n v="2"/>
    <n v="0"/>
    <x v="4869"/>
    <x v="0"/>
    <x v="0"/>
    <x v="2"/>
    <x v="8"/>
  </r>
  <r>
    <n v="6079"/>
    <s v="CA-2016-151561"/>
    <d v="2016-09-01T00:00:00"/>
    <d v="2016-09-07T00:00:00"/>
    <s v="Standard Class"/>
    <s v="PG-18820"/>
    <x v="310"/>
    <x v="0"/>
    <s v="United States"/>
    <s v="New York City"/>
    <x v="15"/>
    <n v="10011"/>
    <x v="3"/>
    <s v="OFF-SU-10001574"/>
    <x v="1"/>
    <x v="14"/>
    <s v="Acme Value Line Scissors"/>
    <n v="10.95"/>
    <n v="3"/>
    <n v="0"/>
    <x v="3483"/>
    <x v="0"/>
    <x v="0"/>
    <x v="2"/>
    <x v="8"/>
  </r>
  <r>
    <n v="6080"/>
    <s v="CA-2016-151561"/>
    <d v="2016-09-01T00:00:00"/>
    <d v="2016-09-07T00:00:00"/>
    <s v="Standard Class"/>
    <s v="PG-18820"/>
    <x v="310"/>
    <x v="0"/>
    <s v="United States"/>
    <s v="New York City"/>
    <x v="15"/>
    <n v="10011"/>
    <x v="3"/>
    <s v="FUR-FU-10004864"/>
    <x v="0"/>
    <x v="5"/>
    <s v="Howard Miller 14-1/2&quot; Diameter Chrome Round Wall Clock"/>
    <n v="191.82"/>
    <n v="3"/>
    <n v="0"/>
    <x v="4870"/>
    <x v="0"/>
    <x v="0"/>
    <x v="2"/>
    <x v="8"/>
  </r>
  <r>
    <n v="6081"/>
    <s v="CA-2017-154676"/>
    <d v="2017-08-05T00:00:00"/>
    <d v="2017-08-08T00:00:00"/>
    <s v="First Class"/>
    <s v="NZ-18565"/>
    <x v="125"/>
    <x v="2"/>
    <s v="United States"/>
    <s v="Houston"/>
    <x v="5"/>
    <n v="77070"/>
    <x v="2"/>
    <s v="OFF-ST-10001172"/>
    <x v="1"/>
    <x v="4"/>
    <s v="Tennsco Lockers, Sand"/>
    <n v="151.05600000000001"/>
    <n v="9"/>
    <n v="0.2"/>
    <x v="4871"/>
    <x v="2"/>
    <x v="3"/>
    <x v="2"/>
    <x v="6"/>
  </r>
  <r>
    <n v="6082"/>
    <s v="US-2014-165589"/>
    <d v="2014-02-18T00:00:00"/>
    <d v="2014-02-18T00:00:00"/>
    <s v="Same Day"/>
    <s v="TB-21595"/>
    <x v="180"/>
    <x v="0"/>
    <s v="United States"/>
    <s v="Lubbock"/>
    <x v="5"/>
    <n v="79424"/>
    <x v="2"/>
    <s v="FUR-FU-10002396"/>
    <x v="0"/>
    <x v="5"/>
    <s v="DAX Copper Panel Document Frame, 5 x 7 Size"/>
    <n v="25.16"/>
    <n v="5"/>
    <n v="0.6"/>
    <x v="4872"/>
    <x v="1"/>
    <x v="2"/>
    <x v="3"/>
    <x v="11"/>
  </r>
  <r>
    <n v="6083"/>
    <s v="US-2016-132577"/>
    <d v="2016-11-22T00:00:00"/>
    <d v="2016-11-27T00:00:00"/>
    <s v="Standard Class"/>
    <s v="JE-15475"/>
    <x v="188"/>
    <x v="0"/>
    <s v="United States"/>
    <s v="Houston"/>
    <x v="5"/>
    <n v="77095"/>
    <x v="2"/>
    <s v="OFF-BI-10004040"/>
    <x v="1"/>
    <x v="8"/>
    <s v="Wilson Jones Impact Binders"/>
    <n v="6.2160000000000002"/>
    <n v="6"/>
    <n v="0.8"/>
    <x v="4873"/>
    <x v="1"/>
    <x v="0"/>
    <x v="0"/>
    <x v="0"/>
  </r>
  <r>
    <n v="6084"/>
    <s v="US-2016-132577"/>
    <d v="2016-11-22T00:00:00"/>
    <d v="2016-11-27T00:00:00"/>
    <s v="Standard Class"/>
    <s v="JE-15475"/>
    <x v="188"/>
    <x v="0"/>
    <s v="United States"/>
    <s v="Houston"/>
    <x v="5"/>
    <n v="77095"/>
    <x v="2"/>
    <s v="OFF-AR-10003481"/>
    <x v="1"/>
    <x v="6"/>
    <s v="Newell 348"/>
    <n v="23.616"/>
    <n v="9"/>
    <n v="0.2"/>
    <x v="2216"/>
    <x v="2"/>
    <x v="0"/>
    <x v="0"/>
    <x v="0"/>
  </r>
  <r>
    <n v="6085"/>
    <s v="US-2016-132577"/>
    <d v="2016-11-22T00:00:00"/>
    <d v="2016-11-27T00:00:00"/>
    <s v="Standard Class"/>
    <s v="JE-15475"/>
    <x v="188"/>
    <x v="0"/>
    <s v="United States"/>
    <s v="Houston"/>
    <x v="5"/>
    <n v="77095"/>
    <x v="2"/>
    <s v="TEC-AC-10000387"/>
    <x v="2"/>
    <x v="11"/>
    <s v="KeyTronic KT800P2 - Keyboard - Black"/>
    <n v="24.032"/>
    <n v="2"/>
    <n v="0.2"/>
    <x v="4874"/>
    <x v="2"/>
    <x v="0"/>
    <x v="0"/>
    <x v="0"/>
  </r>
  <r>
    <n v="6086"/>
    <s v="US-2016-132577"/>
    <d v="2016-11-22T00:00:00"/>
    <d v="2016-11-27T00:00:00"/>
    <s v="Standard Class"/>
    <s v="JE-15475"/>
    <x v="188"/>
    <x v="0"/>
    <s v="United States"/>
    <s v="Houston"/>
    <x v="5"/>
    <n v="77095"/>
    <x v="2"/>
    <s v="OFF-LA-10000262"/>
    <x v="1"/>
    <x v="2"/>
    <s v="Avery 494"/>
    <n v="2.0880000000000001"/>
    <n v="1"/>
    <n v="0.2"/>
    <x v="4875"/>
    <x v="2"/>
    <x v="0"/>
    <x v="0"/>
    <x v="0"/>
  </r>
  <r>
    <n v="6087"/>
    <s v="US-2016-132577"/>
    <d v="2016-11-22T00:00:00"/>
    <d v="2016-11-27T00:00:00"/>
    <s v="Standard Class"/>
    <s v="JE-15475"/>
    <x v="188"/>
    <x v="0"/>
    <s v="United States"/>
    <s v="Houston"/>
    <x v="5"/>
    <n v="77095"/>
    <x v="2"/>
    <s v="OFF-BI-10003196"/>
    <x v="1"/>
    <x v="8"/>
    <s v="Accohide Poly Flexible Ring Binders"/>
    <n v="4.4880000000000004"/>
    <n v="6"/>
    <n v="0.8"/>
    <x v="4876"/>
    <x v="1"/>
    <x v="0"/>
    <x v="0"/>
    <x v="0"/>
  </r>
  <r>
    <n v="6088"/>
    <s v="CA-2015-114048"/>
    <d v="2015-12-14T00:00:00"/>
    <d v="2015-12-18T00:00:00"/>
    <s v="Standard Class"/>
    <s v="EH-13945"/>
    <x v="13"/>
    <x v="0"/>
    <s v="United States"/>
    <s v="Costa Mesa"/>
    <x v="1"/>
    <n v="92627"/>
    <x v="1"/>
    <s v="FUR-FU-10004351"/>
    <x v="0"/>
    <x v="5"/>
    <s v="Staple-based wall hangings"/>
    <n v="29.22"/>
    <n v="3"/>
    <n v="0"/>
    <x v="4736"/>
    <x v="0"/>
    <x v="1"/>
    <x v="0"/>
    <x v="4"/>
  </r>
  <r>
    <n v="6089"/>
    <s v="CA-2015-137281"/>
    <d v="2015-06-13T00:00:00"/>
    <d v="2015-06-17T00:00:00"/>
    <s v="Standard Class"/>
    <s v="BF-10975"/>
    <x v="541"/>
    <x v="1"/>
    <s v="United States"/>
    <s v="Roswell"/>
    <x v="32"/>
    <n v="30076"/>
    <x v="0"/>
    <s v="OFF-PA-10001870"/>
    <x v="1"/>
    <x v="10"/>
    <s v="Xerox 202"/>
    <n v="6.48"/>
    <n v="1"/>
    <n v="0"/>
    <x v="90"/>
    <x v="0"/>
    <x v="1"/>
    <x v="1"/>
    <x v="1"/>
  </r>
  <r>
    <n v="6090"/>
    <s v="US-2017-162068"/>
    <d v="2017-12-28T00:00:00"/>
    <d v="2017-12-31T00:00:00"/>
    <s v="Second Class"/>
    <s v="PC-18745"/>
    <x v="331"/>
    <x v="1"/>
    <s v="United States"/>
    <s v="Loveland"/>
    <x v="22"/>
    <n v="80538"/>
    <x v="1"/>
    <s v="OFF-BI-10002813"/>
    <x v="1"/>
    <x v="8"/>
    <s v="Avery Reinforcements for Hole-Punch Pages"/>
    <n v="1.1879999999999999"/>
    <n v="2"/>
    <n v="0.7"/>
    <x v="1533"/>
    <x v="1"/>
    <x v="3"/>
    <x v="0"/>
    <x v="4"/>
  </r>
  <r>
    <n v="6091"/>
    <s v="CA-2017-100111"/>
    <d v="2017-09-20T00:00:00"/>
    <d v="2017-09-26T00:00:00"/>
    <s v="Standard Class"/>
    <s v="SV-20365"/>
    <x v="277"/>
    <x v="0"/>
    <s v="United States"/>
    <s v="New York City"/>
    <x v="15"/>
    <n v="10035"/>
    <x v="3"/>
    <s v="FUR-CH-10003846"/>
    <x v="0"/>
    <x v="1"/>
    <s v="Hon Valutask Swivel Chairs"/>
    <n v="272.64600000000002"/>
    <n v="3"/>
    <n v="0.1"/>
    <x v="4877"/>
    <x v="3"/>
    <x v="3"/>
    <x v="2"/>
    <x v="8"/>
  </r>
  <r>
    <n v="6092"/>
    <s v="CA-2017-100111"/>
    <d v="2017-09-20T00:00:00"/>
    <d v="2017-09-26T00:00:00"/>
    <s v="Standard Class"/>
    <s v="SV-20365"/>
    <x v="277"/>
    <x v="0"/>
    <s v="United States"/>
    <s v="New York City"/>
    <x v="15"/>
    <n v="10035"/>
    <x v="3"/>
    <s v="TEC-AC-10002647"/>
    <x v="2"/>
    <x v="11"/>
    <s v="Logitech Wireless Boombox Speaker - portable - wireless, wired"/>
    <n v="212.8"/>
    <n v="2"/>
    <n v="0"/>
    <x v="4878"/>
    <x v="0"/>
    <x v="3"/>
    <x v="2"/>
    <x v="8"/>
  </r>
  <r>
    <n v="6093"/>
    <s v="CA-2017-100111"/>
    <d v="2017-09-20T00:00:00"/>
    <d v="2017-09-26T00:00:00"/>
    <s v="Standard Class"/>
    <s v="SV-20365"/>
    <x v="277"/>
    <x v="0"/>
    <s v="United States"/>
    <s v="New York City"/>
    <x v="15"/>
    <n v="10035"/>
    <x v="3"/>
    <s v="OFF-PA-10000807"/>
    <x v="1"/>
    <x v="10"/>
    <s v="TOPS &quot;Important Message&quot; Pads, Canary, 4-1/4 x 5-1/2, 50 Sheets per Pad"/>
    <n v="38.520000000000003"/>
    <n v="9"/>
    <n v="0"/>
    <x v="4879"/>
    <x v="0"/>
    <x v="3"/>
    <x v="2"/>
    <x v="8"/>
  </r>
  <r>
    <n v="6094"/>
    <s v="CA-2017-100111"/>
    <d v="2017-09-20T00:00:00"/>
    <d v="2017-09-26T00:00:00"/>
    <s v="Standard Class"/>
    <s v="SV-20365"/>
    <x v="277"/>
    <x v="0"/>
    <s v="United States"/>
    <s v="New York City"/>
    <x v="15"/>
    <n v="10035"/>
    <x v="3"/>
    <s v="TEC-AC-10001465"/>
    <x v="2"/>
    <x v="11"/>
    <s v="SanDisk Cruzer 64 GB USB Flash Drive"/>
    <n v="72.64"/>
    <n v="2"/>
    <n v="0"/>
    <x v="4158"/>
    <x v="0"/>
    <x v="3"/>
    <x v="2"/>
    <x v="8"/>
  </r>
  <r>
    <n v="6095"/>
    <s v="CA-2017-100111"/>
    <d v="2017-09-20T00:00:00"/>
    <d v="2017-09-26T00:00:00"/>
    <s v="Standard Class"/>
    <s v="SV-20365"/>
    <x v="277"/>
    <x v="0"/>
    <s v="United States"/>
    <s v="New York City"/>
    <x v="15"/>
    <n v="10035"/>
    <x v="3"/>
    <s v="OFF-ST-10000615"/>
    <x v="1"/>
    <x v="4"/>
    <s v="SimpliFile Personal File, Black Granite, 15w x 6-15/16d x 11-1/4h"/>
    <n v="45.4"/>
    <n v="4"/>
    <n v="0"/>
    <x v="4880"/>
    <x v="0"/>
    <x v="3"/>
    <x v="2"/>
    <x v="8"/>
  </r>
  <r>
    <n v="6096"/>
    <s v="CA-2017-100111"/>
    <d v="2017-09-20T00:00:00"/>
    <d v="2017-09-26T00:00:00"/>
    <s v="Standard Class"/>
    <s v="SV-20365"/>
    <x v="277"/>
    <x v="0"/>
    <s v="United States"/>
    <s v="New York City"/>
    <x v="15"/>
    <n v="10035"/>
    <x v="3"/>
    <s v="OFF-PA-10002713"/>
    <x v="1"/>
    <x v="10"/>
    <s v="Adams Phone Message Book, 200 Message Capacity, 8 1/16” x 11”"/>
    <n v="13.76"/>
    <n v="2"/>
    <n v="0"/>
    <x v="1329"/>
    <x v="0"/>
    <x v="3"/>
    <x v="2"/>
    <x v="8"/>
  </r>
  <r>
    <n v="6097"/>
    <s v="CA-2017-100111"/>
    <d v="2017-09-20T00:00:00"/>
    <d v="2017-09-26T00:00:00"/>
    <s v="Standard Class"/>
    <s v="SV-20365"/>
    <x v="277"/>
    <x v="0"/>
    <s v="United States"/>
    <s v="New York City"/>
    <x v="15"/>
    <n v="10035"/>
    <x v="3"/>
    <s v="FUR-CH-10003061"/>
    <x v="0"/>
    <x v="1"/>
    <s v="Global Leather Task Chair, Black"/>
    <n v="80.991"/>
    <n v="1"/>
    <n v="0.1"/>
    <x v="4881"/>
    <x v="3"/>
    <x v="3"/>
    <x v="2"/>
    <x v="8"/>
  </r>
  <r>
    <n v="6098"/>
    <s v="CA-2017-100111"/>
    <d v="2017-09-20T00:00:00"/>
    <d v="2017-09-26T00:00:00"/>
    <s v="Standard Class"/>
    <s v="SV-20365"/>
    <x v="277"/>
    <x v="0"/>
    <s v="United States"/>
    <s v="New York City"/>
    <x v="15"/>
    <n v="10035"/>
    <x v="3"/>
    <s v="OFF-BI-10000343"/>
    <x v="1"/>
    <x v="8"/>
    <s v="Pressboard Covers with Storage Hooks, 9 1/2&quot; x 11&quot;, Light Blue"/>
    <n v="11.784000000000001"/>
    <n v="3"/>
    <n v="0.2"/>
    <x v="3481"/>
    <x v="2"/>
    <x v="3"/>
    <x v="2"/>
    <x v="8"/>
  </r>
  <r>
    <n v="6099"/>
    <s v="CA-2017-100111"/>
    <d v="2017-09-20T00:00:00"/>
    <d v="2017-09-26T00:00:00"/>
    <s v="Standard Class"/>
    <s v="SV-20365"/>
    <x v="277"/>
    <x v="0"/>
    <s v="United States"/>
    <s v="New York City"/>
    <x v="15"/>
    <n v="10035"/>
    <x v="3"/>
    <s v="OFF-FA-10000304"/>
    <x v="1"/>
    <x v="13"/>
    <s v="Advantus Push Pins"/>
    <n v="4.3600000000000003"/>
    <n v="2"/>
    <n v="0"/>
    <x v="4100"/>
    <x v="0"/>
    <x v="3"/>
    <x v="2"/>
    <x v="8"/>
  </r>
  <r>
    <n v="6100"/>
    <s v="CA-2017-100111"/>
    <d v="2017-09-20T00:00:00"/>
    <d v="2017-09-26T00:00:00"/>
    <s v="Standard Class"/>
    <s v="SV-20365"/>
    <x v="277"/>
    <x v="0"/>
    <s v="United States"/>
    <s v="New York City"/>
    <x v="15"/>
    <n v="10035"/>
    <x v="3"/>
    <s v="FUR-CH-10004086"/>
    <x v="0"/>
    <x v="1"/>
    <s v="Hon 4070 Series Pagoda Armless Upholstered Stacking Chairs"/>
    <n v="2888.127"/>
    <n v="11"/>
    <n v="0.1"/>
    <x v="4882"/>
    <x v="3"/>
    <x v="3"/>
    <x v="2"/>
    <x v="8"/>
  </r>
  <r>
    <n v="6101"/>
    <s v="CA-2017-100111"/>
    <d v="2017-09-20T00:00:00"/>
    <d v="2017-09-26T00:00:00"/>
    <s v="Standard Class"/>
    <s v="SV-20365"/>
    <x v="277"/>
    <x v="0"/>
    <s v="United States"/>
    <s v="New York City"/>
    <x v="15"/>
    <n v="10035"/>
    <x v="3"/>
    <s v="TEC-PH-10002885"/>
    <x v="2"/>
    <x v="7"/>
    <s v="Apple iPhone 5"/>
    <n v="1299.6600000000001"/>
    <n v="2"/>
    <n v="0"/>
    <x v="4883"/>
    <x v="0"/>
    <x v="3"/>
    <x v="2"/>
    <x v="8"/>
  </r>
  <r>
    <n v="6102"/>
    <s v="CA-2017-100111"/>
    <d v="2017-09-20T00:00:00"/>
    <d v="2017-09-26T00:00:00"/>
    <s v="Standard Class"/>
    <s v="SV-20365"/>
    <x v="277"/>
    <x v="0"/>
    <s v="United States"/>
    <s v="New York City"/>
    <x v="15"/>
    <n v="10035"/>
    <x v="3"/>
    <s v="FUR-CH-10001215"/>
    <x v="0"/>
    <x v="1"/>
    <s v="Global Troy Executive Leather Low-Back Tilter"/>
    <n v="2254.41"/>
    <n v="5"/>
    <n v="0.1"/>
    <x v="4884"/>
    <x v="3"/>
    <x v="3"/>
    <x v="2"/>
    <x v="8"/>
  </r>
  <r>
    <n v="6103"/>
    <s v="CA-2017-100111"/>
    <d v="2017-09-20T00:00:00"/>
    <d v="2017-09-26T00:00:00"/>
    <s v="Standard Class"/>
    <s v="SV-20365"/>
    <x v="277"/>
    <x v="0"/>
    <s v="United States"/>
    <s v="New York City"/>
    <x v="15"/>
    <n v="10035"/>
    <x v="3"/>
    <s v="TEC-PH-10000215"/>
    <x v="2"/>
    <x v="7"/>
    <s v="Plantronics Cordless Phone Headset with In-line Volume - M214C"/>
    <n v="104.85"/>
    <n v="3"/>
    <n v="0"/>
    <x v="1281"/>
    <x v="0"/>
    <x v="3"/>
    <x v="2"/>
    <x v="8"/>
  </r>
  <r>
    <n v="6104"/>
    <s v="CA-2017-100111"/>
    <d v="2017-09-20T00:00:00"/>
    <d v="2017-09-26T00:00:00"/>
    <s v="Standard Class"/>
    <s v="SV-20365"/>
    <x v="277"/>
    <x v="0"/>
    <s v="United States"/>
    <s v="New York City"/>
    <x v="15"/>
    <n v="10035"/>
    <x v="3"/>
    <s v="TEC-AC-10001998"/>
    <x v="2"/>
    <x v="11"/>
    <s v="Logitech LS21 Speaker System - PC Multimedia - 2.1-CH - Wired"/>
    <n v="59.97"/>
    <n v="3"/>
    <n v="0"/>
    <x v="4885"/>
    <x v="0"/>
    <x v="3"/>
    <x v="2"/>
    <x v="8"/>
  </r>
  <r>
    <n v="6105"/>
    <s v="US-2017-132381"/>
    <d v="2017-08-22T00:00:00"/>
    <d v="2017-08-24T00:00:00"/>
    <s v="First Class"/>
    <s v="Dp-13240"/>
    <x v="656"/>
    <x v="2"/>
    <s v="United States"/>
    <s v="Philadelphia"/>
    <x v="9"/>
    <n v="19143"/>
    <x v="3"/>
    <s v="FUR-TA-10002356"/>
    <x v="0"/>
    <x v="3"/>
    <s v="Bevis Boat-Shaped Conference Table"/>
    <n v="314.53199999999998"/>
    <n v="2"/>
    <n v="0.4"/>
    <x v="4886"/>
    <x v="1"/>
    <x v="3"/>
    <x v="2"/>
    <x v="6"/>
  </r>
  <r>
    <n v="6106"/>
    <s v="CA-2015-147011"/>
    <d v="2015-06-18T00:00:00"/>
    <d v="2015-06-22T00:00:00"/>
    <s v="Standard Class"/>
    <s v="HR-14830"/>
    <x v="403"/>
    <x v="1"/>
    <s v="United States"/>
    <s v="Miami"/>
    <x v="2"/>
    <n v="33178"/>
    <x v="0"/>
    <s v="OFF-AR-10002399"/>
    <x v="1"/>
    <x v="6"/>
    <s v="Dixon Prang Watercolor Pencils, 10-Color Set with Brush"/>
    <n v="13.632"/>
    <n v="4"/>
    <n v="0.2"/>
    <x v="4887"/>
    <x v="2"/>
    <x v="1"/>
    <x v="1"/>
    <x v="1"/>
  </r>
  <r>
    <n v="6107"/>
    <s v="CA-2014-120852"/>
    <d v="2014-12-20T00:00:00"/>
    <d v="2014-12-25T00:00:00"/>
    <s v="Standard Class"/>
    <s v="WB-21850"/>
    <x v="576"/>
    <x v="0"/>
    <s v="United States"/>
    <s v="Grand Prairie"/>
    <x v="5"/>
    <n v="75051"/>
    <x v="2"/>
    <s v="OFF-AP-10001563"/>
    <x v="1"/>
    <x v="9"/>
    <s v="Belkin Premiere Surge Master II 8-outlet surge protector"/>
    <n v="19.431999999999999"/>
    <n v="2"/>
    <n v="0.8"/>
    <x v="4888"/>
    <x v="1"/>
    <x v="2"/>
    <x v="0"/>
    <x v="4"/>
  </r>
  <r>
    <n v="6108"/>
    <s v="CA-2014-120852"/>
    <d v="2014-12-20T00:00:00"/>
    <d v="2014-12-25T00:00:00"/>
    <s v="Standard Class"/>
    <s v="WB-21850"/>
    <x v="576"/>
    <x v="0"/>
    <s v="United States"/>
    <s v="Grand Prairie"/>
    <x v="5"/>
    <n v="75051"/>
    <x v="2"/>
    <s v="TEC-AC-10004510"/>
    <x v="2"/>
    <x v="11"/>
    <s v="Logitech Desktop MK120 Mouse and keyboard Combo"/>
    <n v="65.44"/>
    <n v="5"/>
    <n v="0.2"/>
    <x v="4889"/>
    <x v="2"/>
    <x v="2"/>
    <x v="0"/>
    <x v="4"/>
  </r>
  <r>
    <n v="6109"/>
    <s v="CA-2016-150007"/>
    <d v="2016-09-11T00:00:00"/>
    <d v="2016-09-16T00:00:00"/>
    <s v="Standard Class"/>
    <s v="AS-10090"/>
    <x v="548"/>
    <x v="0"/>
    <s v="United States"/>
    <s v="Chicago"/>
    <x v="10"/>
    <n v="60653"/>
    <x v="2"/>
    <s v="OFF-LA-10001982"/>
    <x v="1"/>
    <x v="2"/>
    <s v="Smead Alpha-Z Color-Coded Name Labels First Letter Starter Set"/>
    <n v="6"/>
    <n v="2"/>
    <n v="0.2"/>
    <x v="1705"/>
    <x v="2"/>
    <x v="0"/>
    <x v="2"/>
    <x v="8"/>
  </r>
  <r>
    <n v="6110"/>
    <s v="CA-2016-150007"/>
    <d v="2016-09-11T00:00:00"/>
    <d v="2016-09-16T00:00:00"/>
    <s v="Standard Class"/>
    <s v="AS-10090"/>
    <x v="548"/>
    <x v="0"/>
    <s v="United States"/>
    <s v="Chicago"/>
    <x v="10"/>
    <n v="60653"/>
    <x v="2"/>
    <s v="OFF-BI-10004141"/>
    <x v="1"/>
    <x v="8"/>
    <s v="Insertable Tab Indexes For Data Binders"/>
    <n v="1.9079999999999999"/>
    <n v="3"/>
    <n v="0.8"/>
    <x v="4890"/>
    <x v="1"/>
    <x v="0"/>
    <x v="2"/>
    <x v="8"/>
  </r>
  <r>
    <n v="6111"/>
    <s v="CA-2016-124590"/>
    <d v="2016-11-12T00:00:00"/>
    <d v="2016-11-16T00:00:00"/>
    <s v="Standard Class"/>
    <s v="SP-20920"/>
    <x v="727"/>
    <x v="0"/>
    <s v="United States"/>
    <s v="Parma"/>
    <x v="24"/>
    <n v="44134"/>
    <x v="3"/>
    <s v="FUR-CH-10004495"/>
    <x v="0"/>
    <x v="1"/>
    <s v="Global Leather and Oak Executive Chair, Black"/>
    <n v="1474.8019999999999"/>
    <n v="7"/>
    <n v="0.3"/>
    <x v="4891"/>
    <x v="1"/>
    <x v="0"/>
    <x v="0"/>
    <x v="0"/>
  </r>
  <r>
    <n v="6112"/>
    <s v="CA-2016-124590"/>
    <d v="2016-11-12T00:00:00"/>
    <d v="2016-11-16T00:00:00"/>
    <s v="Standard Class"/>
    <s v="SP-20920"/>
    <x v="727"/>
    <x v="0"/>
    <s v="United States"/>
    <s v="Parma"/>
    <x v="24"/>
    <n v="44134"/>
    <x v="3"/>
    <s v="OFF-AP-10002311"/>
    <x v="1"/>
    <x v="9"/>
    <s v="Holmes Replacement Filter for HEPA Air Cleaner, Very Large Room, HEPA Filter"/>
    <n v="110.096"/>
    <n v="2"/>
    <n v="0.2"/>
    <x v="4892"/>
    <x v="2"/>
    <x v="0"/>
    <x v="0"/>
    <x v="0"/>
  </r>
  <r>
    <n v="6113"/>
    <s v="CA-2016-124590"/>
    <d v="2016-11-12T00:00:00"/>
    <d v="2016-11-16T00:00:00"/>
    <s v="Standard Class"/>
    <s v="SP-20920"/>
    <x v="727"/>
    <x v="0"/>
    <s v="United States"/>
    <s v="Parma"/>
    <x v="24"/>
    <n v="44134"/>
    <x v="3"/>
    <s v="OFF-FA-10000585"/>
    <x v="1"/>
    <x v="13"/>
    <s v="OIC Bulk Pack Metal Binder Clips"/>
    <n v="16.751999999999999"/>
    <n v="6"/>
    <n v="0.2"/>
    <x v="4893"/>
    <x v="2"/>
    <x v="0"/>
    <x v="0"/>
    <x v="0"/>
  </r>
  <r>
    <n v="6114"/>
    <s v="CA-2016-124590"/>
    <d v="2016-11-12T00:00:00"/>
    <d v="2016-11-16T00:00:00"/>
    <s v="Standard Class"/>
    <s v="SP-20920"/>
    <x v="727"/>
    <x v="0"/>
    <s v="United States"/>
    <s v="Parma"/>
    <x v="24"/>
    <n v="44134"/>
    <x v="3"/>
    <s v="FUR-CH-10000454"/>
    <x v="0"/>
    <x v="1"/>
    <s v="Hon Deluxe Fabric Upholstered Stacking Chairs, Rounded Back"/>
    <n v="1537.0740000000001"/>
    <n v="9"/>
    <n v="0.3"/>
    <x v="232"/>
    <x v="1"/>
    <x v="0"/>
    <x v="0"/>
    <x v="0"/>
  </r>
  <r>
    <n v="6115"/>
    <s v="CA-2016-124590"/>
    <d v="2016-11-12T00:00:00"/>
    <d v="2016-11-16T00:00:00"/>
    <s v="Standard Class"/>
    <s v="SP-20920"/>
    <x v="727"/>
    <x v="0"/>
    <s v="United States"/>
    <s v="Parma"/>
    <x v="24"/>
    <n v="44134"/>
    <x v="3"/>
    <s v="FUR-CH-10003746"/>
    <x v="0"/>
    <x v="1"/>
    <s v="Hon 4070 Series Pagoda Round Back Stacking Chairs"/>
    <n v="449.37200000000001"/>
    <n v="2"/>
    <n v="0.3"/>
    <x v="4894"/>
    <x v="1"/>
    <x v="0"/>
    <x v="0"/>
    <x v="0"/>
  </r>
  <r>
    <n v="6116"/>
    <s v="CA-2016-133802"/>
    <d v="2016-03-14T00:00:00"/>
    <d v="2016-03-20T00:00:00"/>
    <s v="Standard Class"/>
    <s v="SP-20650"/>
    <x v="70"/>
    <x v="1"/>
    <s v="United States"/>
    <s v="Redwood City"/>
    <x v="1"/>
    <n v="94061"/>
    <x v="1"/>
    <s v="OFF-BI-10003291"/>
    <x v="1"/>
    <x v="8"/>
    <s v="Wilson Jones Leather-Like Binders with DublLock Round Rings"/>
    <n v="41.904000000000003"/>
    <n v="6"/>
    <n v="0.2"/>
    <x v="4895"/>
    <x v="2"/>
    <x v="0"/>
    <x v="3"/>
    <x v="10"/>
  </r>
  <r>
    <n v="6117"/>
    <s v="US-2016-113677"/>
    <d v="2016-11-13T00:00:00"/>
    <d v="2016-11-19T00:00:00"/>
    <s v="Standard Class"/>
    <s v="CM-12655"/>
    <x v="475"/>
    <x v="2"/>
    <s v="United States"/>
    <s v="New York City"/>
    <x v="15"/>
    <n v="10011"/>
    <x v="3"/>
    <s v="TEC-PH-10002114"/>
    <x v="2"/>
    <x v="7"/>
    <s v="Xiaomi Mi3"/>
    <n v="2279.96"/>
    <n v="4"/>
    <n v="0"/>
    <x v="4896"/>
    <x v="0"/>
    <x v="0"/>
    <x v="0"/>
    <x v="0"/>
  </r>
  <r>
    <n v="6118"/>
    <s v="US-2016-113677"/>
    <d v="2016-11-13T00:00:00"/>
    <d v="2016-11-19T00:00:00"/>
    <s v="Standard Class"/>
    <s v="CM-12655"/>
    <x v="475"/>
    <x v="2"/>
    <s v="United States"/>
    <s v="New York City"/>
    <x v="15"/>
    <n v="10011"/>
    <x v="3"/>
    <s v="OFF-LA-10001569"/>
    <x v="1"/>
    <x v="2"/>
    <s v="Avery 499"/>
    <n v="14.94"/>
    <n v="3"/>
    <n v="0"/>
    <x v="2557"/>
    <x v="0"/>
    <x v="0"/>
    <x v="0"/>
    <x v="0"/>
  </r>
  <r>
    <n v="6119"/>
    <s v="CA-2017-143378"/>
    <d v="2017-09-19T00:00:00"/>
    <d v="2017-09-25T00:00:00"/>
    <s v="Standard Class"/>
    <s v="JR-16210"/>
    <x v="335"/>
    <x v="1"/>
    <s v="United States"/>
    <s v="Springfield"/>
    <x v="21"/>
    <n v="97477"/>
    <x v="1"/>
    <s v="TEC-PH-10001425"/>
    <x v="2"/>
    <x v="7"/>
    <s v="Mophie Juice Pack Helium for iPhone"/>
    <n v="191.976"/>
    <n v="3"/>
    <n v="0.2"/>
    <x v="3445"/>
    <x v="2"/>
    <x v="3"/>
    <x v="2"/>
    <x v="8"/>
  </r>
  <r>
    <n v="6120"/>
    <s v="CA-2017-143378"/>
    <d v="2017-09-19T00:00:00"/>
    <d v="2017-09-25T00:00:00"/>
    <s v="Standard Class"/>
    <s v="JR-16210"/>
    <x v="335"/>
    <x v="1"/>
    <s v="United States"/>
    <s v="Springfield"/>
    <x v="21"/>
    <n v="97477"/>
    <x v="1"/>
    <s v="OFF-AR-10001915"/>
    <x v="1"/>
    <x v="6"/>
    <s v="Peel-Off China Markers"/>
    <n v="23.832000000000001"/>
    <n v="3"/>
    <n v="0.2"/>
    <x v="3189"/>
    <x v="2"/>
    <x v="3"/>
    <x v="2"/>
    <x v="8"/>
  </r>
  <r>
    <n v="6121"/>
    <s v="CA-2017-143378"/>
    <d v="2017-09-19T00:00:00"/>
    <d v="2017-09-25T00:00:00"/>
    <s v="Standard Class"/>
    <s v="JR-16210"/>
    <x v="335"/>
    <x v="1"/>
    <s v="United States"/>
    <s v="Springfield"/>
    <x v="21"/>
    <n v="97477"/>
    <x v="1"/>
    <s v="FUR-FU-10004864"/>
    <x v="0"/>
    <x v="5"/>
    <s v="Howard Miller 14-1/2&quot; Diameter Chrome Round Wall Clock"/>
    <n v="409.21600000000001"/>
    <n v="8"/>
    <n v="0.2"/>
    <x v="4870"/>
    <x v="2"/>
    <x v="3"/>
    <x v="2"/>
    <x v="8"/>
  </r>
  <r>
    <n v="6122"/>
    <s v="CA-2017-143378"/>
    <d v="2017-09-19T00:00:00"/>
    <d v="2017-09-25T00:00:00"/>
    <s v="Standard Class"/>
    <s v="JR-16210"/>
    <x v="335"/>
    <x v="1"/>
    <s v="United States"/>
    <s v="Springfield"/>
    <x v="21"/>
    <n v="97477"/>
    <x v="1"/>
    <s v="FUR-BO-10001972"/>
    <x v="0"/>
    <x v="0"/>
    <s v="O'Sullivan 4-Shelf Bookcase in Odessa Pine"/>
    <n v="72.587999999999994"/>
    <n v="2"/>
    <n v="0.7"/>
    <x v="4897"/>
    <x v="1"/>
    <x v="3"/>
    <x v="2"/>
    <x v="8"/>
  </r>
  <r>
    <n v="6123"/>
    <s v="CA-2017-152660"/>
    <d v="2017-12-04T00:00:00"/>
    <d v="2017-12-09T00:00:00"/>
    <s v="Standard Class"/>
    <s v="CB-12415"/>
    <x v="558"/>
    <x v="0"/>
    <s v="United States"/>
    <s v="Chicago"/>
    <x v="10"/>
    <n v="60610"/>
    <x v="2"/>
    <s v="OFF-ST-10000532"/>
    <x v="1"/>
    <x v="4"/>
    <s v="Advantus Rolling Drawer Organizers"/>
    <n v="61.567999999999998"/>
    <n v="2"/>
    <n v="0.2"/>
    <x v="4049"/>
    <x v="2"/>
    <x v="3"/>
    <x v="0"/>
    <x v="4"/>
  </r>
  <r>
    <n v="6124"/>
    <s v="CA-2015-142139"/>
    <d v="2015-08-31T00:00:00"/>
    <d v="2015-09-05T00:00:00"/>
    <s v="Standard Class"/>
    <s v="SD-20485"/>
    <x v="174"/>
    <x v="2"/>
    <s v="United States"/>
    <s v="Bedford"/>
    <x v="5"/>
    <n v="76021"/>
    <x v="2"/>
    <s v="OFF-PA-10003883"/>
    <x v="1"/>
    <x v="10"/>
    <s v="Message Book, Phone, Wirebound Standard Line Memo, 2 3/4&quot; X 5&quot;"/>
    <n v="20.96"/>
    <n v="4"/>
    <n v="0.2"/>
    <x v="4898"/>
    <x v="2"/>
    <x v="1"/>
    <x v="2"/>
    <x v="6"/>
  </r>
  <r>
    <n v="6125"/>
    <s v="CA-2017-145772"/>
    <d v="2017-06-03T00:00:00"/>
    <d v="2017-06-07T00:00:00"/>
    <s v="Standard Class"/>
    <s v="SS-20140"/>
    <x v="164"/>
    <x v="1"/>
    <s v="United States"/>
    <s v="Los Angeles"/>
    <x v="1"/>
    <n v="90036"/>
    <x v="1"/>
    <s v="TEC-AC-10003038"/>
    <x v="2"/>
    <x v="11"/>
    <s v="Kingston Digital DataTraveler 16GB USB 2.0"/>
    <n v="44.75"/>
    <n v="5"/>
    <n v="0"/>
    <x v="1974"/>
    <x v="0"/>
    <x v="3"/>
    <x v="1"/>
    <x v="1"/>
  </r>
  <r>
    <n v="6126"/>
    <s v="CA-2017-145772"/>
    <d v="2017-06-03T00:00:00"/>
    <d v="2017-06-07T00:00:00"/>
    <s v="Standard Class"/>
    <s v="SS-20140"/>
    <x v="164"/>
    <x v="1"/>
    <s v="United States"/>
    <s v="Los Angeles"/>
    <x v="1"/>
    <n v="90036"/>
    <x v="1"/>
    <s v="OFF-PA-10001593"/>
    <x v="1"/>
    <x v="10"/>
    <s v="Xerox 1947"/>
    <n v="11.96"/>
    <n v="2"/>
    <n v="0"/>
    <x v="504"/>
    <x v="0"/>
    <x v="3"/>
    <x v="1"/>
    <x v="1"/>
  </r>
  <r>
    <n v="6127"/>
    <s v="CA-2017-145772"/>
    <d v="2017-06-03T00:00:00"/>
    <d v="2017-06-07T00:00:00"/>
    <s v="Standard Class"/>
    <s v="SS-20140"/>
    <x v="164"/>
    <x v="1"/>
    <s v="United States"/>
    <s v="Los Angeles"/>
    <x v="1"/>
    <n v="90036"/>
    <x v="1"/>
    <s v="OFF-BI-10002049"/>
    <x v="1"/>
    <x v="8"/>
    <s v="UniKeep View Case Binders"/>
    <n v="3.9119999999999999"/>
    <n v="1"/>
    <n v="0.2"/>
    <x v="4899"/>
    <x v="2"/>
    <x v="3"/>
    <x v="1"/>
    <x v="1"/>
  </r>
  <r>
    <n v="6128"/>
    <s v="CA-2016-124100"/>
    <d v="2016-03-31T00:00:00"/>
    <d v="2016-04-06T00:00:00"/>
    <s v="Standard Class"/>
    <s v="EH-13990"/>
    <x v="552"/>
    <x v="0"/>
    <s v="United States"/>
    <s v="New York City"/>
    <x v="15"/>
    <n v="10009"/>
    <x v="3"/>
    <s v="FUR-CH-10003817"/>
    <x v="0"/>
    <x v="1"/>
    <s v="Global Value Steno Chair, Gray"/>
    <n v="327.99599999999998"/>
    <n v="6"/>
    <n v="0.1"/>
    <x v="4900"/>
    <x v="3"/>
    <x v="0"/>
    <x v="3"/>
    <x v="10"/>
  </r>
  <r>
    <n v="6129"/>
    <s v="US-2014-158400"/>
    <d v="2014-10-25T00:00:00"/>
    <d v="2014-10-28T00:00:00"/>
    <s v="First Class"/>
    <s v="AH-10030"/>
    <x v="692"/>
    <x v="1"/>
    <s v="United States"/>
    <s v="San Francisco"/>
    <x v="1"/>
    <n v="94109"/>
    <x v="1"/>
    <s v="OFF-BI-10002353"/>
    <x v="1"/>
    <x v="8"/>
    <s v="GBC VeloBind Cover Sets"/>
    <n v="49.408000000000001"/>
    <n v="4"/>
    <n v="0.2"/>
    <x v="4901"/>
    <x v="2"/>
    <x v="2"/>
    <x v="0"/>
    <x v="2"/>
  </r>
  <r>
    <n v="6130"/>
    <s v="CA-2017-162033"/>
    <d v="2017-03-26T00:00:00"/>
    <d v="2017-04-02T00:00:00"/>
    <s v="Standard Class"/>
    <s v="EM-14200"/>
    <x v="773"/>
    <x v="2"/>
    <s v="United States"/>
    <s v="Virginia Beach"/>
    <x v="17"/>
    <n v="23464"/>
    <x v="0"/>
    <s v="TEC-AC-10003116"/>
    <x v="2"/>
    <x v="11"/>
    <s v="Memorex Froggy Flash Drive 8 GB"/>
    <n v="53.25"/>
    <n v="3"/>
    <n v="0"/>
    <x v="3949"/>
    <x v="0"/>
    <x v="3"/>
    <x v="3"/>
    <x v="10"/>
  </r>
  <r>
    <n v="6131"/>
    <s v="CA-2017-162033"/>
    <d v="2017-03-26T00:00:00"/>
    <d v="2017-04-02T00:00:00"/>
    <s v="Standard Class"/>
    <s v="EM-14200"/>
    <x v="773"/>
    <x v="2"/>
    <s v="United States"/>
    <s v="Virginia Beach"/>
    <x v="17"/>
    <n v="23464"/>
    <x v="0"/>
    <s v="OFF-FA-10003021"/>
    <x v="1"/>
    <x v="13"/>
    <s v="Staples"/>
    <n v="3.76"/>
    <n v="2"/>
    <n v="0"/>
    <x v="1366"/>
    <x v="0"/>
    <x v="3"/>
    <x v="3"/>
    <x v="10"/>
  </r>
  <r>
    <n v="6132"/>
    <s v="CA-2014-163447"/>
    <d v="2014-12-27T00:00:00"/>
    <d v="2014-12-31T00:00:00"/>
    <s v="Standard Class"/>
    <s v="TB-21190"/>
    <x v="353"/>
    <x v="2"/>
    <s v="United States"/>
    <s v="New York City"/>
    <x v="15"/>
    <n v="10011"/>
    <x v="3"/>
    <s v="FUR-CH-10004477"/>
    <x v="0"/>
    <x v="1"/>
    <s v="Global Push Button Manager's Chair, Indigo"/>
    <n v="767.21400000000006"/>
    <n v="14"/>
    <n v="0.1"/>
    <x v="4902"/>
    <x v="3"/>
    <x v="2"/>
    <x v="0"/>
    <x v="4"/>
  </r>
  <r>
    <n v="6133"/>
    <s v="CA-2017-145737"/>
    <d v="2017-09-15T00:00:00"/>
    <d v="2017-09-20T00:00:00"/>
    <s v="Standard Class"/>
    <s v="AB-10165"/>
    <x v="269"/>
    <x v="0"/>
    <s v="United States"/>
    <s v="Lebanon"/>
    <x v="18"/>
    <n v="37087"/>
    <x v="0"/>
    <s v="OFF-PA-10001033"/>
    <x v="1"/>
    <x v="10"/>
    <s v="Xerox 1893"/>
    <n v="163.96"/>
    <n v="5"/>
    <n v="0.2"/>
    <x v="4903"/>
    <x v="2"/>
    <x v="3"/>
    <x v="2"/>
    <x v="8"/>
  </r>
  <r>
    <n v="6134"/>
    <s v="CA-2016-148096"/>
    <d v="2016-08-16T00:00:00"/>
    <d v="2016-08-19T00:00:00"/>
    <s v="First Class"/>
    <s v="AO-10810"/>
    <x v="774"/>
    <x v="1"/>
    <s v="United States"/>
    <s v="Los Angeles"/>
    <x v="1"/>
    <n v="90045"/>
    <x v="1"/>
    <s v="FUR-TA-10004152"/>
    <x v="0"/>
    <x v="3"/>
    <s v="Barricks 18&quot; x 48&quot; Non-Folding Utility Table with Bottom Storage Shelf"/>
    <n v="161.28"/>
    <n v="2"/>
    <n v="0.2"/>
    <x v="4904"/>
    <x v="2"/>
    <x v="0"/>
    <x v="2"/>
    <x v="6"/>
  </r>
  <r>
    <n v="6135"/>
    <s v="CA-2016-146766"/>
    <d v="2016-11-04T00:00:00"/>
    <d v="2016-11-04T00:00:00"/>
    <s v="Same Day"/>
    <s v="TT-21220"/>
    <x v="627"/>
    <x v="0"/>
    <s v="United States"/>
    <s v="Chula Vista"/>
    <x v="1"/>
    <n v="91911"/>
    <x v="1"/>
    <s v="OFF-AR-10002135"/>
    <x v="1"/>
    <x v="6"/>
    <s v="Boston Heavy-Duty Trimline Electric Pencil Sharpeners"/>
    <n v="192.8"/>
    <n v="4"/>
    <n v="0"/>
    <x v="4905"/>
    <x v="0"/>
    <x v="0"/>
    <x v="0"/>
    <x v="0"/>
  </r>
  <r>
    <n v="6136"/>
    <s v="CA-2015-105613"/>
    <d v="2015-10-18T00:00:00"/>
    <d v="2015-10-22T00:00:00"/>
    <s v="Standard Class"/>
    <s v="KN-16705"/>
    <x v="607"/>
    <x v="2"/>
    <s v="United States"/>
    <s v="Mcallen"/>
    <x v="5"/>
    <n v="78501"/>
    <x v="2"/>
    <s v="TEC-AC-10000521"/>
    <x v="2"/>
    <x v="11"/>
    <s v="Verbatim Slim CD and DVD Storage Cases, 50/Pack"/>
    <n v="27.696000000000002"/>
    <n v="3"/>
    <n v="0.2"/>
    <x v="1759"/>
    <x v="2"/>
    <x v="1"/>
    <x v="0"/>
    <x v="2"/>
  </r>
  <r>
    <n v="6137"/>
    <s v="CA-2015-105613"/>
    <d v="2015-10-18T00:00:00"/>
    <d v="2015-10-22T00:00:00"/>
    <s v="Standard Class"/>
    <s v="KN-16705"/>
    <x v="607"/>
    <x v="2"/>
    <s v="United States"/>
    <s v="Mcallen"/>
    <x v="5"/>
    <n v="78501"/>
    <x v="2"/>
    <s v="OFF-AP-10000026"/>
    <x v="1"/>
    <x v="9"/>
    <s v="Tripp Lite Isotel 6 Outlet Surge Protector with Fax/Modem Protection"/>
    <n v="73.164000000000001"/>
    <n v="6"/>
    <n v="0.8"/>
    <x v="4906"/>
    <x v="1"/>
    <x v="1"/>
    <x v="0"/>
    <x v="2"/>
  </r>
  <r>
    <n v="6138"/>
    <s v="US-2016-142251"/>
    <d v="2016-10-31T00:00:00"/>
    <d v="2016-11-04T00:00:00"/>
    <s v="Second Class"/>
    <s v="FO-14305"/>
    <x v="383"/>
    <x v="0"/>
    <s v="United States"/>
    <s v="Hollywood"/>
    <x v="2"/>
    <n v="33021"/>
    <x v="0"/>
    <s v="OFF-PA-10002986"/>
    <x v="1"/>
    <x v="10"/>
    <s v="Xerox 1898"/>
    <n v="32.064"/>
    <n v="6"/>
    <n v="0.2"/>
    <x v="4907"/>
    <x v="2"/>
    <x v="0"/>
    <x v="0"/>
    <x v="2"/>
  </r>
  <r>
    <n v="6139"/>
    <s v="CA-2014-131247"/>
    <d v="2014-03-30T00:00:00"/>
    <d v="2014-04-04T00:00:00"/>
    <s v="Standard Class"/>
    <s v="GA-14725"/>
    <x v="315"/>
    <x v="0"/>
    <s v="United States"/>
    <s v="San Francisco"/>
    <x v="1"/>
    <n v="94110"/>
    <x v="1"/>
    <s v="FUR-BO-10001337"/>
    <x v="0"/>
    <x v="0"/>
    <s v="O'Sullivan Living Dimensions 2-Shelf Bookcases"/>
    <n v="205.666"/>
    <n v="2"/>
    <n v="0.15"/>
    <x v="4908"/>
    <x v="2"/>
    <x v="2"/>
    <x v="3"/>
    <x v="10"/>
  </r>
  <r>
    <n v="6140"/>
    <s v="US-2015-113593"/>
    <d v="2015-04-18T00:00:00"/>
    <d v="2015-04-20T00:00:00"/>
    <s v="First Class"/>
    <s v="NC-18415"/>
    <x v="720"/>
    <x v="0"/>
    <s v="United States"/>
    <s v="Santa Maria"/>
    <x v="1"/>
    <n v="93454"/>
    <x v="1"/>
    <s v="OFF-ST-10000532"/>
    <x v="1"/>
    <x v="4"/>
    <s v="Advantus Rolling Drawer Organizers"/>
    <n v="115.44"/>
    <n v="3"/>
    <n v="0"/>
    <x v="4909"/>
    <x v="0"/>
    <x v="1"/>
    <x v="1"/>
    <x v="3"/>
  </r>
  <r>
    <n v="6141"/>
    <s v="CA-2017-121083"/>
    <d v="2017-07-09T00:00:00"/>
    <d v="2017-07-15T00:00:00"/>
    <s v="Standard Class"/>
    <s v="JF-15190"/>
    <x v="440"/>
    <x v="0"/>
    <s v="United States"/>
    <s v="Manchester"/>
    <x v="29"/>
    <n v="6040"/>
    <x v="3"/>
    <s v="OFF-PA-10001497"/>
    <x v="1"/>
    <x v="10"/>
    <s v="Xerox 1914"/>
    <n v="274.8"/>
    <n v="5"/>
    <n v="0"/>
    <x v="4910"/>
    <x v="0"/>
    <x v="3"/>
    <x v="2"/>
    <x v="7"/>
  </r>
  <r>
    <n v="6142"/>
    <s v="CA-2017-121083"/>
    <d v="2017-07-09T00:00:00"/>
    <d v="2017-07-15T00:00:00"/>
    <s v="Standard Class"/>
    <s v="JF-15190"/>
    <x v="440"/>
    <x v="0"/>
    <s v="United States"/>
    <s v="Manchester"/>
    <x v="29"/>
    <n v="6040"/>
    <x v="3"/>
    <s v="OFF-ST-10002554"/>
    <x v="1"/>
    <x v="4"/>
    <s v="Tennsco Industrial Shelving"/>
    <n v="195.64"/>
    <n v="4"/>
    <n v="0"/>
    <x v="4911"/>
    <x v="0"/>
    <x v="3"/>
    <x v="2"/>
    <x v="7"/>
  </r>
  <r>
    <n v="6143"/>
    <s v="CA-2017-121083"/>
    <d v="2017-07-09T00:00:00"/>
    <d v="2017-07-15T00:00:00"/>
    <s v="Standard Class"/>
    <s v="JF-15190"/>
    <x v="440"/>
    <x v="0"/>
    <s v="United States"/>
    <s v="Manchester"/>
    <x v="29"/>
    <n v="6040"/>
    <x v="3"/>
    <s v="TEC-PH-10001336"/>
    <x v="2"/>
    <x v="7"/>
    <s v="Digium D40 VoIP phone"/>
    <n v="257.98"/>
    <n v="2"/>
    <n v="0"/>
    <x v="2178"/>
    <x v="0"/>
    <x v="3"/>
    <x v="2"/>
    <x v="7"/>
  </r>
  <r>
    <n v="6144"/>
    <s v="CA-2017-121083"/>
    <d v="2017-07-09T00:00:00"/>
    <d v="2017-07-15T00:00:00"/>
    <s v="Standard Class"/>
    <s v="JF-15190"/>
    <x v="440"/>
    <x v="0"/>
    <s v="United States"/>
    <s v="Manchester"/>
    <x v="29"/>
    <n v="6040"/>
    <x v="3"/>
    <s v="OFF-AR-10002987"/>
    <x v="1"/>
    <x v="6"/>
    <s v="Prismacolor Color Pencil Set"/>
    <n v="119.04"/>
    <n v="6"/>
    <n v="0"/>
    <x v="4912"/>
    <x v="0"/>
    <x v="3"/>
    <x v="2"/>
    <x v="7"/>
  </r>
  <r>
    <n v="6145"/>
    <s v="CA-2017-151190"/>
    <d v="2017-06-27T00:00:00"/>
    <d v="2017-07-01T00:00:00"/>
    <s v="Standard Class"/>
    <s v="GT-14710"/>
    <x v="218"/>
    <x v="0"/>
    <s v="United States"/>
    <s v="Omaha"/>
    <x v="8"/>
    <n v="68104"/>
    <x v="2"/>
    <s v="OFF-PA-10000575"/>
    <x v="1"/>
    <x v="10"/>
    <s v="Wirebound Message Books, Four 2 3/4 x 5 White Forms per Page"/>
    <n v="20.07"/>
    <n v="3"/>
    <n v="0"/>
    <x v="4913"/>
    <x v="0"/>
    <x v="3"/>
    <x v="1"/>
    <x v="1"/>
  </r>
  <r>
    <n v="6146"/>
    <s v="CA-2014-133543"/>
    <d v="2014-12-22T00:00:00"/>
    <d v="2014-12-26T00:00:00"/>
    <s v="Standard Class"/>
    <s v="KM-16660"/>
    <x v="730"/>
    <x v="0"/>
    <s v="United States"/>
    <s v="San Jose"/>
    <x v="1"/>
    <n v="95123"/>
    <x v="1"/>
    <s v="OFF-AR-10003394"/>
    <x v="1"/>
    <x v="6"/>
    <s v="Newell 332"/>
    <n v="11.76"/>
    <n v="4"/>
    <n v="0"/>
    <x v="622"/>
    <x v="0"/>
    <x v="2"/>
    <x v="0"/>
    <x v="4"/>
  </r>
  <r>
    <n v="6147"/>
    <s v="CA-2017-105130"/>
    <d v="2017-11-21T00:00:00"/>
    <d v="2017-11-25T00:00:00"/>
    <s v="Standard Class"/>
    <s v="PJ-18835"/>
    <x v="601"/>
    <x v="1"/>
    <s v="United States"/>
    <s v="San Francisco"/>
    <x v="1"/>
    <n v="94122"/>
    <x v="1"/>
    <s v="OFF-AR-10003394"/>
    <x v="1"/>
    <x v="6"/>
    <s v="Newell 332"/>
    <n v="11.76"/>
    <n v="4"/>
    <n v="0"/>
    <x v="622"/>
    <x v="0"/>
    <x v="3"/>
    <x v="0"/>
    <x v="0"/>
  </r>
  <r>
    <n v="6148"/>
    <s v="CA-2017-105130"/>
    <d v="2017-11-21T00:00:00"/>
    <d v="2017-11-25T00:00:00"/>
    <s v="Standard Class"/>
    <s v="PJ-18835"/>
    <x v="601"/>
    <x v="1"/>
    <s v="United States"/>
    <s v="San Francisco"/>
    <x v="1"/>
    <n v="94122"/>
    <x v="1"/>
    <s v="OFF-BI-10001191"/>
    <x v="1"/>
    <x v="8"/>
    <s v="Canvas Sectional Post Binders"/>
    <n v="40.735999999999997"/>
    <n v="2"/>
    <n v="0.2"/>
    <x v="4914"/>
    <x v="2"/>
    <x v="3"/>
    <x v="0"/>
    <x v="0"/>
  </r>
  <r>
    <n v="6149"/>
    <s v="CA-2016-161928"/>
    <d v="2016-06-27T00:00:00"/>
    <d v="2016-06-29T00:00:00"/>
    <s v="Second Class"/>
    <s v="AC-10660"/>
    <x v="663"/>
    <x v="0"/>
    <s v="United States"/>
    <s v="San Francisco"/>
    <x v="1"/>
    <n v="94109"/>
    <x v="1"/>
    <s v="TEC-PH-10003484"/>
    <x v="2"/>
    <x v="7"/>
    <s v="Ooma Telo VoIP Home Phone System"/>
    <n v="201.584"/>
    <n v="2"/>
    <n v="0.2"/>
    <x v="3361"/>
    <x v="2"/>
    <x v="0"/>
    <x v="1"/>
    <x v="1"/>
  </r>
  <r>
    <n v="6150"/>
    <s v="CA-2017-101322"/>
    <d v="2017-12-28T00:00:00"/>
    <d v="2017-12-31T00:00:00"/>
    <s v="First Class"/>
    <s v="JG-15310"/>
    <x v="684"/>
    <x v="1"/>
    <s v="United States"/>
    <s v="Long Beach"/>
    <x v="1"/>
    <n v="90805"/>
    <x v="1"/>
    <s v="FUR-CH-10003968"/>
    <x v="0"/>
    <x v="1"/>
    <s v="Novimex Turbo Task Chair"/>
    <n v="340.70400000000001"/>
    <n v="6"/>
    <n v="0.2"/>
    <x v="4915"/>
    <x v="2"/>
    <x v="3"/>
    <x v="0"/>
    <x v="4"/>
  </r>
  <r>
    <n v="6151"/>
    <s v="US-2016-106600"/>
    <d v="2016-04-08T00:00:00"/>
    <d v="2016-04-11T00:00:00"/>
    <s v="First Class"/>
    <s v="RM-19375"/>
    <x v="528"/>
    <x v="0"/>
    <s v="United States"/>
    <s v="Columbus"/>
    <x v="32"/>
    <n v="31907"/>
    <x v="0"/>
    <s v="FUR-BO-10001608"/>
    <x v="0"/>
    <x v="0"/>
    <s v="Hon Metal Bookcases, Black"/>
    <n v="354.9"/>
    <n v="5"/>
    <n v="0"/>
    <x v="4916"/>
    <x v="0"/>
    <x v="0"/>
    <x v="1"/>
    <x v="3"/>
  </r>
  <r>
    <n v="6152"/>
    <s v="CA-2014-111871"/>
    <d v="2014-03-18T00:00:00"/>
    <d v="2014-03-21T00:00:00"/>
    <s v="Second Class"/>
    <s v="EK-13795"/>
    <x v="735"/>
    <x v="2"/>
    <s v="United States"/>
    <s v="San Francisco"/>
    <x v="1"/>
    <n v="94110"/>
    <x v="1"/>
    <s v="FUR-BO-10004218"/>
    <x v="0"/>
    <x v="0"/>
    <s v="Bush Heritage Pine Collection 5-Shelf Bookcase, Albany Pine Finish, *Special Order"/>
    <n v="1198.33"/>
    <n v="10"/>
    <n v="0.15"/>
    <x v="4917"/>
    <x v="2"/>
    <x v="2"/>
    <x v="3"/>
    <x v="10"/>
  </r>
  <r>
    <n v="6153"/>
    <s v="CA-2017-139437"/>
    <d v="2017-07-03T00:00:00"/>
    <d v="2017-07-08T00:00:00"/>
    <s v="Standard Class"/>
    <s v="RD-19585"/>
    <x v="361"/>
    <x v="0"/>
    <s v="United States"/>
    <s v="Los Angeles"/>
    <x v="1"/>
    <n v="90004"/>
    <x v="1"/>
    <s v="OFF-ST-10002485"/>
    <x v="1"/>
    <x v="4"/>
    <s v="Rogers Deluxe File Chest"/>
    <n v="87.92"/>
    <n v="4"/>
    <n v="0"/>
    <x v="4811"/>
    <x v="0"/>
    <x v="3"/>
    <x v="2"/>
    <x v="7"/>
  </r>
  <r>
    <n v="6154"/>
    <s v="CA-2017-151484"/>
    <d v="2017-04-20T00:00:00"/>
    <d v="2017-04-23T00:00:00"/>
    <s v="First Class"/>
    <s v="CV-12805"/>
    <x v="51"/>
    <x v="1"/>
    <s v="United States"/>
    <s v="Philadelphia"/>
    <x v="9"/>
    <n v="19120"/>
    <x v="3"/>
    <s v="FUR-FU-10001876"/>
    <x v="0"/>
    <x v="5"/>
    <s v="Computer Room Manger, 14&quot;"/>
    <n v="51.968000000000004"/>
    <n v="2"/>
    <n v="0.2"/>
    <x v="2902"/>
    <x v="2"/>
    <x v="3"/>
    <x v="1"/>
    <x v="3"/>
  </r>
  <r>
    <n v="6155"/>
    <s v="CA-2017-151484"/>
    <d v="2017-04-20T00:00:00"/>
    <d v="2017-04-23T00:00:00"/>
    <s v="First Class"/>
    <s v="CV-12805"/>
    <x v="51"/>
    <x v="1"/>
    <s v="United States"/>
    <s v="Philadelphia"/>
    <x v="9"/>
    <n v="19120"/>
    <x v="3"/>
    <s v="OFF-ST-10002370"/>
    <x v="1"/>
    <x v="4"/>
    <s v="Sortfiler Multipurpose Personal File Organizer, Black"/>
    <n v="51.335999999999999"/>
    <n v="3"/>
    <n v="0.2"/>
    <x v="4918"/>
    <x v="2"/>
    <x v="3"/>
    <x v="1"/>
    <x v="3"/>
  </r>
  <r>
    <n v="6156"/>
    <s v="CA-2017-151484"/>
    <d v="2017-04-20T00:00:00"/>
    <d v="2017-04-23T00:00:00"/>
    <s v="First Class"/>
    <s v="CV-12805"/>
    <x v="51"/>
    <x v="1"/>
    <s v="United States"/>
    <s v="Philadelphia"/>
    <x v="9"/>
    <n v="19120"/>
    <x v="3"/>
    <s v="OFF-ST-10000142"/>
    <x v="1"/>
    <x v="4"/>
    <s v="Deluxe Rollaway Locking File with Drawer"/>
    <n v="332.70400000000001"/>
    <n v="1"/>
    <n v="0.2"/>
    <x v="4919"/>
    <x v="2"/>
    <x v="3"/>
    <x v="1"/>
    <x v="3"/>
  </r>
  <r>
    <n v="6157"/>
    <s v="CA-2017-151484"/>
    <d v="2017-04-20T00:00:00"/>
    <d v="2017-04-23T00:00:00"/>
    <s v="First Class"/>
    <s v="CV-12805"/>
    <x v="51"/>
    <x v="1"/>
    <s v="United States"/>
    <s v="Philadelphia"/>
    <x v="9"/>
    <n v="19120"/>
    <x v="3"/>
    <s v="FUR-FU-10004671"/>
    <x v="0"/>
    <x v="5"/>
    <s v="Executive Impressions 12&quot; Wall Clock"/>
    <n v="42.408000000000001"/>
    <n v="3"/>
    <n v="0.2"/>
    <x v="4920"/>
    <x v="2"/>
    <x v="3"/>
    <x v="1"/>
    <x v="3"/>
  </r>
  <r>
    <n v="6158"/>
    <s v="CA-2016-104150"/>
    <d v="2016-08-03T00:00:00"/>
    <d v="2016-08-05T00:00:00"/>
    <s v="Second Class"/>
    <s v="AG-10330"/>
    <x v="743"/>
    <x v="0"/>
    <s v="United States"/>
    <s v="Tulsa"/>
    <x v="26"/>
    <n v="74133"/>
    <x v="2"/>
    <s v="OFF-EN-10002504"/>
    <x v="1"/>
    <x v="12"/>
    <s v="Tyvek  Top-Opening Peel &amp; Seel Envelopes, Plain White"/>
    <n v="81.540000000000006"/>
    <n v="3"/>
    <n v="0"/>
    <x v="4921"/>
    <x v="0"/>
    <x v="0"/>
    <x v="2"/>
    <x v="6"/>
  </r>
  <r>
    <n v="6159"/>
    <s v="CA-2016-104150"/>
    <d v="2016-08-03T00:00:00"/>
    <d v="2016-08-05T00:00:00"/>
    <s v="Second Class"/>
    <s v="AG-10330"/>
    <x v="743"/>
    <x v="0"/>
    <s v="United States"/>
    <s v="Tulsa"/>
    <x v="26"/>
    <n v="74133"/>
    <x v="2"/>
    <s v="TEC-AC-10004803"/>
    <x v="2"/>
    <x v="11"/>
    <s v="Sony Micro Vault Click 4 GB USB 2.0 Flash Drive"/>
    <n v="167.28"/>
    <n v="12"/>
    <n v="0"/>
    <x v="4922"/>
    <x v="0"/>
    <x v="0"/>
    <x v="2"/>
    <x v="6"/>
  </r>
  <r>
    <n v="6160"/>
    <s v="CA-2016-161025"/>
    <d v="2016-12-03T00:00:00"/>
    <d v="2016-12-09T00:00:00"/>
    <s v="Standard Class"/>
    <s v="GM-14440"/>
    <x v="306"/>
    <x v="0"/>
    <s v="United States"/>
    <s v="Los Angeles"/>
    <x v="1"/>
    <n v="90049"/>
    <x v="1"/>
    <s v="OFF-ST-10001932"/>
    <x v="1"/>
    <x v="4"/>
    <s v="Fellowes Staxonsteel Drawer Files"/>
    <n v="772.68"/>
    <n v="4"/>
    <n v="0"/>
    <x v="4923"/>
    <x v="0"/>
    <x v="0"/>
    <x v="0"/>
    <x v="4"/>
  </r>
  <r>
    <n v="6161"/>
    <s v="CA-2014-103989"/>
    <d v="2014-03-19T00:00:00"/>
    <d v="2014-03-21T00:00:00"/>
    <s v="First Class"/>
    <s v="MC-17605"/>
    <x v="204"/>
    <x v="1"/>
    <s v="United States"/>
    <s v="Lakeland"/>
    <x v="2"/>
    <n v="33801"/>
    <x v="0"/>
    <s v="TEC-PH-10004667"/>
    <x v="2"/>
    <x v="7"/>
    <s v="Cisco 8x8 Inc. 6753i IP Business Phone System"/>
    <n v="323.976"/>
    <n v="3"/>
    <n v="0.2"/>
    <x v="4924"/>
    <x v="2"/>
    <x v="2"/>
    <x v="3"/>
    <x v="10"/>
  </r>
  <r>
    <n v="6162"/>
    <s v="CA-2014-103989"/>
    <d v="2014-03-19T00:00:00"/>
    <d v="2014-03-21T00:00:00"/>
    <s v="First Class"/>
    <s v="MC-17605"/>
    <x v="204"/>
    <x v="1"/>
    <s v="United States"/>
    <s v="Lakeland"/>
    <x v="2"/>
    <n v="33801"/>
    <x v="0"/>
    <s v="OFF-LA-10000443"/>
    <x v="1"/>
    <x v="2"/>
    <s v="Avery 501"/>
    <n v="11.808"/>
    <n v="4"/>
    <n v="0.2"/>
    <x v="4925"/>
    <x v="2"/>
    <x v="2"/>
    <x v="3"/>
    <x v="10"/>
  </r>
  <r>
    <n v="6163"/>
    <s v="CA-2014-103989"/>
    <d v="2014-03-19T00:00:00"/>
    <d v="2014-03-21T00:00:00"/>
    <s v="First Class"/>
    <s v="MC-17605"/>
    <x v="204"/>
    <x v="1"/>
    <s v="United States"/>
    <s v="Lakeland"/>
    <x v="2"/>
    <n v="33801"/>
    <x v="0"/>
    <s v="OFF-ST-10000918"/>
    <x v="1"/>
    <x v="4"/>
    <s v="Crate-A-Files"/>
    <n v="26.16"/>
    <n v="3"/>
    <n v="0.2"/>
    <x v="4926"/>
    <x v="2"/>
    <x v="2"/>
    <x v="3"/>
    <x v="10"/>
  </r>
  <r>
    <n v="6164"/>
    <s v="CA-2014-103989"/>
    <d v="2014-03-19T00:00:00"/>
    <d v="2014-03-21T00:00:00"/>
    <s v="First Class"/>
    <s v="MC-17605"/>
    <x v="204"/>
    <x v="1"/>
    <s v="United States"/>
    <s v="Lakeland"/>
    <x v="2"/>
    <n v="33801"/>
    <x v="0"/>
    <s v="OFF-BI-10001196"/>
    <x v="1"/>
    <x v="8"/>
    <s v="Avery Flip-Chart Easel Binder, Black"/>
    <n v="33.57"/>
    <n v="5"/>
    <n v="0.7"/>
    <x v="4927"/>
    <x v="1"/>
    <x v="2"/>
    <x v="3"/>
    <x v="10"/>
  </r>
  <r>
    <n v="6165"/>
    <s v="CA-2014-103989"/>
    <d v="2014-03-19T00:00:00"/>
    <d v="2014-03-21T00:00:00"/>
    <s v="First Class"/>
    <s v="MC-17605"/>
    <x v="204"/>
    <x v="1"/>
    <s v="United States"/>
    <s v="Lakeland"/>
    <x v="2"/>
    <n v="33801"/>
    <x v="0"/>
    <s v="FUR-FU-10003981"/>
    <x v="0"/>
    <x v="5"/>
    <s v="Eldon Wave Desk Accessories"/>
    <n v="4.992"/>
    <n v="3"/>
    <n v="0.2"/>
    <x v="4928"/>
    <x v="2"/>
    <x v="2"/>
    <x v="3"/>
    <x v="10"/>
  </r>
  <r>
    <n v="6166"/>
    <s v="CA-2014-103989"/>
    <d v="2014-03-19T00:00:00"/>
    <d v="2014-03-21T00:00:00"/>
    <s v="First Class"/>
    <s v="MC-17605"/>
    <x v="204"/>
    <x v="1"/>
    <s v="United States"/>
    <s v="Lakeland"/>
    <x v="2"/>
    <n v="33801"/>
    <x v="0"/>
    <s v="FUR-FU-10002508"/>
    <x v="0"/>
    <x v="5"/>
    <s v="Document Clip Frames"/>
    <n v="20.015999999999998"/>
    <n v="3"/>
    <n v="0.2"/>
    <x v="4929"/>
    <x v="2"/>
    <x v="2"/>
    <x v="3"/>
    <x v="10"/>
  </r>
  <r>
    <n v="6167"/>
    <s v="CA-2014-103989"/>
    <d v="2014-03-19T00:00:00"/>
    <d v="2014-03-21T00:00:00"/>
    <s v="First Class"/>
    <s v="MC-17605"/>
    <x v="204"/>
    <x v="1"/>
    <s v="United States"/>
    <s v="Lakeland"/>
    <x v="2"/>
    <n v="33801"/>
    <x v="0"/>
    <s v="TEC-AC-10002647"/>
    <x v="2"/>
    <x v="11"/>
    <s v="Logitech Wireless Boombox Speaker - portable - wireless, wired"/>
    <n v="170.24"/>
    <n v="2"/>
    <n v="0.2"/>
    <x v="4930"/>
    <x v="2"/>
    <x v="2"/>
    <x v="3"/>
    <x v="10"/>
  </r>
  <r>
    <n v="6168"/>
    <s v="CA-2015-142433"/>
    <d v="2015-04-20T00:00:00"/>
    <d v="2015-04-25T00:00:00"/>
    <s v="Standard Class"/>
    <s v="ES-14020"/>
    <x v="301"/>
    <x v="0"/>
    <s v="United States"/>
    <s v="Houston"/>
    <x v="5"/>
    <n v="77036"/>
    <x v="2"/>
    <s v="OFF-PA-10002377"/>
    <x v="1"/>
    <x v="10"/>
    <s v="Xerox 1916"/>
    <n v="117.456"/>
    <n v="3"/>
    <n v="0.2"/>
    <x v="4931"/>
    <x v="2"/>
    <x v="1"/>
    <x v="1"/>
    <x v="3"/>
  </r>
  <r>
    <n v="6169"/>
    <s v="CA-2015-132815"/>
    <d v="2015-09-19T00:00:00"/>
    <d v="2015-09-22T00:00:00"/>
    <s v="Second Class"/>
    <s v="RW-19540"/>
    <x v="459"/>
    <x v="1"/>
    <s v="United States"/>
    <s v="Los Angeles"/>
    <x v="1"/>
    <n v="90008"/>
    <x v="1"/>
    <s v="OFF-PA-10004530"/>
    <x v="1"/>
    <x v="10"/>
    <s v="Personal Creations Ink Jet Cards and Labels"/>
    <n v="22.96"/>
    <n v="2"/>
    <n v="0"/>
    <x v="4932"/>
    <x v="0"/>
    <x v="1"/>
    <x v="2"/>
    <x v="8"/>
  </r>
  <r>
    <n v="6170"/>
    <s v="CA-2014-101266"/>
    <d v="2014-08-27T00:00:00"/>
    <d v="2014-08-30T00:00:00"/>
    <s v="Second Class"/>
    <s v="MM-17920"/>
    <x v="462"/>
    <x v="0"/>
    <s v="United States"/>
    <s v="Springfield"/>
    <x v="17"/>
    <n v="22153"/>
    <x v="0"/>
    <s v="OFF-PA-10002986"/>
    <x v="1"/>
    <x v="10"/>
    <s v="Xerox 1898"/>
    <n v="13.36"/>
    <n v="2"/>
    <n v="0"/>
    <x v="534"/>
    <x v="0"/>
    <x v="2"/>
    <x v="2"/>
    <x v="6"/>
  </r>
  <r>
    <n v="6171"/>
    <s v="CA-2016-141523"/>
    <d v="2016-12-19T00:00:00"/>
    <d v="2016-12-24T00:00:00"/>
    <s v="Second Class"/>
    <s v="MH-17440"/>
    <x v="775"/>
    <x v="1"/>
    <s v="United States"/>
    <s v="New York City"/>
    <x v="15"/>
    <n v="10035"/>
    <x v="3"/>
    <s v="OFF-BI-10000948"/>
    <x v="1"/>
    <x v="8"/>
    <s v="GBC Laser Imprintable Binding System Covers, Desert Sand"/>
    <n v="34.247999999999998"/>
    <n v="3"/>
    <n v="0.2"/>
    <x v="4933"/>
    <x v="2"/>
    <x v="0"/>
    <x v="0"/>
    <x v="4"/>
  </r>
  <r>
    <n v="6172"/>
    <s v="CA-2016-141523"/>
    <d v="2016-12-19T00:00:00"/>
    <d v="2016-12-24T00:00:00"/>
    <s v="Second Class"/>
    <s v="MH-17440"/>
    <x v="775"/>
    <x v="1"/>
    <s v="United States"/>
    <s v="New York City"/>
    <x v="15"/>
    <n v="10035"/>
    <x v="3"/>
    <s v="OFF-AR-10001545"/>
    <x v="1"/>
    <x v="6"/>
    <s v="Newell 326"/>
    <n v="3.52"/>
    <n v="2"/>
    <n v="0"/>
    <x v="3129"/>
    <x v="0"/>
    <x v="0"/>
    <x v="0"/>
    <x v="4"/>
  </r>
  <r>
    <n v="6173"/>
    <s v="US-2014-106299"/>
    <d v="2014-08-02T00:00:00"/>
    <d v="2014-08-08T00:00:00"/>
    <s v="Standard Class"/>
    <s v="NZ-18565"/>
    <x v="125"/>
    <x v="2"/>
    <s v="United States"/>
    <s v="Springfield"/>
    <x v="25"/>
    <n v="65807"/>
    <x v="2"/>
    <s v="OFF-BI-10001758"/>
    <x v="1"/>
    <x v="8"/>
    <s v="Wilson Jones 14 Line Acrylic Coated Pressboard Data Binders"/>
    <n v="26.7"/>
    <n v="5"/>
    <n v="0"/>
    <x v="4934"/>
    <x v="0"/>
    <x v="2"/>
    <x v="2"/>
    <x v="6"/>
  </r>
  <r>
    <n v="6174"/>
    <s v="US-2014-106299"/>
    <d v="2014-08-02T00:00:00"/>
    <d v="2014-08-08T00:00:00"/>
    <s v="Standard Class"/>
    <s v="NZ-18565"/>
    <x v="125"/>
    <x v="2"/>
    <s v="United States"/>
    <s v="Springfield"/>
    <x v="25"/>
    <n v="65807"/>
    <x v="2"/>
    <s v="TEC-AC-10003237"/>
    <x v="2"/>
    <x v="11"/>
    <s v="Memorex Micro Travel Drive 4 GB"/>
    <n v="21.2"/>
    <n v="2"/>
    <n v="0"/>
    <x v="4935"/>
    <x v="0"/>
    <x v="2"/>
    <x v="2"/>
    <x v="6"/>
  </r>
  <r>
    <n v="6175"/>
    <s v="US-2014-106299"/>
    <d v="2014-08-02T00:00:00"/>
    <d v="2014-08-08T00:00:00"/>
    <s v="Standard Class"/>
    <s v="NZ-18565"/>
    <x v="125"/>
    <x v="2"/>
    <s v="United States"/>
    <s v="Springfield"/>
    <x v="25"/>
    <n v="65807"/>
    <x v="2"/>
    <s v="OFF-ST-10002011"/>
    <x v="1"/>
    <x v="4"/>
    <s v="Smead Adjustable Mobile File Trolley with Lockable Top"/>
    <n v="838.38"/>
    <n v="2"/>
    <n v="0"/>
    <x v="4936"/>
    <x v="0"/>
    <x v="2"/>
    <x v="2"/>
    <x v="6"/>
  </r>
  <r>
    <n v="6176"/>
    <s v="CA-2015-158421"/>
    <d v="2015-09-21T00:00:00"/>
    <d v="2015-09-26T00:00:00"/>
    <s v="Standard Class"/>
    <s v="GB-14575"/>
    <x v="673"/>
    <x v="0"/>
    <s v="United States"/>
    <s v="Columbia"/>
    <x v="20"/>
    <n v="29203"/>
    <x v="0"/>
    <s v="FUR-CH-10000309"/>
    <x v="0"/>
    <x v="1"/>
    <s v="Global Comet Stacking Arm Chair"/>
    <n v="1690.04"/>
    <n v="4"/>
    <n v="0"/>
    <x v="4937"/>
    <x v="0"/>
    <x v="1"/>
    <x v="2"/>
    <x v="8"/>
  </r>
  <r>
    <n v="6177"/>
    <s v="CA-2015-158421"/>
    <d v="2015-09-21T00:00:00"/>
    <d v="2015-09-26T00:00:00"/>
    <s v="Standard Class"/>
    <s v="GB-14575"/>
    <x v="673"/>
    <x v="0"/>
    <s v="United States"/>
    <s v="Columbia"/>
    <x v="20"/>
    <n v="29203"/>
    <x v="0"/>
    <s v="OFF-ST-10002444"/>
    <x v="1"/>
    <x v="4"/>
    <s v="Recycled Eldon Regeneration Jumbo File"/>
    <n v="85.96"/>
    <n v="7"/>
    <n v="0"/>
    <x v="4938"/>
    <x v="0"/>
    <x v="1"/>
    <x v="2"/>
    <x v="8"/>
  </r>
  <r>
    <n v="6178"/>
    <s v="CA-2015-158421"/>
    <d v="2015-09-21T00:00:00"/>
    <d v="2015-09-26T00:00:00"/>
    <s v="Standard Class"/>
    <s v="GB-14575"/>
    <x v="673"/>
    <x v="0"/>
    <s v="United States"/>
    <s v="Columbia"/>
    <x v="20"/>
    <n v="29203"/>
    <x v="0"/>
    <s v="OFF-EN-10001453"/>
    <x v="1"/>
    <x v="12"/>
    <s v="Tyvek Interoffice Envelopes, 9 1/2&quot; x 12 1/2&quot;, 100/Box"/>
    <n v="121.96"/>
    <n v="2"/>
    <n v="0"/>
    <x v="4939"/>
    <x v="0"/>
    <x v="1"/>
    <x v="2"/>
    <x v="8"/>
  </r>
  <r>
    <n v="6179"/>
    <s v="CA-2015-158421"/>
    <d v="2015-09-21T00:00:00"/>
    <d v="2015-09-26T00:00:00"/>
    <s v="Standard Class"/>
    <s v="GB-14575"/>
    <x v="673"/>
    <x v="0"/>
    <s v="United States"/>
    <s v="Columbia"/>
    <x v="20"/>
    <n v="29203"/>
    <x v="0"/>
    <s v="OFF-PA-10001801"/>
    <x v="1"/>
    <x v="10"/>
    <s v="Xerox 193"/>
    <n v="23.92"/>
    <n v="4"/>
    <n v="0"/>
    <x v="101"/>
    <x v="0"/>
    <x v="1"/>
    <x v="2"/>
    <x v="8"/>
  </r>
  <r>
    <n v="6180"/>
    <s v="CA-2015-158421"/>
    <d v="2015-09-21T00:00:00"/>
    <d v="2015-09-26T00:00:00"/>
    <s v="Standard Class"/>
    <s v="GB-14575"/>
    <x v="673"/>
    <x v="0"/>
    <s v="United States"/>
    <s v="Columbia"/>
    <x v="20"/>
    <n v="29203"/>
    <x v="0"/>
    <s v="OFF-ST-10000563"/>
    <x v="1"/>
    <x v="4"/>
    <s v="Fellowes Bankers Box Stor/Drawer Steel Plus"/>
    <n v="63.96"/>
    <n v="2"/>
    <n v="0"/>
    <x v="4940"/>
    <x v="0"/>
    <x v="1"/>
    <x v="2"/>
    <x v="8"/>
  </r>
  <r>
    <n v="6181"/>
    <s v="CA-2015-158421"/>
    <d v="2015-09-21T00:00:00"/>
    <d v="2015-09-26T00:00:00"/>
    <s v="Standard Class"/>
    <s v="GB-14575"/>
    <x v="673"/>
    <x v="0"/>
    <s v="United States"/>
    <s v="Columbia"/>
    <x v="20"/>
    <n v="29203"/>
    <x v="0"/>
    <s v="TEC-PH-10000369"/>
    <x v="2"/>
    <x v="7"/>
    <s v="HTC One Mini"/>
    <n v="629.95000000000005"/>
    <n v="5"/>
    <n v="0"/>
    <x v="4941"/>
    <x v="0"/>
    <x v="1"/>
    <x v="2"/>
    <x v="8"/>
  </r>
  <r>
    <n v="6182"/>
    <s v="CA-2015-158421"/>
    <d v="2015-09-21T00:00:00"/>
    <d v="2015-09-26T00:00:00"/>
    <s v="Standard Class"/>
    <s v="GB-14575"/>
    <x v="673"/>
    <x v="0"/>
    <s v="United States"/>
    <s v="Columbia"/>
    <x v="20"/>
    <n v="29203"/>
    <x v="0"/>
    <s v="TEC-PH-10002538"/>
    <x v="2"/>
    <x v="7"/>
    <s v="Grandstream GXP1160 VoIP phone"/>
    <n v="113.73"/>
    <n v="3"/>
    <n v="0"/>
    <x v="4942"/>
    <x v="0"/>
    <x v="1"/>
    <x v="2"/>
    <x v="8"/>
  </r>
  <r>
    <n v="6183"/>
    <s v="CA-2015-158421"/>
    <d v="2015-09-21T00:00:00"/>
    <d v="2015-09-26T00:00:00"/>
    <s v="Standard Class"/>
    <s v="GB-14575"/>
    <x v="673"/>
    <x v="0"/>
    <s v="United States"/>
    <s v="Columbia"/>
    <x v="20"/>
    <n v="29203"/>
    <x v="0"/>
    <s v="OFF-BI-10000050"/>
    <x v="1"/>
    <x v="8"/>
    <s v="Angle-D Binders with Locking Rings, Label Holders"/>
    <n v="14.6"/>
    <n v="2"/>
    <n v="0"/>
    <x v="4943"/>
    <x v="0"/>
    <x v="1"/>
    <x v="2"/>
    <x v="8"/>
  </r>
  <r>
    <n v="6184"/>
    <s v="CA-2015-158421"/>
    <d v="2015-09-21T00:00:00"/>
    <d v="2015-09-26T00:00:00"/>
    <s v="Standard Class"/>
    <s v="GB-14575"/>
    <x v="673"/>
    <x v="0"/>
    <s v="United States"/>
    <s v="Columbia"/>
    <x v="20"/>
    <n v="29203"/>
    <x v="0"/>
    <s v="OFF-ST-10004186"/>
    <x v="1"/>
    <x v="4"/>
    <s v="Stur-D-Stor Shelving, Vertical 5-Shelf: 72&quot;H x 36&quot;W x 18 1/2&quot;D"/>
    <n v="887.84"/>
    <n v="8"/>
    <n v="0"/>
    <x v="4944"/>
    <x v="0"/>
    <x v="1"/>
    <x v="2"/>
    <x v="8"/>
  </r>
  <r>
    <n v="6185"/>
    <s v="CA-2016-143609"/>
    <d v="2016-12-11T00:00:00"/>
    <d v="2016-12-13T00:00:00"/>
    <s v="First Class"/>
    <s v="DB-13270"/>
    <x v="489"/>
    <x v="2"/>
    <s v="United States"/>
    <s v="Portland"/>
    <x v="21"/>
    <n v="97206"/>
    <x v="1"/>
    <s v="FUR-CH-10004218"/>
    <x v="0"/>
    <x v="1"/>
    <s v="Global Fabric Manager's Chair, Dark Gray"/>
    <n v="403.92"/>
    <n v="5"/>
    <n v="0.2"/>
    <x v="4945"/>
    <x v="2"/>
    <x v="0"/>
    <x v="0"/>
    <x v="4"/>
  </r>
  <r>
    <n v="6186"/>
    <s v="CA-2015-138331"/>
    <d v="2015-08-07T00:00:00"/>
    <d v="2015-08-12T00:00:00"/>
    <s v="Standard Class"/>
    <s v="JK-15625"/>
    <x v="600"/>
    <x v="0"/>
    <s v="United States"/>
    <s v="Philadelphia"/>
    <x v="9"/>
    <n v="19120"/>
    <x v="3"/>
    <s v="OFF-AR-10002952"/>
    <x v="1"/>
    <x v="6"/>
    <s v="Stanley Contemporary Battery Pencil Sharpeners"/>
    <n v="106.8"/>
    <n v="10"/>
    <n v="0.2"/>
    <x v="4946"/>
    <x v="2"/>
    <x v="1"/>
    <x v="2"/>
    <x v="6"/>
  </r>
  <r>
    <n v="6187"/>
    <s v="CA-2015-138954"/>
    <d v="2015-11-15T00:00:00"/>
    <d v="2015-11-17T00:00:00"/>
    <s v="First Class"/>
    <s v="MH-17785"/>
    <x v="186"/>
    <x v="1"/>
    <s v="United States"/>
    <s v="New York City"/>
    <x v="15"/>
    <n v="10035"/>
    <x v="3"/>
    <s v="OFF-ST-10003058"/>
    <x v="1"/>
    <x v="4"/>
    <s v="Eldon Mobile Mega Data Cart  Mega Stackable  Add-On Trays"/>
    <n v="70.95"/>
    <n v="3"/>
    <n v="0"/>
    <x v="431"/>
    <x v="0"/>
    <x v="1"/>
    <x v="0"/>
    <x v="0"/>
  </r>
  <r>
    <n v="6188"/>
    <s v="CA-2015-138954"/>
    <d v="2015-11-15T00:00:00"/>
    <d v="2015-11-17T00:00:00"/>
    <s v="First Class"/>
    <s v="MH-17785"/>
    <x v="186"/>
    <x v="1"/>
    <s v="United States"/>
    <s v="New York City"/>
    <x v="15"/>
    <n v="10035"/>
    <x v="3"/>
    <s v="OFF-BI-10003963"/>
    <x v="1"/>
    <x v="8"/>
    <s v="Cardinal Holdit Data Disk Pockets"/>
    <n v="34.944000000000003"/>
    <n v="6"/>
    <n v="0.2"/>
    <x v="4529"/>
    <x v="2"/>
    <x v="1"/>
    <x v="0"/>
    <x v="0"/>
  </r>
  <r>
    <n v="6189"/>
    <s v="CA-2015-138954"/>
    <d v="2015-11-15T00:00:00"/>
    <d v="2015-11-17T00:00:00"/>
    <s v="First Class"/>
    <s v="MH-17785"/>
    <x v="186"/>
    <x v="1"/>
    <s v="United States"/>
    <s v="New York City"/>
    <x v="15"/>
    <n v="10035"/>
    <x v="3"/>
    <s v="OFF-AR-10001955"/>
    <x v="1"/>
    <x v="6"/>
    <s v="Newell 319"/>
    <n v="119.04"/>
    <n v="6"/>
    <n v="0"/>
    <x v="4947"/>
    <x v="0"/>
    <x v="1"/>
    <x v="0"/>
    <x v="0"/>
  </r>
  <r>
    <n v="6190"/>
    <s v="CA-2017-157903"/>
    <d v="2017-04-04T00:00:00"/>
    <d v="2017-04-08T00:00:00"/>
    <s v="Standard Class"/>
    <s v="AM-10705"/>
    <x v="562"/>
    <x v="0"/>
    <s v="United States"/>
    <s v="Des Plaines"/>
    <x v="10"/>
    <n v="60016"/>
    <x v="2"/>
    <s v="TEC-PH-10004345"/>
    <x v="2"/>
    <x v="7"/>
    <s v="Cisco SPA 502G IP Phone"/>
    <n v="383.84"/>
    <n v="4"/>
    <n v="0.2"/>
    <x v="4948"/>
    <x v="2"/>
    <x v="3"/>
    <x v="1"/>
    <x v="3"/>
  </r>
  <r>
    <n v="6191"/>
    <s v="CA-2016-157259"/>
    <d v="2016-12-24T00:00:00"/>
    <d v="2016-12-28T00:00:00"/>
    <s v="Standard Class"/>
    <s v="JM-15535"/>
    <x v="341"/>
    <x v="0"/>
    <s v="United States"/>
    <s v="New York City"/>
    <x v="15"/>
    <n v="10035"/>
    <x v="3"/>
    <s v="FUR-FU-10003192"/>
    <x v="0"/>
    <x v="5"/>
    <s v="Luxo Adjustable Task Clamp Lamp"/>
    <n v="799.56"/>
    <n v="9"/>
    <n v="0"/>
    <x v="4949"/>
    <x v="0"/>
    <x v="0"/>
    <x v="0"/>
    <x v="4"/>
  </r>
  <r>
    <n v="6192"/>
    <s v="CA-2017-107986"/>
    <d v="2017-12-13T00:00:00"/>
    <d v="2017-12-13T00:00:00"/>
    <s v="Same Day"/>
    <s v="MW-18220"/>
    <x v="596"/>
    <x v="0"/>
    <s v="United States"/>
    <s v="Seattle"/>
    <x v="4"/>
    <n v="98103"/>
    <x v="1"/>
    <s v="OFF-ST-10001325"/>
    <x v="1"/>
    <x v="4"/>
    <s v="Sterilite Officeware Hinged File Box"/>
    <n v="31.44"/>
    <n v="3"/>
    <n v="0"/>
    <x v="1007"/>
    <x v="0"/>
    <x v="3"/>
    <x v="0"/>
    <x v="4"/>
  </r>
  <r>
    <n v="6193"/>
    <s v="CA-2017-104927"/>
    <d v="2017-12-22T00:00:00"/>
    <d v="2017-12-26T00:00:00"/>
    <s v="Standard Class"/>
    <s v="AG-10330"/>
    <x v="743"/>
    <x v="0"/>
    <s v="United States"/>
    <s v="Houston"/>
    <x v="5"/>
    <n v="77095"/>
    <x v="2"/>
    <s v="OFF-PA-10000019"/>
    <x v="1"/>
    <x v="10"/>
    <s v="Xerox 1931"/>
    <n v="25.92"/>
    <n v="5"/>
    <n v="0.2"/>
    <x v="1430"/>
    <x v="2"/>
    <x v="3"/>
    <x v="0"/>
    <x v="4"/>
  </r>
  <r>
    <n v="6194"/>
    <s v="CA-2017-104927"/>
    <d v="2017-12-22T00:00:00"/>
    <d v="2017-12-26T00:00:00"/>
    <s v="Standard Class"/>
    <s v="AG-10330"/>
    <x v="743"/>
    <x v="0"/>
    <s v="United States"/>
    <s v="Houston"/>
    <x v="5"/>
    <n v="77095"/>
    <x v="2"/>
    <s v="OFF-BI-10003429"/>
    <x v="1"/>
    <x v="8"/>
    <s v="Cardinal HOLDit! Binder Insert Strips,Extra Strips"/>
    <n v="6.33"/>
    <n v="5"/>
    <n v="0.8"/>
    <x v="4950"/>
    <x v="1"/>
    <x v="3"/>
    <x v="0"/>
    <x v="4"/>
  </r>
  <r>
    <n v="6195"/>
    <s v="CA-2017-104927"/>
    <d v="2017-12-22T00:00:00"/>
    <d v="2017-12-26T00:00:00"/>
    <s v="Standard Class"/>
    <s v="AG-10330"/>
    <x v="743"/>
    <x v="0"/>
    <s v="United States"/>
    <s v="Houston"/>
    <x v="5"/>
    <n v="77095"/>
    <x v="2"/>
    <s v="OFF-PA-10000176"/>
    <x v="1"/>
    <x v="10"/>
    <s v="Xerox 1887"/>
    <n v="75.88"/>
    <n v="5"/>
    <n v="0.2"/>
    <x v="4951"/>
    <x v="2"/>
    <x v="3"/>
    <x v="0"/>
    <x v="4"/>
  </r>
  <r>
    <n v="6196"/>
    <s v="CA-2017-113453"/>
    <d v="2017-10-21T00:00:00"/>
    <d v="2017-10-28T00:00:00"/>
    <s v="Standard Class"/>
    <s v="CM-12160"/>
    <x v="380"/>
    <x v="0"/>
    <s v="United States"/>
    <s v="Philadelphia"/>
    <x v="9"/>
    <n v="19143"/>
    <x v="3"/>
    <s v="TEC-PH-10004165"/>
    <x v="2"/>
    <x v="7"/>
    <s v="Mitel MiVoice 5330e IP Phone"/>
    <n v="329.988"/>
    <n v="2"/>
    <n v="0.4"/>
    <x v="4952"/>
    <x v="1"/>
    <x v="3"/>
    <x v="0"/>
    <x v="2"/>
  </r>
  <r>
    <n v="6197"/>
    <s v="CA-2017-113453"/>
    <d v="2017-10-21T00:00:00"/>
    <d v="2017-10-28T00:00:00"/>
    <s v="Standard Class"/>
    <s v="CM-12160"/>
    <x v="380"/>
    <x v="0"/>
    <s v="United States"/>
    <s v="Philadelphia"/>
    <x v="9"/>
    <n v="19143"/>
    <x v="3"/>
    <s v="OFF-ST-10000352"/>
    <x v="1"/>
    <x v="4"/>
    <s v="Acco Perma 2700 Stacking Storage Drawers"/>
    <n v="71.376000000000005"/>
    <n v="3"/>
    <n v="0.2"/>
    <x v="4953"/>
    <x v="2"/>
    <x v="3"/>
    <x v="0"/>
    <x v="2"/>
  </r>
  <r>
    <n v="6198"/>
    <s v="CA-2015-149909"/>
    <d v="2015-11-13T00:00:00"/>
    <d v="2015-11-17T00:00:00"/>
    <s v="Standard Class"/>
    <s v="RA-19915"/>
    <x v="154"/>
    <x v="0"/>
    <s v="United States"/>
    <s v="Columbus"/>
    <x v="14"/>
    <n v="47201"/>
    <x v="2"/>
    <s v="OFF-PA-10000726"/>
    <x v="1"/>
    <x v="10"/>
    <s v="Black Print Carbonless Snap-Off Rapid Letter, 8 1/2&quot; x 7&quot;"/>
    <n v="63.77"/>
    <n v="7"/>
    <n v="0"/>
    <x v="4954"/>
    <x v="0"/>
    <x v="1"/>
    <x v="0"/>
    <x v="0"/>
  </r>
  <r>
    <n v="6199"/>
    <s v="CA-2015-149909"/>
    <d v="2015-11-13T00:00:00"/>
    <d v="2015-11-17T00:00:00"/>
    <s v="Standard Class"/>
    <s v="RA-19915"/>
    <x v="154"/>
    <x v="0"/>
    <s v="United States"/>
    <s v="Columbus"/>
    <x v="14"/>
    <n v="47201"/>
    <x v="2"/>
    <s v="TEC-PH-10001536"/>
    <x v="2"/>
    <x v="7"/>
    <s v="Spigen Samsung Galaxy S5 Case Wallet"/>
    <n v="50.97"/>
    <n v="3"/>
    <n v="0"/>
    <x v="4955"/>
    <x v="0"/>
    <x v="1"/>
    <x v="0"/>
    <x v="0"/>
  </r>
  <r>
    <n v="6200"/>
    <s v="CA-2015-149909"/>
    <d v="2015-11-13T00:00:00"/>
    <d v="2015-11-17T00:00:00"/>
    <s v="Standard Class"/>
    <s v="RA-19915"/>
    <x v="154"/>
    <x v="0"/>
    <s v="United States"/>
    <s v="Columbus"/>
    <x v="14"/>
    <n v="47201"/>
    <x v="2"/>
    <s v="OFF-PA-10001790"/>
    <x v="1"/>
    <x v="10"/>
    <s v="Xerox 1910"/>
    <n v="96.08"/>
    <n v="2"/>
    <n v="0"/>
    <x v="4084"/>
    <x v="0"/>
    <x v="1"/>
    <x v="0"/>
    <x v="0"/>
  </r>
  <r>
    <n v="6201"/>
    <s v="CA-2015-146675"/>
    <d v="2015-04-16T00:00:00"/>
    <d v="2015-04-20T00:00:00"/>
    <s v="Standard Class"/>
    <s v="SB-20185"/>
    <x v="766"/>
    <x v="0"/>
    <s v="United States"/>
    <s v="Evanston"/>
    <x v="10"/>
    <n v="60201"/>
    <x v="2"/>
    <s v="TEC-CO-10001766"/>
    <x v="2"/>
    <x v="16"/>
    <s v="Canon PC940 Copier"/>
    <n v="1439.9680000000001"/>
    <n v="4"/>
    <n v="0.2"/>
    <x v="4956"/>
    <x v="2"/>
    <x v="1"/>
    <x v="1"/>
    <x v="3"/>
  </r>
  <r>
    <n v="6202"/>
    <s v="CA-2015-146675"/>
    <d v="2015-04-16T00:00:00"/>
    <d v="2015-04-20T00:00:00"/>
    <s v="Standard Class"/>
    <s v="SB-20185"/>
    <x v="766"/>
    <x v="0"/>
    <s v="United States"/>
    <s v="Evanston"/>
    <x v="10"/>
    <n v="60201"/>
    <x v="2"/>
    <s v="TEC-AC-10004396"/>
    <x v="2"/>
    <x v="11"/>
    <s v="Logitech Keyboard K120"/>
    <n v="43.56"/>
    <n v="3"/>
    <n v="0.2"/>
    <x v="4957"/>
    <x v="2"/>
    <x v="1"/>
    <x v="1"/>
    <x v="3"/>
  </r>
  <r>
    <n v="6203"/>
    <s v="CA-2016-118332"/>
    <d v="2016-12-16T00:00:00"/>
    <d v="2016-12-23T00:00:00"/>
    <s v="Standard Class"/>
    <s v="PK-19075"/>
    <x v="7"/>
    <x v="0"/>
    <s v="United States"/>
    <s v="Apple Valley"/>
    <x v="1"/>
    <n v="92307"/>
    <x v="1"/>
    <s v="FUR-CH-10001708"/>
    <x v="0"/>
    <x v="1"/>
    <s v="Office Star - Contemporary Swivel Chair with Padded Adjustable Arms and Flex Back"/>
    <n v="563.91999999999996"/>
    <n v="5"/>
    <n v="0.2"/>
    <x v="4958"/>
    <x v="2"/>
    <x v="0"/>
    <x v="0"/>
    <x v="4"/>
  </r>
  <r>
    <n v="6204"/>
    <s v="CA-2016-133669"/>
    <d v="2016-10-21T00:00:00"/>
    <d v="2016-10-27T00:00:00"/>
    <s v="Standard Class"/>
    <s v="SV-20935"/>
    <x v="603"/>
    <x v="0"/>
    <s v="United States"/>
    <s v="Columbus"/>
    <x v="24"/>
    <n v="43229"/>
    <x v="3"/>
    <s v="TEC-PH-10001305"/>
    <x v="2"/>
    <x v="7"/>
    <s v="Panasonic KX TS208W Corded phone"/>
    <n v="235.15199999999999"/>
    <n v="8"/>
    <n v="0.4"/>
    <x v="4959"/>
    <x v="1"/>
    <x v="0"/>
    <x v="0"/>
    <x v="2"/>
  </r>
  <r>
    <n v="6205"/>
    <s v="CA-2017-145660"/>
    <d v="2017-12-01T00:00:00"/>
    <d v="2017-12-03T00:00:00"/>
    <s v="First Class"/>
    <s v="MG-17650"/>
    <x v="377"/>
    <x v="2"/>
    <s v="United States"/>
    <s v="Marion"/>
    <x v="24"/>
    <n v="43302"/>
    <x v="3"/>
    <s v="FUR-FU-10002885"/>
    <x v="0"/>
    <x v="5"/>
    <s v="Magna Visual Magnetic Picture Hangers"/>
    <n v="7.7119999999999997"/>
    <n v="2"/>
    <n v="0.2"/>
    <x v="1877"/>
    <x v="2"/>
    <x v="3"/>
    <x v="0"/>
    <x v="4"/>
  </r>
  <r>
    <n v="6206"/>
    <s v="CA-2016-133697"/>
    <d v="2016-10-20T00:00:00"/>
    <d v="2016-10-24T00:00:00"/>
    <s v="Second Class"/>
    <s v="CM-12445"/>
    <x v="320"/>
    <x v="0"/>
    <s v="United States"/>
    <s v="Houston"/>
    <x v="5"/>
    <n v="77095"/>
    <x v="2"/>
    <s v="OFF-PA-10000726"/>
    <x v="1"/>
    <x v="10"/>
    <s v="Black Print Carbonless Snap-Off Rapid Letter, 8 1/2&quot; x 7&quot;"/>
    <n v="51.015999999999998"/>
    <n v="7"/>
    <n v="0.2"/>
    <x v="4960"/>
    <x v="2"/>
    <x v="0"/>
    <x v="0"/>
    <x v="2"/>
  </r>
  <r>
    <n v="6207"/>
    <s v="CA-2016-133697"/>
    <d v="2016-10-20T00:00:00"/>
    <d v="2016-10-24T00:00:00"/>
    <s v="Second Class"/>
    <s v="CM-12445"/>
    <x v="320"/>
    <x v="0"/>
    <s v="United States"/>
    <s v="Houston"/>
    <x v="5"/>
    <n v="77095"/>
    <x v="2"/>
    <s v="OFF-FA-10003112"/>
    <x v="1"/>
    <x v="13"/>
    <s v="Staples"/>
    <n v="25.248000000000001"/>
    <n v="4"/>
    <n v="0.2"/>
    <x v="4961"/>
    <x v="2"/>
    <x v="0"/>
    <x v="0"/>
    <x v="2"/>
  </r>
  <r>
    <n v="6208"/>
    <s v="CA-2016-133697"/>
    <d v="2016-10-20T00:00:00"/>
    <d v="2016-10-24T00:00:00"/>
    <s v="Second Class"/>
    <s v="CM-12445"/>
    <x v="320"/>
    <x v="0"/>
    <s v="United States"/>
    <s v="Houston"/>
    <x v="5"/>
    <n v="77095"/>
    <x v="2"/>
    <s v="FUR-CH-10002372"/>
    <x v="0"/>
    <x v="1"/>
    <s v="Office Star - Ergonomically Designed Knee Chair"/>
    <n v="56.686"/>
    <n v="1"/>
    <n v="0.3"/>
    <x v="1527"/>
    <x v="1"/>
    <x v="0"/>
    <x v="0"/>
    <x v="2"/>
  </r>
  <r>
    <n v="6209"/>
    <s v="CA-2017-148138"/>
    <d v="2017-09-29T00:00:00"/>
    <d v="2017-10-03T00:00:00"/>
    <s v="Standard Class"/>
    <s v="ME-18010"/>
    <x v="545"/>
    <x v="1"/>
    <s v="United States"/>
    <s v="Marion"/>
    <x v="24"/>
    <n v="43302"/>
    <x v="3"/>
    <s v="OFF-ST-10000563"/>
    <x v="1"/>
    <x v="4"/>
    <s v="Fellowes Bankers Box Stor/Drawer Steel Plus"/>
    <n v="51.167999999999999"/>
    <n v="2"/>
    <n v="0.2"/>
    <x v="4962"/>
    <x v="2"/>
    <x v="3"/>
    <x v="2"/>
    <x v="8"/>
  </r>
  <r>
    <n v="6210"/>
    <s v="CA-2017-119809"/>
    <d v="2017-08-18T00:00:00"/>
    <d v="2017-08-25T00:00:00"/>
    <s v="Standard Class"/>
    <s v="YS-21880"/>
    <x v="453"/>
    <x v="1"/>
    <s v="United States"/>
    <s v="Seattle"/>
    <x v="4"/>
    <n v="98103"/>
    <x v="1"/>
    <s v="OFF-BI-10003925"/>
    <x v="1"/>
    <x v="8"/>
    <s v="Fellowes PB300 Plastic Comb Binding Machine"/>
    <n v="2793.5279999999998"/>
    <n v="9"/>
    <n v="0.2"/>
    <x v="4963"/>
    <x v="2"/>
    <x v="3"/>
    <x v="2"/>
    <x v="6"/>
  </r>
  <r>
    <n v="6211"/>
    <s v="CA-2017-119809"/>
    <d v="2017-08-18T00:00:00"/>
    <d v="2017-08-25T00:00:00"/>
    <s v="Standard Class"/>
    <s v="YS-21880"/>
    <x v="453"/>
    <x v="1"/>
    <s v="United States"/>
    <s v="Seattle"/>
    <x v="4"/>
    <n v="98103"/>
    <x v="1"/>
    <s v="OFF-ST-10003306"/>
    <x v="1"/>
    <x v="4"/>
    <s v="Letter Size Cart"/>
    <n v="1000.02"/>
    <n v="7"/>
    <n v="0"/>
    <x v="1472"/>
    <x v="0"/>
    <x v="3"/>
    <x v="2"/>
    <x v="6"/>
  </r>
  <r>
    <n v="6212"/>
    <s v="CA-2017-119809"/>
    <d v="2017-08-18T00:00:00"/>
    <d v="2017-08-25T00:00:00"/>
    <s v="Standard Class"/>
    <s v="YS-21880"/>
    <x v="453"/>
    <x v="1"/>
    <s v="United States"/>
    <s v="Seattle"/>
    <x v="4"/>
    <n v="98103"/>
    <x v="1"/>
    <s v="FUR-FU-10001475"/>
    <x v="0"/>
    <x v="5"/>
    <s v="Contract Clock, 14&quot;, Brown"/>
    <n v="65.94"/>
    <n v="3"/>
    <n v="0"/>
    <x v="4964"/>
    <x v="0"/>
    <x v="3"/>
    <x v="2"/>
    <x v="6"/>
  </r>
  <r>
    <n v="6213"/>
    <s v="CA-2017-149944"/>
    <d v="2017-11-12T00:00:00"/>
    <d v="2017-11-16T00:00:00"/>
    <s v="Second Class"/>
    <s v="MB-17305"/>
    <x v="93"/>
    <x v="0"/>
    <s v="United States"/>
    <s v="Longview"/>
    <x v="4"/>
    <n v="98632"/>
    <x v="1"/>
    <s v="OFF-FA-10003495"/>
    <x v="1"/>
    <x v="13"/>
    <s v="Staples"/>
    <n v="18.239999999999998"/>
    <n v="3"/>
    <n v="0"/>
    <x v="2853"/>
    <x v="0"/>
    <x v="3"/>
    <x v="0"/>
    <x v="0"/>
  </r>
  <r>
    <n v="6214"/>
    <s v="CA-2017-149944"/>
    <d v="2017-11-12T00:00:00"/>
    <d v="2017-11-16T00:00:00"/>
    <s v="Second Class"/>
    <s v="MB-17305"/>
    <x v="93"/>
    <x v="0"/>
    <s v="United States"/>
    <s v="Longview"/>
    <x v="4"/>
    <n v="98632"/>
    <x v="1"/>
    <s v="OFF-AP-10004708"/>
    <x v="1"/>
    <x v="9"/>
    <s v="Fellowes Superior 10 Outlet Split Surge Protector"/>
    <n v="76.12"/>
    <n v="2"/>
    <n v="0"/>
    <x v="575"/>
    <x v="0"/>
    <x v="3"/>
    <x v="0"/>
    <x v="0"/>
  </r>
  <r>
    <n v="6215"/>
    <s v="CA-2014-128538"/>
    <d v="2014-10-11T00:00:00"/>
    <d v="2014-10-15T00:00:00"/>
    <s v="Standard Class"/>
    <s v="AS-10240"/>
    <x v="238"/>
    <x v="0"/>
    <s v="United States"/>
    <s v="Redondo Beach"/>
    <x v="1"/>
    <n v="90278"/>
    <x v="1"/>
    <s v="OFF-EN-10001219"/>
    <x v="1"/>
    <x v="12"/>
    <s v="#10- 4 1/8&quot; x 9 1/2&quot; Security-Tint Envelopes"/>
    <n v="7.64"/>
    <n v="1"/>
    <n v="0"/>
    <x v="2720"/>
    <x v="0"/>
    <x v="2"/>
    <x v="0"/>
    <x v="2"/>
  </r>
  <r>
    <n v="6216"/>
    <s v="CA-2015-161711"/>
    <d v="2015-11-28T00:00:00"/>
    <d v="2015-12-03T00:00:00"/>
    <s v="Standard Class"/>
    <s v="MC-17425"/>
    <x v="466"/>
    <x v="1"/>
    <s v="United States"/>
    <s v="New York City"/>
    <x v="15"/>
    <n v="10035"/>
    <x v="3"/>
    <s v="FUR-FU-10000087"/>
    <x v="0"/>
    <x v="5"/>
    <s v="Executive Impressions 14&quot; Two-Color Numerals Wall Clock"/>
    <n v="68.16"/>
    <n v="3"/>
    <n v="0"/>
    <x v="4965"/>
    <x v="0"/>
    <x v="1"/>
    <x v="0"/>
    <x v="0"/>
  </r>
  <r>
    <n v="6217"/>
    <s v="CA-2015-161711"/>
    <d v="2015-11-28T00:00:00"/>
    <d v="2015-12-03T00:00:00"/>
    <s v="Standard Class"/>
    <s v="MC-17425"/>
    <x v="466"/>
    <x v="1"/>
    <s v="United States"/>
    <s v="New York City"/>
    <x v="15"/>
    <n v="10035"/>
    <x v="3"/>
    <s v="OFF-EN-10001539"/>
    <x v="1"/>
    <x v="12"/>
    <s v="Staple envelope"/>
    <n v="62.24"/>
    <n v="8"/>
    <n v="0"/>
    <x v="4966"/>
    <x v="0"/>
    <x v="1"/>
    <x v="0"/>
    <x v="0"/>
  </r>
  <r>
    <n v="6218"/>
    <s v="US-2015-129553"/>
    <d v="2015-07-27T00:00:00"/>
    <d v="2015-08-02T00:00:00"/>
    <s v="Standard Class"/>
    <s v="PG-18820"/>
    <x v="310"/>
    <x v="0"/>
    <s v="United States"/>
    <s v="Louisville"/>
    <x v="0"/>
    <n v="40214"/>
    <x v="0"/>
    <s v="TEC-PH-10004897"/>
    <x v="2"/>
    <x v="7"/>
    <s v="Mediabridge Sport Armband iPhone 5s"/>
    <n v="29.97"/>
    <n v="3"/>
    <n v="0"/>
    <x v="4967"/>
    <x v="0"/>
    <x v="1"/>
    <x v="2"/>
    <x v="7"/>
  </r>
  <r>
    <n v="6219"/>
    <s v="CA-2016-160220"/>
    <d v="2016-10-20T00:00:00"/>
    <d v="2016-10-26T00:00:00"/>
    <s v="Standard Class"/>
    <s v="JS-16030"/>
    <x v="559"/>
    <x v="0"/>
    <s v="United States"/>
    <s v="Trenton"/>
    <x v="12"/>
    <n v="48183"/>
    <x v="2"/>
    <s v="TEC-PH-10001300"/>
    <x v="2"/>
    <x v="7"/>
    <s v="iKross Bluetooth Portable Keyboard + Cell Phone Stand Holder + Brush for Apple iPhone 5S 5C 5, 4S 4"/>
    <n v="125.7"/>
    <n v="6"/>
    <n v="0"/>
    <x v="4968"/>
    <x v="0"/>
    <x v="0"/>
    <x v="0"/>
    <x v="2"/>
  </r>
  <r>
    <n v="6220"/>
    <s v="CA-2016-160220"/>
    <d v="2016-10-20T00:00:00"/>
    <d v="2016-10-26T00:00:00"/>
    <s v="Standard Class"/>
    <s v="JS-16030"/>
    <x v="559"/>
    <x v="0"/>
    <s v="United States"/>
    <s v="Trenton"/>
    <x v="12"/>
    <n v="48183"/>
    <x v="2"/>
    <s v="TEC-PH-10001557"/>
    <x v="2"/>
    <x v="7"/>
    <s v="Pyle PMP37LED"/>
    <n v="191.98"/>
    <n v="2"/>
    <n v="0"/>
    <x v="793"/>
    <x v="0"/>
    <x v="0"/>
    <x v="0"/>
    <x v="2"/>
  </r>
  <r>
    <n v="6221"/>
    <s v="CA-2016-160220"/>
    <d v="2016-10-20T00:00:00"/>
    <d v="2016-10-26T00:00:00"/>
    <s v="Standard Class"/>
    <s v="JS-16030"/>
    <x v="559"/>
    <x v="0"/>
    <s v="United States"/>
    <s v="Trenton"/>
    <x v="12"/>
    <n v="48183"/>
    <x v="2"/>
    <s v="OFF-ST-10000617"/>
    <x v="1"/>
    <x v="4"/>
    <s v="Woodgrain Magazine Files by Perma"/>
    <n v="20.86"/>
    <n v="7"/>
    <n v="0"/>
    <x v="4969"/>
    <x v="0"/>
    <x v="0"/>
    <x v="0"/>
    <x v="2"/>
  </r>
  <r>
    <n v="6222"/>
    <s v="US-2017-157224"/>
    <d v="2017-09-14T00:00:00"/>
    <d v="2017-09-18T00:00:00"/>
    <s v="Second Class"/>
    <s v="JB-16000"/>
    <x v="677"/>
    <x v="0"/>
    <s v="United States"/>
    <s v="Los Angeles"/>
    <x v="1"/>
    <n v="90045"/>
    <x v="1"/>
    <s v="OFF-LA-10000121"/>
    <x v="1"/>
    <x v="2"/>
    <s v="Avery 48"/>
    <n v="56.7"/>
    <n v="9"/>
    <n v="0"/>
    <x v="4970"/>
    <x v="0"/>
    <x v="3"/>
    <x v="2"/>
    <x v="8"/>
  </r>
  <r>
    <n v="6223"/>
    <s v="CA-2017-140627"/>
    <d v="2017-12-23T00:00:00"/>
    <d v="2017-12-27T00:00:00"/>
    <s v="Standard Class"/>
    <s v="DK-12985"/>
    <x v="213"/>
    <x v="0"/>
    <s v="United States"/>
    <s v="Hendersonville"/>
    <x v="18"/>
    <n v="37075"/>
    <x v="0"/>
    <s v="FUR-FU-10000087"/>
    <x v="0"/>
    <x v="5"/>
    <s v="Executive Impressions 14&quot; Two-Color Numerals Wall Clock"/>
    <n v="72.703999999999994"/>
    <n v="4"/>
    <n v="0.2"/>
    <x v="220"/>
    <x v="2"/>
    <x v="3"/>
    <x v="0"/>
    <x v="4"/>
  </r>
  <r>
    <n v="6224"/>
    <s v="CA-2017-140627"/>
    <d v="2017-12-23T00:00:00"/>
    <d v="2017-12-27T00:00:00"/>
    <s v="Standard Class"/>
    <s v="DK-12985"/>
    <x v="213"/>
    <x v="0"/>
    <s v="United States"/>
    <s v="Hendersonville"/>
    <x v="18"/>
    <n v="37075"/>
    <x v="0"/>
    <s v="OFF-AR-10000422"/>
    <x v="1"/>
    <x v="6"/>
    <s v="Pencil and Crayon Sharpener"/>
    <n v="12.263999999999999"/>
    <n v="7"/>
    <n v="0.2"/>
    <x v="4971"/>
    <x v="2"/>
    <x v="3"/>
    <x v="0"/>
    <x v="4"/>
  </r>
  <r>
    <n v="6225"/>
    <s v="CA-2017-140627"/>
    <d v="2017-12-23T00:00:00"/>
    <d v="2017-12-27T00:00:00"/>
    <s v="Standard Class"/>
    <s v="DK-12985"/>
    <x v="213"/>
    <x v="0"/>
    <s v="United States"/>
    <s v="Hendersonville"/>
    <x v="18"/>
    <n v="37075"/>
    <x v="0"/>
    <s v="OFF-ST-10004123"/>
    <x v="1"/>
    <x v="4"/>
    <s v="Safco Industrial Wire Shelving System"/>
    <n v="218.352"/>
    <n v="3"/>
    <n v="0.2"/>
    <x v="4972"/>
    <x v="2"/>
    <x v="3"/>
    <x v="0"/>
    <x v="4"/>
  </r>
  <r>
    <n v="6226"/>
    <s v="CA-2015-133445"/>
    <d v="2015-10-05T00:00:00"/>
    <d v="2015-10-09T00:00:00"/>
    <s v="Standard Class"/>
    <s v="JF-15490"/>
    <x v="223"/>
    <x v="0"/>
    <s v="United States"/>
    <s v="Portland"/>
    <x v="21"/>
    <n v="97206"/>
    <x v="1"/>
    <s v="FUR-BO-10003660"/>
    <x v="0"/>
    <x v="0"/>
    <s v="Bush Cubix Collection Bookcases, Fully Assembled"/>
    <n v="66.293999999999997"/>
    <n v="1"/>
    <n v="0.7"/>
    <x v="4973"/>
    <x v="1"/>
    <x v="1"/>
    <x v="0"/>
    <x v="2"/>
  </r>
  <r>
    <n v="6227"/>
    <s v="CA-2015-133445"/>
    <d v="2015-10-05T00:00:00"/>
    <d v="2015-10-09T00:00:00"/>
    <s v="Standard Class"/>
    <s v="JF-15490"/>
    <x v="223"/>
    <x v="0"/>
    <s v="United States"/>
    <s v="Portland"/>
    <x v="21"/>
    <n v="97206"/>
    <x v="1"/>
    <s v="FUR-CH-10000422"/>
    <x v="0"/>
    <x v="1"/>
    <s v="Global Highback Leather Tilter in Burgundy"/>
    <n v="291.16800000000001"/>
    <n v="4"/>
    <n v="0.2"/>
    <x v="4974"/>
    <x v="2"/>
    <x v="1"/>
    <x v="0"/>
    <x v="2"/>
  </r>
  <r>
    <n v="6228"/>
    <s v="CA-2014-148782"/>
    <d v="2014-11-02T00:00:00"/>
    <d v="2014-11-07T00:00:00"/>
    <s v="Standard Class"/>
    <s v="PO-18850"/>
    <x v="138"/>
    <x v="0"/>
    <s v="United States"/>
    <s v="Irving"/>
    <x v="5"/>
    <n v="75061"/>
    <x v="2"/>
    <s v="TEC-PH-10002923"/>
    <x v="2"/>
    <x v="7"/>
    <s v="Logitech B530 USB Headset - headset - Full size, Binaural"/>
    <n v="88.775999999999996"/>
    <n v="3"/>
    <n v="0.2"/>
    <x v="2751"/>
    <x v="2"/>
    <x v="2"/>
    <x v="0"/>
    <x v="0"/>
  </r>
  <r>
    <n v="6229"/>
    <s v="CA-2016-148208"/>
    <d v="2016-01-22T00:00:00"/>
    <d v="2016-01-27T00:00:00"/>
    <s v="Standard Class"/>
    <s v="BT-11530"/>
    <x v="404"/>
    <x v="2"/>
    <s v="United States"/>
    <s v="Cleveland"/>
    <x v="24"/>
    <n v="44105"/>
    <x v="3"/>
    <s v="TEC-PH-10004093"/>
    <x v="2"/>
    <x v="7"/>
    <s v="Panasonic Kx-TS550"/>
    <n v="110.376"/>
    <n v="4"/>
    <n v="0.4"/>
    <x v="4975"/>
    <x v="1"/>
    <x v="0"/>
    <x v="3"/>
    <x v="9"/>
  </r>
  <r>
    <n v="6230"/>
    <s v="CA-2016-148208"/>
    <d v="2016-01-22T00:00:00"/>
    <d v="2016-01-27T00:00:00"/>
    <s v="Standard Class"/>
    <s v="BT-11530"/>
    <x v="404"/>
    <x v="2"/>
    <s v="United States"/>
    <s v="Cleveland"/>
    <x v="24"/>
    <n v="44105"/>
    <x v="3"/>
    <s v="TEC-AC-10000171"/>
    <x v="2"/>
    <x v="11"/>
    <s v="Verbatim 25 GB 6x Blu-ray Single Layer Recordable Disc, 25/Pack"/>
    <n v="55.176000000000002"/>
    <n v="3"/>
    <n v="0.2"/>
    <x v="4976"/>
    <x v="2"/>
    <x v="0"/>
    <x v="3"/>
    <x v="9"/>
  </r>
  <r>
    <n v="6231"/>
    <s v="CA-2017-127656"/>
    <d v="2017-07-11T00:00:00"/>
    <d v="2017-07-17T00:00:00"/>
    <s v="Standard Class"/>
    <s v="NW-18400"/>
    <x v="508"/>
    <x v="0"/>
    <s v="United States"/>
    <s v="Waterloo"/>
    <x v="23"/>
    <n v="50701"/>
    <x v="2"/>
    <s v="OFF-AR-10001166"/>
    <x v="1"/>
    <x v="6"/>
    <s v="Staples in misc. colors"/>
    <n v="30.32"/>
    <n v="4"/>
    <n v="0"/>
    <x v="4977"/>
    <x v="0"/>
    <x v="3"/>
    <x v="2"/>
    <x v="7"/>
  </r>
  <r>
    <n v="6232"/>
    <s v="US-2017-142188"/>
    <d v="2017-09-11T00:00:00"/>
    <d v="2017-09-11T00:00:00"/>
    <s v="Same Day"/>
    <s v="JF-15415"/>
    <x v="226"/>
    <x v="0"/>
    <s v="United States"/>
    <s v="Seattle"/>
    <x v="4"/>
    <n v="98105"/>
    <x v="1"/>
    <s v="FUR-CH-10003199"/>
    <x v="0"/>
    <x v="1"/>
    <s v="Office Star - Contemporary Task Swivel Chair"/>
    <n v="177.56800000000001"/>
    <n v="2"/>
    <n v="0.2"/>
    <x v="4577"/>
    <x v="2"/>
    <x v="3"/>
    <x v="2"/>
    <x v="8"/>
  </r>
  <r>
    <n v="6233"/>
    <s v="US-2017-142188"/>
    <d v="2017-09-11T00:00:00"/>
    <d v="2017-09-11T00:00:00"/>
    <s v="Same Day"/>
    <s v="JF-15415"/>
    <x v="226"/>
    <x v="0"/>
    <s v="United States"/>
    <s v="Seattle"/>
    <x v="4"/>
    <n v="98105"/>
    <x v="1"/>
    <s v="OFF-PA-10002005"/>
    <x v="1"/>
    <x v="10"/>
    <s v="Xerox 225"/>
    <n v="19.440000000000001"/>
    <n v="3"/>
    <n v="0"/>
    <x v="551"/>
    <x v="0"/>
    <x v="3"/>
    <x v="2"/>
    <x v="8"/>
  </r>
  <r>
    <n v="6234"/>
    <s v="US-2017-142188"/>
    <d v="2017-09-11T00:00:00"/>
    <d v="2017-09-11T00:00:00"/>
    <s v="Same Day"/>
    <s v="JF-15415"/>
    <x v="226"/>
    <x v="0"/>
    <s v="United States"/>
    <s v="Seattle"/>
    <x v="4"/>
    <n v="98105"/>
    <x v="1"/>
    <s v="OFF-PA-10004101"/>
    <x v="1"/>
    <x v="10"/>
    <s v="Xerox 1894"/>
    <n v="71.28"/>
    <n v="11"/>
    <n v="0"/>
    <x v="4978"/>
    <x v="0"/>
    <x v="3"/>
    <x v="2"/>
    <x v="8"/>
  </r>
  <r>
    <n v="6235"/>
    <s v="US-2017-142188"/>
    <d v="2017-09-11T00:00:00"/>
    <d v="2017-09-11T00:00:00"/>
    <s v="Same Day"/>
    <s v="JF-15415"/>
    <x v="226"/>
    <x v="0"/>
    <s v="United States"/>
    <s v="Seattle"/>
    <x v="4"/>
    <n v="98105"/>
    <x v="1"/>
    <s v="OFF-BI-10004600"/>
    <x v="1"/>
    <x v="8"/>
    <s v="Ibico Ibimaster 300 Manual Binding System"/>
    <n v="1471.96"/>
    <n v="5"/>
    <n v="0.2"/>
    <x v="4979"/>
    <x v="2"/>
    <x v="3"/>
    <x v="2"/>
    <x v="8"/>
  </r>
  <r>
    <n v="6236"/>
    <s v="US-2017-142188"/>
    <d v="2017-09-11T00:00:00"/>
    <d v="2017-09-11T00:00:00"/>
    <s v="Same Day"/>
    <s v="JF-15415"/>
    <x v="226"/>
    <x v="0"/>
    <s v="United States"/>
    <s v="Seattle"/>
    <x v="4"/>
    <n v="98105"/>
    <x v="1"/>
    <s v="TEC-PH-10000127"/>
    <x v="2"/>
    <x v="7"/>
    <s v="iOttie XL Car Mount"/>
    <n v="79.959999999999994"/>
    <n v="5"/>
    <n v="0.2"/>
    <x v="4980"/>
    <x v="2"/>
    <x v="3"/>
    <x v="2"/>
    <x v="8"/>
  </r>
  <r>
    <n v="6237"/>
    <s v="CA-2016-144400"/>
    <d v="2016-02-23T00:00:00"/>
    <d v="2016-02-27T00:00:00"/>
    <s v="Standard Class"/>
    <s v="AC-10420"/>
    <x v="141"/>
    <x v="1"/>
    <s v="United States"/>
    <s v="Philadelphia"/>
    <x v="9"/>
    <n v="19120"/>
    <x v="3"/>
    <s v="OFF-EN-10004386"/>
    <x v="1"/>
    <x v="12"/>
    <s v="Recycled Interoffice Envelopes with String and Button Closure, 10 x 13"/>
    <n v="57.576000000000001"/>
    <n v="3"/>
    <n v="0.2"/>
    <x v="266"/>
    <x v="2"/>
    <x v="0"/>
    <x v="3"/>
    <x v="11"/>
  </r>
  <r>
    <n v="6238"/>
    <s v="US-2016-155180"/>
    <d v="2016-01-22T00:00:00"/>
    <d v="2016-01-29T00:00:00"/>
    <s v="Standard Class"/>
    <s v="TB-21280"/>
    <x v="509"/>
    <x v="0"/>
    <s v="United States"/>
    <s v="New York City"/>
    <x v="15"/>
    <n v="10009"/>
    <x v="3"/>
    <s v="OFF-BI-10004506"/>
    <x v="1"/>
    <x v="8"/>
    <s v="Wilson Jones data.warehouse D-Ring Binders with DublLock"/>
    <n v="26.335999999999999"/>
    <n v="4"/>
    <n v="0.2"/>
    <x v="4981"/>
    <x v="2"/>
    <x v="0"/>
    <x v="3"/>
    <x v="9"/>
  </r>
  <r>
    <n v="6239"/>
    <s v="CA-2015-134075"/>
    <d v="2015-12-12T00:00:00"/>
    <d v="2015-12-16T00:00:00"/>
    <s v="Standard Class"/>
    <s v="HA-14905"/>
    <x v="456"/>
    <x v="0"/>
    <s v="United States"/>
    <s v="San Jose"/>
    <x v="1"/>
    <n v="95123"/>
    <x v="1"/>
    <s v="FUR-FU-10004597"/>
    <x v="0"/>
    <x v="5"/>
    <s v="Eldon Cleatmat Chair Mats for Medium Pile Carpets"/>
    <n v="166.5"/>
    <n v="3"/>
    <n v="0"/>
    <x v="4982"/>
    <x v="0"/>
    <x v="1"/>
    <x v="0"/>
    <x v="4"/>
  </r>
  <r>
    <n v="6240"/>
    <s v="CA-2015-134075"/>
    <d v="2015-12-12T00:00:00"/>
    <d v="2015-12-16T00:00:00"/>
    <s v="Standard Class"/>
    <s v="HA-14905"/>
    <x v="456"/>
    <x v="0"/>
    <s v="United States"/>
    <s v="San Jose"/>
    <x v="1"/>
    <n v="95123"/>
    <x v="1"/>
    <s v="OFF-ST-10001496"/>
    <x v="1"/>
    <x v="4"/>
    <s v="Standard Rollaway File with Lock"/>
    <n v="360.38"/>
    <n v="2"/>
    <n v="0"/>
    <x v="3205"/>
    <x v="0"/>
    <x v="1"/>
    <x v="0"/>
    <x v="4"/>
  </r>
  <r>
    <n v="6241"/>
    <s v="US-2016-131912"/>
    <d v="2016-10-29T00:00:00"/>
    <d v="2016-11-01T00:00:00"/>
    <s v="Second Class"/>
    <s v="LH-17155"/>
    <x v="109"/>
    <x v="0"/>
    <s v="United States"/>
    <s v="Los Angeles"/>
    <x v="1"/>
    <n v="90008"/>
    <x v="1"/>
    <s v="OFF-BI-10004236"/>
    <x v="1"/>
    <x v="8"/>
    <s v="XtraLife ClearVue Slant-D Ring Binder, White, 3&quot;"/>
    <n v="11.744"/>
    <n v="1"/>
    <n v="0.2"/>
    <x v="4983"/>
    <x v="2"/>
    <x v="0"/>
    <x v="0"/>
    <x v="2"/>
  </r>
  <r>
    <n v="6242"/>
    <s v="CA-2017-141572"/>
    <d v="2017-05-28T00:00:00"/>
    <d v="2017-05-31T00:00:00"/>
    <s v="Second Class"/>
    <s v="LO-17170"/>
    <x v="628"/>
    <x v="1"/>
    <s v="United States"/>
    <s v="Concord"/>
    <x v="38"/>
    <n v="3301"/>
    <x v="3"/>
    <s v="FUR-FU-10001185"/>
    <x v="0"/>
    <x v="5"/>
    <s v="Advantus Employee of the Month Certificate Frame, 11 x 13-1/2"/>
    <n v="247.44"/>
    <n v="8"/>
    <n v="0"/>
    <x v="4984"/>
    <x v="0"/>
    <x v="3"/>
    <x v="1"/>
    <x v="5"/>
  </r>
  <r>
    <n v="6243"/>
    <s v="CA-2014-134621"/>
    <d v="2014-12-21T00:00:00"/>
    <d v="2014-12-28T00:00:00"/>
    <s v="Standard Class"/>
    <s v="DP-13390"/>
    <x v="503"/>
    <x v="2"/>
    <s v="United States"/>
    <s v="Columbia"/>
    <x v="18"/>
    <n v="38401"/>
    <x v="0"/>
    <s v="OFF-BI-10000977"/>
    <x v="1"/>
    <x v="8"/>
    <s v="Ibico Plastic Spiral Binding Combs"/>
    <n v="18.239999999999998"/>
    <n v="2"/>
    <n v="0.7"/>
    <x v="4985"/>
    <x v="1"/>
    <x v="2"/>
    <x v="0"/>
    <x v="4"/>
  </r>
  <r>
    <n v="6244"/>
    <s v="CA-2016-165561"/>
    <d v="2016-11-24T00:00:00"/>
    <d v="2016-11-28T00:00:00"/>
    <s v="Standard Class"/>
    <s v="CR-12580"/>
    <x v="615"/>
    <x v="2"/>
    <s v="United States"/>
    <s v="Bellevue"/>
    <x v="4"/>
    <n v="98006"/>
    <x v="1"/>
    <s v="OFF-SU-10004782"/>
    <x v="1"/>
    <x v="14"/>
    <s v="Elite 5&quot; Scissors"/>
    <n v="25.35"/>
    <n v="3"/>
    <n v="0"/>
    <x v="3958"/>
    <x v="0"/>
    <x v="0"/>
    <x v="0"/>
    <x v="0"/>
  </r>
  <r>
    <n v="6245"/>
    <s v="CA-2015-112305"/>
    <d v="2015-11-20T00:00:00"/>
    <d v="2015-11-25T00:00:00"/>
    <s v="Standard Class"/>
    <s v="KB-16405"/>
    <x v="683"/>
    <x v="2"/>
    <s v="United States"/>
    <s v="Seattle"/>
    <x v="4"/>
    <n v="98105"/>
    <x v="1"/>
    <s v="OFF-AR-10002067"/>
    <x v="1"/>
    <x v="6"/>
    <s v="Newell 334"/>
    <n v="119.04"/>
    <n v="6"/>
    <n v="0"/>
    <x v="4986"/>
    <x v="0"/>
    <x v="1"/>
    <x v="0"/>
    <x v="0"/>
  </r>
  <r>
    <n v="6246"/>
    <s v="CA-2015-112305"/>
    <d v="2015-11-20T00:00:00"/>
    <d v="2015-11-25T00:00:00"/>
    <s v="Standard Class"/>
    <s v="KB-16405"/>
    <x v="683"/>
    <x v="2"/>
    <s v="United States"/>
    <s v="Seattle"/>
    <x v="4"/>
    <n v="98105"/>
    <x v="1"/>
    <s v="FUR-FU-10002364"/>
    <x v="0"/>
    <x v="5"/>
    <s v="Eldon Expressions Wood Desk Accessories, Oak"/>
    <n v="22.14"/>
    <n v="3"/>
    <n v="0"/>
    <x v="1207"/>
    <x v="0"/>
    <x v="1"/>
    <x v="0"/>
    <x v="0"/>
  </r>
  <r>
    <n v="6247"/>
    <s v="CA-2015-112305"/>
    <d v="2015-11-20T00:00:00"/>
    <d v="2015-11-25T00:00:00"/>
    <s v="Standard Class"/>
    <s v="KB-16405"/>
    <x v="683"/>
    <x v="2"/>
    <s v="United States"/>
    <s v="Seattle"/>
    <x v="4"/>
    <n v="98105"/>
    <x v="1"/>
    <s v="TEC-AC-10002018"/>
    <x v="2"/>
    <x v="11"/>
    <s v="AmazonBasics 3-Button USB Wired Mouse"/>
    <n v="13.98"/>
    <n v="2"/>
    <n v="0"/>
    <x v="4386"/>
    <x v="0"/>
    <x v="1"/>
    <x v="0"/>
    <x v="0"/>
  </r>
  <r>
    <n v="6248"/>
    <s v="CA-2017-121580"/>
    <d v="2017-05-29T00:00:00"/>
    <d v="2017-06-04T00:00:00"/>
    <s v="Standard Class"/>
    <s v="ML-17410"/>
    <x v="586"/>
    <x v="0"/>
    <s v="United States"/>
    <s v="Columbus"/>
    <x v="14"/>
    <n v="47201"/>
    <x v="2"/>
    <s v="OFF-BI-10000632"/>
    <x v="1"/>
    <x v="8"/>
    <s v="Satellite Sectional Post Binders"/>
    <n v="43.41"/>
    <n v="1"/>
    <n v="0"/>
    <x v="4987"/>
    <x v="0"/>
    <x v="3"/>
    <x v="1"/>
    <x v="5"/>
  </r>
  <r>
    <n v="6249"/>
    <s v="CA-2017-121580"/>
    <d v="2017-05-29T00:00:00"/>
    <d v="2017-06-04T00:00:00"/>
    <s v="Standard Class"/>
    <s v="ML-17410"/>
    <x v="586"/>
    <x v="0"/>
    <s v="United States"/>
    <s v="Columbus"/>
    <x v="14"/>
    <n v="47201"/>
    <x v="2"/>
    <s v="FUR-FU-10003981"/>
    <x v="0"/>
    <x v="5"/>
    <s v="Eldon Wave Desk Accessories"/>
    <n v="6.24"/>
    <n v="3"/>
    <n v="0"/>
    <x v="4988"/>
    <x v="0"/>
    <x v="3"/>
    <x v="1"/>
    <x v="5"/>
  </r>
  <r>
    <n v="6250"/>
    <s v="CA-2017-121580"/>
    <d v="2017-05-29T00:00:00"/>
    <d v="2017-06-04T00:00:00"/>
    <s v="Standard Class"/>
    <s v="ML-17410"/>
    <x v="586"/>
    <x v="0"/>
    <s v="United States"/>
    <s v="Columbus"/>
    <x v="14"/>
    <n v="47201"/>
    <x v="2"/>
    <s v="OFF-AP-10001564"/>
    <x v="1"/>
    <x v="9"/>
    <s v="Hoover Commercial Lightweight Upright Vacuum with E-Z Empty Dirt Cup"/>
    <n v="465.16"/>
    <n v="2"/>
    <n v="0"/>
    <x v="4989"/>
    <x v="0"/>
    <x v="3"/>
    <x v="1"/>
    <x v="5"/>
  </r>
  <r>
    <n v="6251"/>
    <s v="CA-2017-121580"/>
    <d v="2017-05-29T00:00:00"/>
    <d v="2017-06-04T00:00:00"/>
    <s v="Standard Class"/>
    <s v="ML-17410"/>
    <x v="586"/>
    <x v="0"/>
    <s v="United States"/>
    <s v="Columbus"/>
    <x v="14"/>
    <n v="47201"/>
    <x v="2"/>
    <s v="OFF-PA-10004082"/>
    <x v="1"/>
    <x v="10"/>
    <s v="Adams Telephone Message Book w/Frequently-Called Numbers Space, 400 Messages per Book"/>
    <n v="7.98"/>
    <n v="1"/>
    <n v="0"/>
    <x v="4990"/>
    <x v="0"/>
    <x v="3"/>
    <x v="1"/>
    <x v="5"/>
  </r>
  <r>
    <n v="6252"/>
    <s v="CA-2014-101147"/>
    <d v="2014-12-02T00:00:00"/>
    <d v="2014-12-04T00:00:00"/>
    <s v="First Class"/>
    <s v="MC-17575"/>
    <x v="430"/>
    <x v="0"/>
    <s v="United States"/>
    <s v="Chicago"/>
    <x v="10"/>
    <n v="60623"/>
    <x v="2"/>
    <s v="OFF-AP-10004249"/>
    <x v="1"/>
    <x v="9"/>
    <s v="Staple holder"/>
    <n v="2.3940000000000001"/>
    <n v="1"/>
    <n v="0.8"/>
    <x v="4991"/>
    <x v="1"/>
    <x v="2"/>
    <x v="0"/>
    <x v="4"/>
  </r>
  <r>
    <n v="6253"/>
    <s v="CA-2014-165806"/>
    <d v="2014-04-07T00:00:00"/>
    <d v="2014-04-07T00:00:00"/>
    <s v="Same Day"/>
    <s v="VM-21685"/>
    <x v="91"/>
    <x v="2"/>
    <s v="United States"/>
    <s v="Marietta"/>
    <x v="32"/>
    <n v="30062"/>
    <x v="0"/>
    <s v="OFF-PA-10003441"/>
    <x v="1"/>
    <x v="10"/>
    <s v="Xerox 226"/>
    <n v="58.32"/>
    <n v="9"/>
    <n v="0"/>
    <x v="729"/>
    <x v="0"/>
    <x v="2"/>
    <x v="1"/>
    <x v="3"/>
  </r>
  <r>
    <n v="6254"/>
    <s v="CA-2014-165806"/>
    <d v="2014-04-07T00:00:00"/>
    <d v="2014-04-07T00:00:00"/>
    <s v="Same Day"/>
    <s v="VM-21685"/>
    <x v="91"/>
    <x v="2"/>
    <s v="United States"/>
    <s v="Marietta"/>
    <x v="32"/>
    <n v="30062"/>
    <x v="0"/>
    <s v="TEC-PH-10004922"/>
    <x v="2"/>
    <x v="7"/>
    <s v="RCA Visys Integrated PBX 8-Line Router"/>
    <n v="200.97"/>
    <n v="3"/>
    <n v="0"/>
    <x v="4992"/>
    <x v="0"/>
    <x v="2"/>
    <x v="1"/>
    <x v="3"/>
  </r>
  <r>
    <n v="6255"/>
    <s v="CA-2015-151624"/>
    <d v="2015-09-08T00:00:00"/>
    <d v="2015-09-14T00:00:00"/>
    <s v="Standard Class"/>
    <s v="VW-21775"/>
    <x v="100"/>
    <x v="1"/>
    <s v="United States"/>
    <s v="Montgomery"/>
    <x v="19"/>
    <n v="36116"/>
    <x v="0"/>
    <s v="FUR-FU-10001731"/>
    <x v="0"/>
    <x v="5"/>
    <s v="Acrylic Self-Standing Desk Frames"/>
    <n v="21.36"/>
    <n v="8"/>
    <n v="0"/>
    <x v="4993"/>
    <x v="0"/>
    <x v="1"/>
    <x v="2"/>
    <x v="8"/>
  </r>
  <r>
    <n v="6256"/>
    <s v="CA-2017-139444"/>
    <d v="2017-09-09T00:00:00"/>
    <d v="2017-09-15T00:00:00"/>
    <s v="Standard Class"/>
    <s v="GK-14620"/>
    <x v="136"/>
    <x v="1"/>
    <s v="United States"/>
    <s v="Plano"/>
    <x v="5"/>
    <n v="75023"/>
    <x v="2"/>
    <s v="OFF-LA-10000134"/>
    <x v="1"/>
    <x v="2"/>
    <s v="Avery 511"/>
    <n v="9.8559999999999999"/>
    <n v="4"/>
    <n v="0.2"/>
    <x v="4994"/>
    <x v="2"/>
    <x v="3"/>
    <x v="2"/>
    <x v="8"/>
  </r>
  <r>
    <n v="6257"/>
    <s v="CA-2015-133977"/>
    <d v="2015-09-06T00:00:00"/>
    <d v="2015-09-08T00:00:00"/>
    <s v="Second Class"/>
    <s v="AT-10435"/>
    <x v="401"/>
    <x v="2"/>
    <s v="United States"/>
    <s v="Tamarac"/>
    <x v="2"/>
    <n v="33319"/>
    <x v="0"/>
    <s v="OFF-BI-10003166"/>
    <x v="1"/>
    <x v="8"/>
    <s v="GBC Plasticlear Binding Covers"/>
    <n v="3.444"/>
    <n v="1"/>
    <n v="0.7"/>
    <x v="4995"/>
    <x v="1"/>
    <x v="1"/>
    <x v="2"/>
    <x v="8"/>
  </r>
  <r>
    <n v="6258"/>
    <s v="CA-2017-141425"/>
    <d v="2017-11-02T00:00:00"/>
    <d v="2017-11-06T00:00:00"/>
    <s v="Second Class"/>
    <s v="AR-10825"/>
    <x v="255"/>
    <x v="1"/>
    <s v="United States"/>
    <s v="Columbus"/>
    <x v="24"/>
    <n v="43229"/>
    <x v="3"/>
    <s v="OFF-SU-10000646"/>
    <x v="1"/>
    <x v="14"/>
    <s v="Premier Automatic Letter Opener"/>
    <n v="384.59199999999998"/>
    <n v="2"/>
    <n v="0.2"/>
    <x v="4996"/>
    <x v="2"/>
    <x v="3"/>
    <x v="0"/>
    <x v="0"/>
  </r>
  <r>
    <n v="6259"/>
    <s v="CA-2015-133536"/>
    <d v="2015-03-28T00:00:00"/>
    <d v="2015-03-30T00:00:00"/>
    <s v="Second Class"/>
    <s v="JH-15820"/>
    <x v="581"/>
    <x v="0"/>
    <s v="United States"/>
    <s v="New York City"/>
    <x v="15"/>
    <n v="10009"/>
    <x v="3"/>
    <s v="OFF-EN-10004459"/>
    <x v="1"/>
    <x v="12"/>
    <s v="Security-Tint Envelopes"/>
    <n v="22.92"/>
    <n v="3"/>
    <n v="0"/>
    <x v="1031"/>
    <x v="0"/>
    <x v="1"/>
    <x v="3"/>
    <x v="10"/>
  </r>
  <r>
    <n v="6260"/>
    <s v="CA-2015-150441"/>
    <d v="2015-08-13T00:00:00"/>
    <d v="2015-08-17T00:00:00"/>
    <s v="Second Class"/>
    <s v="RA-19285"/>
    <x v="267"/>
    <x v="0"/>
    <s v="United States"/>
    <s v="Richmond"/>
    <x v="14"/>
    <n v="47374"/>
    <x v="2"/>
    <s v="OFF-BI-10003529"/>
    <x v="1"/>
    <x v="8"/>
    <s v="Avery Round Ring Poly Binders"/>
    <n v="11.36"/>
    <n v="4"/>
    <n v="0"/>
    <x v="4997"/>
    <x v="0"/>
    <x v="1"/>
    <x v="2"/>
    <x v="6"/>
  </r>
  <r>
    <n v="6261"/>
    <s v="CA-2015-162607"/>
    <d v="2015-05-12T00:00:00"/>
    <d v="2015-05-18T00:00:00"/>
    <s v="Standard Class"/>
    <s v="RO-19780"/>
    <x v="197"/>
    <x v="0"/>
    <s v="United States"/>
    <s v="Seattle"/>
    <x v="4"/>
    <n v="98115"/>
    <x v="1"/>
    <s v="OFF-BI-10002949"/>
    <x v="1"/>
    <x v="8"/>
    <s v="Prestige Round Ring Binders"/>
    <n v="14.592000000000001"/>
    <n v="3"/>
    <n v="0.2"/>
    <x v="4998"/>
    <x v="2"/>
    <x v="1"/>
    <x v="1"/>
    <x v="5"/>
  </r>
  <r>
    <n v="6262"/>
    <s v="CA-2017-103506"/>
    <d v="2017-07-23T00:00:00"/>
    <d v="2017-07-27T00:00:00"/>
    <s v="Standard Class"/>
    <s v="LR-17035"/>
    <x v="756"/>
    <x v="1"/>
    <s v="United States"/>
    <s v="Long Beach"/>
    <x v="15"/>
    <n v="11561"/>
    <x v="3"/>
    <s v="OFF-LA-10001158"/>
    <x v="1"/>
    <x v="2"/>
    <s v="Avery Address/Shipping Labels for Typewriters, 4&quot; x 2&quot;"/>
    <n v="41.4"/>
    <n v="4"/>
    <n v="0"/>
    <x v="1475"/>
    <x v="0"/>
    <x v="3"/>
    <x v="2"/>
    <x v="7"/>
  </r>
  <r>
    <n v="6263"/>
    <s v="CA-2016-132479"/>
    <d v="2016-09-24T00:00:00"/>
    <d v="2016-09-26T00:00:00"/>
    <s v="First Class"/>
    <s v="MK-17905"/>
    <x v="149"/>
    <x v="1"/>
    <s v="United States"/>
    <s v="Rockford"/>
    <x v="10"/>
    <n v="61107"/>
    <x v="2"/>
    <s v="OFF-BI-10004584"/>
    <x v="1"/>
    <x v="8"/>
    <s v="GBC ProClick 150 Presentation Binding System"/>
    <n v="442.37200000000001"/>
    <n v="7"/>
    <n v="0.8"/>
    <x v="4999"/>
    <x v="1"/>
    <x v="0"/>
    <x v="2"/>
    <x v="8"/>
  </r>
  <r>
    <n v="6264"/>
    <s v="CA-2017-160724"/>
    <d v="2017-05-05T00:00:00"/>
    <d v="2017-05-10T00:00:00"/>
    <s v="Standard Class"/>
    <s v="YS-21880"/>
    <x v="453"/>
    <x v="1"/>
    <s v="United States"/>
    <s v="Columbus"/>
    <x v="32"/>
    <n v="31907"/>
    <x v="0"/>
    <s v="OFF-BI-10004965"/>
    <x v="1"/>
    <x v="8"/>
    <s v="Ibico Covers for Plastic or Wire Binding Elements"/>
    <n v="34.5"/>
    <n v="3"/>
    <n v="0"/>
    <x v="29"/>
    <x v="0"/>
    <x v="3"/>
    <x v="1"/>
    <x v="5"/>
  </r>
  <r>
    <n v="6265"/>
    <s v="US-2016-115952"/>
    <d v="2016-10-06T00:00:00"/>
    <d v="2016-10-06T00:00:00"/>
    <s v="Same Day"/>
    <s v="JH-15910"/>
    <x v="101"/>
    <x v="0"/>
    <s v="United States"/>
    <s v="Tulsa"/>
    <x v="26"/>
    <n v="74133"/>
    <x v="2"/>
    <s v="OFF-BI-10004654"/>
    <x v="1"/>
    <x v="8"/>
    <s v="Avery Binding System Hidden Tab Executive Style Index Sets"/>
    <n v="28.85"/>
    <n v="5"/>
    <n v="0"/>
    <x v="5000"/>
    <x v="0"/>
    <x v="0"/>
    <x v="0"/>
    <x v="2"/>
  </r>
  <r>
    <n v="6266"/>
    <s v="CA-2014-146731"/>
    <d v="2014-11-03T00:00:00"/>
    <d v="2014-11-08T00:00:00"/>
    <s v="Standard Class"/>
    <s v="AT-10735"/>
    <x v="247"/>
    <x v="0"/>
    <s v="United States"/>
    <s v="Nashville"/>
    <x v="18"/>
    <n v="37211"/>
    <x v="0"/>
    <s v="OFF-PA-10000141"/>
    <x v="1"/>
    <x v="10"/>
    <s v="Ampad Evidence Wirebond Steno Books, 6&quot; x 9&quot;"/>
    <n v="3.488"/>
    <n v="2"/>
    <n v="0.2"/>
    <x v="5001"/>
    <x v="2"/>
    <x v="2"/>
    <x v="0"/>
    <x v="0"/>
  </r>
  <r>
    <n v="6267"/>
    <s v="CA-2014-146731"/>
    <d v="2014-11-03T00:00:00"/>
    <d v="2014-11-08T00:00:00"/>
    <s v="Standard Class"/>
    <s v="AT-10735"/>
    <x v="247"/>
    <x v="0"/>
    <s v="United States"/>
    <s v="Nashville"/>
    <x v="18"/>
    <n v="37211"/>
    <x v="0"/>
    <s v="OFF-PA-10001019"/>
    <x v="1"/>
    <x v="10"/>
    <s v="Xerox 1884"/>
    <n v="143.85599999999999"/>
    <n v="9"/>
    <n v="0.2"/>
    <x v="4391"/>
    <x v="2"/>
    <x v="2"/>
    <x v="0"/>
    <x v="0"/>
  </r>
  <r>
    <n v="6268"/>
    <s v="CA-2015-115392"/>
    <d v="2015-10-01T00:00:00"/>
    <d v="2015-10-04T00:00:00"/>
    <s v="Second Class"/>
    <s v="RM-19675"/>
    <x v="84"/>
    <x v="2"/>
    <s v="United States"/>
    <s v="Cambridge"/>
    <x v="31"/>
    <n v="2138"/>
    <x v="3"/>
    <s v="TEC-PH-10002496"/>
    <x v="2"/>
    <x v="7"/>
    <s v="Cisco SPA301"/>
    <n v="311.98"/>
    <n v="2"/>
    <n v="0"/>
    <x v="5002"/>
    <x v="0"/>
    <x v="1"/>
    <x v="0"/>
    <x v="2"/>
  </r>
  <r>
    <n v="6269"/>
    <s v="CA-2015-115392"/>
    <d v="2015-10-01T00:00:00"/>
    <d v="2015-10-04T00:00:00"/>
    <s v="Second Class"/>
    <s v="RM-19675"/>
    <x v="84"/>
    <x v="2"/>
    <s v="United States"/>
    <s v="Cambridge"/>
    <x v="31"/>
    <n v="2138"/>
    <x v="3"/>
    <s v="OFF-BI-10000829"/>
    <x v="1"/>
    <x v="8"/>
    <s v="Avery Non-Stick Binders"/>
    <n v="22.45"/>
    <n v="5"/>
    <n v="0"/>
    <x v="5003"/>
    <x v="0"/>
    <x v="1"/>
    <x v="0"/>
    <x v="2"/>
  </r>
  <r>
    <n v="6270"/>
    <s v="CA-2017-102379"/>
    <d v="2017-12-02T00:00:00"/>
    <d v="2017-12-06T00:00:00"/>
    <s v="Standard Class"/>
    <s v="BB-11545"/>
    <x v="179"/>
    <x v="1"/>
    <s v="United States"/>
    <s v="Oakland"/>
    <x v="1"/>
    <n v="94601"/>
    <x v="1"/>
    <s v="TEC-PH-10001448"/>
    <x v="2"/>
    <x v="7"/>
    <s v="Anker Astro 15000mAh USB Portable Charger"/>
    <n v="39.991999999999997"/>
    <n v="1"/>
    <n v="0.2"/>
    <x v="5004"/>
    <x v="2"/>
    <x v="3"/>
    <x v="0"/>
    <x v="4"/>
  </r>
  <r>
    <n v="6271"/>
    <s v="CA-2017-102379"/>
    <d v="2017-12-02T00:00:00"/>
    <d v="2017-12-06T00:00:00"/>
    <s v="Standard Class"/>
    <s v="BB-11545"/>
    <x v="179"/>
    <x v="1"/>
    <s v="United States"/>
    <s v="Oakland"/>
    <x v="1"/>
    <n v="94601"/>
    <x v="1"/>
    <s v="FUR-CH-10004983"/>
    <x v="0"/>
    <x v="1"/>
    <s v="Office Star - Mid Back Dual function Ergonomic High Back Chair with 2-Way Adjustable Arms"/>
    <n v="1159.056"/>
    <n v="9"/>
    <n v="0.2"/>
    <x v="5005"/>
    <x v="2"/>
    <x v="3"/>
    <x v="0"/>
    <x v="4"/>
  </r>
  <r>
    <n v="6272"/>
    <s v="CA-2017-102379"/>
    <d v="2017-12-02T00:00:00"/>
    <d v="2017-12-06T00:00:00"/>
    <s v="Standard Class"/>
    <s v="BB-11545"/>
    <x v="179"/>
    <x v="1"/>
    <s v="United States"/>
    <s v="Oakland"/>
    <x v="1"/>
    <n v="94601"/>
    <x v="1"/>
    <s v="OFF-AR-10004022"/>
    <x v="1"/>
    <x v="6"/>
    <s v="Panasonic KP-380BK Classic Electric Pencil Sharpener"/>
    <n v="179.9"/>
    <n v="5"/>
    <n v="0"/>
    <x v="5006"/>
    <x v="0"/>
    <x v="3"/>
    <x v="0"/>
    <x v="4"/>
  </r>
  <r>
    <n v="6273"/>
    <s v="CA-2017-149706"/>
    <d v="2017-12-11T00:00:00"/>
    <d v="2017-12-12T00:00:00"/>
    <s v="First Class"/>
    <s v="AS-10285"/>
    <x v="155"/>
    <x v="1"/>
    <s v="United States"/>
    <s v="Palatine"/>
    <x v="10"/>
    <n v="60067"/>
    <x v="2"/>
    <s v="TEC-AC-10001284"/>
    <x v="2"/>
    <x v="11"/>
    <s v="Enermax Briskie RF Wireless Keyboard and Mouse Combo"/>
    <n v="116.312"/>
    <n v="7"/>
    <n v="0.2"/>
    <x v="5007"/>
    <x v="2"/>
    <x v="3"/>
    <x v="0"/>
    <x v="4"/>
  </r>
  <r>
    <n v="6274"/>
    <s v="US-2016-139087"/>
    <d v="2016-07-17T00:00:00"/>
    <d v="2016-07-22T00:00:00"/>
    <s v="Second Class"/>
    <s v="DK-13375"/>
    <x v="589"/>
    <x v="0"/>
    <s v="United States"/>
    <s v="Seattle"/>
    <x v="4"/>
    <n v="98105"/>
    <x v="1"/>
    <s v="FUR-FU-10001847"/>
    <x v="0"/>
    <x v="5"/>
    <s v="Eldon Image Series Black Desk Accessories"/>
    <n v="12.42"/>
    <n v="3"/>
    <n v="0"/>
    <x v="2293"/>
    <x v="0"/>
    <x v="0"/>
    <x v="2"/>
    <x v="7"/>
  </r>
  <r>
    <n v="6275"/>
    <s v="US-2016-139087"/>
    <d v="2016-07-17T00:00:00"/>
    <d v="2016-07-22T00:00:00"/>
    <s v="Second Class"/>
    <s v="DK-13375"/>
    <x v="589"/>
    <x v="0"/>
    <s v="United States"/>
    <s v="Seattle"/>
    <x v="4"/>
    <n v="98105"/>
    <x v="1"/>
    <s v="TEC-AC-10004595"/>
    <x v="2"/>
    <x v="11"/>
    <s v="First Data TMFD35 PIN Pad"/>
    <n v="428.4"/>
    <n v="3"/>
    <n v="0"/>
    <x v="5008"/>
    <x v="0"/>
    <x v="0"/>
    <x v="2"/>
    <x v="7"/>
  </r>
  <r>
    <n v="6276"/>
    <s v="US-2016-139087"/>
    <d v="2016-07-17T00:00:00"/>
    <d v="2016-07-22T00:00:00"/>
    <s v="Second Class"/>
    <s v="DK-13375"/>
    <x v="589"/>
    <x v="0"/>
    <s v="United States"/>
    <s v="Seattle"/>
    <x v="4"/>
    <n v="98105"/>
    <x v="1"/>
    <s v="FUR-FU-10004164"/>
    <x v="0"/>
    <x v="5"/>
    <s v="Eldon 300 Class Desk Accessories, Black"/>
    <n v="24.75"/>
    <n v="5"/>
    <n v="0"/>
    <x v="5009"/>
    <x v="0"/>
    <x v="0"/>
    <x v="2"/>
    <x v="7"/>
  </r>
  <r>
    <n v="6277"/>
    <s v="US-2016-139087"/>
    <d v="2016-07-17T00:00:00"/>
    <d v="2016-07-22T00:00:00"/>
    <s v="Second Class"/>
    <s v="DK-13375"/>
    <x v="589"/>
    <x v="0"/>
    <s v="United States"/>
    <s v="Seattle"/>
    <x v="4"/>
    <n v="98105"/>
    <x v="1"/>
    <s v="OFF-LA-10001074"/>
    <x v="1"/>
    <x v="2"/>
    <s v="Round Specialty Laser Printer Labels"/>
    <n v="87.71"/>
    <n v="7"/>
    <n v="0"/>
    <x v="2206"/>
    <x v="0"/>
    <x v="0"/>
    <x v="2"/>
    <x v="7"/>
  </r>
  <r>
    <n v="6278"/>
    <s v="US-2016-139087"/>
    <d v="2016-07-17T00:00:00"/>
    <d v="2016-07-22T00:00:00"/>
    <s v="Second Class"/>
    <s v="DK-13375"/>
    <x v="589"/>
    <x v="0"/>
    <s v="United States"/>
    <s v="Seattle"/>
    <x v="4"/>
    <n v="98105"/>
    <x v="1"/>
    <s v="OFF-ST-10000604"/>
    <x v="1"/>
    <x v="4"/>
    <s v="Home/Office Personal File Carts"/>
    <n v="69.52"/>
    <n v="2"/>
    <n v="0"/>
    <x v="5010"/>
    <x v="0"/>
    <x v="0"/>
    <x v="2"/>
    <x v="7"/>
  </r>
  <r>
    <n v="6279"/>
    <s v="US-2016-139087"/>
    <d v="2016-07-17T00:00:00"/>
    <d v="2016-07-22T00:00:00"/>
    <s v="Second Class"/>
    <s v="DK-13375"/>
    <x v="589"/>
    <x v="0"/>
    <s v="United States"/>
    <s v="Seattle"/>
    <x v="4"/>
    <n v="98105"/>
    <x v="1"/>
    <s v="TEC-PH-10000148"/>
    <x v="2"/>
    <x v="7"/>
    <s v="Cyber Acoustics AC-202b Speech Recognition Stereo Headset"/>
    <n v="20.783999999999999"/>
    <n v="2"/>
    <n v="0.2"/>
    <x v="5011"/>
    <x v="2"/>
    <x v="0"/>
    <x v="2"/>
    <x v="7"/>
  </r>
  <r>
    <n v="6280"/>
    <s v="US-2016-139087"/>
    <d v="2016-07-17T00:00:00"/>
    <d v="2016-07-22T00:00:00"/>
    <s v="Second Class"/>
    <s v="DK-13375"/>
    <x v="589"/>
    <x v="0"/>
    <s v="United States"/>
    <s v="Seattle"/>
    <x v="4"/>
    <n v="98105"/>
    <x v="1"/>
    <s v="OFF-BI-10000042"/>
    <x v="1"/>
    <x v="8"/>
    <s v="Pressboard Data Binder, Crimson, 12&quot; X 8 1/2&quot;"/>
    <n v="12.816000000000001"/>
    <n v="3"/>
    <n v="0.2"/>
    <x v="5012"/>
    <x v="2"/>
    <x v="0"/>
    <x v="2"/>
    <x v="7"/>
  </r>
  <r>
    <n v="6281"/>
    <s v="CA-2017-152226"/>
    <d v="2017-05-12T00:00:00"/>
    <d v="2017-05-16T00:00:00"/>
    <s v="Standard Class"/>
    <s v="JH-15910"/>
    <x v="101"/>
    <x v="0"/>
    <s v="United States"/>
    <s v="Cincinnati"/>
    <x v="24"/>
    <n v="45231"/>
    <x v="3"/>
    <s v="OFF-LA-10000443"/>
    <x v="1"/>
    <x v="2"/>
    <s v="Avery 501"/>
    <n v="5.9039999999999999"/>
    <n v="2"/>
    <n v="0.2"/>
    <x v="2318"/>
    <x v="2"/>
    <x v="3"/>
    <x v="1"/>
    <x v="5"/>
  </r>
  <r>
    <n v="6282"/>
    <s v="CA-2015-116484"/>
    <d v="2015-11-20T00:00:00"/>
    <d v="2015-11-26T00:00:00"/>
    <s v="Standard Class"/>
    <s v="JK-15205"/>
    <x v="523"/>
    <x v="0"/>
    <s v="United States"/>
    <s v="Marion"/>
    <x v="24"/>
    <n v="43302"/>
    <x v="3"/>
    <s v="FUR-FU-10002874"/>
    <x v="0"/>
    <x v="5"/>
    <s v="Ultra Commercial Grade Dual Valve Door Closer"/>
    <n v="63.823999999999998"/>
    <n v="2"/>
    <n v="0.2"/>
    <x v="5013"/>
    <x v="2"/>
    <x v="1"/>
    <x v="0"/>
    <x v="0"/>
  </r>
  <r>
    <n v="6283"/>
    <s v="CA-2015-116484"/>
    <d v="2015-11-20T00:00:00"/>
    <d v="2015-11-26T00:00:00"/>
    <s v="Standard Class"/>
    <s v="JK-15205"/>
    <x v="523"/>
    <x v="0"/>
    <s v="United States"/>
    <s v="Marion"/>
    <x v="24"/>
    <n v="43302"/>
    <x v="3"/>
    <s v="OFF-ST-10003994"/>
    <x v="1"/>
    <x v="4"/>
    <s v="Belkin 19&quot; Center-Weighted Shelf, Gray"/>
    <n v="141.55199999999999"/>
    <n v="3"/>
    <n v="0.2"/>
    <x v="5014"/>
    <x v="2"/>
    <x v="1"/>
    <x v="0"/>
    <x v="0"/>
  </r>
  <r>
    <n v="6284"/>
    <s v="CA-2016-100944"/>
    <d v="2016-09-24T00:00:00"/>
    <d v="2016-09-28T00:00:00"/>
    <s v="Standard Class"/>
    <s v="EH-13765"/>
    <x v="553"/>
    <x v="1"/>
    <s v="United States"/>
    <s v="Los Angeles"/>
    <x v="1"/>
    <n v="90049"/>
    <x v="1"/>
    <s v="OFF-EN-10001453"/>
    <x v="1"/>
    <x v="12"/>
    <s v="Tyvek Interoffice Envelopes, 9 1/2&quot; x 12 1/2&quot;, 100/Box"/>
    <n v="304.89999999999998"/>
    <n v="5"/>
    <n v="0"/>
    <x v="5015"/>
    <x v="0"/>
    <x v="0"/>
    <x v="2"/>
    <x v="8"/>
  </r>
  <r>
    <n v="6285"/>
    <s v="CA-2016-100944"/>
    <d v="2016-09-24T00:00:00"/>
    <d v="2016-09-28T00:00:00"/>
    <s v="Standard Class"/>
    <s v="EH-13765"/>
    <x v="553"/>
    <x v="1"/>
    <s v="United States"/>
    <s v="Los Angeles"/>
    <x v="1"/>
    <n v="90049"/>
    <x v="1"/>
    <s v="FUR-CH-10000988"/>
    <x v="0"/>
    <x v="1"/>
    <s v="Hon Olson Stacker Stools"/>
    <n v="563.24"/>
    <n v="5"/>
    <n v="0.2"/>
    <x v="5016"/>
    <x v="2"/>
    <x v="0"/>
    <x v="2"/>
    <x v="8"/>
  </r>
  <r>
    <n v="6286"/>
    <s v="CA-2016-125080"/>
    <d v="2016-10-21T00:00:00"/>
    <d v="2016-10-26T00:00:00"/>
    <s v="Standard Class"/>
    <s v="VW-21775"/>
    <x v="100"/>
    <x v="1"/>
    <s v="United States"/>
    <s v="Lakewood"/>
    <x v="24"/>
    <n v="44107"/>
    <x v="3"/>
    <s v="FUR-TA-10003238"/>
    <x v="0"/>
    <x v="3"/>
    <s v="Chromcraft Bull-Nose Wood 48&quot; x 96&quot; Rectangular Conference Tables"/>
    <n v="661.17600000000004"/>
    <n v="2"/>
    <n v="0.4"/>
    <x v="5017"/>
    <x v="1"/>
    <x v="0"/>
    <x v="0"/>
    <x v="2"/>
  </r>
  <r>
    <n v="6287"/>
    <s v="CA-2016-121020"/>
    <d v="2016-10-24T00:00:00"/>
    <d v="2016-10-31T00:00:00"/>
    <s v="Standard Class"/>
    <s v="CG-12040"/>
    <x v="344"/>
    <x v="2"/>
    <s v="United States"/>
    <s v="Lebanon"/>
    <x v="18"/>
    <n v="37087"/>
    <x v="0"/>
    <s v="TEC-PH-10001061"/>
    <x v="2"/>
    <x v="7"/>
    <s v="Apple iPhone 5C"/>
    <n v="239.976"/>
    <n v="3"/>
    <n v="0.2"/>
    <x v="5018"/>
    <x v="2"/>
    <x v="0"/>
    <x v="0"/>
    <x v="2"/>
  </r>
  <r>
    <n v="6288"/>
    <s v="CA-2014-100090"/>
    <d v="2014-07-08T00:00:00"/>
    <d v="2014-07-12T00:00:00"/>
    <s v="Standard Class"/>
    <s v="EB-13705"/>
    <x v="182"/>
    <x v="1"/>
    <s v="United States"/>
    <s v="San Francisco"/>
    <x v="1"/>
    <n v="94122"/>
    <x v="1"/>
    <s v="FUR-TA-10003715"/>
    <x v="0"/>
    <x v="3"/>
    <s v="Hon 2111 Invitation Series Corner Table"/>
    <n v="502.488"/>
    <n v="3"/>
    <n v="0.2"/>
    <x v="5019"/>
    <x v="2"/>
    <x v="2"/>
    <x v="2"/>
    <x v="7"/>
  </r>
  <r>
    <n v="6289"/>
    <s v="CA-2014-100090"/>
    <d v="2014-07-08T00:00:00"/>
    <d v="2014-07-12T00:00:00"/>
    <s v="Standard Class"/>
    <s v="EB-13705"/>
    <x v="182"/>
    <x v="1"/>
    <s v="United States"/>
    <s v="San Francisco"/>
    <x v="1"/>
    <n v="94122"/>
    <x v="1"/>
    <s v="OFF-BI-10001597"/>
    <x v="1"/>
    <x v="8"/>
    <s v="Wilson Jones Ledger-Size, Piano-Hinge Binder, 2&quot;, Blue"/>
    <n v="196.70400000000001"/>
    <n v="6"/>
    <n v="0.2"/>
    <x v="4019"/>
    <x v="2"/>
    <x v="2"/>
    <x v="2"/>
    <x v="7"/>
  </r>
  <r>
    <n v="6290"/>
    <s v="US-2015-139675"/>
    <d v="2015-03-13T00:00:00"/>
    <d v="2015-03-18T00:00:00"/>
    <s v="Second Class"/>
    <s v="NF-18595"/>
    <x v="376"/>
    <x v="2"/>
    <s v="United States"/>
    <s v="Chico"/>
    <x v="1"/>
    <n v="95928"/>
    <x v="1"/>
    <s v="FUR-CH-10004063"/>
    <x v="0"/>
    <x v="1"/>
    <s v="Global Deluxe High-Back Manager's Chair"/>
    <n v="915.13599999999997"/>
    <n v="4"/>
    <n v="0.2"/>
    <x v="5020"/>
    <x v="2"/>
    <x v="1"/>
    <x v="3"/>
    <x v="10"/>
  </r>
  <r>
    <n v="6291"/>
    <s v="US-2015-139675"/>
    <d v="2015-03-13T00:00:00"/>
    <d v="2015-03-18T00:00:00"/>
    <s v="Second Class"/>
    <s v="NF-18595"/>
    <x v="376"/>
    <x v="2"/>
    <s v="United States"/>
    <s v="Chico"/>
    <x v="1"/>
    <n v="95928"/>
    <x v="1"/>
    <s v="FUR-FU-10001979"/>
    <x v="0"/>
    <x v="5"/>
    <s v="Dana Halogen Swing-Arm Architect Lamp"/>
    <n v="327.76"/>
    <n v="8"/>
    <n v="0"/>
    <x v="577"/>
    <x v="0"/>
    <x v="1"/>
    <x v="3"/>
    <x v="10"/>
  </r>
  <r>
    <n v="6292"/>
    <s v="CA-2017-143756"/>
    <d v="2017-12-02T00:00:00"/>
    <d v="2017-12-05T00:00:00"/>
    <s v="First Class"/>
    <s v="ME-17725"/>
    <x v="250"/>
    <x v="0"/>
    <s v="United States"/>
    <s v="Salem"/>
    <x v="17"/>
    <n v="24153"/>
    <x v="0"/>
    <s v="FUR-CH-10001854"/>
    <x v="0"/>
    <x v="1"/>
    <s v="Office Star - Professional Matrix Back Chair with 2-to-1 Synchro Tilt and Mesh Fabric Seat"/>
    <n v="701.96"/>
    <n v="2"/>
    <n v="0"/>
    <x v="5021"/>
    <x v="0"/>
    <x v="3"/>
    <x v="0"/>
    <x v="4"/>
  </r>
  <r>
    <n v="6293"/>
    <s v="CA-2015-151253"/>
    <d v="2015-04-22T00:00:00"/>
    <d v="2015-04-26T00:00:00"/>
    <s v="Standard Class"/>
    <s v="AZ-10750"/>
    <x v="616"/>
    <x v="0"/>
    <s v="United States"/>
    <s v="Los Angeles"/>
    <x v="1"/>
    <n v="90008"/>
    <x v="1"/>
    <s v="TEC-PH-10002923"/>
    <x v="2"/>
    <x v="7"/>
    <s v="Logitech B530 USB Headset - headset - Full size, Binaural"/>
    <n v="88.775999999999996"/>
    <n v="3"/>
    <n v="0.2"/>
    <x v="2751"/>
    <x v="2"/>
    <x v="1"/>
    <x v="1"/>
    <x v="3"/>
  </r>
  <r>
    <n v="6294"/>
    <s v="CA-2015-151253"/>
    <d v="2015-04-22T00:00:00"/>
    <d v="2015-04-26T00:00:00"/>
    <s v="Standard Class"/>
    <s v="AZ-10750"/>
    <x v="616"/>
    <x v="0"/>
    <s v="United States"/>
    <s v="Los Angeles"/>
    <x v="1"/>
    <n v="90008"/>
    <x v="1"/>
    <s v="OFF-AR-10004691"/>
    <x v="1"/>
    <x v="6"/>
    <s v="Boston 1730 StandUp Electric Pencil Sharpener"/>
    <n v="64.14"/>
    <n v="3"/>
    <n v="0"/>
    <x v="2340"/>
    <x v="0"/>
    <x v="1"/>
    <x v="1"/>
    <x v="3"/>
  </r>
  <r>
    <n v="6295"/>
    <s v="CA-2014-141152"/>
    <d v="2014-09-16T00:00:00"/>
    <d v="2014-09-19T00:00:00"/>
    <s v="First Class"/>
    <s v="RF-19345"/>
    <x v="575"/>
    <x v="1"/>
    <s v="United States"/>
    <s v="New York City"/>
    <x v="15"/>
    <n v="10024"/>
    <x v="3"/>
    <s v="OFF-BI-10002931"/>
    <x v="1"/>
    <x v="8"/>
    <s v="Avery Trapezoid Extra Heavy Duty 4&quot; Binders"/>
    <n v="33.552"/>
    <n v="1"/>
    <n v="0.2"/>
    <x v="5022"/>
    <x v="2"/>
    <x v="2"/>
    <x v="2"/>
    <x v="8"/>
  </r>
  <r>
    <n v="6296"/>
    <s v="CA-2014-141313"/>
    <d v="2014-12-28T00:00:00"/>
    <d v="2015-01-01T00:00:00"/>
    <s v="Standard Class"/>
    <s v="AJ-10780"/>
    <x v="321"/>
    <x v="1"/>
    <s v="United States"/>
    <s v="Beverly"/>
    <x v="31"/>
    <n v="1915"/>
    <x v="3"/>
    <s v="OFF-AP-10002651"/>
    <x v="1"/>
    <x v="9"/>
    <s v="Hoover Upright Vacuum With Dirt Cup"/>
    <n v="1737.18"/>
    <n v="6"/>
    <n v="0"/>
    <x v="5023"/>
    <x v="0"/>
    <x v="2"/>
    <x v="0"/>
    <x v="4"/>
  </r>
  <r>
    <n v="6297"/>
    <s v="CA-2014-141313"/>
    <d v="2014-12-28T00:00:00"/>
    <d v="2015-01-01T00:00:00"/>
    <s v="Standard Class"/>
    <s v="AJ-10780"/>
    <x v="321"/>
    <x v="1"/>
    <s v="United States"/>
    <s v="Beverly"/>
    <x v="31"/>
    <n v="1915"/>
    <x v="3"/>
    <s v="OFF-ST-10000689"/>
    <x v="1"/>
    <x v="4"/>
    <s v="Fellowes Strictly Business Drawer File, Letter/Legal Size"/>
    <n v="704.25"/>
    <n v="5"/>
    <n v="0"/>
    <x v="468"/>
    <x v="0"/>
    <x v="2"/>
    <x v="0"/>
    <x v="4"/>
  </r>
  <r>
    <n v="6298"/>
    <s v="CA-2014-141313"/>
    <d v="2014-12-28T00:00:00"/>
    <d v="2015-01-01T00:00:00"/>
    <s v="Standard Class"/>
    <s v="AJ-10780"/>
    <x v="321"/>
    <x v="1"/>
    <s v="United States"/>
    <s v="Beverly"/>
    <x v="31"/>
    <n v="1915"/>
    <x v="3"/>
    <s v="OFF-PA-10003302"/>
    <x v="1"/>
    <x v="10"/>
    <s v="Xerox 1906"/>
    <n v="141.76"/>
    <n v="4"/>
    <n v="0"/>
    <x v="5024"/>
    <x v="0"/>
    <x v="2"/>
    <x v="0"/>
    <x v="4"/>
  </r>
  <r>
    <n v="6299"/>
    <s v="CA-2014-169852"/>
    <d v="2014-10-21T00:00:00"/>
    <d v="2014-10-26T00:00:00"/>
    <s v="Standard Class"/>
    <s v="SF-20965"/>
    <x v="245"/>
    <x v="1"/>
    <s v="United States"/>
    <s v="San Diego"/>
    <x v="1"/>
    <n v="92024"/>
    <x v="1"/>
    <s v="OFF-BI-10001460"/>
    <x v="1"/>
    <x v="8"/>
    <s v="Plastic Binding Combs"/>
    <n v="36.36"/>
    <n v="3"/>
    <n v="0.2"/>
    <x v="5025"/>
    <x v="2"/>
    <x v="2"/>
    <x v="0"/>
    <x v="2"/>
  </r>
  <r>
    <n v="6300"/>
    <s v="CA-2017-107314"/>
    <d v="2017-11-30T00:00:00"/>
    <d v="2017-12-03T00:00:00"/>
    <s v="First Class"/>
    <s v="MZ-17335"/>
    <x v="595"/>
    <x v="2"/>
    <s v="United States"/>
    <s v="San Francisco"/>
    <x v="1"/>
    <n v="94109"/>
    <x v="1"/>
    <s v="FUR-FU-10003489"/>
    <x v="0"/>
    <x v="5"/>
    <s v="Contemporary Borderless Frame"/>
    <n v="25.83"/>
    <n v="3"/>
    <n v="0"/>
    <x v="5026"/>
    <x v="0"/>
    <x v="3"/>
    <x v="0"/>
    <x v="0"/>
  </r>
  <r>
    <n v="6301"/>
    <s v="US-2014-161305"/>
    <d v="2014-06-06T00:00:00"/>
    <d v="2014-06-12T00:00:00"/>
    <s v="Standard Class"/>
    <s v="SB-20170"/>
    <x v="641"/>
    <x v="0"/>
    <s v="United States"/>
    <s v="Chicago"/>
    <x v="10"/>
    <n v="60623"/>
    <x v="2"/>
    <s v="OFF-BI-10002794"/>
    <x v="1"/>
    <x v="8"/>
    <s v="Avery Trapezoid Ring Binder, 3&quot; Capacity, Black, 1040 sheets"/>
    <n v="24.588000000000001"/>
    <n v="3"/>
    <n v="0.8"/>
    <x v="5027"/>
    <x v="1"/>
    <x v="2"/>
    <x v="1"/>
    <x v="1"/>
  </r>
  <r>
    <n v="6302"/>
    <s v="US-2014-161305"/>
    <d v="2014-06-06T00:00:00"/>
    <d v="2014-06-12T00:00:00"/>
    <s v="Standard Class"/>
    <s v="SB-20170"/>
    <x v="641"/>
    <x v="0"/>
    <s v="United States"/>
    <s v="Chicago"/>
    <x v="10"/>
    <n v="60623"/>
    <x v="2"/>
    <s v="OFF-EN-10000461"/>
    <x v="1"/>
    <x v="12"/>
    <s v="#10- 4 1/8&quot; x 9 1/2&quot; Recycled Envelopes"/>
    <n v="13.984"/>
    <n v="2"/>
    <n v="0.2"/>
    <x v="5028"/>
    <x v="2"/>
    <x v="2"/>
    <x v="1"/>
    <x v="1"/>
  </r>
  <r>
    <n v="6303"/>
    <s v="CA-2017-166919"/>
    <d v="2017-11-23T00:00:00"/>
    <d v="2017-11-27T00:00:00"/>
    <s v="Standard Class"/>
    <s v="AH-10210"/>
    <x v="117"/>
    <x v="0"/>
    <s v="United States"/>
    <s v="Dallas"/>
    <x v="5"/>
    <n v="75220"/>
    <x v="2"/>
    <s v="TEC-PH-10001305"/>
    <x v="2"/>
    <x v="7"/>
    <s v="Panasonic KX TS208W Corded phone"/>
    <n v="195.96"/>
    <n v="5"/>
    <n v="0.2"/>
    <x v="5029"/>
    <x v="2"/>
    <x v="3"/>
    <x v="0"/>
    <x v="0"/>
  </r>
  <r>
    <n v="6304"/>
    <s v="CA-2017-162712"/>
    <d v="2017-06-18T00:00:00"/>
    <d v="2017-06-20T00:00:00"/>
    <s v="Second Class"/>
    <s v="NK-18490"/>
    <x v="71"/>
    <x v="2"/>
    <s v="United States"/>
    <s v="Corpus Christi"/>
    <x v="5"/>
    <n v="78415"/>
    <x v="2"/>
    <s v="OFF-PA-10000167"/>
    <x v="1"/>
    <x v="10"/>
    <s v="Xerox 1925"/>
    <n v="74.352000000000004"/>
    <n v="3"/>
    <n v="0.2"/>
    <x v="1403"/>
    <x v="2"/>
    <x v="3"/>
    <x v="1"/>
    <x v="1"/>
  </r>
  <r>
    <n v="6305"/>
    <s v="CA-2017-107552"/>
    <d v="2017-05-05T00:00:00"/>
    <d v="2017-05-05T00:00:00"/>
    <s v="Same Day"/>
    <s v="AI-10855"/>
    <x v="482"/>
    <x v="0"/>
    <s v="United States"/>
    <s v="New York City"/>
    <x v="15"/>
    <n v="10035"/>
    <x v="3"/>
    <s v="OFF-PA-10002947"/>
    <x v="1"/>
    <x v="10"/>
    <s v="Xerox 1923"/>
    <n v="6.68"/>
    <n v="1"/>
    <n v="0"/>
    <x v="5030"/>
    <x v="0"/>
    <x v="3"/>
    <x v="1"/>
    <x v="5"/>
  </r>
  <r>
    <n v="6306"/>
    <s v="CA-2016-163328"/>
    <d v="2016-11-04T00:00:00"/>
    <d v="2016-11-06T00:00:00"/>
    <s v="Second Class"/>
    <s v="TP-21565"/>
    <x v="734"/>
    <x v="1"/>
    <s v="United States"/>
    <s v="Eugene"/>
    <x v="21"/>
    <n v="97405"/>
    <x v="1"/>
    <s v="OFF-SU-10002301"/>
    <x v="1"/>
    <x v="14"/>
    <s v="Serrated Blade or Curved Handle Hand Letter Openers"/>
    <n v="17.584"/>
    <n v="7"/>
    <n v="0.2"/>
    <x v="5031"/>
    <x v="2"/>
    <x v="0"/>
    <x v="0"/>
    <x v="0"/>
  </r>
  <r>
    <n v="6307"/>
    <s v="CA-2016-163328"/>
    <d v="2016-11-04T00:00:00"/>
    <d v="2016-11-06T00:00:00"/>
    <s v="Second Class"/>
    <s v="TP-21565"/>
    <x v="734"/>
    <x v="1"/>
    <s v="United States"/>
    <s v="Eugene"/>
    <x v="21"/>
    <n v="97405"/>
    <x v="1"/>
    <s v="FUR-CH-10003298"/>
    <x v="0"/>
    <x v="1"/>
    <s v="Office Star - Contemporary Task Swivel chair with Loop Arms, Charcoal"/>
    <n v="104.78400000000001"/>
    <n v="1"/>
    <n v="0.2"/>
    <x v="5032"/>
    <x v="2"/>
    <x v="0"/>
    <x v="0"/>
    <x v="0"/>
  </r>
  <r>
    <n v="6308"/>
    <s v="CA-2016-163328"/>
    <d v="2016-11-04T00:00:00"/>
    <d v="2016-11-06T00:00:00"/>
    <s v="Second Class"/>
    <s v="TP-21565"/>
    <x v="734"/>
    <x v="1"/>
    <s v="United States"/>
    <s v="Eugene"/>
    <x v="21"/>
    <n v="97405"/>
    <x v="1"/>
    <s v="OFF-PA-10004353"/>
    <x v="1"/>
    <x v="10"/>
    <s v="Southworth 25% Cotton Premium Laser Paper and Envelopes"/>
    <n v="47.951999999999998"/>
    <n v="3"/>
    <n v="0.2"/>
    <x v="5033"/>
    <x v="2"/>
    <x v="0"/>
    <x v="0"/>
    <x v="0"/>
  </r>
  <r>
    <n v="6309"/>
    <s v="CA-2016-163328"/>
    <d v="2016-11-04T00:00:00"/>
    <d v="2016-11-06T00:00:00"/>
    <s v="Second Class"/>
    <s v="TP-21565"/>
    <x v="734"/>
    <x v="1"/>
    <s v="United States"/>
    <s v="Eugene"/>
    <x v="21"/>
    <n v="97405"/>
    <x v="1"/>
    <s v="FUR-CH-10000229"/>
    <x v="0"/>
    <x v="1"/>
    <s v="Global Enterprise Series Seating High-Back Swivel/Tilt Chairs"/>
    <n v="650.35199999999998"/>
    <n v="3"/>
    <n v="0.2"/>
    <x v="5034"/>
    <x v="2"/>
    <x v="0"/>
    <x v="0"/>
    <x v="0"/>
  </r>
  <r>
    <n v="6310"/>
    <s v="CA-2016-163328"/>
    <d v="2016-11-04T00:00:00"/>
    <d v="2016-11-06T00:00:00"/>
    <s v="Second Class"/>
    <s v="TP-21565"/>
    <x v="734"/>
    <x v="1"/>
    <s v="United States"/>
    <s v="Eugene"/>
    <x v="21"/>
    <n v="97405"/>
    <x v="1"/>
    <s v="OFF-LA-10003930"/>
    <x v="1"/>
    <x v="2"/>
    <s v="Dot Matrix Printer Tape Reel Labels, White, 5000/Box"/>
    <n v="629.18399999999997"/>
    <n v="8"/>
    <n v="0.2"/>
    <x v="5035"/>
    <x v="2"/>
    <x v="0"/>
    <x v="0"/>
    <x v="0"/>
  </r>
  <r>
    <n v="6311"/>
    <s v="CA-2016-163328"/>
    <d v="2016-11-04T00:00:00"/>
    <d v="2016-11-06T00:00:00"/>
    <s v="Second Class"/>
    <s v="TP-21565"/>
    <x v="734"/>
    <x v="1"/>
    <s v="United States"/>
    <s v="Eugene"/>
    <x v="21"/>
    <n v="97405"/>
    <x v="1"/>
    <s v="OFF-PA-10000176"/>
    <x v="1"/>
    <x v="10"/>
    <s v="Xerox 1887"/>
    <n v="15.176"/>
    <n v="1"/>
    <n v="0.2"/>
    <x v="5036"/>
    <x v="2"/>
    <x v="0"/>
    <x v="0"/>
    <x v="0"/>
  </r>
  <r>
    <n v="6312"/>
    <s v="CA-2014-112837"/>
    <d v="2014-09-11T00:00:00"/>
    <d v="2014-09-16T00:00:00"/>
    <s v="Standard Class"/>
    <s v="LW-17125"/>
    <x v="752"/>
    <x v="0"/>
    <s v="United States"/>
    <s v="Oxnard"/>
    <x v="1"/>
    <n v="93030"/>
    <x v="1"/>
    <s v="FUR-FU-10004006"/>
    <x v="0"/>
    <x v="5"/>
    <s v="Deflect-o DuraMat Lighweight, Studded, Beveled Mat for Low Pile Carpeting"/>
    <n v="127.95"/>
    <n v="3"/>
    <n v="0"/>
    <x v="4746"/>
    <x v="0"/>
    <x v="2"/>
    <x v="2"/>
    <x v="8"/>
  </r>
  <r>
    <n v="6313"/>
    <s v="CA-2017-120019"/>
    <d v="2017-02-16T00:00:00"/>
    <d v="2017-02-21T00:00:00"/>
    <s v="Standard Class"/>
    <s v="NG-18355"/>
    <x v="243"/>
    <x v="1"/>
    <s v="United States"/>
    <s v="Fairfield"/>
    <x v="29"/>
    <n v="6824"/>
    <x v="3"/>
    <s v="OFF-ST-10001932"/>
    <x v="1"/>
    <x v="4"/>
    <s v="Fellowes Staxonsteel Drawer Files"/>
    <n v="579.51"/>
    <n v="3"/>
    <n v="0"/>
    <x v="5037"/>
    <x v="0"/>
    <x v="3"/>
    <x v="3"/>
    <x v="11"/>
  </r>
  <r>
    <n v="6314"/>
    <s v="CA-2017-120019"/>
    <d v="2017-02-16T00:00:00"/>
    <d v="2017-02-21T00:00:00"/>
    <s v="Standard Class"/>
    <s v="NG-18355"/>
    <x v="243"/>
    <x v="1"/>
    <s v="United States"/>
    <s v="Fairfield"/>
    <x v="29"/>
    <n v="6824"/>
    <x v="3"/>
    <s v="TEC-PH-10000923"/>
    <x v="2"/>
    <x v="7"/>
    <s v="Belkin SportFit Armband For iPhone 5s/5c, Fuchsia"/>
    <n v="14.99"/>
    <n v="1"/>
    <n v="0"/>
    <x v="5038"/>
    <x v="0"/>
    <x v="3"/>
    <x v="3"/>
    <x v="11"/>
  </r>
  <r>
    <n v="6315"/>
    <s v="CA-2014-100762"/>
    <d v="2014-11-24T00:00:00"/>
    <d v="2014-11-29T00:00:00"/>
    <s v="Standard Class"/>
    <s v="NG-18355"/>
    <x v="243"/>
    <x v="1"/>
    <s v="United States"/>
    <s v="Jackson"/>
    <x v="12"/>
    <n v="49201"/>
    <x v="2"/>
    <s v="OFF-AR-10000380"/>
    <x v="1"/>
    <x v="6"/>
    <s v="Hunt PowerHouse Electric Pencil Sharpener, Blue"/>
    <n v="151.91999999999999"/>
    <n v="4"/>
    <n v="0"/>
    <x v="5039"/>
    <x v="0"/>
    <x v="2"/>
    <x v="0"/>
    <x v="0"/>
  </r>
  <r>
    <n v="6316"/>
    <s v="CA-2014-100762"/>
    <d v="2014-11-24T00:00:00"/>
    <d v="2014-11-29T00:00:00"/>
    <s v="Standard Class"/>
    <s v="NG-18355"/>
    <x v="243"/>
    <x v="1"/>
    <s v="United States"/>
    <s v="Jackson"/>
    <x v="12"/>
    <n v="49201"/>
    <x v="2"/>
    <s v="OFF-LA-10003930"/>
    <x v="1"/>
    <x v="2"/>
    <s v="Dot Matrix Printer Tape Reel Labels, White, 5000/Box"/>
    <n v="196.62"/>
    <n v="2"/>
    <n v="0"/>
    <x v="1522"/>
    <x v="0"/>
    <x v="2"/>
    <x v="0"/>
    <x v="0"/>
  </r>
  <r>
    <n v="6317"/>
    <s v="CA-2014-100762"/>
    <d v="2014-11-24T00:00:00"/>
    <d v="2014-11-29T00:00:00"/>
    <s v="Standard Class"/>
    <s v="NG-18355"/>
    <x v="243"/>
    <x v="1"/>
    <s v="United States"/>
    <s v="Jackson"/>
    <x v="12"/>
    <n v="49201"/>
    <x v="2"/>
    <s v="OFF-PA-10001815"/>
    <x v="1"/>
    <x v="10"/>
    <s v="Xerox 1885"/>
    <n v="144.12"/>
    <n v="3"/>
    <n v="0"/>
    <x v="4267"/>
    <x v="0"/>
    <x v="2"/>
    <x v="0"/>
    <x v="0"/>
  </r>
  <r>
    <n v="6318"/>
    <s v="CA-2014-100762"/>
    <d v="2014-11-24T00:00:00"/>
    <d v="2014-11-29T00:00:00"/>
    <s v="Standard Class"/>
    <s v="NG-18355"/>
    <x v="243"/>
    <x v="1"/>
    <s v="United States"/>
    <s v="Jackson"/>
    <x v="12"/>
    <n v="49201"/>
    <x v="2"/>
    <s v="OFF-PA-10004082"/>
    <x v="1"/>
    <x v="10"/>
    <s v="Adams Telephone Message Book w/Frequently-Called Numbers Space, 400 Messages per Book"/>
    <n v="15.96"/>
    <n v="2"/>
    <n v="0"/>
    <x v="4374"/>
    <x v="0"/>
    <x v="2"/>
    <x v="0"/>
    <x v="0"/>
  </r>
  <r>
    <n v="6319"/>
    <s v="CA-2017-161459"/>
    <d v="2017-11-25T00:00:00"/>
    <d v="2017-11-29T00:00:00"/>
    <s v="Second Class"/>
    <s v="EB-13750"/>
    <x v="494"/>
    <x v="1"/>
    <s v="United States"/>
    <s v="Laguna Niguel"/>
    <x v="1"/>
    <n v="92677"/>
    <x v="1"/>
    <s v="TEC-PH-10004071"/>
    <x v="2"/>
    <x v="7"/>
    <s v="PayAnywhere Card Reader"/>
    <n v="39.96"/>
    <n v="5"/>
    <n v="0.2"/>
    <x v="5040"/>
    <x v="2"/>
    <x v="3"/>
    <x v="0"/>
    <x v="0"/>
  </r>
  <r>
    <n v="6320"/>
    <s v="CA-2017-161459"/>
    <d v="2017-11-25T00:00:00"/>
    <d v="2017-11-29T00:00:00"/>
    <s v="Second Class"/>
    <s v="EB-13750"/>
    <x v="494"/>
    <x v="1"/>
    <s v="United States"/>
    <s v="Laguna Niguel"/>
    <x v="1"/>
    <n v="92677"/>
    <x v="1"/>
    <s v="OFF-PA-10002377"/>
    <x v="1"/>
    <x v="10"/>
    <s v="Adams Telephone Message Book W/Dividers/Space For Phone Numbers, 5 1/4&quot;X8 1/2&quot;, 200/Messages"/>
    <n v="34.08"/>
    <n v="6"/>
    <n v="0"/>
    <x v="5041"/>
    <x v="0"/>
    <x v="3"/>
    <x v="0"/>
    <x v="0"/>
  </r>
  <r>
    <n v="6321"/>
    <s v="CA-2017-160017"/>
    <d v="2017-09-28T00:00:00"/>
    <d v="2017-10-02T00:00:00"/>
    <s v="Standard Class"/>
    <s v="SP-20860"/>
    <x v="133"/>
    <x v="1"/>
    <s v="United States"/>
    <s v="Jacksonville"/>
    <x v="2"/>
    <n v="32216"/>
    <x v="0"/>
    <s v="OFF-PA-10001800"/>
    <x v="1"/>
    <x v="10"/>
    <s v="Xerox 220"/>
    <n v="10.368"/>
    <n v="2"/>
    <n v="0.2"/>
    <x v="572"/>
    <x v="2"/>
    <x v="3"/>
    <x v="2"/>
    <x v="8"/>
  </r>
  <r>
    <n v="6322"/>
    <s v="CA-2014-123316"/>
    <d v="2014-10-13T00:00:00"/>
    <d v="2014-10-17T00:00:00"/>
    <s v="Standard Class"/>
    <s v="SP-20545"/>
    <x v="259"/>
    <x v="1"/>
    <s v="United States"/>
    <s v="Mount Vernon"/>
    <x v="15"/>
    <n v="10550"/>
    <x v="3"/>
    <s v="OFF-BI-10002764"/>
    <x v="1"/>
    <x v="8"/>
    <s v="Recycled Pressboard Report Cover with Reinforced Top Hinge"/>
    <n v="7.7519999999999998"/>
    <n v="3"/>
    <n v="0.2"/>
    <x v="3635"/>
    <x v="2"/>
    <x v="2"/>
    <x v="0"/>
    <x v="2"/>
  </r>
  <r>
    <n v="6323"/>
    <s v="CA-2014-141299"/>
    <d v="2014-06-03T00:00:00"/>
    <d v="2014-06-07T00:00:00"/>
    <s v="Second Class"/>
    <s v="RB-19795"/>
    <x v="176"/>
    <x v="2"/>
    <s v="United States"/>
    <s v="Midland"/>
    <x v="12"/>
    <n v="48640"/>
    <x v="2"/>
    <s v="OFF-EN-10004459"/>
    <x v="1"/>
    <x v="12"/>
    <s v="Security-Tint Envelopes"/>
    <n v="15.28"/>
    <n v="2"/>
    <n v="0"/>
    <x v="790"/>
    <x v="0"/>
    <x v="2"/>
    <x v="1"/>
    <x v="1"/>
  </r>
  <r>
    <n v="6324"/>
    <s v="CA-2014-104402"/>
    <d v="2014-06-17T00:00:00"/>
    <d v="2014-06-23T00:00:00"/>
    <s v="Standard Class"/>
    <s v="DB-13660"/>
    <x v="551"/>
    <x v="0"/>
    <s v="United States"/>
    <s v="Newark"/>
    <x v="13"/>
    <n v="19711"/>
    <x v="3"/>
    <s v="TEC-MA-10000423"/>
    <x v="2"/>
    <x v="15"/>
    <s v="Texas Instruments TI-34 Scientific Calculator"/>
    <n v="65.97"/>
    <n v="3"/>
    <n v="0"/>
    <x v="5042"/>
    <x v="0"/>
    <x v="2"/>
    <x v="1"/>
    <x v="1"/>
  </r>
  <r>
    <n v="6325"/>
    <s v="CA-2015-110289"/>
    <d v="2015-10-29T00:00:00"/>
    <d v="2015-11-02T00:00:00"/>
    <s v="Standard Class"/>
    <s v="NB-18655"/>
    <x v="240"/>
    <x v="1"/>
    <s v="United States"/>
    <s v="San Francisco"/>
    <x v="1"/>
    <n v="94109"/>
    <x v="1"/>
    <s v="OFF-PA-10002986"/>
    <x v="1"/>
    <x v="10"/>
    <s v="Xerox 1898"/>
    <n v="33.4"/>
    <n v="5"/>
    <n v="0"/>
    <x v="668"/>
    <x v="0"/>
    <x v="1"/>
    <x v="0"/>
    <x v="2"/>
  </r>
  <r>
    <n v="6326"/>
    <s v="CA-2015-110289"/>
    <d v="2015-10-29T00:00:00"/>
    <d v="2015-11-02T00:00:00"/>
    <s v="Standard Class"/>
    <s v="NB-18655"/>
    <x v="240"/>
    <x v="1"/>
    <s v="United States"/>
    <s v="San Francisco"/>
    <x v="1"/>
    <n v="94109"/>
    <x v="1"/>
    <s v="OFF-EN-10001434"/>
    <x v="1"/>
    <x v="12"/>
    <s v="Strathmore #10 Envelopes, Ultimate White"/>
    <n v="210.84"/>
    <n v="4"/>
    <n v="0"/>
    <x v="5043"/>
    <x v="0"/>
    <x v="1"/>
    <x v="0"/>
    <x v="2"/>
  </r>
  <r>
    <n v="6327"/>
    <s v="CA-2014-167927"/>
    <d v="2014-01-20T00:00:00"/>
    <d v="2014-01-26T00:00:00"/>
    <s v="Standard Class"/>
    <s v="XP-21865"/>
    <x v="190"/>
    <x v="0"/>
    <s v="United States"/>
    <s v="Westland"/>
    <x v="12"/>
    <n v="48185"/>
    <x v="2"/>
    <s v="OFF-ST-10000760"/>
    <x v="1"/>
    <x v="4"/>
    <s v="Eldon Fold 'N Roll Cart System"/>
    <n v="13.98"/>
    <n v="1"/>
    <n v="0"/>
    <x v="5044"/>
    <x v="0"/>
    <x v="2"/>
    <x v="3"/>
    <x v="9"/>
  </r>
  <r>
    <n v="6328"/>
    <s v="CA-2014-167927"/>
    <d v="2014-01-20T00:00:00"/>
    <d v="2014-01-26T00:00:00"/>
    <s v="Standard Class"/>
    <s v="XP-21865"/>
    <x v="190"/>
    <x v="0"/>
    <s v="United States"/>
    <s v="Westland"/>
    <x v="12"/>
    <n v="48185"/>
    <x v="2"/>
    <s v="FUR-FU-10002918"/>
    <x v="0"/>
    <x v="5"/>
    <s v="Eldon ClusterMat Chair Mat with Cordless Antistatic Protection"/>
    <n v="272.94"/>
    <n v="3"/>
    <n v="0"/>
    <x v="3906"/>
    <x v="0"/>
    <x v="2"/>
    <x v="3"/>
    <x v="9"/>
  </r>
  <r>
    <n v="6329"/>
    <s v="CA-2014-167927"/>
    <d v="2014-01-20T00:00:00"/>
    <d v="2014-01-26T00:00:00"/>
    <s v="Standard Class"/>
    <s v="XP-21865"/>
    <x v="190"/>
    <x v="0"/>
    <s v="United States"/>
    <s v="Westland"/>
    <x v="12"/>
    <n v="48185"/>
    <x v="2"/>
    <s v="OFF-BI-10000605"/>
    <x v="1"/>
    <x v="8"/>
    <s v="Acco Pressboard Covers with Storage Hooks, 9 1/2&quot; x 11&quot;, Executive Red"/>
    <n v="19.05"/>
    <n v="5"/>
    <n v="0"/>
    <x v="5045"/>
    <x v="0"/>
    <x v="2"/>
    <x v="3"/>
    <x v="9"/>
  </r>
  <r>
    <n v="6330"/>
    <s v="CA-2014-167927"/>
    <d v="2014-01-20T00:00:00"/>
    <d v="2014-01-26T00:00:00"/>
    <s v="Standard Class"/>
    <s v="XP-21865"/>
    <x v="190"/>
    <x v="0"/>
    <s v="United States"/>
    <s v="Westland"/>
    <x v="12"/>
    <n v="48185"/>
    <x v="2"/>
    <s v="OFF-AP-10002311"/>
    <x v="1"/>
    <x v="9"/>
    <s v="Holmes Replacement Filter for HEPA Air Cleaner, Very Large Room, HEPA Filter"/>
    <n v="247.71600000000001"/>
    <n v="4"/>
    <n v="0.1"/>
    <x v="5046"/>
    <x v="3"/>
    <x v="2"/>
    <x v="3"/>
    <x v="9"/>
  </r>
  <r>
    <n v="6331"/>
    <s v="CA-2014-167927"/>
    <d v="2014-01-20T00:00:00"/>
    <d v="2014-01-26T00:00:00"/>
    <s v="Standard Class"/>
    <s v="XP-21865"/>
    <x v="190"/>
    <x v="0"/>
    <s v="United States"/>
    <s v="Westland"/>
    <x v="12"/>
    <n v="48185"/>
    <x v="2"/>
    <s v="OFF-ST-10003123"/>
    <x v="1"/>
    <x v="4"/>
    <s v="Fellowes Bases and Tops For Staxonsteel/High-Stak Systems"/>
    <n v="66.58"/>
    <n v="2"/>
    <n v="0"/>
    <x v="5047"/>
    <x v="0"/>
    <x v="2"/>
    <x v="3"/>
    <x v="9"/>
  </r>
  <r>
    <n v="6332"/>
    <s v="CA-2014-167927"/>
    <d v="2014-01-20T00:00:00"/>
    <d v="2014-01-26T00:00:00"/>
    <s v="Standard Class"/>
    <s v="XP-21865"/>
    <x v="190"/>
    <x v="0"/>
    <s v="United States"/>
    <s v="Westland"/>
    <x v="12"/>
    <n v="48185"/>
    <x v="2"/>
    <s v="OFF-AR-10004456"/>
    <x v="1"/>
    <x v="6"/>
    <s v="Panasonic KP-4ABK Battery-Operated Pencil Sharpener"/>
    <n v="43.92"/>
    <n v="3"/>
    <n v="0"/>
    <x v="5048"/>
    <x v="0"/>
    <x v="2"/>
    <x v="3"/>
    <x v="9"/>
  </r>
  <r>
    <n v="6333"/>
    <s v="CA-2014-167927"/>
    <d v="2014-01-20T00:00:00"/>
    <d v="2014-01-26T00:00:00"/>
    <s v="Standard Class"/>
    <s v="XP-21865"/>
    <x v="190"/>
    <x v="0"/>
    <s v="United States"/>
    <s v="Westland"/>
    <x v="12"/>
    <n v="48185"/>
    <x v="2"/>
    <s v="FUR-FU-10002268"/>
    <x v="0"/>
    <x v="5"/>
    <s v="Ultra Door Push Plate"/>
    <n v="14.73"/>
    <n v="3"/>
    <n v="0"/>
    <x v="1751"/>
    <x v="0"/>
    <x v="2"/>
    <x v="3"/>
    <x v="9"/>
  </r>
  <r>
    <n v="6334"/>
    <s v="CA-2014-167927"/>
    <d v="2014-01-20T00:00:00"/>
    <d v="2014-01-26T00:00:00"/>
    <s v="Standard Class"/>
    <s v="XP-21865"/>
    <x v="190"/>
    <x v="0"/>
    <s v="United States"/>
    <s v="Westland"/>
    <x v="12"/>
    <n v="48185"/>
    <x v="2"/>
    <s v="OFF-BI-10004364"/>
    <x v="1"/>
    <x v="8"/>
    <s v="Storex Dura Pro Binders"/>
    <n v="29.7"/>
    <n v="5"/>
    <n v="0"/>
    <x v="1326"/>
    <x v="0"/>
    <x v="2"/>
    <x v="3"/>
    <x v="9"/>
  </r>
  <r>
    <n v="6335"/>
    <s v="CA-2014-133305"/>
    <d v="2014-07-11T00:00:00"/>
    <d v="2014-07-15T00:00:00"/>
    <s v="Standard Class"/>
    <s v="MH-17455"/>
    <x v="708"/>
    <x v="0"/>
    <s v="United States"/>
    <s v="New York City"/>
    <x v="15"/>
    <n v="10011"/>
    <x v="3"/>
    <s v="OFF-PA-10001970"/>
    <x v="1"/>
    <x v="10"/>
    <s v="Xerox 1881"/>
    <n v="49.12"/>
    <n v="4"/>
    <n v="0"/>
    <x v="346"/>
    <x v="0"/>
    <x v="2"/>
    <x v="2"/>
    <x v="7"/>
  </r>
  <r>
    <n v="6336"/>
    <s v="CA-2014-133305"/>
    <d v="2014-07-11T00:00:00"/>
    <d v="2014-07-15T00:00:00"/>
    <s v="Standard Class"/>
    <s v="MH-17455"/>
    <x v="708"/>
    <x v="0"/>
    <s v="United States"/>
    <s v="New York City"/>
    <x v="15"/>
    <n v="10011"/>
    <x v="3"/>
    <s v="OFF-BI-10002954"/>
    <x v="1"/>
    <x v="8"/>
    <s v="Newell 3-Hole Punched Plastic Slotted Magazine Holders for Binders"/>
    <n v="18.28"/>
    <n v="5"/>
    <n v="0.2"/>
    <x v="5049"/>
    <x v="2"/>
    <x v="2"/>
    <x v="2"/>
    <x v="7"/>
  </r>
  <r>
    <n v="6337"/>
    <s v="CA-2016-165995"/>
    <d v="2016-08-30T00:00:00"/>
    <d v="2016-09-06T00:00:00"/>
    <s v="Standard Class"/>
    <s v="BG-11740"/>
    <x v="696"/>
    <x v="0"/>
    <s v="United States"/>
    <s v="Los Angeles"/>
    <x v="1"/>
    <n v="90008"/>
    <x v="1"/>
    <s v="FUR-FU-10000672"/>
    <x v="0"/>
    <x v="5"/>
    <s v="Executive Impressions 10&quot; Spectator Wall Clock"/>
    <n v="47.04"/>
    <n v="4"/>
    <n v="0"/>
    <x v="5050"/>
    <x v="0"/>
    <x v="0"/>
    <x v="2"/>
    <x v="6"/>
  </r>
  <r>
    <n v="6338"/>
    <s v="CA-2016-165995"/>
    <d v="2016-08-30T00:00:00"/>
    <d v="2016-09-06T00:00:00"/>
    <s v="Standard Class"/>
    <s v="BG-11740"/>
    <x v="696"/>
    <x v="0"/>
    <s v="United States"/>
    <s v="Los Angeles"/>
    <x v="1"/>
    <n v="90008"/>
    <x v="1"/>
    <s v="TEC-PH-10004908"/>
    <x v="2"/>
    <x v="7"/>
    <s v="Panasonic KX TS3282W Corded phone"/>
    <n v="339.96"/>
    <n v="5"/>
    <n v="0.2"/>
    <x v="5051"/>
    <x v="2"/>
    <x v="0"/>
    <x v="2"/>
    <x v="6"/>
  </r>
  <r>
    <n v="6339"/>
    <s v="CA-2017-143112"/>
    <d v="2017-10-05T00:00:00"/>
    <d v="2017-10-09T00:00:00"/>
    <s v="Standard Class"/>
    <s v="TS-21370"/>
    <x v="477"/>
    <x v="1"/>
    <s v="United States"/>
    <s v="New York City"/>
    <x v="15"/>
    <n v="10035"/>
    <x v="3"/>
    <s v="TEC-PH-10003095"/>
    <x v="2"/>
    <x v="7"/>
    <s v="Samsung HM1900 Bluetooth Headset"/>
    <n v="87.8"/>
    <n v="4"/>
    <n v="0"/>
    <x v="5052"/>
    <x v="0"/>
    <x v="3"/>
    <x v="0"/>
    <x v="2"/>
  </r>
  <r>
    <n v="6340"/>
    <s v="CA-2017-143112"/>
    <d v="2017-10-05T00:00:00"/>
    <d v="2017-10-09T00:00:00"/>
    <s v="Standard Class"/>
    <s v="TS-21370"/>
    <x v="477"/>
    <x v="1"/>
    <s v="United States"/>
    <s v="New York City"/>
    <x v="15"/>
    <n v="10035"/>
    <x v="3"/>
    <s v="FUR-CH-10002880"/>
    <x v="0"/>
    <x v="1"/>
    <s v="Global High-Back Leather Tilter, Burgundy"/>
    <n v="221.38200000000001"/>
    <n v="2"/>
    <n v="0.1"/>
    <x v="5053"/>
    <x v="3"/>
    <x v="3"/>
    <x v="0"/>
    <x v="2"/>
  </r>
  <r>
    <n v="6341"/>
    <s v="CA-2017-143112"/>
    <d v="2017-10-05T00:00:00"/>
    <d v="2017-10-09T00:00:00"/>
    <s v="Standard Class"/>
    <s v="TS-21370"/>
    <x v="477"/>
    <x v="1"/>
    <s v="United States"/>
    <s v="New York City"/>
    <x v="15"/>
    <n v="10035"/>
    <x v="3"/>
    <s v="TEC-MA-10001047"/>
    <x v="2"/>
    <x v="15"/>
    <s v="3D Systems Cube Printer, 2nd Generation, Magenta"/>
    <n v="5199.96"/>
    <n v="4"/>
    <n v="0"/>
    <x v="5054"/>
    <x v="0"/>
    <x v="3"/>
    <x v="0"/>
    <x v="2"/>
  </r>
  <r>
    <n v="6342"/>
    <s v="US-2017-105830"/>
    <d v="2016-12-31T00:00:00"/>
    <d v="2017-01-02T00:00:00"/>
    <s v="First Class"/>
    <s v="DB-13660"/>
    <x v="551"/>
    <x v="0"/>
    <s v="United States"/>
    <s v="Lancaster"/>
    <x v="24"/>
    <n v="43130"/>
    <x v="3"/>
    <s v="OFF-ST-10002554"/>
    <x v="1"/>
    <x v="4"/>
    <s v="Tennsco Industrial Shelving"/>
    <n v="156.512"/>
    <n v="4"/>
    <n v="0.2"/>
    <x v="5055"/>
    <x v="2"/>
    <x v="0"/>
    <x v="0"/>
    <x v="4"/>
  </r>
  <r>
    <n v="6343"/>
    <s v="CA-2015-146255"/>
    <d v="2015-03-07T00:00:00"/>
    <d v="2015-03-10T00:00:00"/>
    <s v="First Class"/>
    <s v="EM-14140"/>
    <x v="670"/>
    <x v="2"/>
    <s v="United States"/>
    <s v="Newark"/>
    <x v="13"/>
    <n v="19711"/>
    <x v="3"/>
    <s v="TEC-AC-10004469"/>
    <x v="2"/>
    <x v="11"/>
    <s v="Microsoft Sculpt Comfort Mouse"/>
    <n v="119.85"/>
    <n v="3"/>
    <n v="0"/>
    <x v="5056"/>
    <x v="0"/>
    <x v="1"/>
    <x v="3"/>
    <x v="10"/>
  </r>
  <r>
    <n v="6344"/>
    <s v="CA-2015-146255"/>
    <d v="2015-03-07T00:00:00"/>
    <d v="2015-03-10T00:00:00"/>
    <s v="First Class"/>
    <s v="EM-14140"/>
    <x v="670"/>
    <x v="2"/>
    <s v="United States"/>
    <s v="Newark"/>
    <x v="13"/>
    <n v="19711"/>
    <x v="3"/>
    <s v="OFF-BI-10000309"/>
    <x v="1"/>
    <x v="8"/>
    <s v="GBC Twin Loop Wire Binding Elements, 9/16&quot; Spine, Black"/>
    <n v="30.44"/>
    <n v="2"/>
    <n v="0"/>
    <x v="5057"/>
    <x v="0"/>
    <x v="1"/>
    <x v="3"/>
    <x v="10"/>
  </r>
  <r>
    <n v="6345"/>
    <s v="CA-2015-146255"/>
    <d v="2015-03-07T00:00:00"/>
    <d v="2015-03-10T00:00:00"/>
    <s v="First Class"/>
    <s v="EM-14140"/>
    <x v="670"/>
    <x v="2"/>
    <s v="United States"/>
    <s v="Newark"/>
    <x v="13"/>
    <n v="19711"/>
    <x v="3"/>
    <s v="OFF-BI-10001765"/>
    <x v="1"/>
    <x v="8"/>
    <s v="Wilson Jones Heavy-Duty Casebound Ring Binders with Metal Hinges"/>
    <n v="69.28"/>
    <n v="2"/>
    <n v="0"/>
    <x v="5058"/>
    <x v="0"/>
    <x v="1"/>
    <x v="3"/>
    <x v="10"/>
  </r>
  <r>
    <n v="6346"/>
    <s v="CA-2015-146255"/>
    <d v="2015-03-07T00:00:00"/>
    <d v="2015-03-10T00:00:00"/>
    <s v="First Class"/>
    <s v="EM-14140"/>
    <x v="670"/>
    <x v="2"/>
    <s v="United States"/>
    <s v="Newark"/>
    <x v="13"/>
    <n v="19711"/>
    <x v="3"/>
    <s v="TEC-PH-10001619"/>
    <x v="2"/>
    <x v="7"/>
    <s v="LG G3"/>
    <n v="587.97"/>
    <n v="3"/>
    <n v="0"/>
    <x v="3487"/>
    <x v="0"/>
    <x v="1"/>
    <x v="3"/>
    <x v="10"/>
  </r>
  <r>
    <n v="6347"/>
    <s v="CA-2017-104822"/>
    <d v="2017-10-20T00:00:00"/>
    <d v="2017-10-20T00:00:00"/>
    <s v="Same Day"/>
    <s v="RB-19465"/>
    <x v="46"/>
    <x v="2"/>
    <s v="United States"/>
    <s v="New York City"/>
    <x v="15"/>
    <n v="10024"/>
    <x v="3"/>
    <s v="OFF-LA-10002034"/>
    <x v="1"/>
    <x v="2"/>
    <s v="Avery 478"/>
    <n v="24.55"/>
    <n v="5"/>
    <n v="0"/>
    <x v="5059"/>
    <x v="0"/>
    <x v="3"/>
    <x v="0"/>
    <x v="2"/>
  </r>
  <r>
    <n v="6348"/>
    <s v="CA-2015-104486"/>
    <d v="2015-05-01T00:00:00"/>
    <d v="2015-05-06T00:00:00"/>
    <s v="Standard Class"/>
    <s v="PO-18850"/>
    <x v="138"/>
    <x v="0"/>
    <s v="United States"/>
    <s v="San Francisco"/>
    <x v="1"/>
    <n v="94109"/>
    <x v="1"/>
    <s v="OFF-BI-10000309"/>
    <x v="1"/>
    <x v="8"/>
    <s v="GBC Twin Loop Wire Binding Elements, 9/16&quot; Spine, Black"/>
    <n v="12.176"/>
    <n v="1"/>
    <n v="0.2"/>
    <x v="5060"/>
    <x v="2"/>
    <x v="1"/>
    <x v="1"/>
    <x v="5"/>
  </r>
  <r>
    <n v="6349"/>
    <s v="CA-2015-104486"/>
    <d v="2015-05-01T00:00:00"/>
    <d v="2015-05-06T00:00:00"/>
    <s v="Standard Class"/>
    <s v="PO-18850"/>
    <x v="138"/>
    <x v="0"/>
    <s v="United States"/>
    <s v="San Francisco"/>
    <x v="1"/>
    <n v="94109"/>
    <x v="1"/>
    <s v="OFF-ST-10000876"/>
    <x v="1"/>
    <x v="4"/>
    <s v="Eldon Simplefile Box Office"/>
    <n v="37.32"/>
    <n v="3"/>
    <n v="0"/>
    <x v="2327"/>
    <x v="0"/>
    <x v="1"/>
    <x v="1"/>
    <x v="5"/>
  </r>
  <r>
    <n v="6350"/>
    <s v="CA-2015-104486"/>
    <d v="2015-05-01T00:00:00"/>
    <d v="2015-05-06T00:00:00"/>
    <s v="Standard Class"/>
    <s v="PO-18850"/>
    <x v="138"/>
    <x v="0"/>
    <s v="United States"/>
    <s v="San Francisco"/>
    <x v="1"/>
    <n v="94109"/>
    <x v="1"/>
    <s v="OFF-SU-10002573"/>
    <x v="1"/>
    <x v="14"/>
    <s v="Acme 10&quot; Easy Grip Assistive Scissors"/>
    <n v="35.06"/>
    <n v="2"/>
    <n v="0"/>
    <x v="1597"/>
    <x v="0"/>
    <x v="1"/>
    <x v="1"/>
    <x v="5"/>
  </r>
  <r>
    <n v="6351"/>
    <s v="CA-2017-161557"/>
    <d v="2017-09-03T00:00:00"/>
    <d v="2017-09-08T00:00:00"/>
    <s v="Standard Class"/>
    <s v="AG-10900"/>
    <x v="151"/>
    <x v="0"/>
    <s v="United States"/>
    <s v="Dallas"/>
    <x v="5"/>
    <n v="75217"/>
    <x v="2"/>
    <s v="FUR-FU-10004622"/>
    <x v="0"/>
    <x v="5"/>
    <s v="Eldon Advantage Foldable Chair Mats for Low Pile Carpets"/>
    <n v="108.4"/>
    <n v="5"/>
    <n v="0.6"/>
    <x v="5061"/>
    <x v="1"/>
    <x v="3"/>
    <x v="2"/>
    <x v="8"/>
  </r>
  <r>
    <n v="6352"/>
    <s v="CA-2017-161130"/>
    <d v="2017-11-03T00:00:00"/>
    <d v="2017-11-08T00:00:00"/>
    <s v="Standard Class"/>
    <s v="BF-11275"/>
    <x v="667"/>
    <x v="1"/>
    <s v="United States"/>
    <s v="Miami"/>
    <x v="2"/>
    <n v="33178"/>
    <x v="0"/>
    <s v="TEC-PH-10002549"/>
    <x v="2"/>
    <x v="7"/>
    <s v="Polycom SoundPoint IP 450 VoIP phone"/>
    <n v="361.37599999999998"/>
    <n v="2"/>
    <n v="0.2"/>
    <x v="3700"/>
    <x v="2"/>
    <x v="3"/>
    <x v="0"/>
    <x v="0"/>
  </r>
  <r>
    <n v="6353"/>
    <s v="US-2015-161347"/>
    <d v="2015-09-13T00:00:00"/>
    <d v="2015-09-19T00:00:00"/>
    <s v="Standard Class"/>
    <s v="HG-14845"/>
    <x v="668"/>
    <x v="0"/>
    <s v="United States"/>
    <s v="Philadelphia"/>
    <x v="9"/>
    <n v="19120"/>
    <x v="3"/>
    <s v="OFF-BI-10004209"/>
    <x v="1"/>
    <x v="8"/>
    <s v="Fellowes Twister Kit, Gray/Clear, 3/pkg"/>
    <n v="2.4119999999999999"/>
    <n v="1"/>
    <n v="0.7"/>
    <x v="5062"/>
    <x v="1"/>
    <x v="1"/>
    <x v="2"/>
    <x v="8"/>
  </r>
  <r>
    <n v="6354"/>
    <s v="US-2015-109015"/>
    <d v="2015-09-06T00:00:00"/>
    <d v="2015-09-12T00:00:00"/>
    <s v="Standard Class"/>
    <s v="BS-11590"/>
    <x v="29"/>
    <x v="1"/>
    <s v="United States"/>
    <s v="New York City"/>
    <x v="15"/>
    <n v="10011"/>
    <x v="3"/>
    <s v="OFF-AP-10001962"/>
    <x v="1"/>
    <x v="9"/>
    <s v="Black &amp; Decker Filter for Double Action Dustbuster Cordless Vac BLDV7210"/>
    <n v="8.39"/>
    <n v="1"/>
    <n v="0"/>
    <x v="5063"/>
    <x v="0"/>
    <x v="1"/>
    <x v="2"/>
    <x v="8"/>
  </r>
  <r>
    <n v="6355"/>
    <s v="US-2015-109015"/>
    <d v="2015-09-06T00:00:00"/>
    <d v="2015-09-12T00:00:00"/>
    <s v="Standard Class"/>
    <s v="BS-11590"/>
    <x v="29"/>
    <x v="1"/>
    <s v="United States"/>
    <s v="New York City"/>
    <x v="15"/>
    <n v="10011"/>
    <x v="3"/>
    <s v="TEC-PH-10002922"/>
    <x v="2"/>
    <x v="7"/>
    <s v="ShoreTel ShorePhone IP 230 VoIP phone"/>
    <n v="337.98"/>
    <n v="2"/>
    <n v="0"/>
    <x v="5064"/>
    <x v="0"/>
    <x v="1"/>
    <x v="2"/>
    <x v="8"/>
  </r>
  <r>
    <n v="6356"/>
    <s v="CA-2014-110611"/>
    <d v="2014-10-06T00:00:00"/>
    <d v="2014-10-13T00:00:00"/>
    <s v="Standard Class"/>
    <s v="JD-16015"/>
    <x v="557"/>
    <x v="0"/>
    <s v="United States"/>
    <s v="Philadelphia"/>
    <x v="9"/>
    <n v="19120"/>
    <x v="3"/>
    <s v="OFF-ST-10000642"/>
    <x v="1"/>
    <x v="4"/>
    <s v="Tennsco Lockers, Gray"/>
    <n v="83.92"/>
    <n v="5"/>
    <n v="0.2"/>
    <x v="5065"/>
    <x v="2"/>
    <x v="2"/>
    <x v="0"/>
    <x v="2"/>
  </r>
  <r>
    <n v="6357"/>
    <s v="CA-2017-139080"/>
    <d v="2017-01-23T00:00:00"/>
    <d v="2017-01-28T00:00:00"/>
    <s v="Standard Class"/>
    <s v="CS-12250"/>
    <x v="294"/>
    <x v="1"/>
    <s v="United States"/>
    <s v="Seattle"/>
    <x v="4"/>
    <n v="98103"/>
    <x v="1"/>
    <s v="OFF-BI-10001757"/>
    <x v="1"/>
    <x v="8"/>
    <s v="Pressboard Hanging Data Binders for Unburst Sheets"/>
    <n v="19.68"/>
    <n v="5"/>
    <n v="0.2"/>
    <x v="5066"/>
    <x v="2"/>
    <x v="3"/>
    <x v="3"/>
    <x v="9"/>
  </r>
  <r>
    <n v="6358"/>
    <s v="CA-2017-139080"/>
    <d v="2017-01-23T00:00:00"/>
    <d v="2017-01-28T00:00:00"/>
    <s v="Standard Class"/>
    <s v="CS-12250"/>
    <x v="294"/>
    <x v="1"/>
    <s v="United States"/>
    <s v="Seattle"/>
    <x v="4"/>
    <n v="98103"/>
    <x v="1"/>
    <s v="OFF-PA-10004621"/>
    <x v="1"/>
    <x v="10"/>
    <s v="Xerox 212"/>
    <n v="25.92"/>
    <n v="4"/>
    <n v="0"/>
    <x v="245"/>
    <x v="0"/>
    <x v="3"/>
    <x v="3"/>
    <x v="9"/>
  </r>
  <r>
    <n v="6359"/>
    <s v="CA-2017-139080"/>
    <d v="2017-01-23T00:00:00"/>
    <d v="2017-01-28T00:00:00"/>
    <s v="Standard Class"/>
    <s v="CS-12250"/>
    <x v="294"/>
    <x v="1"/>
    <s v="United States"/>
    <s v="Seattle"/>
    <x v="4"/>
    <n v="98103"/>
    <x v="1"/>
    <s v="OFF-PA-10002262"/>
    <x v="1"/>
    <x v="10"/>
    <s v="Xerox 192"/>
    <n v="6.48"/>
    <n v="1"/>
    <n v="0"/>
    <x v="90"/>
    <x v="0"/>
    <x v="3"/>
    <x v="3"/>
    <x v="9"/>
  </r>
  <r>
    <n v="6360"/>
    <s v="CA-2017-139080"/>
    <d v="2017-01-23T00:00:00"/>
    <d v="2017-01-28T00:00:00"/>
    <s v="Standard Class"/>
    <s v="CS-12250"/>
    <x v="294"/>
    <x v="1"/>
    <s v="United States"/>
    <s v="Seattle"/>
    <x v="4"/>
    <n v="98103"/>
    <x v="1"/>
    <s v="TEC-PH-10004100"/>
    <x v="2"/>
    <x v="7"/>
    <s v="Griffin GC17055 Auxiliary Audio Cable"/>
    <n v="86.352000000000004"/>
    <n v="6"/>
    <n v="0.2"/>
    <x v="5067"/>
    <x v="2"/>
    <x v="3"/>
    <x v="3"/>
    <x v="9"/>
  </r>
  <r>
    <n v="6361"/>
    <s v="CA-2015-115693"/>
    <d v="2015-12-10T00:00:00"/>
    <d v="2015-12-15T00:00:00"/>
    <s v="Standard Class"/>
    <s v="FC-14245"/>
    <x v="763"/>
    <x v="2"/>
    <s v="United States"/>
    <s v="Los Angeles"/>
    <x v="1"/>
    <n v="90032"/>
    <x v="1"/>
    <s v="OFF-AR-10003582"/>
    <x v="1"/>
    <x v="6"/>
    <s v="Boston Electric Pencil Sharpener, Model 1818, Charcoal Black"/>
    <n v="56.3"/>
    <n v="2"/>
    <n v="0"/>
    <x v="2662"/>
    <x v="0"/>
    <x v="1"/>
    <x v="0"/>
    <x v="4"/>
  </r>
  <r>
    <n v="6362"/>
    <s v="US-2014-107993"/>
    <d v="2014-11-25T00:00:00"/>
    <d v="2014-11-30T00:00:00"/>
    <s v="Standard Class"/>
    <s v="SE-20110"/>
    <x v="339"/>
    <x v="0"/>
    <s v="United States"/>
    <s v="Springfield"/>
    <x v="21"/>
    <n v="97477"/>
    <x v="1"/>
    <s v="OFF-AR-10003179"/>
    <x v="1"/>
    <x v="6"/>
    <s v="Dixon Ticonderoga Core-Lock Colored Pencils"/>
    <n v="51.015999999999998"/>
    <n v="7"/>
    <n v="0.2"/>
    <x v="5068"/>
    <x v="2"/>
    <x v="2"/>
    <x v="0"/>
    <x v="0"/>
  </r>
  <r>
    <n v="6363"/>
    <s v="CA-2017-110443"/>
    <d v="2017-11-21T00:00:00"/>
    <d v="2017-11-25T00:00:00"/>
    <s v="Standard Class"/>
    <s v="CK-12205"/>
    <x v="237"/>
    <x v="0"/>
    <s v="United States"/>
    <s v="Renton"/>
    <x v="4"/>
    <n v="98059"/>
    <x v="1"/>
    <s v="OFF-BI-10001670"/>
    <x v="1"/>
    <x v="8"/>
    <s v="Vinyl Sectional Post Binders"/>
    <n v="150.80000000000001"/>
    <n v="5"/>
    <n v="0.2"/>
    <x v="3828"/>
    <x v="2"/>
    <x v="3"/>
    <x v="0"/>
    <x v="0"/>
  </r>
  <r>
    <n v="6364"/>
    <s v="CA-2017-110443"/>
    <d v="2017-11-21T00:00:00"/>
    <d v="2017-11-25T00:00:00"/>
    <s v="Standard Class"/>
    <s v="CK-12205"/>
    <x v="237"/>
    <x v="0"/>
    <s v="United States"/>
    <s v="Renton"/>
    <x v="4"/>
    <n v="98059"/>
    <x v="1"/>
    <s v="TEC-MA-10002073"/>
    <x v="2"/>
    <x v="15"/>
    <s v="3D Systems Cube Printer, 2nd Generation, White"/>
    <n v="1039.992"/>
    <n v="1"/>
    <n v="0.2"/>
    <x v="5069"/>
    <x v="2"/>
    <x v="3"/>
    <x v="0"/>
    <x v="0"/>
  </r>
  <r>
    <n v="6365"/>
    <s v="CA-2017-110443"/>
    <d v="2017-11-21T00:00:00"/>
    <d v="2017-11-25T00:00:00"/>
    <s v="Standard Class"/>
    <s v="CK-12205"/>
    <x v="237"/>
    <x v="0"/>
    <s v="United States"/>
    <s v="Renton"/>
    <x v="4"/>
    <n v="98059"/>
    <x v="1"/>
    <s v="OFF-PA-10003797"/>
    <x v="1"/>
    <x v="10"/>
    <s v="Xerox 209"/>
    <n v="51.84"/>
    <n v="8"/>
    <n v="0"/>
    <x v="189"/>
    <x v="0"/>
    <x v="3"/>
    <x v="0"/>
    <x v="0"/>
  </r>
  <r>
    <n v="6366"/>
    <s v="CA-2017-144848"/>
    <d v="2017-04-04T00:00:00"/>
    <d v="2017-04-05T00:00:00"/>
    <s v="First Class"/>
    <s v="DS-13030"/>
    <x v="284"/>
    <x v="2"/>
    <s v="United States"/>
    <s v="New York City"/>
    <x v="15"/>
    <n v="10009"/>
    <x v="3"/>
    <s v="TEC-PH-10004006"/>
    <x v="2"/>
    <x v="7"/>
    <s v="Panasonic KX - TS880B Telephone"/>
    <n v="41.22"/>
    <n v="1"/>
    <n v="0"/>
    <x v="5070"/>
    <x v="0"/>
    <x v="3"/>
    <x v="1"/>
    <x v="3"/>
  </r>
  <r>
    <n v="6367"/>
    <s v="CA-2017-144848"/>
    <d v="2017-04-04T00:00:00"/>
    <d v="2017-04-05T00:00:00"/>
    <s v="First Class"/>
    <s v="DS-13030"/>
    <x v="284"/>
    <x v="2"/>
    <s v="United States"/>
    <s v="New York City"/>
    <x v="15"/>
    <n v="10009"/>
    <x v="3"/>
    <s v="OFF-SU-10000646"/>
    <x v="1"/>
    <x v="14"/>
    <s v="Premier Automatic Letter Opener"/>
    <n v="240.37"/>
    <n v="1"/>
    <n v="0"/>
    <x v="5071"/>
    <x v="0"/>
    <x v="3"/>
    <x v="1"/>
    <x v="3"/>
  </r>
  <r>
    <n v="6368"/>
    <s v="CA-2017-144848"/>
    <d v="2017-04-04T00:00:00"/>
    <d v="2017-04-05T00:00:00"/>
    <s v="First Class"/>
    <s v="DS-13030"/>
    <x v="284"/>
    <x v="2"/>
    <s v="United States"/>
    <s v="New York City"/>
    <x v="15"/>
    <n v="10009"/>
    <x v="3"/>
    <s v="TEC-PH-10002262"/>
    <x v="2"/>
    <x v="7"/>
    <s v="LG Electronics Tone+ HBS-730 Bluetooth Headset"/>
    <n v="119.02"/>
    <n v="2"/>
    <n v="0"/>
    <x v="5072"/>
    <x v="0"/>
    <x v="3"/>
    <x v="1"/>
    <x v="3"/>
  </r>
  <r>
    <n v="6369"/>
    <s v="US-2017-147998"/>
    <d v="2017-05-19T00:00:00"/>
    <d v="2017-05-24T00:00:00"/>
    <s v="Standard Class"/>
    <s v="SA-20830"/>
    <x v="193"/>
    <x v="0"/>
    <s v="United States"/>
    <s v="San Jose"/>
    <x v="1"/>
    <n v="95123"/>
    <x v="1"/>
    <s v="OFF-BI-10002082"/>
    <x v="1"/>
    <x v="8"/>
    <s v="GBC Twin Loop Wire Binding Elements"/>
    <n v="133.12"/>
    <n v="5"/>
    <n v="0.2"/>
    <x v="5073"/>
    <x v="2"/>
    <x v="3"/>
    <x v="1"/>
    <x v="5"/>
  </r>
  <r>
    <n v="6370"/>
    <s v="CA-2016-103919"/>
    <d v="2016-10-03T00:00:00"/>
    <d v="2016-10-07T00:00:00"/>
    <s v="Standard Class"/>
    <s v="TP-21565"/>
    <x v="734"/>
    <x v="1"/>
    <s v="United States"/>
    <s v="Grand Prairie"/>
    <x v="5"/>
    <n v="75051"/>
    <x v="2"/>
    <s v="FUR-FU-10001756"/>
    <x v="0"/>
    <x v="5"/>
    <s v="Eldon Expressions Desk Accessory, Wood Photo Frame, Mahogany"/>
    <n v="38.08"/>
    <n v="5"/>
    <n v="0.6"/>
    <x v="5074"/>
    <x v="1"/>
    <x v="0"/>
    <x v="0"/>
    <x v="2"/>
  </r>
  <r>
    <n v="6371"/>
    <s v="CA-2016-113425"/>
    <d v="2016-11-21T00:00:00"/>
    <d v="2016-11-21T00:00:00"/>
    <s v="Same Day"/>
    <s v="JK-16120"/>
    <x v="451"/>
    <x v="2"/>
    <s v="United States"/>
    <s v="New York City"/>
    <x v="15"/>
    <n v="10009"/>
    <x v="3"/>
    <s v="FUR-BO-10002598"/>
    <x v="0"/>
    <x v="0"/>
    <s v="Hon Metal Bookcases, Putty"/>
    <n v="113.568"/>
    <n v="2"/>
    <n v="0.2"/>
    <x v="2159"/>
    <x v="2"/>
    <x v="0"/>
    <x v="0"/>
    <x v="0"/>
  </r>
  <r>
    <n v="6372"/>
    <s v="CA-2017-143035"/>
    <d v="2017-10-03T00:00:00"/>
    <d v="2017-10-05T00:00:00"/>
    <s v="Second Class"/>
    <s v="CC-12430"/>
    <x v="254"/>
    <x v="2"/>
    <s v="United States"/>
    <s v="New York City"/>
    <x v="15"/>
    <n v="10009"/>
    <x v="3"/>
    <s v="FUR-FU-10001934"/>
    <x v="0"/>
    <x v="5"/>
    <s v="Magnifier Swing Arm Lamp"/>
    <n v="83.92"/>
    <n v="4"/>
    <n v="0"/>
    <x v="5075"/>
    <x v="0"/>
    <x v="3"/>
    <x v="0"/>
    <x v="2"/>
  </r>
  <r>
    <n v="6373"/>
    <s v="CA-2017-143035"/>
    <d v="2017-10-03T00:00:00"/>
    <d v="2017-10-05T00:00:00"/>
    <s v="Second Class"/>
    <s v="CC-12430"/>
    <x v="254"/>
    <x v="2"/>
    <s v="United States"/>
    <s v="New York City"/>
    <x v="15"/>
    <n v="10009"/>
    <x v="3"/>
    <s v="OFF-AR-10001130"/>
    <x v="1"/>
    <x v="6"/>
    <s v="Quartet Alpha White Chalk, 12/Pack"/>
    <n v="6.63"/>
    <n v="3"/>
    <n v="0"/>
    <x v="5076"/>
    <x v="0"/>
    <x v="3"/>
    <x v="0"/>
    <x v="2"/>
  </r>
  <r>
    <n v="6374"/>
    <s v="CA-2017-143035"/>
    <d v="2017-10-03T00:00:00"/>
    <d v="2017-10-05T00:00:00"/>
    <s v="Second Class"/>
    <s v="CC-12430"/>
    <x v="254"/>
    <x v="2"/>
    <s v="United States"/>
    <s v="New York City"/>
    <x v="15"/>
    <n v="10009"/>
    <x v="3"/>
    <s v="TEC-AC-10002049"/>
    <x v="2"/>
    <x v="11"/>
    <s v="Logitech G19 Programmable Gaming Keyboard"/>
    <n v="371.97"/>
    <n v="3"/>
    <n v="0"/>
    <x v="834"/>
    <x v="0"/>
    <x v="3"/>
    <x v="0"/>
    <x v="2"/>
  </r>
  <r>
    <n v="6375"/>
    <s v="CA-2014-107811"/>
    <d v="2014-04-29T00:00:00"/>
    <d v="2014-05-03T00:00:00"/>
    <s v="Standard Class"/>
    <s v="LA-16780"/>
    <x v="156"/>
    <x v="1"/>
    <s v="United States"/>
    <s v="Memphis"/>
    <x v="18"/>
    <n v="38109"/>
    <x v="0"/>
    <s v="FUR-CH-10001394"/>
    <x v="0"/>
    <x v="1"/>
    <s v="Global Leather Executive Chair"/>
    <n v="561.58399999999995"/>
    <n v="2"/>
    <n v="0.2"/>
    <x v="5077"/>
    <x v="2"/>
    <x v="2"/>
    <x v="1"/>
    <x v="3"/>
  </r>
  <r>
    <n v="6376"/>
    <s v="CA-2014-107811"/>
    <d v="2014-04-29T00:00:00"/>
    <d v="2014-05-03T00:00:00"/>
    <s v="Standard Class"/>
    <s v="LA-16780"/>
    <x v="156"/>
    <x v="1"/>
    <s v="United States"/>
    <s v="Memphis"/>
    <x v="18"/>
    <n v="38109"/>
    <x v="0"/>
    <s v="OFF-ST-10000798"/>
    <x v="1"/>
    <x v="4"/>
    <s v="2300 Heavy-Duty Transfer File Systems by Perma"/>
    <n v="99.92"/>
    <n v="5"/>
    <n v="0.2"/>
    <x v="5078"/>
    <x v="2"/>
    <x v="2"/>
    <x v="1"/>
    <x v="3"/>
  </r>
  <r>
    <n v="6377"/>
    <s v="CA-2016-163216"/>
    <d v="2016-10-07T00:00:00"/>
    <d v="2016-10-10T00:00:00"/>
    <s v="First Class"/>
    <s v="AW-10930"/>
    <x v="585"/>
    <x v="2"/>
    <s v="United States"/>
    <s v="Philadelphia"/>
    <x v="9"/>
    <n v="19143"/>
    <x v="3"/>
    <s v="OFF-LA-10000134"/>
    <x v="1"/>
    <x v="2"/>
    <s v="Avery 511"/>
    <n v="4.9279999999999999"/>
    <n v="2"/>
    <n v="0.2"/>
    <x v="5079"/>
    <x v="2"/>
    <x v="0"/>
    <x v="0"/>
    <x v="2"/>
  </r>
  <r>
    <n v="6378"/>
    <s v="US-2016-116442"/>
    <d v="2016-12-15T00:00:00"/>
    <d v="2016-12-22T00:00:00"/>
    <s v="Standard Class"/>
    <s v="BP-11230"/>
    <x v="546"/>
    <x v="0"/>
    <s v="United States"/>
    <s v="Los Angeles"/>
    <x v="1"/>
    <n v="90004"/>
    <x v="1"/>
    <s v="FUR-FU-10002364"/>
    <x v="0"/>
    <x v="5"/>
    <s v="Eldon Expressions Wood Desk Accessories, Oak"/>
    <n v="14.76"/>
    <n v="2"/>
    <n v="0"/>
    <x v="960"/>
    <x v="0"/>
    <x v="0"/>
    <x v="0"/>
    <x v="4"/>
  </r>
  <r>
    <n v="6379"/>
    <s v="CA-2017-150623"/>
    <d v="2017-04-10T00:00:00"/>
    <d v="2017-04-14T00:00:00"/>
    <s v="Standard Class"/>
    <s v="DB-13360"/>
    <x v="748"/>
    <x v="2"/>
    <s v="United States"/>
    <s v="Waterbury"/>
    <x v="29"/>
    <n v="6708"/>
    <x v="3"/>
    <s v="TEC-AC-10004571"/>
    <x v="2"/>
    <x v="11"/>
    <s v="Logitech G700s Rechargeable Gaming Mouse"/>
    <n v="99.99"/>
    <n v="1"/>
    <n v="0"/>
    <x v="5080"/>
    <x v="0"/>
    <x v="3"/>
    <x v="1"/>
    <x v="3"/>
  </r>
  <r>
    <n v="6380"/>
    <s v="CA-2017-150623"/>
    <d v="2017-04-10T00:00:00"/>
    <d v="2017-04-14T00:00:00"/>
    <s v="Standard Class"/>
    <s v="DB-13360"/>
    <x v="748"/>
    <x v="2"/>
    <s v="United States"/>
    <s v="Waterbury"/>
    <x v="29"/>
    <n v="6708"/>
    <x v="3"/>
    <s v="OFF-ST-10003692"/>
    <x v="1"/>
    <x v="4"/>
    <s v="Recycled Steel Personal File for Hanging File Folders"/>
    <n v="286.14999999999998"/>
    <n v="5"/>
    <n v="0"/>
    <x v="5081"/>
    <x v="0"/>
    <x v="3"/>
    <x v="1"/>
    <x v="3"/>
  </r>
  <r>
    <n v="6381"/>
    <s v="US-2014-163797"/>
    <d v="2014-04-08T00:00:00"/>
    <d v="2014-04-13T00:00:00"/>
    <s v="Standard Class"/>
    <s v="PC-19000"/>
    <x v="480"/>
    <x v="2"/>
    <s v="United States"/>
    <s v="Chandler"/>
    <x v="16"/>
    <n v="85224"/>
    <x v="1"/>
    <s v="OFF-FA-10001883"/>
    <x v="1"/>
    <x v="13"/>
    <s v="Alliance Super-Size Bands, Assorted Sizes"/>
    <n v="49.792000000000002"/>
    <n v="8"/>
    <n v="0.2"/>
    <x v="5082"/>
    <x v="2"/>
    <x v="2"/>
    <x v="1"/>
    <x v="3"/>
  </r>
  <r>
    <n v="6382"/>
    <s v="CA-2016-127236"/>
    <d v="2016-03-29T00:00:00"/>
    <d v="2016-04-02T00:00:00"/>
    <s v="Standard Class"/>
    <s v="TB-21595"/>
    <x v="180"/>
    <x v="0"/>
    <s v="United States"/>
    <s v="Springfield"/>
    <x v="24"/>
    <n v="45503"/>
    <x v="3"/>
    <s v="FUR-BO-10004015"/>
    <x v="0"/>
    <x v="0"/>
    <s v="Bush Andora Bookcase, Maple/Graphite Gray Finish"/>
    <n v="299.97500000000002"/>
    <n v="5"/>
    <n v="0.5"/>
    <x v="5083"/>
    <x v="1"/>
    <x v="0"/>
    <x v="3"/>
    <x v="10"/>
  </r>
  <r>
    <n v="6383"/>
    <s v="CA-2016-127236"/>
    <d v="2016-03-29T00:00:00"/>
    <d v="2016-04-02T00:00:00"/>
    <s v="Standard Class"/>
    <s v="TB-21595"/>
    <x v="180"/>
    <x v="0"/>
    <s v="United States"/>
    <s v="Springfield"/>
    <x v="24"/>
    <n v="45503"/>
    <x v="3"/>
    <s v="TEC-PH-10000141"/>
    <x v="2"/>
    <x v="7"/>
    <s v="Clearsounds A400"/>
    <n v="158.376"/>
    <n v="4"/>
    <n v="0.4"/>
    <x v="5084"/>
    <x v="1"/>
    <x v="0"/>
    <x v="3"/>
    <x v="10"/>
  </r>
  <r>
    <n v="6384"/>
    <s v="US-2017-104661"/>
    <d v="2017-01-15T00:00:00"/>
    <d v="2017-01-18T00:00:00"/>
    <s v="First Class"/>
    <s v="TB-21250"/>
    <x v="621"/>
    <x v="0"/>
    <s v="United States"/>
    <s v="Austin"/>
    <x v="5"/>
    <n v="78745"/>
    <x v="2"/>
    <s v="OFF-BI-10001597"/>
    <x v="1"/>
    <x v="8"/>
    <s v="Wilson Jones Ledger-Size, Piano-Hinge Binder, 2&quot;, Blue"/>
    <n v="32.783999999999999"/>
    <n v="4"/>
    <n v="0.8"/>
    <x v="5085"/>
    <x v="1"/>
    <x v="3"/>
    <x v="3"/>
    <x v="9"/>
  </r>
  <r>
    <n v="6385"/>
    <s v="US-2017-104661"/>
    <d v="2017-01-15T00:00:00"/>
    <d v="2017-01-18T00:00:00"/>
    <s v="First Class"/>
    <s v="TB-21250"/>
    <x v="621"/>
    <x v="0"/>
    <s v="United States"/>
    <s v="Austin"/>
    <x v="5"/>
    <n v="78745"/>
    <x v="2"/>
    <s v="TEC-AC-10003628"/>
    <x v="2"/>
    <x v="11"/>
    <s v="Logitech 910-002974 M325 Wireless Mouse for Web Scrolling"/>
    <n v="47.984000000000002"/>
    <n v="2"/>
    <n v="0.2"/>
    <x v="2262"/>
    <x v="2"/>
    <x v="3"/>
    <x v="3"/>
    <x v="9"/>
  </r>
  <r>
    <n v="6386"/>
    <s v="US-2017-104661"/>
    <d v="2017-01-15T00:00:00"/>
    <d v="2017-01-18T00:00:00"/>
    <s v="First Class"/>
    <s v="TB-21250"/>
    <x v="621"/>
    <x v="0"/>
    <s v="United States"/>
    <s v="Austin"/>
    <x v="5"/>
    <n v="78745"/>
    <x v="2"/>
    <s v="TEC-AC-10002331"/>
    <x v="2"/>
    <x v="11"/>
    <s v="Maxell 74 Minute CDR, 10/Pack"/>
    <n v="62.591999999999999"/>
    <n v="8"/>
    <n v="0.2"/>
    <x v="5086"/>
    <x v="2"/>
    <x v="3"/>
    <x v="3"/>
    <x v="9"/>
  </r>
  <r>
    <n v="6387"/>
    <s v="US-2017-104661"/>
    <d v="2017-01-15T00:00:00"/>
    <d v="2017-01-18T00:00:00"/>
    <s v="First Class"/>
    <s v="TB-21250"/>
    <x v="621"/>
    <x v="0"/>
    <s v="United States"/>
    <s v="Austin"/>
    <x v="5"/>
    <n v="78745"/>
    <x v="2"/>
    <s v="OFF-BI-10001098"/>
    <x v="1"/>
    <x v="8"/>
    <s v="Acco D-Ring Binder w/DublLock"/>
    <n v="4.2759999999999998"/>
    <n v="1"/>
    <n v="0.8"/>
    <x v="5087"/>
    <x v="1"/>
    <x v="3"/>
    <x v="3"/>
    <x v="9"/>
  </r>
  <r>
    <n v="6388"/>
    <s v="CA-2014-134103"/>
    <d v="2014-01-30T00:00:00"/>
    <d v="2014-02-04T00:00:00"/>
    <s v="Standard Class"/>
    <s v="MV-18190"/>
    <x v="160"/>
    <x v="0"/>
    <s v="United States"/>
    <s v="Detroit"/>
    <x v="12"/>
    <n v="48234"/>
    <x v="2"/>
    <s v="OFF-PA-10001204"/>
    <x v="1"/>
    <x v="10"/>
    <s v="Xerox 1972"/>
    <n v="10.56"/>
    <n v="2"/>
    <n v="0"/>
    <x v="234"/>
    <x v="0"/>
    <x v="2"/>
    <x v="3"/>
    <x v="9"/>
  </r>
  <r>
    <n v="6389"/>
    <s v="CA-2014-134103"/>
    <d v="2014-01-30T00:00:00"/>
    <d v="2014-02-04T00:00:00"/>
    <s v="Standard Class"/>
    <s v="MV-18190"/>
    <x v="160"/>
    <x v="0"/>
    <s v="United States"/>
    <s v="Detroit"/>
    <x v="12"/>
    <n v="48234"/>
    <x v="2"/>
    <s v="OFF-ST-10000991"/>
    <x v="1"/>
    <x v="4"/>
    <s v="Space Solutions HD Industrial Steel Shelving."/>
    <n v="229.94"/>
    <n v="2"/>
    <n v="0"/>
    <x v="5088"/>
    <x v="0"/>
    <x v="2"/>
    <x v="3"/>
    <x v="9"/>
  </r>
  <r>
    <n v="6390"/>
    <s v="CA-2015-147529"/>
    <d v="2015-02-07T00:00:00"/>
    <d v="2015-02-11T00:00:00"/>
    <s v="Standard Class"/>
    <s v="DK-12835"/>
    <x v="460"/>
    <x v="1"/>
    <s v="United States"/>
    <s v="Springfield"/>
    <x v="17"/>
    <n v="22153"/>
    <x v="0"/>
    <s v="OFF-EN-10000056"/>
    <x v="1"/>
    <x v="12"/>
    <s v="Cameo Buff Policy Envelopes"/>
    <n v="311.14999999999998"/>
    <n v="5"/>
    <n v="0"/>
    <x v="5089"/>
    <x v="0"/>
    <x v="1"/>
    <x v="3"/>
    <x v="11"/>
  </r>
  <r>
    <n v="6391"/>
    <s v="CA-2015-147529"/>
    <d v="2015-02-07T00:00:00"/>
    <d v="2015-02-11T00:00:00"/>
    <s v="Standard Class"/>
    <s v="DK-12835"/>
    <x v="460"/>
    <x v="1"/>
    <s v="United States"/>
    <s v="Springfield"/>
    <x v="17"/>
    <n v="22153"/>
    <x v="0"/>
    <s v="OFF-PA-10003349"/>
    <x v="1"/>
    <x v="10"/>
    <s v="Xerox 1957"/>
    <n v="12.96"/>
    <n v="2"/>
    <n v="0"/>
    <x v="2027"/>
    <x v="0"/>
    <x v="1"/>
    <x v="3"/>
    <x v="11"/>
  </r>
  <r>
    <n v="6392"/>
    <s v="CA-2016-129126"/>
    <d v="2016-12-14T00:00:00"/>
    <d v="2016-12-19T00:00:00"/>
    <s v="Standard Class"/>
    <s v="PK-19075"/>
    <x v="7"/>
    <x v="0"/>
    <s v="United States"/>
    <s v="New York City"/>
    <x v="15"/>
    <n v="10011"/>
    <x v="3"/>
    <s v="OFF-PA-10001471"/>
    <x v="1"/>
    <x v="10"/>
    <s v="Strathmore Photo Frame Cards"/>
    <n v="14.62"/>
    <n v="2"/>
    <n v="0"/>
    <x v="5090"/>
    <x v="0"/>
    <x v="0"/>
    <x v="0"/>
    <x v="4"/>
  </r>
  <r>
    <n v="6393"/>
    <s v="CA-2016-129126"/>
    <d v="2016-12-14T00:00:00"/>
    <d v="2016-12-19T00:00:00"/>
    <s v="Standard Class"/>
    <s v="PK-19075"/>
    <x v="7"/>
    <x v="0"/>
    <s v="United States"/>
    <s v="New York City"/>
    <x v="15"/>
    <n v="10011"/>
    <x v="3"/>
    <s v="OFF-LA-10003190"/>
    <x v="1"/>
    <x v="2"/>
    <s v="Avery 474"/>
    <n v="5.76"/>
    <n v="2"/>
    <n v="0"/>
    <x v="2136"/>
    <x v="0"/>
    <x v="0"/>
    <x v="0"/>
    <x v="4"/>
  </r>
  <r>
    <n v="6394"/>
    <s v="CA-2016-129126"/>
    <d v="2016-12-14T00:00:00"/>
    <d v="2016-12-19T00:00:00"/>
    <s v="Standard Class"/>
    <s v="PK-19075"/>
    <x v="7"/>
    <x v="0"/>
    <s v="United States"/>
    <s v="New York City"/>
    <x v="15"/>
    <n v="10011"/>
    <x v="3"/>
    <s v="OFF-FA-10000621"/>
    <x v="1"/>
    <x v="13"/>
    <s v="OIC Colored Binder Clips, Assorted Sizes"/>
    <n v="21.48"/>
    <n v="6"/>
    <n v="0"/>
    <x v="5091"/>
    <x v="0"/>
    <x v="0"/>
    <x v="0"/>
    <x v="4"/>
  </r>
  <r>
    <n v="6395"/>
    <s v="CA-2016-129126"/>
    <d v="2016-12-14T00:00:00"/>
    <d v="2016-12-19T00:00:00"/>
    <s v="Standard Class"/>
    <s v="PK-19075"/>
    <x v="7"/>
    <x v="0"/>
    <s v="United States"/>
    <s v="New York City"/>
    <x v="15"/>
    <n v="10011"/>
    <x v="3"/>
    <s v="FUR-FU-10002937"/>
    <x v="0"/>
    <x v="5"/>
    <s v="GE 48&quot; Fluorescent Tube, Cool White Energy Saver, 34 Watts, 30/Box"/>
    <n v="396.92"/>
    <n v="4"/>
    <n v="0"/>
    <x v="5092"/>
    <x v="0"/>
    <x v="0"/>
    <x v="0"/>
    <x v="4"/>
  </r>
  <r>
    <n v="6396"/>
    <s v="CA-2016-129126"/>
    <d v="2016-12-14T00:00:00"/>
    <d v="2016-12-19T00:00:00"/>
    <s v="Standard Class"/>
    <s v="PK-19075"/>
    <x v="7"/>
    <x v="0"/>
    <s v="United States"/>
    <s v="New York City"/>
    <x v="15"/>
    <n v="10011"/>
    <x v="3"/>
    <s v="OFF-ST-10004507"/>
    <x v="1"/>
    <x v="4"/>
    <s v="Advantus Rolling Storage Box"/>
    <n v="17.149999999999999"/>
    <n v="1"/>
    <n v="0"/>
    <x v="5093"/>
    <x v="0"/>
    <x v="0"/>
    <x v="0"/>
    <x v="4"/>
  </r>
  <r>
    <n v="6397"/>
    <s v="CA-2016-129126"/>
    <d v="2016-12-14T00:00:00"/>
    <d v="2016-12-19T00:00:00"/>
    <s v="Standard Class"/>
    <s v="PK-19075"/>
    <x v="7"/>
    <x v="0"/>
    <s v="United States"/>
    <s v="New York City"/>
    <x v="15"/>
    <n v="10011"/>
    <x v="3"/>
    <s v="OFF-BI-10000279"/>
    <x v="1"/>
    <x v="8"/>
    <s v="Acco Recycled 2&quot; Capacity Laser Printer Hanging Data Binders"/>
    <n v="23.12"/>
    <n v="2"/>
    <n v="0.2"/>
    <x v="5094"/>
    <x v="2"/>
    <x v="0"/>
    <x v="0"/>
    <x v="4"/>
  </r>
  <r>
    <n v="6398"/>
    <s v="CA-2017-131632"/>
    <d v="2017-10-31T00:00:00"/>
    <d v="2017-11-04T00:00:00"/>
    <s v="Standard Class"/>
    <s v="AH-10120"/>
    <x v="571"/>
    <x v="2"/>
    <s v="United States"/>
    <s v="Dallas"/>
    <x v="5"/>
    <n v="75217"/>
    <x v="2"/>
    <s v="OFF-AR-10003651"/>
    <x v="1"/>
    <x v="6"/>
    <s v="Newell 350"/>
    <n v="5.2480000000000002"/>
    <n v="2"/>
    <n v="0.2"/>
    <x v="820"/>
    <x v="2"/>
    <x v="3"/>
    <x v="0"/>
    <x v="2"/>
  </r>
  <r>
    <n v="6399"/>
    <s v="CA-2017-151981"/>
    <d v="2017-08-06T00:00:00"/>
    <d v="2017-08-12T00:00:00"/>
    <s v="Standard Class"/>
    <s v="GM-14455"/>
    <x v="39"/>
    <x v="2"/>
    <s v="United States"/>
    <s v="Concord"/>
    <x v="38"/>
    <n v="3301"/>
    <x v="3"/>
    <s v="TEC-PH-10003601"/>
    <x v="2"/>
    <x v="7"/>
    <s v="Ativa D5772 2-Line 5.8GHz Digital Expandable Corded/Cordless Phone System with Answering &amp; Caller ID/Call Waiting, Black/Silver"/>
    <n v="824.95"/>
    <n v="5"/>
    <n v="0"/>
    <x v="5095"/>
    <x v="0"/>
    <x v="3"/>
    <x v="2"/>
    <x v="6"/>
  </r>
  <r>
    <n v="6400"/>
    <s v="CA-2017-151981"/>
    <d v="2017-08-06T00:00:00"/>
    <d v="2017-08-12T00:00:00"/>
    <s v="Standard Class"/>
    <s v="GM-14455"/>
    <x v="39"/>
    <x v="2"/>
    <s v="United States"/>
    <s v="Concord"/>
    <x v="38"/>
    <n v="3301"/>
    <x v="3"/>
    <s v="OFF-LA-10002195"/>
    <x v="1"/>
    <x v="2"/>
    <s v="Avery 481"/>
    <n v="24.64"/>
    <n v="8"/>
    <n v="0"/>
    <x v="5096"/>
    <x v="0"/>
    <x v="3"/>
    <x v="2"/>
    <x v="6"/>
  </r>
  <r>
    <n v="6401"/>
    <s v="CA-2017-151981"/>
    <d v="2017-08-06T00:00:00"/>
    <d v="2017-08-12T00:00:00"/>
    <s v="Standard Class"/>
    <s v="GM-14455"/>
    <x v="39"/>
    <x v="2"/>
    <s v="United States"/>
    <s v="Concord"/>
    <x v="38"/>
    <n v="3301"/>
    <x v="3"/>
    <s v="OFF-AR-10000380"/>
    <x v="1"/>
    <x v="6"/>
    <s v="Hunt PowerHouse Electric Pencil Sharpener, Blue"/>
    <n v="227.88"/>
    <n v="6"/>
    <n v="0"/>
    <x v="5097"/>
    <x v="0"/>
    <x v="3"/>
    <x v="2"/>
    <x v="6"/>
  </r>
  <r>
    <n v="6402"/>
    <s v="CA-2017-125472"/>
    <d v="2017-05-30T00:00:00"/>
    <d v="2017-05-31T00:00:00"/>
    <s v="First Class"/>
    <s v="BD-11725"/>
    <x v="232"/>
    <x v="0"/>
    <s v="United States"/>
    <s v="Lafayette"/>
    <x v="28"/>
    <n v="70506"/>
    <x v="0"/>
    <s v="FUR-BO-10000330"/>
    <x v="0"/>
    <x v="0"/>
    <s v="Sauder Camden County Barrister Bookcase, Planked Cherry Finish"/>
    <n v="241.96"/>
    <n v="2"/>
    <n v="0"/>
    <x v="5098"/>
    <x v="0"/>
    <x v="3"/>
    <x v="1"/>
    <x v="5"/>
  </r>
  <r>
    <n v="6403"/>
    <s v="CA-2017-125472"/>
    <d v="2017-05-30T00:00:00"/>
    <d v="2017-05-31T00:00:00"/>
    <s v="First Class"/>
    <s v="BD-11725"/>
    <x v="232"/>
    <x v="0"/>
    <s v="United States"/>
    <s v="Lafayette"/>
    <x v="28"/>
    <n v="70506"/>
    <x v="0"/>
    <s v="OFF-BI-10000591"/>
    <x v="1"/>
    <x v="8"/>
    <s v="Avery Binder Labels"/>
    <n v="3.89"/>
    <n v="1"/>
    <n v="0"/>
    <x v="5099"/>
    <x v="0"/>
    <x v="3"/>
    <x v="1"/>
    <x v="5"/>
  </r>
  <r>
    <n v="6404"/>
    <s v="CA-2017-125472"/>
    <d v="2017-05-30T00:00:00"/>
    <d v="2017-05-31T00:00:00"/>
    <s v="First Class"/>
    <s v="BD-11725"/>
    <x v="232"/>
    <x v="0"/>
    <s v="United States"/>
    <s v="Lafayette"/>
    <x v="28"/>
    <n v="70506"/>
    <x v="0"/>
    <s v="FUR-FU-10001731"/>
    <x v="0"/>
    <x v="5"/>
    <s v="Acrylic Self-Standing Desk Frames"/>
    <n v="8.01"/>
    <n v="3"/>
    <n v="0"/>
    <x v="5100"/>
    <x v="0"/>
    <x v="3"/>
    <x v="1"/>
    <x v="5"/>
  </r>
  <r>
    <n v="6405"/>
    <s v="CA-2015-156328"/>
    <d v="2015-11-30T00:00:00"/>
    <d v="2015-12-05T00:00:00"/>
    <s v="Standard Class"/>
    <s v="RM-19375"/>
    <x v="528"/>
    <x v="0"/>
    <s v="United States"/>
    <s v="Raleigh"/>
    <x v="3"/>
    <n v="27604"/>
    <x v="0"/>
    <s v="TEC-PH-10001198"/>
    <x v="2"/>
    <x v="7"/>
    <s v="Avaya 4621SW VoIP phone"/>
    <n v="177.48"/>
    <n v="3"/>
    <n v="0.2"/>
    <x v="1742"/>
    <x v="2"/>
    <x v="1"/>
    <x v="0"/>
    <x v="0"/>
  </r>
  <r>
    <n v="6406"/>
    <s v="CA-2017-154074"/>
    <d v="2017-08-31T00:00:00"/>
    <d v="2017-09-02T00:00:00"/>
    <s v="Second Class"/>
    <s v="BW-11110"/>
    <x v="308"/>
    <x v="1"/>
    <s v="United States"/>
    <s v="Spokane"/>
    <x v="4"/>
    <n v="99207"/>
    <x v="1"/>
    <s v="FUR-CH-10002331"/>
    <x v="0"/>
    <x v="1"/>
    <s v="Hon 4700 Series Mobuis Mid-Back Task Chairs with Adjustable Arms"/>
    <n v="569.56799999999998"/>
    <n v="2"/>
    <n v="0.2"/>
    <x v="5101"/>
    <x v="2"/>
    <x v="3"/>
    <x v="2"/>
    <x v="6"/>
  </r>
  <r>
    <n v="6407"/>
    <s v="CA-2017-154074"/>
    <d v="2017-08-31T00:00:00"/>
    <d v="2017-09-02T00:00:00"/>
    <s v="Second Class"/>
    <s v="BW-11110"/>
    <x v="308"/>
    <x v="1"/>
    <s v="United States"/>
    <s v="Spokane"/>
    <x v="4"/>
    <n v="99207"/>
    <x v="1"/>
    <s v="OFF-ST-10002370"/>
    <x v="1"/>
    <x v="4"/>
    <s v="Sortfiler Multipurpose Personal File Organizer, Black"/>
    <n v="149.72999999999999"/>
    <n v="7"/>
    <n v="0"/>
    <x v="5102"/>
    <x v="0"/>
    <x v="3"/>
    <x v="2"/>
    <x v="6"/>
  </r>
  <r>
    <n v="6408"/>
    <s v="CA-2017-161774"/>
    <d v="2017-05-14T00:00:00"/>
    <d v="2017-05-15T00:00:00"/>
    <s v="First Class"/>
    <s v="GT-14710"/>
    <x v="218"/>
    <x v="0"/>
    <s v="United States"/>
    <s v="Houston"/>
    <x v="5"/>
    <n v="77041"/>
    <x v="2"/>
    <s v="FUR-CH-10003981"/>
    <x v="0"/>
    <x v="1"/>
    <s v="Global Commerce Series Low-Back Swivel/Tilt Chairs"/>
    <n v="899.43"/>
    <n v="5"/>
    <n v="0.3"/>
    <x v="5103"/>
    <x v="1"/>
    <x v="3"/>
    <x v="1"/>
    <x v="5"/>
  </r>
  <r>
    <n v="6409"/>
    <s v="CA-2017-161774"/>
    <d v="2017-05-14T00:00:00"/>
    <d v="2017-05-15T00:00:00"/>
    <s v="First Class"/>
    <s v="GT-14710"/>
    <x v="218"/>
    <x v="0"/>
    <s v="United States"/>
    <s v="Houston"/>
    <x v="5"/>
    <n v="77041"/>
    <x v="2"/>
    <s v="OFF-AR-10001446"/>
    <x v="1"/>
    <x v="6"/>
    <s v="Newell 309"/>
    <n v="46.2"/>
    <n v="5"/>
    <n v="0.2"/>
    <x v="5104"/>
    <x v="2"/>
    <x v="3"/>
    <x v="1"/>
    <x v="5"/>
  </r>
  <r>
    <n v="6410"/>
    <s v="CA-2017-161774"/>
    <d v="2017-05-14T00:00:00"/>
    <d v="2017-05-15T00:00:00"/>
    <s v="First Class"/>
    <s v="GT-14710"/>
    <x v="218"/>
    <x v="0"/>
    <s v="United States"/>
    <s v="Houston"/>
    <x v="5"/>
    <n v="77041"/>
    <x v="2"/>
    <s v="OFF-PA-10000300"/>
    <x v="1"/>
    <x v="10"/>
    <s v="Xerox 1936"/>
    <n v="47.951999999999998"/>
    <n v="3"/>
    <n v="0.2"/>
    <x v="3008"/>
    <x v="2"/>
    <x v="3"/>
    <x v="1"/>
    <x v="5"/>
  </r>
  <r>
    <n v="6411"/>
    <s v="CA-2017-161774"/>
    <d v="2017-05-14T00:00:00"/>
    <d v="2017-05-15T00:00:00"/>
    <s v="First Class"/>
    <s v="GT-14710"/>
    <x v="218"/>
    <x v="0"/>
    <s v="United States"/>
    <s v="Houston"/>
    <x v="5"/>
    <n v="77041"/>
    <x v="2"/>
    <s v="TEC-PH-10004071"/>
    <x v="2"/>
    <x v="7"/>
    <s v="PayAnywhere Card Reader"/>
    <n v="7.992"/>
    <n v="1"/>
    <n v="0.2"/>
    <x v="1639"/>
    <x v="2"/>
    <x v="3"/>
    <x v="1"/>
    <x v="5"/>
  </r>
  <r>
    <n v="6412"/>
    <s v="CA-2017-161774"/>
    <d v="2017-05-14T00:00:00"/>
    <d v="2017-05-15T00:00:00"/>
    <s v="First Class"/>
    <s v="GT-14710"/>
    <x v="218"/>
    <x v="0"/>
    <s v="United States"/>
    <s v="Houston"/>
    <x v="5"/>
    <n v="77041"/>
    <x v="2"/>
    <s v="OFF-PA-10003134"/>
    <x v="1"/>
    <x v="10"/>
    <s v="Xerox 1937"/>
    <n v="76.864000000000004"/>
    <n v="2"/>
    <n v="0.2"/>
    <x v="5105"/>
    <x v="2"/>
    <x v="3"/>
    <x v="1"/>
    <x v="5"/>
  </r>
  <r>
    <n v="6413"/>
    <s v="CA-2017-151211"/>
    <d v="2017-08-17T00:00:00"/>
    <d v="2017-08-23T00:00:00"/>
    <s v="Standard Class"/>
    <s v="AH-10120"/>
    <x v="571"/>
    <x v="2"/>
    <s v="United States"/>
    <s v="Louisville"/>
    <x v="0"/>
    <n v="40214"/>
    <x v="0"/>
    <s v="OFF-BI-10002735"/>
    <x v="1"/>
    <x v="8"/>
    <s v="GBC Prestige Therm-A-Bind Covers"/>
    <n v="102.93"/>
    <n v="3"/>
    <n v="0"/>
    <x v="5106"/>
    <x v="0"/>
    <x v="3"/>
    <x v="2"/>
    <x v="6"/>
  </r>
  <r>
    <n v="6414"/>
    <s v="CA-2017-151211"/>
    <d v="2017-08-17T00:00:00"/>
    <d v="2017-08-23T00:00:00"/>
    <s v="Standard Class"/>
    <s v="AH-10120"/>
    <x v="571"/>
    <x v="2"/>
    <s v="United States"/>
    <s v="Louisville"/>
    <x v="0"/>
    <n v="40214"/>
    <x v="0"/>
    <s v="TEC-AC-10004510"/>
    <x v="2"/>
    <x v="11"/>
    <s v="Logitech Desktop MK120 Mouse and keyboard Combo"/>
    <n v="98.16"/>
    <n v="6"/>
    <n v="0"/>
    <x v="1615"/>
    <x v="0"/>
    <x v="3"/>
    <x v="2"/>
    <x v="6"/>
  </r>
  <r>
    <n v="6415"/>
    <s v="CA-2017-142671"/>
    <d v="2017-11-10T00:00:00"/>
    <d v="2017-11-14T00:00:00"/>
    <s v="Second Class"/>
    <s v="DR-12940"/>
    <x v="660"/>
    <x v="2"/>
    <s v="United States"/>
    <s v="Hollywood"/>
    <x v="2"/>
    <n v="33021"/>
    <x v="0"/>
    <s v="OFF-BI-10004099"/>
    <x v="1"/>
    <x v="8"/>
    <s v="GBC VeloBinder Strips"/>
    <n v="11.52"/>
    <n v="5"/>
    <n v="0.7"/>
    <x v="5107"/>
    <x v="1"/>
    <x v="3"/>
    <x v="0"/>
    <x v="0"/>
  </r>
  <r>
    <n v="6416"/>
    <s v="CA-2017-144750"/>
    <d v="2017-08-21T00:00:00"/>
    <d v="2017-08-21T00:00:00"/>
    <s v="Same Day"/>
    <s v="DL-13495"/>
    <x v="393"/>
    <x v="1"/>
    <s v="United States"/>
    <s v="Chandler"/>
    <x v="16"/>
    <n v="85224"/>
    <x v="1"/>
    <s v="OFF-PA-10003395"/>
    <x v="1"/>
    <x v="10"/>
    <s v="Xerox 1941"/>
    <n v="83.88"/>
    <n v="1"/>
    <n v="0.2"/>
    <x v="5108"/>
    <x v="2"/>
    <x v="3"/>
    <x v="2"/>
    <x v="6"/>
  </r>
  <r>
    <n v="6417"/>
    <s v="CA-2016-111976"/>
    <d v="2016-03-08T00:00:00"/>
    <d v="2016-03-12T00:00:00"/>
    <s v="Standard Class"/>
    <s v="BD-11620"/>
    <x v="379"/>
    <x v="0"/>
    <s v="United States"/>
    <s v="Philadelphia"/>
    <x v="9"/>
    <n v="19120"/>
    <x v="3"/>
    <s v="TEC-PH-10002890"/>
    <x v="2"/>
    <x v="7"/>
    <s v="AT&amp;T 17929 Lendline Telephone"/>
    <n v="108.57599999999999"/>
    <n v="4"/>
    <n v="0.4"/>
    <x v="5109"/>
    <x v="1"/>
    <x v="0"/>
    <x v="3"/>
    <x v="10"/>
  </r>
  <r>
    <n v="6418"/>
    <s v="CA-2016-111976"/>
    <d v="2016-03-08T00:00:00"/>
    <d v="2016-03-12T00:00:00"/>
    <s v="Standard Class"/>
    <s v="BD-11620"/>
    <x v="379"/>
    <x v="0"/>
    <s v="United States"/>
    <s v="Philadelphia"/>
    <x v="9"/>
    <n v="19120"/>
    <x v="3"/>
    <s v="OFF-FA-10004968"/>
    <x v="1"/>
    <x v="13"/>
    <s v="Rubber Band Ball"/>
    <n v="5.984"/>
    <n v="2"/>
    <n v="0.2"/>
    <x v="5110"/>
    <x v="2"/>
    <x v="0"/>
    <x v="3"/>
    <x v="10"/>
  </r>
  <r>
    <n v="6419"/>
    <s v="CA-2016-140130"/>
    <d v="2016-10-31T00:00:00"/>
    <d v="2016-11-05T00:00:00"/>
    <s v="Standard Class"/>
    <s v="HW-14935"/>
    <x v="304"/>
    <x v="1"/>
    <s v="United States"/>
    <s v="Tulsa"/>
    <x v="26"/>
    <n v="74133"/>
    <x v="2"/>
    <s v="OFF-SU-10001218"/>
    <x v="1"/>
    <x v="14"/>
    <s v="Fiskars Softgrip Scissors"/>
    <n v="21.96"/>
    <n v="2"/>
    <n v="0"/>
    <x v="5111"/>
    <x v="0"/>
    <x v="0"/>
    <x v="0"/>
    <x v="2"/>
  </r>
  <r>
    <n v="6420"/>
    <s v="CA-2016-140130"/>
    <d v="2016-10-31T00:00:00"/>
    <d v="2016-11-05T00:00:00"/>
    <s v="Standard Class"/>
    <s v="HW-14935"/>
    <x v="304"/>
    <x v="1"/>
    <s v="United States"/>
    <s v="Tulsa"/>
    <x v="26"/>
    <n v="74133"/>
    <x v="2"/>
    <s v="FUR-CH-10002084"/>
    <x v="0"/>
    <x v="1"/>
    <s v="Hon Mobius Operator's Chair"/>
    <n v="368.97"/>
    <n v="3"/>
    <n v="0"/>
    <x v="3217"/>
    <x v="0"/>
    <x v="0"/>
    <x v="0"/>
    <x v="2"/>
  </r>
  <r>
    <n v="6421"/>
    <s v="CA-2016-140130"/>
    <d v="2016-10-31T00:00:00"/>
    <d v="2016-11-05T00:00:00"/>
    <s v="Standard Class"/>
    <s v="HW-14935"/>
    <x v="304"/>
    <x v="1"/>
    <s v="United States"/>
    <s v="Tulsa"/>
    <x v="26"/>
    <n v="74133"/>
    <x v="2"/>
    <s v="OFF-AR-10004269"/>
    <x v="1"/>
    <x v="6"/>
    <s v="Newell 31"/>
    <n v="12.39"/>
    <n v="3"/>
    <n v="0"/>
    <x v="5112"/>
    <x v="0"/>
    <x v="0"/>
    <x v="0"/>
    <x v="2"/>
  </r>
  <r>
    <n v="6422"/>
    <s v="CA-2016-140130"/>
    <d v="2016-10-31T00:00:00"/>
    <d v="2016-11-05T00:00:00"/>
    <s v="Standard Class"/>
    <s v="HW-14935"/>
    <x v="304"/>
    <x v="1"/>
    <s v="United States"/>
    <s v="Tulsa"/>
    <x v="26"/>
    <n v="74133"/>
    <x v="2"/>
    <s v="OFF-ST-10001128"/>
    <x v="1"/>
    <x v="4"/>
    <s v="Carina Mini System Audio Rack, Model AR050B"/>
    <n v="332.94"/>
    <n v="3"/>
    <n v="0"/>
    <x v="5113"/>
    <x v="0"/>
    <x v="0"/>
    <x v="0"/>
    <x v="2"/>
  </r>
  <r>
    <n v="6423"/>
    <s v="CA-2014-159121"/>
    <d v="2014-07-26T00:00:00"/>
    <d v="2014-08-01T00:00:00"/>
    <s v="Standard Class"/>
    <s v="JO-15145"/>
    <x v="705"/>
    <x v="1"/>
    <s v="United States"/>
    <s v="Draper"/>
    <x v="7"/>
    <n v="84020"/>
    <x v="1"/>
    <s v="TEC-AC-10002006"/>
    <x v="2"/>
    <x v="11"/>
    <s v="Memorex Micro Travel Drive 16 GB"/>
    <n v="111.93"/>
    <n v="7"/>
    <n v="0"/>
    <x v="5114"/>
    <x v="0"/>
    <x v="2"/>
    <x v="2"/>
    <x v="7"/>
  </r>
  <r>
    <n v="6424"/>
    <s v="CA-2015-149650"/>
    <d v="2015-10-24T00:00:00"/>
    <d v="2015-10-27T00:00:00"/>
    <s v="First Class"/>
    <s v="RD-19660"/>
    <x v="372"/>
    <x v="2"/>
    <s v="United States"/>
    <s v="Oakland"/>
    <x v="1"/>
    <n v="94601"/>
    <x v="1"/>
    <s v="FUR-CH-10003956"/>
    <x v="0"/>
    <x v="1"/>
    <s v="Novimex High-Tech Fabric Mesh Task Chair"/>
    <n v="454.27199999999999"/>
    <n v="8"/>
    <n v="0.2"/>
    <x v="5115"/>
    <x v="2"/>
    <x v="1"/>
    <x v="0"/>
    <x v="2"/>
  </r>
  <r>
    <n v="6425"/>
    <s v="CA-2017-115777"/>
    <d v="2017-08-19T00:00:00"/>
    <d v="2017-08-24T00:00:00"/>
    <s v="Standard Class"/>
    <s v="DO-13645"/>
    <x v="770"/>
    <x v="0"/>
    <s v="United States"/>
    <s v="Lawrence"/>
    <x v="31"/>
    <n v="1841"/>
    <x v="3"/>
    <s v="OFF-PA-10000552"/>
    <x v="1"/>
    <x v="10"/>
    <s v="Xerox 200"/>
    <n v="19.440000000000001"/>
    <n v="3"/>
    <n v="0"/>
    <x v="551"/>
    <x v="0"/>
    <x v="3"/>
    <x v="2"/>
    <x v="6"/>
  </r>
  <r>
    <n v="6426"/>
    <s v="CA-2016-143714"/>
    <d v="2016-05-23T00:00:00"/>
    <d v="2016-05-27T00:00:00"/>
    <s v="Standard Class"/>
    <s v="CC-12370"/>
    <x v="666"/>
    <x v="0"/>
    <s v="United States"/>
    <s v="Philadelphia"/>
    <x v="9"/>
    <n v="19120"/>
    <x v="3"/>
    <s v="TEC-CO-10004722"/>
    <x v="2"/>
    <x v="16"/>
    <s v="Canon imageCLASS 2200 Advanced Copier"/>
    <n v="8399.9760000000006"/>
    <n v="4"/>
    <n v="0.4"/>
    <x v="5116"/>
    <x v="1"/>
    <x v="0"/>
    <x v="1"/>
    <x v="5"/>
  </r>
  <r>
    <n v="6427"/>
    <s v="CA-2016-143714"/>
    <d v="2016-05-23T00:00:00"/>
    <d v="2016-05-27T00:00:00"/>
    <s v="Standard Class"/>
    <s v="CC-12370"/>
    <x v="666"/>
    <x v="0"/>
    <s v="United States"/>
    <s v="Philadelphia"/>
    <x v="9"/>
    <n v="19120"/>
    <x v="3"/>
    <s v="OFF-BI-10004308"/>
    <x v="1"/>
    <x v="8"/>
    <s v="Avery Legal 4-Ring Binder"/>
    <n v="6.2939999999999996"/>
    <n v="1"/>
    <n v="0.7"/>
    <x v="5117"/>
    <x v="1"/>
    <x v="0"/>
    <x v="1"/>
    <x v="5"/>
  </r>
  <r>
    <n v="6428"/>
    <s v="CA-2016-143714"/>
    <d v="2016-05-23T00:00:00"/>
    <d v="2016-05-27T00:00:00"/>
    <s v="Standard Class"/>
    <s v="CC-12370"/>
    <x v="666"/>
    <x v="0"/>
    <s v="United States"/>
    <s v="Philadelphia"/>
    <x v="9"/>
    <n v="19120"/>
    <x v="3"/>
    <s v="OFF-PA-10000029"/>
    <x v="1"/>
    <x v="10"/>
    <s v="Xerox 224"/>
    <n v="10.368"/>
    <n v="2"/>
    <n v="0.2"/>
    <x v="572"/>
    <x v="2"/>
    <x v="0"/>
    <x v="1"/>
    <x v="5"/>
  </r>
  <r>
    <n v="6429"/>
    <s v="CA-2016-143714"/>
    <d v="2016-05-23T00:00:00"/>
    <d v="2016-05-27T00:00:00"/>
    <s v="Standard Class"/>
    <s v="CC-12370"/>
    <x v="666"/>
    <x v="0"/>
    <s v="United States"/>
    <s v="Philadelphia"/>
    <x v="9"/>
    <n v="19120"/>
    <x v="3"/>
    <s v="TEC-PH-10004080"/>
    <x v="2"/>
    <x v="7"/>
    <s v="Avaya 5410 Digital phone"/>
    <n v="122.38200000000001"/>
    <n v="3"/>
    <n v="0.4"/>
    <x v="5118"/>
    <x v="1"/>
    <x v="0"/>
    <x v="1"/>
    <x v="5"/>
  </r>
  <r>
    <n v="6430"/>
    <s v="CA-2014-165764"/>
    <d v="2014-11-03T00:00:00"/>
    <d v="2014-11-07T00:00:00"/>
    <s v="Standard Class"/>
    <s v="SH-20395"/>
    <x v="129"/>
    <x v="0"/>
    <s v="United States"/>
    <s v="Jacksonville"/>
    <x v="3"/>
    <n v="28540"/>
    <x v="0"/>
    <s v="OFF-ST-10001558"/>
    <x v="1"/>
    <x v="4"/>
    <s v="Acco Perma 4000 Stacking Storage Drawers"/>
    <n v="25.984000000000002"/>
    <n v="2"/>
    <n v="0.2"/>
    <x v="5119"/>
    <x v="2"/>
    <x v="2"/>
    <x v="0"/>
    <x v="0"/>
  </r>
  <r>
    <n v="6431"/>
    <s v="CA-2014-165764"/>
    <d v="2014-11-03T00:00:00"/>
    <d v="2014-11-07T00:00:00"/>
    <s v="Standard Class"/>
    <s v="SH-20395"/>
    <x v="129"/>
    <x v="0"/>
    <s v="United States"/>
    <s v="Jacksonville"/>
    <x v="3"/>
    <n v="28540"/>
    <x v="0"/>
    <s v="FUR-TA-10001768"/>
    <x v="0"/>
    <x v="3"/>
    <s v="Hon Racetrack Conference Tables"/>
    <n v="945.03599999999994"/>
    <n v="6"/>
    <n v="0.4"/>
    <x v="5120"/>
    <x v="1"/>
    <x v="2"/>
    <x v="0"/>
    <x v="0"/>
  </r>
  <r>
    <n v="6432"/>
    <s v="CA-2014-165764"/>
    <d v="2014-11-03T00:00:00"/>
    <d v="2014-11-07T00:00:00"/>
    <s v="Standard Class"/>
    <s v="SH-20395"/>
    <x v="129"/>
    <x v="0"/>
    <s v="United States"/>
    <s v="Jacksonville"/>
    <x v="3"/>
    <n v="28540"/>
    <x v="0"/>
    <s v="OFF-BI-10002982"/>
    <x v="1"/>
    <x v="8"/>
    <s v="Avery Self-Adhesive Photo Pockets for Polaroid Photos"/>
    <n v="14.301"/>
    <n v="7"/>
    <n v="0.7"/>
    <x v="5121"/>
    <x v="1"/>
    <x v="2"/>
    <x v="0"/>
    <x v="0"/>
  </r>
  <r>
    <n v="6433"/>
    <s v="CA-2014-165764"/>
    <d v="2014-11-03T00:00:00"/>
    <d v="2014-11-07T00:00:00"/>
    <s v="Standard Class"/>
    <s v="SH-20395"/>
    <x v="129"/>
    <x v="0"/>
    <s v="United States"/>
    <s v="Jacksonville"/>
    <x v="3"/>
    <n v="28540"/>
    <x v="0"/>
    <s v="FUR-FU-10001468"/>
    <x v="0"/>
    <x v="5"/>
    <s v="Tenex Antistatic Computer Chair Mats"/>
    <n v="410.35199999999998"/>
    <n v="3"/>
    <n v="0.2"/>
    <x v="5122"/>
    <x v="2"/>
    <x v="2"/>
    <x v="0"/>
    <x v="0"/>
  </r>
  <r>
    <n v="6434"/>
    <s v="CA-2015-121405"/>
    <d v="2015-03-30T00:00:00"/>
    <d v="2015-04-04T00:00:00"/>
    <s v="Standard Class"/>
    <s v="FC-14335"/>
    <x v="712"/>
    <x v="1"/>
    <s v="United States"/>
    <s v="Chicago"/>
    <x v="10"/>
    <n v="60610"/>
    <x v="2"/>
    <s v="OFF-PA-10001838"/>
    <x v="1"/>
    <x v="10"/>
    <s v="Adams Telephone Message Book W/Dividers/Space For Phone Numbers, 5 1/4&quot;X8 1/2&quot;, 300/Messages"/>
    <n v="23.52"/>
    <n v="5"/>
    <n v="0.2"/>
    <x v="5123"/>
    <x v="2"/>
    <x v="1"/>
    <x v="3"/>
    <x v="10"/>
  </r>
  <r>
    <n v="6435"/>
    <s v="CA-2015-121405"/>
    <d v="2015-03-30T00:00:00"/>
    <d v="2015-04-04T00:00:00"/>
    <s v="Standard Class"/>
    <s v="FC-14335"/>
    <x v="712"/>
    <x v="1"/>
    <s v="United States"/>
    <s v="Chicago"/>
    <x v="10"/>
    <n v="60610"/>
    <x v="2"/>
    <s v="TEC-PH-10002890"/>
    <x v="2"/>
    <x v="7"/>
    <s v="AT&amp;T 17929 Lendline Telephone"/>
    <n v="180.96"/>
    <n v="5"/>
    <n v="0.2"/>
    <x v="5124"/>
    <x v="2"/>
    <x v="1"/>
    <x v="3"/>
    <x v="10"/>
  </r>
  <r>
    <n v="6436"/>
    <s v="US-2017-116897"/>
    <d v="2017-05-27T00:00:00"/>
    <d v="2017-05-29T00:00:00"/>
    <s v="First Class"/>
    <s v="JG-15160"/>
    <x v="506"/>
    <x v="0"/>
    <s v="United States"/>
    <s v="Pocatello"/>
    <x v="45"/>
    <n v="83201"/>
    <x v="1"/>
    <s v="FUR-FU-10004963"/>
    <x v="0"/>
    <x v="5"/>
    <s v="Eldon 400 Class Desk Accessories, Black Carbon"/>
    <n v="35"/>
    <n v="4"/>
    <n v="0"/>
    <x v="5125"/>
    <x v="0"/>
    <x v="3"/>
    <x v="1"/>
    <x v="5"/>
  </r>
  <r>
    <n v="6437"/>
    <s v="US-2017-116897"/>
    <d v="2017-05-27T00:00:00"/>
    <d v="2017-05-29T00:00:00"/>
    <s v="First Class"/>
    <s v="JG-15160"/>
    <x v="506"/>
    <x v="0"/>
    <s v="United States"/>
    <s v="Pocatello"/>
    <x v="45"/>
    <n v="83201"/>
    <x v="1"/>
    <s v="OFF-ST-10000025"/>
    <x v="1"/>
    <x v="4"/>
    <s v="Fellowes Stor/Drawer Steel Plus Storage Drawers"/>
    <n v="477.15"/>
    <n v="5"/>
    <n v="0"/>
    <x v="5126"/>
    <x v="0"/>
    <x v="3"/>
    <x v="1"/>
    <x v="5"/>
  </r>
  <r>
    <n v="6438"/>
    <s v="US-2017-116897"/>
    <d v="2017-05-27T00:00:00"/>
    <d v="2017-05-29T00:00:00"/>
    <s v="First Class"/>
    <s v="JG-15160"/>
    <x v="506"/>
    <x v="0"/>
    <s v="United States"/>
    <s v="Pocatello"/>
    <x v="45"/>
    <n v="83201"/>
    <x v="1"/>
    <s v="TEC-PH-10004389"/>
    <x v="2"/>
    <x v="7"/>
    <s v="Nokia Lumia 925"/>
    <n v="302.37599999999998"/>
    <n v="3"/>
    <n v="0.2"/>
    <x v="216"/>
    <x v="2"/>
    <x v="3"/>
    <x v="1"/>
    <x v="5"/>
  </r>
  <r>
    <n v="6439"/>
    <s v="US-2017-113992"/>
    <d v="2017-12-14T00:00:00"/>
    <d v="2017-12-19T00:00:00"/>
    <s v="Standard Class"/>
    <s v="LC-16885"/>
    <x v="62"/>
    <x v="0"/>
    <s v="United States"/>
    <s v="Plano"/>
    <x v="5"/>
    <n v="75023"/>
    <x v="2"/>
    <s v="FUR-TA-10000577"/>
    <x v="0"/>
    <x v="3"/>
    <s v="Bretford CR4500 Series Slim Rectangular Table"/>
    <n v="974.98800000000006"/>
    <n v="4"/>
    <n v="0.3"/>
    <x v="5127"/>
    <x v="1"/>
    <x v="3"/>
    <x v="0"/>
    <x v="4"/>
  </r>
  <r>
    <n v="6440"/>
    <s v="CA-2014-166891"/>
    <d v="2014-10-04T00:00:00"/>
    <d v="2014-10-06T00:00:00"/>
    <s v="First Class"/>
    <s v="CC-12220"/>
    <x v="417"/>
    <x v="0"/>
    <s v="United States"/>
    <s v="New York City"/>
    <x v="15"/>
    <n v="10024"/>
    <x v="3"/>
    <s v="FUR-CH-10003298"/>
    <x v="0"/>
    <x v="1"/>
    <s v="Office Star - Contemporary Task Swivel chair with Loop Arms, Charcoal"/>
    <n v="589.41"/>
    <n v="5"/>
    <n v="0.1"/>
    <x v="5128"/>
    <x v="3"/>
    <x v="2"/>
    <x v="0"/>
    <x v="2"/>
  </r>
  <r>
    <n v="6441"/>
    <s v="CA-2016-101161"/>
    <d v="2016-10-13T00:00:00"/>
    <d v="2016-10-20T00:00:00"/>
    <s v="Standard Class"/>
    <s v="BW-11110"/>
    <x v="308"/>
    <x v="1"/>
    <s v="United States"/>
    <s v="New York City"/>
    <x v="15"/>
    <n v="10024"/>
    <x v="3"/>
    <s v="OFF-AR-10001860"/>
    <x v="1"/>
    <x v="6"/>
    <s v="BIC Liqua Brite Liner"/>
    <n v="34.700000000000003"/>
    <n v="5"/>
    <n v="0"/>
    <x v="3148"/>
    <x v="0"/>
    <x v="0"/>
    <x v="0"/>
    <x v="2"/>
  </r>
  <r>
    <n v="6442"/>
    <s v="CA-2016-101161"/>
    <d v="2016-10-13T00:00:00"/>
    <d v="2016-10-20T00:00:00"/>
    <s v="Standard Class"/>
    <s v="BW-11110"/>
    <x v="308"/>
    <x v="1"/>
    <s v="United States"/>
    <s v="New York City"/>
    <x v="15"/>
    <n v="10024"/>
    <x v="3"/>
    <s v="OFF-ST-10003123"/>
    <x v="1"/>
    <x v="4"/>
    <s v="Fellowes Bases and Tops For Staxonsteel/High-Stak Systems"/>
    <n v="99.87"/>
    <n v="3"/>
    <n v="0"/>
    <x v="4757"/>
    <x v="0"/>
    <x v="0"/>
    <x v="0"/>
    <x v="2"/>
  </r>
  <r>
    <n v="6443"/>
    <s v="CA-2016-101161"/>
    <d v="2016-10-13T00:00:00"/>
    <d v="2016-10-20T00:00:00"/>
    <s v="Standard Class"/>
    <s v="BW-11110"/>
    <x v="308"/>
    <x v="1"/>
    <s v="United States"/>
    <s v="New York City"/>
    <x v="15"/>
    <n v="10024"/>
    <x v="3"/>
    <s v="OFF-PA-10001295"/>
    <x v="1"/>
    <x v="10"/>
    <s v="Computer Printout Paper with Letter-Trim Perforations"/>
    <n v="37.94"/>
    <n v="2"/>
    <n v="0"/>
    <x v="2672"/>
    <x v="0"/>
    <x v="0"/>
    <x v="0"/>
    <x v="2"/>
  </r>
  <r>
    <n v="6444"/>
    <s v="CA-2016-101161"/>
    <d v="2016-10-13T00:00:00"/>
    <d v="2016-10-20T00:00:00"/>
    <s v="Standard Class"/>
    <s v="BW-11110"/>
    <x v="308"/>
    <x v="1"/>
    <s v="United States"/>
    <s v="New York City"/>
    <x v="15"/>
    <n v="10024"/>
    <x v="3"/>
    <s v="OFF-LA-10000407"/>
    <x v="1"/>
    <x v="2"/>
    <s v="Avery White Multi-Purpose Labels"/>
    <n v="24.9"/>
    <n v="5"/>
    <n v="0"/>
    <x v="5129"/>
    <x v="0"/>
    <x v="0"/>
    <x v="0"/>
    <x v="2"/>
  </r>
  <r>
    <n v="6445"/>
    <s v="CA-2016-101161"/>
    <d v="2016-10-13T00:00:00"/>
    <d v="2016-10-20T00:00:00"/>
    <s v="Standard Class"/>
    <s v="BW-11110"/>
    <x v="308"/>
    <x v="1"/>
    <s v="United States"/>
    <s v="New York City"/>
    <x v="15"/>
    <n v="10024"/>
    <x v="3"/>
    <s v="FUR-FU-10003535"/>
    <x v="0"/>
    <x v="5"/>
    <s v="Howard Miller Distant Time Traveler Alarm Clock"/>
    <n v="82.26"/>
    <n v="3"/>
    <n v="0"/>
    <x v="5130"/>
    <x v="0"/>
    <x v="0"/>
    <x v="0"/>
    <x v="2"/>
  </r>
  <r>
    <n v="6446"/>
    <s v="CA-2015-151785"/>
    <d v="2015-03-05T00:00:00"/>
    <d v="2015-03-10T00:00:00"/>
    <s v="Standard Class"/>
    <s v="JJ-15445"/>
    <x v="370"/>
    <x v="0"/>
    <s v="United States"/>
    <s v="Chicago"/>
    <x v="10"/>
    <n v="60623"/>
    <x v="2"/>
    <s v="OFF-FA-10000611"/>
    <x v="1"/>
    <x v="13"/>
    <s v="Binder Clips by OIC"/>
    <n v="7.1040000000000001"/>
    <n v="6"/>
    <n v="0.2"/>
    <x v="5131"/>
    <x v="2"/>
    <x v="1"/>
    <x v="3"/>
    <x v="10"/>
  </r>
  <r>
    <n v="6447"/>
    <s v="US-2017-119816"/>
    <d v="2017-03-04T00:00:00"/>
    <d v="2017-03-06T00:00:00"/>
    <s v="Second Class"/>
    <s v="TT-21460"/>
    <x v="499"/>
    <x v="2"/>
    <s v="United States"/>
    <s v="Houston"/>
    <x v="5"/>
    <n v="77095"/>
    <x v="2"/>
    <s v="FUR-FU-10004848"/>
    <x v="0"/>
    <x v="5"/>
    <s v="Howard Miller 13-3/4&quot; Diameter Brushed Chrome Round Wall Clock"/>
    <n v="103.5"/>
    <n v="5"/>
    <n v="0.6"/>
    <x v="5132"/>
    <x v="1"/>
    <x v="3"/>
    <x v="3"/>
    <x v="10"/>
  </r>
  <r>
    <n v="6448"/>
    <s v="US-2017-119816"/>
    <d v="2017-03-04T00:00:00"/>
    <d v="2017-03-06T00:00:00"/>
    <s v="Second Class"/>
    <s v="TT-21460"/>
    <x v="499"/>
    <x v="2"/>
    <s v="United States"/>
    <s v="Houston"/>
    <x v="5"/>
    <n v="77095"/>
    <x v="2"/>
    <s v="OFF-LA-10002381"/>
    <x v="1"/>
    <x v="2"/>
    <s v="Avery 497"/>
    <n v="2.464"/>
    <n v="1"/>
    <n v="0.2"/>
    <x v="5133"/>
    <x v="2"/>
    <x v="3"/>
    <x v="3"/>
    <x v="10"/>
  </r>
  <r>
    <n v="6449"/>
    <s v="US-2017-119816"/>
    <d v="2017-03-04T00:00:00"/>
    <d v="2017-03-06T00:00:00"/>
    <s v="Second Class"/>
    <s v="TT-21460"/>
    <x v="499"/>
    <x v="2"/>
    <s v="United States"/>
    <s v="Houston"/>
    <x v="5"/>
    <n v="77095"/>
    <x v="2"/>
    <s v="OFF-ST-10000918"/>
    <x v="1"/>
    <x v="4"/>
    <s v="Crate-A-Files"/>
    <n v="8.7200000000000006"/>
    <n v="1"/>
    <n v="0.2"/>
    <x v="5134"/>
    <x v="2"/>
    <x v="3"/>
    <x v="3"/>
    <x v="10"/>
  </r>
  <r>
    <n v="6450"/>
    <s v="CA-2015-156510"/>
    <d v="2015-09-25T00:00:00"/>
    <d v="2015-09-29T00:00:00"/>
    <s v="Standard Class"/>
    <s v="EH-13990"/>
    <x v="552"/>
    <x v="0"/>
    <s v="United States"/>
    <s v="Meriden"/>
    <x v="29"/>
    <n v="6450"/>
    <x v="3"/>
    <s v="OFF-BI-10000822"/>
    <x v="1"/>
    <x v="8"/>
    <s v="Acco PRESSTEX Data Binder with Storage Hooks, Light Blue, 9 1/2&quot; X 11&quot;"/>
    <n v="10.76"/>
    <n v="2"/>
    <n v="0"/>
    <x v="5135"/>
    <x v="0"/>
    <x v="1"/>
    <x v="2"/>
    <x v="8"/>
  </r>
  <r>
    <n v="6451"/>
    <s v="CA-2015-156510"/>
    <d v="2015-09-25T00:00:00"/>
    <d v="2015-09-29T00:00:00"/>
    <s v="Standard Class"/>
    <s v="EH-13990"/>
    <x v="552"/>
    <x v="0"/>
    <s v="United States"/>
    <s v="Meriden"/>
    <x v="29"/>
    <n v="6450"/>
    <x v="3"/>
    <s v="OFF-PA-10002222"/>
    <x v="1"/>
    <x v="10"/>
    <s v="Xerox Color Copier Paper, 11&quot; x 17&quot;, Ream"/>
    <n v="45.68"/>
    <n v="2"/>
    <n v="0"/>
    <x v="1957"/>
    <x v="0"/>
    <x v="1"/>
    <x v="2"/>
    <x v="8"/>
  </r>
  <r>
    <n v="6452"/>
    <s v="CA-2015-156510"/>
    <d v="2015-09-25T00:00:00"/>
    <d v="2015-09-29T00:00:00"/>
    <s v="Standard Class"/>
    <s v="EH-13990"/>
    <x v="552"/>
    <x v="0"/>
    <s v="United States"/>
    <s v="Meriden"/>
    <x v="29"/>
    <n v="6450"/>
    <x v="3"/>
    <s v="OFF-AR-10004930"/>
    <x v="1"/>
    <x v="6"/>
    <s v="Turquoise Lead Holder with Pocket Clip"/>
    <n v="6.7"/>
    <n v="1"/>
    <n v="0"/>
    <x v="5136"/>
    <x v="0"/>
    <x v="1"/>
    <x v="2"/>
    <x v="8"/>
  </r>
  <r>
    <n v="6453"/>
    <s v="US-2015-110261"/>
    <d v="2015-12-19T00:00:00"/>
    <d v="2015-12-23T00:00:00"/>
    <s v="Second Class"/>
    <s v="PR-18880"/>
    <x v="701"/>
    <x v="0"/>
    <s v="United States"/>
    <s v="Glenview"/>
    <x v="10"/>
    <n v="60025"/>
    <x v="2"/>
    <s v="TEC-PH-10001750"/>
    <x v="2"/>
    <x v="7"/>
    <s v="Samsung Rugby III"/>
    <n v="158.376"/>
    <n v="3"/>
    <n v="0.2"/>
    <x v="3503"/>
    <x v="2"/>
    <x v="1"/>
    <x v="0"/>
    <x v="4"/>
  </r>
  <r>
    <n v="6454"/>
    <s v="CA-2015-125710"/>
    <d v="2015-10-08T00:00:00"/>
    <d v="2015-10-13T00:00:00"/>
    <s v="Standard Class"/>
    <s v="BT-11680"/>
    <x v="537"/>
    <x v="0"/>
    <s v="United States"/>
    <s v="Houston"/>
    <x v="5"/>
    <n v="77036"/>
    <x v="2"/>
    <s v="OFF-AR-10000657"/>
    <x v="1"/>
    <x v="6"/>
    <s v="Binney &amp; Smith inkTank Desk Highlighter, Chisel Tip, Yellow, 12/Box"/>
    <n v="3.44"/>
    <n v="2"/>
    <n v="0.2"/>
    <x v="5137"/>
    <x v="2"/>
    <x v="1"/>
    <x v="0"/>
    <x v="2"/>
  </r>
  <r>
    <n v="6455"/>
    <s v="CA-2017-161102"/>
    <d v="2017-07-31T00:00:00"/>
    <d v="2017-08-03T00:00:00"/>
    <s v="First Class"/>
    <s v="EC-14050"/>
    <x v="685"/>
    <x v="0"/>
    <s v="United States"/>
    <s v="San Francisco"/>
    <x v="1"/>
    <n v="94110"/>
    <x v="1"/>
    <s v="OFF-ST-10003442"/>
    <x v="1"/>
    <x v="4"/>
    <s v="Eldon Portable Mobile Manager"/>
    <n v="56.56"/>
    <n v="2"/>
    <n v="0"/>
    <x v="2013"/>
    <x v="0"/>
    <x v="3"/>
    <x v="2"/>
    <x v="7"/>
  </r>
  <r>
    <n v="6456"/>
    <s v="CA-2017-161102"/>
    <d v="2017-07-31T00:00:00"/>
    <d v="2017-08-03T00:00:00"/>
    <s v="First Class"/>
    <s v="EC-14050"/>
    <x v="685"/>
    <x v="0"/>
    <s v="United States"/>
    <s v="San Francisco"/>
    <x v="1"/>
    <n v="94110"/>
    <x v="1"/>
    <s v="FUR-FU-10003142"/>
    <x v="0"/>
    <x v="5"/>
    <s v="Master Big Foot Doorstop, Beige"/>
    <n v="36.96"/>
    <n v="7"/>
    <n v="0"/>
    <x v="5138"/>
    <x v="0"/>
    <x v="3"/>
    <x v="2"/>
    <x v="7"/>
  </r>
  <r>
    <n v="6457"/>
    <s v="CA-2014-110065"/>
    <d v="2014-08-05T00:00:00"/>
    <d v="2014-08-11T00:00:00"/>
    <s v="Standard Class"/>
    <s v="SP-20650"/>
    <x v="70"/>
    <x v="1"/>
    <s v="United States"/>
    <s v="New York City"/>
    <x v="15"/>
    <n v="10009"/>
    <x v="3"/>
    <s v="TEC-PH-10002468"/>
    <x v="2"/>
    <x v="7"/>
    <s v="Plantronics CS 50-USB - headset - Convertible, Monaural"/>
    <n v="135.99"/>
    <n v="1"/>
    <n v="0"/>
    <x v="5139"/>
    <x v="0"/>
    <x v="2"/>
    <x v="2"/>
    <x v="6"/>
  </r>
  <r>
    <n v="6458"/>
    <s v="CA-2014-110065"/>
    <d v="2014-08-05T00:00:00"/>
    <d v="2014-08-11T00:00:00"/>
    <s v="Standard Class"/>
    <s v="SP-20650"/>
    <x v="70"/>
    <x v="1"/>
    <s v="United States"/>
    <s v="New York City"/>
    <x v="15"/>
    <n v="10009"/>
    <x v="3"/>
    <s v="OFF-AR-10004165"/>
    <x v="1"/>
    <x v="6"/>
    <s v="Binney &amp; Smith inkTank Erasable Pocket Highlighter, Chisel Tip, Yellow"/>
    <n v="15.96"/>
    <n v="7"/>
    <n v="0"/>
    <x v="5140"/>
    <x v="0"/>
    <x v="2"/>
    <x v="2"/>
    <x v="6"/>
  </r>
  <r>
    <n v="6459"/>
    <s v="US-2017-133361"/>
    <d v="2017-05-14T00:00:00"/>
    <d v="2017-05-17T00:00:00"/>
    <s v="First Class"/>
    <s v="AJ-10780"/>
    <x v="321"/>
    <x v="1"/>
    <s v="United States"/>
    <s v="Baltimore"/>
    <x v="39"/>
    <n v="21215"/>
    <x v="3"/>
    <s v="OFF-AR-10001919"/>
    <x v="1"/>
    <x v="6"/>
    <s v="OIC #2 Pencils, Medium Soft"/>
    <n v="3.76"/>
    <n v="2"/>
    <n v="0"/>
    <x v="1097"/>
    <x v="0"/>
    <x v="3"/>
    <x v="1"/>
    <x v="5"/>
  </r>
  <r>
    <n v="6460"/>
    <s v="US-2017-133361"/>
    <d v="2017-05-14T00:00:00"/>
    <d v="2017-05-17T00:00:00"/>
    <s v="First Class"/>
    <s v="AJ-10780"/>
    <x v="321"/>
    <x v="1"/>
    <s v="United States"/>
    <s v="Baltimore"/>
    <x v="39"/>
    <n v="21215"/>
    <x v="3"/>
    <s v="OFF-AR-10003045"/>
    <x v="1"/>
    <x v="6"/>
    <s v="Prang Colored Pencils"/>
    <n v="14.7"/>
    <n v="5"/>
    <n v="0"/>
    <x v="467"/>
    <x v="0"/>
    <x v="3"/>
    <x v="1"/>
    <x v="5"/>
  </r>
  <r>
    <n v="6461"/>
    <s v="US-2017-133361"/>
    <d v="2017-05-14T00:00:00"/>
    <d v="2017-05-17T00:00:00"/>
    <s v="First Class"/>
    <s v="AJ-10780"/>
    <x v="321"/>
    <x v="1"/>
    <s v="United States"/>
    <s v="Baltimore"/>
    <x v="39"/>
    <n v="21215"/>
    <x v="3"/>
    <s v="OFF-AR-10003338"/>
    <x v="1"/>
    <x v="6"/>
    <s v="Eberhard Faber 3 1/2&quot; Golf Pencils"/>
    <n v="37.200000000000003"/>
    <n v="5"/>
    <n v="0"/>
    <x v="5141"/>
    <x v="0"/>
    <x v="3"/>
    <x v="1"/>
    <x v="5"/>
  </r>
  <r>
    <n v="6462"/>
    <s v="US-2017-133361"/>
    <d v="2017-05-14T00:00:00"/>
    <d v="2017-05-17T00:00:00"/>
    <s v="First Class"/>
    <s v="AJ-10780"/>
    <x v="321"/>
    <x v="1"/>
    <s v="United States"/>
    <s v="Baltimore"/>
    <x v="39"/>
    <n v="21215"/>
    <x v="3"/>
    <s v="TEC-AC-10003280"/>
    <x v="2"/>
    <x v="11"/>
    <s v="Belkin F8E887 USB Wired Ergonomic Keyboard"/>
    <n v="89.97"/>
    <n v="3"/>
    <n v="0"/>
    <x v="2913"/>
    <x v="0"/>
    <x v="3"/>
    <x v="1"/>
    <x v="5"/>
  </r>
  <r>
    <n v="6463"/>
    <s v="US-2017-133361"/>
    <d v="2017-05-14T00:00:00"/>
    <d v="2017-05-17T00:00:00"/>
    <s v="First Class"/>
    <s v="AJ-10780"/>
    <x v="321"/>
    <x v="1"/>
    <s v="United States"/>
    <s v="Baltimore"/>
    <x v="39"/>
    <n v="21215"/>
    <x v="3"/>
    <s v="FUR-CH-10003298"/>
    <x v="0"/>
    <x v="1"/>
    <s v="Office Star - Contemporary Task Swivel chair with Loop Arms, Charcoal"/>
    <n v="261.95999999999998"/>
    <n v="2"/>
    <n v="0"/>
    <x v="5142"/>
    <x v="0"/>
    <x v="3"/>
    <x v="1"/>
    <x v="5"/>
  </r>
  <r>
    <n v="6464"/>
    <s v="US-2017-133361"/>
    <d v="2017-05-14T00:00:00"/>
    <d v="2017-05-17T00:00:00"/>
    <s v="First Class"/>
    <s v="AJ-10780"/>
    <x v="321"/>
    <x v="1"/>
    <s v="United States"/>
    <s v="Baltimore"/>
    <x v="39"/>
    <n v="21215"/>
    <x v="3"/>
    <s v="OFF-LA-10004544"/>
    <x v="1"/>
    <x v="2"/>
    <s v="Avery 505"/>
    <n v="74"/>
    <n v="5"/>
    <n v="0"/>
    <x v="3360"/>
    <x v="0"/>
    <x v="3"/>
    <x v="1"/>
    <x v="5"/>
  </r>
  <r>
    <n v="6465"/>
    <s v="US-2016-155404"/>
    <d v="2016-09-22T00:00:00"/>
    <d v="2016-09-28T00:00:00"/>
    <s v="Standard Class"/>
    <s v="AS-10630"/>
    <x v="357"/>
    <x v="2"/>
    <s v="United States"/>
    <s v="Louisville"/>
    <x v="0"/>
    <n v="40214"/>
    <x v="0"/>
    <s v="FUR-FU-10004586"/>
    <x v="0"/>
    <x v="5"/>
    <s v="G.E. Longer-Life Indoor Recessed Floodlight Bulbs"/>
    <n v="13.28"/>
    <n v="2"/>
    <n v="0"/>
    <x v="2738"/>
    <x v="0"/>
    <x v="0"/>
    <x v="2"/>
    <x v="8"/>
  </r>
  <r>
    <n v="6466"/>
    <s v="CA-2015-114503"/>
    <d v="2015-11-13T00:00:00"/>
    <d v="2015-11-17T00:00:00"/>
    <s v="Standard Class"/>
    <s v="AA-10375"/>
    <x v="211"/>
    <x v="0"/>
    <s v="United States"/>
    <s v="Lebanon"/>
    <x v="18"/>
    <n v="37087"/>
    <x v="0"/>
    <s v="OFF-ST-10003572"/>
    <x v="1"/>
    <x v="4"/>
    <s v="Portfile Personal File Boxes"/>
    <n v="84.96"/>
    <n v="6"/>
    <n v="0.2"/>
    <x v="5143"/>
    <x v="2"/>
    <x v="1"/>
    <x v="0"/>
    <x v="0"/>
  </r>
  <r>
    <n v="6467"/>
    <s v="CA-2017-153080"/>
    <d v="2017-05-22T00:00:00"/>
    <d v="2017-05-25T00:00:00"/>
    <s v="Second Class"/>
    <s v="EH-13945"/>
    <x v="13"/>
    <x v="0"/>
    <s v="United States"/>
    <s v="Los Angeles"/>
    <x v="1"/>
    <n v="90008"/>
    <x v="1"/>
    <s v="TEC-AC-10002331"/>
    <x v="2"/>
    <x v="11"/>
    <s v="Maxell 74 Minute CDR, 10/Pack"/>
    <n v="68.459999999999994"/>
    <n v="7"/>
    <n v="0"/>
    <x v="5144"/>
    <x v="0"/>
    <x v="3"/>
    <x v="1"/>
    <x v="5"/>
  </r>
  <r>
    <n v="6468"/>
    <s v="CA-2016-163804"/>
    <d v="2016-12-02T00:00:00"/>
    <d v="2016-12-08T00:00:00"/>
    <s v="Standard Class"/>
    <s v="DB-13270"/>
    <x v="489"/>
    <x v="2"/>
    <s v="United States"/>
    <s v="Providence"/>
    <x v="34"/>
    <n v="2908"/>
    <x v="3"/>
    <s v="OFF-ST-10000142"/>
    <x v="1"/>
    <x v="4"/>
    <s v="Deluxe Rollaway Locking File with Drawer"/>
    <n v="2079.4"/>
    <n v="5"/>
    <n v="0"/>
    <x v="5145"/>
    <x v="0"/>
    <x v="0"/>
    <x v="0"/>
    <x v="4"/>
  </r>
  <r>
    <n v="6469"/>
    <s v="CA-2016-163804"/>
    <d v="2016-12-02T00:00:00"/>
    <d v="2016-12-08T00:00:00"/>
    <s v="Standard Class"/>
    <s v="DB-13270"/>
    <x v="489"/>
    <x v="2"/>
    <s v="United States"/>
    <s v="Providence"/>
    <x v="34"/>
    <n v="2908"/>
    <x v="3"/>
    <s v="TEC-PH-10000441"/>
    <x v="2"/>
    <x v="7"/>
    <s v="VTech DS6151"/>
    <n v="629.95000000000005"/>
    <n v="5"/>
    <n v="0"/>
    <x v="4941"/>
    <x v="0"/>
    <x v="0"/>
    <x v="0"/>
    <x v="4"/>
  </r>
  <r>
    <n v="6470"/>
    <s v="CA-2016-163804"/>
    <d v="2016-12-02T00:00:00"/>
    <d v="2016-12-08T00:00:00"/>
    <s v="Standard Class"/>
    <s v="DB-13270"/>
    <x v="489"/>
    <x v="2"/>
    <s v="United States"/>
    <s v="Providence"/>
    <x v="34"/>
    <n v="2908"/>
    <x v="3"/>
    <s v="FUR-FU-10004864"/>
    <x v="0"/>
    <x v="5"/>
    <s v="Eldon 500 Class Desk Accessories"/>
    <n v="72.42"/>
    <n v="6"/>
    <n v="0"/>
    <x v="5146"/>
    <x v="0"/>
    <x v="0"/>
    <x v="0"/>
    <x v="4"/>
  </r>
  <r>
    <n v="6471"/>
    <s v="CA-2015-108532"/>
    <d v="2015-08-29T00:00:00"/>
    <d v="2015-09-02T00:00:00"/>
    <s v="Standard Class"/>
    <s v="CC-12100"/>
    <x v="385"/>
    <x v="2"/>
    <s v="United States"/>
    <s v="Detroit"/>
    <x v="12"/>
    <n v="48234"/>
    <x v="2"/>
    <s v="TEC-PH-10001750"/>
    <x v="2"/>
    <x v="7"/>
    <s v="Samsung Rugby III"/>
    <n v="131.97999999999999"/>
    <n v="2"/>
    <n v="0"/>
    <x v="205"/>
    <x v="0"/>
    <x v="1"/>
    <x v="2"/>
    <x v="6"/>
  </r>
  <r>
    <n v="6472"/>
    <s v="CA-2015-108532"/>
    <d v="2015-08-29T00:00:00"/>
    <d v="2015-09-02T00:00:00"/>
    <s v="Standard Class"/>
    <s v="CC-12100"/>
    <x v="385"/>
    <x v="2"/>
    <s v="United States"/>
    <s v="Detroit"/>
    <x v="12"/>
    <n v="48234"/>
    <x v="2"/>
    <s v="TEC-AC-10004510"/>
    <x v="2"/>
    <x v="11"/>
    <s v="Logitech Desktop MK120 Mouse and keyboard Combo"/>
    <n v="114.52"/>
    <n v="7"/>
    <n v="0"/>
    <x v="5147"/>
    <x v="0"/>
    <x v="1"/>
    <x v="2"/>
    <x v="6"/>
  </r>
  <r>
    <n v="6473"/>
    <s v="CA-2014-151897"/>
    <d v="2014-06-06T00:00:00"/>
    <d v="2014-06-10T00:00:00"/>
    <s v="Standard Class"/>
    <s v="VT-21700"/>
    <x v="725"/>
    <x v="2"/>
    <s v="United States"/>
    <s v="Houston"/>
    <x v="5"/>
    <n v="77070"/>
    <x v="2"/>
    <s v="OFF-LA-10001074"/>
    <x v="1"/>
    <x v="2"/>
    <s v="Round Specialty Laser Printer Labels"/>
    <n v="100.24"/>
    <n v="10"/>
    <n v="0.2"/>
    <x v="324"/>
    <x v="2"/>
    <x v="2"/>
    <x v="1"/>
    <x v="1"/>
  </r>
  <r>
    <n v="6474"/>
    <s v="CA-2016-113292"/>
    <d v="2016-03-18T00:00:00"/>
    <d v="2016-03-20T00:00:00"/>
    <s v="Second Class"/>
    <s v="DB-13060"/>
    <x v="72"/>
    <x v="0"/>
    <s v="United States"/>
    <s v="Columbia"/>
    <x v="18"/>
    <n v="38401"/>
    <x v="0"/>
    <s v="OFF-AP-10003590"/>
    <x v="1"/>
    <x v="9"/>
    <s v="Hoover WindTunnel Plus Canister Vacuum"/>
    <n v="871.8"/>
    <n v="3"/>
    <n v="0.2"/>
    <x v="5148"/>
    <x v="2"/>
    <x v="0"/>
    <x v="3"/>
    <x v="10"/>
  </r>
  <r>
    <n v="6475"/>
    <s v="CA-2014-149524"/>
    <d v="2014-01-14T00:00:00"/>
    <d v="2014-01-15T00:00:00"/>
    <s v="First Class"/>
    <s v="BS-11590"/>
    <x v="29"/>
    <x v="1"/>
    <s v="United States"/>
    <s v="Philadelphia"/>
    <x v="9"/>
    <n v="19140"/>
    <x v="3"/>
    <s v="FUR-BO-10003433"/>
    <x v="0"/>
    <x v="0"/>
    <s v="Sauder Cornerstone Collection Library"/>
    <n v="61.96"/>
    <n v="4"/>
    <n v="0.5"/>
    <x v="5149"/>
    <x v="1"/>
    <x v="2"/>
    <x v="3"/>
    <x v="9"/>
  </r>
  <r>
    <n v="6476"/>
    <s v="CA-2017-140872"/>
    <d v="2017-06-03T00:00:00"/>
    <d v="2017-06-10T00:00:00"/>
    <s v="Standard Class"/>
    <s v="NR-18550"/>
    <x v="749"/>
    <x v="0"/>
    <s v="United States"/>
    <s v="Pembroke Pines"/>
    <x v="2"/>
    <n v="33024"/>
    <x v="0"/>
    <s v="OFF-BI-10002432"/>
    <x v="1"/>
    <x v="8"/>
    <s v="Wilson Jones Standard D-Ring Binders"/>
    <n v="4.5540000000000003"/>
    <n v="3"/>
    <n v="0.7"/>
    <x v="5150"/>
    <x v="1"/>
    <x v="3"/>
    <x v="1"/>
    <x v="1"/>
  </r>
  <r>
    <n v="6477"/>
    <s v="CA-2017-140872"/>
    <d v="2017-06-03T00:00:00"/>
    <d v="2017-06-10T00:00:00"/>
    <s v="Standard Class"/>
    <s v="NR-18550"/>
    <x v="749"/>
    <x v="0"/>
    <s v="United States"/>
    <s v="Pembroke Pines"/>
    <x v="2"/>
    <n v="33024"/>
    <x v="0"/>
    <s v="OFF-AP-10003622"/>
    <x v="1"/>
    <x v="9"/>
    <s v="Bravo II Megaboss 12-Amp Hard Body Upright, Replacement Belts, 2 Belts per Pack"/>
    <n v="5.2"/>
    <n v="2"/>
    <n v="0.2"/>
    <x v="5151"/>
    <x v="2"/>
    <x v="3"/>
    <x v="1"/>
    <x v="1"/>
  </r>
  <r>
    <n v="6478"/>
    <s v="CA-2017-140872"/>
    <d v="2017-06-03T00:00:00"/>
    <d v="2017-06-10T00:00:00"/>
    <s v="Standard Class"/>
    <s v="NR-18550"/>
    <x v="749"/>
    <x v="0"/>
    <s v="United States"/>
    <s v="Pembroke Pines"/>
    <x v="2"/>
    <n v="33024"/>
    <x v="0"/>
    <s v="TEC-AC-10003832"/>
    <x v="2"/>
    <x v="11"/>
    <s v="Logitech P710e Mobile Speakerphone"/>
    <n v="205.99199999999999"/>
    <n v="1"/>
    <n v="0.2"/>
    <x v="5152"/>
    <x v="2"/>
    <x v="3"/>
    <x v="1"/>
    <x v="1"/>
  </r>
  <r>
    <n v="6479"/>
    <s v="CA-2017-140872"/>
    <d v="2017-06-03T00:00:00"/>
    <d v="2017-06-10T00:00:00"/>
    <s v="Standard Class"/>
    <s v="NR-18550"/>
    <x v="749"/>
    <x v="0"/>
    <s v="United States"/>
    <s v="Pembroke Pines"/>
    <x v="2"/>
    <n v="33024"/>
    <x v="0"/>
    <s v="OFF-PA-10000809"/>
    <x v="1"/>
    <x v="10"/>
    <s v="Xerox 206"/>
    <n v="15.552"/>
    <n v="3"/>
    <n v="0.2"/>
    <x v="12"/>
    <x v="2"/>
    <x v="3"/>
    <x v="1"/>
    <x v="1"/>
  </r>
  <r>
    <n v="6480"/>
    <s v="CA-2017-140872"/>
    <d v="2017-06-03T00:00:00"/>
    <d v="2017-06-10T00:00:00"/>
    <s v="Standard Class"/>
    <s v="NR-18550"/>
    <x v="749"/>
    <x v="0"/>
    <s v="United States"/>
    <s v="Pembroke Pines"/>
    <x v="2"/>
    <n v="33024"/>
    <x v="0"/>
    <s v="TEC-PH-10000441"/>
    <x v="2"/>
    <x v="7"/>
    <s v="VTech DS6151"/>
    <n v="503.96"/>
    <n v="5"/>
    <n v="0.2"/>
    <x v="5153"/>
    <x v="2"/>
    <x v="3"/>
    <x v="1"/>
    <x v="1"/>
  </r>
  <r>
    <n v="6481"/>
    <s v="CA-2017-140872"/>
    <d v="2017-06-03T00:00:00"/>
    <d v="2017-06-10T00:00:00"/>
    <s v="Standard Class"/>
    <s v="NR-18550"/>
    <x v="749"/>
    <x v="0"/>
    <s v="United States"/>
    <s v="Pembroke Pines"/>
    <x v="2"/>
    <n v="33024"/>
    <x v="0"/>
    <s v="OFF-AP-10002287"/>
    <x v="1"/>
    <x v="9"/>
    <s v="Eureka Sanitaire  Multi-Pro Heavy-Duty Upright, Disposable Bags"/>
    <n v="24.472000000000001"/>
    <n v="7"/>
    <n v="0.2"/>
    <x v="5154"/>
    <x v="2"/>
    <x v="3"/>
    <x v="1"/>
    <x v="1"/>
  </r>
  <r>
    <n v="6482"/>
    <s v="CA-2017-140872"/>
    <d v="2017-06-03T00:00:00"/>
    <d v="2017-06-10T00:00:00"/>
    <s v="Standard Class"/>
    <s v="NR-18550"/>
    <x v="749"/>
    <x v="0"/>
    <s v="United States"/>
    <s v="Pembroke Pines"/>
    <x v="2"/>
    <n v="33024"/>
    <x v="0"/>
    <s v="FUR-BO-10002824"/>
    <x v="0"/>
    <x v="0"/>
    <s v="Bush Mission Pointe Library"/>
    <n v="241.56800000000001"/>
    <n v="2"/>
    <n v="0.2"/>
    <x v="232"/>
    <x v="2"/>
    <x v="3"/>
    <x v="1"/>
    <x v="1"/>
  </r>
  <r>
    <n v="6483"/>
    <s v="CA-2017-140872"/>
    <d v="2017-06-03T00:00:00"/>
    <d v="2017-06-10T00:00:00"/>
    <s v="Standard Class"/>
    <s v="NR-18550"/>
    <x v="749"/>
    <x v="0"/>
    <s v="United States"/>
    <s v="Pembroke Pines"/>
    <x v="2"/>
    <n v="33024"/>
    <x v="0"/>
    <s v="TEC-AC-10002942"/>
    <x v="2"/>
    <x v="11"/>
    <s v="WD My Passport Ultra 1TB Portable External Hard Drive"/>
    <n v="110.4"/>
    <n v="2"/>
    <n v="0.2"/>
    <x v="5155"/>
    <x v="2"/>
    <x v="3"/>
    <x v="1"/>
    <x v="1"/>
  </r>
  <r>
    <n v="6484"/>
    <s v="CA-2017-113908"/>
    <d v="2017-06-03T00:00:00"/>
    <d v="2017-06-09T00:00:00"/>
    <s v="Standard Class"/>
    <s v="KN-16390"/>
    <x v="471"/>
    <x v="1"/>
    <s v="United States"/>
    <s v="New York City"/>
    <x v="15"/>
    <n v="10011"/>
    <x v="3"/>
    <s v="FUR-TA-10001932"/>
    <x v="0"/>
    <x v="3"/>
    <s v="Chromcraft 48&quot; x 96&quot; Racetrack Double Pedestal Table"/>
    <n v="384.76799999999997"/>
    <n v="2"/>
    <n v="0.4"/>
    <x v="5156"/>
    <x v="1"/>
    <x v="3"/>
    <x v="1"/>
    <x v="1"/>
  </r>
  <r>
    <n v="6485"/>
    <s v="CA-2017-113908"/>
    <d v="2017-06-03T00:00:00"/>
    <d v="2017-06-09T00:00:00"/>
    <s v="Standard Class"/>
    <s v="KN-16390"/>
    <x v="471"/>
    <x v="1"/>
    <s v="United States"/>
    <s v="New York City"/>
    <x v="15"/>
    <n v="10011"/>
    <x v="3"/>
    <s v="TEC-MA-10003173"/>
    <x v="2"/>
    <x v="15"/>
    <s v="Hewlett-Packard 300S Scientific Calculator"/>
    <n v="78.66"/>
    <n v="6"/>
    <n v="0"/>
    <x v="5157"/>
    <x v="0"/>
    <x v="3"/>
    <x v="1"/>
    <x v="1"/>
  </r>
  <r>
    <n v="6486"/>
    <s v="CA-2017-113908"/>
    <d v="2017-06-03T00:00:00"/>
    <d v="2017-06-09T00:00:00"/>
    <s v="Standard Class"/>
    <s v="KN-16390"/>
    <x v="471"/>
    <x v="1"/>
    <s v="United States"/>
    <s v="New York City"/>
    <x v="15"/>
    <n v="10011"/>
    <x v="3"/>
    <s v="OFF-PA-10004156"/>
    <x v="1"/>
    <x v="10"/>
    <s v="Xerox 188"/>
    <n v="45.36"/>
    <n v="4"/>
    <n v="0"/>
    <x v="4761"/>
    <x v="0"/>
    <x v="3"/>
    <x v="1"/>
    <x v="1"/>
  </r>
  <r>
    <n v="6487"/>
    <s v="CA-2015-120621"/>
    <d v="2015-03-21T00:00:00"/>
    <d v="2015-03-26T00:00:00"/>
    <s v="Standard Class"/>
    <s v="JW-16075"/>
    <x v="493"/>
    <x v="0"/>
    <s v="United States"/>
    <s v="Jacksonville"/>
    <x v="3"/>
    <n v="28540"/>
    <x v="0"/>
    <s v="OFF-AP-10002945"/>
    <x v="1"/>
    <x v="9"/>
    <s v="Honeywell Enviracaire Portable HEPA Air Cleaner for 17' x 22' Room"/>
    <n v="962.08"/>
    <n v="4"/>
    <n v="0.2"/>
    <x v="5158"/>
    <x v="2"/>
    <x v="1"/>
    <x v="3"/>
    <x v="10"/>
  </r>
  <r>
    <n v="6488"/>
    <s v="CA-2015-120621"/>
    <d v="2015-03-21T00:00:00"/>
    <d v="2015-03-26T00:00:00"/>
    <s v="Standard Class"/>
    <s v="JW-16075"/>
    <x v="493"/>
    <x v="0"/>
    <s v="United States"/>
    <s v="Jacksonville"/>
    <x v="3"/>
    <n v="28540"/>
    <x v="0"/>
    <s v="OFF-BI-10000948"/>
    <x v="1"/>
    <x v="8"/>
    <s v="GBC Laser Imprintable Binding System Covers, Desert Sand"/>
    <n v="12.843"/>
    <n v="3"/>
    <n v="0.7"/>
    <x v="5159"/>
    <x v="1"/>
    <x v="1"/>
    <x v="3"/>
    <x v="10"/>
  </r>
  <r>
    <n v="6489"/>
    <s v="CA-2015-120621"/>
    <d v="2015-03-21T00:00:00"/>
    <d v="2015-03-26T00:00:00"/>
    <s v="Standard Class"/>
    <s v="JW-16075"/>
    <x v="493"/>
    <x v="0"/>
    <s v="United States"/>
    <s v="Jacksonville"/>
    <x v="3"/>
    <n v="28540"/>
    <x v="0"/>
    <s v="OFF-PA-10002254"/>
    <x v="1"/>
    <x v="10"/>
    <s v="Xerox 1883"/>
    <n v="295.45600000000002"/>
    <n v="14"/>
    <n v="0.2"/>
    <x v="5160"/>
    <x v="2"/>
    <x v="1"/>
    <x v="3"/>
    <x v="10"/>
  </r>
  <r>
    <n v="6490"/>
    <s v="US-2017-148866"/>
    <d v="2017-09-19T00:00:00"/>
    <d v="2017-09-24T00:00:00"/>
    <s v="Standard Class"/>
    <s v="JM-15535"/>
    <x v="341"/>
    <x v="0"/>
    <s v="United States"/>
    <s v="New York City"/>
    <x v="15"/>
    <n v="10011"/>
    <x v="3"/>
    <s v="OFF-PA-10004782"/>
    <x v="1"/>
    <x v="10"/>
    <s v="Xerox 228"/>
    <n v="32.4"/>
    <n v="5"/>
    <n v="0"/>
    <x v="56"/>
    <x v="0"/>
    <x v="3"/>
    <x v="2"/>
    <x v="8"/>
  </r>
  <r>
    <n v="6491"/>
    <s v="CA-2014-149594"/>
    <d v="2014-09-15T00:00:00"/>
    <d v="2014-09-19T00:00:00"/>
    <s v="Standard Class"/>
    <s v="MF-18250"/>
    <x v="751"/>
    <x v="1"/>
    <s v="United States"/>
    <s v="Philadelphia"/>
    <x v="9"/>
    <n v="19120"/>
    <x v="3"/>
    <s v="FUR-FU-10000222"/>
    <x v="0"/>
    <x v="5"/>
    <s v="Seth Thomas 16&quot; Steel Case Clock"/>
    <n v="103.93600000000001"/>
    <n v="4"/>
    <n v="0.2"/>
    <x v="5161"/>
    <x v="2"/>
    <x v="2"/>
    <x v="2"/>
    <x v="8"/>
  </r>
  <r>
    <n v="6492"/>
    <s v="CA-2016-113845"/>
    <d v="2016-11-20T00:00:00"/>
    <d v="2016-11-25T00:00:00"/>
    <s v="Standard Class"/>
    <s v="FA-14230"/>
    <x v="135"/>
    <x v="1"/>
    <s v="United States"/>
    <s v="Orlando"/>
    <x v="2"/>
    <n v="32839"/>
    <x v="0"/>
    <s v="FUR-BO-10004695"/>
    <x v="0"/>
    <x v="0"/>
    <s v="O'Sullivan 2-Door Barrister Bookcase in Odessa Pine"/>
    <n v="289.56799999999998"/>
    <n v="2"/>
    <n v="0.2"/>
    <x v="2578"/>
    <x v="2"/>
    <x v="0"/>
    <x v="0"/>
    <x v="0"/>
  </r>
  <r>
    <n v="6493"/>
    <s v="CA-2016-113845"/>
    <d v="2016-11-20T00:00:00"/>
    <d v="2016-11-25T00:00:00"/>
    <s v="Standard Class"/>
    <s v="FA-14230"/>
    <x v="135"/>
    <x v="1"/>
    <s v="United States"/>
    <s v="Orlando"/>
    <x v="2"/>
    <n v="32839"/>
    <x v="0"/>
    <s v="OFF-ST-10003327"/>
    <x v="1"/>
    <x v="4"/>
    <s v="Akro-Mils 12-Gallon Tote"/>
    <n v="39.72"/>
    <n v="5"/>
    <n v="0.2"/>
    <x v="5162"/>
    <x v="2"/>
    <x v="0"/>
    <x v="0"/>
    <x v="0"/>
  </r>
  <r>
    <n v="6494"/>
    <s v="CA-2016-113845"/>
    <d v="2016-11-20T00:00:00"/>
    <d v="2016-11-25T00:00:00"/>
    <s v="Standard Class"/>
    <s v="FA-14230"/>
    <x v="135"/>
    <x v="1"/>
    <s v="United States"/>
    <s v="Orlando"/>
    <x v="2"/>
    <n v="32839"/>
    <x v="0"/>
    <s v="TEC-PH-10003357"/>
    <x v="2"/>
    <x v="7"/>
    <s v="Grandstream GXP2100 Mainstream Business Phone"/>
    <n v="244.768"/>
    <n v="4"/>
    <n v="0.2"/>
    <x v="5163"/>
    <x v="2"/>
    <x v="0"/>
    <x v="0"/>
    <x v="0"/>
  </r>
  <r>
    <n v="6495"/>
    <s v="CA-2017-111262"/>
    <d v="2017-10-28T00:00:00"/>
    <d v="2017-11-01T00:00:00"/>
    <s v="Second Class"/>
    <s v="KH-16510"/>
    <x v="168"/>
    <x v="0"/>
    <s v="United States"/>
    <s v="Houston"/>
    <x v="5"/>
    <n v="77095"/>
    <x v="2"/>
    <s v="TEC-AC-10002167"/>
    <x v="2"/>
    <x v="11"/>
    <s v="Imation 8gb Micro Traveldrive Usb 2.0 Flash Drive"/>
    <n v="24"/>
    <n v="2"/>
    <n v="0.2"/>
    <x v="750"/>
    <x v="2"/>
    <x v="3"/>
    <x v="0"/>
    <x v="2"/>
  </r>
  <r>
    <n v="6496"/>
    <s v="CA-2017-111262"/>
    <d v="2017-10-28T00:00:00"/>
    <d v="2017-11-01T00:00:00"/>
    <s v="Second Class"/>
    <s v="KH-16510"/>
    <x v="168"/>
    <x v="0"/>
    <s v="United States"/>
    <s v="Houston"/>
    <x v="5"/>
    <n v="77095"/>
    <x v="2"/>
    <s v="OFF-PA-10001937"/>
    <x v="1"/>
    <x v="10"/>
    <s v="Xerox 21"/>
    <n v="15.552"/>
    <n v="3"/>
    <n v="0.2"/>
    <x v="12"/>
    <x v="2"/>
    <x v="3"/>
    <x v="0"/>
    <x v="2"/>
  </r>
  <r>
    <n v="6497"/>
    <s v="CA-2017-111262"/>
    <d v="2017-10-28T00:00:00"/>
    <d v="2017-11-01T00:00:00"/>
    <s v="Second Class"/>
    <s v="KH-16510"/>
    <x v="168"/>
    <x v="0"/>
    <s v="United States"/>
    <s v="Houston"/>
    <x v="5"/>
    <n v="77095"/>
    <x v="2"/>
    <s v="TEC-AC-10004510"/>
    <x v="2"/>
    <x v="11"/>
    <s v="Logitech Desktop MK120 Mouse and keyboard Combo"/>
    <n v="26.175999999999998"/>
    <n v="2"/>
    <n v="0.2"/>
    <x v="2920"/>
    <x v="2"/>
    <x v="3"/>
    <x v="0"/>
    <x v="2"/>
  </r>
  <r>
    <n v="6498"/>
    <s v="CA-2015-103135"/>
    <d v="2015-07-24T00:00:00"/>
    <d v="2015-07-28T00:00:00"/>
    <s v="Standard Class"/>
    <s v="SS-20515"/>
    <x v="776"/>
    <x v="2"/>
    <s v="United States"/>
    <s v="Louisville"/>
    <x v="0"/>
    <n v="40214"/>
    <x v="0"/>
    <s v="FUR-FU-10001487"/>
    <x v="0"/>
    <x v="5"/>
    <s v="Eldon Expressions Wood and Plastic Desk Accessories, Cherry Wood"/>
    <n v="20.94"/>
    <n v="3"/>
    <n v="0"/>
    <x v="2776"/>
    <x v="0"/>
    <x v="1"/>
    <x v="2"/>
    <x v="7"/>
  </r>
  <r>
    <n v="6499"/>
    <s v="CA-2015-103135"/>
    <d v="2015-07-24T00:00:00"/>
    <d v="2015-07-28T00:00:00"/>
    <s v="Standard Class"/>
    <s v="SS-20515"/>
    <x v="776"/>
    <x v="2"/>
    <s v="United States"/>
    <s v="Louisville"/>
    <x v="0"/>
    <n v="40214"/>
    <x v="0"/>
    <s v="OFF-BI-10000069"/>
    <x v="1"/>
    <x v="8"/>
    <s v="GBC Prepunched Paper, 19-Hole, for Binding Systems, 24-lb"/>
    <n v="135.09"/>
    <n v="9"/>
    <n v="0"/>
    <x v="5164"/>
    <x v="0"/>
    <x v="1"/>
    <x v="2"/>
    <x v="7"/>
  </r>
  <r>
    <n v="6500"/>
    <s v="CA-2015-103135"/>
    <d v="2015-07-24T00:00:00"/>
    <d v="2015-07-28T00:00:00"/>
    <s v="Standard Class"/>
    <s v="SS-20515"/>
    <x v="776"/>
    <x v="2"/>
    <s v="United States"/>
    <s v="Louisville"/>
    <x v="0"/>
    <n v="40214"/>
    <x v="0"/>
    <s v="TEC-AC-10003289"/>
    <x v="2"/>
    <x v="11"/>
    <s v="Anker Ultra-Slim Mini Bluetooth 3.0 Wireless Keyboard"/>
    <n v="279.86"/>
    <n v="14"/>
    <n v="0"/>
    <x v="5165"/>
    <x v="0"/>
    <x v="1"/>
    <x v="2"/>
    <x v="7"/>
  </r>
  <r>
    <n v="6501"/>
    <s v="CA-2015-103135"/>
    <d v="2015-07-24T00:00:00"/>
    <d v="2015-07-28T00:00:00"/>
    <s v="Standard Class"/>
    <s v="SS-20515"/>
    <x v="776"/>
    <x v="2"/>
    <s v="United States"/>
    <s v="Louisville"/>
    <x v="0"/>
    <n v="40214"/>
    <x v="0"/>
    <s v="OFF-BI-10000069"/>
    <x v="1"/>
    <x v="8"/>
    <s v="GBC Prepunched Paper, 19-Hole, for Binding Systems, 24-lb"/>
    <n v="90.06"/>
    <n v="6"/>
    <n v="0"/>
    <x v="5166"/>
    <x v="0"/>
    <x v="1"/>
    <x v="2"/>
    <x v="7"/>
  </r>
  <r>
    <n v="6502"/>
    <s v="CA-2014-129147"/>
    <d v="2014-11-02T00:00:00"/>
    <d v="2014-11-06T00:00:00"/>
    <s v="Standard Class"/>
    <s v="LC-17050"/>
    <x v="702"/>
    <x v="0"/>
    <s v="United States"/>
    <s v="Medina"/>
    <x v="24"/>
    <n v="44256"/>
    <x v="3"/>
    <s v="TEC-PH-10001299"/>
    <x v="2"/>
    <x v="7"/>
    <s v="Polycom CX300 Desktop Phone USB VoIP phone"/>
    <n v="539.96400000000006"/>
    <n v="6"/>
    <n v="0.4"/>
    <x v="2873"/>
    <x v="1"/>
    <x v="2"/>
    <x v="0"/>
    <x v="0"/>
  </r>
  <r>
    <n v="6503"/>
    <s v="CA-2014-129147"/>
    <d v="2014-11-02T00:00:00"/>
    <d v="2014-11-06T00:00:00"/>
    <s v="Standard Class"/>
    <s v="LC-17050"/>
    <x v="702"/>
    <x v="0"/>
    <s v="United States"/>
    <s v="Medina"/>
    <x v="24"/>
    <n v="44256"/>
    <x v="3"/>
    <s v="TEC-PH-10001552"/>
    <x v="2"/>
    <x v="7"/>
    <s v="I Need's 3d Hello Kitty Hybrid Silicone Case Cover for HTC One X 4g with 3d Hello Kitty Stylus Pen Green/pink"/>
    <n v="50.231999999999999"/>
    <n v="7"/>
    <n v="0.4"/>
    <x v="5167"/>
    <x v="1"/>
    <x v="2"/>
    <x v="0"/>
    <x v="0"/>
  </r>
  <r>
    <n v="6504"/>
    <s v="CA-2014-129147"/>
    <d v="2014-11-02T00:00:00"/>
    <d v="2014-11-06T00:00:00"/>
    <s v="Standard Class"/>
    <s v="LC-17050"/>
    <x v="702"/>
    <x v="0"/>
    <s v="United States"/>
    <s v="Medina"/>
    <x v="24"/>
    <n v="44256"/>
    <x v="3"/>
    <s v="OFF-BI-10001098"/>
    <x v="1"/>
    <x v="8"/>
    <s v="Acco D-Ring Binder w/DublLock"/>
    <n v="19.242000000000001"/>
    <n v="3"/>
    <n v="0.7"/>
    <x v="5168"/>
    <x v="1"/>
    <x v="2"/>
    <x v="0"/>
    <x v="0"/>
  </r>
  <r>
    <n v="6505"/>
    <s v="CA-2017-128265"/>
    <d v="2017-11-17T00:00:00"/>
    <d v="2017-11-22T00:00:00"/>
    <s v="Second Class"/>
    <s v="VW-21775"/>
    <x v="100"/>
    <x v="1"/>
    <s v="United States"/>
    <s v="New York City"/>
    <x v="15"/>
    <n v="10011"/>
    <x v="3"/>
    <s v="OFF-ST-10000142"/>
    <x v="1"/>
    <x v="4"/>
    <s v="Deluxe Rollaway Locking File with Drawer"/>
    <n v="1247.6400000000001"/>
    <n v="3"/>
    <n v="0"/>
    <x v="1498"/>
    <x v="0"/>
    <x v="3"/>
    <x v="0"/>
    <x v="0"/>
  </r>
  <r>
    <n v="6506"/>
    <s v="CA-2016-152331"/>
    <d v="2016-06-26T00:00:00"/>
    <d v="2016-06-30T00:00:00"/>
    <s v="Standard Class"/>
    <s v="LD-16855"/>
    <x v="777"/>
    <x v="1"/>
    <s v="United States"/>
    <s v="Chicago"/>
    <x v="10"/>
    <n v="60653"/>
    <x v="2"/>
    <s v="OFF-AR-10001547"/>
    <x v="1"/>
    <x v="6"/>
    <s v="Newell 311"/>
    <n v="5.3040000000000003"/>
    <n v="3"/>
    <n v="0.2"/>
    <x v="5169"/>
    <x v="2"/>
    <x v="0"/>
    <x v="1"/>
    <x v="1"/>
  </r>
  <r>
    <n v="6507"/>
    <s v="US-2016-128909"/>
    <d v="2016-10-09T00:00:00"/>
    <d v="2016-10-11T00:00:00"/>
    <s v="Second Class"/>
    <s v="SP-20545"/>
    <x v="259"/>
    <x v="1"/>
    <s v="United States"/>
    <s v="Philadelphia"/>
    <x v="9"/>
    <n v="19143"/>
    <x v="3"/>
    <s v="OFF-PA-10001593"/>
    <x v="1"/>
    <x v="10"/>
    <s v="Xerox 1947"/>
    <n v="19.135999999999999"/>
    <n v="4"/>
    <n v="0.2"/>
    <x v="5170"/>
    <x v="2"/>
    <x v="0"/>
    <x v="0"/>
    <x v="2"/>
  </r>
  <r>
    <n v="6508"/>
    <s v="US-2016-128909"/>
    <d v="2016-10-09T00:00:00"/>
    <d v="2016-10-11T00:00:00"/>
    <s v="Second Class"/>
    <s v="SP-20545"/>
    <x v="259"/>
    <x v="1"/>
    <s v="United States"/>
    <s v="Philadelphia"/>
    <x v="9"/>
    <n v="19143"/>
    <x v="3"/>
    <s v="FUR-FU-10004071"/>
    <x v="0"/>
    <x v="5"/>
    <s v="Luxo Professional Magnifying Clamp-On Fluorescent Lamps"/>
    <n v="332.83199999999999"/>
    <n v="4"/>
    <n v="0.2"/>
    <x v="5171"/>
    <x v="2"/>
    <x v="0"/>
    <x v="0"/>
    <x v="2"/>
  </r>
  <r>
    <n v="6509"/>
    <s v="CA-2017-102197"/>
    <d v="2017-12-20T00:00:00"/>
    <d v="2017-12-26T00:00:00"/>
    <s v="Standard Class"/>
    <s v="DK-13150"/>
    <x v="83"/>
    <x v="1"/>
    <s v="United States"/>
    <s v="New York City"/>
    <x v="15"/>
    <n v="10009"/>
    <x v="3"/>
    <s v="OFF-PA-10001970"/>
    <x v="1"/>
    <x v="10"/>
    <s v="Xerox 1908"/>
    <n v="279.89999999999998"/>
    <n v="5"/>
    <n v="0"/>
    <x v="1042"/>
    <x v="0"/>
    <x v="3"/>
    <x v="0"/>
    <x v="4"/>
  </r>
  <r>
    <n v="6510"/>
    <s v="CA-2017-102197"/>
    <d v="2017-12-20T00:00:00"/>
    <d v="2017-12-26T00:00:00"/>
    <s v="Standard Class"/>
    <s v="DK-13150"/>
    <x v="83"/>
    <x v="1"/>
    <s v="United States"/>
    <s v="New York City"/>
    <x v="15"/>
    <n v="10009"/>
    <x v="3"/>
    <s v="OFF-BI-10001524"/>
    <x v="1"/>
    <x v="8"/>
    <s v="GBC Premium Transparent Covers with Diagonal Lined Pattern"/>
    <n v="50.351999999999997"/>
    <n v="3"/>
    <n v="0.2"/>
    <x v="5172"/>
    <x v="2"/>
    <x v="3"/>
    <x v="0"/>
    <x v="4"/>
  </r>
  <r>
    <n v="6511"/>
    <s v="CA-2017-102197"/>
    <d v="2017-12-20T00:00:00"/>
    <d v="2017-12-26T00:00:00"/>
    <s v="Standard Class"/>
    <s v="DK-13150"/>
    <x v="83"/>
    <x v="1"/>
    <s v="United States"/>
    <s v="New York City"/>
    <x v="15"/>
    <n v="10009"/>
    <x v="3"/>
    <s v="OFF-PA-10004156"/>
    <x v="1"/>
    <x v="10"/>
    <s v="Xerox 188"/>
    <n v="34.020000000000003"/>
    <n v="3"/>
    <n v="0"/>
    <x v="917"/>
    <x v="0"/>
    <x v="3"/>
    <x v="0"/>
    <x v="4"/>
  </r>
  <r>
    <n v="6512"/>
    <s v="CA-2017-167640"/>
    <d v="2017-03-06T00:00:00"/>
    <d v="2017-03-10T00:00:00"/>
    <s v="Standard Class"/>
    <s v="FC-14245"/>
    <x v="763"/>
    <x v="2"/>
    <s v="United States"/>
    <s v="San Francisco"/>
    <x v="1"/>
    <n v="94109"/>
    <x v="1"/>
    <s v="OFF-AR-10003158"/>
    <x v="1"/>
    <x v="6"/>
    <s v="Fluorescent Highlighters by Dixon"/>
    <n v="23.88"/>
    <n v="6"/>
    <n v="0"/>
    <x v="5173"/>
    <x v="0"/>
    <x v="3"/>
    <x v="3"/>
    <x v="10"/>
  </r>
  <r>
    <n v="6513"/>
    <s v="CA-2017-167640"/>
    <d v="2017-03-06T00:00:00"/>
    <d v="2017-03-10T00:00:00"/>
    <s v="Standard Class"/>
    <s v="FC-14245"/>
    <x v="763"/>
    <x v="2"/>
    <s v="United States"/>
    <s v="San Francisco"/>
    <x v="1"/>
    <n v="94109"/>
    <x v="1"/>
    <s v="OFF-LA-10004559"/>
    <x v="1"/>
    <x v="2"/>
    <s v="Avery 49"/>
    <n v="11.52"/>
    <n v="4"/>
    <n v="0"/>
    <x v="2054"/>
    <x v="0"/>
    <x v="3"/>
    <x v="3"/>
    <x v="10"/>
  </r>
  <r>
    <n v="6514"/>
    <s v="CA-2017-167640"/>
    <d v="2017-03-06T00:00:00"/>
    <d v="2017-03-10T00:00:00"/>
    <s v="Standard Class"/>
    <s v="FC-14245"/>
    <x v="763"/>
    <x v="2"/>
    <s v="United States"/>
    <s v="San Francisco"/>
    <x v="1"/>
    <n v="94109"/>
    <x v="1"/>
    <s v="OFF-PA-10001033"/>
    <x v="1"/>
    <x v="10"/>
    <s v="Xerox 1893"/>
    <n v="286.93"/>
    <n v="7"/>
    <n v="0"/>
    <x v="2524"/>
    <x v="0"/>
    <x v="3"/>
    <x v="3"/>
    <x v="10"/>
  </r>
  <r>
    <n v="6515"/>
    <s v="CA-2017-167640"/>
    <d v="2017-03-06T00:00:00"/>
    <d v="2017-03-10T00:00:00"/>
    <s v="Standard Class"/>
    <s v="FC-14245"/>
    <x v="763"/>
    <x v="2"/>
    <s v="United States"/>
    <s v="San Francisco"/>
    <x v="1"/>
    <n v="94109"/>
    <x v="1"/>
    <s v="TEC-PH-10001336"/>
    <x v="2"/>
    <x v="7"/>
    <s v="Digium D40 VoIP phone"/>
    <n v="206.38399999999999"/>
    <n v="2"/>
    <n v="0.2"/>
    <x v="5174"/>
    <x v="2"/>
    <x v="3"/>
    <x v="3"/>
    <x v="10"/>
  </r>
  <r>
    <n v="6516"/>
    <s v="US-2017-116652"/>
    <d v="2017-09-15T00:00:00"/>
    <d v="2017-09-19T00:00:00"/>
    <s v="Standard Class"/>
    <s v="RD-19480"/>
    <x v="502"/>
    <x v="0"/>
    <s v="United States"/>
    <s v="San Francisco"/>
    <x v="1"/>
    <n v="94122"/>
    <x v="1"/>
    <s v="FUR-CH-10002961"/>
    <x v="0"/>
    <x v="1"/>
    <s v="Leather Task Chair, Black"/>
    <n v="218.352"/>
    <n v="3"/>
    <n v="0.2"/>
    <x v="232"/>
    <x v="2"/>
    <x v="3"/>
    <x v="2"/>
    <x v="8"/>
  </r>
  <r>
    <n v="6517"/>
    <s v="US-2017-116652"/>
    <d v="2017-09-15T00:00:00"/>
    <d v="2017-09-19T00:00:00"/>
    <s v="Standard Class"/>
    <s v="RD-19480"/>
    <x v="502"/>
    <x v="0"/>
    <s v="United States"/>
    <s v="San Francisco"/>
    <x v="1"/>
    <n v="94122"/>
    <x v="1"/>
    <s v="FUR-FU-10001488"/>
    <x v="0"/>
    <x v="5"/>
    <s v="Tenex 46&quot; x 60&quot; Computer Anti-Static Chairmat, Rectangular Shaped"/>
    <n v="529.9"/>
    <n v="5"/>
    <n v="0"/>
    <x v="5175"/>
    <x v="0"/>
    <x v="3"/>
    <x v="2"/>
    <x v="8"/>
  </r>
  <r>
    <n v="6518"/>
    <s v="US-2017-116652"/>
    <d v="2017-09-15T00:00:00"/>
    <d v="2017-09-19T00:00:00"/>
    <s v="Standard Class"/>
    <s v="RD-19480"/>
    <x v="502"/>
    <x v="0"/>
    <s v="United States"/>
    <s v="San Francisco"/>
    <x v="1"/>
    <n v="94122"/>
    <x v="1"/>
    <s v="OFF-AR-10001915"/>
    <x v="1"/>
    <x v="6"/>
    <s v="Peel-Off China Markers"/>
    <n v="99.3"/>
    <n v="10"/>
    <n v="0"/>
    <x v="5176"/>
    <x v="0"/>
    <x v="3"/>
    <x v="2"/>
    <x v="8"/>
  </r>
  <r>
    <n v="6519"/>
    <s v="US-2017-116652"/>
    <d v="2017-09-15T00:00:00"/>
    <d v="2017-09-19T00:00:00"/>
    <s v="Standard Class"/>
    <s v="RD-19480"/>
    <x v="502"/>
    <x v="0"/>
    <s v="United States"/>
    <s v="San Francisco"/>
    <x v="1"/>
    <n v="94122"/>
    <x v="1"/>
    <s v="OFF-AP-10001205"/>
    <x v="1"/>
    <x v="9"/>
    <s v="Belkin 5 Outlet SurgeMaster Power Centers"/>
    <n v="108.96"/>
    <n v="2"/>
    <n v="0"/>
    <x v="5177"/>
    <x v="0"/>
    <x v="3"/>
    <x v="2"/>
    <x v="8"/>
  </r>
  <r>
    <n v="6520"/>
    <s v="US-2017-116652"/>
    <d v="2017-09-15T00:00:00"/>
    <d v="2017-09-19T00:00:00"/>
    <s v="Standard Class"/>
    <s v="RD-19480"/>
    <x v="502"/>
    <x v="0"/>
    <s v="United States"/>
    <s v="San Francisco"/>
    <x v="1"/>
    <n v="94122"/>
    <x v="1"/>
    <s v="OFF-BI-10004528"/>
    <x v="1"/>
    <x v="8"/>
    <s v="Cardinal Poly Pocket Divider Pockets for Ring Binders"/>
    <n v="2.6880000000000002"/>
    <n v="1"/>
    <n v="0.2"/>
    <x v="61"/>
    <x v="2"/>
    <x v="3"/>
    <x v="2"/>
    <x v="8"/>
  </r>
  <r>
    <n v="6521"/>
    <s v="CA-2017-138289"/>
    <d v="2017-01-16T00:00:00"/>
    <d v="2017-01-18T00:00:00"/>
    <s v="Second Class"/>
    <s v="AR-10540"/>
    <x v="481"/>
    <x v="0"/>
    <s v="United States"/>
    <s v="Jackson"/>
    <x v="12"/>
    <n v="49201"/>
    <x v="2"/>
    <s v="OFF-BI-10004995"/>
    <x v="1"/>
    <x v="8"/>
    <s v="GBC DocuBind P400 Electric Binding System"/>
    <n v="5443.96"/>
    <n v="4"/>
    <n v="0"/>
    <x v="5178"/>
    <x v="0"/>
    <x v="3"/>
    <x v="3"/>
    <x v="9"/>
  </r>
  <r>
    <n v="6522"/>
    <s v="CA-2017-138289"/>
    <d v="2017-01-16T00:00:00"/>
    <d v="2017-01-18T00:00:00"/>
    <s v="Second Class"/>
    <s v="AR-10540"/>
    <x v="481"/>
    <x v="0"/>
    <s v="United States"/>
    <s v="Jackson"/>
    <x v="12"/>
    <n v="49201"/>
    <x v="2"/>
    <s v="FUR-CH-10004626"/>
    <x v="0"/>
    <x v="1"/>
    <s v="Office Star Flex Back Scooter Chair with Aluminum Finish Frame"/>
    <n v="302.67"/>
    <n v="3"/>
    <n v="0"/>
    <x v="4161"/>
    <x v="0"/>
    <x v="3"/>
    <x v="3"/>
    <x v="9"/>
  </r>
  <r>
    <n v="6523"/>
    <s v="CA-2017-138289"/>
    <d v="2017-01-16T00:00:00"/>
    <d v="2017-01-18T00:00:00"/>
    <s v="Second Class"/>
    <s v="AR-10540"/>
    <x v="481"/>
    <x v="0"/>
    <s v="United States"/>
    <s v="Jackson"/>
    <x v="12"/>
    <n v="49201"/>
    <x v="2"/>
    <s v="OFF-PA-10001260"/>
    <x v="1"/>
    <x v="10"/>
    <s v="TOPS Money Receipt Book, Consecutively Numbered in Red,"/>
    <n v="56.07"/>
    <n v="7"/>
    <n v="0"/>
    <x v="5179"/>
    <x v="0"/>
    <x v="3"/>
    <x v="3"/>
    <x v="9"/>
  </r>
  <r>
    <n v="6524"/>
    <s v="CA-2016-129308"/>
    <d v="2016-07-07T00:00:00"/>
    <d v="2016-07-13T00:00:00"/>
    <s v="Standard Class"/>
    <s v="CC-12100"/>
    <x v="385"/>
    <x v="2"/>
    <s v="United States"/>
    <s v="Philadelphia"/>
    <x v="9"/>
    <n v="19120"/>
    <x v="3"/>
    <s v="OFF-LA-10002945"/>
    <x v="1"/>
    <x v="2"/>
    <s v="Permanent Self-Adhesive File Folder Labels for Typewriters, 1 1/8 x 3 1/2, White"/>
    <n v="10.08"/>
    <n v="2"/>
    <n v="0.2"/>
    <x v="5180"/>
    <x v="2"/>
    <x v="0"/>
    <x v="2"/>
    <x v="7"/>
  </r>
  <r>
    <n v="6525"/>
    <s v="CA-2016-129308"/>
    <d v="2016-07-07T00:00:00"/>
    <d v="2016-07-13T00:00:00"/>
    <s v="Standard Class"/>
    <s v="CC-12100"/>
    <x v="385"/>
    <x v="2"/>
    <s v="United States"/>
    <s v="Philadelphia"/>
    <x v="9"/>
    <n v="19120"/>
    <x v="3"/>
    <s v="TEC-PH-10002310"/>
    <x v="2"/>
    <x v="7"/>
    <s v="Panasonic KX T7731-B Digital phone"/>
    <n v="59.994"/>
    <n v="1"/>
    <n v="0.4"/>
    <x v="4533"/>
    <x v="1"/>
    <x v="0"/>
    <x v="2"/>
    <x v="7"/>
  </r>
  <r>
    <n v="6526"/>
    <s v="CA-2016-129308"/>
    <d v="2016-07-07T00:00:00"/>
    <d v="2016-07-13T00:00:00"/>
    <s v="Standard Class"/>
    <s v="CC-12100"/>
    <x v="385"/>
    <x v="2"/>
    <s v="United States"/>
    <s v="Philadelphia"/>
    <x v="9"/>
    <n v="19120"/>
    <x v="3"/>
    <s v="OFF-BI-10001525"/>
    <x v="1"/>
    <x v="8"/>
    <s v="Acco Pressboard Covers with Storage Hooks, 14 7/8&quot; x 11&quot;, Executive Red"/>
    <n v="5.7149999999999999"/>
    <n v="5"/>
    <n v="0.7"/>
    <x v="3916"/>
    <x v="1"/>
    <x v="0"/>
    <x v="2"/>
    <x v="7"/>
  </r>
  <r>
    <n v="6527"/>
    <s v="CA-2016-129308"/>
    <d v="2016-07-07T00:00:00"/>
    <d v="2016-07-13T00:00:00"/>
    <s v="Standard Class"/>
    <s v="CC-12100"/>
    <x v="385"/>
    <x v="2"/>
    <s v="United States"/>
    <s v="Philadelphia"/>
    <x v="9"/>
    <n v="19120"/>
    <x v="3"/>
    <s v="OFF-BI-10001308"/>
    <x v="1"/>
    <x v="8"/>
    <s v="GBC Standard Plastic Binding Systems' Combs"/>
    <n v="9.42"/>
    <n v="5"/>
    <n v="0.7"/>
    <x v="5181"/>
    <x v="1"/>
    <x v="0"/>
    <x v="2"/>
    <x v="7"/>
  </r>
  <r>
    <n v="6528"/>
    <s v="CA-2016-157791"/>
    <d v="2016-12-23T00:00:00"/>
    <d v="2016-12-28T00:00:00"/>
    <s v="Second Class"/>
    <s v="CA-11965"/>
    <x v="662"/>
    <x v="1"/>
    <s v="United States"/>
    <s v="Warwick"/>
    <x v="34"/>
    <n v="2886"/>
    <x v="3"/>
    <s v="TEC-CO-10002095"/>
    <x v="2"/>
    <x v="16"/>
    <s v="Hewlett Packard 610 Color Digital Copier / Printer"/>
    <n v="1999.96"/>
    <n v="4"/>
    <n v="0"/>
    <x v="5182"/>
    <x v="0"/>
    <x v="0"/>
    <x v="0"/>
    <x v="4"/>
  </r>
  <r>
    <n v="6529"/>
    <s v="CA-2014-146864"/>
    <d v="2014-12-22T00:00:00"/>
    <d v="2014-12-26T00:00:00"/>
    <s v="Standard Class"/>
    <s v="BT-11530"/>
    <x v="404"/>
    <x v="2"/>
    <s v="United States"/>
    <s v="New York City"/>
    <x v="15"/>
    <n v="10024"/>
    <x v="3"/>
    <s v="OFF-ST-10004946"/>
    <x v="1"/>
    <x v="4"/>
    <s v="Desktop 3-Pocket Hot File"/>
    <n v="216.4"/>
    <n v="4"/>
    <n v="0"/>
    <x v="5183"/>
    <x v="0"/>
    <x v="2"/>
    <x v="0"/>
    <x v="4"/>
  </r>
  <r>
    <n v="6530"/>
    <s v="CA-2014-103744"/>
    <d v="2014-02-23T00:00:00"/>
    <d v="2014-02-27T00:00:00"/>
    <s v="Standard Class"/>
    <s v="MG-17875"/>
    <x v="675"/>
    <x v="2"/>
    <s v="United States"/>
    <s v="El Paso"/>
    <x v="5"/>
    <n v="79907"/>
    <x v="2"/>
    <s v="OFF-LA-10004425"/>
    <x v="1"/>
    <x v="2"/>
    <s v="Staple-on labels"/>
    <n v="6.9359999999999999"/>
    <n v="3"/>
    <n v="0.2"/>
    <x v="5184"/>
    <x v="2"/>
    <x v="2"/>
    <x v="3"/>
    <x v="11"/>
  </r>
  <r>
    <n v="6531"/>
    <s v="CA-2014-103744"/>
    <d v="2014-02-23T00:00:00"/>
    <d v="2014-02-27T00:00:00"/>
    <s v="Standard Class"/>
    <s v="MG-17875"/>
    <x v="675"/>
    <x v="2"/>
    <s v="United States"/>
    <s v="El Paso"/>
    <x v="5"/>
    <n v="79907"/>
    <x v="2"/>
    <s v="OFF-BI-10000320"/>
    <x v="1"/>
    <x v="8"/>
    <s v="GBC Plastic Binding Combs"/>
    <n v="4.4279999999999999"/>
    <n v="3"/>
    <n v="0.8"/>
    <x v="5185"/>
    <x v="1"/>
    <x v="2"/>
    <x v="3"/>
    <x v="11"/>
  </r>
  <r>
    <n v="6532"/>
    <s v="US-2017-107384"/>
    <d v="2017-12-04T00:00:00"/>
    <d v="2017-12-08T00:00:00"/>
    <s v="Standard Class"/>
    <s v="TP-21130"/>
    <x v="236"/>
    <x v="0"/>
    <s v="United States"/>
    <s v="Rochester"/>
    <x v="11"/>
    <n v="55901"/>
    <x v="2"/>
    <s v="OFF-AR-10001315"/>
    <x v="1"/>
    <x v="6"/>
    <s v="Newell 310"/>
    <n v="8.8000000000000007"/>
    <n v="5"/>
    <n v="0"/>
    <x v="5186"/>
    <x v="0"/>
    <x v="3"/>
    <x v="0"/>
    <x v="4"/>
  </r>
  <r>
    <n v="6533"/>
    <s v="US-2017-107384"/>
    <d v="2017-12-04T00:00:00"/>
    <d v="2017-12-08T00:00:00"/>
    <s v="Standard Class"/>
    <s v="TP-21130"/>
    <x v="236"/>
    <x v="0"/>
    <s v="United States"/>
    <s v="Rochester"/>
    <x v="11"/>
    <n v="55901"/>
    <x v="2"/>
    <s v="TEC-AC-10004595"/>
    <x v="2"/>
    <x v="11"/>
    <s v="First Data TMFD35 PIN Pad"/>
    <n v="142.80000000000001"/>
    <n v="1"/>
    <n v="0"/>
    <x v="5187"/>
    <x v="0"/>
    <x v="3"/>
    <x v="0"/>
    <x v="4"/>
  </r>
  <r>
    <n v="6534"/>
    <s v="US-2017-107384"/>
    <d v="2017-12-04T00:00:00"/>
    <d v="2017-12-08T00:00:00"/>
    <s v="Standard Class"/>
    <s v="TP-21130"/>
    <x v="236"/>
    <x v="0"/>
    <s v="United States"/>
    <s v="Rochester"/>
    <x v="11"/>
    <n v="55901"/>
    <x v="2"/>
    <s v="TEC-AC-10001539"/>
    <x v="2"/>
    <x v="11"/>
    <s v="Logitech G430 Surround Sound Gaming Headset with Dolby 7.1 Technology"/>
    <n v="399.95"/>
    <n v="5"/>
    <n v="0"/>
    <x v="5188"/>
    <x v="0"/>
    <x v="3"/>
    <x v="0"/>
    <x v="4"/>
  </r>
  <r>
    <n v="6535"/>
    <s v="CA-2014-128209"/>
    <d v="2014-11-17T00:00:00"/>
    <d v="2014-11-22T00:00:00"/>
    <s v="Standard Class"/>
    <s v="GT-14710"/>
    <x v="218"/>
    <x v="0"/>
    <s v="United States"/>
    <s v="Buffalo"/>
    <x v="15"/>
    <n v="14215"/>
    <x v="3"/>
    <s v="OFF-BI-10001359"/>
    <x v="1"/>
    <x v="8"/>
    <s v="GBC DocuBind TL300 Electric Binding System"/>
    <n v="2152.7759999999998"/>
    <n v="3"/>
    <n v="0.2"/>
    <x v="5189"/>
    <x v="2"/>
    <x v="2"/>
    <x v="0"/>
    <x v="0"/>
  </r>
  <r>
    <n v="6536"/>
    <s v="CA-2014-128209"/>
    <d v="2014-11-17T00:00:00"/>
    <d v="2014-11-22T00:00:00"/>
    <s v="Standard Class"/>
    <s v="GT-14710"/>
    <x v="218"/>
    <x v="0"/>
    <s v="United States"/>
    <s v="Buffalo"/>
    <x v="15"/>
    <n v="14215"/>
    <x v="3"/>
    <s v="FUR-BO-10002213"/>
    <x v="0"/>
    <x v="0"/>
    <s v="DMI Eclipse Executive Suite Bookcases"/>
    <n v="4007.84"/>
    <n v="10"/>
    <n v="0.2"/>
    <x v="634"/>
    <x v="2"/>
    <x v="2"/>
    <x v="0"/>
    <x v="0"/>
  </r>
  <r>
    <n v="6537"/>
    <s v="CA-2014-169684"/>
    <d v="2014-10-20T00:00:00"/>
    <d v="2014-10-23T00:00:00"/>
    <s v="First Class"/>
    <s v="FH-14365"/>
    <x v="92"/>
    <x v="1"/>
    <s v="United States"/>
    <s v="Knoxville"/>
    <x v="18"/>
    <n v="37918"/>
    <x v="0"/>
    <s v="FUR-TA-10003008"/>
    <x v="0"/>
    <x v="3"/>
    <s v="Lesro Round Back Collection Coffee Table, End Table"/>
    <n v="328.59"/>
    <n v="3"/>
    <n v="0.4"/>
    <x v="4821"/>
    <x v="1"/>
    <x v="2"/>
    <x v="0"/>
    <x v="2"/>
  </r>
  <r>
    <n v="6538"/>
    <s v="CA-2014-169684"/>
    <d v="2014-10-20T00:00:00"/>
    <d v="2014-10-23T00:00:00"/>
    <s v="First Class"/>
    <s v="FH-14365"/>
    <x v="92"/>
    <x v="1"/>
    <s v="United States"/>
    <s v="Knoxville"/>
    <x v="18"/>
    <n v="37918"/>
    <x v="0"/>
    <s v="OFF-ST-10000934"/>
    <x v="1"/>
    <x v="4"/>
    <s v="Contico 72&quot;H Heavy-Duty Storage System"/>
    <n v="98.352000000000004"/>
    <n v="3"/>
    <n v="0.2"/>
    <x v="5190"/>
    <x v="2"/>
    <x v="2"/>
    <x v="0"/>
    <x v="2"/>
  </r>
  <r>
    <n v="6539"/>
    <s v="CA-2015-109862"/>
    <d v="2015-10-25T00:00:00"/>
    <d v="2015-10-30T00:00:00"/>
    <s v="Standard Class"/>
    <s v="HK-14890"/>
    <x v="96"/>
    <x v="1"/>
    <s v="United States"/>
    <s v="Newark"/>
    <x v="13"/>
    <n v="19711"/>
    <x v="3"/>
    <s v="TEC-PH-10004042"/>
    <x v="2"/>
    <x v="7"/>
    <s v="ClearOne Communications CHAT 70 OC Speaker Phone"/>
    <n v="158.99"/>
    <n v="1"/>
    <n v="0"/>
    <x v="5191"/>
    <x v="0"/>
    <x v="1"/>
    <x v="0"/>
    <x v="2"/>
  </r>
  <r>
    <n v="6540"/>
    <s v="CA-2015-109862"/>
    <d v="2015-10-25T00:00:00"/>
    <d v="2015-10-30T00:00:00"/>
    <s v="Standard Class"/>
    <s v="HK-14890"/>
    <x v="96"/>
    <x v="1"/>
    <s v="United States"/>
    <s v="Newark"/>
    <x v="13"/>
    <n v="19711"/>
    <x v="3"/>
    <s v="FUR-CH-10002439"/>
    <x v="0"/>
    <x v="1"/>
    <s v="Iceberg Nesting Folding Chair, 19w x 6d x 43h"/>
    <n v="291.10000000000002"/>
    <n v="5"/>
    <n v="0"/>
    <x v="5192"/>
    <x v="0"/>
    <x v="1"/>
    <x v="0"/>
    <x v="2"/>
  </r>
  <r>
    <n v="6541"/>
    <s v="US-2017-107888"/>
    <d v="2017-11-16T00:00:00"/>
    <d v="2017-11-19T00:00:00"/>
    <s v="First Class"/>
    <s v="CC-12220"/>
    <x v="417"/>
    <x v="0"/>
    <s v="United States"/>
    <s v="Seattle"/>
    <x v="4"/>
    <n v="98103"/>
    <x v="1"/>
    <s v="OFF-PA-10001363"/>
    <x v="1"/>
    <x v="10"/>
    <s v="Xerox 1933"/>
    <n v="73.680000000000007"/>
    <n v="6"/>
    <n v="0"/>
    <x v="5193"/>
    <x v="0"/>
    <x v="3"/>
    <x v="0"/>
    <x v="0"/>
  </r>
  <r>
    <n v="6542"/>
    <s v="US-2017-107888"/>
    <d v="2017-11-16T00:00:00"/>
    <d v="2017-11-19T00:00:00"/>
    <s v="First Class"/>
    <s v="CC-12220"/>
    <x v="417"/>
    <x v="0"/>
    <s v="United States"/>
    <s v="Seattle"/>
    <x v="4"/>
    <n v="98103"/>
    <x v="1"/>
    <s v="FUR-FU-10003394"/>
    <x v="0"/>
    <x v="5"/>
    <s v="Tenex &quot;The Solids&quot; Textured Chair Mats"/>
    <n v="139.91999999999999"/>
    <n v="2"/>
    <n v="0"/>
    <x v="5194"/>
    <x v="0"/>
    <x v="3"/>
    <x v="0"/>
    <x v="0"/>
  </r>
  <r>
    <n v="6543"/>
    <s v="US-2017-107888"/>
    <d v="2017-11-16T00:00:00"/>
    <d v="2017-11-19T00:00:00"/>
    <s v="First Class"/>
    <s v="CC-12220"/>
    <x v="417"/>
    <x v="0"/>
    <s v="United States"/>
    <s v="Seattle"/>
    <x v="4"/>
    <n v="98103"/>
    <x v="1"/>
    <s v="TEC-PH-10003171"/>
    <x v="2"/>
    <x v="7"/>
    <s v="Plantronics Encore H101 Dual Earpieces Headset"/>
    <n v="107.88"/>
    <n v="3"/>
    <n v="0.2"/>
    <x v="4798"/>
    <x v="2"/>
    <x v="3"/>
    <x v="0"/>
    <x v="0"/>
  </r>
  <r>
    <n v="6544"/>
    <s v="US-2017-107888"/>
    <d v="2017-11-16T00:00:00"/>
    <d v="2017-11-19T00:00:00"/>
    <s v="First Class"/>
    <s v="CC-12220"/>
    <x v="417"/>
    <x v="0"/>
    <s v="United States"/>
    <s v="Seattle"/>
    <x v="4"/>
    <n v="98103"/>
    <x v="1"/>
    <s v="OFF-ST-10003123"/>
    <x v="1"/>
    <x v="4"/>
    <s v="Fellowes Bases and Tops For Staxonsteel/High-Stak Systems"/>
    <n v="33.29"/>
    <n v="1"/>
    <n v="0"/>
    <x v="3647"/>
    <x v="0"/>
    <x v="3"/>
    <x v="0"/>
    <x v="0"/>
  </r>
  <r>
    <n v="6545"/>
    <s v="US-2017-154872"/>
    <d v="2017-05-14T00:00:00"/>
    <d v="2017-05-18T00:00:00"/>
    <s v="Standard Class"/>
    <s v="DP-13000"/>
    <x v="24"/>
    <x v="0"/>
    <s v="United States"/>
    <s v="Cleveland"/>
    <x v="24"/>
    <n v="44105"/>
    <x v="3"/>
    <s v="OFF-BI-10003007"/>
    <x v="1"/>
    <x v="8"/>
    <s v="Premium Transparent Presentation Covers, No Pattern/Clear, 8 1/2&quot; x 11&quot;"/>
    <n v="58.17"/>
    <n v="5"/>
    <n v="0.7"/>
    <x v="5195"/>
    <x v="1"/>
    <x v="3"/>
    <x v="1"/>
    <x v="5"/>
  </r>
  <r>
    <n v="6546"/>
    <s v="US-2017-154872"/>
    <d v="2017-05-14T00:00:00"/>
    <d v="2017-05-18T00:00:00"/>
    <s v="Standard Class"/>
    <s v="DP-13000"/>
    <x v="24"/>
    <x v="0"/>
    <s v="United States"/>
    <s v="Cleveland"/>
    <x v="24"/>
    <n v="44105"/>
    <x v="3"/>
    <s v="OFF-LA-10000973"/>
    <x v="1"/>
    <x v="2"/>
    <s v="Avery 502"/>
    <n v="5.04"/>
    <n v="2"/>
    <n v="0.2"/>
    <x v="1369"/>
    <x v="2"/>
    <x v="3"/>
    <x v="1"/>
    <x v="5"/>
  </r>
  <r>
    <n v="6547"/>
    <s v="US-2017-154872"/>
    <d v="2017-05-14T00:00:00"/>
    <d v="2017-05-18T00:00:00"/>
    <s v="Standard Class"/>
    <s v="DP-13000"/>
    <x v="24"/>
    <x v="0"/>
    <s v="United States"/>
    <s v="Cleveland"/>
    <x v="24"/>
    <n v="44105"/>
    <x v="3"/>
    <s v="OFF-PA-10000483"/>
    <x v="1"/>
    <x v="10"/>
    <s v="Xerox 19"/>
    <n v="24.783999999999999"/>
    <n v="1"/>
    <n v="0.2"/>
    <x v="1712"/>
    <x v="2"/>
    <x v="3"/>
    <x v="1"/>
    <x v="5"/>
  </r>
  <r>
    <n v="6548"/>
    <s v="CA-2014-113880"/>
    <d v="2014-03-01T00:00:00"/>
    <d v="2014-03-05T00:00:00"/>
    <s v="Standard Class"/>
    <s v="VF-21715"/>
    <x v="665"/>
    <x v="2"/>
    <s v="United States"/>
    <s v="Elmhurst"/>
    <x v="10"/>
    <n v="60126"/>
    <x v="2"/>
    <s v="FUR-CH-10000863"/>
    <x v="0"/>
    <x v="1"/>
    <s v="Novimex Swivel Fabric Task Chair"/>
    <n v="634.11599999999999"/>
    <n v="6"/>
    <n v="0.3"/>
    <x v="5196"/>
    <x v="1"/>
    <x v="2"/>
    <x v="3"/>
    <x v="10"/>
  </r>
  <r>
    <n v="6549"/>
    <s v="CA-2014-113880"/>
    <d v="2014-03-01T00:00:00"/>
    <d v="2014-03-05T00:00:00"/>
    <s v="Standard Class"/>
    <s v="VF-21715"/>
    <x v="665"/>
    <x v="2"/>
    <s v="United States"/>
    <s v="Elmhurst"/>
    <x v="10"/>
    <n v="60126"/>
    <x v="2"/>
    <s v="OFF-PA-10003036"/>
    <x v="1"/>
    <x v="10"/>
    <s v="Black Print Carbonless 8 1/2&quot; x 8 1/4&quot; Rapid Memo Book"/>
    <n v="17.472000000000001"/>
    <n v="3"/>
    <n v="0.2"/>
    <x v="4546"/>
    <x v="2"/>
    <x v="2"/>
    <x v="3"/>
    <x v="10"/>
  </r>
  <r>
    <n v="6550"/>
    <s v="US-2015-164966"/>
    <d v="2015-07-30T00:00:00"/>
    <d v="2015-08-01T00:00:00"/>
    <s v="First Class"/>
    <s v="GH-14410"/>
    <x v="689"/>
    <x v="2"/>
    <s v="United States"/>
    <s v="Lakeville"/>
    <x v="11"/>
    <n v="55044"/>
    <x v="2"/>
    <s v="FUR-CH-10002304"/>
    <x v="0"/>
    <x v="1"/>
    <s v="Global Stack Chair without Arms, Black"/>
    <n v="155.88"/>
    <n v="6"/>
    <n v="0"/>
    <x v="5197"/>
    <x v="0"/>
    <x v="1"/>
    <x v="2"/>
    <x v="7"/>
  </r>
  <r>
    <n v="6551"/>
    <s v="CA-2015-126739"/>
    <d v="2015-11-01T00:00:00"/>
    <d v="2015-11-03T00:00:00"/>
    <s v="Second Class"/>
    <s v="JH-16180"/>
    <x v="423"/>
    <x v="0"/>
    <s v="United States"/>
    <s v="New York City"/>
    <x v="15"/>
    <n v="10035"/>
    <x v="3"/>
    <s v="FUR-CH-10000422"/>
    <x v="0"/>
    <x v="1"/>
    <s v="Global Highback Leather Tilter in Burgundy"/>
    <n v="327.56400000000002"/>
    <n v="4"/>
    <n v="0.1"/>
    <x v="5198"/>
    <x v="3"/>
    <x v="1"/>
    <x v="0"/>
    <x v="0"/>
  </r>
  <r>
    <n v="6552"/>
    <s v="CA-2017-161578"/>
    <d v="2017-12-16T00:00:00"/>
    <d v="2017-12-21T00:00:00"/>
    <s v="Second Class"/>
    <s v="RB-19465"/>
    <x v="46"/>
    <x v="2"/>
    <s v="United States"/>
    <s v="Los Angeles"/>
    <x v="1"/>
    <n v="90036"/>
    <x v="1"/>
    <s v="OFF-PA-10002986"/>
    <x v="1"/>
    <x v="10"/>
    <s v="Xerox 1898"/>
    <n v="13.36"/>
    <n v="2"/>
    <n v="0"/>
    <x v="534"/>
    <x v="0"/>
    <x v="3"/>
    <x v="0"/>
    <x v="4"/>
  </r>
  <r>
    <n v="6553"/>
    <s v="CA-2017-161578"/>
    <d v="2017-12-16T00:00:00"/>
    <d v="2017-12-21T00:00:00"/>
    <s v="Second Class"/>
    <s v="RB-19465"/>
    <x v="46"/>
    <x v="2"/>
    <s v="United States"/>
    <s v="Los Angeles"/>
    <x v="1"/>
    <n v="90036"/>
    <x v="1"/>
    <s v="OFF-ST-10002289"/>
    <x v="1"/>
    <x v="4"/>
    <s v="Safco Wire Cube Shelving System, For Use as 4 or 5 14&quot; Cubes, Black"/>
    <n v="158.9"/>
    <n v="5"/>
    <n v="0"/>
    <x v="1272"/>
    <x v="0"/>
    <x v="3"/>
    <x v="0"/>
    <x v="4"/>
  </r>
  <r>
    <n v="6554"/>
    <s v="CA-2014-137092"/>
    <d v="2014-10-20T00:00:00"/>
    <d v="2014-10-22T00:00:00"/>
    <s v="Second Class"/>
    <s v="LS-16975"/>
    <x v="60"/>
    <x v="2"/>
    <s v="United States"/>
    <s v="Chicago"/>
    <x v="10"/>
    <n v="60653"/>
    <x v="2"/>
    <s v="TEC-AC-10001606"/>
    <x v="2"/>
    <x v="11"/>
    <s v="Logitech Wireless Performance Mouse MX for PC and Mac"/>
    <n v="319.96800000000002"/>
    <n v="4"/>
    <n v="0.2"/>
    <x v="5199"/>
    <x v="2"/>
    <x v="2"/>
    <x v="0"/>
    <x v="2"/>
  </r>
  <r>
    <n v="6555"/>
    <s v="CA-2014-137092"/>
    <d v="2014-10-20T00:00:00"/>
    <d v="2014-10-22T00:00:00"/>
    <s v="Second Class"/>
    <s v="LS-16975"/>
    <x v="60"/>
    <x v="2"/>
    <s v="United States"/>
    <s v="Chicago"/>
    <x v="10"/>
    <n v="60653"/>
    <x v="2"/>
    <s v="OFF-ST-10003805"/>
    <x v="1"/>
    <x v="4"/>
    <s v="24 Capacity Maxi Data Binder Racks, Pearl"/>
    <n v="505.32"/>
    <n v="3"/>
    <n v="0.2"/>
    <x v="5200"/>
    <x v="2"/>
    <x v="2"/>
    <x v="0"/>
    <x v="2"/>
  </r>
  <r>
    <n v="6556"/>
    <s v="CA-2014-137092"/>
    <d v="2014-10-20T00:00:00"/>
    <d v="2014-10-22T00:00:00"/>
    <s v="Second Class"/>
    <s v="LS-16975"/>
    <x v="60"/>
    <x v="2"/>
    <s v="United States"/>
    <s v="Chicago"/>
    <x v="10"/>
    <n v="60653"/>
    <x v="2"/>
    <s v="OFF-PA-10002109"/>
    <x v="1"/>
    <x v="10"/>
    <s v="Wirebound Voice Message Log Book"/>
    <n v="3.8079999999999998"/>
    <n v="1"/>
    <n v="0.2"/>
    <x v="5201"/>
    <x v="2"/>
    <x v="2"/>
    <x v="0"/>
    <x v="2"/>
  </r>
  <r>
    <n v="6557"/>
    <s v="CA-2014-137092"/>
    <d v="2014-10-20T00:00:00"/>
    <d v="2014-10-22T00:00:00"/>
    <s v="Second Class"/>
    <s v="LS-16975"/>
    <x v="60"/>
    <x v="2"/>
    <s v="United States"/>
    <s v="Chicago"/>
    <x v="10"/>
    <n v="60653"/>
    <x v="2"/>
    <s v="OFF-BI-10000632"/>
    <x v="1"/>
    <x v="8"/>
    <s v="Satellite Sectional Post Binders"/>
    <n v="8.6820000000000004"/>
    <n v="1"/>
    <n v="0.8"/>
    <x v="5202"/>
    <x v="1"/>
    <x v="2"/>
    <x v="0"/>
    <x v="2"/>
  </r>
  <r>
    <n v="6558"/>
    <s v="CA-2014-137092"/>
    <d v="2014-10-20T00:00:00"/>
    <d v="2014-10-22T00:00:00"/>
    <s v="Second Class"/>
    <s v="LS-16975"/>
    <x v="60"/>
    <x v="2"/>
    <s v="United States"/>
    <s v="Chicago"/>
    <x v="10"/>
    <n v="60653"/>
    <x v="2"/>
    <s v="OFF-LA-10003510"/>
    <x v="1"/>
    <x v="2"/>
    <s v="Avery 4027 File Folder Labels for Dot Matrix Printers, 5000 Labels per Box, White"/>
    <n v="24.423999999999999"/>
    <n v="1"/>
    <n v="0.2"/>
    <x v="5203"/>
    <x v="2"/>
    <x v="2"/>
    <x v="0"/>
    <x v="2"/>
  </r>
  <r>
    <n v="6559"/>
    <s v="CA-2015-166947"/>
    <d v="2015-06-05T00:00:00"/>
    <d v="2015-06-10T00:00:00"/>
    <s v="Standard Class"/>
    <s v="EB-13750"/>
    <x v="494"/>
    <x v="1"/>
    <s v="United States"/>
    <s v="Buffalo"/>
    <x v="15"/>
    <n v="14215"/>
    <x v="3"/>
    <s v="FUR-CH-10004997"/>
    <x v="0"/>
    <x v="1"/>
    <s v="Hon Every-Day Series Multi-Task Chairs"/>
    <n v="1522.6379999999999"/>
    <n v="9"/>
    <n v="0.1"/>
    <x v="5204"/>
    <x v="3"/>
    <x v="1"/>
    <x v="1"/>
    <x v="1"/>
  </r>
  <r>
    <n v="6560"/>
    <s v="CA-2016-160941"/>
    <d v="2016-07-21T00:00:00"/>
    <d v="2016-07-26T00:00:00"/>
    <s v="Standard Class"/>
    <s v="DK-12835"/>
    <x v="460"/>
    <x v="1"/>
    <s v="United States"/>
    <s v="Roseville"/>
    <x v="1"/>
    <n v="95661"/>
    <x v="1"/>
    <s v="OFF-EN-10003001"/>
    <x v="1"/>
    <x v="12"/>
    <s v="Ames Color-File Green Diamond Border X-ray Mailers"/>
    <n v="419.9"/>
    <n v="5"/>
    <n v="0"/>
    <x v="5205"/>
    <x v="0"/>
    <x v="0"/>
    <x v="2"/>
    <x v="7"/>
  </r>
  <r>
    <n v="6561"/>
    <s v="CA-2016-160941"/>
    <d v="2016-07-21T00:00:00"/>
    <d v="2016-07-26T00:00:00"/>
    <s v="Standard Class"/>
    <s v="DK-12835"/>
    <x v="460"/>
    <x v="1"/>
    <s v="United States"/>
    <s v="Roseville"/>
    <x v="1"/>
    <n v="95661"/>
    <x v="1"/>
    <s v="OFF-LA-10003766"/>
    <x v="1"/>
    <x v="2"/>
    <s v="Self-Adhesive Removable Labels"/>
    <n v="3.15"/>
    <n v="1"/>
    <n v="0"/>
    <x v="1016"/>
    <x v="0"/>
    <x v="0"/>
    <x v="2"/>
    <x v="7"/>
  </r>
  <r>
    <n v="6562"/>
    <s v="CA-2017-144680"/>
    <d v="2017-03-31T00:00:00"/>
    <d v="2017-04-02T00:00:00"/>
    <s v="First Class"/>
    <s v="SC-20260"/>
    <x v="609"/>
    <x v="1"/>
    <s v="United States"/>
    <s v="Arlington"/>
    <x v="5"/>
    <n v="76017"/>
    <x v="2"/>
    <s v="OFF-AP-10003040"/>
    <x v="1"/>
    <x v="9"/>
    <s v="Fellowes 8 Outlet Superior Workstation Surge Protector w/o Phone/Fax/Modem Protection"/>
    <n v="33.619999999999997"/>
    <n v="5"/>
    <n v="0.8"/>
    <x v="5206"/>
    <x v="1"/>
    <x v="3"/>
    <x v="3"/>
    <x v="10"/>
  </r>
  <r>
    <n v="6563"/>
    <s v="CA-2014-166086"/>
    <d v="2014-05-07T00:00:00"/>
    <d v="2014-05-12T00:00:00"/>
    <s v="Standard Class"/>
    <s v="CT-11995"/>
    <x v="564"/>
    <x v="0"/>
    <s v="United States"/>
    <s v="Lawrence"/>
    <x v="31"/>
    <n v="1841"/>
    <x v="3"/>
    <s v="OFF-BI-10001078"/>
    <x v="1"/>
    <x v="8"/>
    <s v="Acco PRESSTEX Data Binder with Storage Hooks, Dark Blue, 14 7/8&quot; X 11&quot;"/>
    <n v="16.14"/>
    <n v="3"/>
    <n v="0"/>
    <x v="5207"/>
    <x v="0"/>
    <x v="2"/>
    <x v="1"/>
    <x v="5"/>
  </r>
  <r>
    <n v="6564"/>
    <s v="CA-2014-166086"/>
    <d v="2014-05-07T00:00:00"/>
    <d v="2014-05-12T00:00:00"/>
    <s v="Standard Class"/>
    <s v="CT-11995"/>
    <x v="564"/>
    <x v="0"/>
    <s v="United States"/>
    <s v="Lawrence"/>
    <x v="31"/>
    <n v="1841"/>
    <x v="3"/>
    <s v="FUR-TA-10003469"/>
    <x v="0"/>
    <x v="3"/>
    <s v="Balt Split Level Computer Training Table"/>
    <n v="194.25"/>
    <n v="2"/>
    <n v="0.3"/>
    <x v="5208"/>
    <x v="1"/>
    <x v="2"/>
    <x v="1"/>
    <x v="5"/>
  </r>
  <r>
    <n v="6565"/>
    <s v="CA-2014-166086"/>
    <d v="2014-05-07T00:00:00"/>
    <d v="2014-05-12T00:00:00"/>
    <s v="Standard Class"/>
    <s v="CT-11995"/>
    <x v="564"/>
    <x v="0"/>
    <s v="United States"/>
    <s v="Lawrence"/>
    <x v="31"/>
    <n v="1841"/>
    <x v="3"/>
    <s v="OFF-AR-10002578"/>
    <x v="1"/>
    <x v="6"/>
    <s v="Newell 335"/>
    <n v="8.64"/>
    <n v="3"/>
    <n v="0"/>
    <x v="1028"/>
    <x v="0"/>
    <x v="2"/>
    <x v="1"/>
    <x v="5"/>
  </r>
  <r>
    <n v="6566"/>
    <s v="CA-2014-166086"/>
    <d v="2014-05-07T00:00:00"/>
    <d v="2014-05-12T00:00:00"/>
    <s v="Standard Class"/>
    <s v="CT-11995"/>
    <x v="564"/>
    <x v="0"/>
    <s v="United States"/>
    <s v="Lawrence"/>
    <x v="31"/>
    <n v="1841"/>
    <x v="3"/>
    <s v="FUR-CH-10004675"/>
    <x v="0"/>
    <x v="1"/>
    <s v="Lifetime Advantage Folding Chairs, 4/Carton"/>
    <n v="872.32"/>
    <n v="4"/>
    <n v="0"/>
    <x v="1824"/>
    <x v="0"/>
    <x v="2"/>
    <x v="1"/>
    <x v="5"/>
  </r>
  <r>
    <n v="6567"/>
    <s v="CA-2017-131282"/>
    <d v="2017-02-05T00:00:00"/>
    <d v="2017-02-08T00:00:00"/>
    <s v="Second Class"/>
    <s v="CB-12025"/>
    <x v="90"/>
    <x v="0"/>
    <s v="United States"/>
    <s v="Waco"/>
    <x v="5"/>
    <n v="76706"/>
    <x v="2"/>
    <s v="OFF-BI-10004632"/>
    <x v="1"/>
    <x v="8"/>
    <s v="Ibico Hi-Tech Manual Binding System"/>
    <n v="243.99199999999999"/>
    <n v="4"/>
    <n v="0.8"/>
    <x v="5209"/>
    <x v="1"/>
    <x v="3"/>
    <x v="3"/>
    <x v="11"/>
  </r>
  <r>
    <n v="6568"/>
    <s v="CA-2017-131282"/>
    <d v="2017-02-05T00:00:00"/>
    <d v="2017-02-08T00:00:00"/>
    <s v="Second Class"/>
    <s v="CB-12025"/>
    <x v="90"/>
    <x v="0"/>
    <s v="United States"/>
    <s v="Waco"/>
    <x v="5"/>
    <n v="76706"/>
    <x v="2"/>
    <s v="OFF-AR-10003087"/>
    <x v="1"/>
    <x v="6"/>
    <s v="Staples in misc. colors"/>
    <n v="7.12"/>
    <n v="5"/>
    <n v="0.2"/>
    <x v="5210"/>
    <x v="2"/>
    <x v="3"/>
    <x v="3"/>
    <x v="11"/>
  </r>
  <r>
    <n v="6569"/>
    <s v="CA-2014-100678"/>
    <d v="2014-04-18T00:00:00"/>
    <d v="2014-04-22T00:00:00"/>
    <s v="Standard Class"/>
    <s v="KM-16720"/>
    <x v="27"/>
    <x v="0"/>
    <s v="United States"/>
    <s v="Houston"/>
    <x v="5"/>
    <n v="77095"/>
    <x v="2"/>
    <s v="OFF-AR-10001868"/>
    <x v="1"/>
    <x v="6"/>
    <s v="Prang Dustless Chalk Sticks"/>
    <n v="2.6880000000000002"/>
    <n v="2"/>
    <n v="0.2"/>
    <x v="5211"/>
    <x v="2"/>
    <x v="2"/>
    <x v="1"/>
    <x v="3"/>
  </r>
  <r>
    <n v="6570"/>
    <s v="CA-2014-100678"/>
    <d v="2014-04-18T00:00:00"/>
    <d v="2014-04-22T00:00:00"/>
    <s v="Standard Class"/>
    <s v="KM-16720"/>
    <x v="27"/>
    <x v="0"/>
    <s v="United States"/>
    <s v="Houston"/>
    <x v="5"/>
    <n v="77095"/>
    <x v="2"/>
    <s v="FUR-CH-10002602"/>
    <x v="0"/>
    <x v="1"/>
    <s v="DMI Arturo Collection Mission-style Design Wood Chair"/>
    <n v="317.05799999999999"/>
    <n v="3"/>
    <n v="0.3"/>
    <x v="2830"/>
    <x v="1"/>
    <x v="2"/>
    <x v="1"/>
    <x v="3"/>
  </r>
  <r>
    <n v="6571"/>
    <s v="CA-2014-100678"/>
    <d v="2014-04-18T00:00:00"/>
    <d v="2014-04-22T00:00:00"/>
    <s v="Standard Class"/>
    <s v="KM-16720"/>
    <x v="27"/>
    <x v="0"/>
    <s v="United States"/>
    <s v="Houston"/>
    <x v="5"/>
    <n v="77095"/>
    <x v="2"/>
    <s v="OFF-EN-10000056"/>
    <x v="1"/>
    <x v="12"/>
    <s v="Cameo Buff Policy Envelopes"/>
    <n v="149.352"/>
    <n v="3"/>
    <n v="0.2"/>
    <x v="871"/>
    <x v="2"/>
    <x v="2"/>
    <x v="1"/>
    <x v="3"/>
  </r>
  <r>
    <n v="6572"/>
    <s v="CA-2014-100678"/>
    <d v="2014-04-18T00:00:00"/>
    <d v="2014-04-22T00:00:00"/>
    <s v="Standard Class"/>
    <s v="KM-16720"/>
    <x v="27"/>
    <x v="0"/>
    <s v="United States"/>
    <s v="Houston"/>
    <x v="5"/>
    <n v="77095"/>
    <x v="2"/>
    <s v="TEC-AC-10000474"/>
    <x v="2"/>
    <x v="11"/>
    <s v="Kensington Expert Mouse Optical USB Trackball for PC or Mac"/>
    <n v="227.976"/>
    <n v="3"/>
    <n v="0.2"/>
    <x v="2897"/>
    <x v="2"/>
    <x v="2"/>
    <x v="1"/>
    <x v="3"/>
  </r>
  <r>
    <n v="6573"/>
    <s v="CA-2016-161543"/>
    <d v="2016-05-10T00:00:00"/>
    <d v="2016-05-16T00:00:00"/>
    <s v="Standard Class"/>
    <s v="RD-19720"/>
    <x v="742"/>
    <x v="0"/>
    <s v="United States"/>
    <s v="Seattle"/>
    <x v="4"/>
    <n v="98105"/>
    <x v="1"/>
    <s v="OFF-PA-10003971"/>
    <x v="1"/>
    <x v="10"/>
    <s v="Xerox 1965"/>
    <n v="11.96"/>
    <n v="2"/>
    <n v="0"/>
    <x v="1452"/>
    <x v="0"/>
    <x v="0"/>
    <x v="1"/>
    <x v="5"/>
  </r>
  <r>
    <n v="6574"/>
    <s v="CA-2016-160535"/>
    <d v="2016-11-25T00:00:00"/>
    <d v="2016-11-30T00:00:00"/>
    <s v="Standard Class"/>
    <s v="BP-11050"/>
    <x v="771"/>
    <x v="1"/>
    <s v="United States"/>
    <s v="Plainfield"/>
    <x v="30"/>
    <n v="7060"/>
    <x v="3"/>
    <s v="OFF-ST-10000689"/>
    <x v="1"/>
    <x v="4"/>
    <s v="Fellowes Strictly Business Drawer File, Letter/Legal Size"/>
    <n v="563.4"/>
    <n v="4"/>
    <n v="0"/>
    <x v="1703"/>
    <x v="0"/>
    <x v="0"/>
    <x v="0"/>
    <x v="0"/>
  </r>
  <r>
    <n v="6575"/>
    <s v="CA-2016-160535"/>
    <d v="2016-11-25T00:00:00"/>
    <d v="2016-11-30T00:00:00"/>
    <s v="Standard Class"/>
    <s v="BP-11050"/>
    <x v="771"/>
    <x v="1"/>
    <s v="United States"/>
    <s v="Plainfield"/>
    <x v="30"/>
    <n v="7060"/>
    <x v="3"/>
    <s v="TEC-MA-10004255"/>
    <x v="2"/>
    <x v="15"/>
    <s v="Konica Minolta magicolor 1690MF Multifunction Printer"/>
    <n v="319.92"/>
    <n v="8"/>
    <n v="0"/>
    <x v="5212"/>
    <x v="0"/>
    <x v="0"/>
    <x v="0"/>
    <x v="0"/>
  </r>
  <r>
    <n v="6576"/>
    <s v="CA-2017-123085"/>
    <d v="2017-03-03T00:00:00"/>
    <d v="2017-03-08T00:00:00"/>
    <s v="Standard Class"/>
    <s v="EJ-13720"/>
    <x v="719"/>
    <x v="0"/>
    <s v="United States"/>
    <s v="Los Angeles"/>
    <x v="1"/>
    <n v="90008"/>
    <x v="1"/>
    <s v="TEC-AC-10000990"/>
    <x v="2"/>
    <x v="11"/>
    <s v="Imation Bio 2GB USB Flash Drive Imation Corp"/>
    <n v="1049.44"/>
    <n v="8"/>
    <n v="0"/>
    <x v="5213"/>
    <x v="0"/>
    <x v="3"/>
    <x v="3"/>
    <x v="10"/>
  </r>
  <r>
    <n v="6577"/>
    <s v="CA-2017-123085"/>
    <d v="2017-03-03T00:00:00"/>
    <d v="2017-03-08T00:00:00"/>
    <s v="Standard Class"/>
    <s v="EJ-13720"/>
    <x v="719"/>
    <x v="0"/>
    <s v="United States"/>
    <s v="Los Angeles"/>
    <x v="1"/>
    <n v="90008"/>
    <x v="1"/>
    <s v="FUR-CH-10003968"/>
    <x v="0"/>
    <x v="1"/>
    <s v="Novimex Turbo Task Chair"/>
    <n v="170.352"/>
    <n v="3"/>
    <n v="0.2"/>
    <x v="4262"/>
    <x v="2"/>
    <x v="3"/>
    <x v="3"/>
    <x v="10"/>
  </r>
  <r>
    <n v="6578"/>
    <s v="CA-2015-153752"/>
    <d v="2015-12-06T00:00:00"/>
    <d v="2015-12-11T00:00:00"/>
    <s v="Second Class"/>
    <s v="RO-19780"/>
    <x v="197"/>
    <x v="0"/>
    <s v="United States"/>
    <s v="Arlington"/>
    <x v="17"/>
    <n v="22204"/>
    <x v="0"/>
    <s v="TEC-PH-10001615"/>
    <x v="2"/>
    <x v="7"/>
    <s v="AT&amp;T CL82213"/>
    <n v="173.94"/>
    <n v="6"/>
    <n v="0"/>
    <x v="5214"/>
    <x v="0"/>
    <x v="1"/>
    <x v="0"/>
    <x v="4"/>
  </r>
  <r>
    <n v="6579"/>
    <s v="CA-2014-103660"/>
    <d v="2014-08-25T00:00:00"/>
    <d v="2014-08-30T00:00:00"/>
    <s v="Standard Class"/>
    <s v="MW-18220"/>
    <x v="596"/>
    <x v="0"/>
    <s v="United States"/>
    <s v="Seattle"/>
    <x v="4"/>
    <n v="98103"/>
    <x v="1"/>
    <s v="TEC-PH-10000895"/>
    <x v="2"/>
    <x v="7"/>
    <s v="Polycom VVX 310 VoIP phone"/>
    <n v="1007.944"/>
    <n v="7"/>
    <n v="0.2"/>
    <x v="5215"/>
    <x v="2"/>
    <x v="2"/>
    <x v="2"/>
    <x v="6"/>
  </r>
  <r>
    <n v="6580"/>
    <s v="CA-2016-169887"/>
    <d v="2016-10-22T00:00:00"/>
    <d v="2016-10-22T00:00:00"/>
    <s v="Same Day"/>
    <s v="MS-17530"/>
    <x v="652"/>
    <x v="0"/>
    <s v="United States"/>
    <s v="Seattle"/>
    <x v="4"/>
    <n v="98105"/>
    <x v="1"/>
    <s v="OFF-PA-10003001"/>
    <x v="1"/>
    <x v="10"/>
    <s v="Xerox 1986"/>
    <n v="6.68"/>
    <n v="1"/>
    <n v="0"/>
    <x v="5030"/>
    <x v="0"/>
    <x v="0"/>
    <x v="0"/>
    <x v="2"/>
  </r>
  <r>
    <n v="6581"/>
    <s v="CA-2016-169887"/>
    <d v="2016-10-22T00:00:00"/>
    <d v="2016-10-22T00:00:00"/>
    <s v="Same Day"/>
    <s v="MS-17530"/>
    <x v="652"/>
    <x v="0"/>
    <s v="United States"/>
    <s v="Seattle"/>
    <x v="4"/>
    <n v="98105"/>
    <x v="1"/>
    <s v="OFF-AR-10002766"/>
    <x v="1"/>
    <x v="6"/>
    <s v="Prang Drawing Pencil Set"/>
    <n v="8.34"/>
    <n v="3"/>
    <n v="0"/>
    <x v="5216"/>
    <x v="0"/>
    <x v="0"/>
    <x v="0"/>
    <x v="2"/>
  </r>
  <r>
    <n v="6582"/>
    <s v="CA-2016-169887"/>
    <d v="2016-10-22T00:00:00"/>
    <d v="2016-10-22T00:00:00"/>
    <s v="Same Day"/>
    <s v="MS-17530"/>
    <x v="652"/>
    <x v="0"/>
    <s v="United States"/>
    <s v="Seattle"/>
    <x v="4"/>
    <n v="98105"/>
    <x v="1"/>
    <s v="FUR-FU-10003095"/>
    <x v="0"/>
    <x v="5"/>
    <s v="Linden 12&quot; Wall Clock With Oak Frame"/>
    <n v="101.94"/>
    <n v="3"/>
    <n v="0"/>
    <x v="5217"/>
    <x v="0"/>
    <x v="0"/>
    <x v="0"/>
    <x v="2"/>
  </r>
  <r>
    <n v="6583"/>
    <s v="CA-2016-148516"/>
    <d v="2016-08-07T00:00:00"/>
    <d v="2016-08-11T00:00:00"/>
    <s v="Standard Class"/>
    <s v="DW-13585"/>
    <x v="61"/>
    <x v="1"/>
    <s v="United States"/>
    <s v="Edmonds"/>
    <x v="4"/>
    <n v="98026"/>
    <x v="1"/>
    <s v="TEC-AC-10003610"/>
    <x v="2"/>
    <x v="11"/>
    <s v="Logitech Illuminated - Keyboard"/>
    <n v="179.97"/>
    <n v="3"/>
    <n v="0"/>
    <x v="703"/>
    <x v="0"/>
    <x v="0"/>
    <x v="2"/>
    <x v="6"/>
  </r>
  <r>
    <n v="6584"/>
    <s v="CA-2017-104731"/>
    <d v="2017-07-21T00:00:00"/>
    <d v="2017-07-27T00:00:00"/>
    <s v="Standard Class"/>
    <s v="AM-10705"/>
    <x v="562"/>
    <x v="0"/>
    <s v="United States"/>
    <s v="Salem"/>
    <x v="17"/>
    <n v="24153"/>
    <x v="0"/>
    <s v="OFF-AR-10003727"/>
    <x v="1"/>
    <x v="6"/>
    <s v="Berol Giant Pencil Sharpener"/>
    <n v="101.94"/>
    <n v="6"/>
    <n v="0"/>
    <x v="5218"/>
    <x v="0"/>
    <x v="3"/>
    <x v="2"/>
    <x v="7"/>
  </r>
  <r>
    <n v="6585"/>
    <s v="CA-2017-104731"/>
    <d v="2017-07-21T00:00:00"/>
    <d v="2017-07-27T00:00:00"/>
    <s v="Standard Class"/>
    <s v="AM-10705"/>
    <x v="562"/>
    <x v="0"/>
    <s v="United States"/>
    <s v="Salem"/>
    <x v="17"/>
    <n v="24153"/>
    <x v="0"/>
    <s v="TEC-PH-10002660"/>
    <x v="2"/>
    <x v="7"/>
    <s v="Nortel Networks T7316 E Nt8 B27"/>
    <n v="271.95999999999998"/>
    <n v="4"/>
    <n v="0"/>
    <x v="5219"/>
    <x v="0"/>
    <x v="3"/>
    <x v="2"/>
    <x v="7"/>
  </r>
  <r>
    <n v="6586"/>
    <s v="CA-2017-104731"/>
    <d v="2017-07-21T00:00:00"/>
    <d v="2017-07-27T00:00:00"/>
    <s v="Standard Class"/>
    <s v="AM-10705"/>
    <x v="562"/>
    <x v="0"/>
    <s v="United States"/>
    <s v="Salem"/>
    <x v="17"/>
    <n v="24153"/>
    <x v="0"/>
    <s v="FUR-FU-10003274"/>
    <x v="0"/>
    <x v="5"/>
    <s v="Regeneration Desk Collection"/>
    <n v="8.8000000000000007"/>
    <n v="5"/>
    <n v="0"/>
    <x v="5220"/>
    <x v="0"/>
    <x v="3"/>
    <x v="2"/>
    <x v="7"/>
  </r>
  <r>
    <n v="6587"/>
    <s v="CA-2017-104731"/>
    <d v="2017-07-21T00:00:00"/>
    <d v="2017-07-27T00:00:00"/>
    <s v="Standard Class"/>
    <s v="AM-10705"/>
    <x v="562"/>
    <x v="0"/>
    <s v="United States"/>
    <s v="Salem"/>
    <x v="17"/>
    <n v="24153"/>
    <x v="0"/>
    <s v="OFF-AR-10003829"/>
    <x v="1"/>
    <x v="6"/>
    <s v="Newell 35"/>
    <n v="19.68"/>
    <n v="6"/>
    <n v="0"/>
    <x v="1243"/>
    <x v="0"/>
    <x v="3"/>
    <x v="2"/>
    <x v="7"/>
  </r>
  <r>
    <n v="6588"/>
    <s v="CA-2017-104731"/>
    <d v="2017-07-21T00:00:00"/>
    <d v="2017-07-27T00:00:00"/>
    <s v="Standard Class"/>
    <s v="AM-10705"/>
    <x v="562"/>
    <x v="0"/>
    <s v="United States"/>
    <s v="Salem"/>
    <x v="17"/>
    <n v="24153"/>
    <x v="0"/>
    <s v="FUR-BO-10003441"/>
    <x v="0"/>
    <x v="0"/>
    <s v="Bush Westfield Collection Bookcases, Fully Assembled"/>
    <n v="302.94"/>
    <n v="3"/>
    <n v="0"/>
    <x v="5221"/>
    <x v="0"/>
    <x v="3"/>
    <x v="2"/>
    <x v="7"/>
  </r>
  <r>
    <n v="6589"/>
    <s v="CA-2017-104731"/>
    <d v="2017-07-21T00:00:00"/>
    <d v="2017-07-27T00:00:00"/>
    <s v="Standard Class"/>
    <s v="AM-10705"/>
    <x v="562"/>
    <x v="0"/>
    <s v="United States"/>
    <s v="Salem"/>
    <x v="17"/>
    <n v="24153"/>
    <x v="0"/>
    <s v="OFF-BI-10003355"/>
    <x v="1"/>
    <x v="8"/>
    <s v="Cardinal Holdit Business Card Pockets"/>
    <n v="14.94"/>
    <n v="3"/>
    <n v="0"/>
    <x v="5222"/>
    <x v="0"/>
    <x v="3"/>
    <x v="2"/>
    <x v="7"/>
  </r>
  <r>
    <n v="6590"/>
    <s v="CA-2017-104731"/>
    <d v="2017-07-21T00:00:00"/>
    <d v="2017-07-27T00:00:00"/>
    <s v="Standard Class"/>
    <s v="AM-10705"/>
    <x v="562"/>
    <x v="0"/>
    <s v="United States"/>
    <s v="Salem"/>
    <x v="17"/>
    <n v="24153"/>
    <x v="0"/>
    <s v="OFF-SU-10003505"/>
    <x v="1"/>
    <x v="14"/>
    <s v="Premier Electric Letter Opener"/>
    <n v="231.72"/>
    <n v="2"/>
    <n v="0"/>
    <x v="5223"/>
    <x v="0"/>
    <x v="3"/>
    <x v="2"/>
    <x v="7"/>
  </r>
  <r>
    <n v="6591"/>
    <s v="CA-2014-164749"/>
    <d v="2014-03-23T00:00:00"/>
    <d v="2014-03-26T00:00:00"/>
    <s v="First Class"/>
    <s v="BG-11740"/>
    <x v="696"/>
    <x v="0"/>
    <s v="United States"/>
    <s v="Delray Beach"/>
    <x v="2"/>
    <n v="33445"/>
    <x v="0"/>
    <s v="OFF-LA-10004484"/>
    <x v="1"/>
    <x v="2"/>
    <s v="Avery 476"/>
    <n v="9.9120000000000008"/>
    <n v="3"/>
    <n v="0.2"/>
    <x v="5224"/>
    <x v="2"/>
    <x v="2"/>
    <x v="3"/>
    <x v="10"/>
  </r>
  <r>
    <n v="6592"/>
    <s v="CA-2015-103716"/>
    <d v="2015-04-30T00:00:00"/>
    <d v="2015-05-06T00:00:00"/>
    <s v="Standard Class"/>
    <s v="KB-16585"/>
    <x v="10"/>
    <x v="1"/>
    <s v="United States"/>
    <s v="San Francisco"/>
    <x v="1"/>
    <n v="94110"/>
    <x v="1"/>
    <s v="OFF-AR-10000658"/>
    <x v="1"/>
    <x v="6"/>
    <s v="Newell 324"/>
    <n v="34.65"/>
    <n v="3"/>
    <n v="0"/>
    <x v="5225"/>
    <x v="0"/>
    <x v="1"/>
    <x v="1"/>
    <x v="3"/>
  </r>
  <r>
    <n v="6593"/>
    <s v="CA-2015-103716"/>
    <d v="2015-04-30T00:00:00"/>
    <d v="2015-05-06T00:00:00"/>
    <s v="Standard Class"/>
    <s v="KB-16585"/>
    <x v="10"/>
    <x v="1"/>
    <s v="United States"/>
    <s v="San Francisco"/>
    <x v="1"/>
    <n v="94110"/>
    <x v="1"/>
    <s v="TEC-PH-10000347"/>
    <x v="2"/>
    <x v="7"/>
    <s v="Cush Cases Heavy Duty Rugged Cover Case for Samsung Galaxy S5 - Purple"/>
    <n v="19.8"/>
    <n v="5"/>
    <n v="0.2"/>
    <x v="5226"/>
    <x v="2"/>
    <x v="1"/>
    <x v="1"/>
    <x v="3"/>
  </r>
  <r>
    <n v="6594"/>
    <s v="CA-2016-126795"/>
    <d v="2016-06-13T00:00:00"/>
    <d v="2016-06-16T00:00:00"/>
    <s v="Second Class"/>
    <s v="GT-14710"/>
    <x v="218"/>
    <x v="0"/>
    <s v="United States"/>
    <s v="New York City"/>
    <x v="15"/>
    <n v="10024"/>
    <x v="3"/>
    <s v="OFF-BI-10001989"/>
    <x v="1"/>
    <x v="8"/>
    <s v="Premium Transparent Presentation Covers by GBC"/>
    <n v="33.567999999999998"/>
    <n v="2"/>
    <n v="0.2"/>
    <x v="3636"/>
    <x v="2"/>
    <x v="0"/>
    <x v="1"/>
    <x v="1"/>
  </r>
  <r>
    <n v="6595"/>
    <s v="CA-2015-146290"/>
    <d v="2015-05-04T00:00:00"/>
    <d v="2015-05-11T00:00:00"/>
    <s v="Standard Class"/>
    <s v="SV-20815"/>
    <x v="458"/>
    <x v="1"/>
    <s v="United States"/>
    <s v="Indianapolis"/>
    <x v="14"/>
    <n v="46203"/>
    <x v="2"/>
    <s v="OFF-AR-10001897"/>
    <x v="1"/>
    <x v="6"/>
    <s v="Model L Table or Wall-Mount Pencil Sharpener"/>
    <n v="125.93"/>
    <n v="7"/>
    <n v="0"/>
    <x v="5227"/>
    <x v="0"/>
    <x v="1"/>
    <x v="1"/>
    <x v="5"/>
  </r>
  <r>
    <n v="6596"/>
    <s v="CA-2017-157112"/>
    <d v="2017-04-23T00:00:00"/>
    <d v="2017-04-26T00:00:00"/>
    <s v="First Class"/>
    <s v="GG-14650"/>
    <x v="55"/>
    <x v="1"/>
    <s v="United States"/>
    <s v="Columbus"/>
    <x v="24"/>
    <n v="43229"/>
    <x v="3"/>
    <s v="OFF-BI-10000285"/>
    <x v="1"/>
    <x v="8"/>
    <s v="XtraLife ClearVue Slant-D Ring Binders by Cardinal"/>
    <n v="11.76"/>
    <n v="5"/>
    <n v="0.7"/>
    <x v="5228"/>
    <x v="1"/>
    <x v="3"/>
    <x v="1"/>
    <x v="3"/>
  </r>
  <r>
    <n v="6597"/>
    <s v="CA-2017-157112"/>
    <d v="2017-04-23T00:00:00"/>
    <d v="2017-04-26T00:00:00"/>
    <s v="First Class"/>
    <s v="GG-14650"/>
    <x v="55"/>
    <x v="1"/>
    <s v="United States"/>
    <s v="Columbus"/>
    <x v="24"/>
    <n v="43229"/>
    <x v="3"/>
    <s v="OFF-PA-10001804"/>
    <x v="1"/>
    <x v="10"/>
    <s v="Xerox 195"/>
    <n v="5.3440000000000003"/>
    <n v="1"/>
    <n v="0.2"/>
    <x v="779"/>
    <x v="2"/>
    <x v="3"/>
    <x v="1"/>
    <x v="3"/>
  </r>
  <r>
    <n v="6598"/>
    <s v="CA-2014-169257"/>
    <d v="2014-06-06T00:00:00"/>
    <d v="2014-06-12T00:00:00"/>
    <s v="Standard Class"/>
    <s v="SV-20785"/>
    <x v="647"/>
    <x v="0"/>
    <s v="United States"/>
    <s v="Jacksonville"/>
    <x v="2"/>
    <n v="32216"/>
    <x v="0"/>
    <s v="OFF-BI-10002557"/>
    <x v="1"/>
    <x v="8"/>
    <s v="Presstex Flexible Ring Binders"/>
    <n v="1.365"/>
    <n v="1"/>
    <n v="0.7"/>
    <x v="5229"/>
    <x v="1"/>
    <x v="2"/>
    <x v="1"/>
    <x v="1"/>
  </r>
  <r>
    <n v="6599"/>
    <s v="CA-2014-169257"/>
    <d v="2014-06-06T00:00:00"/>
    <d v="2014-06-12T00:00:00"/>
    <s v="Standard Class"/>
    <s v="SV-20785"/>
    <x v="647"/>
    <x v="0"/>
    <s v="United States"/>
    <s v="Jacksonville"/>
    <x v="2"/>
    <n v="32216"/>
    <x v="0"/>
    <s v="OFF-PA-10002319"/>
    <x v="1"/>
    <x v="10"/>
    <s v="Xerox 1944"/>
    <n v="62.015999999999998"/>
    <n v="2"/>
    <n v="0.2"/>
    <x v="5230"/>
    <x v="2"/>
    <x v="2"/>
    <x v="1"/>
    <x v="1"/>
  </r>
  <r>
    <n v="6600"/>
    <s v="CA-2014-154095"/>
    <d v="2014-12-02T00:00:00"/>
    <d v="2014-12-07T00:00:00"/>
    <s v="Standard Class"/>
    <s v="ON-18715"/>
    <x v="21"/>
    <x v="1"/>
    <s v="United States"/>
    <s v="Clinton"/>
    <x v="39"/>
    <n v="20735"/>
    <x v="3"/>
    <s v="FUR-FU-10003849"/>
    <x v="0"/>
    <x v="5"/>
    <s v="DAX Metal Frame, Desktop, Stepped-Edge"/>
    <n v="60.72"/>
    <n v="3"/>
    <n v="0"/>
    <x v="5231"/>
    <x v="0"/>
    <x v="2"/>
    <x v="0"/>
    <x v="4"/>
  </r>
  <r>
    <n v="6601"/>
    <s v="CA-2014-154095"/>
    <d v="2014-12-02T00:00:00"/>
    <d v="2014-12-07T00:00:00"/>
    <s v="Standard Class"/>
    <s v="ON-18715"/>
    <x v="21"/>
    <x v="1"/>
    <s v="United States"/>
    <s v="Clinton"/>
    <x v="39"/>
    <n v="20735"/>
    <x v="3"/>
    <s v="OFF-PA-10002923"/>
    <x v="1"/>
    <x v="10"/>
    <s v="Xerox 1942"/>
    <n v="146.82"/>
    <n v="3"/>
    <n v="0"/>
    <x v="690"/>
    <x v="0"/>
    <x v="2"/>
    <x v="0"/>
    <x v="4"/>
  </r>
  <r>
    <n v="6602"/>
    <s v="CA-2014-154095"/>
    <d v="2014-12-02T00:00:00"/>
    <d v="2014-12-07T00:00:00"/>
    <s v="Standard Class"/>
    <s v="ON-18715"/>
    <x v="21"/>
    <x v="1"/>
    <s v="United States"/>
    <s v="Clinton"/>
    <x v="39"/>
    <n v="20735"/>
    <x v="3"/>
    <s v="FUR-CH-10004754"/>
    <x v="0"/>
    <x v="1"/>
    <s v="Global Stack Chair with Arms, Black"/>
    <n v="239.84"/>
    <n v="8"/>
    <n v="0"/>
    <x v="5232"/>
    <x v="0"/>
    <x v="2"/>
    <x v="0"/>
    <x v="4"/>
  </r>
  <r>
    <n v="6603"/>
    <s v="CA-2014-154095"/>
    <d v="2014-12-02T00:00:00"/>
    <d v="2014-12-07T00:00:00"/>
    <s v="Standard Class"/>
    <s v="ON-18715"/>
    <x v="21"/>
    <x v="1"/>
    <s v="United States"/>
    <s v="Clinton"/>
    <x v="39"/>
    <n v="20735"/>
    <x v="3"/>
    <s v="OFF-LA-10000634"/>
    <x v="1"/>
    <x v="2"/>
    <s v="Avery 509"/>
    <n v="15.66"/>
    <n v="6"/>
    <n v="0"/>
    <x v="5233"/>
    <x v="0"/>
    <x v="2"/>
    <x v="0"/>
    <x v="4"/>
  </r>
  <r>
    <n v="6604"/>
    <s v="CA-2017-146346"/>
    <d v="2017-06-17T00:00:00"/>
    <d v="2017-06-20T00:00:00"/>
    <s v="First Class"/>
    <s v="RA-19945"/>
    <x v="362"/>
    <x v="0"/>
    <s v="United States"/>
    <s v="Commerce City"/>
    <x v="22"/>
    <n v="80022"/>
    <x v="1"/>
    <s v="OFF-ST-10001418"/>
    <x v="1"/>
    <x v="4"/>
    <s v="Carina Media Storage Towers in Natural &amp; Black"/>
    <n v="146.352"/>
    <n v="3"/>
    <n v="0.2"/>
    <x v="5234"/>
    <x v="2"/>
    <x v="3"/>
    <x v="1"/>
    <x v="1"/>
  </r>
  <r>
    <n v="6605"/>
    <s v="CA-2016-148852"/>
    <d v="2016-05-26T00:00:00"/>
    <d v="2016-05-31T00:00:00"/>
    <s v="Standard Class"/>
    <s v="SV-20785"/>
    <x v="647"/>
    <x v="0"/>
    <s v="United States"/>
    <s v="Santa Ana"/>
    <x v="1"/>
    <n v="92704"/>
    <x v="1"/>
    <s v="OFF-FA-10003467"/>
    <x v="1"/>
    <x v="13"/>
    <s v="Alliance Big Bands Rubber Bands, 12/Pack"/>
    <n v="5.94"/>
    <n v="3"/>
    <n v="0"/>
    <x v="232"/>
    <x v="0"/>
    <x v="0"/>
    <x v="1"/>
    <x v="5"/>
  </r>
  <r>
    <n v="6606"/>
    <s v="CA-2016-148852"/>
    <d v="2016-05-26T00:00:00"/>
    <d v="2016-05-31T00:00:00"/>
    <s v="Standard Class"/>
    <s v="SV-20785"/>
    <x v="647"/>
    <x v="0"/>
    <s v="United States"/>
    <s v="Santa Ana"/>
    <x v="1"/>
    <n v="92704"/>
    <x v="1"/>
    <s v="OFF-PA-10001293"/>
    <x v="1"/>
    <x v="10"/>
    <s v="Xerox 1946"/>
    <n v="45.36"/>
    <n v="7"/>
    <n v="0"/>
    <x v="1637"/>
    <x v="0"/>
    <x v="0"/>
    <x v="1"/>
    <x v="5"/>
  </r>
  <r>
    <n v="6607"/>
    <s v="CA-2016-148852"/>
    <d v="2016-05-26T00:00:00"/>
    <d v="2016-05-31T00:00:00"/>
    <s v="Standard Class"/>
    <s v="SV-20785"/>
    <x v="647"/>
    <x v="0"/>
    <s v="United States"/>
    <s v="Santa Ana"/>
    <x v="1"/>
    <n v="92704"/>
    <x v="1"/>
    <s v="TEC-PH-10003885"/>
    <x v="2"/>
    <x v="7"/>
    <s v="Cisco SPA508G"/>
    <n v="211.16800000000001"/>
    <n v="4"/>
    <n v="0.2"/>
    <x v="5235"/>
    <x v="2"/>
    <x v="0"/>
    <x v="1"/>
    <x v="5"/>
  </r>
  <r>
    <n v="6608"/>
    <s v="CA-2016-148852"/>
    <d v="2016-05-26T00:00:00"/>
    <d v="2016-05-31T00:00:00"/>
    <s v="Standard Class"/>
    <s v="SV-20785"/>
    <x v="647"/>
    <x v="0"/>
    <s v="United States"/>
    <s v="Santa Ana"/>
    <x v="1"/>
    <n v="92704"/>
    <x v="1"/>
    <s v="FUR-CH-10004860"/>
    <x v="0"/>
    <x v="1"/>
    <s v="Global Low Back Tilter Chair"/>
    <n v="484.70400000000001"/>
    <n v="6"/>
    <n v="0.2"/>
    <x v="5236"/>
    <x v="2"/>
    <x v="0"/>
    <x v="1"/>
    <x v="5"/>
  </r>
  <r>
    <n v="6609"/>
    <s v="CA-2016-148852"/>
    <d v="2016-05-26T00:00:00"/>
    <d v="2016-05-31T00:00:00"/>
    <s v="Standard Class"/>
    <s v="SV-20785"/>
    <x v="647"/>
    <x v="0"/>
    <s v="United States"/>
    <s v="Santa Ana"/>
    <x v="1"/>
    <n v="92704"/>
    <x v="1"/>
    <s v="TEC-MA-10002428"/>
    <x v="2"/>
    <x v="15"/>
    <s v="Fellowes Powershred HS-440 4-Sheet High Security Shredder"/>
    <n v="371.976"/>
    <n v="3"/>
    <n v="0.2"/>
    <x v="5237"/>
    <x v="2"/>
    <x v="0"/>
    <x v="1"/>
    <x v="5"/>
  </r>
  <r>
    <n v="6610"/>
    <s v="US-2015-118906"/>
    <d v="2015-03-10T00:00:00"/>
    <d v="2015-03-10T00:00:00"/>
    <s v="Same Day"/>
    <s v="KB-16585"/>
    <x v="10"/>
    <x v="1"/>
    <s v="United States"/>
    <s v="Clinton"/>
    <x v="39"/>
    <n v="20735"/>
    <x v="3"/>
    <s v="OFF-ST-10002406"/>
    <x v="1"/>
    <x v="4"/>
    <s v="Pizazz Global Quick File"/>
    <n v="89.82"/>
    <n v="6"/>
    <n v="0"/>
    <x v="5238"/>
    <x v="0"/>
    <x v="1"/>
    <x v="3"/>
    <x v="10"/>
  </r>
  <r>
    <n v="6611"/>
    <s v="CA-2016-168921"/>
    <d v="2016-10-20T00:00:00"/>
    <d v="2016-10-22T00:00:00"/>
    <s v="First Class"/>
    <s v="AG-10495"/>
    <x v="122"/>
    <x v="1"/>
    <s v="United States"/>
    <s v="Los Angeles"/>
    <x v="1"/>
    <n v="90049"/>
    <x v="1"/>
    <s v="OFF-BI-10004209"/>
    <x v="1"/>
    <x v="8"/>
    <s v="Fellowes Twister Kit, Gray/Clear, 3/pkg"/>
    <n v="19.295999999999999"/>
    <n v="3"/>
    <n v="0.2"/>
    <x v="1860"/>
    <x v="2"/>
    <x v="0"/>
    <x v="0"/>
    <x v="2"/>
  </r>
  <r>
    <n v="6612"/>
    <s v="CA-2015-107678"/>
    <d v="2015-04-21T00:00:00"/>
    <d v="2015-04-28T00:00:00"/>
    <s v="Standard Class"/>
    <s v="JK-16090"/>
    <x v="765"/>
    <x v="0"/>
    <s v="United States"/>
    <s v="Louisville"/>
    <x v="0"/>
    <n v="40214"/>
    <x v="0"/>
    <s v="FUR-CH-10001891"/>
    <x v="0"/>
    <x v="1"/>
    <s v="Global Deluxe Office Fabric Chairs"/>
    <n v="191.96"/>
    <n v="2"/>
    <n v="0"/>
    <x v="5239"/>
    <x v="0"/>
    <x v="1"/>
    <x v="1"/>
    <x v="3"/>
  </r>
  <r>
    <n v="6613"/>
    <s v="CA-2015-107678"/>
    <d v="2015-04-21T00:00:00"/>
    <d v="2015-04-28T00:00:00"/>
    <s v="Standard Class"/>
    <s v="JK-16090"/>
    <x v="765"/>
    <x v="0"/>
    <s v="United States"/>
    <s v="Louisville"/>
    <x v="0"/>
    <n v="40214"/>
    <x v="0"/>
    <s v="OFF-BI-10002215"/>
    <x v="1"/>
    <x v="8"/>
    <s v="Wilson Jones Hanging View Binder, White, 1&quot;"/>
    <n v="21.3"/>
    <n v="3"/>
    <n v="0"/>
    <x v="5240"/>
    <x v="0"/>
    <x v="1"/>
    <x v="1"/>
    <x v="3"/>
  </r>
  <r>
    <n v="6614"/>
    <s v="CA-2015-107678"/>
    <d v="2015-04-21T00:00:00"/>
    <d v="2015-04-28T00:00:00"/>
    <s v="Standard Class"/>
    <s v="JK-16090"/>
    <x v="765"/>
    <x v="0"/>
    <s v="United States"/>
    <s v="Louisville"/>
    <x v="0"/>
    <n v="40214"/>
    <x v="0"/>
    <s v="TEC-PH-10002103"/>
    <x v="2"/>
    <x v="7"/>
    <s v="Jabra SPEAK 410"/>
    <n v="469.95"/>
    <n v="5"/>
    <n v="0"/>
    <x v="5241"/>
    <x v="0"/>
    <x v="1"/>
    <x v="1"/>
    <x v="3"/>
  </r>
  <r>
    <n v="6615"/>
    <s v="CA-2015-107678"/>
    <d v="2015-04-21T00:00:00"/>
    <d v="2015-04-28T00:00:00"/>
    <s v="Standard Class"/>
    <s v="JK-16090"/>
    <x v="765"/>
    <x v="0"/>
    <s v="United States"/>
    <s v="Louisville"/>
    <x v="0"/>
    <n v="40214"/>
    <x v="0"/>
    <s v="FUR-FU-10003394"/>
    <x v="0"/>
    <x v="5"/>
    <s v="Tenex &quot;The Solids&quot; Textured Chair Mats"/>
    <n v="209.88"/>
    <n v="3"/>
    <n v="0"/>
    <x v="675"/>
    <x v="0"/>
    <x v="1"/>
    <x v="1"/>
    <x v="3"/>
  </r>
  <r>
    <n v="6616"/>
    <s v="CA-2016-123512"/>
    <d v="2016-06-17T00:00:00"/>
    <d v="2016-06-19T00:00:00"/>
    <s v="First Class"/>
    <s v="MV-18190"/>
    <x v="160"/>
    <x v="0"/>
    <s v="United States"/>
    <s v="Los Angeles"/>
    <x v="1"/>
    <n v="90045"/>
    <x v="1"/>
    <s v="FUR-BO-10004218"/>
    <x v="0"/>
    <x v="0"/>
    <s v="Bush Heritage Pine Collection 5-Shelf Bookcase, Albany Pine Finish, *Special Order"/>
    <n v="239.666"/>
    <n v="2"/>
    <n v="0.15"/>
    <x v="4740"/>
    <x v="2"/>
    <x v="0"/>
    <x v="1"/>
    <x v="1"/>
  </r>
  <r>
    <n v="6617"/>
    <s v="CA-2016-123512"/>
    <d v="2016-06-17T00:00:00"/>
    <d v="2016-06-19T00:00:00"/>
    <s v="First Class"/>
    <s v="MV-18190"/>
    <x v="160"/>
    <x v="0"/>
    <s v="United States"/>
    <s v="Los Angeles"/>
    <x v="1"/>
    <n v="90045"/>
    <x v="1"/>
    <s v="OFF-LA-10000081"/>
    <x v="1"/>
    <x v="2"/>
    <s v="Avery 496"/>
    <n v="22.5"/>
    <n v="6"/>
    <n v="0"/>
    <x v="4420"/>
    <x v="0"/>
    <x v="0"/>
    <x v="1"/>
    <x v="1"/>
  </r>
  <r>
    <n v="6618"/>
    <s v="CA-2016-123512"/>
    <d v="2016-06-17T00:00:00"/>
    <d v="2016-06-19T00:00:00"/>
    <s v="First Class"/>
    <s v="MV-18190"/>
    <x v="160"/>
    <x v="0"/>
    <s v="United States"/>
    <s v="Los Angeles"/>
    <x v="1"/>
    <n v="90045"/>
    <x v="1"/>
    <s v="OFF-PA-10001497"/>
    <x v="1"/>
    <x v="10"/>
    <s v="Xerox 1914"/>
    <n v="219.84"/>
    <n v="4"/>
    <n v="0"/>
    <x v="1614"/>
    <x v="0"/>
    <x v="0"/>
    <x v="1"/>
    <x v="1"/>
  </r>
  <r>
    <n v="6619"/>
    <s v="US-2017-167402"/>
    <d v="2017-01-13T00:00:00"/>
    <d v="2017-01-18T00:00:00"/>
    <s v="Second Class"/>
    <s v="CP-12085"/>
    <x v="434"/>
    <x v="1"/>
    <s v="United States"/>
    <s v="Springfield"/>
    <x v="25"/>
    <n v="65807"/>
    <x v="2"/>
    <s v="OFF-PA-10004983"/>
    <x v="1"/>
    <x v="10"/>
    <s v="Xerox 23"/>
    <n v="32.4"/>
    <n v="5"/>
    <n v="0"/>
    <x v="56"/>
    <x v="0"/>
    <x v="3"/>
    <x v="3"/>
    <x v="9"/>
  </r>
  <r>
    <n v="6620"/>
    <s v="US-2017-167402"/>
    <d v="2017-01-13T00:00:00"/>
    <d v="2017-01-18T00:00:00"/>
    <s v="Second Class"/>
    <s v="CP-12085"/>
    <x v="434"/>
    <x v="1"/>
    <s v="United States"/>
    <s v="Springfield"/>
    <x v="25"/>
    <n v="65807"/>
    <x v="2"/>
    <s v="OFF-AR-10004010"/>
    <x v="1"/>
    <x v="6"/>
    <s v="Hunt Boston Vacuum Mount KS Pencil Sharpener"/>
    <n v="209.94"/>
    <n v="6"/>
    <n v="0"/>
    <x v="5242"/>
    <x v="0"/>
    <x v="3"/>
    <x v="3"/>
    <x v="9"/>
  </r>
  <r>
    <n v="6621"/>
    <s v="US-2017-167402"/>
    <d v="2017-01-13T00:00:00"/>
    <d v="2017-01-18T00:00:00"/>
    <s v="Second Class"/>
    <s v="CP-12085"/>
    <x v="434"/>
    <x v="1"/>
    <s v="United States"/>
    <s v="Springfield"/>
    <x v="25"/>
    <n v="65807"/>
    <x v="2"/>
    <s v="OFF-SU-10002881"/>
    <x v="1"/>
    <x v="14"/>
    <s v="Martin Yale Chadless Opener Electric Letter Opener"/>
    <n v="4164.05"/>
    <n v="5"/>
    <n v="0"/>
    <x v="2857"/>
    <x v="0"/>
    <x v="3"/>
    <x v="3"/>
    <x v="9"/>
  </r>
  <r>
    <n v="6622"/>
    <s v="US-2017-167402"/>
    <d v="2017-01-13T00:00:00"/>
    <d v="2017-01-18T00:00:00"/>
    <s v="Second Class"/>
    <s v="CP-12085"/>
    <x v="434"/>
    <x v="1"/>
    <s v="United States"/>
    <s v="Springfield"/>
    <x v="25"/>
    <n v="65807"/>
    <x v="2"/>
    <s v="FUR-BO-10001608"/>
    <x v="0"/>
    <x v="0"/>
    <s v="Hon Metal Bookcases, Black"/>
    <n v="212.94"/>
    <n v="3"/>
    <n v="0"/>
    <x v="5243"/>
    <x v="0"/>
    <x v="3"/>
    <x v="3"/>
    <x v="9"/>
  </r>
  <r>
    <n v="6623"/>
    <s v="CA-2014-130449"/>
    <d v="2014-09-06T00:00:00"/>
    <d v="2014-09-09T00:00:00"/>
    <s v="First Class"/>
    <s v="VP-21760"/>
    <x v="778"/>
    <x v="1"/>
    <s v="United States"/>
    <s v="San Francisco"/>
    <x v="1"/>
    <n v="94109"/>
    <x v="1"/>
    <s v="FUR-FU-10001487"/>
    <x v="0"/>
    <x v="5"/>
    <s v="Eldon Expressions Wood and Plastic Desk Accessories, Cherry Wood"/>
    <n v="41.88"/>
    <n v="6"/>
    <n v="0"/>
    <x v="5244"/>
    <x v="0"/>
    <x v="2"/>
    <x v="2"/>
    <x v="8"/>
  </r>
  <r>
    <n v="6624"/>
    <s v="CA-2014-130449"/>
    <d v="2014-09-06T00:00:00"/>
    <d v="2014-09-09T00:00:00"/>
    <s v="First Class"/>
    <s v="VP-21760"/>
    <x v="778"/>
    <x v="1"/>
    <s v="United States"/>
    <s v="San Francisco"/>
    <x v="1"/>
    <n v="94109"/>
    <x v="1"/>
    <s v="OFF-LA-10001934"/>
    <x v="1"/>
    <x v="2"/>
    <s v="Avery 516"/>
    <n v="58.48"/>
    <n v="8"/>
    <n v="0"/>
    <x v="2163"/>
    <x v="0"/>
    <x v="2"/>
    <x v="2"/>
    <x v="8"/>
  </r>
  <r>
    <n v="6625"/>
    <s v="CA-2015-141250"/>
    <d v="2015-01-19T00:00:00"/>
    <d v="2015-01-23T00:00:00"/>
    <s v="Standard Class"/>
    <s v="PM-18940"/>
    <x v="400"/>
    <x v="0"/>
    <s v="United States"/>
    <s v="Texas City"/>
    <x v="5"/>
    <n v="77590"/>
    <x v="2"/>
    <s v="FUR-TA-10002855"/>
    <x v="0"/>
    <x v="3"/>
    <s v="Bevis Round Conference Table Top &amp; Single Column Base"/>
    <n v="102.438"/>
    <n v="1"/>
    <n v="0.3"/>
    <x v="5245"/>
    <x v="1"/>
    <x v="1"/>
    <x v="3"/>
    <x v="9"/>
  </r>
  <r>
    <n v="6626"/>
    <s v="CA-2015-141250"/>
    <d v="2015-01-19T00:00:00"/>
    <d v="2015-01-23T00:00:00"/>
    <s v="Standard Class"/>
    <s v="PM-18940"/>
    <x v="400"/>
    <x v="0"/>
    <s v="United States"/>
    <s v="Texas City"/>
    <x v="5"/>
    <n v="77590"/>
    <x v="2"/>
    <s v="FUR-CH-10004875"/>
    <x v="0"/>
    <x v="1"/>
    <s v="Harbour Creations 67200 Series Stacking Chairs"/>
    <n v="199.304"/>
    <n v="4"/>
    <n v="0.3"/>
    <x v="5246"/>
    <x v="1"/>
    <x v="1"/>
    <x v="3"/>
    <x v="9"/>
  </r>
  <r>
    <n v="6627"/>
    <s v="CA-2014-145541"/>
    <d v="2014-12-14T00:00:00"/>
    <d v="2014-12-21T00:00:00"/>
    <s v="Standard Class"/>
    <s v="TB-21400"/>
    <x v="483"/>
    <x v="0"/>
    <s v="United States"/>
    <s v="New York City"/>
    <x v="15"/>
    <n v="10024"/>
    <x v="3"/>
    <s v="TEC-MA-10001127"/>
    <x v="2"/>
    <x v="15"/>
    <s v="HP Designjet T520 Inkjet Large Format Printer - 24&quot; Color"/>
    <n v="6999.96"/>
    <n v="4"/>
    <n v="0"/>
    <x v="5247"/>
    <x v="0"/>
    <x v="2"/>
    <x v="0"/>
    <x v="4"/>
  </r>
  <r>
    <n v="6628"/>
    <s v="CA-2014-138513"/>
    <d v="2014-05-23T00:00:00"/>
    <d v="2014-05-27T00:00:00"/>
    <s v="Standard Class"/>
    <s v="EH-13990"/>
    <x v="552"/>
    <x v="0"/>
    <s v="United States"/>
    <s v="Bellevue"/>
    <x v="4"/>
    <n v="98006"/>
    <x v="1"/>
    <s v="OFF-PA-10003177"/>
    <x v="1"/>
    <x v="10"/>
    <s v="Xerox 1999"/>
    <n v="12.96"/>
    <n v="2"/>
    <n v="0"/>
    <x v="91"/>
    <x v="0"/>
    <x v="2"/>
    <x v="1"/>
    <x v="5"/>
  </r>
  <r>
    <n v="6629"/>
    <s v="CA-2015-135489"/>
    <d v="2015-09-19T00:00:00"/>
    <d v="2015-09-22T00:00:00"/>
    <s v="Second Class"/>
    <s v="GW-14605"/>
    <x v="543"/>
    <x v="0"/>
    <s v="United States"/>
    <s v="New York City"/>
    <x v="15"/>
    <n v="10024"/>
    <x v="3"/>
    <s v="TEC-PH-10000011"/>
    <x v="2"/>
    <x v="7"/>
    <s v="PureGear Roll-On Screen Protector"/>
    <n v="279.86"/>
    <n v="14"/>
    <n v="0"/>
    <x v="5248"/>
    <x v="0"/>
    <x v="1"/>
    <x v="2"/>
    <x v="8"/>
  </r>
  <r>
    <n v="6630"/>
    <s v="CA-2015-125696"/>
    <d v="2015-10-02T00:00:00"/>
    <d v="2015-10-06T00:00:00"/>
    <s v="Standard Class"/>
    <s v="NP-18685"/>
    <x v="472"/>
    <x v="2"/>
    <s v="United States"/>
    <s v="Wilson"/>
    <x v="3"/>
    <n v="27893"/>
    <x v="0"/>
    <s v="OFF-BI-10001757"/>
    <x v="1"/>
    <x v="8"/>
    <s v="Pressboard Hanging Data Binders for Unburst Sheets"/>
    <n v="7.38"/>
    <n v="5"/>
    <n v="0.7"/>
    <x v="5249"/>
    <x v="1"/>
    <x v="1"/>
    <x v="0"/>
    <x v="2"/>
  </r>
  <r>
    <n v="6631"/>
    <s v="CA-2016-105081"/>
    <d v="2016-12-25T00:00:00"/>
    <d v="2016-12-30T00:00:00"/>
    <s v="Standard Class"/>
    <s v="JE-15715"/>
    <x v="555"/>
    <x v="0"/>
    <s v="United States"/>
    <s v="Seattle"/>
    <x v="4"/>
    <n v="98115"/>
    <x v="1"/>
    <s v="FUR-CH-10000847"/>
    <x v="0"/>
    <x v="1"/>
    <s v="Global Executive Mid-Back Manager's Chair"/>
    <n v="698.35199999999998"/>
    <n v="3"/>
    <n v="0.2"/>
    <x v="5250"/>
    <x v="2"/>
    <x v="0"/>
    <x v="0"/>
    <x v="4"/>
  </r>
  <r>
    <n v="6632"/>
    <s v="CA-2016-105081"/>
    <d v="2016-12-25T00:00:00"/>
    <d v="2016-12-30T00:00:00"/>
    <s v="Standard Class"/>
    <s v="JE-15715"/>
    <x v="555"/>
    <x v="0"/>
    <s v="United States"/>
    <s v="Seattle"/>
    <x v="4"/>
    <n v="98115"/>
    <x v="1"/>
    <s v="FUR-TA-10001307"/>
    <x v="0"/>
    <x v="3"/>
    <s v="SAFCO PlanMaster Heigh-Adjustable Drafting Table Base, 43w x 30d x 30-37h, Black"/>
    <n v="1747.25"/>
    <n v="5"/>
    <n v="0"/>
    <x v="5251"/>
    <x v="0"/>
    <x v="0"/>
    <x v="0"/>
    <x v="4"/>
  </r>
  <r>
    <n v="6633"/>
    <s v="US-2016-146857"/>
    <d v="2016-05-06T00:00:00"/>
    <d v="2016-05-08T00:00:00"/>
    <s v="Second Class"/>
    <s v="BE-11455"/>
    <x v="534"/>
    <x v="2"/>
    <s v="United States"/>
    <s v="Springfield"/>
    <x v="25"/>
    <n v="65807"/>
    <x v="2"/>
    <s v="OFF-AP-10001205"/>
    <x v="1"/>
    <x v="9"/>
    <s v="Belkin 5 Outlet SurgeMaster Power Centers"/>
    <n v="54.48"/>
    <n v="1"/>
    <n v="0"/>
    <x v="5252"/>
    <x v="0"/>
    <x v="0"/>
    <x v="1"/>
    <x v="5"/>
  </r>
  <r>
    <n v="6634"/>
    <s v="CA-2016-166275"/>
    <d v="2016-10-24T00:00:00"/>
    <d v="2016-10-24T00:00:00"/>
    <s v="Same Day"/>
    <s v="SS-20590"/>
    <x v="196"/>
    <x v="0"/>
    <s v="United States"/>
    <s v="San Francisco"/>
    <x v="1"/>
    <n v="94109"/>
    <x v="1"/>
    <s v="TEC-AC-10001838"/>
    <x v="2"/>
    <x v="11"/>
    <s v="Razer Tiamat Over Ear 7.1 Surround Sound PC Gaming Headset"/>
    <n v="199.99"/>
    <n v="1"/>
    <n v="0"/>
    <x v="5253"/>
    <x v="0"/>
    <x v="0"/>
    <x v="0"/>
    <x v="2"/>
  </r>
  <r>
    <n v="6635"/>
    <s v="CA-2017-144498"/>
    <d v="2017-05-06T00:00:00"/>
    <d v="2017-05-06T00:00:00"/>
    <s v="Same Day"/>
    <s v="MB-18085"/>
    <x v="469"/>
    <x v="0"/>
    <s v="United States"/>
    <s v="Charlotte"/>
    <x v="3"/>
    <n v="28205"/>
    <x v="0"/>
    <s v="OFF-BI-10003982"/>
    <x v="1"/>
    <x v="8"/>
    <s v="Wilson Jones Century Plastic Molded Ring Binders"/>
    <n v="68.540999999999997"/>
    <n v="11"/>
    <n v="0.7"/>
    <x v="5254"/>
    <x v="1"/>
    <x v="3"/>
    <x v="1"/>
    <x v="5"/>
  </r>
  <r>
    <n v="6636"/>
    <s v="CA-2017-144498"/>
    <d v="2017-05-06T00:00:00"/>
    <d v="2017-05-06T00:00:00"/>
    <s v="Same Day"/>
    <s v="MB-18085"/>
    <x v="469"/>
    <x v="0"/>
    <s v="United States"/>
    <s v="Charlotte"/>
    <x v="3"/>
    <n v="28205"/>
    <x v="0"/>
    <s v="TEC-PH-10004977"/>
    <x v="2"/>
    <x v="7"/>
    <s v="GE 30524EE4"/>
    <n v="627.16800000000001"/>
    <n v="4"/>
    <n v="0.2"/>
    <x v="2737"/>
    <x v="2"/>
    <x v="3"/>
    <x v="1"/>
    <x v="5"/>
  </r>
  <r>
    <n v="6637"/>
    <s v="CA-2017-144498"/>
    <d v="2017-05-06T00:00:00"/>
    <d v="2017-05-06T00:00:00"/>
    <s v="Same Day"/>
    <s v="MB-18085"/>
    <x v="469"/>
    <x v="0"/>
    <s v="United States"/>
    <s v="Charlotte"/>
    <x v="3"/>
    <n v="28205"/>
    <x v="0"/>
    <s v="OFF-LA-10003510"/>
    <x v="1"/>
    <x v="2"/>
    <s v="Avery 4027 File Folder Labels for Dot Matrix Printers, 5000 Labels per Box, White"/>
    <n v="122.12"/>
    <n v="5"/>
    <n v="0.2"/>
    <x v="5255"/>
    <x v="2"/>
    <x v="3"/>
    <x v="1"/>
    <x v="5"/>
  </r>
  <r>
    <n v="6638"/>
    <s v="CA-2017-103352"/>
    <d v="2017-11-27T00:00:00"/>
    <d v="2017-11-30T00:00:00"/>
    <s v="Second Class"/>
    <s v="RP-19390"/>
    <x v="261"/>
    <x v="0"/>
    <s v="United States"/>
    <s v="New York City"/>
    <x v="15"/>
    <n v="10011"/>
    <x v="3"/>
    <s v="OFF-AR-10001573"/>
    <x v="1"/>
    <x v="6"/>
    <s v="American Pencil"/>
    <n v="6.99"/>
    <n v="3"/>
    <n v="0"/>
    <x v="5256"/>
    <x v="0"/>
    <x v="3"/>
    <x v="0"/>
    <x v="0"/>
  </r>
  <r>
    <n v="6639"/>
    <s v="CA-2017-103352"/>
    <d v="2017-11-27T00:00:00"/>
    <d v="2017-11-30T00:00:00"/>
    <s v="Second Class"/>
    <s v="RP-19390"/>
    <x v="261"/>
    <x v="0"/>
    <s v="United States"/>
    <s v="New York City"/>
    <x v="15"/>
    <n v="10011"/>
    <x v="3"/>
    <s v="OFF-BI-10001196"/>
    <x v="1"/>
    <x v="8"/>
    <s v="Avery Flip-Chart Easel Binder, Black"/>
    <n v="107.42400000000001"/>
    <n v="6"/>
    <n v="0.2"/>
    <x v="5257"/>
    <x v="2"/>
    <x v="3"/>
    <x v="0"/>
    <x v="0"/>
  </r>
  <r>
    <n v="6640"/>
    <s v="CA-2014-108609"/>
    <d v="2014-10-31T00:00:00"/>
    <d v="2014-11-02T00:00:00"/>
    <s v="Second Class"/>
    <s v="AJ-10780"/>
    <x v="321"/>
    <x v="1"/>
    <s v="United States"/>
    <s v="Lorain"/>
    <x v="24"/>
    <n v="44052"/>
    <x v="3"/>
    <s v="FUR-TA-10003954"/>
    <x v="0"/>
    <x v="3"/>
    <s v="Hon 94000 Series Round Tables"/>
    <n v="1421.664"/>
    <n v="8"/>
    <n v="0.4"/>
    <x v="5258"/>
    <x v="1"/>
    <x v="2"/>
    <x v="0"/>
    <x v="2"/>
  </r>
  <r>
    <n v="6641"/>
    <s v="CA-2017-128328"/>
    <d v="2017-08-05T00:00:00"/>
    <d v="2017-08-09T00:00:00"/>
    <s v="Standard Class"/>
    <s v="PO-18865"/>
    <x v="22"/>
    <x v="0"/>
    <s v="United States"/>
    <s v="Indianapolis"/>
    <x v="14"/>
    <n v="46203"/>
    <x v="2"/>
    <s v="OFF-BI-10001989"/>
    <x v="1"/>
    <x v="8"/>
    <s v="Premium Transparent Presentation Covers by GBC"/>
    <n v="125.88"/>
    <n v="6"/>
    <n v="0"/>
    <x v="5259"/>
    <x v="0"/>
    <x v="3"/>
    <x v="2"/>
    <x v="6"/>
  </r>
  <r>
    <n v="6642"/>
    <s v="CA-2017-128328"/>
    <d v="2017-08-05T00:00:00"/>
    <d v="2017-08-09T00:00:00"/>
    <s v="Standard Class"/>
    <s v="PO-18865"/>
    <x v="22"/>
    <x v="0"/>
    <s v="United States"/>
    <s v="Indianapolis"/>
    <x v="14"/>
    <n v="46203"/>
    <x v="2"/>
    <s v="TEC-AC-10001714"/>
    <x v="2"/>
    <x v="11"/>
    <s v="Logitech MX Performance Wireless Mouse"/>
    <n v="79.78"/>
    <n v="2"/>
    <n v="0"/>
    <x v="5260"/>
    <x v="0"/>
    <x v="3"/>
    <x v="2"/>
    <x v="6"/>
  </r>
  <r>
    <n v="6643"/>
    <s v="CA-2017-128328"/>
    <d v="2017-08-05T00:00:00"/>
    <d v="2017-08-09T00:00:00"/>
    <s v="Standard Class"/>
    <s v="PO-18865"/>
    <x v="22"/>
    <x v="0"/>
    <s v="United States"/>
    <s v="Indianapolis"/>
    <x v="14"/>
    <n v="46203"/>
    <x v="2"/>
    <s v="OFF-LA-10003498"/>
    <x v="1"/>
    <x v="2"/>
    <s v="Avery 475"/>
    <n v="133.19999999999999"/>
    <n v="9"/>
    <n v="0"/>
    <x v="5261"/>
    <x v="0"/>
    <x v="3"/>
    <x v="2"/>
    <x v="6"/>
  </r>
  <r>
    <n v="6644"/>
    <s v="US-2015-156496"/>
    <d v="2015-08-10T00:00:00"/>
    <d v="2015-08-16T00:00:00"/>
    <s v="Standard Class"/>
    <s v="WB-21850"/>
    <x v="576"/>
    <x v="0"/>
    <s v="United States"/>
    <s v="Redmond"/>
    <x v="21"/>
    <n v="97756"/>
    <x v="1"/>
    <s v="TEC-PH-10000576"/>
    <x v="2"/>
    <x v="7"/>
    <s v="AT&amp;T 1080 Corded phone"/>
    <n v="438.36799999999999"/>
    <n v="4"/>
    <n v="0.2"/>
    <x v="2468"/>
    <x v="2"/>
    <x v="1"/>
    <x v="2"/>
    <x v="6"/>
  </r>
  <r>
    <n v="6645"/>
    <s v="US-2015-156496"/>
    <d v="2015-08-10T00:00:00"/>
    <d v="2015-08-16T00:00:00"/>
    <s v="Standard Class"/>
    <s v="WB-21850"/>
    <x v="576"/>
    <x v="0"/>
    <s v="United States"/>
    <s v="Redmond"/>
    <x v="21"/>
    <n v="97756"/>
    <x v="1"/>
    <s v="TEC-PH-10004188"/>
    <x v="2"/>
    <x v="7"/>
    <s v="OtterBox Commuter Series Case - Samsung Galaxy S4"/>
    <n v="139.94399999999999"/>
    <n v="7"/>
    <n v="0.2"/>
    <x v="5262"/>
    <x v="2"/>
    <x v="1"/>
    <x v="2"/>
    <x v="6"/>
  </r>
  <r>
    <n v="6646"/>
    <s v="US-2015-156496"/>
    <d v="2015-08-10T00:00:00"/>
    <d v="2015-08-16T00:00:00"/>
    <s v="Standard Class"/>
    <s v="WB-21850"/>
    <x v="576"/>
    <x v="0"/>
    <s v="United States"/>
    <s v="Redmond"/>
    <x v="21"/>
    <n v="97756"/>
    <x v="1"/>
    <s v="OFF-AP-10001469"/>
    <x v="1"/>
    <x v="9"/>
    <s v="Fellowes 8 Outlet Superior Workstation Surge Protector"/>
    <n v="133.47200000000001"/>
    <n v="4"/>
    <n v="0.2"/>
    <x v="5263"/>
    <x v="2"/>
    <x v="1"/>
    <x v="2"/>
    <x v="6"/>
  </r>
  <r>
    <n v="6647"/>
    <s v="US-2016-127334"/>
    <d v="2016-12-15T00:00:00"/>
    <d v="2016-12-21T00:00:00"/>
    <s v="Standard Class"/>
    <s v="MP-18175"/>
    <x v="486"/>
    <x v="2"/>
    <s v="United States"/>
    <s v="Springfield"/>
    <x v="21"/>
    <n v="97477"/>
    <x v="1"/>
    <s v="FUR-TA-10003473"/>
    <x v="0"/>
    <x v="3"/>
    <s v="Bretford Rectangular Conference Table Tops"/>
    <n v="564.19500000000005"/>
    <n v="3"/>
    <n v="0.5"/>
    <x v="5264"/>
    <x v="1"/>
    <x v="0"/>
    <x v="0"/>
    <x v="4"/>
  </r>
  <r>
    <n v="6648"/>
    <s v="US-2016-127334"/>
    <d v="2016-12-15T00:00:00"/>
    <d v="2016-12-21T00:00:00"/>
    <s v="Standard Class"/>
    <s v="MP-18175"/>
    <x v="486"/>
    <x v="2"/>
    <s v="United States"/>
    <s v="Springfield"/>
    <x v="21"/>
    <n v="97477"/>
    <x v="1"/>
    <s v="OFF-AP-10001205"/>
    <x v="1"/>
    <x v="9"/>
    <s v="Belkin 5 Outlet SurgeMaster Power Centers"/>
    <n v="87.168000000000006"/>
    <n v="2"/>
    <n v="0.2"/>
    <x v="4705"/>
    <x v="2"/>
    <x v="0"/>
    <x v="0"/>
    <x v="4"/>
  </r>
  <r>
    <n v="6649"/>
    <s v="US-2017-124779"/>
    <d v="2017-09-08T00:00:00"/>
    <d v="2017-09-11T00:00:00"/>
    <s v="First Class"/>
    <s v="BF-11020"/>
    <x v="292"/>
    <x v="1"/>
    <s v="United States"/>
    <s v="Arlington"/>
    <x v="5"/>
    <n v="76017"/>
    <x v="2"/>
    <s v="OFF-BI-10002429"/>
    <x v="1"/>
    <x v="8"/>
    <s v="Premier Elliptical Ring Binder, Black"/>
    <n v="42.616"/>
    <n v="7"/>
    <n v="0.8"/>
    <x v="523"/>
    <x v="1"/>
    <x v="3"/>
    <x v="2"/>
    <x v="8"/>
  </r>
  <r>
    <n v="6650"/>
    <s v="US-2017-124779"/>
    <d v="2017-09-08T00:00:00"/>
    <d v="2017-09-11T00:00:00"/>
    <s v="First Class"/>
    <s v="BF-11020"/>
    <x v="292"/>
    <x v="1"/>
    <s v="United States"/>
    <s v="Arlington"/>
    <x v="5"/>
    <n v="76017"/>
    <x v="2"/>
    <s v="TEC-CO-10001943"/>
    <x v="2"/>
    <x v="16"/>
    <s v="Canon PC-428 Personal Copier"/>
    <n v="319.98399999999998"/>
    <n v="2"/>
    <n v="0.2"/>
    <x v="5265"/>
    <x v="2"/>
    <x v="3"/>
    <x v="2"/>
    <x v="8"/>
  </r>
  <r>
    <n v="6651"/>
    <s v="US-2017-124779"/>
    <d v="2017-09-08T00:00:00"/>
    <d v="2017-09-11T00:00:00"/>
    <s v="First Class"/>
    <s v="BF-11020"/>
    <x v="292"/>
    <x v="1"/>
    <s v="United States"/>
    <s v="Arlington"/>
    <x v="5"/>
    <n v="76017"/>
    <x v="2"/>
    <s v="OFF-FA-10004854"/>
    <x v="1"/>
    <x v="13"/>
    <s v="Vinyl Coated Wire Paper Clips in Organizer Box, 800/Box"/>
    <n v="45.92"/>
    <n v="5"/>
    <n v="0.2"/>
    <x v="5266"/>
    <x v="2"/>
    <x v="3"/>
    <x v="2"/>
    <x v="8"/>
  </r>
  <r>
    <n v="6652"/>
    <s v="US-2017-124779"/>
    <d v="2017-09-08T00:00:00"/>
    <d v="2017-09-11T00:00:00"/>
    <s v="First Class"/>
    <s v="BF-11020"/>
    <x v="292"/>
    <x v="1"/>
    <s v="United States"/>
    <s v="Arlington"/>
    <x v="5"/>
    <n v="76017"/>
    <x v="2"/>
    <s v="FUR-FU-10001095"/>
    <x v="0"/>
    <x v="5"/>
    <s v="DAX Black Cherry Wood-Tone Poster Frame"/>
    <n v="21.184000000000001"/>
    <n v="2"/>
    <n v="0.6"/>
    <x v="5267"/>
    <x v="1"/>
    <x v="3"/>
    <x v="2"/>
    <x v="8"/>
  </r>
  <r>
    <n v="6653"/>
    <s v="US-2017-124779"/>
    <d v="2017-09-08T00:00:00"/>
    <d v="2017-09-11T00:00:00"/>
    <s v="First Class"/>
    <s v="BF-11020"/>
    <x v="292"/>
    <x v="1"/>
    <s v="United States"/>
    <s v="Arlington"/>
    <x v="5"/>
    <n v="76017"/>
    <x v="2"/>
    <s v="OFF-PA-10000061"/>
    <x v="1"/>
    <x v="10"/>
    <s v="Xerox 205"/>
    <n v="20.736000000000001"/>
    <n v="4"/>
    <n v="0.2"/>
    <x v="570"/>
    <x v="2"/>
    <x v="3"/>
    <x v="2"/>
    <x v="8"/>
  </r>
  <r>
    <n v="6654"/>
    <s v="US-2017-124779"/>
    <d v="2017-09-08T00:00:00"/>
    <d v="2017-09-11T00:00:00"/>
    <s v="First Class"/>
    <s v="BF-11020"/>
    <x v="292"/>
    <x v="1"/>
    <s v="United States"/>
    <s v="Arlington"/>
    <x v="5"/>
    <n v="76017"/>
    <x v="2"/>
    <s v="FUR-CH-10003535"/>
    <x v="0"/>
    <x v="1"/>
    <s v="Global Armless Task Chair, Royal Blue"/>
    <n v="213.43"/>
    <n v="5"/>
    <n v="0.3"/>
    <x v="5268"/>
    <x v="1"/>
    <x v="3"/>
    <x v="2"/>
    <x v="8"/>
  </r>
  <r>
    <n v="6655"/>
    <s v="CA-2017-135937"/>
    <d v="2017-02-20T00:00:00"/>
    <d v="2017-02-27T00:00:00"/>
    <s v="Standard Class"/>
    <s v="KM-16375"/>
    <x v="454"/>
    <x v="2"/>
    <s v="United States"/>
    <s v="Gilbert"/>
    <x v="16"/>
    <n v="85234"/>
    <x v="1"/>
    <s v="TEC-PH-10004447"/>
    <x v="2"/>
    <x v="7"/>
    <s v="Toshiba IPT2010-SD IP Telephone"/>
    <n v="333.57600000000002"/>
    <n v="3"/>
    <n v="0.2"/>
    <x v="4677"/>
    <x v="2"/>
    <x v="3"/>
    <x v="3"/>
    <x v="11"/>
  </r>
  <r>
    <n v="6656"/>
    <s v="CA-2017-135937"/>
    <d v="2017-02-20T00:00:00"/>
    <d v="2017-02-27T00:00:00"/>
    <s v="Standard Class"/>
    <s v="KM-16375"/>
    <x v="454"/>
    <x v="2"/>
    <s v="United States"/>
    <s v="Gilbert"/>
    <x v="16"/>
    <n v="85234"/>
    <x v="1"/>
    <s v="TEC-AC-10001114"/>
    <x v="2"/>
    <x v="11"/>
    <s v="Microsoft Wireless Mobile Mouse 4000"/>
    <n v="31.992000000000001"/>
    <n v="1"/>
    <n v="0.2"/>
    <x v="5269"/>
    <x v="2"/>
    <x v="3"/>
    <x v="3"/>
    <x v="11"/>
  </r>
  <r>
    <n v="6657"/>
    <s v="CA-2017-135937"/>
    <d v="2017-02-20T00:00:00"/>
    <d v="2017-02-27T00:00:00"/>
    <s v="Standard Class"/>
    <s v="KM-16375"/>
    <x v="454"/>
    <x v="2"/>
    <s v="United States"/>
    <s v="Gilbert"/>
    <x v="16"/>
    <n v="85234"/>
    <x v="1"/>
    <s v="OFF-ST-10000563"/>
    <x v="1"/>
    <x v="4"/>
    <s v="Fellowes Bankers Box Stor/Drawer Steel Plus"/>
    <n v="51.167999999999999"/>
    <n v="2"/>
    <n v="0.2"/>
    <x v="4962"/>
    <x v="2"/>
    <x v="3"/>
    <x v="3"/>
    <x v="11"/>
  </r>
  <r>
    <n v="6658"/>
    <s v="CA-2017-135937"/>
    <d v="2017-02-20T00:00:00"/>
    <d v="2017-02-27T00:00:00"/>
    <s v="Standard Class"/>
    <s v="KM-16375"/>
    <x v="454"/>
    <x v="2"/>
    <s v="United States"/>
    <s v="Gilbert"/>
    <x v="16"/>
    <n v="85234"/>
    <x v="1"/>
    <s v="OFF-EN-10004846"/>
    <x v="1"/>
    <x v="12"/>
    <s v="Letter or Legal Size Expandable Poly String Tie Envelopes"/>
    <n v="10.64"/>
    <n v="5"/>
    <n v="0.2"/>
    <x v="5270"/>
    <x v="2"/>
    <x v="3"/>
    <x v="3"/>
    <x v="11"/>
  </r>
  <r>
    <n v="6659"/>
    <s v="CA-2017-135937"/>
    <d v="2017-02-20T00:00:00"/>
    <d v="2017-02-27T00:00:00"/>
    <s v="Standard Class"/>
    <s v="KM-16375"/>
    <x v="454"/>
    <x v="2"/>
    <s v="United States"/>
    <s v="Gilbert"/>
    <x v="16"/>
    <n v="85234"/>
    <x v="1"/>
    <s v="FUR-FU-10002253"/>
    <x v="0"/>
    <x v="5"/>
    <s v="Howard Miller 13&quot; Diameter Pewter Finish Round Wall Clock"/>
    <n v="68.703999999999994"/>
    <n v="2"/>
    <n v="0.2"/>
    <x v="5271"/>
    <x v="2"/>
    <x v="3"/>
    <x v="3"/>
    <x v="11"/>
  </r>
  <r>
    <n v="6660"/>
    <s v="CA-2017-135937"/>
    <d v="2017-02-20T00:00:00"/>
    <d v="2017-02-27T00:00:00"/>
    <s v="Standard Class"/>
    <s v="KM-16375"/>
    <x v="454"/>
    <x v="2"/>
    <s v="United States"/>
    <s v="Gilbert"/>
    <x v="16"/>
    <n v="85234"/>
    <x v="1"/>
    <s v="FUR-TA-10001039"/>
    <x v="0"/>
    <x v="3"/>
    <s v="KI Adjustable-Height Table"/>
    <n v="386.91"/>
    <n v="9"/>
    <n v="0.5"/>
    <x v="5272"/>
    <x v="1"/>
    <x v="3"/>
    <x v="3"/>
    <x v="11"/>
  </r>
  <r>
    <n v="6661"/>
    <s v="CA-2015-129322"/>
    <d v="2015-08-08T00:00:00"/>
    <d v="2015-08-10T00:00:00"/>
    <s v="Second Class"/>
    <s v="DB-13405"/>
    <x v="591"/>
    <x v="0"/>
    <s v="United States"/>
    <s v="Lawrence"/>
    <x v="31"/>
    <n v="1841"/>
    <x v="3"/>
    <s v="OFF-AR-10004587"/>
    <x v="1"/>
    <x v="6"/>
    <s v="Boston 1827 Commercial Additional Cutter, Drive Gear &amp; Gear Rack for 1606"/>
    <n v="39.659999999999997"/>
    <n v="2"/>
    <n v="0"/>
    <x v="5273"/>
    <x v="0"/>
    <x v="1"/>
    <x v="2"/>
    <x v="6"/>
  </r>
  <r>
    <n v="6662"/>
    <s v="CA-2015-129322"/>
    <d v="2015-08-08T00:00:00"/>
    <d v="2015-08-10T00:00:00"/>
    <s v="Second Class"/>
    <s v="DB-13405"/>
    <x v="591"/>
    <x v="0"/>
    <s v="United States"/>
    <s v="Lawrence"/>
    <x v="31"/>
    <n v="1841"/>
    <x v="3"/>
    <s v="OFF-AP-10004336"/>
    <x v="1"/>
    <x v="9"/>
    <s v="Conquest 14 Commercial Heavy-Duty Upright Vacuum, Collection System, Accessory Kit"/>
    <n v="113.92"/>
    <n v="2"/>
    <n v="0"/>
    <x v="5274"/>
    <x v="0"/>
    <x v="1"/>
    <x v="2"/>
    <x v="6"/>
  </r>
  <r>
    <n v="6663"/>
    <s v="CA-2015-129322"/>
    <d v="2015-08-08T00:00:00"/>
    <d v="2015-08-10T00:00:00"/>
    <s v="Second Class"/>
    <s v="DB-13405"/>
    <x v="591"/>
    <x v="0"/>
    <s v="United States"/>
    <s v="Lawrence"/>
    <x v="31"/>
    <n v="1841"/>
    <x v="3"/>
    <s v="OFF-BI-10001718"/>
    <x v="1"/>
    <x v="8"/>
    <s v="GBC DocuBind P50 Personal Binding Machine"/>
    <n v="447.86"/>
    <n v="7"/>
    <n v="0"/>
    <x v="5275"/>
    <x v="0"/>
    <x v="1"/>
    <x v="2"/>
    <x v="6"/>
  </r>
  <r>
    <n v="6664"/>
    <s v="CA-2017-162173"/>
    <d v="2017-10-26T00:00:00"/>
    <d v="2017-11-01T00:00:00"/>
    <s v="Standard Class"/>
    <s v="OT-18730"/>
    <x v="220"/>
    <x v="0"/>
    <s v="United States"/>
    <s v="Virginia Beach"/>
    <x v="17"/>
    <n v="23464"/>
    <x v="0"/>
    <s v="FUR-TA-10001520"/>
    <x v="0"/>
    <x v="3"/>
    <s v="Lesro Sheffield Collection Coffee Table, End Table, Center Table, Corner Table"/>
    <n v="356.85"/>
    <n v="5"/>
    <n v="0"/>
    <x v="5276"/>
    <x v="0"/>
    <x v="3"/>
    <x v="0"/>
    <x v="2"/>
  </r>
  <r>
    <n v="6665"/>
    <s v="CA-2017-162173"/>
    <d v="2017-10-26T00:00:00"/>
    <d v="2017-11-01T00:00:00"/>
    <s v="Standard Class"/>
    <s v="OT-18730"/>
    <x v="220"/>
    <x v="0"/>
    <s v="United States"/>
    <s v="Virginia Beach"/>
    <x v="17"/>
    <n v="23464"/>
    <x v="0"/>
    <s v="OFF-EN-10002831"/>
    <x v="1"/>
    <x v="12"/>
    <s v="Tyvek  Top-Opening Peel &amp; Seel  Envelopes, Gray"/>
    <n v="251.58"/>
    <n v="7"/>
    <n v="0"/>
    <x v="5277"/>
    <x v="0"/>
    <x v="3"/>
    <x v="0"/>
    <x v="2"/>
  </r>
  <r>
    <n v="6666"/>
    <s v="CA-2016-115483"/>
    <d v="2016-07-14T00:00:00"/>
    <d v="2016-07-18T00:00:00"/>
    <s v="Second Class"/>
    <s v="JS-15880"/>
    <x v="365"/>
    <x v="0"/>
    <s v="United States"/>
    <s v="Irving"/>
    <x v="5"/>
    <n v="75061"/>
    <x v="2"/>
    <s v="OFF-PA-10001497"/>
    <x v="1"/>
    <x v="10"/>
    <s v="Xerox 1914"/>
    <n v="219.84"/>
    <n v="5"/>
    <n v="0.2"/>
    <x v="5278"/>
    <x v="2"/>
    <x v="0"/>
    <x v="2"/>
    <x v="7"/>
  </r>
  <r>
    <n v="6667"/>
    <s v="CA-2017-122175"/>
    <d v="2017-05-12T00:00:00"/>
    <d v="2017-05-14T00:00:00"/>
    <s v="Second Class"/>
    <s v="CA-12775"/>
    <x v="222"/>
    <x v="0"/>
    <s v="United States"/>
    <s v="Vineland"/>
    <x v="30"/>
    <n v="8360"/>
    <x v="3"/>
    <s v="FUR-FU-10000719"/>
    <x v="0"/>
    <x v="5"/>
    <s v="DAX Cubicle Frames, 8-1/2 x 11"/>
    <n v="42.85"/>
    <n v="5"/>
    <n v="0"/>
    <x v="5279"/>
    <x v="0"/>
    <x v="3"/>
    <x v="1"/>
    <x v="5"/>
  </r>
  <r>
    <n v="6668"/>
    <s v="CA-2017-122175"/>
    <d v="2017-05-12T00:00:00"/>
    <d v="2017-05-14T00:00:00"/>
    <s v="Second Class"/>
    <s v="CA-12775"/>
    <x v="222"/>
    <x v="0"/>
    <s v="United States"/>
    <s v="Vineland"/>
    <x v="30"/>
    <n v="8360"/>
    <x v="3"/>
    <s v="OFF-LA-10002271"/>
    <x v="1"/>
    <x v="2"/>
    <s v="Smead Alpha-Z Color-Coded Second Alphabetical Labels and Starter Set"/>
    <n v="6.16"/>
    <n v="2"/>
    <n v="0"/>
    <x v="51"/>
    <x v="0"/>
    <x v="3"/>
    <x v="1"/>
    <x v="5"/>
  </r>
  <r>
    <n v="6669"/>
    <s v="CA-2017-122175"/>
    <d v="2017-05-12T00:00:00"/>
    <d v="2017-05-14T00:00:00"/>
    <s v="Second Class"/>
    <s v="CA-12775"/>
    <x v="222"/>
    <x v="0"/>
    <s v="United States"/>
    <s v="Vineland"/>
    <x v="30"/>
    <n v="8360"/>
    <x v="3"/>
    <s v="OFF-SU-10004661"/>
    <x v="1"/>
    <x v="14"/>
    <s v="Acme Titanium Bonded Scissors"/>
    <n v="17"/>
    <n v="2"/>
    <n v="0"/>
    <x v="5280"/>
    <x v="0"/>
    <x v="3"/>
    <x v="1"/>
    <x v="5"/>
  </r>
  <r>
    <n v="6670"/>
    <s v="CA-2017-122175"/>
    <d v="2017-05-12T00:00:00"/>
    <d v="2017-05-14T00:00:00"/>
    <s v="Second Class"/>
    <s v="CA-12775"/>
    <x v="222"/>
    <x v="0"/>
    <s v="United States"/>
    <s v="Vineland"/>
    <x v="30"/>
    <n v="8360"/>
    <x v="3"/>
    <s v="TEC-AC-10004859"/>
    <x v="2"/>
    <x v="11"/>
    <s v="Maxell Pro 80 Minute CD-R, 10/Pack"/>
    <n v="87.4"/>
    <n v="5"/>
    <n v="0"/>
    <x v="5281"/>
    <x v="0"/>
    <x v="3"/>
    <x v="1"/>
    <x v="5"/>
  </r>
  <r>
    <n v="6671"/>
    <s v="CA-2017-161088"/>
    <d v="2017-05-25T00:00:00"/>
    <d v="2017-05-29T00:00:00"/>
    <s v="Standard Class"/>
    <s v="MH-18115"/>
    <x v="414"/>
    <x v="2"/>
    <s v="United States"/>
    <s v="Columbus"/>
    <x v="32"/>
    <n v="31907"/>
    <x v="0"/>
    <s v="OFF-BI-10002824"/>
    <x v="1"/>
    <x v="8"/>
    <s v="Recycled Easel Ring Binders"/>
    <n v="29.84"/>
    <n v="2"/>
    <n v="0"/>
    <x v="3951"/>
    <x v="0"/>
    <x v="3"/>
    <x v="1"/>
    <x v="5"/>
  </r>
  <r>
    <n v="6672"/>
    <s v="CA-2014-154837"/>
    <d v="2014-08-23T00:00:00"/>
    <d v="2014-08-27T00:00:00"/>
    <s v="Second Class"/>
    <s v="RB-19645"/>
    <x v="516"/>
    <x v="1"/>
    <s v="United States"/>
    <s v="Los Angeles"/>
    <x v="1"/>
    <n v="90032"/>
    <x v="1"/>
    <s v="OFF-BI-10001575"/>
    <x v="1"/>
    <x v="8"/>
    <s v="GBC Linen Binding Covers"/>
    <n v="49.567999999999998"/>
    <n v="2"/>
    <n v="0.2"/>
    <x v="669"/>
    <x v="2"/>
    <x v="2"/>
    <x v="2"/>
    <x v="6"/>
  </r>
  <r>
    <n v="6673"/>
    <s v="CA-2015-153794"/>
    <d v="2015-09-11T00:00:00"/>
    <d v="2015-09-16T00:00:00"/>
    <s v="Standard Class"/>
    <s v="SB-20290"/>
    <x v="115"/>
    <x v="1"/>
    <s v="United States"/>
    <s v="San Diego"/>
    <x v="1"/>
    <n v="92024"/>
    <x v="1"/>
    <s v="OFF-AR-10000380"/>
    <x v="1"/>
    <x v="6"/>
    <s v="Hunt PowerHouse Electric Pencil Sharpener, Blue"/>
    <n v="265.86"/>
    <n v="7"/>
    <n v="0"/>
    <x v="5282"/>
    <x v="0"/>
    <x v="1"/>
    <x v="2"/>
    <x v="8"/>
  </r>
  <r>
    <n v="6674"/>
    <s v="CA-2015-135510"/>
    <d v="2015-09-05T00:00:00"/>
    <d v="2015-09-12T00:00:00"/>
    <s v="Standard Class"/>
    <s v="TW-21025"/>
    <x v="69"/>
    <x v="2"/>
    <s v="United States"/>
    <s v="Charlottesville"/>
    <x v="17"/>
    <n v="22901"/>
    <x v="0"/>
    <s v="FUR-FU-10000820"/>
    <x v="0"/>
    <x v="5"/>
    <s v="Tensor Brushed Steel Torchiere Floor Lamp"/>
    <n v="67.959999999999994"/>
    <n v="4"/>
    <n v="0"/>
    <x v="615"/>
    <x v="0"/>
    <x v="1"/>
    <x v="2"/>
    <x v="8"/>
  </r>
  <r>
    <n v="6675"/>
    <s v="CA-2015-109337"/>
    <d v="2015-11-21T00:00:00"/>
    <d v="2015-11-23T00:00:00"/>
    <s v="Second Class"/>
    <s v="DL-13330"/>
    <x v="658"/>
    <x v="0"/>
    <s v="United States"/>
    <s v="Lawrence"/>
    <x v="14"/>
    <n v="46226"/>
    <x v="2"/>
    <s v="OFF-AR-10003759"/>
    <x v="1"/>
    <x v="6"/>
    <s v="Crayola Anti Dust Chalk, 12/Pack"/>
    <n v="10.92"/>
    <n v="6"/>
    <n v="0"/>
    <x v="1183"/>
    <x v="0"/>
    <x v="1"/>
    <x v="0"/>
    <x v="0"/>
  </r>
  <r>
    <n v="6676"/>
    <s v="CA-2015-109337"/>
    <d v="2015-11-21T00:00:00"/>
    <d v="2015-11-23T00:00:00"/>
    <s v="Second Class"/>
    <s v="DL-13330"/>
    <x v="658"/>
    <x v="0"/>
    <s v="United States"/>
    <s v="Lawrence"/>
    <x v="14"/>
    <n v="46226"/>
    <x v="2"/>
    <s v="TEC-MA-10002930"/>
    <x v="2"/>
    <x v="15"/>
    <s v="Ricoh - Ink Collector Unit for GX3000 Series Printers"/>
    <n v="83.9"/>
    <n v="2"/>
    <n v="0"/>
    <x v="5283"/>
    <x v="0"/>
    <x v="1"/>
    <x v="0"/>
    <x v="0"/>
  </r>
  <r>
    <n v="6677"/>
    <s v="CA-2015-109337"/>
    <d v="2015-11-21T00:00:00"/>
    <d v="2015-11-23T00:00:00"/>
    <s v="Second Class"/>
    <s v="DL-13330"/>
    <x v="658"/>
    <x v="0"/>
    <s v="United States"/>
    <s v="Lawrence"/>
    <x v="14"/>
    <n v="46226"/>
    <x v="2"/>
    <s v="OFF-AP-10004052"/>
    <x v="1"/>
    <x v="9"/>
    <s v="Hoover Replacement Belts For Soft Guard &amp; Commercial Ltweight Upright Vacs, 2/Pk"/>
    <n v="19.75"/>
    <n v="5"/>
    <n v="0"/>
    <x v="5284"/>
    <x v="0"/>
    <x v="1"/>
    <x v="0"/>
    <x v="0"/>
  </r>
  <r>
    <n v="6678"/>
    <s v="CA-2015-109337"/>
    <d v="2015-11-21T00:00:00"/>
    <d v="2015-11-23T00:00:00"/>
    <s v="Second Class"/>
    <s v="DL-13330"/>
    <x v="658"/>
    <x v="0"/>
    <s v="United States"/>
    <s v="Lawrence"/>
    <x v="14"/>
    <n v="46226"/>
    <x v="2"/>
    <s v="TEC-AC-10000990"/>
    <x v="2"/>
    <x v="11"/>
    <s v="Imation Bio 2GB USB Flash Drive Imation Corp"/>
    <n v="393.54"/>
    <n v="3"/>
    <n v="0"/>
    <x v="5285"/>
    <x v="0"/>
    <x v="1"/>
    <x v="0"/>
    <x v="0"/>
  </r>
  <r>
    <n v="6679"/>
    <s v="CA-2014-150329"/>
    <d v="2014-10-10T00:00:00"/>
    <d v="2014-10-14T00:00:00"/>
    <s v="Standard Class"/>
    <s v="SD-20485"/>
    <x v="174"/>
    <x v="2"/>
    <s v="United States"/>
    <s v="Phoenix"/>
    <x v="16"/>
    <n v="85023"/>
    <x v="1"/>
    <s v="FUR-FU-10003724"/>
    <x v="0"/>
    <x v="5"/>
    <s v="Westinghouse Clip-On Gooseneck Lamps"/>
    <n v="46.872"/>
    <n v="7"/>
    <n v="0.2"/>
    <x v="5286"/>
    <x v="2"/>
    <x v="2"/>
    <x v="0"/>
    <x v="2"/>
  </r>
  <r>
    <n v="6680"/>
    <s v="CA-2017-145037"/>
    <d v="2017-09-02T00:00:00"/>
    <d v="2017-09-07T00:00:00"/>
    <s v="Second Class"/>
    <s v="TB-21055"/>
    <x v="26"/>
    <x v="0"/>
    <s v="United States"/>
    <s v="Meriden"/>
    <x v="29"/>
    <n v="6450"/>
    <x v="3"/>
    <s v="OFF-ST-10000918"/>
    <x v="1"/>
    <x v="4"/>
    <s v="Crate-A-Files"/>
    <n v="10.9"/>
    <n v="1"/>
    <n v="0"/>
    <x v="5287"/>
    <x v="0"/>
    <x v="3"/>
    <x v="2"/>
    <x v="8"/>
  </r>
  <r>
    <n v="6681"/>
    <s v="CA-2017-145037"/>
    <d v="2017-09-02T00:00:00"/>
    <d v="2017-09-07T00:00:00"/>
    <s v="Second Class"/>
    <s v="TB-21055"/>
    <x v="26"/>
    <x v="0"/>
    <s v="United States"/>
    <s v="Meriden"/>
    <x v="29"/>
    <n v="6450"/>
    <x v="3"/>
    <s v="OFF-PA-10000157"/>
    <x v="1"/>
    <x v="10"/>
    <s v="Xerox 191"/>
    <n v="79.92"/>
    <n v="4"/>
    <n v="0"/>
    <x v="5288"/>
    <x v="0"/>
    <x v="3"/>
    <x v="2"/>
    <x v="8"/>
  </r>
  <r>
    <n v="6682"/>
    <s v="CA-2017-145037"/>
    <d v="2017-09-02T00:00:00"/>
    <d v="2017-09-07T00:00:00"/>
    <s v="Second Class"/>
    <s v="TB-21055"/>
    <x v="26"/>
    <x v="0"/>
    <s v="United States"/>
    <s v="Meriden"/>
    <x v="29"/>
    <n v="6450"/>
    <x v="3"/>
    <s v="OFF-PA-10002499"/>
    <x v="1"/>
    <x v="10"/>
    <s v="Xerox 1890"/>
    <n v="146.82"/>
    <n v="3"/>
    <n v="0"/>
    <x v="690"/>
    <x v="0"/>
    <x v="3"/>
    <x v="2"/>
    <x v="8"/>
  </r>
  <r>
    <n v="6683"/>
    <s v="CA-2017-154466"/>
    <d v="2017-01-01T00:00:00"/>
    <d v="2017-01-02T00:00:00"/>
    <s v="First Class"/>
    <s v="DP-13390"/>
    <x v="503"/>
    <x v="2"/>
    <s v="United States"/>
    <s v="Franklin"/>
    <x v="6"/>
    <n v="53132"/>
    <x v="2"/>
    <s v="OFF-BI-10002012"/>
    <x v="1"/>
    <x v="8"/>
    <s v="Wilson Jones Easy Flow II Sheet Lifters"/>
    <n v="3.6"/>
    <n v="2"/>
    <n v="0"/>
    <x v="5289"/>
    <x v="0"/>
    <x v="3"/>
    <x v="3"/>
    <x v="9"/>
  </r>
  <r>
    <n v="6684"/>
    <s v="CA-2014-109134"/>
    <d v="2014-11-05T00:00:00"/>
    <d v="2014-11-10T00:00:00"/>
    <s v="Standard Class"/>
    <s v="DE-13255"/>
    <x v="368"/>
    <x v="2"/>
    <s v="United States"/>
    <s v="Los Angeles"/>
    <x v="1"/>
    <n v="90008"/>
    <x v="1"/>
    <s v="FUR-FU-10000320"/>
    <x v="0"/>
    <x v="5"/>
    <s v="OIC Stacking Trays"/>
    <n v="20.04"/>
    <n v="6"/>
    <n v="0"/>
    <x v="5290"/>
    <x v="0"/>
    <x v="2"/>
    <x v="0"/>
    <x v="0"/>
  </r>
  <r>
    <n v="6685"/>
    <s v="US-2015-129637"/>
    <d v="2015-12-17T00:00:00"/>
    <d v="2015-12-22T00:00:00"/>
    <s v="Standard Class"/>
    <s v="MC-18100"/>
    <x v="498"/>
    <x v="0"/>
    <s v="United States"/>
    <s v="Bloomington"/>
    <x v="10"/>
    <n v="61701"/>
    <x v="2"/>
    <s v="OFF-ST-10003716"/>
    <x v="1"/>
    <x v="4"/>
    <s v="Tennsco Double-Tier Lockers"/>
    <n v="180.01599999999999"/>
    <n v="1"/>
    <n v="0.2"/>
    <x v="5291"/>
    <x v="2"/>
    <x v="1"/>
    <x v="0"/>
    <x v="4"/>
  </r>
  <r>
    <n v="6686"/>
    <s v="US-2015-129637"/>
    <d v="2015-12-17T00:00:00"/>
    <d v="2015-12-22T00:00:00"/>
    <s v="Standard Class"/>
    <s v="MC-18100"/>
    <x v="498"/>
    <x v="0"/>
    <s v="United States"/>
    <s v="Bloomington"/>
    <x v="10"/>
    <n v="61701"/>
    <x v="2"/>
    <s v="FUR-FU-10000965"/>
    <x v="0"/>
    <x v="5"/>
    <s v="Howard Miller 11-1/2&quot; Diameter Ridgewood Wall Clock"/>
    <n v="41.552"/>
    <n v="2"/>
    <n v="0.6"/>
    <x v="5292"/>
    <x v="1"/>
    <x v="1"/>
    <x v="0"/>
    <x v="4"/>
  </r>
  <r>
    <n v="6687"/>
    <s v="US-2015-129637"/>
    <d v="2015-12-17T00:00:00"/>
    <d v="2015-12-22T00:00:00"/>
    <s v="Standard Class"/>
    <s v="MC-18100"/>
    <x v="498"/>
    <x v="0"/>
    <s v="United States"/>
    <s v="Bloomington"/>
    <x v="10"/>
    <n v="61701"/>
    <x v="2"/>
    <s v="OFF-AR-10003829"/>
    <x v="1"/>
    <x v="6"/>
    <s v="Newell 35"/>
    <n v="13.12"/>
    <n v="5"/>
    <n v="0.2"/>
    <x v="1887"/>
    <x v="2"/>
    <x v="1"/>
    <x v="0"/>
    <x v="4"/>
  </r>
  <r>
    <n v="6688"/>
    <s v="CA-2015-165162"/>
    <d v="2015-05-14T00:00:00"/>
    <d v="2015-05-21T00:00:00"/>
    <s v="Standard Class"/>
    <s v="HG-15025"/>
    <x v="643"/>
    <x v="0"/>
    <s v="United States"/>
    <s v="Los Angeles"/>
    <x v="1"/>
    <n v="90032"/>
    <x v="1"/>
    <s v="OFF-ST-10003470"/>
    <x v="1"/>
    <x v="4"/>
    <s v="Tennsco Snap-Together Open Shelving Units, Starter Sets and Add-On Units"/>
    <n v="1117.92"/>
    <n v="4"/>
    <n v="0"/>
    <x v="2237"/>
    <x v="0"/>
    <x v="1"/>
    <x v="1"/>
    <x v="5"/>
  </r>
  <r>
    <n v="6689"/>
    <s v="CA-2017-140494"/>
    <d v="2017-03-10T00:00:00"/>
    <d v="2017-03-15T00:00:00"/>
    <s v="Second Class"/>
    <s v="CM-11815"/>
    <x v="698"/>
    <x v="1"/>
    <s v="United States"/>
    <s v="San Francisco"/>
    <x v="1"/>
    <n v="94109"/>
    <x v="1"/>
    <s v="TEC-AC-10004568"/>
    <x v="2"/>
    <x v="11"/>
    <s v="Maxell LTO Ultrium - 800 GB"/>
    <n v="111.96"/>
    <n v="4"/>
    <n v="0"/>
    <x v="5293"/>
    <x v="0"/>
    <x v="3"/>
    <x v="3"/>
    <x v="10"/>
  </r>
  <r>
    <n v="6690"/>
    <s v="CA-2017-104108"/>
    <d v="2017-12-02T00:00:00"/>
    <d v="2017-12-09T00:00:00"/>
    <s v="Standard Class"/>
    <s v="RP-19855"/>
    <x v="532"/>
    <x v="1"/>
    <s v="United States"/>
    <s v="Houston"/>
    <x v="5"/>
    <n v="77095"/>
    <x v="2"/>
    <s v="OFF-AR-10000817"/>
    <x v="1"/>
    <x v="6"/>
    <s v="Manco Dry-Lighter Erasable Highlighter"/>
    <n v="12.16"/>
    <n v="5"/>
    <n v="0.2"/>
    <x v="5294"/>
    <x v="2"/>
    <x v="3"/>
    <x v="0"/>
    <x v="4"/>
  </r>
  <r>
    <n v="6691"/>
    <s v="US-2017-165869"/>
    <d v="2017-07-31T00:00:00"/>
    <d v="2017-08-05T00:00:00"/>
    <s v="Standard Class"/>
    <s v="LS-17200"/>
    <x v="624"/>
    <x v="1"/>
    <s v="United States"/>
    <s v="Milwaukee"/>
    <x v="6"/>
    <n v="53209"/>
    <x v="2"/>
    <s v="OFF-BI-10003460"/>
    <x v="1"/>
    <x v="8"/>
    <s v="Acco 3-Hole Punch"/>
    <n v="17.52"/>
    <n v="4"/>
    <n v="0"/>
    <x v="5295"/>
    <x v="0"/>
    <x v="3"/>
    <x v="2"/>
    <x v="7"/>
  </r>
  <r>
    <n v="6692"/>
    <s v="US-2017-165869"/>
    <d v="2017-07-31T00:00:00"/>
    <d v="2017-08-05T00:00:00"/>
    <s v="Standard Class"/>
    <s v="LS-17200"/>
    <x v="624"/>
    <x v="1"/>
    <s v="United States"/>
    <s v="Milwaukee"/>
    <x v="6"/>
    <n v="53209"/>
    <x v="2"/>
    <s v="OFF-AP-10002472"/>
    <x v="1"/>
    <x v="9"/>
    <s v="3M Office Air Cleaner"/>
    <n v="155.88"/>
    <n v="6"/>
    <n v="0"/>
    <x v="5296"/>
    <x v="0"/>
    <x v="3"/>
    <x v="2"/>
    <x v="7"/>
  </r>
  <r>
    <n v="6693"/>
    <s v="CA-2017-160899"/>
    <d v="2017-08-11T00:00:00"/>
    <d v="2017-08-13T00:00:00"/>
    <s v="Second Class"/>
    <s v="DR-12940"/>
    <x v="660"/>
    <x v="2"/>
    <s v="United States"/>
    <s v="Lake Charles"/>
    <x v="28"/>
    <n v="70601"/>
    <x v="0"/>
    <s v="OFF-BI-10000632"/>
    <x v="1"/>
    <x v="8"/>
    <s v="Satellite Sectional Post Binders"/>
    <n v="477.51"/>
    <n v="11"/>
    <n v="0"/>
    <x v="5297"/>
    <x v="0"/>
    <x v="3"/>
    <x v="2"/>
    <x v="6"/>
  </r>
  <r>
    <n v="6694"/>
    <s v="CA-2017-144225"/>
    <d v="2017-09-30T00:00:00"/>
    <d v="2017-10-02T00:00:00"/>
    <s v="Second Class"/>
    <s v="CC-12475"/>
    <x v="693"/>
    <x v="0"/>
    <s v="United States"/>
    <s v="Baltimore"/>
    <x v="39"/>
    <n v="21215"/>
    <x v="3"/>
    <s v="OFF-PA-10000062"/>
    <x v="1"/>
    <x v="10"/>
    <s v="Green Bar Computer Printout Paper"/>
    <n v="164.88"/>
    <n v="3"/>
    <n v="0"/>
    <x v="2350"/>
    <x v="0"/>
    <x v="3"/>
    <x v="2"/>
    <x v="8"/>
  </r>
  <r>
    <n v="6695"/>
    <s v="US-2016-163538"/>
    <d v="2016-08-26T00:00:00"/>
    <d v="2016-08-30T00:00:00"/>
    <s v="Standard Class"/>
    <s v="SS-20515"/>
    <x v="776"/>
    <x v="2"/>
    <s v="United States"/>
    <s v="Franklin"/>
    <x v="6"/>
    <n v="53132"/>
    <x v="2"/>
    <s v="TEC-AC-10002006"/>
    <x v="2"/>
    <x v="11"/>
    <s v="Memorex Micro Travel Drive 16 GB"/>
    <n v="47.97"/>
    <n v="3"/>
    <n v="0"/>
    <x v="5298"/>
    <x v="0"/>
    <x v="0"/>
    <x v="2"/>
    <x v="6"/>
  </r>
  <r>
    <n v="6696"/>
    <s v="US-2016-155103"/>
    <d v="2016-12-02T00:00:00"/>
    <d v="2016-12-07T00:00:00"/>
    <s v="Standard Class"/>
    <s v="JF-15190"/>
    <x v="440"/>
    <x v="0"/>
    <s v="United States"/>
    <s v="New York City"/>
    <x v="15"/>
    <n v="10024"/>
    <x v="3"/>
    <s v="OFF-BI-10004318"/>
    <x v="1"/>
    <x v="8"/>
    <s v="Ibico EB-19 Dual Function Manual Binding System"/>
    <n v="415.17599999999999"/>
    <n v="3"/>
    <n v="0.2"/>
    <x v="5299"/>
    <x v="2"/>
    <x v="0"/>
    <x v="0"/>
    <x v="4"/>
  </r>
  <r>
    <n v="6697"/>
    <s v="US-2016-155103"/>
    <d v="2016-12-02T00:00:00"/>
    <d v="2016-12-07T00:00:00"/>
    <s v="Standard Class"/>
    <s v="JF-15190"/>
    <x v="440"/>
    <x v="0"/>
    <s v="United States"/>
    <s v="New York City"/>
    <x v="15"/>
    <n v="10024"/>
    <x v="3"/>
    <s v="OFF-BI-10004236"/>
    <x v="1"/>
    <x v="8"/>
    <s v="XtraLife ClearVue Slant-D Ring Binder, White, 3&quot;"/>
    <n v="35.231999999999999"/>
    <n v="3"/>
    <n v="0.2"/>
    <x v="5300"/>
    <x v="2"/>
    <x v="0"/>
    <x v="0"/>
    <x v="4"/>
  </r>
  <r>
    <n v="6698"/>
    <s v="US-2016-155103"/>
    <d v="2016-12-02T00:00:00"/>
    <d v="2016-12-07T00:00:00"/>
    <s v="Standard Class"/>
    <s v="JF-15190"/>
    <x v="440"/>
    <x v="0"/>
    <s v="United States"/>
    <s v="New York City"/>
    <x v="15"/>
    <n v="10024"/>
    <x v="3"/>
    <s v="OFF-PA-10000062"/>
    <x v="1"/>
    <x v="10"/>
    <s v="Green Bar Computer Printout Paper"/>
    <n v="54.96"/>
    <n v="1"/>
    <n v="0"/>
    <x v="5301"/>
    <x v="0"/>
    <x v="0"/>
    <x v="0"/>
    <x v="4"/>
  </r>
  <r>
    <n v="6699"/>
    <s v="CA-2017-145429"/>
    <d v="2017-07-21T00:00:00"/>
    <d v="2017-07-25T00:00:00"/>
    <s v="Standard Class"/>
    <s v="SW-20455"/>
    <x v="517"/>
    <x v="0"/>
    <s v="United States"/>
    <s v="San Diego"/>
    <x v="1"/>
    <n v="92024"/>
    <x v="1"/>
    <s v="OFF-PA-10003205"/>
    <x v="1"/>
    <x v="10"/>
    <s v="Wirebound Message Forms, Four 2 3/4 x 5 Forms per Page, Pink Paper"/>
    <n v="16.34"/>
    <n v="2"/>
    <n v="0"/>
    <x v="5302"/>
    <x v="0"/>
    <x v="3"/>
    <x v="2"/>
    <x v="7"/>
  </r>
  <r>
    <n v="6700"/>
    <s v="CA-2017-145429"/>
    <d v="2017-07-21T00:00:00"/>
    <d v="2017-07-25T00:00:00"/>
    <s v="Standard Class"/>
    <s v="SW-20455"/>
    <x v="517"/>
    <x v="0"/>
    <s v="United States"/>
    <s v="San Diego"/>
    <x v="1"/>
    <n v="92024"/>
    <x v="1"/>
    <s v="FUR-CH-10000988"/>
    <x v="0"/>
    <x v="1"/>
    <s v="Hon Olson Stacker Stools"/>
    <n v="225.29599999999999"/>
    <n v="2"/>
    <n v="0.2"/>
    <x v="2433"/>
    <x v="2"/>
    <x v="3"/>
    <x v="2"/>
    <x v="7"/>
  </r>
  <r>
    <n v="6701"/>
    <s v="CA-2017-145429"/>
    <d v="2017-07-21T00:00:00"/>
    <d v="2017-07-25T00:00:00"/>
    <s v="Standard Class"/>
    <s v="SW-20455"/>
    <x v="517"/>
    <x v="0"/>
    <s v="United States"/>
    <s v="San Diego"/>
    <x v="1"/>
    <n v="92024"/>
    <x v="1"/>
    <s v="OFF-BI-10001524"/>
    <x v="1"/>
    <x v="8"/>
    <s v="GBC Premium Transparent Covers with Diagonal Lined Pattern"/>
    <n v="50.351999999999997"/>
    <n v="3"/>
    <n v="0.2"/>
    <x v="5172"/>
    <x v="2"/>
    <x v="3"/>
    <x v="2"/>
    <x v="7"/>
  </r>
  <r>
    <n v="6702"/>
    <s v="CA-2015-153535"/>
    <d v="2015-05-20T00:00:00"/>
    <d v="2015-05-24T00:00:00"/>
    <s v="Standard Class"/>
    <s v="SG-20470"/>
    <x v="495"/>
    <x v="0"/>
    <s v="United States"/>
    <s v="Wilson"/>
    <x v="3"/>
    <n v="27893"/>
    <x v="0"/>
    <s v="FUR-FU-10001986"/>
    <x v="0"/>
    <x v="5"/>
    <s v="Dana Fluorescent Magnifying Lamp, White, 36&quot;"/>
    <n v="163.136"/>
    <n v="4"/>
    <n v="0.2"/>
    <x v="5303"/>
    <x v="2"/>
    <x v="1"/>
    <x v="1"/>
    <x v="5"/>
  </r>
  <r>
    <n v="6703"/>
    <s v="CA-2015-153535"/>
    <d v="2015-05-20T00:00:00"/>
    <d v="2015-05-24T00:00:00"/>
    <s v="Standard Class"/>
    <s v="SG-20470"/>
    <x v="495"/>
    <x v="0"/>
    <s v="United States"/>
    <s v="Wilson"/>
    <x v="3"/>
    <n v="27893"/>
    <x v="0"/>
    <s v="OFF-BI-10001031"/>
    <x v="1"/>
    <x v="8"/>
    <s v="Pressboard Data Binders by Wilson Jones"/>
    <n v="6.4080000000000004"/>
    <n v="4"/>
    <n v="0.7"/>
    <x v="5304"/>
    <x v="1"/>
    <x v="1"/>
    <x v="1"/>
    <x v="5"/>
  </r>
  <r>
    <n v="6704"/>
    <s v="CA-2015-139164"/>
    <d v="2015-06-23T00:00:00"/>
    <d v="2015-06-28T00:00:00"/>
    <s v="Standard Class"/>
    <s v="CS-12355"/>
    <x v="394"/>
    <x v="0"/>
    <s v="United States"/>
    <s v="Long Beach"/>
    <x v="1"/>
    <n v="90805"/>
    <x v="1"/>
    <s v="TEC-PH-10002468"/>
    <x v="2"/>
    <x v="7"/>
    <s v="Plantronics CS 50-USB - headset - Convertible, Monaural"/>
    <n v="217.584"/>
    <n v="2"/>
    <n v="0.2"/>
    <x v="2876"/>
    <x v="2"/>
    <x v="1"/>
    <x v="1"/>
    <x v="1"/>
  </r>
  <r>
    <n v="6705"/>
    <s v="CA-2015-139164"/>
    <d v="2015-06-23T00:00:00"/>
    <d v="2015-06-28T00:00:00"/>
    <s v="Standard Class"/>
    <s v="CS-12355"/>
    <x v="394"/>
    <x v="0"/>
    <s v="United States"/>
    <s v="Long Beach"/>
    <x v="1"/>
    <n v="90805"/>
    <x v="1"/>
    <s v="OFF-FA-10003059"/>
    <x v="1"/>
    <x v="13"/>
    <s v="Assorted Color Push Pins"/>
    <n v="5.43"/>
    <n v="3"/>
    <n v="0"/>
    <x v="5305"/>
    <x v="0"/>
    <x v="1"/>
    <x v="1"/>
    <x v="1"/>
  </r>
  <r>
    <n v="6706"/>
    <s v="CA-2015-139164"/>
    <d v="2015-06-23T00:00:00"/>
    <d v="2015-06-28T00:00:00"/>
    <s v="Standard Class"/>
    <s v="CS-12355"/>
    <x v="394"/>
    <x v="0"/>
    <s v="United States"/>
    <s v="Long Beach"/>
    <x v="1"/>
    <n v="90805"/>
    <x v="1"/>
    <s v="TEC-PH-10003931"/>
    <x v="2"/>
    <x v="7"/>
    <s v="JBL Micro Wireless Portable Bluetooth Speaker"/>
    <n v="143.976"/>
    <n v="3"/>
    <n v="0.2"/>
    <x v="168"/>
    <x v="2"/>
    <x v="1"/>
    <x v="1"/>
    <x v="1"/>
  </r>
  <r>
    <n v="6707"/>
    <s v="CA-2016-112277"/>
    <d v="2016-09-10T00:00:00"/>
    <d v="2016-09-15T00:00:00"/>
    <s v="Standard Class"/>
    <s v="SC-20695"/>
    <x v="281"/>
    <x v="1"/>
    <s v="United States"/>
    <s v="Fort Lauderdale"/>
    <x v="2"/>
    <n v="33311"/>
    <x v="0"/>
    <s v="TEC-PH-10003505"/>
    <x v="2"/>
    <x v="7"/>
    <s v="Geemarc AmpliPOWER60"/>
    <n v="519.67999999999995"/>
    <n v="7"/>
    <n v="0.2"/>
    <x v="5306"/>
    <x v="2"/>
    <x v="0"/>
    <x v="2"/>
    <x v="8"/>
  </r>
  <r>
    <n v="6708"/>
    <s v="CA-2014-167724"/>
    <d v="2014-04-13T00:00:00"/>
    <d v="2014-04-18T00:00:00"/>
    <s v="Standard Class"/>
    <s v="BF-11170"/>
    <x v="408"/>
    <x v="2"/>
    <s v="United States"/>
    <s v="Baltimore"/>
    <x v="39"/>
    <n v="21215"/>
    <x v="3"/>
    <s v="OFF-LA-10002368"/>
    <x v="1"/>
    <x v="2"/>
    <s v="Avery 479"/>
    <n v="7.83"/>
    <n v="3"/>
    <n v="0"/>
    <x v="1569"/>
    <x v="0"/>
    <x v="2"/>
    <x v="1"/>
    <x v="3"/>
  </r>
  <r>
    <n v="6709"/>
    <s v="CA-2015-123141"/>
    <d v="2015-11-14T00:00:00"/>
    <d v="2015-11-19T00:00:00"/>
    <s v="Standard Class"/>
    <s v="GZ-14470"/>
    <x v="47"/>
    <x v="0"/>
    <s v="United States"/>
    <s v="Rio Rancho"/>
    <x v="27"/>
    <n v="87124"/>
    <x v="1"/>
    <s v="FUR-CH-10004287"/>
    <x v="0"/>
    <x v="1"/>
    <s v="SAFCO Arco Folding Chair"/>
    <n v="883.84"/>
    <n v="4"/>
    <n v="0.2"/>
    <x v="2354"/>
    <x v="2"/>
    <x v="1"/>
    <x v="0"/>
    <x v="0"/>
  </r>
  <r>
    <n v="6710"/>
    <s v="CA-2015-123141"/>
    <d v="2015-11-14T00:00:00"/>
    <d v="2015-11-19T00:00:00"/>
    <s v="Standard Class"/>
    <s v="GZ-14470"/>
    <x v="47"/>
    <x v="0"/>
    <s v="United States"/>
    <s v="Rio Rancho"/>
    <x v="27"/>
    <n v="87124"/>
    <x v="1"/>
    <s v="FUR-CH-10001891"/>
    <x v="0"/>
    <x v="1"/>
    <s v="Global Deluxe Office Fabric Chairs"/>
    <n v="230.352"/>
    <n v="3"/>
    <n v="0.2"/>
    <x v="291"/>
    <x v="2"/>
    <x v="1"/>
    <x v="0"/>
    <x v="0"/>
  </r>
  <r>
    <n v="6711"/>
    <s v="CA-2016-149503"/>
    <d v="2016-12-09T00:00:00"/>
    <d v="2016-12-12T00:00:00"/>
    <s v="First Class"/>
    <s v="SP-20650"/>
    <x v="70"/>
    <x v="1"/>
    <s v="United States"/>
    <s v="Stockton"/>
    <x v="1"/>
    <n v="95207"/>
    <x v="1"/>
    <s v="OFF-BI-10002133"/>
    <x v="1"/>
    <x v="8"/>
    <s v="Wilson Jones Elliptical Ring 3 1/2&quot; Capacity Binders, 800 sheets"/>
    <n v="273.92"/>
    <n v="8"/>
    <n v="0.2"/>
    <x v="5307"/>
    <x v="2"/>
    <x v="0"/>
    <x v="0"/>
    <x v="4"/>
  </r>
  <r>
    <n v="6712"/>
    <s v="CA-2017-163069"/>
    <d v="2017-08-18T00:00:00"/>
    <d v="2017-08-21T00:00:00"/>
    <s v="Second Class"/>
    <s v="PJ-19015"/>
    <x v="307"/>
    <x v="0"/>
    <s v="United States"/>
    <s v="Columbus"/>
    <x v="24"/>
    <n v="43229"/>
    <x v="3"/>
    <s v="OFF-AR-10001419"/>
    <x v="1"/>
    <x v="6"/>
    <s v="Newell 325"/>
    <n v="9.9120000000000008"/>
    <n v="3"/>
    <n v="0.2"/>
    <x v="5308"/>
    <x v="2"/>
    <x v="3"/>
    <x v="2"/>
    <x v="6"/>
  </r>
  <r>
    <n v="6713"/>
    <s v="CA-2017-107629"/>
    <d v="2017-12-14T00:00:00"/>
    <d v="2017-12-14T00:00:00"/>
    <s v="Same Day"/>
    <s v="DB-13060"/>
    <x v="72"/>
    <x v="0"/>
    <s v="United States"/>
    <s v="Skokie"/>
    <x v="10"/>
    <n v="60076"/>
    <x v="2"/>
    <s v="FUR-FU-10002298"/>
    <x v="0"/>
    <x v="5"/>
    <s v="Rubbermaid ClusterMat Chairmats, Mat Size- 66&quot; x 60&quot;, Lip 20&quot; x 11&quot; -90 Degree Angle"/>
    <n v="266.35199999999998"/>
    <n v="6"/>
    <n v="0.6"/>
    <x v="5309"/>
    <x v="1"/>
    <x v="3"/>
    <x v="0"/>
    <x v="4"/>
  </r>
  <r>
    <n v="6714"/>
    <s v="CA-2017-107629"/>
    <d v="2017-12-14T00:00:00"/>
    <d v="2017-12-14T00:00:00"/>
    <s v="Same Day"/>
    <s v="DB-13060"/>
    <x v="72"/>
    <x v="0"/>
    <s v="United States"/>
    <s v="Skokie"/>
    <x v="10"/>
    <n v="60076"/>
    <x v="2"/>
    <s v="FUR-FU-10004091"/>
    <x v="0"/>
    <x v="5"/>
    <s v="Howard Miller 13&quot; Diameter Goldtone Round Wall Clock"/>
    <n v="56.328000000000003"/>
    <n v="3"/>
    <n v="0.6"/>
    <x v="5310"/>
    <x v="1"/>
    <x v="3"/>
    <x v="0"/>
    <x v="4"/>
  </r>
  <r>
    <n v="6715"/>
    <s v="CA-2017-107629"/>
    <d v="2017-12-14T00:00:00"/>
    <d v="2017-12-14T00:00:00"/>
    <s v="Same Day"/>
    <s v="DB-13060"/>
    <x v="72"/>
    <x v="0"/>
    <s v="United States"/>
    <s v="Skokie"/>
    <x v="10"/>
    <n v="60076"/>
    <x v="2"/>
    <s v="TEC-AC-10004510"/>
    <x v="2"/>
    <x v="11"/>
    <s v="Logitech Desktop MK120 Mouse and keyboard Combo"/>
    <n v="39.264000000000003"/>
    <n v="3"/>
    <n v="0.2"/>
    <x v="5311"/>
    <x v="2"/>
    <x v="3"/>
    <x v="0"/>
    <x v="4"/>
  </r>
  <r>
    <n v="6716"/>
    <s v="CA-2017-107629"/>
    <d v="2017-12-14T00:00:00"/>
    <d v="2017-12-14T00:00:00"/>
    <s v="Same Day"/>
    <s v="DB-13060"/>
    <x v="72"/>
    <x v="0"/>
    <s v="United States"/>
    <s v="Skokie"/>
    <x v="10"/>
    <n v="60076"/>
    <x v="2"/>
    <s v="OFF-AR-10002987"/>
    <x v="1"/>
    <x v="6"/>
    <s v="Prismacolor Color Pencil Set"/>
    <n v="95.231999999999999"/>
    <n v="6"/>
    <n v="0.2"/>
    <x v="5312"/>
    <x v="2"/>
    <x v="3"/>
    <x v="0"/>
    <x v="4"/>
  </r>
  <r>
    <n v="6717"/>
    <s v="CA-2016-134789"/>
    <d v="2016-04-08T00:00:00"/>
    <d v="2016-04-15T00:00:00"/>
    <s v="Standard Class"/>
    <s v="CK-12325"/>
    <x v="278"/>
    <x v="2"/>
    <s v="United States"/>
    <s v="Hot Springs"/>
    <x v="36"/>
    <n v="71901"/>
    <x v="0"/>
    <s v="OFF-FA-10002280"/>
    <x v="1"/>
    <x v="13"/>
    <s v="Advantus Plastic Paper Clips"/>
    <n v="30"/>
    <n v="6"/>
    <n v="0"/>
    <x v="3071"/>
    <x v="0"/>
    <x v="0"/>
    <x v="1"/>
    <x v="3"/>
  </r>
  <r>
    <n v="6718"/>
    <s v="CA-2016-134789"/>
    <d v="2016-04-08T00:00:00"/>
    <d v="2016-04-15T00:00:00"/>
    <s v="Standard Class"/>
    <s v="CK-12325"/>
    <x v="278"/>
    <x v="2"/>
    <s v="United States"/>
    <s v="Hot Springs"/>
    <x v="36"/>
    <n v="71901"/>
    <x v="0"/>
    <s v="OFF-PA-10001934"/>
    <x v="1"/>
    <x v="10"/>
    <s v="Xerox 1993"/>
    <n v="25.92"/>
    <n v="4"/>
    <n v="0"/>
    <x v="1663"/>
    <x v="0"/>
    <x v="0"/>
    <x v="1"/>
    <x v="3"/>
  </r>
  <r>
    <n v="6719"/>
    <s v="CA-2016-134789"/>
    <d v="2016-04-08T00:00:00"/>
    <d v="2016-04-15T00:00:00"/>
    <s v="Standard Class"/>
    <s v="CK-12325"/>
    <x v="278"/>
    <x v="2"/>
    <s v="United States"/>
    <s v="Hot Springs"/>
    <x v="36"/>
    <n v="71901"/>
    <x v="0"/>
    <s v="FUR-FU-10003268"/>
    <x v="0"/>
    <x v="5"/>
    <s v="Eldon Radial Chair Mat for Low to Medium Pile Carpets"/>
    <n v="159.91999999999999"/>
    <n v="4"/>
    <n v="0"/>
    <x v="5313"/>
    <x v="0"/>
    <x v="0"/>
    <x v="1"/>
    <x v="3"/>
  </r>
  <r>
    <n v="6720"/>
    <s v="CA-2016-130442"/>
    <d v="2016-12-16T00:00:00"/>
    <d v="2016-12-19T00:00:00"/>
    <s v="First Class"/>
    <s v="SF-20065"/>
    <x v="11"/>
    <x v="0"/>
    <s v="United States"/>
    <s v="Goldsboro"/>
    <x v="3"/>
    <n v="27534"/>
    <x v="0"/>
    <s v="OFF-AP-10004859"/>
    <x v="1"/>
    <x v="9"/>
    <s v="Acco 6 Outlet Guardian Premium Surge Suppressor"/>
    <n v="34.944000000000003"/>
    <n v="3"/>
    <n v="0.2"/>
    <x v="905"/>
    <x v="2"/>
    <x v="0"/>
    <x v="0"/>
    <x v="4"/>
  </r>
  <r>
    <n v="6721"/>
    <s v="CA-2017-102974"/>
    <d v="2017-09-19T00:00:00"/>
    <d v="2017-09-24T00:00:00"/>
    <s v="Standard Class"/>
    <s v="DP-13105"/>
    <x v="317"/>
    <x v="1"/>
    <s v="United States"/>
    <s v="Los Angeles"/>
    <x v="1"/>
    <n v="90032"/>
    <x v="1"/>
    <s v="TEC-AC-10000057"/>
    <x v="2"/>
    <x v="11"/>
    <s v="Microsoft Natural Ergonomic Keyboard 4000"/>
    <n v="149.94999999999999"/>
    <n v="5"/>
    <n v="0"/>
    <x v="5314"/>
    <x v="0"/>
    <x v="3"/>
    <x v="2"/>
    <x v="8"/>
  </r>
  <r>
    <n v="6722"/>
    <s v="CA-2017-102974"/>
    <d v="2017-09-19T00:00:00"/>
    <d v="2017-09-24T00:00:00"/>
    <s v="Standard Class"/>
    <s v="DP-13105"/>
    <x v="317"/>
    <x v="1"/>
    <s v="United States"/>
    <s v="Los Angeles"/>
    <x v="1"/>
    <n v="90032"/>
    <x v="1"/>
    <s v="OFF-AR-10000914"/>
    <x v="1"/>
    <x v="6"/>
    <s v="Boston 16765 Mini Stand Up Battery Pencil Sharpener"/>
    <n v="23.32"/>
    <n v="2"/>
    <n v="0"/>
    <x v="5315"/>
    <x v="0"/>
    <x v="3"/>
    <x v="2"/>
    <x v="8"/>
  </r>
  <r>
    <n v="6723"/>
    <s v="CA-2017-102974"/>
    <d v="2017-09-19T00:00:00"/>
    <d v="2017-09-24T00:00:00"/>
    <s v="Standard Class"/>
    <s v="DP-13105"/>
    <x v="317"/>
    <x v="1"/>
    <s v="United States"/>
    <s v="Los Angeles"/>
    <x v="1"/>
    <n v="90032"/>
    <x v="1"/>
    <s v="OFF-AR-10004956"/>
    <x v="1"/>
    <x v="6"/>
    <s v="Newell 33"/>
    <n v="16.739999999999998"/>
    <n v="3"/>
    <n v="0"/>
    <x v="5316"/>
    <x v="0"/>
    <x v="3"/>
    <x v="2"/>
    <x v="8"/>
  </r>
  <r>
    <n v="6724"/>
    <s v="US-2017-166394"/>
    <d v="2017-09-04T00:00:00"/>
    <d v="2017-09-06T00:00:00"/>
    <s v="Second Class"/>
    <s v="VM-21835"/>
    <x v="718"/>
    <x v="0"/>
    <s v="United States"/>
    <s v="Nashua"/>
    <x v="38"/>
    <n v="3060"/>
    <x v="3"/>
    <s v="OFF-FA-10001843"/>
    <x v="1"/>
    <x v="13"/>
    <s v="Staples"/>
    <n v="14.82"/>
    <n v="6"/>
    <n v="0"/>
    <x v="5317"/>
    <x v="0"/>
    <x v="3"/>
    <x v="2"/>
    <x v="8"/>
  </r>
  <r>
    <n v="6725"/>
    <s v="CA-2016-128811"/>
    <d v="2016-09-12T00:00:00"/>
    <d v="2016-09-16T00:00:00"/>
    <s v="Standard Class"/>
    <s v="SF-20200"/>
    <x v="227"/>
    <x v="0"/>
    <s v="United States"/>
    <s v="Seattle"/>
    <x v="4"/>
    <n v="98103"/>
    <x v="1"/>
    <s v="OFF-FA-10000585"/>
    <x v="1"/>
    <x v="13"/>
    <s v="OIC Bulk Pack Metal Binder Clips"/>
    <n v="10.47"/>
    <n v="3"/>
    <n v="0"/>
    <x v="5318"/>
    <x v="0"/>
    <x v="0"/>
    <x v="2"/>
    <x v="8"/>
  </r>
  <r>
    <n v="6726"/>
    <s v="CA-2016-128811"/>
    <d v="2016-09-12T00:00:00"/>
    <d v="2016-09-16T00:00:00"/>
    <s v="Standard Class"/>
    <s v="SF-20200"/>
    <x v="227"/>
    <x v="0"/>
    <s v="United States"/>
    <s v="Seattle"/>
    <x v="4"/>
    <n v="98103"/>
    <x v="1"/>
    <s v="OFF-LA-10003720"/>
    <x v="1"/>
    <x v="2"/>
    <s v="Avery 487"/>
    <n v="11.07"/>
    <n v="3"/>
    <n v="0"/>
    <x v="5319"/>
    <x v="0"/>
    <x v="0"/>
    <x v="2"/>
    <x v="8"/>
  </r>
  <r>
    <n v="6727"/>
    <s v="CA-2016-128811"/>
    <d v="2016-09-12T00:00:00"/>
    <d v="2016-09-16T00:00:00"/>
    <s v="Standard Class"/>
    <s v="SF-20200"/>
    <x v="227"/>
    <x v="0"/>
    <s v="United States"/>
    <s v="Seattle"/>
    <x v="4"/>
    <n v="98103"/>
    <x v="1"/>
    <s v="OFF-BI-10000301"/>
    <x v="1"/>
    <x v="8"/>
    <s v="GBC Instant Report Kit"/>
    <n v="20.704000000000001"/>
    <n v="4"/>
    <n v="0.2"/>
    <x v="5320"/>
    <x v="2"/>
    <x v="0"/>
    <x v="2"/>
    <x v="8"/>
  </r>
  <r>
    <n v="6728"/>
    <s v="CA-2017-145443"/>
    <d v="2017-08-10T00:00:00"/>
    <d v="2017-08-15T00:00:00"/>
    <s v="Second Class"/>
    <s v="SC-20695"/>
    <x v="281"/>
    <x v="1"/>
    <s v="United States"/>
    <s v="Richmond"/>
    <x v="14"/>
    <n v="47374"/>
    <x v="2"/>
    <s v="OFF-PA-10003302"/>
    <x v="1"/>
    <x v="10"/>
    <s v="Xerox 1906"/>
    <n v="177.2"/>
    <n v="5"/>
    <n v="0"/>
    <x v="963"/>
    <x v="0"/>
    <x v="3"/>
    <x v="2"/>
    <x v="6"/>
  </r>
  <r>
    <n v="6729"/>
    <s v="CA-2016-165827"/>
    <d v="2016-11-04T00:00:00"/>
    <d v="2016-11-09T00:00:00"/>
    <s v="Standard Class"/>
    <s v="MF-17665"/>
    <x v="716"/>
    <x v="1"/>
    <s v="United States"/>
    <s v="Miami"/>
    <x v="2"/>
    <n v="33180"/>
    <x v="0"/>
    <s v="FUR-FU-10001889"/>
    <x v="0"/>
    <x v="5"/>
    <s v="Ultra Door Pull Handle"/>
    <n v="50.496000000000002"/>
    <n v="6"/>
    <n v="0.2"/>
    <x v="5321"/>
    <x v="2"/>
    <x v="0"/>
    <x v="0"/>
    <x v="0"/>
  </r>
  <r>
    <n v="6730"/>
    <s v="CA-2015-156734"/>
    <d v="2015-06-18T00:00:00"/>
    <d v="2015-06-20T00:00:00"/>
    <s v="First Class"/>
    <s v="BV-11245"/>
    <x v="296"/>
    <x v="1"/>
    <s v="United States"/>
    <s v="Smyrna"/>
    <x v="18"/>
    <n v="37167"/>
    <x v="0"/>
    <s v="OFF-BI-10002982"/>
    <x v="1"/>
    <x v="8"/>
    <s v="Avery Self-Adhesive Photo Pockets for Polaroid Photos"/>
    <n v="6.1289999999999996"/>
    <n v="3"/>
    <n v="0.7"/>
    <x v="5322"/>
    <x v="1"/>
    <x v="1"/>
    <x v="1"/>
    <x v="1"/>
  </r>
  <r>
    <n v="6731"/>
    <s v="CA-2015-156734"/>
    <d v="2015-06-18T00:00:00"/>
    <d v="2015-06-20T00:00:00"/>
    <s v="First Class"/>
    <s v="BV-11245"/>
    <x v="296"/>
    <x v="1"/>
    <s v="United States"/>
    <s v="Smyrna"/>
    <x v="18"/>
    <n v="37167"/>
    <x v="0"/>
    <s v="FUR-CH-10002965"/>
    <x v="0"/>
    <x v="1"/>
    <s v="Global Leather Highback Executive Chair with Pneumatic Height Adjustment, Black"/>
    <n v="643.13599999999997"/>
    <n v="4"/>
    <n v="0.2"/>
    <x v="5323"/>
    <x v="2"/>
    <x v="1"/>
    <x v="1"/>
    <x v="1"/>
  </r>
  <r>
    <n v="6732"/>
    <s v="CA-2015-156734"/>
    <d v="2015-06-18T00:00:00"/>
    <d v="2015-06-20T00:00:00"/>
    <s v="First Class"/>
    <s v="BV-11245"/>
    <x v="296"/>
    <x v="1"/>
    <s v="United States"/>
    <s v="Smyrna"/>
    <x v="18"/>
    <n v="37167"/>
    <x v="0"/>
    <s v="OFF-PA-10001937"/>
    <x v="1"/>
    <x v="10"/>
    <s v="Xerox 21"/>
    <n v="20.736000000000001"/>
    <n v="4"/>
    <n v="0.2"/>
    <x v="570"/>
    <x v="2"/>
    <x v="1"/>
    <x v="1"/>
    <x v="1"/>
  </r>
  <r>
    <n v="6733"/>
    <s v="CA-2014-120096"/>
    <d v="2014-07-04T00:00:00"/>
    <d v="2014-07-07T00:00:00"/>
    <s v="First Class"/>
    <s v="KE-16420"/>
    <x v="722"/>
    <x v="1"/>
    <s v="United States"/>
    <s v="Aurora"/>
    <x v="22"/>
    <n v="80013"/>
    <x v="1"/>
    <s v="OFF-PA-10001977"/>
    <x v="1"/>
    <x v="10"/>
    <s v="Xerox 194"/>
    <n v="177.536"/>
    <n v="4"/>
    <n v="0.2"/>
    <x v="3866"/>
    <x v="2"/>
    <x v="2"/>
    <x v="2"/>
    <x v="7"/>
  </r>
  <r>
    <n v="6734"/>
    <s v="CA-2014-120096"/>
    <d v="2014-07-04T00:00:00"/>
    <d v="2014-07-07T00:00:00"/>
    <s v="First Class"/>
    <s v="KE-16420"/>
    <x v="722"/>
    <x v="1"/>
    <s v="United States"/>
    <s v="Aurora"/>
    <x v="22"/>
    <n v="80013"/>
    <x v="1"/>
    <s v="OFF-AP-10000692"/>
    <x v="1"/>
    <x v="9"/>
    <s v="Fellowes Mighty 8 Compact Surge Protector"/>
    <n v="32.432000000000002"/>
    <n v="2"/>
    <n v="0.2"/>
    <x v="5324"/>
    <x v="2"/>
    <x v="2"/>
    <x v="2"/>
    <x v="7"/>
  </r>
  <r>
    <n v="6735"/>
    <s v="CA-2015-141754"/>
    <d v="2015-12-20T00:00:00"/>
    <d v="2015-12-25T00:00:00"/>
    <s v="Standard Class"/>
    <s v="EM-14200"/>
    <x v="773"/>
    <x v="2"/>
    <s v="United States"/>
    <s v="Miami"/>
    <x v="2"/>
    <n v="33142"/>
    <x v="0"/>
    <s v="OFF-LA-10004093"/>
    <x v="1"/>
    <x v="2"/>
    <s v="Avery 486"/>
    <n v="11.696"/>
    <n v="2"/>
    <n v="0.2"/>
    <x v="3620"/>
    <x v="2"/>
    <x v="1"/>
    <x v="0"/>
    <x v="4"/>
  </r>
  <r>
    <n v="6736"/>
    <s v="CA-2016-123358"/>
    <d v="2016-04-10T00:00:00"/>
    <d v="2016-04-17T00:00:00"/>
    <s v="Standard Class"/>
    <s v="BT-11680"/>
    <x v="537"/>
    <x v="0"/>
    <s v="United States"/>
    <s v="San Francisco"/>
    <x v="1"/>
    <n v="94122"/>
    <x v="1"/>
    <s v="OFF-AP-10004980"/>
    <x v="1"/>
    <x v="9"/>
    <s v="3M Replacement Filter for Office Air Cleaner for 20' x 33' Room"/>
    <n v="113.76"/>
    <n v="3"/>
    <n v="0"/>
    <x v="5325"/>
    <x v="0"/>
    <x v="0"/>
    <x v="1"/>
    <x v="3"/>
  </r>
  <r>
    <n v="6737"/>
    <s v="CA-2016-123358"/>
    <d v="2016-04-10T00:00:00"/>
    <d v="2016-04-17T00:00:00"/>
    <s v="Standard Class"/>
    <s v="BT-11680"/>
    <x v="537"/>
    <x v="0"/>
    <s v="United States"/>
    <s v="San Francisco"/>
    <x v="1"/>
    <n v="94122"/>
    <x v="1"/>
    <s v="OFF-ST-10001932"/>
    <x v="1"/>
    <x v="4"/>
    <s v="Fellowes Staxonsteel Drawer Files"/>
    <n v="579.51"/>
    <n v="3"/>
    <n v="0"/>
    <x v="5037"/>
    <x v="0"/>
    <x v="0"/>
    <x v="1"/>
    <x v="3"/>
  </r>
  <r>
    <n v="6738"/>
    <s v="CA-2016-123358"/>
    <d v="2016-04-10T00:00:00"/>
    <d v="2016-04-17T00:00:00"/>
    <s v="Standard Class"/>
    <s v="BT-11680"/>
    <x v="537"/>
    <x v="0"/>
    <s v="United States"/>
    <s v="San Francisco"/>
    <x v="1"/>
    <n v="94122"/>
    <x v="1"/>
    <s v="OFF-ST-10000636"/>
    <x v="1"/>
    <x v="4"/>
    <s v="Rogers Profile Extra Capacity Storage Tub"/>
    <n v="150.66"/>
    <n v="9"/>
    <n v="0"/>
    <x v="5326"/>
    <x v="0"/>
    <x v="0"/>
    <x v="1"/>
    <x v="3"/>
  </r>
  <r>
    <n v="6739"/>
    <s v="CA-2016-123358"/>
    <d v="2016-04-10T00:00:00"/>
    <d v="2016-04-17T00:00:00"/>
    <s v="Standard Class"/>
    <s v="BT-11680"/>
    <x v="537"/>
    <x v="0"/>
    <s v="United States"/>
    <s v="San Francisco"/>
    <x v="1"/>
    <n v="94122"/>
    <x v="1"/>
    <s v="OFF-BI-10000069"/>
    <x v="1"/>
    <x v="8"/>
    <s v="GBC Prepunched Paper, 19-Hole, for Binding Systems, 24-lb"/>
    <n v="48.031999999999996"/>
    <n v="4"/>
    <n v="0.2"/>
    <x v="5327"/>
    <x v="2"/>
    <x v="0"/>
    <x v="1"/>
    <x v="3"/>
  </r>
  <r>
    <n v="6740"/>
    <s v="CA-2014-144029"/>
    <d v="2014-05-26T00:00:00"/>
    <d v="2014-05-31T00:00:00"/>
    <s v="Standard Class"/>
    <s v="MM-18055"/>
    <x v="514"/>
    <x v="0"/>
    <s v="United States"/>
    <s v="Chicago"/>
    <x v="10"/>
    <n v="60623"/>
    <x v="2"/>
    <s v="OFF-ST-10001837"/>
    <x v="1"/>
    <x v="4"/>
    <s v="SAFCO Mobile Desk Side File, Wire Frame"/>
    <n v="102.624"/>
    <n v="3"/>
    <n v="0.2"/>
    <x v="5328"/>
    <x v="2"/>
    <x v="2"/>
    <x v="1"/>
    <x v="5"/>
  </r>
  <r>
    <n v="6741"/>
    <s v="CA-2014-144029"/>
    <d v="2014-05-26T00:00:00"/>
    <d v="2014-05-31T00:00:00"/>
    <s v="Standard Class"/>
    <s v="MM-18055"/>
    <x v="514"/>
    <x v="0"/>
    <s v="United States"/>
    <s v="Chicago"/>
    <x v="10"/>
    <n v="60623"/>
    <x v="2"/>
    <s v="FUR-CH-10003981"/>
    <x v="0"/>
    <x v="1"/>
    <s v="Global Commerce Series Low-Back Swivel/Tilt Chairs"/>
    <n v="359.77199999999999"/>
    <n v="2"/>
    <n v="0.3"/>
    <x v="5329"/>
    <x v="1"/>
    <x v="2"/>
    <x v="1"/>
    <x v="5"/>
  </r>
  <r>
    <n v="6742"/>
    <s v="CA-2014-144029"/>
    <d v="2014-05-26T00:00:00"/>
    <d v="2014-05-31T00:00:00"/>
    <s v="Standard Class"/>
    <s v="MM-18055"/>
    <x v="514"/>
    <x v="0"/>
    <s v="United States"/>
    <s v="Chicago"/>
    <x v="10"/>
    <n v="60623"/>
    <x v="2"/>
    <s v="OFF-AR-10000716"/>
    <x v="1"/>
    <x v="6"/>
    <s v="DIXON Ticonderoga Erasable Checking Pencils"/>
    <n v="13.391999999999999"/>
    <n v="3"/>
    <n v="0.2"/>
    <x v="4508"/>
    <x v="2"/>
    <x v="2"/>
    <x v="1"/>
    <x v="5"/>
  </r>
  <r>
    <n v="6743"/>
    <s v="US-2017-101784"/>
    <d v="2017-07-06T00:00:00"/>
    <d v="2017-07-11T00:00:00"/>
    <s v="Standard Class"/>
    <s v="PO-18850"/>
    <x v="138"/>
    <x v="0"/>
    <s v="United States"/>
    <s v="Los Angeles"/>
    <x v="1"/>
    <n v="90008"/>
    <x v="1"/>
    <s v="FUR-CH-10001146"/>
    <x v="0"/>
    <x v="1"/>
    <s v="Global Task Chair, Black"/>
    <n v="122.136"/>
    <n v="3"/>
    <n v="0.2"/>
    <x v="5330"/>
    <x v="2"/>
    <x v="3"/>
    <x v="2"/>
    <x v="7"/>
  </r>
  <r>
    <n v="6744"/>
    <s v="CA-2015-156923"/>
    <d v="2015-02-16T00:00:00"/>
    <d v="2015-02-20T00:00:00"/>
    <s v="Standard Class"/>
    <s v="SP-20860"/>
    <x v="133"/>
    <x v="1"/>
    <s v="United States"/>
    <s v="Dover"/>
    <x v="38"/>
    <n v="3820"/>
    <x v="3"/>
    <s v="OFF-PA-10002751"/>
    <x v="1"/>
    <x v="10"/>
    <s v="Xerox 1920"/>
    <n v="35.880000000000003"/>
    <n v="6"/>
    <n v="0"/>
    <x v="5331"/>
    <x v="0"/>
    <x v="1"/>
    <x v="3"/>
    <x v="11"/>
  </r>
  <r>
    <n v="6745"/>
    <s v="CA-2017-111269"/>
    <d v="2017-06-16T00:00:00"/>
    <d v="2017-06-18T00:00:00"/>
    <s v="Second Class"/>
    <s v="CS-12355"/>
    <x v="394"/>
    <x v="0"/>
    <s v="United States"/>
    <s v="Dublin"/>
    <x v="24"/>
    <n v="43017"/>
    <x v="3"/>
    <s v="TEC-AC-10001606"/>
    <x v="2"/>
    <x v="11"/>
    <s v="Logitech Wireless Performance Mouse MX for PC and Mac"/>
    <n v="479.952"/>
    <n v="6"/>
    <n v="0.2"/>
    <x v="5332"/>
    <x v="2"/>
    <x v="3"/>
    <x v="1"/>
    <x v="1"/>
  </r>
  <r>
    <n v="6746"/>
    <s v="CA-2017-111269"/>
    <d v="2017-06-16T00:00:00"/>
    <d v="2017-06-18T00:00:00"/>
    <s v="Second Class"/>
    <s v="CS-12355"/>
    <x v="394"/>
    <x v="0"/>
    <s v="United States"/>
    <s v="Dublin"/>
    <x v="24"/>
    <n v="43017"/>
    <x v="3"/>
    <s v="OFF-AR-10001427"/>
    <x v="1"/>
    <x v="6"/>
    <s v="Newell 330"/>
    <n v="23.92"/>
    <n v="5"/>
    <n v="0.2"/>
    <x v="5333"/>
    <x v="2"/>
    <x v="3"/>
    <x v="1"/>
    <x v="1"/>
  </r>
  <r>
    <n v="6747"/>
    <s v="CA-2017-159156"/>
    <d v="2017-11-13T00:00:00"/>
    <d v="2017-11-16T00:00:00"/>
    <s v="First Class"/>
    <s v="KB-16600"/>
    <x v="33"/>
    <x v="1"/>
    <s v="United States"/>
    <s v="New York City"/>
    <x v="15"/>
    <n v="10009"/>
    <x v="3"/>
    <s v="TEC-PH-10004389"/>
    <x v="2"/>
    <x v="7"/>
    <s v="Nokia Lumia 925"/>
    <n v="629.95000000000005"/>
    <n v="5"/>
    <n v="0"/>
    <x v="3540"/>
    <x v="0"/>
    <x v="3"/>
    <x v="0"/>
    <x v="0"/>
  </r>
  <r>
    <n v="6748"/>
    <s v="CA-2017-100230"/>
    <d v="2017-12-11T00:00:00"/>
    <d v="2017-12-15T00:00:00"/>
    <s v="Standard Class"/>
    <s v="AA-10375"/>
    <x v="211"/>
    <x v="0"/>
    <s v="United States"/>
    <s v="New York City"/>
    <x v="15"/>
    <n v="10035"/>
    <x v="3"/>
    <s v="OFF-BI-10002498"/>
    <x v="1"/>
    <x v="8"/>
    <s v="Clear Mylar Reinforcing Strips"/>
    <n v="14.952"/>
    <n v="1"/>
    <n v="0.2"/>
    <x v="5334"/>
    <x v="2"/>
    <x v="3"/>
    <x v="0"/>
    <x v="4"/>
  </r>
  <r>
    <n v="6749"/>
    <s v="CA-2017-100230"/>
    <d v="2017-12-11T00:00:00"/>
    <d v="2017-12-15T00:00:00"/>
    <s v="Standard Class"/>
    <s v="AA-10375"/>
    <x v="211"/>
    <x v="0"/>
    <s v="United States"/>
    <s v="New York City"/>
    <x v="15"/>
    <n v="10035"/>
    <x v="3"/>
    <s v="OFF-PA-10002245"/>
    <x v="1"/>
    <x v="10"/>
    <s v="Xerox 1895"/>
    <n v="17.940000000000001"/>
    <n v="3"/>
    <n v="0"/>
    <x v="2653"/>
    <x v="0"/>
    <x v="3"/>
    <x v="0"/>
    <x v="4"/>
  </r>
  <r>
    <n v="6750"/>
    <s v="CA-2017-100230"/>
    <d v="2017-12-11T00:00:00"/>
    <d v="2017-12-15T00:00:00"/>
    <s v="Standard Class"/>
    <s v="AA-10375"/>
    <x v="211"/>
    <x v="0"/>
    <s v="United States"/>
    <s v="New York City"/>
    <x v="15"/>
    <n v="10035"/>
    <x v="3"/>
    <s v="TEC-PH-10004522"/>
    <x v="2"/>
    <x v="7"/>
    <s v="Dexim XPower Skin Super-Thin Power Case for iPhone 5 - Black"/>
    <n v="116.98"/>
    <n v="2"/>
    <n v="0"/>
    <x v="5335"/>
    <x v="0"/>
    <x v="3"/>
    <x v="0"/>
    <x v="4"/>
  </r>
  <r>
    <n v="6751"/>
    <s v="CA-2016-154767"/>
    <d v="2016-06-28T00:00:00"/>
    <d v="2016-06-30T00:00:00"/>
    <s v="Second Class"/>
    <s v="BP-11155"/>
    <x v="669"/>
    <x v="0"/>
    <s v="United States"/>
    <s v="Paterson"/>
    <x v="30"/>
    <n v="7501"/>
    <x v="3"/>
    <s v="FUR-CH-10003535"/>
    <x v="0"/>
    <x v="1"/>
    <s v="Global Armless Task Chair, Royal Blue"/>
    <n v="121.96"/>
    <n v="2"/>
    <n v="0"/>
    <x v="5336"/>
    <x v="0"/>
    <x v="0"/>
    <x v="1"/>
    <x v="1"/>
  </r>
  <r>
    <n v="6752"/>
    <s v="CA-2016-154767"/>
    <d v="2016-06-28T00:00:00"/>
    <d v="2016-06-30T00:00:00"/>
    <s v="Second Class"/>
    <s v="BP-11155"/>
    <x v="669"/>
    <x v="0"/>
    <s v="United States"/>
    <s v="Paterson"/>
    <x v="30"/>
    <n v="7501"/>
    <x v="3"/>
    <s v="OFF-AP-10000595"/>
    <x v="1"/>
    <x v="9"/>
    <s v="Disposable Triple-Filter Dust Bags"/>
    <n v="8.74"/>
    <n v="2"/>
    <n v="0"/>
    <x v="5337"/>
    <x v="0"/>
    <x v="0"/>
    <x v="1"/>
    <x v="1"/>
  </r>
  <r>
    <n v="6753"/>
    <s v="CA-2016-154767"/>
    <d v="2016-06-28T00:00:00"/>
    <d v="2016-06-30T00:00:00"/>
    <s v="Second Class"/>
    <s v="BP-11155"/>
    <x v="669"/>
    <x v="0"/>
    <s v="United States"/>
    <s v="Paterson"/>
    <x v="30"/>
    <n v="7501"/>
    <x v="3"/>
    <s v="OFF-PA-10003039"/>
    <x v="1"/>
    <x v="10"/>
    <s v="Xerox 1960"/>
    <n v="61.96"/>
    <n v="2"/>
    <n v="0"/>
    <x v="3938"/>
    <x v="0"/>
    <x v="0"/>
    <x v="1"/>
    <x v="1"/>
  </r>
  <r>
    <n v="6754"/>
    <s v="CA-2016-154767"/>
    <d v="2016-06-28T00:00:00"/>
    <d v="2016-06-30T00:00:00"/>
    <s v="Second Class"/>
    <s v="BP-11155"/>
    <x v="669"/>
    <x v="0"/>
    <s v="United States"/>
    <s v="Paterson"/>
    <x v="30"/>
    <n v="7501"/>
    <x v="3"/>
    <s v="OFF-BI-10002003"/>
    <x v="1"/>
    <x v="8"/>
    <s v="Ibico Presentation Index for Binding Systems"/>
    <n v="7.96"/>
    <n v="2"/>
    <n v="0"/>
    <x v="5338"/>
    <x v="0"/>
    <x v="0"/>
    <x v="1"/>
    <x v="1"/>
  </r>
  <r>
    <n v="6755"/>
    <s v="CA-2016-154767"/>
    <d v="2016-06-28T00:00:00"/>
    <d v="2016-06-30T00:00:00"/>
    <s v="Second Class"/>
    <s v="BP-11155"/>
    <x v="669"/>
    <x v="0"/>
    <s v="United States"/>
    <s v="Paterson"/>
    <x v="30"/>
    <n v="7501"/>
    <x v="3"/>
    <s v="OFF-AP-10002311"/>
    <x v="1"/>
    <x v="9"/>
    <s v="Holmes Replacement Filter for HEPA Air Cleaner, Very Large Room, HEPA Filter"/>
    <n v="275.24"/>
    <n v="4"/>
    <n v="0"/>
    <x v="5339"/>
    <x v="0"/>
    <x v="0"/>
    <x v="1"/>
    <x v="1"/>
  </r>
  <r>
    <n v="6756"/>
    <s v="CA-2017-124205"/>
    <d v="2017-09-15T00:00:00"/>
    <d v="2017-09-19T00:00:00"/>
    <s v="Standard Class"/>
    <s v="TC-21145"/>
    <x v="779"/>
    <x v="1"/>
    <s v="United States"/>
    <s v="Lakewood"/>
    <x v="30"/>
    <n v="8701"/>
    <x v="3"/>
    <s v="FUR-FU-10002445"/>
    <x v="0"/>
    <x v="5"/>
    <s v="DAX Two-Tone Rosewood/Black Document Frame, Desktop, 5 x 7"/>
    <n v="47.4"/>
    <n v="5"/>
    <n v="0"/>
    <x v="5340"/>
    <x v="0"/>
    <x v="3"/>
    <x v="2"/>
    <x v="8"/>
  </r>
  <r>
    <n v="6757"/>
    <s v="CA-2017-124205"/>
    <d v="2017-09-15T00:00:00"/>
    <d v="2017-09-19T00:00:00"/>
    <s v="Standard Class"/>
    <s v="TC-21145"/>
    <x v="779"/>
    <x v="1"/>
    <s v="United States"/>
    <s v="Lakewood"/>
    <x v="30"/>
    <n v="8701"/>
    <x v="3"/>
    <s v="FUR-CH-10003606"/>
    <x v="0"/>
    <x v="1"/>
    <s v="SAFCO Folding Chair Trolley"/>
    <n v="512.96"/>
    <n v="4"/>
    <n v="0"/>
    <x v="5341"/>
    <x v="0"/>
    <x v="3"/>
    <x v="2"/>
    <x v="8"/>
  </r>
  <r>
    <n v="6758"/>
    <s v="CA-2017-124205"/>
    <d v="2017-09-15T00:00:00"/>
    <d v="2017-09-19T00:00:00"/>
    <s v="Standard Class"/>
    <s v="TC-21145"/>
    <x v="779"/>
    <x v="1"/>
    <s v="United States"/>
    <s v="Lakewood"/>
    <x v="30"/>
    <n v="8701"/>
    <x v="3"/>
    <s v="TEC-PH-10002115"/>
    <x v="2"/>
    <x v="7"/>
    <s v="Plantronics 81402"/>
    <n v="395.94"/>
    <n v="6"/>
    <n v="0"/>
    <x v="5342"/>
    <x v="0"/>
    <x v="3"/>
    <x v="2"/>
    <x v="8"/>
  </r>
  <r>
    <n v="6759"/>
    <s v="CA-2017-124205"/>
    <d v="2017-09-15T00:00:00"/>
    <d v="2017-09-19T00:00:00"/>
    <s v="Standard Class"/>
    <s v="TC-21145"/>
    <x v="779"/>
    <x v="1"/>
    <s v="United States"/>
    <s v="Lakewood"/>
    <x v="30"/>
    <n v="8701"/>
    <x v="3"/>
    <s v="OFF-ST-10000934"/>
    <x v="1"/>
    <x v="4"/>
    <s v="Contico 72&quot;H Heavy-Duty Storage System"/>
    <n v="81.96"/>
    <n v="2"/>
    <n v="0"/>
    <x v="232"/>
    <x v="0"/>
    <x v="3"/>
    <x v="2"/>
    <x v="8"/>
  </r>
  <r>
    <n v="6760"/>
    <s v="CA-2017-165715"/>
    <d v="2017-12-02T00:00:00"/>
    <d v="2017-12-08T00:00:00"/>
    <s v="Standard Class"/>
    <s v="BG-11035"/>
    <x v="767"/>
    <x v="0"/>
    <s v="United States"/>
    <s v="Greensboro"/>
    <x v="3"/>
    <n v="27405"/>
    <x v="0"/>
    <s v="OFF-AR-10003903"/>
    <x v="1"/>
    <x v="6"/>
    <s v="Sanford 52201 APSCO Electric Pencil Sharpener"/>
    <n v="32.776000000000003"/>
    <n v="1"/>
    <n v="0.2"/>
    <x v="5343"/>
    <x v="2"/>
    <x v="3"/>
    <x v="0"/>
    <x v="4"/>
  </r>
  <r>
    <n v="6761"/>
    <s v="CA-2017-100636"/>
    <d v="2017-06-26T00:00:00"/>
    <d v="2017-06-30T00:00:00"/>
    <s v="Standard Class"/>
    <s v="DO-13435"/>
    <x v="157"/>
    <x v="0"/>
    <s v="United States"/>
    <s v="New York City"/>
    <x v="15"/>
    <n v="10035"/>
    <x v="3"/>
    <s v="OFF-ST-10004123"/>
    <x v="1"/>
    <x v="4"/>
    <s v="Safco Industrial Wire Shelving System"/>
    <n v="272.94"/>
    <n v="3"/>
    <n v="0"/>
    <x v="232"/>
    <x v="0"/>
    <x v="3"/>
    <x v="1"/>
    <x v="1"/>
  </r>
  <r>
    <n v="6762"/>
    <s v="CA-2016-162943"/>
    <d v="2016-07-24T00:00:00"/>
    <d v="2016-07-26T00:00:00"/>
    <s v="Second Class"/>
    <s v="DB-12970"/>
    <x v="715"/>
    <x v="1"/>
    <s v="United States"/>
    <s v="New York City"/>
    <x v="15"/>
    <n v="10035"/>
    <x v="3"/>
    <s v="FUR-CH-10001708"/>
    <x v="0"/>
    <x v="1"/>
    <s v="Office Star - Contemporary Swivel Chair with Padded Adjustable Arms and Flex Back"/>
    <n v="253.76400000000001"/>
    <n v="2"/>
    <n v="0.1"/>
    <x v="5344"/>
    <x v="3"/>
    <x v="0"/>
    <x v="2"/>
    <x v="7"/>
  </r>
  <r>
    <n v="6763"/>
    <s v="CA-2016-144764"/>
    <d v="2016-09-02T00:00:00"/>
    <d v="2016-09-08T00:00:00"/>
    <s v="Standard Class"/>
    <s v="RL-19615"/>
    <x v="210"/>
    <x v="0"/>
    <s v="United States"/>
    <s v="Chicago"/>
    <x v="10"/>
    <n v="60623"/>
    <x v="2"/>
    <s v="OFF-LA-10000240"/>
    <x v="1"/>
    <x v="2"/>
    <s v="Self-Adhesive Address Labels for Typewriters by Universal"/>
    <n v="29.24"/>
    <n v="5"/>
    <n v="0.2"/>
    <x v="3531"/>
    <x v="2"/>
    <x v="0"/>
    <x v="2"/>
    <x v="8"/>
  </r>
  <r>
    <n v="6764"/>
    <s v="CA-2016-144764"/>
    <d v="2016-09-02T00:00:00"/>
    <d v="2016-09-08T00:00:00"/>
    <s v="Standard Class"/>
    <s v="RL-19615"/>
    <x v="210"/>
    <x v="0"/>
    <s v="United States"/>
    <s v="Chicago"/>
    <x v="10"/>
    <n v="60623"/>
    <x v="2"/>
    <s v="OFF-ST-10002485"/>
    <x v="1"/>
    <x v="4"/>
    <s v="Rogers Deluxe File Chest"/>
    <n v="35.167999999999999"/>
    <n v="2"/>
    <n v="0.2"/>
    <x v="4216"/>
    <x v="2"/>
    <x v="0"/>
    <x v="2"/>
    <x v="8"/>
  </r>
  <r>
    <n v="6765"/>
    <s v="CA-2016-144764"/>
    <d v="2016-09-02T00:00:00"/>
    <d v="2016-09-08T00:00:00"/>
    <s v="Standard Class"/>
    <s v="RL-19615"/>
    <x v="210"/>
    <x v="0"/>
    <s v="United States"/>
    <s v="Chicago"/>
    <x v="10"/>
    <n v="60623"/>
    <x v="2"/>
    <s v="TEC-MA-10003230"/>
    <x v="2"/>
    <x v="15"/>
    <s v="Okidata C610n Printer"/>
    <n v="1362.9"/>
    <n v="3"/>
    <n v="0.3"/>
    <x v="5345"/>
    <x v="1"/>
    <x v="0"/>
    <x v="2"/>
    <x v="8"/>
  </r>
  <r>
    <n v="6766"/>
    <s v="CA-2017-100615"/>
    <d v="2017-04-20T00:00:00"/>
    <d v="2017-04-24T00:00:00"/>
    <s v="Standard Class"/>
    <s v="SJ-20215"/>
    <x v="695"/>
    <x v="0"/>
    <s v="United States"/>
    <s v="Chicago"/>
    <x v="10"/>
    <n v="60653"/>
    <x v="2"/>
    <s v="FUR-CH-10002602"/>
    <x v="0"/>
    <x v="1"/>
    <s v="DMI Arturo Collection Mission-style Design Wood Chair"/>
    <n v="317.05799999999999"/>
    <n v="3"/>
    <n v="0.3"/>
    <x v="2830"/>
    <x v="1"/>
    <x v="3"/>
    <x v="1"/>
    <x v="3"/>
  </r>
  <r>
    <n v="6767"/>
    <s v="CA-2017-100615"/>
    <d v="2017-04-20T00:00:00"/>
    <d v="2017-04-24T00:00:00"/>
    <s v="Standard Class"/>
    <s v="SJ-20215"/>
    <x v="695"/>
    <x v="0"/>
    <s v="United States"/>
    <s v="Chicago"/>
    <x v="10"/>
    <n v="60653"/>
    <x v="2"/>
    <s v="OFF-AR-10001683"/>
    <x v="1"/>
    <x v="6"/>
    <s v="Lumber Crayons"/>
    <n v="15.76"/>
    <n v="2"/>
    <n v="0.2"/>
    <x v="33"/>
    <x v="2"/>
    <x v="3"/>
    <x v="1"/>
    <x v="3"/>
  </r>
  <r>
    <n v="6768"/>
    <s v="CA-2017-100615"/>
    <d v="2017-04-20T00:00:00"/>
    <d v="2017-04-24T00:00:00"/>
    <s v="Standard Class"/>
    <s v="SJ-20215"/>
    <x v="695"/>
    <x v="0"/>
    <s v="United States"/>
    <s v="Chicago"/>
    <x v="10"/>
    <n v="60653"/>
    <x v="2"/>
    <s v="FUR-FU-10002456"/>
    <x v="0"/>
    <x v="5"/>
    <s v="Master Caster Door Stop, Large Neon Orange"/>
    <n v="14.56"/>
    <n v="5"/>
    <n v="0.6"/>
    <x v="5346"/>
    <x v="1"/>
    <x v="3"/>
    <x v="1"/>
    <x v="3"/>
  </r>
  <r>
    <n v="6769"/>
    <s v="CA-2014-109302"/>
    <d v="2014-08-12T00:00:00"/>
    <d v="2014-08-16T00:00:00"/>
    <s v="Standard Class"/>
    <s v="CS-12175"/>
    <x v="728"/>
    <x v="1"/>
    <s v="United States"/>
    <s v="Lakewood"/>
    <x v="30"/>
    <n v="8701"/>
    <x v="3"/>
    <s v="OFF-BI-10002854"/>
    <x v="1"/>
    <x v="8"/>
    <s v="Performers Binder/Pad Holder, Black"/>
    <n v="196.21"/>
    <n v="7"/>
    <n v="0"/>
    <x v="5347"/>
    <x v="0"/>
    <x v="2"/>
    <x v="2"/>
    <x v="6"/>
  </r>
  <r>
    <n v="6770"/>
    <s v="CA-2017-139787"/>
    <d v="2017-09-19T00:00:00"/>
    <d v="2017-09-23T00:00:00"/>
    <s v="Standard Class"/>
    <s v="JP-16135"/>
    <x v="655"/>
    <x v="2"/>
    <s v="United States"/>
    <s v="Columbus"/>
    <x v="32"/>
    <n v="31907"/>
    <x v="0"/>
    <s v="OFF-AR-10002445"/>
    <x v="1"/>
    <x v="6"/>
    <s v="SANFORD Major Accent Highlighters"/>
    <n v="35.4"/>
    <n v="5"/>
    <n v="0"/>
    <x v="4294"/>
    <x v="0"/>
    <x v="3"/>
    <x v="2"/>
    <x v="8"/>
  </r>
  <r>
    <n v="6771"/>
    <s v="CA-2017-139402"/>
    <d v="2017-12-09T00:00:00"/>
    <d v="2017-12-13T00:00:00"/>
    <s v="Standard Class"/>
    <s v="NC-18535"/>
    <x v="714"/>
    <x v="1"/>
    <s v="United States"/>
    <s v="Phoenix"/>
    <x v="16"/>
    <n v="85023"/>
    <x v="1"/>
    <s v="OFF-PA-10004359"/>
    <x v="1"/>
    <x v="10"/>
    <s v="Multicolor Computer Printout Paper"/>
    <n v="419.4"/>
    <n v="5"/>
    <n v="0.2"/>
    <x v="1294"/>
    <x v="2"/>
    <x v="3"/>
    <x v="0"/>
    <x v="4"/>
  </r>
  <r>
    <n v="6772"/>
    <s v="CA-2017-139402"/>
    <d v="2017-12-09T00:00:00"/>
    <d v="2017-12-13T00:00:00"/>
    <s v="Standard Class"/>
    <s v="NC-18535"/>
    <x v="714"/>
    <x v="1"/>
    <s v="United States"/>
    <s v="Phoenix"/>
    <x v="16"/>
    <n v="85023"/>
    <x v="1"/>
    <s v="OFF-BI-10000279"/>
    <x v="1"/>
    <x v="8"/>
    <s v="Acco Recycled 2&quot; Capacity Laser Printer Hanging Data Binders"/>
    <n v="13.005000000000001"/>
    <n v="3"/>
    <n v="0.7"/>
    <x v="5348"/>
    <x v="1"/>
    <x v="3"/>
    <x v="0"/>
    <x v="4"/>
  </r>
  <r>
    <n v="6773"/>
    <s v="CA-2016-119018"/>
    <d v="2016-11-04T00:00:00"/>
    <d v="2016-11-08T00:00:00"/>
    <s v="Standard Class"/>
    <s v="CW-11905"/>
    <x v="194"/>
    <x v="2"/>
    <s v="United States"/>
    <s v="Los Angeles"/>
    <x v="1"/>
    <n v="90004"/>
    <x v="1"/>
    <s v="OFF-BI-10003314"/>
    <x v="1"/>
    <x v="8"/>
    <s v="Tuff Stuff Recycled Round Ring Binders"/>
    <n v="7.7119999999999997"/>
    <n v="2"/>
    <n v="0.2"/>
    <x v="332"/>
    <x v="2"/>
    <x v="0"/>
    <x v="0"/>
    <x v="0"/>
  </r>
  <r>
    <n v="6774"/>
    <s v="CA-2016-119018"/>
    <d v="2016-11-04T00:00:00"/>
    <d v="2016-11-08T00:00:00"/>
    <s v="Standard Class"/>
    <s v="CW-11905"/>
    <x v="194"/>
    <x v="2"/>
    <s v="United States"/>
    <s v="Los Angeles"/>
    <x v="1"/>
    <n v="90004"/>
    <x v="1"/>
    <s v="OFF-BI-10000494"/>
    <x v="1"/>
    <x v="8"/>
    <s v="Acco Economy Flexible Poly Round Ring Binder"/>
    <n v="4.1760000000000002"/>
    <n v="1"/>
    <n v="0.2"/>
    <x v="5349"/>
    <x v="2"/>
    <x v="0"/>
    <x v="0"/>
    <x v="0"/>
  </r>
  <r>
    <n v="6775"/>
    <s v="CA-2016-119018"/>
    <d v="2016-11-04T00:00:00"/>
    <d v="2016-11-08T00:00:00"/>
    <s v="Standard Class"/>
    <s v="CW-11905"/>
    <x v="194"/>
    <x v="2"/>
    <s v="United States"/>
    <s v="Los Angeles"/>
    <x v="1"/>
    <n v="90004"/>
    <x v="1"/>
    <s v="OFF-PA-10000295"/>
    <x v="1"/>
    <x v="10"/>
    <s v="Xerox 229"/>
    <n v="38.880000000000003"/>
    <n v="6"/>
    <n v="0"/>
    <x v="812"/>
    <x v="0"/>
    <x v="0"/>
    <x v="0"/>
    <x v="0"/>
  </r>
  <r>
    <n v="6776"/>
    <s v="CA-2015-105361"/>
    <d v="2015-03-29T00:00:00"/>
    <d v="2015-04-04T00:00:00"/>
    <s v="Standard Class"/>
    <s v="CM-12115"/>
    <x v="441"/>
    <x v="0"/>
    <s v="United States"/>
    <s v="New York City"/>
    <x v="15"/>
    <n v="10024"/>
    <x v="3"/>
    <s v="OFF-PA-10002615"/>
    <x v="1"/>
    <x v="10"/>
    <s v="Ampad Gold Fibre Wirebound Steno Books, 6&quot; x 9&quot;, Gregg Ruled"/>
    <n v="17.64"/>
    <n v="4"/>
    <n v="0"/>
    <x v="5350"/>
    <x v="0"/>
    <x v="1"/>
    <x v="3"/>
    <x v="10"/>
  </r>
  <r>
    <n v="6777"/>
    <s v="US-2016-152373"/>
    <d v="2016-09-05T00:00:00"/>
    <d v="2016-09-11T00:00:00"/>
    <s v="Standard Class"/>
    <s v="PT-19090"/>
    <x v="690"/>
    <x v="0"/>
    <s v="United States"/>
    <s v="San Antonio"/>
    <x v="5"/>
    <n v="78207"/>
    <x v="2"/>
    <s v="OFF-ST-10003479"/>
    <x v="1"/>
    <x v="4"/>
    <s v="Eldon Base for stackable storage shelf, platinum"/>
    <n v="93.456000000000003"/>
    <n v="3"/>
    <n v="0.2"/>
    <x v="5351"/>
    <x v="2"/>
    <x v="0"/>
    <x v="2"/>
    <x v="8"/>
  </r>
  <r>
    <n v="6778"/>
    <s v="US-2017-166037"/>
    <d v="2017-01-28T00:00:00"/>
    <d v="2017-02-01T00:00:00"/>
    <s v="Standard Class"/>
    <s v="CL-12700"/>
    <x v="642"/>
    <x v="2"/>
    <s v="United States"/>
    <s v="New York City"/>
    <x v="15"/>
    <n v="10009"/>
    <x v="3"/>
    <s v="TEC-AC-10002800"/>
    <x v="2"/>
    <x v="11"/>
    <s v="Plantronics Audio 478 Stereo USB Headset"/>
    <n v="449.91"/>
    <n v="9"/>
    <n v="0"/>
    <x v="5352"/>
    <x v="0"/>
    <x v="3"/>
    <x v="3"/>
    <x v="9"/>
  </r>
  <r>
    <n v="6779"/>
    <s v="US-2016-147711"/>
    <d v="2016-09-03T00:00:00"/>
    <d v="2016-09-08T00:00:00"/>
    <s v="Second Class"/>
    <s v="HF-14995"/>
    <x v="520"/>
    <x v="0"/>
    <s v="United States"/>
    <s v="Baltimore"/>
    <x v="39"/>
    <n v="21215"/>
    <x v="3"/>
    <s v="FUR-BO-10003159"/>
    <x v="0"/>
    <x v="0"/>
    <s v="Sauder Camden County Collection Libraries, Planked Cherry Finish"/>
    <n v="344.94"/>
    <n v="3"/>
    <n v="0"/>
    <x v="5353"/>
    <x v="0"/>
    <x v="0"/>
    <x v="2"/>
    <x v="8"/>
  </r>
  <r>
    <n v="6780"/>
    <s v="US-2016-147711"/>
    <d v="2016-09-03T00:00:00"/>
    <d v="2016-09-08T00:00:00"/>
    <s v="Second Class"/>
    <s v="HF-14995"/>
    <x v="520"/>
    <x v="0"/>
    <s v="United States"/>
    <s v="Baltimore"/>
    <x v="39"/>
    <n v="21215"/>
    <x v="3"/>
    <s v="FUR-FU-10002364"/>
    <x v="0"/>
    <x v="5"/>
    <s v="Eldon Expressions Wood Desk Accessories, Oak"/>
    <n v="14.76"/>
    <n v="2"/>
    <n v="0"/>
    <x v="960"/>
    <x v="0"/>
    <x v="0"/>
    <x v="2"/>
    <x v="8"/>
  </r>
  <r>
    <n v="6781"/>
    <s v="US-2016-147711"/>
    <d v="2016-09-03T00:00:00"/>
    <d v="2016-09-08T00:00:00"/>
    <s v="Second Class"/>
    <s v="HF-14995"/>
    <x v="520"/>
    <x v="0"/>
    <s v="United States"/>
    <s v="Baltimore"/>
    <x v="39"/>
    <n v="21215"/>
    <x v="3"/>
    <s v="OFF-BI-10003350"/>
    <x v="1"/>
    <x v="8"/>
    <s v="Acco Expandable Hanging Binders"/>
    <n v="12.76"/>
    <n v="2"/>
    <n v="0"/>
    <x v="1068"/>
    <x v="0"/>
    <x v="0"/>
    <x v="2"/>
    <x v="8"/>
  </r>
  <r>
    <n v="6782"/>
    <s v="US-2016-147711"/>
    <d v="2016-09-03T00:00:00"/>
    <d v="2016-09-08T00:00:00"/>
    <s v="Second Class"/>
    <s v="HF-14995"/>
    <x v="520"/>
    <x v="0"/>
    <s v="United States"/>
    <s v="Baltimore"/>
    <x v="39"/>
    <n v="21215"/>
    <x v="3"/>
    <s v="OFF-LA-10004093"/>
    <x v="1"/>
    <x v="2"/>
    <s v="Avery 486"/>
    <n v="58.48"/>
    <n v="8"/>
    <n v="0"/>
    <x v="2163"/>
    <x v="0"/>
    <x v="0"/>
    <x v="2"/>
    <x v="8"/>
  </r>
  <r>
    <n v="6783"/>
    <s v="CA-2017-121293"/>
    <d v="2017-07-25T00:00:00"/>
    <d v="2017-07-28T00:00:00"/>
    <s v="Second Class"/>
    <s v="JC-15775"/>
    <x v="547"/>
    <x v="0"/>
    <s v="United States"/>
    <s v="Philadelphia"/>
    <x v="9"/>
    <n v="19143"/>
    <x v="3"/>
    <s v="FUR-FU-10000732"/>
    <x v="0"/>
    <x v="5"/>
    <s v="Eldon 200 Class Desk Accessories"/>
    <n v="20.096"/>
    <n v="4"/>
    <n v="0.2"/>
    <x v="625"/>
    <x v="2"/>
    <x v="3"/>
    <x v="2"/>
    <x v="7"/>
  </r>
  <r>
    <n v="6784"/>
    <s v="CA-2017-121293"/>
    <d v="2017-07-25T00:00:00"/>
    <d v="2017-07-28T00:00:00"/>
    <s v="Second Class"/>
    <s v="JC-15775"/>
    <x v="547"/>
    <x v="0"/>
    <s v="United States"/>
    <s v="Philadelphia"/>
    <x v="9"/>
    <n v="19143"/>
    <x v="3"/>
    <s v="OFF-SU-10004884"/>
    <x v="1"/>
    <x v="14"/>
    <s v="Acme Galleria Hot Forged Steel Scissors with Colored Handles"/>
    <n v="37.752000000000002"/>
    <n v="3"/>
    <n v="0.2"/>
    <x v="5354"/>
    <x v="2"/>
    <x v="3"/>
    <x v="2"/>
    <x v="7"/>
  </r>
  <r>
    <n v="6785"/>
    <s v="CA-2017-121293"/>
    <d v="2017-07-25T00:00:00"/>
    <d v="2017-07-28T00:00:00"/>
    <s v="Second Class"/>
    <s v="JC-15775"/>
    <x v="547"/>
    <x v="0"/>
    <s v="United States"/>
    <s v="Philadelphia"/>
    <x v="9"/>
    <n v="19143"/>
    <x v="3"/>
    <s v="FUR-TA-10001771"/>
    <x v="0"/>
    <x v="3"/>
    <s v="Bush Cubix Conference Tables, Fully Assembled"/>
    <n v="138.58799999999999"/>
    <n v="1"/>
    <n v="0.4"/>
    <x v="5355"/>
    <x v="1"/>
    <x v="3"/>
    <x v="2"/>
    <x v="7"/>
  </r>
  <r>
    <n v="6786"/>
    <s v="CA-2017-121293"/>
    <d v="2017-07-25T00:00:00"/>
    <d v="2017-07-28T00:00:00"/>
    <s v="Second Class"/>
    <s v="JC-15775"/>
    <x v="547"/>
    <x v="0"/>
    <s v="United States"/>
    <s v="Philadelphia"/>
    <x v="9"/>
    <n v="19143"/>
    <x v="3"/>
    <s v="OFF-ST-10000060"/>
    <x v="1"/>
    <x v="4"/>
    <s v="Fellowes Bankers Box Staxonsteel Drawer File/Stacking System"/>
    <n v="259.92"/>
    <n v="5"/>
    <n v="0.2"/>
    <x v="5356"/>
    <x v="2"/>
    <x v="3"/>
    <x v="2"/>
    <x v="7"/>
  </r>
  <r>
    <n v="6787"/>
    <s v="CA-2017-121293"/>
    <d v="2017-07-25T00:00:00"/>
    <d v="2017-07-28T00:00:00"/>
    <s v="Second Class"/>
    <s v="JC-15775"/>
    <x v="547"/>
    <x v="0"/>
    <s v="United States"/>
    <s v="Philadelphia"/>
    <x v="9"/>
    <n v="19143"/>
    <x v="3"/>
    <s v="OFF-PA-10004100"/>
    <x v="1"/>
    <x v="10"/>
    <s v="Xerox 216"/>
    <n v="20.736000000000001"/>
    <n v="4"/>
    <n v="0.2"/>
    <x v="570"/>
    <x v="2"/>
    <x v="3"/>
    <x v="2"/>
    <x v="7"/>
  </r>
  <r>
    <n v="6788"/>
    <s v="CA-2015-118843"/>
    <d v="2015-09-13T00:00:00"/>
    <d v="2015-09-20T00:00:00"/>
    <s v="Standard Class"/>
    <s v="JH-15910"/>
    <x v="101"/>
    <x v="0"/>
    <s v="United States"/>
    <s v="Atlanta"/>
    <x v="32"/>
    <n v="30318"/>
    <x v="0"/>
    <s v="FUR-FU-10003975"/>
    <x v="0"/>
    <x v="5"/>
    <s v="Eldon Advantage Chair Mats for Low to Medium Pile Carpets"/>
    <n v="129.93"/>
    <n v="3"/>
    <n v="0"/>
    <x v="2243"/>
    <x v="0"/>
    <x v="1"/>
    <x v="2"/>
    <x v="8"/>
  </r>
  <r>
    <n v="6789"/>
    <s v="CA-2015-118843"/>
    <d v="2015-09-13T00:00:00"/>
    <d v="2015-09-20T00:00:00"/>
    <s v="Standard Class"/>
    <s v="JH-15910"/>
    <x v="101"/>
    <x v="0"/>
    <s v="United States"/>
    <s v="Atlanta"/>
    <x v="32"/>
    <n v="30318"/>
    <x v="0"/>
    <s v="OFF-PA-10001712"/>
    <x v="1"/>
    <x v="10"/>
    <s v="Xerox 1948"/>
    <n v="69.930000000000007"/>
    <n v="7"/>
    <n v="0"/>
    <x v="5357"/>
    <x v="0"/>
    <x v="1"/>
    <x v="2"/>
    <x v="8"/>
  </r>
  <r>
    <n v="6790"/>
    <s v="CA-2015-161445"/>
    <d v="2015-09-07T00:00:00"/>
    <d v="2015-09-09T00:00:00"/>
    <s v="Second Class"/>
    <s v="CC-12610"/>
    <x v="566"/>
    <x v="1"/>
    <s v="United States"/>
    <s v="Durham"/>
    <x v="3"/>
    <n v="27707"/>
    <x v="0"/>
    <s v="OFF-AR-10001953"/>
    <x v="1"/>
    <x v="6"/>
    <s v="Boston 1645 Deluxe Heavier-Duty Electric Pencil Sharpener"/>
    <n v="140.73599999999999"/>
    <n v="4"/>
    <n v="0.2"/>
    <x v="5358"/>
    <x v="2"/>
    <x v="1"/>
    <x v="2"/>
    <x v="8"/>
  </r>
  <r>
    <n v="6791"/>
    <s v="CA-2016-124527"/>
    <d v="2016-11-16T00:00:00"/>
    <d v="2016-11-17T00:00:00"/>
    <s v="First Class"/>
    <s v="IM-15055"/>
    <x v="780"/>
    <x v="0"/>
    <s v="United States"/>
    <s v="Roseville"/>
    <x v="1"/>
    <n v="95661"/>
    <x v="1"/>
    <s v="OFF-BI-10004967"/>
    <x v="1"/>
    <x v="8"/>
    <s v="Round Ring Binders"/>
    <n v="8.32"/>
    <n v="5"/>
    <n v="0.2"/>
    <x v="5359"/>
    <x v="2"/>
    <x v="0"/>
    <x v="0"/>
    <x v="0"/>
  </r>
  <r>
    <n v="6792"/>
    <s v="CA-2016-162348"/>
    <d v="2016-11-10T00:00:00"/>
    <d v="2016-11-15T00:00:00"/>
    <s v="Standard Class"/>
    <s v="BF-11170"/>
    <x v="408"/>
    <x v="2"/>
    <s v="United States"/>
    <s v="Sacramento"/>
    <x v="1"/>
    <n v="95823"/>
    <x v="1"/>
    <s v="FUR-FU-10003731"/>
    <x v="0"/>
    <x v="5"/>
    <s v="Eldon Expressions Wood and Plastic Desk Accessories, Oak"/>
    <n v="9.98"/>
    <n v="1"/>
    <n v="0"/>
    <x v="5360"/>
    <x v="0"/>
    <x v="0"/>
    <x v="0"/>
    <x v="0"/>
  </r>
  <r>
    <n v="6793"/>
    <s v="CA-2014-141005"/>
    <d v="2014-08-15T00:00:00"/>
    <d v="2014-08-18T00:00:00"/>
    <s v="First Class"/>
    <s v="CS-12355"/>
    <x v="394"/>
    <x v="0"/>
    <s v="United States"/>
    <s v="Fairfield"/>
    <x v="29"/>
    <n v="6824"/>
    <x v="3"/>
    <s v="OFF-BI-10001989"/>
    <x v="1"/>
    <x v="8"/>
    <s v="Premium Transparent Presentation Covers by GBC"/>
    <n v="62.94"/>
    <n v="3"/>
    <n v="0"/>
    <x v="3035"/>
    <x v="0"/>
    <x v="2"/>
    <x v="2"/>
    <x v="6"/>
  </r>
  <r>
    <n v="6794"/>
    <s v="CA-2015-145394"/>
    <d v="2015-11-16T00:00:00"/>
    <d v="2015-11-20T00:00:00"/>
    <s v="Standard Class"/>
    <s v="MC-17605"/>
    <x v="204"/>
    <x v="1"/>
    <s v="United States"/>
    <s v="Chicago"/>
    <x v="10"/>
    <n v="60610"/>
    <x v="2"/>
    <s v="OFF-ST-10000344"/>
    <x v="1"/>
    <x v="4"/>
    <s v="Neat Ideas Personal Hanging Folder Files, Black"/>
    <n v="21.488"/>
    <n v="2"/>
    <n v="0.2"/>
    <x v="5361"/>
    <x v="2"/>
    <x v="1"/>
    <x v="0"/>
    <x v="0"/>
  </r>
  <r>
    <n v="6795"/>
    <s v="CA-2015-145394"/>
    <d v="2015-11-16T00:00:00"/>
    <d v="2015-11-20T00:00:00"/>
    <s v="Standard Class"/>
    <s v="MC-17605"/>
    <x v="204"/>
    <x v="1"/>
    <s v="United States"/>
    <s v="Chicago"/>
    <x v="10"/>
    <n v="60610"/>
    <x v="2"/>
    <s v="TEC-PH-10001051"/>
    <x v="2"/>
    <x v="7"/>
    <s v="HTC One"/>
    <n v="239.976"/>
    <n v="3"/>
    <n v="0.2"/>
    <x v="5362"/>
    <x v="2"/>
    <x v="1"/>
    <x v="0"/>
    <x v="0"/>
  </r>
  <r>
    <n v="6796"/>
    <s v="CA-2015-145394"/>
    <d v="2015-11-16T00:00:00"/>
    <d v="2015-11-20T00:00:00"/>
    <s v="Standard Class"/>
    <s v="MC-17605"/>
    <x v="204"/>
    <x v="1"/>
    <s v="United States"/>
    <s v="Chicago"/>
    <x v="10"/>
    <n v="60610"/>
    <x v="2"/>
    <s v="FUR-FU-10001215"/>
    <x v="0"/>
    <x v="5"/>
    <s v="Howard Miller 11-1/2&quot; Diameter Brentwood Wall Clock"/>
    <n v="34.503999999999998"/>
    <n v="2"/>
    <n v="0.6"/>
    <x v="5363"/>
    <x v="1"/>
    <x v="1"/>
    <x v="0"/>
    <x v="0"/>
  </r>
  <r>
    <n v="6797"/>
    <s v="CA-2015-168809"/>
    <d v="2015-08-25T00:00:00"/>
    <d v="2015-08-25T00:00:00"/>
    <s v="Same Day"/>
    <s v="MC-18100"/>
    <x v="498"/>
    <x v="0"/>
    <s v="United States"/>
    <s v="Houston"/>
    <x v="5"/>
    <n v="77041"/>
    <x v="2"/>
    <s v="FUR-FU-10001473"/>
    <x v="0"/>
    <x v="5"/>
    <s v="Eldon Executive Woodline II Desk Accessories, Mahogany"/>
    <n v="20.103999999999999"/>
    <n v="2"/>
    <n v="0.6"/>
    <x v="5364"/>
    <x v="1"/>
    <x v="1"/>
    <x v="2"/>
    <x v="6"/>
  </r>
  <r>
    <n v="6798"/>
    <s v="CA-2015-168809"/>
    <d v="2015-08-25T00:00:00"/>
    <d v="2015-08-25T00:00:00"/>
    <s v="Same Day"/>
    <s v="MC-18100"/>
    <x v="498"/>
    <x v="0"/>
    <s v="United States"/>
    <s v="Houston"/>
    <x v="5"/>
    <n v="77041"/>
    <x v="2"/>
    <s v="OFF-BI-10000315"/>
    <x v="1"/>
    <x v="8"/>
    <s v="Poly Designer Cover &amp; Back"/>
    <n v="3.798"/>
    <n v="1"/>
    <n v="0.8"/>
    <x v="5365"/>
    <x v="1"/>
    <x v="1"/>
    <x v="2"/>
    <x v="6"/>
  </r>
  <r>
    <n v="6799"/>
    <s v="CA-2015-168809"/>
    <d v="2015-08-25T00:00:00"/>
    <d v="2015-08-25T00:00:00"/>
    <s v="Same Day"/>
    <s v="MC-18100"/>
    <x v="498"/>
    <x v="0"/>
    <s v="United States"/>
    <s v="Houston"/>
    <x v="5"/>
    <n v="77041"/>
    <x v="2"/>
    <s v="FUR-FU-10002240"/>
    <x v="0"/>
    <x v="5"/>
    <s v="Nu-Dell EZ-Mount Plastic Wall Frames"/>
    <n v="7.88"/>
    <n v="5"/>
    <n v="0.6"/>
    <x v="5366"/>
    <x v="1"/>
    <x v="1"/>
    <x v="2"/>
    <x v="6"/>
  </r>
  <r>
    <n v="6800"/>
    <s v="CA-2016-109827"/>
    <d v="2016-12-25T00:00:00"/>
    <d v="2017-01-01T00:00:00"/>
    <s v="Standard Class"/>
    <s v="LW-16825"/>
    <x v="429"/>
    <x v="1"/>
    <s v="United States"/>
    <s v="Phoenix"/>
    <x v="16"/>
    <n v="85023"/>
    <x v="1"/>
    <s v="FUR-TA-10002607"/>
    <x v="0"/>
    <x v="3"/>
    <s v="KI Conference Tables"/>
    <n v="35.445"/>
    <n v="1"/>
    <n v="0.5"/>
    <x v="5367"/>
    <x v="1"/>
    <x v="0"/>
    <x v="0"/>
    <x v="4"/>
  </r>
  <r>
    <n v="6801"/>
    <s v="CA-2016-109827"/>
    <d v="2016-12-25T00:00:00"/>
    <d v="2017-01-01T00:00:00"/>
    <s v="Standard Class"/>
    <s v="LW-16825"/>
    <x v="429"/>
    <x v="1"/>
    <s v="United States"/>
    <s v="Phoenix"/>
    <x v="16"/>
    <n v="85023"/>
    <x v="1"/>
    <s v="TEC-MA-10003356"/>
    <x v="2"/>
    <x v="15"/>
    <s v="Panasonic KX MC6040 Color Laser Multifunction Printer"/>
    <n v="269.97000000000003"/>
    <n v="2"/>
    <n v="0.7"/>
    <x v="5368"/>
    <x v="1"/>
    <x v="0"/>
    <x v="0"/>
    <x v="4"/>
  </r>
  <r>
    <n v="6802"/>
    <s v="CA-2016-109827"/>
    <d v="2016-12-25T00:00:00"/>
    <d v="2017-01-01T00:00:00"/>
    <s v="Standard Class"/>
    <s v="LW-16825"/>
    <x v="429"/>
    <x v="1"/>
    <s v="United States"/>
    <s v="Phoenix"/>
    <x v="16"/>
    <n v="85023"/>
    <x v="1"/>
    <s v="TEC-AC-10002217"/>
    <x v="2"/>
    <x v="11"/>
    <s v="Imation Clip USB flash drive - 8 GB"/>
    <n v="45.12"/>
    <n v="3"/>
    <n v="0.2"/>
    <x v="5369"/>
    <x v="2"/>
    <x v="0"/>
    <x v="0"/>
    <x v="4"/>
  </r>
  <r>
    <n v="6803"/>
    <s v="CA-2016-109827"/>
    <d v="2016-12-25T00:00:00"/>
    <d v="2017-01-01T00:00:00"/>
    <s v="Standard Class"/>
    <s v="LW-16825"/>
    <x v="429"/>
    <x v="1"/>
    <s v="United States"/>
    <s v="Phoenix"/>
    <x v="16"/>
    <n v="85023"/>
    <x v="1"/>
    <s v="TEC-AC-10004353"/>
    <x v="2"/>
    <x v="11"/>
    <s v="Hypercom P1300 Pinpad"/>
    <n v="100.8"/>
    <n v="2"/>
    <n v="0.2"/>
    <x v="5370"/>
    <x v="2"/>
    <x v="0"/>
    <x v="0"/>
    <x v="4"/>
  </r>
  <r>
    <n v="6804"/>
    <s v="CA-2016-109827"/>
    <d v="2016-12-25T00:00:00"/>
    <d v="2017-01-01T00:00:00"/>
    <s v="Standard Class"/>
    <s v="LW-16825"/>
    <x v="429"/>
    <x v="1"/>
    <s v="United States"/>
    <s v="Phoenix"/>
    <x v="16"/>
    <n v="85023"/>
    <x v="1"/>
    <s v="FUR-CH-10004754"/>
    <x v="0"/>
    <x v="1"/>
    <s v="Global Stack Chair with Arms, Black"/>
    <n v="47.968000000000004"/>
    <n v="2"/>
    <n v="0.2"/>
    <x v="5371"/>
    <x v="2"/>
    <x v="0"/>
    <x v="0"/>
    <x v="4"/>
  </r>
  <r>
    <n v="6805"/>
    <s v="CA-2014-152233"/>
    <d v="2014-10-05T00:00:00"/>
    <d v="2014-10-06T00:00:00"/>
    <s v="First Class"/>
    <s v="KH-16510"/>
    <x v="168"/>
    <x v="0"/>
    <s v="United States"/>
    <s v="Pomona"/>
    <x v="1"/>
    <n v="91767"/>
    <x v="1"/>
    <s v="TEC-AC-10002800"/>
    <x v="2"/>
    <x v="11"/>
    <s v="Plantronics Audio 478 Stereo USB Headset"/>
    <n v="99.98"/>
    <n v="2"/>
    <n v="0"/>
    <x v="5372"/>
    <x v="0"/>
    <x v="2"/>
    <x v="0"/>
    <x v="2"/>
  </r>
  <r>
    <n v="6806"/>
    <s v="CA-2014-125682"/>
    <d v="2014-11-22T00:00:00"/>
    <d v="2014-11-25T00:00:00"/>
    <s v="First Class"/>
    <s v="RB-19645"/>
    <x v="516"/>
    <x v="1"/>
    <s v="United States"/>
    <s v="Atlanta"/>
    <x v="32"/>
    <n v="30318"/>
    <x v="0"/>
    <s v="OFF-PA-10001752"/>
    <x v="1"/>
    <x v="10"/>
    <s v="Hammermill CopyPlus Copy Paper (20Lb. and 84 Bright)"/>
    <n v="9.9600000000000009"/>
    <n v="2"/>
    <n v="0"/>
    <x v="5373"/>
    <x v="0"/>
    <x v="2"/>
    <x v="0"/>
    <x v="0"/>
  </r>
  <r>
    <n v="6807"/>
    <s v="CA-2017-162880"/>
    <d v="2017-12-25T00:00:00"/>
    <d v="2017-12-29T00:00:00"/>
    <s v="Standard Class"/>
    <s v="GD-14590"/>
    <x v="241"/>
    <x v="1"/>
    <s v="United States"/>
    <s v="Everett"/>
    <x v="4"/>
    <n v="98208"/>
    <x v="1"/>
    <s v="OFF-BI-10003314"/>
    <x v="1"/>
    <x v="8"/>
    <s v="Tuff Stuff Recycled Round Ring Binders"/>
    <n v="3.8559999999999999"/>
    <n v="1"/>
    <n v="0.2"/>
    <x v="5374"/>
    <x v="2"/>
    <x v="3"/>
    <x v="0"/>
    <x v="4"/>
  </r>
  <r>
    <n v="6808"/>
    <s v="CA-2015-128125"/>
    <d v="2015-03-31T00:00:00"/>
    <d v="2015-04-05T00:00:00"/>
    <s v="Standard Class"/>
    <s v="EB-13705"/>
    <x v="182"/>
    <x v="1"/>
    <s v="United States"/>
    <s v="Houston"/>
    <x v="5"/>
    <n v="77095"/>
    <x v="2"/>
    <s v="OFF-PA-10000357"/>
    <x v="1"/>
    <x v="10"/>
    <s v="White Dual Perf Computer Printout Paper, 2700 Sheets, 1 Part, Heavyweight, 20 lbs., 14 7/8 x 11"/>
    <n v="98.376000000000005"/>
    <n v="3"/>
    <n v="0.2"/>
    <x v="4544"/>
    <x v="2"/>
    <x v="1"/>
    <x v="3"/>
    <x v="10"/>
  </r>
  <r>
    <n v="6809"/>
    <s v="CA-2015-128125"/>
    <d v="2015-03-31T00:00:00"/>
    <d v="2015-04-05T00:00:00"/>
    <s v="Standard Class"/>
    <s v="EB-13705"/>
    <x v="182"/>
    <x v="1"/>
    <s v="United States"/>
    <s v="Houston"/>
    <x v="5"/>
    <n v="77095"/>
    <x v="2"/>
    <s v="FUR-FU-10001085"/>
    <x v="0"/>
    <x v="5"/>
    <s v="3M Polarizing Light Filter Sleeves"/>
    <n v="22.38"/>
    <n v="3"/>
    <n v="0.6"/>
    <x v="5375"/>
    <x v="1"/>
    <x v="1"/>
    <x v="3"/>
    <x v="10"/>
  </r>
  <r>
    <n v="6810"/>
    <s v="CA-2017-156237"/>
    <d v="2017-09-14T00:00:00"/>
    <d v="2017-09-15T00:00:00"/>
    <s v="First Class"/>
    <s v="PS-18760"/>
    <x v="519"/>
    <x v="0"/>
    <s v="United States"/>
    <s v="Philadelphia"/>
    <x v="9"/>
    <n v="19140"/>
    <x v="3"/>
    <s v="OFF-BI-10000301"/>
    <x v="1"/>
    <x v="8"/>
    <s v="GBC Instant Report Kit"/>
    <n v="3.8820000000000001"/>
    <n v="2"/>
    <n v="0.7"/>
    <x v="3961"/>
    <x v="1"/>
    <x v="3"/>
    <x v="2"/>
    <x v="8"/>
  </r>
  <r>
    <n v="6811"/>
    <s v="CA-2017-156237"/>
    <d v="2017-09-14T00:00:00"/>
    <d v="2017-09-15T00:00:00"/>
    <s v="First Class"/>
    <s v="PS-18760"/>
    <x v="519"/>
    <x v="0"/>
    <s v="United States"/>
    <s v="Philadelphia"/>
    <x v="9"/>
    <n v="19140"/>
    <x v="3"/>
    <s v="TEC-MA-10002930"/>
    <x v="2"/>
    <x v="15"/>
    <s v="Ricoh - Ink Collector Unit for GX3000 Series Printers"/>
    <n v="12.585000000000001"/>
    <n v="1"/>
    <n v="0.7"/>
    <x v="5376"/>
    <x v="1"/>
    <x v="3"/>
    <x v="2"/>
    <x v="8"/>
  </r>
  <r>
    <n v="6812"/>
    <s v="CA-2017-156237"/>
    <d v="2017-09-14T00:00:00"/>
    <d v="2017-09-15T00:00:00"/>
    <s v="First Class"/>
    <s v="PS-18760"/>
    <x v="519"/>
    <x v="0"/>
    <s v="United States"/>
    <s v="Philadelphia"/>
    <x v="9"/>
    <n v="19140"/>
    <x v="3"/>
    <s v="FUR-CH-10002372"/>
    <x v="0"/>
    <x v="1"/>
    <s v="Office Star - Ergonomically Designed Knee Chair"/>
    <n v="113.372"/>
    <n v="2"/>
    <n v="0.3"/>
    <x v="5377"/>
    <x v="1"/>
    <x v="3"/>
    <x v="2"/>
    <x v="8"/>
  </r>
  <r>
    <n v="6813"/>
    <s v="CA-2017-156237"/>
    <d v="2017-09-14T00:00:00"/>
    <d v="2017-09-15T00:00:00"/>
    <s v="First Class"/>
    <s v="PS-18760"/>
    <x v="519"/>
    <x v="0"/>
    <s v="United States"/>
    <s v="Philadelphia"/>
    <x v="9"/>
    <n v="19140"/>
    <x v="3"/>
    <s v="OFF-BI-10003707"/>
    <x v="1"/>
    <x v="8"/>
    <s v="Aluminum Screw Posts"/>
    <n v="18.312000000000001"/>
    <n v="4"/>
    <n v="0.7"/>
    <x v="5378"/>
    <x v="1"/>
    <x v="3"/>
    <x v="2"/>
    <x v="8"/>
  </r>
  <r>
    <n v="6814"/>
    <s v="CA-2017-156237"/>
    <d v="2017-09-14T00:00:00"/>
    <d v="2017-09-15T00:00:00"/>
    <s v="First Class"/>
    <s v="PS-18760"/>
    <x v="519"/>
    <x v="0"/>
    <s v="United States"/>
    <s v="Philadelphia"/>
    <x v="9"/>
    <n v="19140"/>
    <x v="3"/>
    <s v="FUR-FU-10001057"/>
    <x v="0"/>
    <x v="5"/>
    <s v="Tensor Track Tree Floor Lamp"/>
    <n v="127.93600000000001"/>
    <n v="8"/>
    <n v="0.2"/>
    <x v="340"/>
    <x v="2"/>
    <x v="3"/>
    <x v="2"/>
    <x v="8"/>
  </r>
  <r>
    <n v="6815"/>
    <s v="CA-2017-156237"/>
    <d v="2017-09-14T00:00:00"/>
    <d v="2017-09-15T00:00:00"/>
    <s v="First Class"/>
    <s v="PS-18760"/>
    <x v="519"/>
    <x v="0"/>
    <s v="United States"/>
    <s v="Philadelphia"/>
    <x v="9"/>
    <n v="19140"/>
    <x v="3"/>
    <s v="TEC-MA-10001681"/>
    <x v="2"/>
    <x v="15"/>
    <s v="Lexmark MarkNet N8150 Wireless Print Server"/>
    <n v="241.17"/>
    <n v="2"/>
    <n v="0.7"/>
    <x v="5379"/>
    <x v="1"/>
    <x v="3"/>
    <x v="2"/>
    <x v="8"/>
  </r>
  <r>
    <n v="6816"/>
    <s v="CA-2014-144414"/>
    <d v="2014-06-17T00:00:00"/>
    <d v="2014-06-21T00:00:00"/>
    <s v="Standard Class"/>
    <s v="GH-14425"/>
    <x v="485"/>
    <x v="0"/>
    <s v="United States"/>
    <s v="Seattle"/>
    <x v="4"/>
    <n v="98105"/>
    <x v="1"/>
    <s v="FUR-FU-10003981"/>
    <x v="0"/>
    <x v="5"/>
    <s v="Eldon Wave Desk Accessories"/>
    <n v="6.24"/>
    <n v="3"/>
    <n v="0"/>
    <x v="4988"/>
    <x v="0"/>
    <x v="2"/>
    <x v="1"/>
    <x v="1"/>
  </r>
  <r>
    <n v="6817"/>
    <s v="CA-2014-144414"/>
    <d v="2014-06-17T00:00:00"/>
    <d v="2014-06-21T00:00:00"/>
    <s v="Standard Class"/>
    <s v="GH-14425"/>
    <x v="485"/>
    <x v="0"/>
    <s v="United States"/>
    <s v="Seattle"/>
    <x v="4"/>
    <n v="98105"/>
    <x v="1"/>
    <s v="OFF-FA-10000624"/>
    <x v="1"/>
    <x v="13"/>
    <s v="OIC Binder Clips"/>
    <n v="17.899999999999999"/>
    <n v="5"/>
    <n v="0"/>
    <x v="5380"/>
    <x v="0"/>
    <x v="2"/>
    <x v="1"/>
    <x v="1"/>
  </r>
  <r>
    <n v="6818"/>
    <s v="CA-2014-144414"/>
    <d v="2014-06-17T00:00:00"/>
    <d v="2014-06-21T00:00:00"/>
    <s v="Standard Class"/>
    <s v="GH-14425"/>
    <x v="485"/>
    <x v="0"/>
    <s v="United States"/>
    <s v="Seattle"/>
    <x v="4"/>
    <n v="98105"/>
    <x v="1"/>
    <s v="OFF-BI-10004995"/>
    <x v="1"/>
    <x v="8"/>
    <s v="GBC DocuBind P400 Electric Binding System"/>
    <n v="3266.3760000000002"/>
    <n v="3"/>
    <n v="0.2"/>
    <x v="5381"/>
    <x v="2"/>
    <x v="2"/>
    <x v="1"/>
    <x v="1"/>
  </r>
  <r>
    <n v="6819"/>
    <s v="CA-2017-163860"/>
    <d v="2017-12-28T00:00:00"/>
    <d v="2018-01-01T00:00:00"/>
    <s v="Standard Class"/>
    <s v="LO-17170"/>
    <x v="628"/>
    <x v="1"/>
    <s v="United States"/>
    <s v="Peoria"/>
    <x v="10"/>
    <n v="61604"/>
    <x v="2"/>
    <s v="OFF-BI-10003784"/>
    <x v="1"/>
    <x v="8"/>
    <s v="Computer Printout Index Tabs"/>
    <n v="1.68"/>
    <n v="5"/>
    <n v="0.8"/>
    <x v="5382"/>
    <x v="1"/>
    <x v="3"/>
    <x v="0"/>
    <x v="4"/>
  </r>
  <r>
    <n v="6820"/>
    <s v="CA-2017-163860"/>
    <d v="2017-12-28T00:00:00"/>
    <d v="2018-01-01T00:00:00"/>
    <s v="Standard Class"/>
    <s v="LO-17170"/>
    <x v="628"/>
    <x v="1"/>
    <s v="United States"/>
    <s v="Peoria"/>
    <x v="10"/>
    <n v="61604"/>
    <x v="2"/>
    <s v="FUR-FU-10004586"/>
    <x v="0"/>
    <x v="5"/>
    <s v="G.E. Longer-Life Indoor Recessed Floodlight Bulbs"/>
    <n v="7.968"/>
    <n v="3"/>
    <n v="0.6"/>
    <x v="5383"/>
    <x v="1"/>
    <x v="3"/>
    <x v="0"/>
    <x v="4"/>
  </r>
  <r>
    <n v="6821"/>
    <s v="CA-2017-163860"/>
    <d v="2017-12-28T00:00:00"/>
    <d v="2018-01-01T00:00:00"/>
    <s v="Standard Class"/>
    <s v="LO-17170"/>
    <x v="628"/>
    <x v="1"/>
    <s v="United States"/>
    <s v="Peoria"/>
    <x v="10"/>
    <n v="61604"/>
    <x v="2"/>
    <s v="FUR-CH-10004698"/>
    <x v="0"/>
    <x v="1"/>
    <s v="Padded Folding Chairs, Black, 4/Carton"/>
    <n v="113.372"/>
    <n v="2"/>
    <n v="0.3"/>
    <x v="5384"/>
    <x v="1"/>
    <x v="3"/>
    <x v="0"/>
    <x v="4"/>
  </r>
  <r>
    <n v="6822"/>
    <s v="CA-2017-163860"/>
    <d v="2017-12-28T00:00:00"/>
    <d v="2018-01-01T00:00:00"/>
    <s v="Standard Class"/>
    <s v="LO-17170"/>
    <x v="628"/>
    <x v="1"/>
    <s v="United States"/>
    <s v="Peoria"/>
    <x v="10"/>
    <n v="61604"/>
    <x v="2"/>
    <s v="FUR-FU-10001935"/>
    <x v="0"/>
    <x v="5"/>
    <s v="3M Hangers With Command Adhesive"/>
    <n v="2.96"/>
    <n v="2"/>
    <n v="0.6"/>
    <x v="5385"/>
    <x v="1"/>
    <x v="3"/>
    <x v="0"/>
    <x v="4"/>
  </r>
  <r>
    <n v="6823"/>
    <s v="US-2017-115609"/>
    <d v="2017-11-02T00:00:00"/>
    <d v="2017-11-07T00:00:00"/>
    <s v="Standard Class"/>
    <s v="CS-12505"/>
    <x v="473"/>
    <x v="0"/>
    <s v="United States"/>
    <s v="Los Angeles"/>
    <x v="1"/>
    <n v="90036"/>
    <x v="1"/>
    <s v="OFF-AP-10003040"/>
    <x v="1"/>
    <x v="9"/>
    <s v="Fellowes 8 Outlet Superior Workstation Surge Protector w/o Phone/Fax/Modem Protection"/>
    <n v="168.1"/>
    <n v="5"/>
    <n v="0"/>
    <x v="5386"/>
    <x v="0"/>
    <x v="3"/>
    <x v="0"/>
    <x v="0"/>
  </r>
  <r>
    <n v="6824"/>
    <s v="CA-2015-154291"/>
    <d v="2015-07-25T00:00:00"/>
    <d v="2015-07-29T00:00:00"/>
    <s v="Standard Class"/>
    <s v="YS-21880"/>
    <x v="453"/>
    <x v="1"/>
    <s v="United States"/>
    <s v="Montgomery"/>
    <x v="19"/>
    <n v="36116"/>
    <x v="0"/>
    <s v="OFF-EN-10001335"/>
    <x v="1"/>
    <x v="12"/>
    <s v="White Business Envelopes with Contemporary Seam, Recycled White Business Envelopes"/>
    <n v="98.46"/>
    <n v="9"/>
    <n v="0"/>
    <x v="5387"/>
    <x v="0"/>
    <x v="1"/>
    <x v="2"/>
    <x v="7"/>
  </r>
  <r>
    <n v="6825"/>
    <s v="CA-2015-154291"/>
    <d v="2015-07-25T00:00:00"/>
    <d v="2015-07-29T00:00:00"/>
    <s v="Standard Class"/>
    <s v="YS-21880"/>
    <x v="453"/>
    <x v="1"/>
    <s v="United States"/>
    <s v="Montgomery"/>
    <x v="19"/>
    <n v="36116"/>
    <x v="0"/>
    <s v="FUR-TA-10002041"/>
    <x v="0"/>
    <x v="3"/>
    <s v="Bevis Round Conference Table Top, X-Base"/>
    <n v="358.58"/>
    <n v="2"/>
    <n v="0"/>
    <x v="5388"/>
    <x v="0"/>
    <x v="1"/>
    <x v="2"/>
    <x v="7"/>
  </r>
  <r>
    <n v="6826"/>
    <s v="CA-2016-118689"/>
    <d v="2016-10-02T00:00:00"/>
    <d v="2016-10-09T00:00:00"/>
    <s v="Standard Class"/>
    <s v="TC-20980"/>
    <x v="568"/>
    <x v="1"/>
    <s v="United States"/>
    <s v="Lafayette"/>
    <x v="14"/>
    <n v="47905"/>
    <x v="2"/>
    <s v="OFF-ST-10001558"/>
    <x v="1"/>
    <x v="4"/>
    <s v="Acco Perma 4000 Stacking Storage Drawers"/>
    <n v="32.479999999999997"/>
    <n v="2"/>
    <n v="0"/>
    <x v="4659"/>
    <x v="0"/>
    <x v="0"/>
    <x v="0"/>
    <x v="2"/>
  </r>
  <r>
    <n v="6827"/>
    <s v="CA-2016-118689"/>
    <d v="2016-10-02T00:00:00"/>
    <d v="2016-10-09T00:00:00"/>
    <s v="Standard Class"/>
    <s v="TC-20980"/>
    <x v="568"/>
    <x v="1"/>
    <s v="United States"/>
    <s v="Lafayette"/>
    <x v="14"/>
    <n v="47905"/>
    <x v="2"/>
    <s v="TEC-CO-10004722"/>
    <x v="2"/>
    <x v="16"/>
    <s v="Canon imageCLASS 2200 Advanced Copier"/>
    <n v="17499.95"/>
    <n v="5"/>
    <n v="0"/>
    <x v="5389"/>
    <x v="0"/>
    <x v="0"/>
    <x v="0"/>
    <x v="2"/>
  </r>
  <r>
    <n v="6828"/>
    <s v="CA-2016-118689"/>
    <d v="2016-10-02T00:00:00"/>
    <d v="2016-10-09T00:00:00"/>
    <s v="Standard Class"/>
    <s v="TC-20980"/>
    <x v="568"/>
    <x v="1"/>
    <s v="United States"/>
    <s v="Lafayette"/>
    <x v="14"/>
    <n v="47905"/>
    <x v="2"/>
    <s v="OFF-BI-10004600"/>
    <x v="1"/>
    <x v="8"/>
    <s v="Ibico Ibimaster 300 Manual Binding System"/>
    <n v="735.98"/>
    <n v="2"/>
    <n v="0"/>
    <x v="2758"/>
    <x v="0"/>
    <x v="0"/>
    <x v="0"/>
    <x v="2"/>
  </r>
  <r>
    <n v="6829"/>
    <s v="CA-2016-118689"/>
    <d v="2016-10-02T00:00:00"/>
    <d v="2016-10-09T00:00:00"/>
    <s v="Standard Class"/>
    <s v="TC-20980"/>
    <x v="568"/>
    <x v="1"/>
    <s v="United States"/>
    <s v="Lafayette"/>
    <x v="14"/>
    <n v="47905"/>
    <x v="2"/>
    <s v="OFF-BI-10003712"/>
    <x v="1"/>
    <x v="8"/>
    <s v="Acco Pressboard Covers with Storage Hooks, 14 7/8&quot; x 11&quot;, Light Blue"/>
    <n v="34.369999999999997"/>
    <n v="7"/>
    <n v="0"/>
    <x v="5390"/>
    <x v="0"/>
    <x v="0"/>
    <x v="0"/>
    <x v="2"/>
  </r>
  <r>
    <n v="6830"/>
    <s v="CA-2016-118689"/>
    <d v="2016-10-02T00:00:00"/>
    <d v="2016-10-09T00:00:00"/>
    <s v="Standard Class"/>
    <s v="TC-20980"/>
    <x v="568"/>
    <x v="1"/>
    <s v="United States"/>
    <s v="Lafayette"/>
    <x v="14"/>
    <n v="47905"/>
    <x v="2"/>
    <s v="OFF-AR-10001958"/>
    <x v="1"/>
    <x v="6"/>
    <s v="Stanley Bostitch Contemporary Electric Pencil Sharpeners"/>
    <n v="33.96"/>
    <n v="2"/>
    <n v="0"/>
    <x v="5391"/>
    <x v="0"/>
    <x v="0"/>
    <x v="0"/>
    <x v="2"/>
  </r>
  <r>
    <n v="6831"/>
    <s v="CA-2016-140438"/>
    <d v="2016-12-24T00:00:00"/>
    <d v="2016-12-27T00:00:00"/>
    <s v="Second Class"/>
    <s v="PW-19030"/>
    <x v="463"/>
    <x v="1"/>
    <s v="United States"/>
    <s v="New York City"/>
    <x v="15"/>
    <n v="10009"/>
    <x v="3"/>
    <s v="TEC-PH-10001750"/>
    <x v="2"/>
    <x v="7"/>
    <s v="Samsung Rugby III"/>
    <n v="197.97"/>
    <n v="3"/>
    <n v="0"/>
    <x v="5392"/>
    <x v="0"/>
    <x v="0"/>
    <x v="0"/>
    <x v="4"/>
  </r>
  <r>
    <n v="6832"/>
    <s v="US-2017-123204"/>
    <d v="2017-07-21T00:00:00"/>
    <d v="2017-07-27T00:00:00"/>
    <s v="Standard Class"/>
    <s v="CS-11860"/>
    <x v="750"/>
    <x v="0"/>
    <s v="United States"/>
    <s v="New York City"/>
    <x v="15"/>
    <n v="10024"/>
    <x v="3"/>
    <s v="OFF-AP-10002287"/>
    <x v="1"/>
    <x v="9"/>
    <s v="Eureka Sanitaire  Multi-Pro Heavy-Duty Upright, Disposable Bags"/>
    <n v="17.48"/>
    <n v="4"/>
    <n v="0"/>
    <x v="5393"/>
    <x v="0"/>
    <x v="3"/>
    <x v="2"/>
    <x v="7"/>
  </r>
  <r>
    <n v="6833"/>
    <s v="CA-2015-112522"/>
    <d v="2015-10-10T00:00:00"/>
    <d v="2015-10-17T00:00:00"/>
    <s v="Standard Class"/>
    <s v="DP-13165"/>
    <x v="273"/>
    <x v="0"/>
    <s v="United States"/>
    <s v="Chicago"/>
    <x v="10"/>
    <n v="60610"/>
    <x v="2"/>
    <s v="OFF-AR-10003183"/>
    <x v="1"/>
    <x v="6"/>
    <s v="Avery Fluorescent Highlighter Four-Color Set"/>
    <n v="8.016"/>
    <n v="3"/>
    <n v="0.2"/>
    <x v="2389"/>
    <x v="2"/>
    <x v="1"/>
    <x v="0"/>
    <x v="2"/>
  </r>
  <r>
    <n v="6834"/>
    <s v="CA-2016-153101"/>
    <d v="2016-09-08T00:00:00"/>
    <d v="2016-09-08T00:00:00"/>
    <s v="Same Day"/>
    <s v="PJ-19015"/>
    <x v="307"/>
    <x v="0"/>
    <s v="United States"/>
    <s v="Santa Ana"/>
    <x v="1"/>
    <n v="92704"/>
    <x v="1"/>
    <s v="FUR-TA-10003008"/>
    <x v="0"/>
    <x v="3"/>
    <s v="Lesro Round Back Collection Coffee Table, End Table"/>
    <n v="146.04"/>
    <n v="1"/>
    <n v="0.2"/>
    <x v="5394"/>
    <x v="2"/>
    <x v="0"/>
    <x v="2"/>
    <x v="8"/>
  </r>
  <r>
    <n v="6835"/>
    <s v="CA-2016-142615"/>
    <d v="2016-11-20T00:00:00"/>
    <d v="2016-11-24T00:00:00"/>
    <s v="Standard Class"/>
    <s v="BM-11575"/>
    <x v="606"/>
    <x v="1"/>
    <s v="United States"/>
    <s v="Montebello"/>
    <x v="1"/>
    <n v="90640"/>
    <x v="1"/>
    <s v="TEC-AC-10004803"/>
    <x v="2"/>
    <x v="11"/>
    <s v="Sony Micro Vault Click 4 GB USB 2.0 Flash Drive"/>
    <n v="27.88"/>
    <n v="2"/>
    <n v="0"/>
    <x v="5395"/>
    <x v="0"/>
    <x v="0"/>
    <x v="0"/>
    <x v="0"/>
  </r>
  <r>
    <n v="6836"/>
    <s v="CA-2017-142643"/>
    <d v="2017-10-15T00:00:00"/>
    <d v="2017-10-20T00:00:00"/>
    <s v="Standard Class"/>
    <s v="DL-13495"/>
    <x v="393"/>
    <x v="1"/>
    <s v="United States"/>
    <s v="Thousand Oaks"/>
    <x v="1"/>
    <n v="91360"/>
    <x v="1"/>
    <s v="OFF-LA-10003510"/>
    <x v="1"/>
    <x v="2"/>
    <s v="Avery 4027 File Folder Labels for Dot Matrix Printers, 5000 Labels per Box, White"/>
    <n v="152.65"/>
    <n v="5"/>
    <n v="0"/>
    <x v="5396"/>
    <x v="0"/>
    <x v="3"/>
    <x v="0"/>
    <x v="2"/>
  </r>
  <r>
    <n v="6837"/>
    <s v="CA-2017-142643"/>
    <d v="2017-10-15T00:00:00"/>
    <d v="2017-10-20T00:00:00"/>
    <s v="Standard Class"/>
    <s v="DL-13495"/>
    <x v="393"/>
    <x v="1"/>
    <s v="United States"/>
    <s v="Thousand Oaks"/>
    <x v="1"/>
    <n v="91360"/>
    <x v="1"/>
    <s v="FUR-FU-10000087"/>
    <x v="0"/>
    <x v="5"/>
    <s v="Executive Impressions 14&quot; Two-Color Numerals Wall Clock"/>
    <n v="22.72"/>
    <n v="1"/>
    <n v="0"/>
    <x v="5397"/>
    <x v="0"/>
    <x v="3"/>
    <x v="0"/>
    <x v="2"/>
  </r>
  <r>
    <n v="6838"/>
    <s v="CA-2015-116260"/>
    <d v="2015-07-06T00:00:00"/>
    <d v="2015-07-12T00:00:00"/>
    <s v="Standard Class"/>
    <s v="BF-10975"/>
    <x v="541"/>
    <x v="1"/>
    <s v="United States"/>
    <s v="Vineland"/>
    <x v="30"/>
    <n v="8360"/>
    <x v="3"/>
    <s v="OFF-AR-10003732"/>
    <x v="1"/>
    <x v="6"/>
    <s v="Newell 333"/>
    <n v="11.12"/>
    <n v="4"/>
    <n v="0"/>
    <x v="4595"/>
    <x v="0"/>
    <x v="1"/>
    <x v="2"/>
    <x v="7"/>
  </r>
  <r>
    <n v="6839"/>
    <s v="CA-2017-107517"/>
    <d v="2017-02-05T00:00:00"/>
    <d v="2017-02-09T00:00:00"/>
    <s v="Standard Class"/>
    <s v="FC-14335"/>
    <x v="712"/>
    <x v="1"/>
    <s v="United States"/>
    <s v="Torrance"/>
    <x v="1"/>
    <n v="90503"/>
    <x v="1"/>
    <s v="OFF-AP-10000275"/>
    <x v="1"/>
    <x v="9"/>
    <s v="Sanyo Counter Height Refrigerator with Crisper, 3.6 Cubic Foot, Stainless Steel/Black"/>
    <n v="1640.7"/>
    <n v="5"/>
    <n v="0"/>
    <x v="4448"/>
    <x v="0"/>
    <x v="3"/>
    <x v="3"/>
    <x v="11"/>
  </r>
  <r>
    <n v="6840"/>
    <s v="CA-2017-107517"/>
    <d v="2017-02-05T00:00:00"/>
    <d v="2017-02-09T00:00:00"/>
    <s v="Standard Class"/>
    <s v="FC-14335"/>
    <x v="712"/>
    <x v="1"/>
    <s v="United States"/>
    <s v="Torrance"/>
    <x v="1"/>
    <n v="90503"/>
    <x v="1"/>
    <s v="TEC-PH-10003505"/>
    <x v="2"/>
    <x v="7"/>
    <s v="Geemarc AmpliPOWER60"/>
    <n v="371.2"/>
    <n v="5"/>
    <n v="0.2"/>
    <x v="5398"/>
    <x v="2"/>
    <x v="3"/>
    <x v="3"/>
    <x v="11"/>
  </r>
  <r>
    <n v="6841"/>
    <s v="CA-2015-166338"/>
    <d v="2015-12-06T00:00:00"/>
    <d v="2015-12-07T00:00:00"/>
    <s v="First Class"/>
    <s v="MP-18175"/>
    <x v="486"/>
    <x v="2"/>
    <s v="United States"/>
    <s v="Troy"/>
    <x v="24"/>
    <n v="45373"/>
    <x v="3"/>
    <s v="OFF-BI-10002852"/>
    <x v="1"/>
    <x v="8"/>
    <s v="Ibico Standard Transparent Covers"/>
    <n v="14.832000000000001"/>
    <n v="3"/>
    <n v="0.7"/>
    <x v="5399"/>
    <x v="1"/>
    <x v="1"/>
    <x v="0"/>
    <x v="4"/>
  </r>
  <r>
    <n v="6842"/>
    <s v="CA-2016-123946"/>
    <d v="2016-09-12T00:00:00"/>
    <d v="2016-09-17T00:00:00"/>
    <s v="Standard Class"/>
    <s v="AJ-10795"/>
    <x v="295"/>
    <x v="1"/>
    <s v="United States"/>
    <s v="Springfield"/>
    <x v="17"/>
    <n v="22153"/>
    <x v="0"/>
    <s v="TEC-AC-10004877"/>
    <x v="2"/>
    <x v="11"/>
    <s v="Imation 30456 USB Flash Drive 8GB"/>
    <n v="20.7"/>
    <n v="3"/>
    <n v="0"/>
    <x v="5400"/>
    <x v="0"/>
    <x v="0"/>
    <x v="2"/>
    <x v="8"/>
  </r>
  <r>
    <n v="6843"/>
    <s v="CA-2016-123946"/>
    <d v="2016-09-12T00:00:00"/>
    <d v="2016-09-17T00:00:00"/>
    <s v="Standard Class"/>
    <s v="AJ-10795"/>
    <x v="295"/>
    <x v="1"/>
    <s v="United States"/>
    <s v="Springfield"/>
    <x v="17"/>
    <n v="22153"/>
    <x v="0"/>
    <s v="OFF-FA-10002975"/>
    <x v="1"/>
    <x v="13"/>
    <s v="Staples"/>
    <n v="11.34"/>
    <n v="3"/>
    <n v="0"/>
    <x v="1856"/>
    <x v="0"/>
    <x v="0"/>
    <x v="2"/>
    <x v="8"/>
  </r>
  <r>
    <n v="6844"/>
    <s v="CA-2016-123946"/>
    <d v="2016-09-12T00:00:00"/>
    <d v="2016-09-17T00:00:00"/>
    <s v="Standard Class"/>
    <s v="AJ-10795"/>
    <x v="295"/>
    <x v="1"/>
    <s v="United States"/>
    <s v="Springfield"/>
    <x v="17"/>
    <n v="22153"/>
    <x v="0"/>
    <s v="OFF-ST-10000419"/>
    <x v="1"/>
    <x v="4"/>
    <s v="Rogers Jumbo File, Granite"/>
    <n v="67.900000000000006"/>
    <n v="5"/>
    <n v="0"/>
    <x v="5401"/>
    <x v="0"/>
    <x v="0"/>
    <x v="2"/>
    <x v="8"/>
  </r>
  <r>
    <n v="6845"/>
    <s v="CA-2016-123946"/>
    <d v="2016-09-12T00:00:00"/>
    <d v="2016-09-17T00:00:00"/>
    <s v="Standard Class"/>
    <s v="AJ-10795"/>
    <x v="295"/>
    <x v="1"/>
    <s v="United States"/>
    <s v="Springfield"/>
    <x v="17"/>
    <n v="22153"/>
    <x v="0"/>
    <s v="FUR-CH-10002073"/>
    <x v="0"/>
    <x v="1"/>
    <s v="Hon Olson Stacker Chairs"/>
    <n v="1059.1199999999999"/>
    <n v="4"/>
    <n v="0"/>
    <x v="5402"/>
    <x v="0"/>
    <x v="0"/>
    <x v="2"/>
    <x v="8"/>
  </r>
  <r>
    <n v="6846"/>
    <s v="CA-2014-147543"/>
    <d v="2014-07-06T00:00:00"/>
    <d v="2014-07-12T00:00:00"/>
    <s v="Standard Class"/>
    <s v="BC-11125"/>
    <x v="604"/>
    <x v="2"/>
    <s v="United States"/>
    <s v="El Cajon"/>
    <x v="1"/>
    <n v="92020"/>
    <x v="1"/>
    <s v="FUR-CH-10000155"/>
    <x v="0"/>
    <x v="1"/>
    <s v="Global Comet Stacking Armless Chair"/>
    <n v="478.48"/>
    <n v="2"/>
    <n v="0.2"/>
    <x v="1721"/>
    <x v="2"/>
    <x v="2"/>
    <x v="2"/>
    <x v="7"/>
  </r>
  <r>
    <n v="6847"/>
    <s v="US-2016-159093"/>
    <d v="2016-05-09T00:00:00"/>
    <d v="2016-05-14T00:00:00"/>
    <s v="Standard Class"/>
    <s v="RS-19420"/>
    <x v="602"/>
    <x v="1"/>
    <s v="United States"/>
    <s v="Los Angeles"/>
    <x v="1"/>
    <n v="90036"/>
    <x v="1"/>
    <s v="OFF-PA-10001260"/>
    <x v="1"/>
    <x v="10"/>
    <s v="TOPS Money Receipt Book, Consecutively Numbered in Red,"/>
    <n v="32.04"/>
    <n v="4"/>
    <n v="0"/>
    <x v="5403"/>
    <x v="0"/>
    <x v="0"/>
    <x v="1"/>
    <x v="5"/>
  </r>
  <r>
    <n v="6848"/>
    <s v="CA-2016-162110"/>
    <d v="2016-07-18T00:00:00"/>
    <d v="2016-07-22T00:00:00"/>
    <s v="Standard Class"/>
    <s v="NP-18670"/>
    <x v="73"/>
    <x v="0"/>
    <s v="United States"/>
    <s v="Phoenix"/>
    <x v="16"/>
    <n v="85023"/>
    <x v="1"/>
    <s v="TEC-PH-10001924"/>
    <x v="2"/>
    <x v="7"/>
    <s v="iHome FM Clock Radio with Lightning Dock"/>
    <n v="55.991999999999997"/>
    <n v="1"/>
    <n v="0.2"/>
    <x v="5404"/>
    <x v="2"/>
    <x v="0"/>
    <x v="2"/>
    <x v="7"/>
  </r>
  <r>
    <n v="6849"/>
    <s v="US-2016-163461"/>
    <d v="2016-06-18T00:00:00"/>
    <d v="2016-06-21T00:00:00"/>
    <s v="First Class"/>
    <s v="BT-11440"/>
    <x v="590"/>
    <x v="0"/>
    <s v="United States"/>
    <s v="Frankfort"/>
    <x v="10"/>
    <n v="60423"/>
    <x v="2"/>
    <s v="OFF-PA-10003134"/>
    <x v="1"/>
    <x v="10"/>
    <s v="Xerox 1937"/>
    <n v="76.864000000000004"/>
    <n v="2"/>
    <n v="0.2"/>
    <x v="5105"/>
    <x v="2"/>
    <x v="0"/>
    <x v="1"/>
    <x v="1"/>
  </r>
  <r>
    <n v="6850"/>
    <s v="CA-2014-101462"/>
    <d v="2014-04-20T00:00:00"/>
    <d v="2014-04-25T00:00:00"/>
    <s v="Standard Class"/>
    <s v="BP-11230"/>
    <x v="546"/>
    <x v="0"/>
    <s v="United States"/>
    <s v="Los Angeles"/>
    <x v="1"/>
    <n v="90045"/>
    <x v="1"/>
    <s v="FUR-FU-10000409"/>
    <x v="0"/>
    <x v="5"/>
    <s v="GE 4 Foot Flourescent Tube, 40 Watt"/>
    <n v="59.92"/>
    <n v="4"/>
    <n v="0"/>
    <x v="5405"/>
    <x v="0"/>
    <x v="2"/>
    <x v="1"/>
    <x v="3"/>
  </r>
  <r>
    <n v="6851"/>
    <s v="US-2016-100461"/>
    <d v="2016-01-08T00:00:00"/>
    <d v="2016-01-12T00:00:00"/>
    <s v="Standard Class"/>
    <s v="JO-15145"/>
    <x v="705"/>
    <x v="1"/>
    <s v="United States"/>
    <s v="Franklin"/>
    <x v="6"/>
    <n v="53132"/>
    <x v="2"/>
    <s v="FUR-BO-10002545"/>
    <x v="0"/>
    <x v="0"/>
    <s v="Atlantic Metals Mobile 3-Shelf Bookcases, Custom Colors"/>
    <n v="1565.88"/>
    <n v="6"/>
    <n v="0"/>
    <x v="5406"/>
    <x v="0"/>
    <x v="0"/>
    <x v="3"/>
    <x v="9"/>
  </r>
  <r>
    <n v="6852"/>
    <s v="US-2016-100461"/>
    <d v="2016-01-08T00:00:00"/>
    <d v="2016-01-12T00:00:00"/>
    <s v="Standard Class"/>
    <s v="JO-15145"/>
    <x v="705"/>
    <x v="1"/>
    <s v="United States"/>
    <s v="Franklin"/>
    <x v="6"/>
    <n v="53132"/>
    <x v="2"/>
    <s v="OFF-BI-10001460"/>
    <x v="1"/>
    <x v="8"/>
    <s v="Plastic Binding Combs"/>
    <n v="106.05"/>
    <n v="7"/>
    <n v="0"/>
    <x v="5407"/>
    <x v="0"/>
    <x v="0"/>
    <x v="3"/>
    <x v="9"/>
  </r>
  <r>
    <n v="6853"/>
    <s v="US-2017-162670"/>
    <d v="2017-12-23T00:00:00"/>
    <d v="2017-12-28T00:00:00"/>
    <s v="Second Class"/>
    <s v="MF-18250"/>
    <x v="751"/>
    <x v="1"/>
    <s v="United States"/>
    <s v="Little Rock"/>
    <x v="36"/>
    <n v="72209"/>
    <x v="0"/>
    <s v="OFF-ST-10001328"/>
    <x v="1"/>
    <x v="4"/>
    <s v="Personal Filing Tote with Lid, Black/Gray"/>
    <n v="62.04"/>
    <n v="4"/>
    <n v="0"/>
    <x v="5408"/>
    <x v="0"/>
    <x v="3"/>
    <x v="0"/>
    <x v="4"/>
  </r>
  <r>
    <n v="6854"/>
    <s v="US-2017-162670"/>
    <d v="2017-12-23T00:00:00"/>
    <d v="2017-12-28T00:00:00"/>
    <s v="Second Class"/>
    <s v="MF-18250"/>
    <x v="751"/>
    <x v="1"/>
    <s v="United States"/>
    <s v="Little Rock"/>
    <x v="36"/>
    <n v="72209"/>
    <x v="0"/>
    <s v="TEC-PH-10003601"/>
    <x v="2"/>
    <x v="7"/>
    <s v="Ativa D5772 2-Line 5.8GHz Digital Expandable Corded/Cordless Phone System with Answering &amp; Caller ID/Call Waiting, Black/Silver"/>
    <n v="494.97"/>
    <n v="3"/>
    <n v="0"/>
    <x v="5409"/>
    <x v="0"/>
    <x v="3"/>
    <x v="0"/>
    <x v="4"/>
  </r>
  <r>
    <n v="6855"/>
    <s v="US-2017-162670"/>
    <d v="2017-12-23T00:00:00"/>
    <d v="2017-12-28T00:00:00"/>
    <s v="Second Class"/>
    <s v="MF-18250"/>
    <x v="751"/>
    <x v="1"/>
    <s v="United States"/>
    <s v="Little Rock"/>
    <x v="36"/>
    <n v="72209"/>
    <x v="0"/>
    <s v="OFF-ST-10001522"/>
    <x v="1"/>
    <x v="4"/>
    <s v="Gould Plastics 18-Pocket Panel Bin, 34w x 5-1/4d x 20-1/2h"/>
    <n v="367.96"/>
    <n v="4"/>
    <n v="0"/>
    <x v="5410"/>
    <x v="0"/>
    <x v="3"/>
    <x v="0"/>
    <x v="4"/>
  </r>
  <r>
    <n v="6856"/>
    <s v="US-2017-162670"/>
    <d v="2017-12-23T00:00:00"/>
    <d v="2017-12-28T00:00:00"/>
    <s v="Second Class"/>
    <s v="MF-18250"/>
    <x v="751"/>
    <x v="1"/>
    <s v="United States"/>
    <s v="Little Rock"/>
    <x v="36"/>
    <n v="72209"/>
    <x v="0"/>
    <s v="OFF-PA-10001994"/>
    <x v="1"/>
    <x v="10"/>
    <s v="Ink Jet Note and Greeting Cards, 8-1/2&quot; x 5-1/2&quot; Card Size"/>
    <n v="44.96"/>
    <n v="2"/>
    <n v="0"/>
    <x v="5411"/>
    <x v="0"/>
    <x v="3"/>
    <x v="0"/>
    <x v="4"/>
  </r>
  <r>
    <n v="6857"/>
    <s v="US-2017-162670"/>
    <d v="2017-12-23T00:00:00"/>
    <d v="2017-12-28T00:00:00"/>
    <s v="Second Class"/>
    <s v="MF-18250"/>
    <x v="751"/>
    <x v="1"/>
    <s v="United States"/>
    <s v="Little Rock"/>
    <x v="36"/>
    <n v="72209"/>
    <x v="0"/>
    <s v="OFF-EN-10001453"/>
    <x v="1"/>
    <x v="12"/>
    <s v="Tyvek Interoffice Envelopes, 9 1/2&quot; x 12 1/2&quot;, 100/Box"/>
    <n v="182.94"/>
    <n v="3"/>
    <n v="0"/>
    <x v="3968"/>
    <x v="0"/>
    <x v="3"/>
    <x v="0"/>
    <x v="4"/>
  </r>
  <r>
    <n v="6858"/>
    <s v="CA-2017-128965"/>
    <d v="2017-04-17T00:00:00"/>
    <d v="2017-04-22T00:00:00"/>
    <s v="Standard Class"/>
    <s v="PS-18760"/>
    <x v="519"/>
    <x v="0"/>
    <s v="United States"/>
    <s v="Los Angeles"/>
    <x v="1"/>
    <n v="90008"/>
    <x v="1"/>
    <s v="OFF-PA-10004911"/>
    <x v="1"/>
    <x v="10"/>
    <s v="Rediform S.O.S. 1-Up Phone Message Bk, 4-1/4x3-1/16 Bk, 1 Form/Pg, 40 Messages/Bk, 3/Pk"/>
    <n v="28.14"/>
    <n v="3"/>
    <n v="0"/>
    <x v="5412"/>
    <x v="0"/>
    <x v="3"/>
    <x v="1"/>
    <x v="3"/>
  </r>
  <r>
    <n v="6859"/>
    <s v="CA-2017-128965"/>
    <d v="2017-04-17T00:00:00"/>
    <d v="2017-04-22T00:00:00"/>
    <s v="Standard Class"/>
    <s v="PS-18760"/>
    <x v="519"/>
    <x v="0"/>
    <s v="United States"/>
    <s v="Los Angeles"/>
    <x v="1"/>
    <n v="90008"/>
    <x v="1"/>
    <s v="OFF-LA-10001404"/>
    <x v="1"/>
    <x v="2"/>
    <s v="Avery 517"/>
    <n v="7.38"/>
    <n v="2"/>
    <n v="0"/>
    <x v="1646"/>
    <x v="0"/>
    <x v="3"/>
    <x v="1"/>
    <x v="3"/>
  </r>
  <r>
    <n v="6860"/>
    <s v="CA-2017-128965"/>
    <d v="2017-04-17T00:00:00"/>
    <d v="2017-04-22T00:00:00"/>
    <s v="Standard Class"/>
    <s v="PS-18760"/>
    <x v="519"/>
    <x v="0"/>
    <s v="United States"/>
    <s v="Los Angeles"/>
    <x v="1"/>
    <n v="90008"/>
    <x v="1"/>
    <s v="OFF-FA-10001561"/>
    <x v="1"/>
    <x v="13"/>
    <s v="Stockwell Push Pins"/>
    <n v="10.9"/>
    <n v="5"/>
    <n v="0"/>
    <x v="4556"/>
    <x v="0"/>
    <x v="3"/>
    <x v="1"/>
    <x v="3"/>
  </r>
  <r>
    <n v="6861"/>
    <s v="CA-2017-128965"/>
    <d v="2017-04-17T00:00:00"/>
    <d v="2017-04-22T00:00:00"/>
    <s v="Standard Class"/>
    <s v="PS-18760"/>
    <x v="519"/>
    <x v="0"/>
    <s v="United States"/>
    <s v="Los Angeles"/>
    <x v="1"/>
    <n v="90008"/>
    <x v="1"/>
    <s v="TEC-AC-10001383"/>
    <x v="2"/>
    <x v="11"/>
    <s v="Logitech Wireless Touch Keyboard K400"/>
    <n v="274.89"/>
    <n v="11"/>
    <n v="0"/>
    <x v="5413"/>
    <x v="0"/>
    <x v="3"/>
    <x v="1"/>
    <x v="3"/>
  </r>
  <r>
    <n v="6862"/>
    <s v="CA-2017-128965"/>
    <d v="2017-04-17T00:00:00"/>
    <d v="2017-04-22T00:00:00"/>
    <s v="Standard Class"/>
    <s v="PS-18760"/>
    <x v="519"/>
    <x v="0"/>
    <s v="United States"/>
    <s v="Los Angeles"/>
    <x v="1"/>
    <n v="90008"/>
    <x v="1"/>
    <s v="OFF-LA-10003190"/>
    <x v="1"/>
    <x v="2"/>
    <s v="Avery 474"/>
    <n v="23.04"/>
    <n v="8"/>
    <n v="0"/>
    <x v="5414"/>
    <x v="0"/>
    <x v="3"/>
    <x v="1"/>
    <x v="3"/>
  </r>
  <r>
    <n v="6863"/>
    <s v="CA-2017-128965"/>
    <d v="2017-04-17T00:00:00"/>
    <d v="2017-04-22T00:00:00"/>
    <s v="Standard Class"/>
    <s v="PS-18760"/>
    <x v="519"/>
    <x v="0"/>
    <s v="United States"/>
    <s v="Los Angeles"/>
    <x v="1"/>
    <n v="90008"/>
    <x v="1"/>
    <s v="FUR-CH-10003774"/>
    <x v="0"/>
    <x v="1"/>
    <s v="Global Wood Trimmed Manager's Task Chair, Khaki"/>
    <n v="218.352"/>
    <n v="3"/>
    <n v="0.2"/>
    <x v="4491"/>
    <x v="2"/>
    <x v="3"/>
    <x v="1"/>
    <x v="3"/>
  </r>
  <r>
    <n v="6864"/>
    <s v="CA-2017-138618"/>
    <d v="2017-12-01T00:00:00"/>
    <d v="2017-12-08T00:00:00"/>
    <s v="Standard Class"/>
    <s v="MY-17380"/>
    <x v="199"/>
    <x v="1"/>
    <s v="United States"/>
    <s v="San Antonio"/>
    <x v="5"/>
    <n v="78207"/>
    <x v="2"/>
    <s v="OFF-PA-10000520"/>
    <x v="1"/>
    <x v="10"/>
    <s v="Xerox 201"/>
    <n v="10.368"/>
    <n v="2"/>
    <n v="0.2"/>
    <x v="572"/>
    <x v="2"/>
    <x v="3"/>
    <x v="0"/>
    <x v="4"/>
  </r>
  <r>
    <n v="6865"/>
    <s v="US-2016-126452"/>
    <d v="2016-08-21T00:00:00"/>
    <d v="2016-08-28T00:00:00"/>
    <s v="Standard Class"/>
    <s v="SC-20230"/>
    <x v="554"/>
    <x v="1"/>
    <s v="United States"/>
    <s v="Los Angeles"/>
    <x v="1"/>
    <n v="90004"/>
    <x v="1"/>
    <s v="OFF-BI-10004465"/>
    <x v="1"/>
    <x v="8"/>
    <s v="Avery Durable Slant Ring Binders"/>
    <n v="12.672000000000001"/>
    <n v="2"/>
    <n v="0.2"/>
    <x v="234"/>
    <x v="2"/>
    <x v="0"/>
    <x v="2"/>
    <x v="6"/>
  </r>
  <r>
    <n v="6866"/>
    <s v="US-2016-126452"/>
    <d v="2016-08-21T00:00:00"/>
    <d v="2016-08-28T00:00:00"/>
    <s v="Standard Class"/>
    <s v="SC-20230"/>
    <x v="554"/>
    <x v="1"/>
    <s v="United States"/>
    <s v="Los Angeles"/>
    <x v="1"/>
    <n v="90004"/>
    <x v="1"/>
    <s v="TEC-PH-10003555"/>
    <x v="2"/>
    <x v="7"/>
    <s v="Motorola HK250 Universal Bluetooth Headset"/>
    <n v="91.96"/>
    <n v="5"/>
    <n v="0.2"/>
    <x v="5415"/>
    <x v="2"/>
    <x v="0"/>
    <x v="2"/>
    <x v="6"/>
  </r>
  <r>
    <n v="6867"/>
    <s v="US-2016-126452"/>
    <d v="2016-08-21T00:00:00"/>
    <d v="2016-08-28T00:00:00"/>
    <s v="Standard Class"/>
    <s v="SC-20230"/>
    <x v="554"/>
    <x v="1"/>
    <s v="United States"/>
    <s v="Los Angeles"/>
    <x v="1"/>
    <n v="90004"/>
    <x v="1"/>
    <s v="TEC-AC-10000844"/>
    <x v="2"/>
    <x v="11"/>
    <s v="Logitech Gaming G510s - Keyboard"/>
    <n v="254.97"/>
    <n v="3"/>
    <n v="0"/>
    <x v="2538"/>
    <x v="0"/>
    <x v="0"/>
    <x v="2"/>
    <x v="6"/>
  </r>
  <r>
    <n v="6868"/>
    <s v="US-2016-126452"/>
    <d v="2016-08-21T00:00:00"/>
    <d v="2016-08-28T00:00:00"/>
    <s v="Standard Class"/>
    <s v="SC-20230"/>
    <x v="554"/>
    <x v="1"/>
    <s v="United States"/>
    <s v="Los Angeles"/>
    <x v="1"/>
    <n v="90004"/>
    <x v="1"/>
    <s v="TEC-PH-10003187"/>
    <x v="2"/>
    <x v="7"/>
    <s v="Anker Astro Mini 3000mAh Ultra-Compact Portable Charger"/>
    <n v="31.984000000000002"/>
    <n v="2"/>
    <n v="0.2"/>
    <x v="5416"/>
    <x v="2"/>
    <x v="0"/>
    <x v="2"/>
    <x v="6"/>
  </r>
  <r>
    <n v="6869"/>
    <s v="US-2016-126452"/>
    <d v="2016-08-21T00:00:00"/>
    <d v="2016-08-28T00:00:00"/>
    <s v="Standard Class"/>
    <s v="SC-20230"/>
    <x v="554"/>
    <x v="1"/>
    <s v="United States"/>
    <s v="Los Angeles"/>
    <x v="1"/>
    <n v="90004"/>
    <x v="1"/>
    <s v="FUR-TA-10003569"/>
    <x v="0"/>
    <x v="3"/>
    <s v="Bretford CR8500 Series Meeting Room Furniture"/>
    <n v="2887.056"/>
    <n v="9"/>
    <n v="0.2"/>
    <x v="5417"/>
    <x v="2"/>
    <x v="0"/>
    <x v="2"/>
    <x v="6"/>
  </r>
  <r>
    <n v="6870"/>
    <s v="US-2016-126452"/>
    <d v="2016-08-21T00:00:00"/>
    <d v="2016-08-28T00:00:00"/>
    <s v="Standard Class"/>
    <s v="SC-20230"/>
    <x v="554"/>
    <x v="1"/>
    <s v="United States"/>
    <s v="Los Angeles"/>
    <x v="1"/>
    <n v="90004"/>
    <x v="1"/>
    <s v="OFF-PA-10003848"/>
    <x v="1"/>
    <x v="10"/>
    <s v="Xerox 1997"/>
    <n v="12.96"/>
    <n v="2"/>
    <n v="0"/>
    <x v="91"/>
    <x v="0"/>
    <x v="0"/>
    <x v="2"/>
    <x v="6"/>
  </r>
  <r>
    <n v="6871"/>
    <s v="US-2016-126452"/>
    <d v="2016-08-21T00:00:00"/>
    <d v="2016-08-28T00:00:00"/>
    <s v="Standard Class"/>
    <s v="SC-20230"/>
    <x v="554"/>
    <x v="1"/>
    <s v="United States"/>
    <s v="Los Angeles"/>
    <x v="1"/>
    <n v="90004"/>
    <x v="1"/>
    <s v="OFF-PA-10002606"/>
    <x v="1"/>
    <x v="10"/>
    <s v="Xerox 1928"/>
    <n v="47.52"/>
    <n v="9"/>
    <n v="0"/>
    <x v="5418"/>
    <x v="0"/>
    <x v="0"/>
    <x v="2"/>
    <x v="6"/>
  </r>
  <r>
    <n v="6872"/>
    <s v="CA-2016-145009"/>
    <d v="2016-12-05T00:00:00"/>
    <d v="2016-12-08T00:00:00"/>
    <s v="Second Class"/>
    <s v="RF-19345"/>
    <x v="575"/>
    <x v="1"/>
    <s v="United States"/>
    <s v="Chicago"/>
    <x v="10"/>
    <n v="60610"/>
    <x v="2"/>
    <s v="OFF-LA-10004853"/>
    <x v="1"/>
    <x v="2"/>
    <s v="Avery 483"/>
    <n v="11.952"/>
    <n v="3"/>
    <n v="0.2"/>
    <x v="1732"/>
    <x v="2"/>
    <x v="0"/>
    <x v="0"/>
    <x v="4"/>
  </r>
  <r>
    <n v="6873"/>
    <s v="CA-2015-162544"/>
    <d v="2015-12-16T00:00:00"/>
    <d v="2015-12-19T00:00:00"/>
    <s v="First Class"/>
    <s v="SG-20080"/>
    <x v="65"/>
    <x v="0"/>
    <s v="United States"/>
    <s v="Seattle"/>
    <x v="4"/>
    <n v="98105"/>
    <x v="1"/>
    <s v="OFF-PA-10004948"/>
    <x v="1"/>
    <x v="10"/>
    <s v="Xerox 190"/>
    <n v="4.9800000000000004"/>
    <n v="1"/>
    <n v="0"/>
    <x v="5419"/>
    <x v="0"/>
    <x v="1"/>
    <x v="0"/>
    <x v="4"/>
  </r>
  <r>
    <n v="6874"/>
    <s v="CA-2014-124394"/>
    <d v="2014-10-17T00:00:00"/>
    <d v="2014-10-22T00:00:00"/>
    <s v="Second Class"/>
    <s v="TB-21520"/>
    <x v="14"/>
    <x v="0"/>
    <s v="United States"/>
    <s v="Beaumont"/>
    <x v="5"/>
    <n v="77705"/>
    <x v="2"/>
    <s v="OFF-BI-10003676"/>
    <x v="1"/>
    <x v="8"/>
    <s v="GBC Standard Recycled Report Covers, Clear Plastic Sheets"/>
    <n v="10.78"/>
    <n v="5"/>
    <n v="0.8"/>
    <x v="1034"/>
    <x v="1"/>
    <x v="2"/>
    <x v="0"/>
    <x v="2"/>
  </r>
  <r>
    <n v="6875"/>
    <s v="CA-2014-124394"/>
    <d v="2014-10-17T00:00:00"/>
    <d v="2014-10-22T00:00:00"/>
    <s v="Second Class"/>
    <s v="TB-21520"/>
    <x v="14"/>
    <x v="0"/>
    <s v="United States"/>
    <s v="Beaumont"/>
    <x v="5"/>
    <n v="77705"/>
    <x v="2"/>
    <s v="TEC-AC-10001314"/>
    <x v="2"/>
    <x v="11"/>
    <s v="Case Logic 2.4GHz Wireless Keyboard"/>
    <n v="119.976"/>
    <n v="3"/>
    <n v="0.2"/>
    <x v="2761"/>
    <x v="2"/>
    <x v="2"/>
    <x v="0"/>
    <x v="2"/>
  </r>
  <r>
    <n v="6876"/>
    <s v="US-2016-121013"/>
    <d v="2016-09-05T00:00:00"/>
    <d v="2016-09-10T00:00:00"/>
    <s v="Standard Class"/>
    <s v="MM-17920"/>
    <x v="462"/>
    <x v="0"/>
    <s v="United States"/>
    <s v="Chesapeake"/>
    <x v="17"/>
    <n v="23320"/>
    <x v="0"/>
    <s v="OFF-LA-10004545"/>
    <x v="1"/>
    <x v="2"/>
    <s v="Avery 50"/>
    <n v="25.06"/>
    <n v="2"/>
    <n v="0"/>
    <x v="3266"/>
    <x v="0"/>
    <x v="0"/>
    <x v="2"/>
    <x v="8"/>
  </r>
  <r>
    <n v="6877"/>
    <s v="US-2016-121013"/>
    <d v="2016-09-05T00:00:00"/>
    <d v="2016-09-10T00:00:00"/>
    <s v="Standard Class"/>
    <s v="MM-17920"/>
    <x v="462"/>
    <x v="0"/>
    <s v="United States"/>
    <s v="Chesapeake"/>
    <x v="17"/>
    <n v="23320"/>
    <x v="0"/>
    <s v="FUR-TA-10003238"/>
    <x v="0"/>
    <x v="3"/>
    <s v="Chromcraft Bull-Nose Wood 48&quot; x 96&quot; Rectangular Conference Tables"/>
    <n v="1652.94"/>
    <n v="3"/>
    <n v="0"/>
    <x v="5420"/>
    <x v="0"/>
    <x v="0"/>
    <x v="2"/>
    <x v="8"/>
  </r>
  <r>
    <n v="6878"/>
    <s v="US-2015-123918"/>
    <d v="2015-10-15T00:00:00"/>
    <d v="2015-10-15T00:00:00"/>
    <s v="Same Day"/>
    <s v="CG-12520"/>
    <x v="0"/>
    <x v="0"/>
    <s v="United States"/>
    <s v="Dallas"/>
    <x v="5"/>
    <n v="75217"/>
    <x v="2"/>
    <s v="FUR-FU-10004952"/>
    <x v="0"/>
    <x v="5"/>
    <s v="C-Line Cubicle Keepers Polyproplyene Holder w/Velcro Back, 8-1/2x11, 25/Bx"/>
    <n v="131.376"/>
    <n v="6"/>
    <n v="0.6"/>
    <x v="5421"/>
    <x v="1"/>
    <x v="1"/>
    <x v="0"/>
    <x v="2"/>
  </r>
  <r>
    <n v="6879"/>
    <s v="US-2015-123918"/>
    <d v="2015-10-15T00:00:00"/>
    <d v="2015-10-15T00:00:00"/>
    <s v="Same Day"/>
    <s v="CG-12520"/>
    <x v="0"/>
    <x v="0"/>
    <s v="United States"/>
    <s v="Dallas"/>
    <x v="5"/>
    <n v="75217"/>
    <x v="2"/>
    <s v="OFF-PA-10003001"/>
    <x v="1"/>
    <x v="10"/>
    <s v="Xerox 1986"/>
    <n v="5.3440000000000003"/>
    <n v="1"/>
    <n v="0.2"/>
    <x v="779"/>
    <x v="2"/>
    <x v="1"/>
    <x v="0"/>
    <x v="2"/>
  </r>
  <r>
    <n v="6880"/>
    <s v="CA-2015-137113"/>
    <d v="2015-12-01T00:00:00"/>
    <d v="2015-12-05T00:00:00"/>
    <s v="Second Class"/>
    <s v="TW-21025"/>
    <x v="69"/>
    <x v="2"/>
    <s v="United States"/>
    <s v="Seattle"/>
    <x v="4"/>
    <n v="98105"/>
    <x v="1"/>
    <s v="FUR-CH-10001215"/>
    <x v="0"/>
    <x v="1"/>
    <s v="Global Troy Executive Leather Low-Back Tilter"/>
    <n v="2003.92"/>
    <n v="5"/>
    <n v="0.2"/>
    <x v="5422"/>
    <x v="2"/>
    <x v="1"/>
    <x v="0"/>
    <x v="4"/>
  </r>
  <r>
    <n v="6881"/>
    <s v="CA-2015-137113"/>
    <d v="2015-12-01T00:00:00"/>
    <d v="2015-12-05T00:00:00"/>
    <s v="Second Class"/>
    <s v="TW-21025"/>
    <x v="69"/>
    <x v="2"/>
    <s v="United States"/>
    <s v="Seattle"/>
    <x v="4"/>
    <n v="98105"/>
    <x v="1"/>
    <s v="OFF-PA-10004255"/>
    <x v="1"/>
    <x v="10"/>
    <s v="Xerox 219"/>
    <n v="32.4"/>
    <n v="5"/>
    <n v="0"/>
    <x v="56"/>
    <x v="0"/>
    <x v="1"/>
    <x v="0"/>
    <x v="4"/>
  </r>
  <r>
    <n v="6882"/>
    <s v="CA-2015-137113"/>
    <d v="2015-12-01T00:00:00"/>
    <d v="2015-12-05T00:00:00"/>
    <s v="Second Class"/>
    <s v="TW-21025"/>
    <x v="69"/>
    <x v="2"/>
    <s v="United States"/>
    <s v="Seattle"/>
    <x v="4"/>
    <n v="98105"/>
    <x v="1"/>
    <s v="FUR-TA-10001705"/>
    <x v="0"/>
    <x v="3"/>
    <s v="Bush Advantage Collection Round Conference Table"/>
    <n v="1913.4"/>
    <n v="9"/>
    <n v="0"/>
    <x v="5423"/>
    <x v="0"/>
    <x v="1"/>
    <x v="0"/>
    <x v="4"/>
  </r>
  <r>
    <n v="6883"/>
    <s v="CA-2015-137113"/>
    <d v="2015-12-01T00:00:00"/>
    <d v="2015-12-05T00:00:00"/>
    <s v="Second Class"/>
    <s v="TW-21025"/>
    <x v="69"/>
    <x v="2"/>
    <s v="United States"/>
    <s v="Seattle"/>
    <x v="4"/>
    <n v="98105"/>
    <x v="1"/>
    <s v="OFF-ST-10002554"/>
    <x v="1"/>
    <x v="4"/>
    <s v="Tennsco Industrial Shelving"/>
    <n v="146.72999999999999"/>
    <n v="3"/>
    <n v="0"/>
    <x v="5424"/>
    <x v="0"/>
    <x v="1"/>
    <x v="0"/>
    <x v="4"/>
  </r>
  <r>
    <n v="6884"/>
    <s v="CA-2015-137113"/>
    <d v="2015-12-01T00:00:00"/>
    <d v="2015-12-05T00:00:00"/>
    <s v="Second Class"/>
    <s v="TW-21025"/>
    <x v="69"/>
    <x v="2"/>
    <s v="United States"/>
    <s v="Seattle"/>
    <x v="4"/>
    <n v="98105"/>
    <x v="1"/>
    <s v="OFF-PA-10002222"/>
    <x v="1"/>
    <x v="10"/>
    <s v="Xerox Color Copier Paper, 11&quot; x 17&quot;, Ream"/>
    <n v="114.2"/>
    <n v="5"/>
    <n v="0"/>
    <x v="1193"/>
    <x v="0"/>
    <x v="1"/>
    <x v="0"/>
    <x v="4"/>
  </r>
  <r>
    <n v="6885"/>
    <s v="CA-2015-120677"/>
    <d v="2015-05-31T00:00:00"/>
    <d v="2015-06-04T00:00:00"/>
    <s v="Standard Class"/>
    <s v="BD-11320"/>
    <x v="217"/>
    <x v="0"/>
    <s v="United States"/>
    <s v="Minneapolis"/>
    <x v="11"/>
    <n v="55407"/>
    <x v="2"/>
    <s v="FUR-CH-10002320"/>
    <x v="0"/>
    <x v="1"/>
    <s v="Hon Pagoda Stacking Chairs"/>
    <n v="2567.84"/>
    <n v="8"/>
    <n v="0"/>
    <x v="5425"/>
    <x v="0"/>
    <x v="1"/>
    <x v="1"/>
    <x v="5"/>
  </r>
  <r>
    <n v="6886"/>
    <s v="CA-2017-123036"/>
    <d v="2017-09-10T00:00:00"/>
    <d v="2017-09-17T00:00:00"/>
    <s v="Standard Class"/>
    <s v="HA-14905"/>
    <x v="456"/>
    <x v="0"/>
    <s v="United States"/>
    <s v="Springfield"/>
    <x v="24"/>
    <n v="45503"/>
    <x v="3"/>
    <s v="TEC-AC-10003499"/>
    <x v="2"/>
    <x v="11"/>
    <s v="Memorex Mini Travel Drive 8 GB USB 2.0 Flash Drive"/>
    <n v="37.055999999999997"/>
    <n v="4"/>
    <n v="0.2"/>
    <x v="5426"/>
    <x v="2"/>
    <x v="3"/>
    <x v="2"/>
    <x v="8"/>
  </r>
  <r>
    <n v="6887"/>
    <s v="CA-2017-123036"/>
    <d v="2017-09-10T00:00:00"/>
    <d v="2017-09-17T00:00:00"/>
    <s v="Standard Class"/>
    <s v="HA-14905"/>
    <x v="456"/>
    <x v="0"/>
    <s v="United States"/>
    <s v="Springfield"/>
    <x v="24"/>
    <n v="45503"/>
    <x v="3"/>
    <s v="TEC-PH-10003580"/>
    <x v="2"/>
    <x v="7"/>
    <s v="Cisco IP Phone 7961G-GE VoIP phone"/>
    <n v="259.89600000000002"/>
    <n v="2"/>
    <n v="0.4"/>
    <x v="5427"/>
    <x v="1"/>
    <x v="3"/>
    <x v="2"/>
    <x v="8"/>
  </r>
  <r>
    <n v="6888"/>
    <s v="CA-2017-120222"/>
    <d v="2017-04-25T00:00:00"/>
    <d v="2017-05-02T00:00:00"/>
    <s v="Standard Class"/>
    <s v="LL-16840"/>
    <x v="328"/>
    <x v="0"/>
    <s v="United States"/>
    <s v="Los Angeles"/>
    <x v="1"/>
    <n v="90032"/>
    <x v="1"/>
    <s v="OFF-PA-10004675"/>
    <x v="1"/>
    <x v="10"/>
    <s v="Telephone Message Books with Fax/Mobile Section, 5 1/2&quot; x 3 3/16&quot;"/>
    <n v="19.05"/>
    <n v="3"/>
    <n v="0"/>
    <x v="71"/>
    <x v="0"/>
    <x v="3"/>
    <x v="1"/>
    <x v="3"/>
  </r>
  <r>
    <n v="6889"/>
    <s v="CA-2017-120222"/>
    <d v="2017-04-25T00:00:00"/>
    <d v="2017-05-02T00:00:00"/>
    <s v="Standard Class"/>
    <s v="LL-16840"/>
    <x v="328"/>
    <x v="0"/>
    <s v="United States"/>
    <s v="Los Angeles"/>
    <x v="1"/>
    <n v="90032"/>
    <x v="1"/>
    <s v="OFF-BI-10000666"/>
    <x v="1"/>
    <x v="8"/>
    <s v="Surelock Post Binders"/>
    <n v="73.343999999999994"/>
    <n v="3"/>
    <n v="0.2"/>
    <x v="5428"/>
    <x v="2"/>
    <x v="3"/>
    <x v="1"/>
    <x v="3"/>
  </r>
  <r>
    <n v="6890"/>
    <s v="CA-2017-164756"/>
    <d v="2017-09-18T00:00:00"/>
    <d v="2017-09-22T00:00:00"/>
    <s v="Standard Class"/>
    <s v="SS-20140"/>
    <x v="164"/>
    <x v="1"/>
    <s v="United States"/>
    <s v="Columbus"/>
    <x v="32"/>
    <n v="31907"/>
    <x v="0"/>
    <s v="TEC-PH-10001552"/>
    <x v="2"/>
    <x v="7"/>
    <s v="I Need's 3d Hello Kitty Hybrid Silicone Case Cover for HTC One X 4g with 3d Hello Kitty Stylus Pen Green/pink"/>
    <n v="95.68"/>
    <n v="8"/>
    <n v="0"/>
    <x v="5429"/>
    <x v="0"/>
    <x v="3"/>
    <x v="2"/>
    <x v="8"/>
  </r>
  <r>
    <n v="6891"/>
    <s v="CA-2017-164756"/>
    <d v="2017-09-18T00:00:00"/>
    <d v="2017-09-22T00:00:00"/>
    <s v="Standard Class"/>
    <s v="SS-20140"/>
    <x v="164"/>
    <x v="1"/>
    <s v="United States"/>
    <s v="Columbus"/>
    <x v="32"/>
    <n v="31907"/>
    <x v="0"/>
    <s v="OFF-PA-10000673"/>
    <x v="1"/>
    <x v="10"/>
    <s v="Post-it “Important Message” Note Pad, Neon Colors, 50 Sheets/Pad"/>
    <n v="50.96"/>
    <n v="7"/>
    <n v="0"/>
    <x v="5430"/>
    <x v="0"/>
    <x v="3"/>
    <x v="2"/>
    <x v="8"/>
  </r>
  <r>
    <n v="6892"/>
    <s v="CA-2017-164756"/>
    <d v="2017-09-18T00:00:00"/>
    <d v="2017-09-22T00:00:00"/>
    <s v="Standard Class"/>
    <s v="SS-20140"/>
    <x v="164"/>
    <x v="1"/>
    <s v="United States"/>
    <s v="Columbus"/>
    <x v="32"/>
    <n v="31907"/>
    <x v="0"/>
    <s v="OFF-AR-10000380"/>
    <x v="1"/>
    <x v="6"/>
    <s v="Hunt PowerHouse Electric Pencil Sharpener, Blue"/>
    <n v="113.94"/>
    <n v="3"/>
    <n v="0"/>
    <x v="5431"/>
    <x v="0"/>
    <x v="3"/>
    <x v="2"/>
    <x v="8"/>
  </r>
  <r>
    <n v="6893"/>
    <s v="CA-2017-164756"/>
    <d v="2017-09-18T00:00:00"/>
    <d v="2017-09-22T00:00:00"/>
    <s v="Standard Class"/>
    <s v="SS-20140"/>
    <x v="164"/>
    <x v="1"/>
    <s v="United States"/>
    <s v="Columbus"/>
    <x v="32"/>
    <n v="31907"/>
    <x v="0"/>
    <s v="OFF-PA-10003848"/>
    <x v="1"/>
    <x v="10"/>
    <s v="Xerox 1997"/>
    <n v="25.92"/>
    <n v="4"/>
    <n v="0"/>
    <x v="245"/>
    <x v="0"/>
    <x v="3"/>
    <x v="2"/>
    <x v="8"/>
  </r>
  <r>
    <n v="6894"/>
    <s v="CA-2017-164756"/>
    <d v="2017-09-18T00:00:00"/>
    <d v="2017-09-22T00:00:00"/>
    <s v="Standard Class"/>
    <s v="SS-20140"/>
    <x v="164"/>
    <x v="1"/>
    <s v="United States"/>
    <s v="Columbus"/>
    <x v="32"/>
    <n v="31907"/>
    <x v="0"/>
    <s v="FUR-FU-10002963"/>
    <x v="0"/>
    <x v="5"/>
    <s v="Master Caster Door Stop, Gray"/>
    <n v="20.32"/>
    <n v="4"/>
    <n v="0"/>
    <x v="2518"/>
    <x v="0"/>
    <x v="3"/>
    <x v="2"/>
    <x v="8"/>
  </r>
  <r>
    <n v="6895"/>
    <s v="CA-2017-164756"/>
    <d v="2017-09-18T00:00:00"/>
    <d v="2017-09-22T00:00:00"/>
    <s v="Standard Class"/>
    <s v="SS-20140"/>
    <x v="164"/>
    <x v="1"/>
    <s v="United States"/>
    <s v="Columbus"/>
    <x v="32"/>
    <n v="31907"/>
    <x v="0"/>
    <s v="TEC-PH-10002447"/>
    <x v="2"/>
    <x v="7"/>
    <s v="AT&amp;T CL83451 4-Handset Telephone"/>
    <n v="411.98"/>
    <n v="2"/>
    <n v="0"/>
    <x v="5432"/>
    <x v="0"/>
    <x v="3"/>
    <x v="2"/>
    <x v="8"/>
  </r>
  <r>
    <n v="6896"/>
    <s v="CA-2017-164756"/>
    <d v="2017-09-18T00:00:00"/>
    <d v="2017-09-22T00:00:00"/>
    <s v="Standard Class"/>
    <s v="SS-20140"/>
    <x v="164"/>
    <x v="1"/>
    <s v="United States"/>
    <s v="Columbus"/>
    <x v="32"/>
    <n v="31907"/>
    <x v="0"/>
    <s v="OFF-SU-10004261"/>
    <x v="1"/>
    <x v="14"/>
    <s v="Fiskars 8&quot; Scissors, 2/Pack"/>
    <n v="34.479999999999997"/>
    <n v="2"/>
    <n v="0"/>
    <x v="5433"/>
    <x v="0"/>
    <x v="3"/>
    <x v="2"/>
    <x v="8"/>
  </r>
  <r>
    <n v="6897"/>
    <s v="CA-2017-164756"/>
    <d v="2017-09-18T00:00:00"/>
    <d v="2017-09-22T00:00:00"/>
    <s v="Standard Class"/>
    <s v="SS-20140"/>
    <x v="164"/>
    <x v="1"/>
    <s v="United States"/>
    <s v="Columbus"/>
    <x v="32"/>
    <n v="31907"/>
    <x v="0"/>
    <s v="OFF-PA-10003228"/>
    <x v="1"/>
    <x v="10"/>
    <s v="Xerox 1917"/>
    <n v="244.55"/>
    <n v="5"/>
    <n v="0"/>
    <x v="1749"/>
    <x v="0"/>
    <x v="3"/>
    <x v="2"/>
    <x v="8"/>
  </r>
  <r>
    <n v="6898"/>
    <s v="CA-2017-122028"/>
    <d v="2017-08-18T00:00:00"/>
    <d v="2017-08-25T00:00:00"/>
    <s v="Standard Class"/>
    <s v="CK-12205"/>
    <x v="237"/>
    <x v="0"/>
    <s v="United States"/>
    <s v="Lakewood"/>
    <x v="24"/>
    <n v="44107"/>
    <x v="3"/>
    <s v="OFF-BI-10004817"/>
    <x v="1"/>
    <x v="8"/>
    <s v="GBC Personal VeloBind Strips"/>
    <n v="10.782"/>
    <n v="3"/>
    <n v="0.7"/>
    <x v="5434"/>
    <x v="1"/>
    <x v="3"/>
    <x v="2"/>
    <x v="6"/>
  </r>
  <r>
    <n v="6899"/>
    <s v="US-2015-165512"/>
    <d v="2015-05-24T00:00:00"/>
    <d v="2015-05-26T00:00:00"/>
    <s v="Second Class"/>
    <s v="VS-21820"/>
    <x v="745"/>
    <x v="0"/>
    <s v="United States"/>
    <s v="Naperville"/>
    <x v="10"/>
    <n v="60540"/>
    <x v="2"/>
    <s v="FUR-CH-10002880"/>
    <x v="0"/>
    <x v="1"/>
    <s v="Global High-Back Leather Tilter, Burgundy"/>
    <n v="602.65099999999995"/>
    <n v="7"/>
    <n v="0.3"/>
    <x v="5435"/>
    <x v="1"/>
    <x v="1"/>
    <x v="1"/>
    <x v="5"/>
  </r>
  <r>
    <n v="6900"/>
    <s v="US-2015-165512"/>
    <d v="2015-05-24T00:00:00"/>
    <d v="2015-05-26T00:00:00"/>
    <s v="Second Class"/>
    <s v="VS-21820"/>
    <x v="745"/>
    <x v="0"/>
    <s v="United States"/>
    <s v="Naperville"/>
    <x v="10"/>
    <n v="60540"/>
    <x v="2"/>
    <s v="OFF-BI-10001249"/>
    <x v="1"/>
    <x v="8"/>
    <s v="Avery Heavy-Duty EZD View Binder with Locking Rings"/>
    <n v="7.6559999999999997"/>
    <n v="6"/>
    <n v="0.8"/>
    <x v="5436"/>
    <x v="1"/>
    <x v="1"/>
    <x v="1"/>
    <x v="5"/>
  </r>
  <r>
    <n v="6901"/>
    <s v="CA-2015-140557"/>
    <d v="2015-09-07T00:00:00"/>
    <d v="2015-09-11T00:00:00"/>
    <s v="Standard Class"/>
    <s v="TN-21040"/>
    <x v="184"/>
    <x v="2"/>
    <s v="United States"/>
    <s v="New York City"/>
    <x v="15"/>
    <n v="10009"/>
    <x v="3"/>
    <s v="TEC-AC-10002402"/>
    <x v="2"/>
    <x v="11"/>
    <s v="Razer Kraken PRO Over Ear PC and Music Headset"/>
    <n v="559.92999999999995"/>
    <n v="7"/>
    <n v="0"/>
    <x v="5437"/>
    <x v="0"/>
    <x v="1"/>
    <x v="2"/>
    <x v="8"/>
  </r>
  <r>
    <n v="6902"/>
    <s v="US-2017-135013"/>
    <d v="2017-07-24T00:00:00"/>
    <d v="2017-07-24T00:00:00"/>
    <s v="Same Day"/>
    <s v="HR-14830"/>
    <x v="403"/>
    <x v="1"/>
    <s v="United States"/>
    <s v="Huntington Beach"/>
    <x v="1"/>
    <n v="92646"/>
    <x v="1"/>
    <s v="TEC-CO-10001449"/>
    <x v="2"/>
    <x v="16"/>
    <s v="Hewlett Packard LaserJet 3310 Copier"/>
    <n v="2399.96"/>
    <n v="5"/>
    <n v="0.2"/>
    <x v="5438"/>
    <x v="2"/>
    <x v="3"/>
    <x v="2"/>
    <x v="7"/>
  </r>
  <r>
    <n v="6903"/>
    <s v="CA-2017-111220"/>
    <d v="2017-09-02T00:00:00"/>
    <d v="2017-09-08T00:00:00"/>
    <s v="Standard Class"/>
    <s v="JS-15595"/>
    <x v="329"/>
    <x v="1"/>
    <s v="United States"/>
    <s v="Chicago"/>
    <x v="10"/>
    <n v="60653"/>
    <x v="2"/>
    <s v="OFF-FA-10002280"/>
    <x v="1"/>
    <x v="13"/>
    <s v="Advantus Plastic Paper Clips"/>
    <n v="16"/>
    <n v="4"/>
    <n v="0.2"/>
    <x v="5439"/>
    <x v="2"/>
    <x v="3"/>
    <x v="2"/>
    <x v="8"/>
  </r>
  <r>
    <n v="6904"/>
    <s v="CA-2017-111220"/>
    <d v="2017-09-02T00:00:00"/>
    <d v="2017-09-08T00:00:00"/>
    <s v="Standard Class"/>
    <s v="JS-15595"/>
    <x v="329"/>
    <x v="1"/>
    <s v="United States"/>
    <s v="Chicago"/>
    <x v="10"/>
    <n v="60653"/>
    <x v="2"/>
    <s v="OFF-AP-10003278"/>
    <x v="1"/>
    <x v="9"/>
    <s v="Belkin 7-Outlet SurgeMaster Home Series"/>
    <n v="5.5880000000000001"/>
    <n v="2"/>
    <n v="0.8"/>
    <x v="5440"/>
    <x v="1"/>
    <x v="3"/>
    <x v="2"/>
    <x v="8"/>
  </r>
  <r>
    <n v="6905"/>
    <s v="CA-2017-111220"/>
    <d v="2017-09-02T00:00:00"/>
    <d v="2017-09-08T00:00:00"/>
    <s v="Standard Class"/>
    <s v="JS-15595"/>
    <x v="329"/>
    <x v="1"/>
    <s v="United States"/>
    <s v="Chicago"/>
    <x v="10"/>
    <n v="60653"/>
    <x v="2"/>
    <s v="OFF-ST-10003994"/>
    <x v="1"/>
    <x v="4"/>
    <s v="Belkin 19&quot; Center-Weighted Shelf, Gray"/>
    <n v="235.92"/>
    <n v="5"/>
    <n v="0.2"/>
    <x v="5441"/>
    <x v="2"/>
    <x v="3"/>
    <x v="2"/>
    <x v="8"/>
  </r>
  <r>
    <n v="6906"/>
    <s v="US-2017-149006"/>
    <d v="2017-12-06T00:00:00"/>
    <d v="2017-12-08T00:00:00"/>
    <s v="Second Class"/>
    <s v="BN-11470"/>
    <x v="272"/>
    <x v="1"/>
    <s v="United States"/>
    <s v="Brentwood"/>
    <x v="1"/>
    <n v="94513"/>
    <x v="1"/>
    <s v="OFF-ST-10003221"/>
    <x v="1"/>
    <x v="4"/>
    <s v="Staple magnet"/>
    <n v="10.68"/>
    <n v="1"/>
    <n v="0"/>
    <x v="1120"/>
    <x v="0"/>
    <x v="3"/>
    <x v="0"/>
    <x v="4"/>
  </r>
  <r>
    <n v="6907"/>
    <s v="CA-2017-149468"/>
    <d v="2017-05-20T00:00:00"/>
    <d v="2017-05-20T00:00:00"/>
    <s v="Same Day"/>
    <s v="AR-10405"/>
    <x v="153"/>
    <x v="1"/>
    <s v="United States"/>
    <s v="Trenton"/>
    <x v="12"/>
    <n v="48183"/>
    <x v="2"/>
    <s v="OFF-BI-10002225"/>
    <x v="1"/>
    <x v="8"/>
    <s v="Square Ring Data Binders, Rigid 75 Pt. Covers, 11&quot; x 14-7/8&quot;"/>
    <n v="41.28"/>
    <n v="2"/>
    <n v="0"/>
    <x v="5442"/>
    <x v="0"/>
    <x v="3"/>
    <x v="1"/>
    <x v="5"/>
  </r>
  <r>
    <n v="6908"/>
    <s v="CA-2016-140249"/>
    <d v="2016-09-27T00:00:00"/>
    <d v="2016-10-03T00:00:00"/>
    <s v="Standard Class"/>
    <s v="SW-20455"/>
    <x v="517"/>
    <x v="0"/>
    <s v="United States"/>
    <s v="Seattle"/>
    <x v="4"/>
    <n v="98103"/>
    <x v="1"/>
    <s v="TEC-PH-10002584"/>
    <x v="2"/>
    <x v="7"/>
    <s v="Samsung Galaxy S4"/>
    <n v="1001.5839999999999"/>
    <n v="2"/>
    <n v="0.2"/>
    <x v="4257"/>
    <x v="2"/>
    <x v="0"/>
    <x v="2"/>
    <x v="8"/>
  </r>
  <r>
    <n v="6909"/>
    <s v="US-2017-135503"/>
    <d v="2017-12-10T00:00:00"/>
    <d v="2017-12-15T00:00:00"/>
    <s v="Standard Class"/>
    <s v="JE-16165"/>
    <x v="68"/>
    <x v="1"/>
    <s v="United States"/>
    <s v="North Charleston"/>
    <x v="20"/>
    <n v="29406"/>
    <x v="0"/>
    <s v="FUR-FU-10002364"/>
    <x v="0"/>
    <x v="5"/>
    <s v="Eldon Expressions Wood Desk Accessories, Oak"/>
    <n v="14.76"/>
    <n v="2"/>
    <n v="0"/>
    <x v="960"/>
    <x v="0"/>
    <x v="3"/>
    <x v="0"/>
    <x v="4"/>
  </r>
  <r>
    <n v="6910"/>
    <s v="CA-2014-126277"/>
    <d v="2014-09-13T00:00:00"/>
    <d v="2014-09-18T00:00:00"/>
    <s v="Second Class"/>
    <s v="LH-16900"/>
    <x v="23"/>
    <x v="0"/>
    <s v="United States"/>
    <s v="Columbus"/>
    <x v="24"/>
    <n v="43229"/>
    <x v="3"/>
    <s v="OFF-BI-10004022"/>
    <x v="1"/>
    <x v="8"/>
    <s v="Acco Suede Grain Vinyl Round Ring Binder"/>
    <n v="2.5019999999999998"/>
    <n v="3"/>
    <n v="0.7"/>
    <x v="1846"/>
    <x v="1"/>
    <x v="2"/>
    <x v="2"/>
    <x v="8"/>
  </r>
  <r>
    <n v="6911"/>
    <s v="US-2017-115301"/>
    <d v="2017-07-29T00:00:00"/>
    <d v="2017-08-02T00:00:00"/>
    <s v="Standard Class"/>
    <s v="VG-21790"/>
    <x v="364"/>
    <x v="0"/>
    <s v="United States"/>
    <s v="Seattle"/>
    <x v="4"/>
    <n v="98103"/>
    <x v="1"/>
    <s v="FUR-BO-10004709"/>
    <x v="0"/>
    <x v="0"/>
    <s v="Bush Westfield Collection Bookcases, Medium Cherry Finish"/>
    <n v="115.96"/>
    <n v="2"/>
    <n v="0"/>
    <x v="5443"/>
    <x v="0"/>
    <x v="3"/>
    <x v="2"/>
    <x v="7"/>
  </r>
  <r>
    <n v="6912"/>
    <s v="CA-2017-168942"/>
    <d v="2017-08-01T00:00:00"/>
    <d v="2017-08-05T00:00:00"/>
    <s v="Second Class"/>
    <s v="EM-13960"/>
    <x v="75"/>
    <x v="0"/>
    <s v="United States"/>
    <s v="San Francisco"/>
    <x v="1"/>
    <n v="94109"/>
    <x v="1"/>
    <s v="OFF-ST-10004340"/>
    <x v="1"/>
    <x v="4"/>
    <s v="Fellowes Mobile File Cart, Black"/>
    <n v="186.54"/>
    <n v="3"/>
    <n v="0"/>
    <x v="3943"/>
    <x v="0"/>
    <x v="3"/>
    <x v="2"/>
    <x v="6"/>
  </r>
  <r>
    <n v="6913"/>
    <s v="US-2017-128398"/>
    <d v="2017-05-02T00:00:00"/>
    <d v="2017-05-05T00:00:00"/>
    <s v="Second Class"/>
    <s v="EM-13825"/>
    <x v="605"/>
    <x v="1"/>
    <s v="United States"/>
    <s v="Los Angeles"/>
    <x v="1"/>
    <n v="90049"/>
    <x v="1"/>
    <s v="TEC-AC-10001714"/>
    <x v="2"/>
    <x v="11"/>
    <s v="Logitech MX Performance Wireless Mouse"/>
    <n v="159.56"/>
    <n v="4"/>
    <n v="0"/>
    <x v="5444"/>
    <x v="0"/>
    <x v="3"/>
    <x v="1"/>
    <x v="5"/>
  </r>
  <r>
    <n v="6914"/>
    <s v="CA-2015-104115"/>
    <d v="2015-06-12T00:00:00"/>
    <d v="2015-06-16T00:00:00"/>
    <s v="Standard Class"/>
    <s v="JH-15910"/>
    <x v="101"/>
    <x v="0"/>
    <s v="United States"/>
    <s v="West Palm Beach"/>
    <x v="2"/>
    <n v="33407"/>
    <x v="0"/>
    <s v="TEC-PH-10002844"/>
    <x v="2"/>
    <x v="7"/>
    <s v="Speck Products Candyshell Flip Case"/>
    <n v="55.984000000000002"/>
    <n v="2"/>
    <n v="0.2"/>
    <x v="4563"/>
    <x v="2"/>
    <x v="1"/>
    <x v="1"/>
    <x v="1"/>
  </r>
  <r>
    <n v="6915"/>
    <s v="CA-2014-142510"/>
    <d v="2014-12-22T00:00:00"/>
    <d v="2014-12-29T00:00:00"/>
    <s v="Standard Class"/>
    <s v="NP-18700"/>
    <x v="413"/>
    <x v="0"/>
    <s v="United States"/>
    <s v="Chicago"/>
    <x v="10"/>
    <n v="60623"/>
    <x v="2"/>
    <s v="OFF-ST-10000585"/>
    <x v="1"/>
    <x v="4"/>
    <s v="Economy Rollaway Files"/>
    <n v="132.16"/>
    <n v="1"/>
    <n v="0.2"/>
    <x v="5445"/>
    <x v="2"/>
    <x v="2"/>
    <x v="0"/>
    <x v="4"/>
  </r>
  <r>
    <n v="6916"/>
    <s v="CA-2014-142510"/>
    <d v="2014-12-22T00:00:00"/>
    <d v="2014-12-29T00:00:00"/>
    <s v="Standard Class"/>
    <s v="NP-18700"/>
    <x v="413"/>
    <x v="0"/>
    <s v="United States"/>
    <s v="Chicago"/>
    <x v="10"/>
    <n v="60623"/>
    <x v="2"/>
    <s v="OFF-BI-10002824"/>
    <x v="1"/>
    <x v="8"/>
    <s v="Recycled Easel Ring Binders"/>
    <n v="17.904"/>
    <n v="6"/>
    <n v="0.8"/>
    <x v="5446"/>
    <x v="1"/>
    <x v="2"/>
    <x v="0"/>
    <x v="4"/>
  </r>
  <r>
    <n v="6917"/>
    <s v="CA-2014-142510"/>
    <d v="2014-12-22T00:00:00"/>
    <d v="2014-12-29T00:00:00"/>
    <s v="Standard Class"/>
    <s v="NP-18700"/>
    <x v="413"/>
    <x v="0"/>
    <s v="United States"/>
    <s v="Chicago"/>
    <x v="10"/>
    <n v="60623"/>
    <x v="2"/>
    <s v="OFF-PA-10001289"/>
    <x v="1"/>
    <x v="10"/>
    <s v="White Computer Printout Paper by Universal"/>
    <n v="124.032"/>
    <n v="4"/>
    <n v="0.2"/>
    <x v="5447"/>
    <x v="2"/>
    <x v="2"/>
    <x v="0"/>
    <x v="4"/>
  </r>
  <r>
    <n v="6918"/>
    <s v="CA-2014-124247"/>
    <d v="2014-12-16T00:00:00"/>
    <d v="2014-12-21T00:00:00"/>
    <s v="Standard Class"/>
    <s v="SH-20635"/>
    <x v="741"/>
    <x v="1"/>
    <s v="United States"/>
    <s v="Sacramento"/>
    <x v="1"/>
    <n v="95823"/>
    <x v="1"/>
    <s v="FUR-CH-10001854"/>
    <x v="0"/>
    <x v="1"/>
    <s v="Office Star - Professional Matrix Back Chair with 2-to-1 Synchro Tilt and Mesh Fabric Seat"/>
    <n v="1403.92"/>
    <n v="5"/>
    <n v="0.2"/>
    <x v="5448"/>
    <x v="2"/>
    <x v="2"/>
    <x v="0"/>
    <x v="4"/>
  </r>
  <r>
    <n v="6919"/>
    <s v="CA-2016-105473"/>
    <d v="2016-04-16T00:00:00"/>
    <d v="2016-04-18T00:00:00"/>
    <s v="Second Class"/>
    <s v="BM-11785"/>
    <x v="298"/>
    <x v="0"/>
    <s v="United States"/>
    <s v="Seattle"/>
    <x v="4"/>
    <n v="98115"/>
    <x v="1"/>
    <s v="OFF-SU-10003567"/>
    <x v="1"/>
    <x v="14"/>
    <s v="Stiletto Hand Letter Openers"/>
    <n v="28.8"/>
    <n v="3"/>
    <n v="0"/>
    <x v="3043"/>
    <x v="0"/>
    <x v="0"/>
    <x v="1"/>
    <x v="3"/>
  </r>
  <r>
    <n v="6920"/>
    <s v="CA-2015-102806"/>
    <d v="2015-05-21T00:00:00"/>
    <d v="2015-05-28T00:00:00"/>
    <s v="Standard Class"/>
    <s v="HG-14965"/>
    <x v="428"/>
    <x v="1"/>
    <s v="United States"/>
    <s v="Philadelphia"/>
    <x v="9"/>
    <n v="19143"/>
    <x v="3"/>
    <s v="OFF-BI-10001597"/>
    <x v="1"/>
    <x v="8"/>
    <s v="Wilson Jones Ledger-Size, Piano-Hinge Binder, 2&quot;, Blue"/>
    <n v="24.588000000000001"/>
    <n v="2"/>
    <n v="0.7"/>
    <x v="5449"/>
    <x v="1"/>
    <x v="1"/>
    <x v="1"/>
    <x v="5"/>
  </r>
  <r>
    <n v="6921"/>
    <s v="CA-2017-121706"/>
    <d v="2017-02-26T00:00:00"/>
    <d v="2017-03-02T00:00:00"/>
    <s v="Standard Class"/>
    <s v="BM-11140"/>
    <x v="78"/>
    <x v="0"/>
    <s v="United States"/>
    <s v="Santa Barbara"/>
    <x v="1"/>
    <n v="93101"/>
    <x v="1"/>
    <s v="OFF-AP-10003287"/>
    <x v="1"/>
    <x v="9"/>
    <s v="Tripp Lite TLP810NET Broadband Surge for Modem/Fax"/>
    <n v="356.79"/>
    <n v="7"/>
    <n v="0"/>
    <x v="5450"/>
    <x v="0"/>
    <x v="3"/>
    <x v="3"/>
    <x v="11"/>
  </r>
  <r>
    <n v="6922"/>
    <s v="CA-2017-109211"/>
    <d v="2017-04-04T00:00:00"/>
    <d v="2017-04-10T00:00:00"/>
    <s v="Standard Class"/>
    <s v="PS-19045"/>
    <x v="390"/>
    <x v="2"/>
    <s v="United States"/>
    <s v="New York City"/>
    <x v="15"/>
    <n v="10011"/>
    <x v="3"/>
    <s v="OFF-EN-10001532"/>
    <x v="1"/>
    <x v="12"/>
    <s v="Brown Kraft Recycled Envelopes"/>
    <n v="16.98"/>
    <n v="1"/>
    <n v="0"/>
    <x v="5451"/>
    <x v="0"/>
    <x v="3"/>
    <x v="1"/>
    <x v="3"/>
  </r>
  <r>
    <n v="6923"/>
    <s v="CA-2015-134257"/>
    <d v="2015-03-16T00:00:00"/>
    <d v="2015-03-19T00:00:00"/>
    <s v="Second Class"/>
    <s v="MS-17710"/>
    <x v="384"/>
    <x v="0"/>
    <s v="United States"/>
    <s v="Auburn"/>
    <x v="19"/>
    <n v="36830"/>
    <x v="0"/>
    <s v="OFF-LA-10003930"/>
    <x v="1"/>
    <x v="2"/>
    <s v="Dot Matrix Printer Tape Reel Labels, White, 5000/Box"/>
    <n v="491.55"/>
    <n v="5"/>
    <n v="0"/>
    <x v="5452"/>
    <x v="0"/>
    <x v="1"/>
    <x v="3"/>
    <x v="10"/>
  </r>
  <r>
    <n v="6924"/>
    <s v="CA-2015-134257"/>
    <d v="2015-03-16T00:00:00"/>
    <d v="2015-03-19T00:00:00"/>
    <s v="Second Class"/>
    <s v="MS-17710"/>
    <x v="384"/>
    <x v="0"/>
    <s v="United States"/>
    <s v="Auburn"/>
    <x v="19"/>
    <n v="36830"/>
    <x v="0"/>
    <s v="OFF-EN-10003845"/>
    <x v="1"/>
    <x v="12"/>
    <s v="Colored Envelopes"/>
    <n v="7.38"/>
    <n v="2"/>
    <n v="0"/>
    <x v="5453"/>
    <x v="0"/>
    <x v="1"/>
    <x v="3"/>
    <x v="10"/>
  </r>
  <r>
    <n v="6925"/>
    <s v="CA-2015-137925"/>
    <d v="2015-11-30T00:00:00"/>
    <d v="2015-12-04T00:00:00"/>
    <s v="Standard Class"/>
    <s v="JL-15235"/>
    <x v="538"/>
    <x v="0"/>
    <s v="United States"/>
    <s v="New York City"/>
    <x v="15"/>
    <n v="10035"/>
    <x v="3"/>
    <s v="OFF-PA-10002659"/>
    <x v="1"/>
    <x v="10"/>
    <s v="Avoid Verbal Orders Carbonless Minifold Book"/>
    <n v="23.66"/>
    <n v="7"/>
    <n v="0"/>
    <x v="5454"/>
    <x v="0"/>
    <x v="1"/>
    <x v="0"/>
    <x v="0"/>
  </r>
  <r>
    <n v="6926"/>
    <s v="CA-2015-137925"/>
    <d v="2015-11-30T00:00:00"/>
    <d v="2015-12-04T00:00:00"/>
    <s v="Standard Class"/>
    <s v="JL-15235"/>
    <x v="538"/>
    <x v="0"/>
    <s v="United States"/>
    <s v="New York City"/>
    <x v="15"/>
    <n v="10035"/>
    <x v="3"/>
    <s v="FUR-BO-10001608"/>
    <x v="0"/>
    <x v="0"/>
    <s v="Hon Metal Bookcases, Black"/>
    <n v="681.40800000000002"/>
    <n v="12"/>
    <n v="0.2"/>
    <x v="3128"/>
    <x v="2"/>
    <x v="1"/>
    <x v="0"/>
    <x v="0"/>
  </r>
  <r>
    <n v="6927"/>
    <s v="CA-2016-140046"/>
    <d v="2016-07-28T00:00:00"/>
    <d v="2016-08-03T00:00:00"/>
    <s v="Standard Class"/>
    <s v="KM-16660"/>
    <x v="730"/>
    <x v="0"/>
    <s v="United States"/>
    <s v="Los Angeles"/>
    <x v="1"/>
    <n v="90032"/>
    <x v="1"/>
    <s v="OFF-LA-10000305"/>
    <x v="1"/>
    <x v="2"/>
    <s v="Avery 495"/>
    <n v="18.899999999999999"/>
    <n v="3"/>
    <n v="0"/>
    <x v="276"/>
    <x v="0"/>
    <x v="0"/>
    <x v="2"/>
    <x v="7"/>
  </r>
  <r>
    <n v="6928"/>
    <s v="CA-2016-140382"/>
    <d v="2016-06-23T00:00:00"/>
    <d v="2016-06-25T00:00:00"/>
    <s v="Second Class"/>
    <s v="RD-19900"/>
    <x v="76"/>
    <x v="0"/>
    <s v="United States"/>
    <s v="San Francisco"/>
    <x v="1"/>
    <n v="94109"/>
    <x v="1"/>
    <s v="OFF-ST-10003638"/>
    <x v="1"/>
    <x v="4"/>
    <s v="Mobile Personal File Cube"/>
    <n v="93.68"/>
    <n v="4"/>
    <n v="0"/>
    <x v="5455"/>
    <x v="0"/>
    <x v="0"/>
    <x v="1"/>
    <x v="1"/>
  </r>
  <r>
    <n v="6929"/>
    <s v="CA-2016-140382"/>
    <d v="2016-06-23T00:00:00"/>
    <d v="2016-06-25T00:00:00"/>
    <s v="Second Class"/>
    <s v="RD-19900"/>
    <x v="76"/>
    <x v="0"/>
    <s v="United States"/>
    <s v="San Francisco"/>
    <x v="1"/>
    <n v="94109"/>
    <x v="1"/>
    <s v="OFF-LA-10001934"/>
    <x v="1"/>
    <x v="2"/>
    <s v="Avery 516"/>
    <n v="21.93"/>
    <n v="3"/>
    <n v="0"/>
    <x v="3555"/>
    <x v="0"/>
    <x v="0"/>
    <x v="1"/>
    <x v="1"/>
  </r>
  <r>
    <n v="6930"/>
    <s v="CA-2016-140382"/>
    <d v="2016-06-23T00:00:00"/>
    <d v="2016-06-25T00:00:00"/>
    <s v="Second Class"/>
    <s v="RD-19900"/>
    <x v="76"/>
    <x v="0"/>
    <s v="United States"/>
    <s v="San Francisco"/>
    <x v="1"/>
    <n v="94109"/>
    <x v="1"/>
    <s v="TEC-PH-10003012"/>
    <x v="2"/>
    <x v="7"/>
    <s v="Nortel Meridian M3904 Professional Digital phone"/>
    <n v="862.34400000000005"/>
    <n v="7"/>
    <n v="0.2"/>
    <x v="5456"/>
    <x v="2"/>
    <x v="0"/>
    <x v="1"/>
    <x v="1"/>
  </r>
  <r>
    <n v="6931"/>
    <s v="CA-2016-140382"/>
    <d v="2016-06-23T00:00:00"/>
    <d v="2016-06-25T00:00:00"/>
    <s v="Second Class"/>
    <s v="RD-19900"/>
    <x v="76"/>
    <x v="0"/>
    <s v="United States"/>
    <s v="San Francisco"/>
    <x v="1"/>
    <n v="94109"/>
    <x v="1"/>
    <s v="OFF-PA-10001019"/>
    <x v="1"/>
    <x v="10"/>
    <s v="Xerox 1884"/>
    <n v="19.98"/>
    <n v="1"/>
    <n v="0"/>
    <x v="1896"/>
    <x v="0"/>
    <x v="0"/>
    <x v="1"/>
    <x v="1"/>
  </r>
  <r>
    <n v="6932"/>
    <s v="CA-2014-164182"/>
    <d v="2014-07-14T00:00:00"/>
    <d v="2014-07-18T00:00:00"/>
    <s v="Standard Class"/>
    <s v="ST-20530"/>
    <x v="461"/>
    <x v="0"/>
    <s v="United States"/>
    <s v="Philadelphia"/>
    <x v="9"/>
    <n v="19140"/>
    <x v="3"/>
    <s v="TEC-PH-10002070"/>
    <x v="2"/>
    <x v="7"/>
    <s v="Griffin GC36547 PowerJolt SE Lightning Charger"/>
    <n v="13.494"/>
    <n v="1"/>
    <n v="0.4"/>
    <x v="5457"/>
    <x v="1"/>
    <x v="2"/>
    <x v="2"/>
    <x v="7"/>
  </r>
  <r>
    <n v="6933"/>
    <s v="CA-2014-164182"/>
    <d v="2014-07-14T00:00:00"/>
    <d v="2014-07-18T00:00:00"/>
    <s v="Standard Class"/>
    <s v="ST-20530"/>
    <x v="461"/>
    <x v="0"/>
    <s v="United States"/>
    <s v="Philadelphia"/>
    <x v="9"/>
    <n v="19140"/>
    <x v="3"/>
    <s v="TEC-PH-10002583"/>
    <x v="2"/>
    <x v="7"/>
    <s v="iOttie HLCRIO102 Car Mount"/>
    <n v="23.988"/>
    <n v="2"/>
    <n v="0.4"/>
    <x v="1460"/>
    <x v="1"/>
    <x v="2"/>
    <x v="2"/>
    <x v="7"/>
  </r>
  <r>
    <n v="6934"/>
    <s v="CA-2014-164182"/>
    <d v="2014-07-14T00:00:00"/>
    <d v="2014-07-18T00:00:00"/>
    <s v="Standard Class"/>
    <s v="ST-20530"/>
    <x v="461"/>
    <x v="0"/>
    <s v="United States"/>
    <s v="Philadelphia"/>
    <x v="9"/>
    <n v="19140"/>
    <x v="3"/>
    <s v="FUR-FU-10001057"/>
    <x v="0"/>
    <x v="5"/>
    <s v="Tensor Track Tree Floor Lamp"/>
    <n v="31.984000000000002"/>
    <n v="2"/>
    <n v="0.2"/>
    <x v="4439"/>
    <x v="2"/>
    <x v="2"/>
    <x v="2"/>
    <x v="7"/>
  </r>
  <r>
    <n v="6935"/>
    <s v="CA-2014-164182"/>
    <d v="2014-07-14T00:00:00"/>
    <d v="2014-07-18T00:00:00"/>
    <s v="Standard Class"/>
    <s v="ST-20530"/>
    <x v="461"/>
    <x v="0"/>
    <s v="United States"/>
    <s v="Philadelphia"/>
    <x v="9"/>
    <n v="19140"/>
    <x v="3"/>
    <s v="OFF-AR-10001044"/>
    <x v="1"/>
    <x v="6"/>
    <s v="BOSTON Ranger #55 Pencil Sharpener, Black"/>
    <n v="41.584000000000003"/>
    <n v="2"/>
    <n v="0.2"/>
    <x v="5458"/>
    <x v="2"/>
    <x v="2"/>
    <x v="2"/>
    <x v="7"/>
  </r>
  <r>
    <n v="6936"/>
    <s v="CA-2017-137365"/>
    <d v="2017-11-30T00:00:00"/>
    <d v="2017-12-03T00:00:00"/>
    <s v="Second Class"/>
    <s v="BP-11095"/>
    <x v="162"/>
    <x v="1"/>
    <s v="United States"/>
    <s v="El Paso"/>
    <x v="5"/>
    <n v="79907"/>
    <x v="2"/>
    <s v="TEC-AC-10001767"/>
    <x v="2"/>
    <x v="11"/>
    <s v="SanDisk Ultra 64 GB MicroSDHC Class 10 Memory Card"/>
    <n v="95.975999999999999"/>
    <n v="3"/>
    <n v="0.2"/>
    <x v="99"/>
    <x v="2"/>
    <x v="3"/>
    <x v="0"/>
    <x v="0"/>
  </r>
  <r>
    <n v="6937"/>
    <s v="CA-2016-129847"/>
    <d v="2016-09-02T00:00:00"/>
    <d v="2016-09-04T00:00:00"/>
    <s v="First Class"/>
    <s v="TA-21385"/>
    <x v="638"/>
    <x v="2"/>
    <s v="United States"/>
    <s v="Chicago"/>
    <x v="10"/>
    <n v="60653"/>
    <x v="2"/>
    <s v="FUR-FU-10000277"/>
    <x v="0"/>
    <x v="5"/>
    <s v="Deflect-o DuraMat Antistatic Studded Beveled Mat for Medium Pile Carpeting"/>
    <n v="84.272000000000006"/>
    <n v="2"/>
    <n v="0.6"/>
    <x v="5459"/>
    <x v="1"/>
    <x v="0"/>
    <x v="2"/>
    <x v="8"/>
  </r>
  <r>
    <n v="6938"/>
    <s v="CA-2014-126963"/>
    <d v="2014-06-15T00:00:00"/>
    <d v="2014-06-15T00:00:00"/>
    <s v="Same Day"/>
    <s v="PS-18760"/>
    <x v="519"/>
    <x v="0"/>
    <s v="United States"/>
    <s v="El Paso"/>
    <x v="5"/>
    <n v="79907"/>
    <x v="2"/>
    <s v="OFF-PA-10001952"/>
    <x v="1"/>
    <x v="10"/>
    <s v="Xerox 1902"/>
    <n v="36.543999999999997"/>
    <n v="2"/>
    <n v="0.2"/>
    <x v="5460"/>
    <x v="2"/>
    <x v="2"/>
    <x v="1"/>
    <x v="1"/>
  </r>
  <r>
    <n v="6939"/>
    <s v="CA-2016-125094"/>
    <d v="2016-11-05T00:00:00"/>
    <d v="2016-11-09T00:00:00"/>
    <s v="Standard Class"/>
    <s v="NP-18700"/>
    <x v="413"/>
    <x v="0"/>
    <s v="United States"/>
    <s v="Seattle"/>
    <x v="4"/>
    <n v="98105"/>
    <x v="1"/>
    <s v="TEC-AC-10004420"/>
    <x v="2"/>
    <x v="11"/>
    <s v="Cherry 142-key Programmable Keyboard"/>
    <n v="479.72"/>
    <n v="4"/>
    <n v="0"/>
    <x v="5461"/>
    <x v="0"/>
    <x v="0"/>
    <x v="0"/>
    <x v="0"/>
  </r>
  <r>
    <n v="6940"/>
    <s v="CA-2017-107132"/>
    <d v="2017-06-26T00:00:00"/>
    <d v="2017-06-30T00:00:00"/>
    <s v="Standard Class"/>
    <s v="SC-20260"/>
    <x v="609"/>
    <x v="1"/>
    <s v="United States"/>
    <s v="New York City"/>
    <x v="15"/>
    <n v="10009"/>
    <x v="3"/>
    <s v="OFF-BI-10001071"/>
    <x v="1"/>
    <x v="8"/>
    <s v="GBC ProClick Punch Binding System"/>
    <n v="102.36799999999999"/>
    <n v="2"/>
    <n v="0.2"/>
    <x v="5462"/>
    <x v="2"/>
    <x v="3"/>
    <x v="1"/>
    <x v="1"/>
  </r>
  <r>
    <n v="6941"/>
    <s v="CA-2017-107132"/>
    <d v="2017-06-26T00:00:00"/>
    <d v="2017-06-30T00:00:00"/>
    <s v="Standard Class"/>
    <s v="SC-20260"/>
    <x v="609"/>
    <x v="1"/>
    <s v="United States"/>
    <s v="New York City"/>
    <x v="15"/>
    <n v="10009"/>
    <x v="3"/>
    <s v="OFF-SU-10002503"/>
    <x v="1"/>
    <x v="14"/>
    <s v="Acme Preferred Stainless Steel Scissors"/>
    <n v="28.4"/>
    <n v="5"/>
    <n v="0"/>
    <x v="3220"/>
    <x v="0"/>
    <x v="3"/>
    <x v="1"/>
    <x v="1"/>
  </r>
  <r>
    <n v="6942"/>
    <s v="CA-2017-107132"/>
    <d v="2017-06-26T00:00:00"/>
    <d v="2017-06-30T00:00:00"/>
    <s v="Standard Class"/>
    <s v="SC-20260"/>
    <x v="609"/>
    <x v="1"/>
    <s v="United States"/>
    <s v="New York City"/>
    <x v="15"/>
    <n v="10009"/>
    <x v="3"/>
    <s v="OFF-ST-10001490"/>
    <x v="1"/>
    <x v="4"/>
    <s v="Hot File 7-Pocket, Floor Stand"/>
    <n v="713.88"/>
    <n v="4"/>
    <n v="0"/>
    <x v="5463"/>
    <x v="0"/>
    <x v="3"/>
    <x v="1"/>
    <x v="1"/>
  </r>
  <r>
    <n v="6943"/>
    <s v="CA-2017-107132"/>
    <d v="2017-06-26T00:00:00"/>
    <d v="2017-06-30T00:00:00"/>
    <s v="Standard Class"/>
    <s v="SC-20260"/>
    <x v="609"/>
    <x v="1"/>
    <s v="United States"/>
    <s v="New York City"/>
    <x v="15"/>
    <n v="10009"/>
    <x v="3"/>
    <s v="OFF-PA-10003790"/>
    <x v="1"/>
    <x v="10"/>
    <s v="Xerox 1991"/>
    <n v="68.52"/>
    <n v="3"/>
    <n v="0"/>
    <x v="4826"/>
    <x v="0"/>
    <x v="3"/>
    <x v="1"/>
    <x v="1"/>
  </r>
  <r>
    <n v="6944"/>
    <s v="CA-2015-139248"/>
    <d v="2015-07-25T00:00:00"/>
    <d v="2015-07-30T00:00:00"/>
    <s v="Standard Class"/>
    <s v="RD-19930"/>
    <x v="709"/>
    <x v="0"/>
    <s v="United States"/>
    <s v="Los Angeles"/>
    <x v="1"/>
    <n v="90032"/>
    <x v="1"/>
    <s v="TEC-PH-10004094"/>
    <x v="2"/>
    <x v="7"/>
    <s v="Motorola L703CM"/>
    <n v="623.96"/>
    <n v="5"/>
    <n v="0.2"/>
    <x v="5464"/>
    <x v="2"/>
    <x v="1"/>
    <x v="2"/>
    <x v="7"/>
  </r>
  <r>
    <n v="6945"/>
    <s v="CA-2014-148369"/>
    <d v="2014-09-23T00:00:00"/>
    <d v="2014-09-27T00:00:00"/>
    <s v="Standard Class"/>
    <s v="TH-21115"/>
    <x v="764"/>
    <x v="1"/>
    <s v="United States"/>
    <s v="Newark"/>
    <x v="13"/>
    <n v="19711"/>
    <x v="3"/>
    <s v="OFF-BI-10004876"/>
    <x v="1"/>
    <x v="8"/>
    <s v="Wilson Jones Suede Grain Vinyl Binders"/>
    <n v="11.12"/>
    <n v="4"/>
    <n v="0"/>
    <x v="5465"/>
    <x v="0"/>
    <x v="2"/>
    <x v="2"/>
    <x v="8"/>
  </r>
  <r>
    <n v="6946"/>
    <s v="CA-2016-106243"/>
    <d v="2016-09-30T00:00:00"/>
    <d v="2016-10-04T00:00:00"/>
    <s v="Standard Class"/>
    <s v="GM-14680"/>
    <x v="411"/>
    <x v="0"/>
    <s v="United States"/>
    <s v="New York City"/>
    <x v="15"/>
    <n v="10011"/>
    <x v="3"/>
    <s v="FUR-BO-10003034"/>
    <x v="0"/>
    <x v="0"/>
    <s v="O'Sullivan Elevations Bookcase, Cherry Finish"/>
    <n v="523.91999999999996"/>
    <n v="5"/>
    <n v="0.2"/>
    <x v="5466"/>
    <x v="2"/>
    <x v="0"/>
    <x v="2"/>
    <x v="8"/>
  </r>
  <r>
    <n v="6947"/>
    <s v="CA-2015-126466"/>
    <d v="2015-11-09T00:00:00"/>
    <d v="2015-11-13T00:00:00"/>
    <s v="Standard Class"/>
    <s v="JO-15550"/>
    <x v="270"/>
    <x v="2"/>
    <s v="United States"/>
    <s v="Roseville"/>
    <x v="1"/>
    <n v="95661"/>
    <x v="1"/>
    <s v="OFF-FA-10000490"/>
    <x v="1"/>
    <x v="13"/>
    <s v="OIC Binder Clips, Mini, 1/4&quot; Capacity, Black"/>
    <n v="2.48"/>
    <n v="2"/>
    <n v="0"/>
    <x v="5467"/>
    <x v="0"/>
    <x v="1"/>
    <x v="0"/>
    <x v="0"/>
  </r>
  <r>
    <n v="6948"/>
    <s v="CA-2015-130365"/>
    <d v="2015-04-25T00:00:00"/>
    <d v="2015-04-29T00:00:00"/>
    <s v="Standard Class"/>
    <s v="ZC-21910"/>
    <x v="233"/>
    <x v="0"/>
    <s v="United States"/>
    <s v="Aurora"/>
    <x v="10"/>
    <n v="60505"/>
    <x v="2"/>
    <s v="OFF-ST-10002574"/>
    <x v="1"/>
    <x v="4"/>
    <s v="SAFCO Commercial Wire Shelving, Black"/>
    <n v="221.024"/>
    <n v="2"/>
    <n v="0.2"/>
    <x v="3484"/>
    <x v="2"/>
    <x v="1"/>
    <x v="1"/>
    <x v="3"/>
  </r>
  <r>
    <n v="6949"/>
    <s v="CA-2015-130365"/>
    <d v="2015-04-25T00:00:00"/>
    <d v="2015-04-29T00:00:00"/>
    <s v="Standard Class"/>
    <s v="ZC-21910"/>
    <x v="233"/>
    <x v="0"/>
    <s v="United States"/>
    <s v="Aurora"/>
    <x v="10"/>
    <n v="60505"/>
    <x v="2"/>
    <s v="FUR-CH-10003535"/>
    <x v="0"/>
    <x v="1"/>
    <s v="Global Armless Task Chair, Royal Blue"/>
    <n v="128.05799999999999"/>
    <n v="3"/>
    <n v="0.3"/>
    <x v="3753"/>
    <x v="1"/>
    <x v="1"/>
    <x v="1"/>
    <x v="3"/>
  </r>
  <r>
    <n v="6950"/>
    <s v="CA-2017-143021"/>
    <d v="2017-11-19T00:00:00"/>
    <d v="2017-11-19T00:00:00"/>
    <s v="Same Day"/>
    <s v="AP-10720"/>
    <x v="399"/>
    <x v="2"/>
    <s v="United States"/>
    <s v="New York City"/>
    <x v="15"/>
    <n v="10011"/>
    <x v="3"/>
    <s v="OFF-BI-10001628"/>
    <x v="1"/>
    <x v="8"/>
    <s v="Acco Data Flex Cable Posts For Top &amp; Bottom Load Binders, 6&quot; Capacity"/>
    <n v="58.408000000000001"/>
    <n v="7"/>
    <n v="0.2"/>
    <x v="5468"/>
    <x v="2"/>
    <x v="3"/>
    <x v="0"/>
    <x v="0"/>
  </r>
  <r>
    <n v="6951"/>
    <s v="CA-2017-143021"/>
    <d v="2017-11-19T00:00:00"/>
    <d v="2017-11-19T00:00:00"/>
    <s v="Same Day"/>
    <s v="AP-10720"/>
    <x v="399"/>
    <x v="2"/>
    <s v="United States"/>
    <s v="New York City"/>
    <x v="15"/>
    <n v="10011"/>
    <x v="3"/>
    <s v="FUR-TA-10001676"/>
    <x v="0"/>
    <x v="3"/>
    <s v="Hon 61000 Series Interactive Training Tables"/>
    <n v="79.974000000000004"/>
    <n v="3"/>
    <n v="0.4"/>
    <x v="2838"/>
    <x v="1"/>
    <x v="3"/>
    <x v="0"/>
    <x v="0"/>
  </r>
  <r>
    <n v="6952"/>
    <s v="CA-2015-161767"/>
    <d v="2015-11-20T00:00:00"/>
    <d v="2015-11-24T00:00:00"/>
    <s v="Standard Class"/>
    <s v="GK-14620"/>
    <x v="136"/>
    <x v="1"/>
    <s v="United States"/>
    <s v="Dallas"/>
    <x v="5"/>
    <n v="75217"/>
    <x v="2"/>
    <s v="TEC-MA-10002790"/>
    <x v="2"/>
    <x v="15"/>
    <s v="NeatDesk Desktop Scanner &amp; Digital Filing System"/>
    <n v="479.988"/>
    <n v="2"/>
    <n v="0.4"/>
    <x v="5469"/>
    <x v="1"/>
    <x v="1"/>
    <x v="0"/>
    <x v="0"/>
  </r>
  <r>
    <n v="6953"/>
    <s v="CA-2015-129917"/>
    <d v="2015-10-02T00:00:00"/>
    <d v="2015-10-03T00:00:00"/>
    <s v="First Class"/>
    <s v="HM-14980"/>
    <x v="31"/>
    <x v="0"/>
    <s v="United States"/>
    <s v="Los Angeles"/>
    <x v="1"/>
    <n v="90008"/>
    <x v="1"/>
    <s v="OFF-BI-10001757"/>
    <x v="1"/>
    <x v="8"/>
    <s v="Pressboard Hanging Data Binders for Unburst Sheets"/>
    <n v="11.808"/>
    <n v="3"/>
    <n v="0.2"/>
    <x v="5470"/>
    <x v="2"/>
    <x v="1"/>
    <x v="0"/>
    <x v="2"/>
  </r>
  <r>
    <n v="6954"/>
    <s v="CA-2015-129917"/>
    <d v="2015-10-02T00:00:00"/>
    <d v="2015-10-03T00:00:00"/>
    <s v="First Class"/>
    <s v="HM-14980"/>
    <x v="31"/>
    <x v="0"/>
    <s v="United States"/>
    <s v="Los Angeles"/>
    <x v="1"/>
    <n v="90008"/>
    <x v="1"/>
    <s v="OFF-BI-10004828"/>
    <x v="1"/>
    <x v="8"/>
    <s v="GBC Poly Designer Binding Covers"/>
    <n v="53.567999999999998"/>
    <n v="4"/>
    <n v="0.2"/>
    <x v="5471"/>
    <x v="2"/>
    <x v="1"/>
    <x v="0"/>
    <x v="2"/>
  </r>
  <r>
    <n v="6955"/>
    <s v="CA-2015-129917"/>
    <d v="2015-10-02T00:00:00"/>
    <d v="2015-10-03T00:00:00"/>
    <s v="First Class"/>
    <s v="HM-14980"/>
    <x v="31"/>
    <x v="0"/>
    <s v="United States"/>
    <s v="Los Angeles"/>
    <x v="1"/>
    <n v="90008"/>
    <x v="1"/>
    <s v="TEC-PH-10000369"/>
    <x v="2"/>
    <x v="7"/>
    <s v="HTC One Mini"/>
    <n v="503.96"/>
    <n v="5"/>
    <n v="0.2"/>
    <x v="5153"/>
    <x v="2"/>
    <x v="1"/>
    <x v="0"/>
    <x v="2"/>
  </r>
  <r>
    <n v="6956"/>
    <s v="CA-2015-115420"/>
    <d v="2015-04-25T00:00:00"/>
    <d v="2015-05-02T00:00:00"/>
    <s v="Standard Class"/>
    <s v="LS-16945"/>
    <x v="322"/>
    <x v="1"/>
    <s v="United States"/>
    <s v="Los Angeles"/>
    <x v="1"/>
    <n v="90004"/>
    <x v="1"/>
    <s v="OFF-EN-10003862"/>
    <x v="1"/>
    <x v="12"/>
    <s v="Laser &amp; Ink Jet Business Envelopes"/>
    <n v="21.34"/>
    <n v="2"/>
    <n v="0"/>
    <x v="5472"/>
    <x v="0"/>
    <x v="1"/>
    <x v="1"/>
    <x v="3"/>
  </r>
  <r>
    <n v="6957"/>
    <s v="CA-2016-157588"/>
    <d v="2016-07-14T00:00:00"/>
    <d v="2016-07-19T00:00:00"/>
    <s v="Standard Class"/>
    <s v="AR-10570"/>
    <x v="781"/>
    <x v="0"/>
    <s v="United States"/>
    <s v="Columbus"/>
    <x v="32"/>
    <n v="31907"/>
    <x v="0"/>
    <s v="OFF-BI-10003963"/>
    <x v="1"/>
    <x v="8"/>
    <s v="Cardinal Holdit Data Disk Pockets"/>
    <n v="36.4"/>
    <n v="5"/>
    <n v="0"/>
    <x v="5473"/>
    <x v="0"/>
    <x v="0"/>
    <x v="2"/>
    <x v="7"/>
  </r>
  <r>
    <n v="6958"/>
    <s v="CA-2016-157588"/>
    <d v="2016-07-14T00:00:00"/>
    <d v="2016-07-19T00:00:00"/>
    <s v="Standard Class"/>
    <s v="AR-10570"/>
    <x v="781"/>
    <x v="0"/>
    <s v="United States"/>
    <s v="Columbus"/>
    <x v="32"/>
    <n v="31907"/>
    <x v="0"/>
    <s v="FUR-FU-10004848"/>
    <x v="0"/>
    <x v="5"/>
    <s v="Howard Miller 13-3/4&quot; Diameter Brushed Chrome Round Wall Clock"/>
    <n v="51.75"/>
    <n v="1"/>
    <n v="0"/>
    <x v="29"/>
    <x v="0"/>
    <x v="0"/>
    <x v="2"/>
    <x v="7"/>
  </r>
  <r>
    <n v="6959"/>
    <s v="CA-2015-167255"/>
    <d v="2015-09-27T00:00:00"/>
    <d v="2015-09-29T00:00:00"/>
    <s v="Second Class"/>
    <s v="RH-19510"/>
    <x v="563"/>
    <x v="2"/>
    <s v="United States"/>
    <s v="San Francisco"/>
    <x v="1"/>
    <n v="94110"/>
    <x v="1"/>
    <s v="OFF-ST-10001328"/>
    <x v="1"/>
    <x v="4"/>
    <s v="Personal Filing Tote with Lid, Black/Gray"/>
    <n v="15.51"/>
    <n v="1"/>
    <n v="0"/>
    <x v="5474"/>
    <x v="0"/>
    <x v="1"/>
    <x v="2"/>
    <x v="8"/>
  </r>
  <r>
    <n v="6960"/>
    <s v="CA-2015-167255"/>
    <d v="2015-09-27T00:00:00"/>
    <d v="2015-09-29T00:00:00"/>
    <s v="Second Class"/>
    <s v="RH-19510"/>
    <x v="563"/>
    <x v="2"/>
    <s v="United States"/>
    <s v="San Francisco"/>
    <x v="1"/>
    <n v="94110"/>
    <x v="1"/>
    <s v="OFF-PA-10002377"/>
    <x v="1"/>
    <x v="10"/>
    <s v="Xerox 1916"/>
    <n v="146.82"/>
    <n v="3"/>
    <n v="0"/>
    <x v="690"/>
    <x v="0"/>
    <x v="1"/>
    <x v="2"/>
    <x v="8"/>
  </r>
  <r>
    <n v="6961"/>
    <s v="CA-2015-167255"/>
    <d v="2015-09-27T00:00:00"/>
    <d v="2015-09-29T00:00:00"/>
    <s v="Second Class"/>
    <s v="RH-19510"/>
    <x v="563"/>
    <x v="2"/>
    <s v="United States"/>
    <s v="San Francisco"/>
    <x v="1"/>
    <n v="94110"/>
    <x v="1"/>
    <s v="OFF-PA-10003441"/>
    <x v="1"/>
    <x v="10"/>
    <s v="Xerox 226"/>
    <n v="12.96"/>
    <n v="2"/>
    <n v="0"/>
    <x v="91"/>
    <x v="0"/>
    <x v="1"/>
    <x v="2"/>
    <x v="8"/>
  </r>
  <r>
    <n v="6962"/>
    <s v="CA-2017-162096"/>
    <d v="2017-11-10T00:00:00"/>
    <d v="2017-11-10T00:00:00"/>
    <s v="Same Day"/>
    <s v="TB-21190"/>
    <x v="353"/>
    <x v="2"/>
    <s v="United States"/>
    <s v="Riverside"/>
    <x v="1"/>
    <n v="92503"/>
    <x v="1"/>
    <s v="OFF-AR-10002221"/>
    <x v="1"/>
    <x v="6"/>
    <s v="12 Colored Short Pencils"/>
    <n v="7.8"/>
    <n v="3"/>
    <n v="0"/>
    <x v="5475"/>
    <x v="0"/>
    <x v="3"/>
    <x v="0"/>
    <x v="0"/>
  </r>
  <r>
    <n v="6963"/>
    <s v="CA-2016-157161"/>
    <d v="2016-07-16T00:00:00"/>
    <d v="2016-07-20T00:00:00"/>
    <s v="Second Class"/>
    <s v="JD-15895"/>
    <x v="63"/>
    <x v="1"/>
    <s v="United States"/>
    <s v="Columbia"/>
    <x v="20"/>
    <n v="29203"/>
    <x v="0"/>
    <s v="OFF-EN-10001509"/>
    <x v="1"/>
    <x v="12"/>
    <s v="Poly String Tie Envelopes"/>
    <n v="10.199999999999999"/>
    <n v="5"/>
    <n v="0"/>
    <x v="5476"/>
    <x v="0"/>
    <x v="0"/>
    <x v="2"/>
    <x v="7"/>
  </r>
  <r>
    <n v="6964"/>
    <s v="CA-2016-157161"/>
    <d v="2016-07-16T00:00:00"/>
    <d v="2016-07-20T00:00:00"/>
    <s v="Second Class"/>
    <s v="JD-15895"/>
    <x v="63"/>
    <x v="1"/>
    <s v="United States"/>
    <s v="Columbia"/>
    <x v="20"/>
    <n v="29203"/>
    <x v="0"/>
    <s v="OFF-AR-10003338"/>
    <x v="1"/>
    <x v="6"/>
    <s v="Eberhard Faber 3 1/2&quot; Golf Pencils"/>
    <n v="22.32"/>
    <n v="3"/>
    <n v="0"/>
    <x v="5477"/>
    <x v="0"/>
    <x v="0"/>
    <x v="2"/>
    <x v="7"/>
  </r>
  <r>
    <n v="6965"/>
    <s v="CA-2016-157161"/>
    <d v="2016-07-16T00:00:00"/>
    <d v="2016-07-20T00:00:00"/>
    <s v="Second Class"/>
    <s v="JD-15895"/>
    <x v="63"/>
    <x v="1"/>
    <s v="United States"/>
    <s v="Columbia"/>
    <x v="20"/>
    <n v="29203"/>
    <x v="0"/>
    <s v="OFF-BI-10004728"/>
    <x v="1"/>
    <x v="8"/>
    <s v="Wilson Jones Turn Tabs Binder Tool for Ring Binders"/>
    <n v="24.1"/>
    <n v="5"/>
    <n v="0"/>
    <x v="5478"/>
    <x v="0"/>
    <x v="0"/>
    <x v="2"/>
    <x v="7"/>
  </r>
  <r>
    <n v="6966"/>
    <s v="CA-2016-157161"/>
    <d v="2016-07-16T00:00:00"/>
    <d v="2016-07-20T00:00:00"/>
    <s v="Second Class"/>
    <s v="JD-15895"/>
    <x v="63"/>
    <x v="1"/>
    <s v="United States"/>
    <s v="Columbia"/>
    <x v="20"/>
    <n v="29203"/>
    <x v="0"/>
    <s v="TEC-AC-10000358"/>
    <x v="2"/>
    <x v="11"/>
    <s v="Imation Secure Drive + Hardware Encrypted USB flash drive - 16 GB"/>
    <n v="75.98"/>
    <n v="2"/>
    <n v="0"/>
    <x v="5479"/>
    <x v="0"/>
    <x v="0"/>
    <x v="2"/>
    <x v="7"/>
  </r>
  <r>
    <n v="6967"/>
    <s v="CA-2016-157161"/>
    <d v="2016-07-16T00:00:00"/>
    <d v="2016-07-20T00:00:00"/>
    <s v="Second Class"/>
    <s v="JD-15895"/>
    <x v="63"/>
    <x v="1"/>
    <s v="United States"/>
    <s v="Columbia"/>
    <x v="20"/>
    <n v="29203"/>
    <x v="0"/>
    <s v="OFF-BI-10002764"/>
    <x v="1"/>
    <x v="8"/>
    <s v="Recycled Pressboard Report Cover with Reinforced Top Hinge"/>
    <n v="6.46"/>
    <n v="2"/>
    <n v="0"/>
    <x v="5480"/>
    <x v="0"/>
    <x v="0"/>
    <x v="2"/>
    <x v="7"/>
  </r>
  <r>
    <n v="6968"/>
    <s v="CA-2016-157161"/>
    <d v="2016-07-16T00:00:00"/>
    <d v="2016-07-20T00:00:00"/>
    <s v="Second Class"/>
    <s v="JD-15895"/>
    <x v="63"/>
    <x v="1"/>
    <s v="United States"/>
    <s v="Columbia"/>
    <x v="20"/>
    <n v="29203"/>
    <x v="0"/>
    <s v="OFF-PA-10001461"/>
    <x v="1"/>
    <x v="10"/>
    <s v="HP Office Paper (20Lb. and 87 Bright)"/>
    <n v="60.12"/>
    <n v="9"/>
    <n v="0"/>
    <x v="1958"/>
    <x v="0"/>
    <x v="0"/>
    <x v="2"/>
    <x v="7"/>
  </r>
  <r>
    <n v="6969"/>
    <s v="CA-2015-110765"/>
    <d v="2015-10-16T00:00:00"/>
    <d v="2015-10-20T00:00:00"/>
    <s v="Second Class"/>
    <s v="MP-17965"/>
    <x v="172"/>
    <x v="1"/>
    <s v="United States"/>
    <s v="New York City"/>
    <x v="15"/>
    <n v="10011"/>
    <x v="3"/>
    <s v="TEC-PH-10004165"/>
    <x v="2"/>
    <x v="7"/>
    <s v="Mitel MiVoice 5330e IP Phone"/>
    <n v="824.97"/>
    <n v="3"/>
    <n v="0"/>
    <x v="5481"/>
    <x v="0"/>
    <x v="1"/>
    <x v="0"/>
    <x v="2"/>
  </r>
  <r>
    <n v="6970"/>
    <s v="CA-2016-163937"/>
    <d v="2016-01-10T00:00:00"/>
    <d v="2016-01-13T00:00:00"/>
    <s v="Second Class"/>
    <s v="JB-16000"/>
    <x v="677"/>
    <x v="0"/>
    <s v="United States"/>
    <s v="Longview"/>
    <x v="4"/>
    <n v="98632"/>
    <x v="1"/>
    <s v="FUR-FU-10000010"/>
    <x v="0"/>
    <x v="5"/>
    <s v="DAX Value U-Channel Document Frames, Easel Back"/>
    <n v="24.85"/>
    <n v="5"/>
    <n v="0"/>
    <x v="5482"/>
    <x v="0"/>
    <x v="0"/>
    <x v="3"/>
    <x v="9"/>
  </r>
  <r>
    <n v="6971"/>
    <s v="CA-2017-153822"/>
    <d v="2017-09-19T00:00:00"/>
    <d v="2017-09-25T00:00:00"/>
    <s v="Standard Class"/>
    <s v="AB-10105"/>
    <x v="455"/>
    <x v="0"/>
    <s v="United States"/>
    <s v="Phoenix"/>
    <x v="16"/>
    <n v="85023"/>
    <x v="1"/>
    <s v="OFF-ST-10000321"/>
    <x v="1"/>
    <x v="4"/>
    <s v="Akro Stacking Bins"/>
    <n v="12.624000000000001"/>
    <n v="2"/>
    <n v="0.2"/>
    <x v="5483"/>
    <x v="2"/>
    <x v="3"/>
    <x v="2"/>
    <x v="8"/>
  </r>
  <r>
    <n v="6972"/>
    <s v="CA-2017-153822"/>
    <d v="2017-09-19T00:00:00"/>
    <d v="2017-09-25T00:00:00"/>
    <s v="Standard Class"/>
    <s v="AB-10105"/>
    <x v="455"/>
    <x v="0"/>
    <s v="United States"/>
    <s v="Phoenix"/>
    <x v="16"/>
    <n v="85023"/>
    <x v="1"/>
    <s v="TEC-AC-10000109"/>
    <x v="2"/>
    <x v="11"/>
    <s v="Sony Micro Vault Click 16 GB USB 2.0 Flash Drive"/>
    <n v="89.584000000000003"/>
    <n v="2"/>
    <n v="0.2"/>
    <x v="214"/>
    <x v="2"/>
    <x v="3"/>
    <x v="2"/>
    <x v="8"/>
  </r>
  <r>
    <n v="6973"/>
    <s v="CA-2017-153822"/>
    <d v="2017-09-19T00:00:00"/>
    <d v="2017-09-25T00:00:00"/>
    <s v="Standard Class"/>
    <s v="AB-10105"/>
    <x v="455"/>
    <x v="0"/>
    <s v="United States"/>
    <s v="Phoenix"/>
    <x v="16"/>
    <n v="85023"/>
    <x v="1"/>
    <s v="TEC-PH-10002415"/>
    <x v="2"/>
    <x v="7"/>
    <s v="Polycom VoiceStation 500 Conference phone"/>
    <n v="471.92"/>
    <n v="2"/>
    <n v="0.2"/>
    <x v="2992"/>
    <x v="2"/>
    <x v="3"/>
    <x v="2"/>
    <x v="8"/>
  </r>
  <r>
    <n v="6974"/>
    <s v="CA-2017-153822"/>
    <d v="2017-09-19T00:00:00"/>
    <d v="2017-09-25T00:00:00"/>
    <s v="Standard Class"/>
    <s v="AB-10105"/>
    <x v="455"/>
    <x v="0"/>
    <s v="United States"/>
    <s v="Phoenix"/>
    <x v="16"/>
    <n v="85023"/>
    <x v="1"/>
    <s v="OFF-BI-10001460"/>
    <x v="1"/>
    <x v="8"/>
    <s v="Plastic Binding Combs"/>
    <n v="18.18"/>
    <n v="4"/>
    <n v="0.7"/>
    <x v="5484"/>
    <x v="1"/>
    <x v="3"/>
    <x v="2"/>
    <x v="8"/>
  </r>
  <r>
    <n v="6975"/>
    <s v="CA-2017-146185"/>
    <d v="2017-09-15T00:00:00"/>
    <d v="2017-09-19T00:00:00"/>
    <s v="Standard Class"/>
    <s v="CC-12145"/>
    <x v="230"/>
    <x v="0"/>
    <s v="United States"/>
    <s v="Houston"/>
    <x v="5"/>
    <n v="77095"/>
    <x v="2"/>
    <s v="OFF-AR-10002987"/>
    <x v="1"/>
    <x v="6"/>
    <s v="Prismacolor Color Pencil Set"/>
    <n v="31.744"/>
    <n v="2"/>
    <n v="0.2"/>
    <x v="3223"/>
    <x v="2"/>
    <x v="3"/>
    <x v="2"/>
    <x v="8"/>
  </r>
  <r>
    <n v="6976"/>
    <s v="CA-2015-112144"/>
    <d v="2015-06-28T00:00:00"/>
    <d v="2015-07-02T00:00:00"/>
    <s v="Standard Class"/>
    <s v="CY-12745"/>
    <x v="388"/>
    <x v="1"/>
    <s v="United States"/>
    <s v="Gilbert"/>
    <x v="16"/>
    <n v="85234"/>
    <x v="1"/>
    <s v="OFF-LA-10000443"/>
    <x v="1"/>
    <x v="2"/>
    <s v="Avery 501"/>
    <n v="5.9039999999999999"/>
    <n v="2"/>
    <n v="0.2"/>
    <x v="2318"/>
    <x v="2"/>
    <x v="1"/>
    <x v="1"/>
    <x v="1"/>
  </r>
  <r>
    <n v="6977"/>
    <s v="CA-2015-112144"/>
    <d v="2015-06-28T00:00:00"/>
    <d v="2015-07-02T00:00:00"/>
    <s v="Standard Class"/>
    <s v="CY-12745"/>
    <x v="388"/>
    <x v="1"/>
    <s v="United States"/>
    <s v="Gilbert"/>
    <x v="16"/>
    <n v="85234"/>
    <x v="1"/>
    <s v="FUR-FU-10004306"/>
    <x v="0"/>
    <x v="5"/>
    <s v="Electrix Halogen Magnifier Lamp"/>
    <n v="621.76"/>
    <n v="4"/>
    <n v="0.2"/>
    <x v="5485"/>
    <x v="2"/>
    <x v="1"/>
    <x v="1"/>
    <x v="1"/>
  </r>
  <r>
    <n v="6978"/>
    <s v="US-2016-119298"/>
    <d v="2016-11-25T00:00:00"/>
    <d v="2016-11-28T00:00:00"/>
    <s v="First Class"/>
    <s v="EP-13915"/>
    <x v="212"/>
    <x v="0"/>
    <s v="United States"/>
    <s v="Jonesboro"/>
    <x v="36"/>
    <n v="72401"/>
    <x v="0"/>
    <s v="TEC-PH-10002564"/>
    <x v="2"/>
    <x v="7"/>
    <s v="OtterBox Defender Series Case - Samsung Galaxy S4"/>
    <n v="59.98"/>
    <n v="2"/>
    <n v="0"/>
    <x v="5486"/>
    <x v="0"/>
    <x v="0"/>
    <x v="0"/>
    <x v="0"/>
  </r>
  <r>
    <n v="6979"/>
    <s v="CA-2017-155159"/>
    <d v="2017-11-25T00:00:00"/>
    <d v="2017-11-29T00:00:00"/>
    <s v="Second Class"/>
    <s v="DL-13315"/>
    <x v="111"/>
    <x v="0"/>
    <s v="United States"/>
    <s v="Atlanta"/>
    <x v="32"/>
    <n v="30318"/>
    <x v="0"/>
    <s v="OFF-PA-10003724"/>
    <x v="1"/>
    <x v="10"/>
    <s v="Wirebound Message Book, 4 per Page"/>
    <n v="48.87"/>
    <n v="9"/>
    <n v="0"/>
    <x v="5487"/>
    <x v="0"/>
    <x v="3"/>
    <x v="0"/>
    <x v="0"/>
  </r>
  <r>
    <n v="6980"/>
    <s v="CA-2017-149076"/>
    <d v="2017-01-14T00:00:00"/>
    <d v="2017-01-19T00:00:00"/>
    <s v="Standard Class"/>
    <s v="SO-20335"/>
    <x v="2"/>
    <x v="0"/>
    <s v="United States"/>
    <s v="Los Angeles"/>
    <x v="1"/>
    <n v="90036"/>
    <x v="1"/>
    <s v="OFF-PA-10000483"/>
    <x v="1"/>
    <x v="10"/>
    <s v="Xerox 19"/>
    <n v="154.9"/>
    <n v="5"/>
    <n v="0"/>
    <x v="931"/>
    <x v="0"/>
    <x v="3"/>
    <x v="3"/>
    <x v="9"/>
  </r>
  <r>
    <n v="6981"/>
    <s v="CA-2014-146990"/>
    <d v="2014-11-07T00:00:00"/>
    <d v="2014-11-08T00:00:00"/>
    <s v="First Class"/>
    <s v="BP-11095"/>
    <x v="162"/>
    <x v="1"/>
    <s v="United States"/>
    <s v="New York City"/>
    <x v="15"/>
    <n v="10024"/>
    <x v="3"/>
    <s v="OFF-FA-10000611"/>
    <x v="1"/>
    <x v="13"/>
    <s v="Binder Clips by OIC"/>
    <n v="5.92"/>
    <n v="4"/>
    <n v="0"/>
    <x v="5488"/>
    <x v="0"/>
    <x v="2"/>
    <x v="0"/>
    <x v="0"/>
  </r>
  <r>
    <n v="6982"/>
    <s v="CA-2014-146990"/>
    <d v="2014-11-07T00:00:00"/>
    <d v="2014-11-08T00:00:00"/>
    <s v="First Class"/>
    <s v="BP-11095"/>
    <x v="162"/>
    <x v="1"/>
    <s v="United States"/>
    <s v="New York City"/>
    <x v="15"/>
    <n v="10024"/>
    <x v="3"/>
    <s v="OFF-PA-10000246"/>
    <x v="1"/>
    <x v="10"/>
    <s v="Riverleaf Stik-Withit Designer Note Cubes"/>
    <n v="30.18"/>
    <n v="3"/>
    <n v="0"/>
    <x v="5489"/>
    <x v="0"/>
    <x v="2"/>
    <x v="0"/>
    <x v="0"/>
  </r>
  <r>
    <n v="6983"/>
    <s v="CA-2016-116526"/>
    <d v="2016-09-01T00:00:00"/>
    <d v="2016-09-05T00:00:00"/>
    <s v="Standard Class"/>
    <s v="JA-15970"/>
    <x v="350"/>
    <x v="0"/>
    <s v="United States"/>
    <s v="Detroit"/>
    <x v="12"/>
    <n v="48227"/>
    <x v="2"/>
    <s v="OFF-BI-10004728"/>
    <x v="1"/>
    <x v="8"/>
    <s v="Wilson Jones Turn Tabs Binder Tool for Ring Binders"/>
    <n v="24.1"/>
    <n v="5"/>
    <n v="0"/>
    <x v="5478"/>
    <x v="0"/>
    <x v="0"/>
    <x v="2"/>
    <x v="8"/>
  </r>
  <r>
    <n v="6984"/>
    <s v="CA-2016-116526"/>
    <d v="2016-09-01T00:00:00"/>
    <d v="2016-09-05T00:00:00"/>
    <s v="Standard Class"/>
    <s v="JA-15970"/>
    <x v="350"/>
    <x v="0"/>
    <s v="United States"/>
    <s v="Detroit"/>
    <x v="12"/>
    <n v="48227"/>
    <x v="2"/>
    <s v="TEC-PH-10002365"/>
    <x v="2"/>
    <x v="7"/>
    <s v="Belkin Grip Candy Sheer Case / Cover for iPhone 5 and 5S"/>
    <n v="8.7799999999999994"/>
    <n v="1"/>
    <n v="0"/>
    <x v="5490"/>
    <x v="0"/>
    <x v="0"/>
    <x v="2"/>
    <x v="8"/>
  </r>
  <r>
    <n v="6985"/>
    <s v="CA-2016-116526"/>
    <d v="2016-09-01T00:00:00"/>
    <d v="2016-09-05T00:00:00"/>
    <s v="Standard Class"/>
    <s v="JA-15970"/>
    <x v="350"/>
    <x v="0"/>
    <s v="United States"/>
    <s v="Detroit"/>
    <x v="12"/>
    <n v="48227"/>
    <x v="2"/>
    <s v="OFF-AP-10002457"/>
    <x v="1"/>
    <x v="9"/>
    <s v="Eureka The Boss Plus 12-Amp Hard Box Upright Vacuum, Red"/>
    <n v="376.74"/>
    <n v="4"/>
    <n v="0.1"/>
    <x v="5491"/>
    <x v="3"/>
    <x v="0"/>
    <x v="2"/>
    <x v="8"/>
  </r>
  <r>
    <n v="6986"/>
    <s v="CA-2016-116526"/>
    <d v="2016-09-01T00:00:00"/>
    <d v="2016-09-05T00:00:00"/>
    <s v="Standard Class"/>
    <s v="JA-15970"/>
    <x v="350"/>
    <x v="0"/>
    <s v="United States"/>
    <s v="Detroit"/>
    <x v="12"/>
    <n v="48227"/>
    <x v="2"/>
    <s v="OFF-BI-10000320"/>
    <x v="1"/>
    <x v="8"/>
    <s v="GBC Plastic Binding Combs"/>
    <n v="29.52"/>
    <n v="4"/>
    <n v="0"/>
    <x v="3920"/>
    <x v="0"/>
    <x v="0"/>
    <x v="2"/>
    <x v="8"/>
  </r>
  <r>
    <n v="6987"/>
    <s v="CA-2016-116526"/>
    <d v="2016-09-01T00:00:00"/>
    <d v="2016-09-05T00:00:00"/>
    <s v="Standard Class"/>
    <s v="JA-15970"/>
    <x v="350"/>
    <x v="0"/>
    <s v="United States"/>
    <s v="Detroit"/>
    <x v="12"/>
    <n v="48227"/>
    <x v="2"/>
    <s v="OFF-AR-10004999"/>
    <x v="1"/>
    <x v="6"/>
    <s v="Newell 315"/>
    <n v="11.96"/>
    <n v="2"/>
    <n v="0"/>
    <x v="3320"/>
    <x v="0"/>
    <x v="0"/>
    <x v="2"/>
    <x v="8"/>
  </r>
  <r>
    <n v="6988"/>
    <s v="CA-2016-116526"/>
    <d v="2016-09-01T00:00:00"/>
    <d v="2016-09-05T00:00:00"/>
    <s v="Standard Class"/>
    <s v="JA-15970"/>
    <x v="350"/>
    <x v="0"/>
    <s v="United States"/>
    <s v="Detroit"/>
    <x v="12"/>
    <n v="48227"/>
    <x v="2"/>
    <s v="OFF-BI-10001116"/>
    <x v="1"/>
    <x v="8"/>
    <s v="Wilson Jones 1&quot; Hanging DublLock Ring Binders"/>
    <n v="26.4"/>
    <n v="5"/>
    <n v="0"/>
    <x v="4630"/>
    <x v="0"/>
    <x v="0"/>
    <x v="2"/>
    <x v="8"/>
  </r>
  <r>
    <n v="6989"/>
    <s v="CA-2017-158561"/>
    <d v="2017-11-11T00:00:00"/>
    <d v="2017-11-16T00:00:00"/>
    <s v="Second Class"/>
    <s v="BB-11545"/>
    <x v="179"/>
    <x v="1"/>
    <s v="United States"/>
    <s v="Fort Lauderdale"/>
    <x v="2"/>
    <n v="33311"/>
    <x v="0"/>
    <s v="OFF-AP-10002651"/>
    <x v="1"/>
    <x v="9"/>
    <s v="Hoover Upright Vacuum With Dirt Cup"/>
    <n v="1158.1199999999999"/>
    <n v="5"/>
    <n v="0.2"/>
    <x v="5492"/>
    <x v="2"/>
    <x v="3"/>
    <x v="0"/>
    <x v="0"/>
  </r>
  <r>
    <n v="6990"/>
    <s v="CA-2017-165099"/>
    <d v="2017-12-11T00:00:00"/>
    <d v="2017-12-13T00:00:00"/>
    <s v="First Class"/>
    <s v="DK-13375"/>
    <x v="589"/>
    <x v="0"/>
    <s v="United States"/>
    <s v="Abilene"/>
    <x v="5"/>
    <n v="79605"/>
    <x v="2"/>
    <s v="OFF-AP-10001634"/>
    <x v="1"/>
    <x v="9"/>
    <s v="Hoover Commercial Lightweight Upright Vacuum"/>
    <n v="1.3919999999999999"/>
    <n v="2"/>
    <n v="0.8"/>
    <x v="5493"/>
    <x v="1"/>
    <x v="3"/>
    <x v="0"/>
    <x v="4"/>
  </r>
  <r>
    <n v="6991"/>
    <s v="CA-2015-109386"/>
    <d v="2015-11-08T00:00:00"/>
    <d v="2015-11-13T00:00:00"/>
    <s v="Second Class"/>
    <s v="RH-19600"/>
    <x v="584"/>
    <x v="0"/>
    <s v="United States"/>
    <s v="Hampton"/>
    <x v="17"/>
    <n v="23666"/>
    <x v="0"/>
    <s v="OFF-AP-10003266"/>
    <x v="1"/>
    <x v="9"/>
    <s v="Holmes Replacement Filter for HEPA Air Cleaner, Large Room"/>
    <n v="44.43"/>
    <n v="3"/>
    <n v="0"/>
    <x v="5494"/>
    <x v="0"/>
    <x v="1"/>
    <x v="0"/>
    <x v="0"/>
  </r>
  <r>
    <n v="6992"/>
    <s v="CA-2015-109386"/>
    <d v="2015-11-08T00:00:00"/>
    <d v="2015-11-13T00:00:00"/>
    <s v="Second Class"/>
    <s v="RH-19600"/>
    <x v="584"/>
    <x v="0"/>
    <s v="United States"/>
    <s v="Hampton"/>
    <x v="17"/>
    <n v="23666"/>
    <x v="0"/>
    <s v="TEC-PH-10002890"/>
    <x v="2"/>
    <x v="7"/>
    <s v="AT&amp;T 17929 Lendline Telephone"/>
    <n v="226.2"/>
    <n v="5"/>
    <n v="0"/>
    <x v="5495"/>
    <x v="0"/>
    <x v="1"/>
    <x v="0"/>
    <x v="0"/>
  </r>
  <r>
    <n v="6993"/>
    <s v="CA-2015-109386"/>
    <d v="2015-11-08T00:00:00"/>
    <d v="2015-11-13T00:00:00"/>
    <s v="Second Class"/>
    <s v="RH-19600"/>
    <x v="584"/>
    <x v="0"/>
    <s v="United States"/>
    <s v="Hampton"/>
    <x v="17"/>
    <n v="23666"/>
    <x v="0"/>
    <s v="FUR-FU-10000308"/>
    <x v="0"/>
    <x v="5"/>
    <s v="Deflect-o Glass Clear Studded Chair Mats"/>
    <n v="186.54"/>
    <n v="3"/>
    <n v="0"/>
    <x v="5496"/>
    <x v="0"/>
    <x v="1"/>
    <x v="0"/>
    <x v="0"/>
  </r>
  <r>
    <n v="6994"/>
    <s v="CA-2015-109386"/>
    <d v="2015-11-08T00:00:00"/>
    <d v="2015-11-13T00:00:00"/>
    <s v="Second Class"/>
    <s v="RH-19600"/>
    <x v="584"/>
    <x v="0"/>
    <s v="United States"/>
    <s v="Hampton"/>
    <x v="17"/>
    <n v="23666"/>
    <x v="0"/>
    <s v="OFF-AR-10000380"/>
    <x v="1"/>
    <x v="6"/>
    <s v="Hunt PowerHouse Electric Pencil Sharpener, Blue"/>
    <n v="265.86"/>
    <n v="7"/>
    <n v="0"/>
    <x v="5282"/>
    <x v="0"/>
    <x v="1"/>
    <x v="0"/>
    <x v="0"/>
  </r>
  <r>
    <n v="6995"/>
    <s v="CA-2015-109386"/>
    <d v="2015-11-08T00:00:00"/>
    <d v="2015-11-13T00:00:00"/>
    <s v="Second Class"/>
    <s v="RH-19600"/>
    <x v="584"/>
    <x v="0"/>
    <s v="United States"/>
    <s v="Hampton"/>
    <x v="17"/>
    <n v="23666"/>
    <x v="0"/>
    <s v="OFF-AR-10000122"/>
    <x v="1"/>
    <x v="6"/>
    <s v="Newell 314"/>
    <n v="27.9"/>
    <n v="5"/>
    <n v="0"/>
    <x v="5497"/>
    <x v="0"/>
    <x v="1"/>
    <x v="0"/>
    <x v="0"/>
  </r>
  <r>
    <n v="6996"/>
    <s v="CA-2015-166800"/>
    <d v="2015-11-19T00:00:00"/>
    <d v="2015-11-26T00:00:00"/>
    <s v="Standard Class"/>
    <s v="AG-10300"/>
    <x v="636"/>
    <x v="1"/>
    <s v="United States"/>
    <s v="Las Vegas"/>
    <x v="33"/>
    <n v="89115"/>
    <x v="1"/>
    <s v="OFF-AP-10004868"/>
    <x v="1"/>
    <x v="9"/>
    <s v="Hoover Commercial Soft Guard Upright Vacuum And Disposable Filtration Bags"/>
    <n v="31.08"/>
    <n v="4"/>
    <n v="0"/>
    <x v="338"/>
    <x v="0"/>
    <x v="1"/>
    <x v="0"/>
    <x v="0"/>
  </r>
  <r>
    <n v="6997"/>
    <s v="CA-2017-117443"/>
    <d v="2017-12-23T00:00:00"/>
    <d v="2017-12-25T00:00:00"/>
    <s v="Second Class"/>
    <s v="JB-15400"/>
    <x v="80"/>
    <x v="1"/>
    <s v="United States"/>
    <s v="Rockford"/>
    <x v="10"/>
    <n v="61107"/>
    <x v="2"/>
    <s v="OFF-BI-10004002"/>
    <x v="1"/>
    <x v="8"/>
    <s v="Wilson Jones International Size A4 Ring Binders"/>
    <n v="13.84"/>
    <n v="4"/>
    <n v="0.8"/>
    <x v="5498"/>
    <x v="1"/>
    <x v="3"/>
    <x v="0"/>
    <x v="4"/>
  </r>
  <r>
    <n v="6998"/>
    <s v="CA-2017-117443"/>
    <d v="2017-12-23T00:00:00"/>
    <d v="2017-12-25T00:00:00"/>
    <s v="Second Class"/>
    <s v="JB-15400"/>
    <x v="80"/>
    <x v="1"/>
    <s v="United States"/>
    <s v="Rockford"/>
    <x v="10"/>
    <n v="61107"/>
    <x v="2"/>
    <s v="OFF-PA-10004475"/>
    <x v="1"/>
    <x v="10"/>
    <s v="Xerox 1940"/>
    <n v="175.87200000000001"/>
    <n v="4"/>
    <n v="0.2"/>
    <x v="5499"/>
    <x v="2"/>
    <x v="3"/>
    <x v="0"/>
    <x v="4"/>
  </r>
  <r>
    <n v="6999"/>
    <s v="US-2016-134369"/>
    <d v="2016-09-16T00:00:00"/>
    <d v="2016-09-22T00:00:00"/>
    <s v="Standard Class"/>
    <s v="BC-11125"/>
    <x v="604"/>
    <x v="2"/>
    <s v="United States"/>
    <s v="Laguna Niguel"/>
    <x v="1"/>
    <n v="92677"/>
    <x v="1"/>
    <s v="OFF-PA-10002195"/>
    <x v="1"/>
    <x v="10"/>
    <s v="Xerox 1966"/>
    <n v="12.96"/>
    <n v="2"/>
    <n v="0"/>
    <x v="2027"/>
    <x v="0"/>
    <x v="0"/>
    <x v="2"/>
    <x v="8"/>
  </r>
  <r>
    <n v="7000"/>
    <s v="CA-2017-123687"/>
    <d v="2017-05-26T00:00:00"/>
    <d v="2017-05-29T00:00:00"/>
    <s v="First Class"/>
    <s v="KC-16675"/>
    <x v="169"/>
    <x v="1"/>
    <s v="United States"/>
    <s v="Louisville"/>
    <x v="0"/>
    <n v="40214"/>
    <x v="0"/>
    <s v="OFF-AP-10002670"/>
    <x v="1"/>
    <x v="9"/>
    <s v="Belkin 8-Outlet Premiere SurgeMaster II Surge Protectors"/>
    <n v="208.44"/>
    <n v="3"/>
    <n v="0"/>
    <x v="5500"/>
    <x v="0"/>
    <x v="3"/>
    <x v="1"/>
    <x v="5"/>
  </r>
  <r>
    <n v="7001"/>
    <s v="CA-2017-123687"/>
    <d v="2017-05-26T00:00:00"/>
    <d v="2017-05-29T00:00:00"/>
    <s v="First Class"/>
    <s v="KC-16675"/>
    <x v="169"/>
    <x v="1"/>
    <s v="United States"/>
    <s v="Louisville"/>
    <x v="0"/>
    <n v="40214"/>
    <x v="0"/>
    <s v="OFF-SU-10004498"/>
    <x v="1"/>
    <x v="14"/>
    <s v="Martin-Yale Premier Letter Opener"/>
    <n v="25.76"/>
    <n v="2"/>
    <n v="0"/>
    <x v="5501"/>
    <x v="0"/>
    <x v="3"/>
    <x v="1"/>
    <x v="5"/>
  </r>
  <r>
    <n v="7002"/>
    <s v="CA-2015-104871"/>
    <d v="2015-03-30T00:00:00"/>
    <d v="2015-04-03T00:00:00"/>
    <s v="Standard Class"/>
    <s v="DR-12940"/>
    <x v="660"/>
    <x v="2"/>
    <s v="United States"/>
    <s v="Normal"/>
    <x v="10"/>
    <n v="61761"/>
    <x v="2"/>
    <s v="FUR-CH-10003298"/>
    <x v="0"/>
    <x v="1"/>
    <s v="Office Star - Contemporary Task Swivel chair with Loop Arms, Charcoal"/>
    <n v="366.74400000000003"/>
    <n v="4"/>
    <n v="0.3"/>
    <x v="5502"/>
    <x v="1"/>
    <x v="1"/>
    <x v="3"/>
    <x v="10"/>
  </r>
  <r>
    <n v="7003"/>
    <s v="CA-2014-133158"/>
    <d v="2014-08-19T00:00:00"/>
    <d v="2014-08-21T00:00:00"/>
    <s v="Second Class"/>
    <s v="DW-13195"/>
    <x v="694"/>
    <x v="1"/>
    <s v="United States"/>
    <s v="Los Angeles"/>
    <x v="1"/>
    <n v="90045"/>
    <x v="1"/>
    <s v="FUR-FU-10000723"/>
    <x v="0"/>
    <x v="5"/>
    <s v="Deflect-o EconoMat Studded, No Bevel Mat for Low Pile Carpeting"/>
    <n v="289.24"/>
    <n v="7"/>
    <n v="0"/>
    <x v="5503"/>
    <x v="0"/>
    <x v="2"/>
    <x v="2"/>
    <x v="6"/>
  </r>
  <r>
    <n v="7004"/>
    <s v="CA-2014-133158"/>
    <d v="2014-08-19T00:00:00"/>
    <d v="2014-08-21T00:00:00"/>
    <s v="Second Class"/>
    <s v="DW-13195"/>
    <x v="694"/>
    <x v="1"/>
    <s v="United States"/>
    <s v="Los Angeles"/>
    <x v="1"/>
    <n v="90045"/>
    <x v="1"/>
    <s v="OFF-BI-10000632"/>
    <x v="1"/>
    <x v="8"/>
    <s v="Satellite Sectional Post Binders"/>
    <n v="69.456000000000003"/>
    <n v="2"/>
    <n v="0.2"/>
    <x v="2092"/>
    <x v="2"/>
    <x v="2"/>
    <x v="2"/>
    <x v="6"/>
  </r>
  <r>
    <n v="7005"/>
    <s v="CA-2014-126333"/>
    <d v="2014-12-23T00:00:00"/>
    <d v="2014-12-28T00:00:00"/>
    <s v="Standard Class"/>
    <s v="ME-18010"/>
    <x v="545"/>
    <x v="1"/>
    <s v="United States"/>
    <s v="Port Arthur"/>
    <x v="5"/>
    <n v="77642"/>
    <x v="2"/>
    <s v="OFF-PA-10000223"/>
    <x v="1"/>
    <x v="10"/>
    <s v="Xerox 2000"/>
    <n v="5.1840000000000002"/>
    <n v="1"/>
    <n v="0.2"/>
    <x v="1653"/>
    <x v="2"/>
    <x v="2"/>
    <x v="0"/>
    <x v="4"/>
  </r>
  <r>
    <n v="7006"/>
    <s v="CA-2015-141740"/>
    <d v="2015-11-01T00:00:00"/>
    <d v="2015-11-05T00:00:00"/>
    <s v="Standard Class"/>
    <s v="JF-15490"/>
    <x v="223"/>
    <x v="0"/>
    <s v="United States"/>
    <s v="New York City"/>
    <x v="15"/>
    <n v="10009"/>
    <x v="3"/>
    <s v="FUR-CH-10001545"/>
    <x v="0"/>
    <x v="1"/>
    <s v="Hon Comfortask Task/Swivel Chairs"/>
    <n v="205.16399999999999"/>
    <n v="2"/>
    <n v="0.1"/>
    <x v="5504"/>
    <x v="3"/>
    <x v="1"/>
    <x v="0"/>
    <x v="0"/>
  </r>
  <r>
    <n v="7007"/>
    <s v="CA-2014-119466"/>
    <d v="2014-12-15T00:00:00"/>
    <d v="2014-12-21T00:00:00"/>
    <s v="Standard Class"/>
    <s v="SP-20860"/>
    <x v="133"/>
    <x v="1"/>
    <s v="United States"/>
    <s v="Chicago"/>
    <x v="10"/>
    <n v="60623"/>
    <x v="2"/>
    <s v="FUR-FU-10001546"/>
    <x v="0"/>
    <x v="5"/>
    <s v="Dana Swing-Arm Lamps"/>
    <n v="8.5440000000000005"/>
    <n v="2"/>
    <n v="0.6"/>
    <x v="4360"/>
    <x v="1"/>
    <x v="2"/>
    <x v="0"/>
    <x v="4"/>
  </r>
  <r>
    <n v="7008"/>
    <s v="CA-2015-154823"/>
    <d v="2015-08-21T00:00:00"/>
    <d v="2015-08-25T00:00:00"/>
    <s v="Standard Class"/>
    <s v="KN-16390"/>
    <x v="471"/>
    <x v="1"/>
    <s v="United States"/>
    <s v="Springfield"/>
    <x v="24"/>
    <n v="45503"/>
    <x v="3"/>
    <s v="OFF-BI-10001098"/>
    <x v="1"/>
    <x v="8"/>
    <s v="Acco D-Ring Binder w/DublLock"/>
    <n v="12.827999999999999"/>
    <n v="2"/>
    <n v="0.7"/>
    <x v="2398"/>
    <x v="1"/>
    <x v="1"/>
    <x v="2"/>
    <x v="6"/>
  </r>
  <r>
    <n v="7009"/>
    <s v="CA-2015-154823"/>
    <d v="2015-08-21T00:00:00"/>
    <d v="2015-08-25T00:00:00"/>
    <s v="Standard Class"/>
    <s v="KN-16390"/>
    <x v="471"/>
    <x v="1"/>
    <s v="United States"/>
    <s v="Springfield"/>
    <x v="24"/>
    <n v="45503"/>
    <x v="3"/>
    <s v="FUR-CH-10003379"/>
    <x v="0"/>
    <x v="1"/>
    <s v="Global Commerce Series High-Back Swivel/Tilt Chairs"/>
    <n v="598.45799999999997"/>
    <n v="3"/>
    <n v="0.3"/>
    <x v="5505"/>
    <x v="1"/>
    <x v="1"/>
    <x v="2"/>
    <x v="6"/>
  </r>
  <r>
    <n v="7010"/>
    <s v="CA-2015-154823"/>
    <d v="2015-08-21T00:00:00"/>
    <d v="2015-08-25T00:00:00"/>
    <s v="Standard Class"/>
    <s v="KN-16390"/>
    <x v="471"/>
    <x v="1"/>
    <s v="United States"/>
    <s v="Springfield"/>
    <x v="24"/>
    <n v="45503"/>
    <x v="3"/>
    <s v="FUR-FU-10000193"/>
    <x v="0"/>
    <x v="5"/>
    <s v="Tenex Chairmats For Use with Hard Floors"/>
    <n v="25.984000000000002"/>
    <n v="1"/>
    <n v="0.2"/>
    <x v="5506"/>
    <x v="2"/>
    <x v="1"/>
    <x v="2"/>
    <x v="6"/>
  </r>
  <r>
    <n v="7011"/>
    <s v="US-2014-135881"/>
    <d v="2014-05-23T00:00:00"/>
    <d v="2014-05-27T00:00:00"/>
    <s v="Standard Class"/>
    <s v="GT-14710"/>
    <x v="218"/>
    <x v="0"/>
    <s v="United States"/>
    <s v="New York City"/>
    <x v="15"/>
    <n v="10035"/>
    <x v="3"/>
    <s v="OFF-BI-10000829"/>
    <x v="1"/>
    <x v="8"/>
    <s v="Avery Non-Stick Binders"/>
    <n v="17.96"/>
    <n v="5"/>
    <n v="0.2"/>
    <x v="5507"/>
    <x v="2"/>
    <x v="2"/>
    <x v="1"/>
    <x v="5"/>
  </r>
  <r>
    <n v="7012"/>
    <s v="US-2014-135881"/>
    <d v="2014-05-23T00:00:00"/>
    <d v="2014-05-27T00:00:00"/>
    <s v="Standard Class"/>
    <s v="GT-14710"/>
    <x v="218"/>
    <x v="0"/>
    <s v="United States"/>
    <s v="New York City"/>
    <x v="15"/>
    <n v="10035"/>
    <x v="3"/>
    <s v="OFF-SU-10003002"/>
    <x v="1"/>
    <x v="14"/>
    <s v="Letter Slitter"/>
    <n v="5.04"/>
    <n v="2"/>
    <n v="0"/>
    <x v="3197"/>
    <x v="0"/>
    <x v="2"/>
    <x v="1"/>
    <x v="5"/>
  </r>
  <r>
    <n v="7013"/>
    <s v="US-2014-135881"/>
    <d v="2014-05-23T00:00:00"/>
    <d v="2014-05-27T00:00:00"/>
    <s v="Standard Class"/>
    <s v="GT-14710"/>
    <x v="218"/>
    <x v="0"/>
    <s v="United States"/>
    <s v="New York City"/>
    <x v="15"/>
    <n v="10035"/>
    <x v="3"/>
    <s v="OFF-AP-10002118"/>
    <x v="1"/>
    <x v="9"/>
    <s v="1.7 Cubic Foot Compact &quot;Cube&quot; Office Refrigerators"/>
    <n v="208.16"/>
    <n v="1"/>
    <n v="0"/>
    <x v="79"/>
    <x v="0"/>
    <x v="2"/>
    <x v="1"/>
    <x v="5"/>
  </r>
  <r>
    <n v="7014"/>
    <s v="CA-2017-141201"/>
    <d v="2017-12-09T00:00:00"/>
    <d v="2017-12-11T00:00:00"/>
    <s v="Second Class"/>
    <s v="DB-12910"/>
    <x v="626"/>
    <x v="2"/>
    <s v="United States"/>
    <s v="Salinas"/>
    <x v="1"/>
    <n v="93905"/>
    <x v="1"/>
    <s v="FUR-BO-10001519"/>
    <x v="0"/>
    <x v="0"/>
    <s v="O'Sullivan 3-Shelf Heavy-Duty Bookcases"/>
    <n v="148.25700000000001"/>
    <n v="3"/>
    <n v="0.15"/>
    <x v="5508"/>
    <x v="2"/>
    <x v="3"/>
    <x v="0"/>
    <x v="4"/>
  </r>
  <r>
    <n v="7015"/>
    <s v="CA-2014-114790"/>
    <d v="2014-03-11T00:00:00"/>
    <d v="2014-03-13T00:00:00"/>
    <s v="Second Class"/>
    <s v="FM-14215"/>
    <x v="524"/>
    <x v="1"/>
    <s v="United States"/>
    <s v="Richmond"/>
    <x v="0"/>
    <n v="40475"/>
    <x v="0"/>
    <s v="OFF-AP-10002578"/>
    <x v="1"/>
    <x v="9"/>
    <s v="Fellowes Premier Superior Surge Suppressor, 10-Outlet, With Phone and Remote"/>
    <n v="146.76"/>
    <n v="3"/>
    <n v="0"/>
    <x v="5509"/>
    <x v="0"/>
    <x v="2"/>
    <x v="3"/>
    <x v="10"/>
  </r>
  <r>
    <n v="7016"/>
    <s v="CA-2014-114790"/>
    <d v="2014-03-11T00:00:00"/>
    <d v="2014-03-13T00:00:00"/>
    <s v="Second Class"/>
    <s v="FM-14215"/>
    <x v="524"/>
    <x v="1"/>
    <s v="United States"/>
    <s v="Richmond"/>
    <x v="0"/>
    <n v="40475"/>
    <x v="0"/>
    <s v="TEC-AC-10000710"/>
    <x v="2"/>
    <x v="11"/>
    <s v="Maxell DVD-RAM Discs"/>
    <n v="32.96"/>
    <n v="2"/>
    <n v="0"/>
    <x v="5510"/>
    <x v="0"/>
    <x v="2"/>
    <x v="3"/>
    <x v="10"/>
  </r>
  <r>
    <n v="7017"/>
    <s v="CA-2014-114790"/>
    <d v="2014-03-11T00:00:00"/>
    <d v="2014-03-13T00:00:00"/>
    <s v="Second Class"/>
    <s v="FM-14215"/>
    <x v="524"/>
    <x v="1"/>
    <s v="United States"/>
    <s v="Richmond"/>
    <x v="0"/>
    <n v="40475"/>
    <x v="0"/>
    <s v="TEC-PH-10000984"/>
    <x v="2"/>
    <x v="7"/>
    <s v="Panasonic KX-TG9471B"/>
    <n v="587.97"/>
    <n v="3"/>
    <n v="0"/>
    <x v="5511"/>
    <x v="0"/>
    <x v="2"/>
    <x v="3"/>
    <x v="10"/>
  </r>
  <r>
    <n v="7018"/>
    <s v="CA-2014-114790"/>
    <d v="2014-03-11T00:00:00"/>
    <d v="2014-03-13T00:00:00"/>
    <s v="Second Class"/>
    <s v="FM-14215"/>
    <x v="524"/>
    <x v="1"/>
    <s v="United States"/>
    <s v="Richmond"/>
    <x v="0"/>
    <n v="40475"/>
    <x v="0"/>
    <s v="OFF-PA-10000213"/>
    <x v="1"/>
    <x v="10"/>
    <s v="Xerox 198"/>
    <n v="14.94"/>
    <n v="3"/>
    <n v="0"/>
    <x v="1937"/>
    <x v="0"/>
    <x v="2"/>
    <x v="3"/>
    <x v="10"/>
  </r>
  <r>
    <n v="7019"/>
    <s v="US-2016-154256"/>
    <d v="2016-06-23T00:00:00"/>
    <d v="2016-06-27T00:00:00"/>
    <s v="Second Class"/>
    <s v="SM-20005"/>
    <x v="325"/>
    <x v="0"/>
    <s v="United States"/>
    <s v="New York City"/>
    <x v="15"/>
    <n v="10035"/>
    <x v="3"/>
    <s v="OFF-LA-10003720"/>
    <x v="1"/>
    <x v="2"/>
    <s v="Avery 487"/>
    <n v="25.83"/>
    <n v="7"/>
    <n v="0"/>
    <x v="5512"/>
    <x v="0"/>
    <x v="0"/>
    <x v="1"/>
    <x v="1"/>
  </r>
  <r>
    <n v="7020"/>
    <s v="CA-2014-124737"/>
    <d v="2014-08-23T00:00:00"/>
    <d v="2014-08-27T00:00:00"/>
    <s v="Standard Class"/>
    <s v="AP-10915"/>
    <x v="275"/>
    <x v="0"/>
    <s v="United States"/>
    <s v="Denver"/>
    <x v="22"/>
    <n v="80219"/>
    <x v="1"/>
    <s v="OFF-PA-10001837"/>
    <x v="1"/>
    <x v="10"/>
    <s v="Xerox 1976"/>
    <n v="15.552"/>
    <n v="3"/>
    <n v="0.2"/>
    <x v="12"/>
    <x v="2"/>
    <x v="2"/>
    <x v="2"/>
    <x v="6"/>
  </r>
  <r>
    <n v="7021"/>
    <s v="CA-2014-124737"/>
    <d v="2014-08-23T00:00:00"/>
    <d v="2014-08-27T00:00:00"/>
    <s v="Standard Class"/>
    <s v="AP-10915"/>
    <x v="275"/>
    <x v="0"/>
    <s v="United States"/>
    <s v="Denver"/>
    <x v="22"/>
    <n v="80219"/>
    <x v="1"/>
    <s v="OFF-SU-10004661"/>
    <x v="1"/>
    <x v="14"/>
    <s v="Acme Titanium Bonded Scissors"/>
    <n v="6.8"/>
    <n v="1"/>
    <n v="0.2"/>
    <x v="5513"/>
    <x v="2"/>
    <x v="2"/>
    <x v="2"/>
    <x v="6"/>
  </r>
  <r>
    <n v="7022"/>
    <s v="CA-2014-124737"/>
    <d v="2014-08-23T00:00:00"/>
    <d v="2014-08-27T00:00:00"/>
    <s v="Standard Class"/>
    <s v="AP-10915"/>
    <x v="275"/>
    <x v="0"/>
    <s v="United States"/>
    <s v="Denver"/>
    <x v="22"/>
    <n v="80219"/>
    <x v="1"/>
    <s v="FUR-FU-10003274"/>
    <x v="0"/>
    <x v="5"/>
    <s v="Regeneration Desk Collection"/>
    <n v="4.2240000000000002"/>
    <n v="3"/>
    <n v="0.2"/>
    <x v="5514"/>
    <x v="2"/>
    <x v="2"/>
    <x v="2"/>
    <x v="6"/>
  </r>
  <r>
    <n v="7023"/>
    <s v="CA-2014-124737"/>
    <d v="2014-08-23T00:00:00"/>
    <d v="2014-08-27T00:00:00"/>
    <s v="Standard Class"/>
    <s v="AP-10915"/>
    <x v="275"/>
    <x v="0"/>
    <s v="United States"/>
    <s v="Denver"/>
    <x v="22"/>
    <n v="80219"/>
    <x v="1"/>
    <s v="TEC-PH-10000149"/>
    <x v="2"/>
    <x v="7"/>
    <s v="Cisco SPA525G2 IP Phone - Wireless"/>
    <n v="143.63999999999999"/>
    <n v="9"/>
    <n v="0.2"/>
    <x v="5515"/>
    <x v="2"/>
    <x v="2"/>
    <x v="2"/>
    <x v="6"/>
  </r>
  <r>
    <n v="7024"/>
    <s v="CA-2014-124737"/>
    <d v="2014-08-23T00:00:00"/>
    <d v="2014-08-27T00:00:00"/>
    <s v="Standard Class"/>
    <s v="AP-10915"/>
    <x v="275"/>
    <x v="0"/>
    <s v="United States"/>
    <s v="Denver"/>
    <x v="22"/>
    <n v="80219"/>
    <x v="1"/>
    <s v="OFF-PA-10000019"/>
    <x v="1"/>
    <x v="10"/>
    <s v="Xerox 1931"/>
    <n v="31.103999999999999"/>
    <n v="6"/>
    <n v="0.2"/>
    <x v="282"/>
    <x v="2"/>
    <x v="2"/>
    <x v="2"/>
    <x v="6"/>
  </r>
  <r>
    <n v="7025"/>
    <s v="CA-2014-124737"/>
    <d v="2014-08-23T00:00:00"/>
    <d v="2014-08-27T00:00:00"/>
    <s v="Standard Class"/>
    <s v="AP-10915"/>
    <x v="275"/>
    <x v="0"/>
    <s v="United States"/>
    <s v="Denver"/>
    <x v="22"/>
    <n v="80219"/>
    <x v="1"/>
    <s v="OFF-PA-10001125"/>
    <x v="1"/>
    <x v="10"/>
    <s v="Xerox 1988"/>
    <n v="223.05600000000001"/>
    <n v="9"/>
    <n v="0.2"/>
    <x v="931"/>
    <x v="2"/>
    <x v="2"/>
    <x v="2"/>
    <x v="6"/>
  </r>
  <r>
    <n v="7026"/>
    <s v="US-2017-101840"/>
    <d v="2017-02-06T00:00:00"/>
    <d v="2017-02-12T00:00:00"/>
    <s v="Standard Class"/>
    <s v="SP-20545"/>
    <x v="259"/>
    <x v="1"/>
    <s v="United States"/>
    <s v="New York City"/>
    <x v="15"/>
    <n v="10024"/>
    <x v="3"/>
    <s v="TEC-PH-10002538"/>
    <x v="2"/>
    <x v="7"/>
    <s v="Grandstream GXP1160 VoIP phone"/>
    <n v="227.46"/>
    <n v="6"/>
    <n v="0"/>
    <x v="5516"/>
    <x v="0"/>
    <x v="3"/>
    <x v="3"/>
    <x v="11"/>
  </r>
  <r>
    <n v="7027"/>
    <s v="US-2017-101840"/>
    <d v="2017-02-06T00:00:00"/>
    <d v="2017-02-12T00:00:00"/>
    <s v="Standard Class"/>
    <s v="SP-20545"/>
    <x v="259"/>
    <x v="1"/>
    <s v="United States"/>
    <s v="New York City"/>
    <x v="15"/>
    <n v="10024"/>
    <x v="3"/>
    <s v="OFF-BI-10000279"/>
    <x v="1"/>
    <x v="8"/>
    <s v="Acco Recycled 2&quot; Capacity Laser Printer Hanging Data Binders"/>
    <n v="46.24"/>
    <n v="4"/>
    <n v="0.2"/>
    <x v="5517"/>
    <x v="2"/>
    <x v="3"/>
    <x v="3"/>
    <x v="11"/>
  </r>
  <r>
    <n v="7028"/>
    <s v="CA-2017-131653"/>
    <d v="2017-01-29T00:00:00"/>
    <d v="2017-02-05T00:00:00"/>
    <s v="Standard Class"/>
    <s v="RD-19585"/>
    <x v="361"/>
    <x v="0"/>
    <s v="United States"/>
    <s v="New York City"/>
    <x v="15"/>
    <n v="10011"/>
    <x v="3"/>
    <s v="OFF-LA-10001045"/>
    <x v="1"/>
    <x v="2"/>
    <s v="Permanent Self-Adhesive File Folder Labels for Typewriters by Universal"/>
    <n v="5.22"/>
    <n v="2"/>
    <n v="0"/>
    <x v="4128"/>
    <x v="0"/>
    <x v="3"/>
    <x v="3"/>
    <x v="9"/>
  </r>
  <r>
    <n v="7029"/>
    <s v="US-2016-157840"/>
    <d v="2016-12-20T00:00:00"/>
    <d v="2016-12-23T00:00:00"/>
    <s v="Second Class"/>
    <s v="MC-17575"/>
    <x v="430"/>
    <x v="0"/>
    <s v="United States"/>
    <s v="Fremont"/>
    <x v="8"/>
    <n v="68025"/>
    <x v="2"/>
    <s v="OFF-PA-10003673"/>
    <x v="1"/>
    <x v="10"/>
    <s v="Strathmore Photo Mount Cards"/>
    <n v="33.9"/>
    <n v="5"/>
    <n v="0"/>
    <x v="1323"/>
    <x v="0"/>
    <x v="0"/>
    <x v="0"/>
    <x v="4"/>
  </r>
  <r>
    <n v="7030"/>
    <s v="CA-2016-145548"/>
    <d v="2016-11-11T00:00:00"/>
    <d v="2016-11-16T00:00:00"/>
    <s v="Standard Class"/>
    <s v="EB-13750"/>
    <x v="494"/>
    <x v="1"/>
    <s v="United States"/>
    <s v="New York City"/>
    <x v="15"/>
    <n v="10011"/>
    <x v="3"/>
    <s v="OFF-ST-10002562"/>
    <x v="1"/>
    <x v="4"/>
    <s v="Staple magnet"/>
    <n v="28.14"/>
    <n v="3"/>
    <n v="0"/>
    <x v="5518"/>
    <x v="0"/>
    <x v="0"/>
    <x v="0"/>
    <x v="0"/>
  </r>
  <r>
    <n v="7031"/>
    <s v="CA-2016-145548"/>
    <d v="2016-11-11T00:00:00"/>
    <d v="2016-11-16T00:00:00"/>
    <s v="Standard Class"/>
    <s v="EB-13750"/>
    <x v="494"/>
    <x v="1"/>
    <s v="United States"/>
    <s v="New York City"/>
    <x v="15"/>
    <n v="10011"/>
    <x v="3"/>
    <s v="TEC-AC-10002305"/>
    <x v="2"/>
    <x v="11"/>
    <s v="KeyTronic E03601U1 - Keyboard - Beige"/>
    <n v="36"/>
    <n v="2"/>
    <n v="0"/>
    <x v="4485"/>
    <x v="0"/>
    <x v="0"/>
    <x v="0"/>
    <x v="0"/>
  </r>
  <r>
    <n v="7032"/>
    <s v="CA-2016-145548"/>
    <d v="2016-11-11T00:00:00"/>
    <d v="2016-11-16T00:00:00"/>
    <s v="Standard Class"/>
    <s v="EB-13750"/>
    <x v="494"/>
    <x v="1"/>
    <s v="United States"/>
    <s v="New York City"/>
    <x v="15"/>
    <n v="10011"/>
    <x v="3"/>
    <s v="OFF-AR-10003373"/>
    <x v="1"/>
    <x v="6"/>
    <s v="Boston School Pro Electric Pencil Sharpener, 1670"/>
    <n v="92.94"/>
    <n v="3"/>
    <n v="0"/>
    <x v="5519"/>
    <x v="0"/>
    <x v="0"/>
    <x v="0"/>
    <x v="0"/>
  </r>
  <r>
    <n v="7033"/>
    <s v="CA-2016-145548"/>
    <d v="2016-11-11T00:00:00"/>
    <d v="2016-11-16T00:00:00"/>
    <s v="Standard Class"/>
    <s v="EB-13750"/>
    <x v="494"/>
    <x v="1"/>
    <s v="United States"/>
    <s v="New York City"/>
    <x v="15"/>
    <n v="10011"/>
    <x v="3"/>
    <s v="FUR-CH-10003774"/>
    <x v="0"/>
    <x v="1"/>
    <s v="Global Wood Trimmed Manager's Task Chair, Khaki"/>
    <n v="245.64599999999999"/>
    <n v="3"/>
    <n v="0.1"/>
    <x v="5520"/>
    <x v="3"/>
    <x v="0"/>
    <x v="0"/>
    <x v="0"/>
  </r>
  <r>
    <n v="7034"/>
    <s v="CA-2016-145548"/>
    <d v="2016-11-11T00:00:00"/>
    <d v="2016-11-16T00:00:00"/>
    <s v="Standard Class"/>
    <s v="EB-13750"/>
    <x v="494"/>
    <x v="1"/>
    <s v="United States"/>
    <s v="New York City"/>
    <x v="15"/>
    <n v="10011"/>
    <x v="3"/>
    <s v="OFF-BI-10001510"/>
    <x v="1"/>
    <x v="8"/>
    <s v="Deluxe Heavy-Duty Vinyl Round Ring Binder"/>
    <n v="55.008000000000003"/>
    <n v="3"/>
    <n v="0.2"/>
    <x v="5521"/>
    <x v="2"/>
    <x v="0"/>
    <x v="0"/>
    <x v="0"/>
  </r>
  <r>
    <n v="7035"/>
    <s v="CA-2016-145548"/>
    <d v="2016-11-11T00:00:00"/>
    <d v="2016-11-16T00:00:00"/>
    <s v="Standard Class"/>
    <s v="EB-13750"/>
    <x v="494"/>
    <x v="1"/>
    <s v="United States"/>
    <s v="New York City"/>
    <x v="15"/>
    <n v="10011"/>
    <x v="3"/>
    <s v="OFF-BI-10004236"/>
    <x v="1"/>
    <x v="8"/>
    <s v="XtraLife ClearVue Slant-D Ring Binder, White, 3&quot;"/>
    <n v="35.231999999999999"/>
    <n v="3"/>
    <n v="0.2"/>
    <x v="5300"/>
    <x v="2"/>
    <x v="0"/>
    <x v="0"/>
    <x v="0"/>
  </r>
  <r>
    <n v="7036"/>
    <s v="CA-2017-119494"/>
    <d v="2017-11-09T00:00:00"/>
    <d v="2017-11-13T00:00:00"/>
    <s v="Standard Class"/>
    <s v="JE-15610"/>
    <x v="531"/>
    <x v="1"/>
    <s v="United States"/>
    <s v="San Diego"/>
    <x v="1"/>
    <n v="92105"/>
    <x v="1"/>
    <s v="FUR-CH-10004675"/>
    <x v="0"/>
    <x v="1"/>
    <s v="Lifetime Advantage Folding Chairs, 4/Carton"/>
    <n v="523.39200000000005"/>
    <n v="3"/>
    <n v="0.2"/>
    <x v="5522"/>
    <x v="2"/>
    <x v="3"/>
    <x v="0"/>
    <x v="0"/>
  </r>
  <r>
    <n v="7037"/>
    <s v="CA-2014-124618"/>
    <d v="2014-05-02T00:00:00"/>
    <d v="2014-05-04T00:00:00"/>
    <s v="Second Class"/>
    <s v="CS-11860"/>
    <x v="750"/>
    <x v="0"/>
    <s v="United States"/>
    <s v="Lakeland"/>
    <x v="2"/>
    <n v="33801"/>
    <x v="0"/>
    <s v="TEC-CO-10004202"/>
    <x v="2"/>
    <x v="16"/>
    <s v="Brother DCP1000 Digital 3 in 1 Multifunction Machine"/>
    <n v="479.98399999999998"/>
    <n v="2"/>
    <n v="0.2"/>
    <x v="3824"/>
    <x v="2"/>
    <x v="2"/>
    <x v="1"/>
    <x v="5"/>
  </r>
  <r>
    <n v="7038"/>
    <s v="CA-2017-161970"/>
    <d v="2017-09-22T00:00:00"/>
    <d v="2017-09-27T00:00:00"/>
    <s v="Standard Class"/>
    <s v="PB-19105"/>
    <x v="287"/>
    <x v="0"/>
    <s v="United States"/>
    <s v="Smyrna"/>
    <x v="32"/>
    <n v="30080"/>
    <x v="0"/>
    <s v="OFF-PA-10004255"/>
    <x v="1"/>
    <x v="10"/>
    <s v="Xerox 219"/>
    <n v="12.96"/>
    <n v="2"/>
    <n v="0"/>
    <x v="91"/>
    <x v="0"/>
    <x v="3"/>
    <x v="2"/>
    <x v="8"/>
  </r>
  <r>
    <n v="7039"/>
    <s v="CA-2017-161970"/>
    <d v="2017-09-22T00:00:00"/>
    <d v="2017-09-27T00:00:00"/>
    <s v="Standard Class"/>
    <s v="PB-19105"/>
    <x v="287"/>
    <x v="0"/>
    <s v="United States"/>
    <s v="Smyrna"/>
    <x v="32"/>
    <n v="30080"/>
    <x v="0"/>
    <s v="OFF-AR-10003896"/>
    <x v="1"/>
    <x v="6"/>
    <s v="Stride Job 150 Highlighters, Chisel Tip, Assorted Colors"/>
    <n v="17.940000000000001"/>
    <n v="3"/>
    <n v="0"/>
    <x v="5523"/>
    <x v="0"/>
    <x v="3"/>
    <x v="2"/>
    <x v="8"/>
  </r>
  <r>
    <n v="7040"/>
    <s v="CA-2017-103443"/>
    <d v="2017-12-17T00:00:00"/>
    <d v="2017-12-23T00:00:00"/>
    <s v="Standard Class"/>
    <s v="AT-10735"/>
    <x v="247"/>
    <x v="0"/>
    <s v="United States"/>
    <s v="New York City"/>
    <x v="15"/>
    <n v="10009"/>
    <x v="3"/>
    <s v="OFF-ST-10002276"/>
    <x v="1"/>
    <x v="4"/>
    <s v="Safco Steel Mobile File Cart"/>
    <n v="166.72"/>
    <n v="2"/>
    <n v="0"/>
    <x v="242"/>
    <x v="0"/>
    <x v="3"/>
    <x v="0"/>
    <x v="4"/>
  </r>
  <r>
    <n v="7041"/>
    <s v="CA-2017-103443"/>
    <d v="2017-12-17T00:00:00"/>
    <d v="2017-12-23T00:00:00"/>
    <s v="Standard Class"/>
    <s v="AT-10735"/>
    <x v="247"/>
    <x v="0"/>
    <s v="United States"/>
    <s v="New York City"/>
    <x v="15"/>
    <n v="10009"/>
    <x v="3"/>
    <s v="OFF-BI-10001617"/>
    <x v="1"/>
    <x v="8"/>
    <s v="GBC Wire Binding Combs"/>
    <n v="24.815999999999999"/>
    <n v="3"/>
    <n v="0.2"/>
    <x v="2975"/>
    <x v="2"/>
    <x v="3"/>
    <x v="0"/>
    <x v="4"/>
  </r>
  <r>
    <n v="7042"/>
    <s v="CA-2017-103443"/>
    <d v="2017-12-17T00:00:00"/>
    <d v="2017-12-23T00:00:00"/>
    <s v="Standard Class"/>
    <s v="AT-10735"/>
    <x v="247"/>
    <x v="0"/>
    <s v="United States"/>
    <s v="New York City"/>
    <x v="15"/>
    <n v="10009"/>
    <x v="3"/>
    <s v="FUR-FU-10000308"/>
    <x v="0"/>
    <x v="5"/>
    <s v="Deflect-o Glass Clear Studded Chair Mats"/>
    <n v="124.36"/>
    <n v="2"/>
    <n v="0"/>
    <x v="2488"/>
    <x v="0"/>
    <x v="3"/>
    <x v="0"/>
    <x v="4"/>
  </r>
  <r>
    <n v="7043"/>
    <s v="US-2017-165358"/>
    <d v="2017-07-18T00:00:00"/>
    <d v="2017-07-23T00:00:00"/>
    <s v="Standard Class"/>
    <s v="SV-20365"/>
    <x v="277"/>
    <x v="0"/>
    <s v="United States"/>
    <s v="Philadelphia"/>
    <x v="9"/>
    <n v="19134"/>
    <x v="3"/>
    <s v="TEC-CO-10001943"/>
    <x v="2"/>
    <x v="16"/>
    <s v="Canon PC-428 Personal Copier"/>
    <n v="599.97"/>
    <n v="5"/>
    <n v="0.4"/>
    <x v="5524"/>
    <x v="1"/>
    <x v="3"/>
    <x v="2"/>
    <x v="7"/>
  </r>
  <r>
    <n v="7044"/>
    <s v="US-2017-165358"/>
    <d v="2017-07-18T00:00:00"/>
    <d v="2017-07-23T00:00:00"/>
    <s v="Standard Class"/>
    <s v="SV-20365"/>
    <x v="277"/>
    <x v="0"/>
    <s v="United States"/>
    <s v="Philadelphia"/>
    <x v="9"/>
    <n v="19134"/>
    <x v="3"/>
    <s v="FUR-CH-10002647"/>
    <x v="0"/>
    <x v="1"/>
    <s v="Situations Contoured Folding Chairs, 4/Set"/>
    <n v="198.744"/>
    <n v="4"/>
    <n v="0.3"/>
    <x v="3355"/>
    <x v="1"/>
    <x v="3"/>
    <x v="2"/>
    <x v="7"/>
  </r>
  <r>
    <n v="7045"/>
    <s v="US-2017-165358"/>
    <d v="2017-07-18T00:00:00"/>
    <d v="2017-07-23T00:00:00"/>
    <s v="Standard Class"/>
    <s v="SV-20365"/>
    <x v="277"/>
    <x v="0"/>
    <s v="United States"/>
    <s v="Philadelphia"/>
    <x v="9"/>
    <n v="19134"/>
    <x v="3"/>
    <s v="OFF-SU-10004768"/>
    <x v="1"/>
    <x v="14"/>
    <s v="Acme Kleencut Forged Steel Scissors"/>
    <n v="9.1839999999999993"/>
    <n v="2"/>
    <n v="0.2"/>
    <x v="2118"/>
    <x v="2"/>
    <x v="3"/>
    <x v="2"/>
    <x v="7"/>
  </r>
  <r>
    <n v="7046"/>
    <s v="CA-2016-160136"/>
    <d v="2016-11-03T00:00:00"/>
    <d v="2016-11-09T00:00:00"/>
    <s v="Standard Class"/>
    <s v="PJ-18835"/>
    <x v="601"/>
    <x v="1"/>
    <s v="United States"/>
    <s v="Dallas"/>
    <x v="5"/>
    <n v="75217"/>
    <x v="2"/>
    <s v="OFF-PA-10002160"/>
    <x v="1"/>
    <x v="10"/>
    <s v="Xerox 1978"/>
    <n v="9.2479999999999993"/>
    <n v="2"/>
    <n v="0.2"/>
    <x v="5525"/>
    <x v="2"/>
    <x v="0"/>
    <x v="0"/>
    <x v="0"/>
  </r>
  <r>
    <n v="7047"/>
    <s v="CA-2014-150581"/>
    <d v="2014-04-08T00:00:00"/>
    <d v="2014-04-12T00:00:00"/>
    <s v="Standard Class"/>
    <s v="NM-18445"/>
    <x v="134"/>
    <x v="2"/>
    <s v="United States"/>
    <s v="Concord"/>
    <x v="1"/>
    <n v="94521"/>
    <x v="1"/>
    <s v="FUR-TA-10003748"/>
    <x v="0"/>
    <x v="3"/>
    <s v="Bevis 36 x 72 Conference Tables"/>
    <n v="99.591999999999999"/>
    <n v="1"/>
    <n v="0.2"/>
    <x v="5526"/>
    <x v="2"/>
    <x v="2"/>
    <x v="1"/>
    <x v="3"/>
  </r>
  <r>
    <n v="7048"/>
    <s v="CA-2014-150581"/>
    <d v="2014-04-08T00:00:00"/>
    <d v="2014-04-12T00:00:00"/>
    <s v="Standard Class"/>
    <s v="NM-18445"/>
    <x v="134"/>
    <x v="2"/>
    <s v="United States"/>
    <s v="Concord"/>
    <x v="1"/>
    <n v="94521"/>
    <x v="1"/>
    <s v="TEC-AC-10001908"/>
    <x v="2"/>
    <x v="11"/>
    <s v="Logitech Wireless Headset h800"/>
    <n v="399.96"/>
    <n v="4"/>
    <n v="0"/>
    <x v="5527"/>
    <x v="0"/>
    <x v="2"/>
    <x v="1"/>
    <x v="3"/>
  </r>
  <r>
    <n v="7049"/>
    <s v="CA-2016-119515"/>
    <d v="2016-08-14T00:00:00"/>
    <d v="2016-08-16T00:00:00"/>
    <s v="First Class"/>
    <s v="TR-21325"/>
    <x v="309"/>
    <x v="0"/>
    <s v="United States"/>
    <s v="Nashville"/>
    <x v="18"/>
    <n v="37211"/>
    <x v="0"/>
    <s v="OFF-PA-10000552"/>
    <x v="1"/>
    <x v="10"/>
    <s v="Xerox 200"/>
    <n v="15.552"/>
    <n v="3"/>
    <n v="0.2"/>
    <x v="12"/>
    <x v="2"/>
    <x v="0"/>
    <x v="2"/>
    <x v="6"/>
  </r>
  <r>
    <n v="7050"/>
    <s v="CA-2014-141355"/>
    <d v="2014-09-25T00:00:00"/>
    <d v="2014-09-30T00:00:00"/>
    <s v="Standard Class"/>
    <s v="BF-11005"/>
    <x v="593"/>
    <x v="2"/>
    <s v="United States"/>
    <s v="Aurora"/>
    <x v="22"/>
    <n v="80013"/>
    <x v="1"/>
    <s v="OFF-AR-10003179"/>
    <x v="1"/>
    <x v="6"/>
    <s v="Dixon Ticonderoga Core-Lock Colored Pencils"/>
    <n v="14.576000000000001"/>
    <n v="2"/>
    <n v="0.2"/>
    <x v="5528"/>
    <x v="2"/>
    <x v="2"/>
    <x v="2"/>
    <x v="8"/>
  </r>
  <r>
    <n v="7051"/>
    <s v="CA-2016-165330"/>
    <d v="2016-12-11T00:00:00"/>
    <d v="2016-12-11T00:00:00"/>
    <s v="Same Day"/>
    <s v="WB-21850"/>
    <x v="576"/>
    <x v="0"/>
    <s v="United States"/>
    <s v="Anaheim"/>
    <x v="1"/>
    <n v="92804"/>
    <x v="1"/>
    <s v="OFF-BI-10004593"/>
    <x v="1"/>
    <x v="8"/>
    <s v="Ibico Laser Imprintable Binding System Covers"/>
    <n v="209.6"/>
    <n v="5"/>
    <n v="0.2"/>
    <x v="5529"/>
    <x v="2"/>
    <x v="0"/>
    <x v="0"/>
    <x v="4"/>
  </r>
  <r>
    <n v="7052"/>
    <s v="CA-2016-165330"/>
    <d v="2016-12-11T00:00:00"/>
    <d v="2016-12-11T00:00:00"/>
    <s v="Same Day"/>
    <s v="WB-21850"/>
    <x v="576"/>
    <x v="0"/>
    <s v="United States"/>
    <s v="Anaheim"/>
    <x v="1"/>
    <n v="92804"/>
    <x v="1"/>
    <s v="OFF-AR-10000914"/>
    <x v="1"/>
    <x v="6"/>
    <s v="Boston 16765 Mini Stand Up Battery Pencil Sharpener"/>
    <n v="23.32"/>
    <n v="2"/>
    <n v="0"/>
    <x v="5315"/>
    <x v="0"/>
    <x v="0"/>
    <x v="0"/>
    <x v="4"/>
  </r>
  <r>
    <n v="7053"/>
    <s v="CA-2016-165330"/>
    <d v="2016-12-11T00:00:00"/>
    <d v="2016-12-11T00:00:00"/>
    <s v="Same Day"/>
    <s v="WB-21850"/>
    <x v="576"/>
    <x v="0"/>
    <s v="United States"/>
    <s v="Anaheim"/>
    <x v="1"/>
    <n v="92804"/>
    <x v="1"/>
    <s v="OFF-PA-10000241"/>
    <x v="1"/>
    <x v="10"/>
    <s v="IBM Multi-Purpose Copy Paper, 8 1/2 x 11&quot;, Case"/>
    <n v="30.98"/>
    <n v="1"/>
    <n v="0"/>
    <x v="5530"/>
    <x v="0"/>
    <x v="0"/>
    <x v="0"/>
    <x v="4"/>
  </r>
  <r>
    <n v="7054"/>
    <s v="CA-2016-165330"/>
    <d v="2016-12-11T00:00:00"/>
    <d v="2016-12-11T00:00:00"/>
    <s v="Same Day"/>
    <s v="WB-21850"/>
    <x v="576"/>
    <x v="0"/>
    <s v="United States"/>
    <s v="Anaheim"/>
    <x v="1"/>
    <n v="92804"/>
    <x v="1"/>
    <s v="TEC-AC-10000057"/>
    <x v="2"/>
    <x v="11"/>
    <s v="Microsoft Natural Ergonomic Keyboard 4000"/>
    <n v="119.96"/>
    <n v="4"/>
    <n v="0"/>
    <x v="3214"/>
    <x v="0"/>
    <x v="0"/>
    <x v="0"/>
    <x v="4"/>
  </r>
  <r>
    <n v="7055"/>
    <s v="CA-2016-165330"/>
    <d v="2016-12-11T00:00:00"/>
    <d v="2016-12-11T00:00:00"/>
    <s v="Same Day"/>
    <s v="WB-21850"/>
    <x v="576"/>
    <x v="0"/>
    <s v="United States"/>
    <s v="Anaheim"/>
    <x v="1"/>
    <n v="92804"/>
    <x v="1"/>
    <s v="FUR-CH-10003774"/>
    <x v="0"/>
    <x v="1"/>
    <s v="Global Wood Trimmed Manager's Task Chair, Khaki"/>
    <n v="363.92"/>
    <n v="5"/>
    <n v="0.2"/>
    <x v="5531"/>
    <x v="2"/>
    <x v="0"/>
    <x v="0"/>
    <x v="4"/>
  </r>
  <r>
    <n v="7056"/>
    <s v="CA-2016-165330"/>
    <d v="2016-12-11T00:00:00"/>
    <d v="2016-12-11T00:00:00"/>
    <s v="Same Day"/>
    <s v="WB-21850"/>
    <x v="576"/>
    <x v="0"/>
    <s v="United States"/>
    <s v="Anaheim"/>
    <x v="1"/>
    <n v="92804"/>
    <x v="1"/>
    <s v="OFF-BI-10002824"/>
    <x v="1"/>
    <x v="8"/>
    <s v="Recycled Easel Ring Binders"/>
    <n v="35.808"/>
    <n v="3"/>
    <n v="0.2"/>
    <x v="5532"/>
    <x v="2"/>
    <x v="0"/>
    <x v="0"/>
    <x v="4"/>
  </r>
  <r>
    <n v="7057"/>
    <s v="CA-2016-165330"/>
    <d v="2016-12-11T00:00:00"/>
    <d v="2016-12-11T00:00:00"/>
    <s v="Same Day"/>
    <s v="WB-21850"/>
    <x v="576"/>
    <x v="0"/>
    <s v="United States"/>
    <s v="Anaheim"/>
    <x v="1"/>
    <n v="92804"/>
    <x v="1"/>
    <s v="OFF-BI-10004001"/>
    <x v="1"/>
    <x v="8"/>
    <s v="GBC Recycled VeloBinder Covers"/>
    <n v="122.688"/>
    <n v="9"/>
    <n v="0.2"/>
    <x v="5533"/>
    <x v="2"/>
    <x v="0"/>
    <x v="0"/>
    <x v="4"/>
  </r>
  <r>
    <n v="7058"/>
    <s v="CA-2016-165330"/>
    <d v="2016-12-11T00:00:00"/>
    <d v="2016-12-11T00:00:00"/>
    <s v="Same Day"/>
    <s v="WB-21850"/>
    <x v="576"/>
    <x v="0"/>
    <s v="United States"/>
    <s v="Anaheim"/>
    <x v="1"/>
    <n v="92804"/>
    <x v="1"/>
    <s v="FUR-TA-10004619"/>
    <x v="0"/>
    <x v="3"/>
    <s v="Hon Non-Folding Utility Tables"/>
    <n v="892.13599999999997"/>
    <n v="7"/>
    <n v="0.2"/>
    <x v="5534"/>
    <x v="2"/>
    <x v="0"/>
    <x v="0"/>
    <x v="4"/>
  </r>
  <r>
    <n v="7059"/>
    <s v="CA-2016-165330"/>
    <d v="2016-12-11T00:00:00"/>
    <d v="2016-12-11T00:00:00"/>
    <s v="Same Day"/>
    <s v="WB-21850"/>
    <x v="576"/>
    <x v="0"/>
    <s v="United States"/>
    <s v="Anaheim"/>
    <x v="1"/>
    <n v="92804"/>
    <x v="1"/>
    <s v="OFF-ST-10000636"/>
    <x v="1"/>
    <x v="4"/>
    <s v="Rogers Profile Extra Capacity Storage Tub"/>
    <n v="50.22"/>
    <n v="3"/>
    <n v="0"/>
    <x v="1941"/>
    <x v="0"/>
    <x v="0"/>
    <x v="0"/>
    <x v="4"/>
  </r>
  <r>
    <n v="7060"/>
    <s v="CA-2016-165330"/>
    <d v="2016-12-11T00:00:00"/>
    <d v="2016-12-11T00:00:00"/>
    <s v="Same Day"/>
    <s v="WB-21850"/>
    <x v="576"/>
    <x v="0"/>
    <s v="United States"/>
    <s v="Anaheim"/>
    <x v="1"/>
    <n v="92804"/>
    <x v="1"/>
    <s v="OFF-AP-10001469"/>
    <x v="1"/>
    <x v="9"/>
    <s v="Fellowes 8 Outlet Superior Workstation Surge Protector"/>
    <n v="83.42"/>
    <n v="2"/>
    <n v="0"/>
    <x v="5535"/>
    <x v="0"/>
    <x v="0"/>
    <x v="0"/>
    <x v="4"/>
  </r>
  <r>
    <n v="7061"/>
    <s v="CA-2016-165330"/>
    <d v="2016-12-11T00:00:00"/>
    <d v="2016-12-11T00:00:00"/>
    <s v="Same Day"/>
    <s v="WB-21850"/>
    <x v="576"/>
    <x v="0"/>
    <s v="United States"/>
    <s v="Anaheim"/>
    <x v="1"/>
    <n v="92804"/>
    <x v="1"/>
    <s v="OFF-BI-10002897"/>
    <x v="1"/>
    <x v="8"/>
    <s v="Black Avery Memo-Size 3-Ring Binder, 5 1/2&quot; x 8 1/2&quot;"/>
    <n v="5.8719999999999999"/>
    <n v="2"/>
    <n v="0.2"/>
    <x v="5536"/>
    <x v="2"/>
    <x v="0"/>
    <x v="0"/>
    <x v="4"/>
  </r>
  <r>
    <n v="7062"/>
    <s v="CA-2015-132633"/>
    <d v="2015-02-03T00:00:00"/>
    <d v="2015-02-05T00:00:00"/>
    <s v="Second Class"/>
    <s v="KH-16630"/>
    <x v="175"/>
    <x v="1"/>
    <s v="United States"/>
    <s v="Pleasant Grove"/>
    <x v="7"/>
    <n v="84062"/>
    <x v="1"/>
    <s v="OFF-BI-10002432"/>
    <x v="1"/>
    <x v="8"/>
    <s v="Wilson Jones Standard D-Ring Binders"/>
    <n v="12.144"/>
    <n v="3"/>
    <n v="0.2"/>
    <x v="5537"/>
    <x v="2"/>
    <x v="1"/>
    <x v="3"/>
    <x v="11"/>
  </r>
  <r>
    <n v="7063"/>
    <s v="CA-2016-157742"/>
    <d v="2016-12-29T00:00:00"/>
    <d v="2016-12-31T00:00:00"/>
    <s v="Second Class"/>
    <s v="KL-16645"/>
    <x v="107"/>
    <x v="0"/>
    <s v="United States"/>
    <s v="Springfield"/>
    <x v="21"/>
    <n v="97477"/>
    <x v="1"/>
    <s v="OFF-EN-10002592"/>
    <x v="1"/>
    <x v="12"/>
    <s v="Peel &amp; Seel Recycled Catalog Envelopes, Brown"/>
    <n v="27.792000000000002"/>
    <n v="3"/>
    <n v="0.2"/>
    <x v="5538"/>
    <x v="2"/>
    <x v="0"/>
    <x v="0"/>
    <x v="4"/>
  </r>
  <r>
    <n v="7064"/>
    <s v="CA-2017-127712"/>
    <d v="2017-08-31T00:00:00"/>
    <d v="2017-09-05T00:00:00"/>
    <s v="Standard Class"/>
    <s v="MG-17890"/>
    <x v="450"/>
    <x v="2"/>
    <s v="United States"/>
    <s v="Salem"/>
    <x v="21"/>
    <n v="97301"/>
    <x v="1"/>
    <s v="OFF-SU-10002522"/>
    <x v="1"/>
    <x v="14"/>
    <s v="Acme Kleen Earth Office Shears"/>
    <n v="6.2080000000000002"/>
    <n v="2"/>
    <n v="0.2"/>
    <x v="5539"/>
    <x v="2"/>
    <x v="3"/>
    <x v="2"/>
    <x v="6"/>
  </r>
  <r>
    <n v="7065"/>
    <s v="CA-2017-169474"/>
    <d v="2017-02-04T00:00:00"/>
    <d v="2017-02-09T00:00:00"/>
    <s v="Standard Class"/>
    <s v="JF-15355"/>
    <x v="282"/>
    <x v="0"/>
    <s v="United States"/>
    <s v="Rochester"/>
    <x v="15"/>
    <n v="14609"/>
    <x v="3"/>
    <s v="OFF-AP-10003971"/>
    <x v="1"/>
    <x v="9"/>
    <s v="Belkin 6 Outlet Metallic Surge Strip"/>
    <n v="32.67"/>
    <n v="3"/>
    <n v="0"/>
    <x v="5540"/>
    <x v="0"/>
    <x v="3"/>
    <x v="3"/>
    <x v="11"/>
  </r>
  <r>
    <n v="7066"/>
    <s v="CA-2014-106726"/>
    <d v="2014-12-06T00:00:00"/>
    <d v="2014-12-08T00:00:00"/>
    <s v="First Class"/>
    <s v="RS-19765"/>
    <x v="276"/>
    <x v="1"/>
    <s v="United States"/>
    <s v="Los Angeles"/>
    <x v="1"/>
    <n v="90008"/>
    <x v="1"/>
    <s v="OFF-ST-10001496"/>
    <x v="1"/>
    <x v="4"/>
    <s v="Standard Rollaway File with Lock"/>
    <n v="1261.33"/>
    <n v="7"/>
    <n v="0"/>
    <x v="5541"/>
    <x v="0"/>
    <x v="2"/>
    <x v="0"/>
    <x v="4"/>
  </r>
  <r>
    <n v="7067"/>
    <s v="CA-2016-147473"/>
    <d v="2016-05-30T00:00:00"/>
    <d v="2016-06-03T00:00:00"/>
    <s v="Standard Class"/>
    <s v="NL-18310"/>
    <x v="644"/>
    <x v="2"/>
    <s v="United States"/>
    <s v="Los Angeles"/>
    <x v="1"/>
    <n v="90049"/>
    <x v="1"/>
    <s v="OFF-PA-10004782"/>
    <x v="1"/>
    <x v="10"/>
    <s v="Xerox 228"/>
    <n v="38.880000000000003"/>
    <n v="6"/>
    <n v="0"/>
    <x v="812"/>
    <x v="0"/>
    <x v="0"/>
    <x v="1"/>
    <x v="5"/>
  </r>
  <r>
    <n v="7068"/>
    <s v="CA-2016-114209"/>
    <d v="2016-05-21T00:00:00"/>
    <d v="2016-05-26T00:00:00"/>
    <s v="Standard Class"/>
    <s v="AS-10285"/>
    <x v="155"/>
    <x v="1"/>
    <s v="United States"/>
    <s v="Dallas"/>
    <x v="5"/>
    <n v="75081"/>
    <x v="2"/>
    <s v="OFF-BI-10000343"/>
    <x v="1"/>
    <x v="8"/>
    <s v="Pressboard Covers with Storage Hooks, 9 1/2&quot; x 11&quot;, Light Blue"/>
    <n v="1.964"/>
    <n v="2"/>
    <n v="0.8"/>
    <x v="3575"/>
    <x v="1"/>
    <x v="0"/>
    <x v="1"/>
    <x v="5"/>
  </r>
  <r>
    <n v="7069"/>
    <s v="CA-2016-114209"/>
    <d v="2016-05-21T00:00:00"/>
    <d v="2016-05-26T00:00:00"/>
    <s v="Standard Class"/>
    <s v="AS-10285"/>
    <x v="155"/>
    <x v="1"/>
    <s v="United States"/>
    <s v="Dallas"/>
    <x v="5"/>
    <n v="75081"/>
    <x v="2"/>
    <s v="OFF-PA-10003591"/>
    <x v="1"/>
    <x v="10"/>
    <s v="Southworth 100% Cotton The Best Paper"/>
    <n v="82.656000000000006"/>
    <n v="9"/>
    <n v="0.2"/>
    <x v="5542"/>
    <x v="2"/>
    <x v="0"/>
    <x v="1"/>
    <x v="5"/>
  </r>
  <r>
    <n v="7070"/>
    <s v="CA-2014-141901"/>
    <d v="2014-08-09T00:00:00"/>
    <d v="2014-08-14T00:00:00"/>
    <s v="Standard Class"/>
    <s v="GM-14500"/>
    <x v="421"/>
    <x v="0"/>
    <s v="United States"/>
    <s v="Fresno"/>
    <x v="1"/>
    <n v="93727"/>
    <x v="1"/>
    <s v="OFF-PA-10001667"/>
    <x v="1"/>
    <x v="10"/>
    <s v="Great White Multi-Use Recycled Paper (20Lb. and 84 Bright)"/>
    <n v="5.98"/>
    <n v="1"/>
    <n v="0"/>
    <x v="158"/>
    <x v="0"/>
    <x v="2"/>
    <x v="2"/>
    <x v="6"/>
  </r>
  <r>
    <n v="7071"/>
    <s v="CA-2016-164490"/>
    <d v="2016-09-05T00:00:00"/>
    <d v="2016-09-10T00:00:00"/>
    <s v="Second Class"/>
    <s v="SU-20665"/>
    <x v="711"/>
    <x v="2"/>
    <s v="United States"/>
    <s v="Chicago"/>
    <x v="10"/>
    <n v="60653"/>
    <x v="2"/>
    <s v="OFF-PA-10004971"/>
    <x v="1"/>
    <x v="10"/>
    <s v="Xerox 196"/>
    <n v="9.2479999999999993"/>
    <n v="2"/>
    <n v="0.2"/>
    <x v="5525"/>
    <x v="2"/>
    <x v="0"/>
    <x v="2"/>
    <x v="8"/>
  </r>
  <r>
    <n v="7072"/>
    <s v="CA-2016-112256"/>
    <d v="2016-07-23T00:00:00"/>
    <d v="2016-07-28T00:00:00"/>
    <s v="Standard Class"/>
    <s v="CK-12205"/>
    <x v="237"/>
    <x v="0"/>
    <s v="United States"/>
    <s v="Mcallen"/>
    <x v="5"/>
    <n v="78501"/>
    <x v="2"/>
    <s v="OFF-AR-10001216"/>
    <x v="1"/>
    <x v="6"/>
    <s v="Newell 339"/>
    <n v="4.4480000000000004"/>
    <n v="2"/>
    <n v="0.2"/>
    <x v="3379"/>
    <x v="2"/>
    <x v="0"/>
    <x v="2"/>
    <x v="7"/>
  </r>
  <r>
    <n v="7073"/>
    <s v="CA-2016-112256"/>
    <d v="2016-07-23T00:00:00"/>
    <d v="2016-07-28T00:00:00"/>
    <s v="Standard Class"/>
    <s v="CK-12205"/>
    <x v="237"/>
    <x v="0"/>
    <s v="United States"/>
    <s v="Mcallen"/>
    <x v="5"/>
    <n v="78501"/>
    <x v="2"/>
    <s v="OFF-PA-10004355"/>
    <x v="1"/>
    <x v="10"/>
    <s v="Xerox 231"/>
    <n v="5.1840000000000002"/>
    <n v="1"/>
    <n v="0.2"/>
    <x v="1653"/>
    <x v="2"/>
    <x v="0"/>
    <x v="2"/>
    <x v="7"/>
  </r>
  <r>
    <n v="7074"/>
    <s v="CA-2016-112256"/>
    <d v="2016-07-23T00:00:00"/>
    <d v="2016-07-28T00:00:00"/>
    <s v="Standard Class"/>
    <s v="CK-12205"/>
    <x v="237"/>
    <x v="0"/>
    <s v="United States"/>
    <s v="Mcallen"/>
    <x v="5"/>
    <n v="78501"/>
    <x v="2"/>
    <s v="OFF-AR-10001953"/>
    <x v="1"/>
    <x v="6"/>
    <s v="Boston 1645 Deluxe Heavier-Duty Electric Pencil Sharpener"/>
    <n v="175.92"/>
    <n v="5"/>
    <n v="0.2"/>
    <x v="5543"/>
    <x v="2"/>
    <x v="0"/>
    <x v="2"/>
    <x v="7"/>
  </r>
  <r>
    <n v="7075"/>
    <s v="CA-2016-112256"/>
    <d v="2016-07-23T00:00:00"/>
    <d v="2016-07-28T00:00:00"/>
    <s v="Standard Class"/>
    <s v="CK-12205"/>
    <x v="237"/>
    <x v="0"/>
    <s v="United States"/>
    <s v="Mcallen"/>
    <x v="5"/>
    <n v="78501"/>
    <x v="2"/>
    <s v="OFF-BI-10004364"/>
    <x v="1"/>
    <x v="8"/>
    <s v="Storex Dura Pro Binders"/>
    <n v="4.7519999999999998"/>
    <n v="4"/>
    <n v="0.8"/>
    <x v="5544"/>
    <x v="1"/>
    <x v="0"/>
    <x v="2"/>
    <x v="7"/>
  </r>
  <r>
    <n v="7076"/>
    <s v="CA-2016-112256"/>
    <d v="2016-07-23T00:00:00"/>
    <d v="2016-07-28T00:00:00"/>
    <s v="Standard Class"/>
    <s v="CK-12205"/>
    <x v="237"/>
    <x v="0"/>
    <s v="United States"/>
    <s v="Mcallen"/>
    <x v="5"/>
    <n v="78501"/>
    <x v="2"/>
    <s v="OFF-SU-10001165"/>
    <x v="1"/>
    <x v="14"/>
    <s v="Acme Elite Stainless Steel Scissors"/>
    <n v="13.343999999999999"/>
    <n v="2"/>
    <n v="0.2"/>
    <x v="5545"/>
    <x v="2"/>
    <x v="0"/>
    <x v="2"/>
    <x v="7"/>
  </r>
  <r>
    <n v="7077"/>
    <s v="CA-2016-167416"/>
    <d v="2016-05-12T00:00:00"/>
    <d v="2016-05-17T00:00:00"/>
    <s v="Standard Class"/>
    <s v="JM-15580"/>
    <x v="758"/>
    <x v="0"/>
    <s v="United States"/>
    <s v="Seattle"/>
    <x v="4"/>
    <n v="98105"/>
    <x v="1"/>
    <s v="OFF-EN-10001141"/>
    <x v="1"/>
    <x v="12"/>
    <s v="Manila Recycled Extra-Heavyweight Clasp Envelopes, 6&quot; x 9&quot;"/>
    <n v="54.9"/>
    <n v="5"/>
    <n v="0"/>
    <x v="5546"/>
    <x v="0"/>
    <x v="0"/>
    <x v="1"/>
    <x v="5"/>
  </r>
  <r>
    <n v="7078"/>
    <s v="CA-2016-106950"/>
    <d v="2016-09-02T00:00:00"/>
    <d v="2016-09-06T00:00:00"/>
    <s v="Standard Class"/>
    <s v="JE-15715"/>
    <x v="555"/>
    <x v="0"/>
    <s v="United States"/>
    <s v="Charlotte"/>
    <x v="3"/>
    <n v="28205"/>
    <x v="0"/>
    <s v="OFF-BI-10000014"/>
    <x v="1"/>
    <x v="8"/>
    <s v="Heavy-Duty E-Z-D Binders"/>
    <n v="22.911000000000001"/>
    <n v="7"/>
    <n v="0.7"/>
    <x v="5547"/>
    <x v="1"/>
    <x v="0"/>
    <x v="2"/>
    <x v="8"/>
  </r>
  <r>
    <n v="7079"/>
    <s v="CA-2016-106950"/>
    <d v="2016-09-02T00:00:00"/>
    <d v="2016-09-06T00:00:00"/>
    <s v="Standard Class"/>
    <s v="JE-15715"/>
    <x v="555"/>
    <x v="0"/>
    <s v="United States"/>
    <s v="Charlotte"/>
    <x v="3"/>
    <n v="28205"/>
    <x v="0"/>
    <s v="OFF-AP-10000159"/>
    <x v="1"/>
    <x v="9"/>
    <s v="Belkin F9M820V08 8 Outlet Surge"/>
    <n v="309.45600000000002"/>
    <n v="9"/>
    <n v="0.2"/>
    <x v="5548"/>
    <x v="2"/>
    <x v="0"/>
    <x v="2"/>
    <x v="8"/>
  </r>
  <r>
    <n v="7080"/>
    <s v="CA-2016-106950"/>
    <d v="2016-09-02T00:00:00"/>
    <d v="2016-09-06T00:00:00"/>
    <s v="Standard Class"/>
    <s v="JE-15715"/>
    <x v="555"/>
    <x v="0"/>
    <s v="United States"/>
    <s v="Charlotte"/>
    <x v="3"/>
    <n v="28205"/>
    <x v="0"/>
    <s v="OFF-AR-10003560"/>
    <x v="1"/>
    <x v="6"/>
    <s v="Zebra Zazzle Fluorescent Highlighters"/>
    <n v="19.456"/>
    <n v="4"/>
    <n v="0.2"/>
    <x v="541"/>
    <x v="2"/>
    <x v="0"/>
    <x v="2"/>
    <x v="8"/>
  </r>
  <r>
    <n v="7081"/>
    <s v="CA-2016-106950"/>
    <d v="2016-09-02T00:00:00"/>
    <d v="2016-09-06T00:00:00"/>
    <s v="Standard Class"/>
    <s v="JE-15715"/>
    <x v="555"/>
    <x v="0"/>
    <s v="United States"/>
    <s v="Charlotte"/>
    <x v="3"/>
    <n v="28205"/>
    <x v="0"/>
    <s v="FUR-TA-10001768"/>
    <x v="0"/>
    <x v="3"/>
    <s v="Hon Racetrack Conference Tables"/>
    <n v="472.51799999999997"/>
    <n v="3"/>
    <n v="0.4"/>
    <x v="5549"/>
    <x v="1"/>
    <x v="0"/>
    <x v="2"/>
    <x v="8"/>
  </r>
  <r>
    <n v="7082"/>
    <s v="CA-2016-106950"/>
    <d v="2016-09-02T00:00:00"/>
    <d v="2016-09-06T00:00:00"/>
    <s v="Standard Class"/>
    <s v="JE-15715"/>
    <x v="555"/>
    <x v="0"/>
    <s v="United States"/>
    <s v="Charlotte"/>
    <x v="3"/>
    <n v="28205"/>
    <x v="0"/>
    <s v="TEC-AC-10002049"/>
    <x v="2"/>
    <x v="11"/>
    <s v="Plantronics Savi W720 Multi-Device Wireless Headset System"/>
    <n v="1012.68"/>
    <n v="3"/>
    <n v="0.2"/>
    <x v="5550"/>
    <x v="2"/>
    <x v="0"/>
    <x v="2"/>
    <x v="8"/>
  </r>
  <r>
    <n v="7083"/>
    <s v="CA-2016-106950"/>
    <d v="2016-09-02T00:00:00"/>
    <d v="2016-09-06T00:00:00"/>
    <s v="Standard Class"/>
    <s v="JE-15715"/>
    <x v="555"/>
    <x v="0"/>
    <s v="United States"/>
    <s v="Charlotte"/>
    <x v="3"/>
    <n v="28205"/>
    <x v="0"/>
    <s v="OFF-BI-10003166"/>
    <x v="1"/>
    <x v="8"/>
    <s v="GBC Plasticlear Binding Covers"/>
    <n v="17.22"/>
    <n v="5"/>
    <n v="0.7"/>
    <x v="5551"/>
    <x v="1"/>
    <x v="0"/>
    <x v="2"/>
    <x v="8"/>
  </r>
  <r>
    <n v="7084"/>
    <s v="CA-2017-118724"/>
    <d v="2017-07-21T00:00:00"/>
    <d v="2017-07-25T00:00:00"/>
    <s v="Second Class"/>
    <s v="AR-10825"/>
    <x v="255"/>
    <x v="1"/>
    <s v="United States"/>
    <s v="Concord"/>
    <x v="1"/>
    <n v="94521"/>
    <x v="1"/>
    <s v="OFF-AR-10003469"/>
    <x v="1"/>
    <x v="6"/>
    <s v="Nontoxic Chalk"/>
    <n v="3.52"/>
    <n v="2"/>
    <n v="0"/>
    <x v="5552"/>
    <x v="0"/>
    <x v="3"/>
    <x v="2"/>
    <x v="7"/>
  </r>
  <r>
    <n v="7085"/>
    <s v="CA-2017-118724"/>
    <d v="2017-07-21T00:00:00"/>
    <d v="2017-07-25T00:00:00"/>
    <s v="Second Class"/>
    <s v="AR-10825"/>
    <x v="255"/>
    <x v="1"/>
    <s v="United States"/>
    <s v="Concord"/>
    <x v="1"/>
    <n v="94521"/>
    <x v="1"/>
    <s v="TEC-PH-10002549"/>
    <x v="2"/>
    <x v="7"/>
    <s v="Polycom SoundPoint IP 450 VoIP phone"/>
    <n v="1626.192"/>
    <n v="9"/>
    <n v="0.2"/>
    <x v="5553"/>
    <x v="2"/>
    <x v="3"/>
    <x v="2"/>
    <x v="7"/>
  </r>
  <r>
    <n v="7086"/>
    <s v="CA-2017-112004"/>
    <d v="2017-09-25T00:00:00"/>
    <d v="2017-09-28T00:00:00"/>
    <s v="First Class"/>
    <s v="AH-10075"/>
    <x v="340"/>
    <x v="1"/>
    <s v="United States"/>
    <s v="Chester"/>
    <x v="9"/>
    <n v="19013"/>
    <x v="3"/>
    <s v="OFF-BI-10003476"/>
    <x v="1"/>
    <x v="8"/>
    <s v="Avery Metallic Poly Binders"/>
    <n v="8.5950000000000006"/>
    <n v="5"/>
    <n v="0.7"/>
    <x v="5554"/>
    <x v="1"/>
    <x v="3"/>
    <x v="2"/>
    <x v="8"/>
  </r>
  <r>
    <n v="7087"/>
    <s v="CA-2017-112004"/>
    <d v="2017-09-25T00:00:00"/>
    <d v="2017-09-28T00:00:00"/>
    <s v="First Class"/>
    <s v="AH-10075"/>
    <x v="340"/>
    <x v="1"/>
    <s v="United States"/>
    <s v="Chester"/>
    <x v="9"/>
    <n v="19013"/>
    <x v="3"/>
    <s v="OFF-SU-10000157"/>
    <x v="1"/>
    <x v="14"/>
    <s v="Compact Automatic Electric Letter Opener"/>
    <n v="190.89599999999999"/>
    <n v="2"/>
    <n v="0.2"/>
    <x v="5555"/>
    <x v="2"/>
    <x v="3"/>
    <x v="2"/>
    <x v="8"/>
  </r>
  <r>
    <n v="7088"/>
    <s v="US-2017-143175"/>
    <d v="2017-08-03T00:00:00"/>
    <d v="2017-08-06T00:00:00"/>
    <s v="Second Class"/>
    <s v="GA-14515"/>
    <x v="654"/>
    <x v="0"/>
    <s v="United States"/>
    <s v="Los Angeles"/>
    <x v="1"/>
    <n v="90004"/>
    <x v="1"/>
    <s v="OFF-ST-10003123"/>
    <x v="1"/>
    <x v="4"/>
    <s v="Fellowes Bases and Tops For Staxonsteel/High-Stak Systems"/>
    <n v="99.87"/>
    <n v="3"/>
    <n v="0"/>
    <x v="4757"/>
    <x v="0"/>
    <x v="3"/>
    <x v="2"/>
    <x v="6"/>
  </r>
  <r>
    <n v="7089"/>
    <s v="CA-2015-105844"/>
    <d v="2015-10-25T00:00:00"/>
    <d v="2015-10-27T00:00:00"/>
    <s v="Second Class"/>
    <s v="JF-15415"/>
    <x v="226"/>
    <x v="0"/>
    <s v="United States"/>
    <s v="Sparks"/>
    <x v="33"/>
    <n v="89431"/>
    <x v="1"/>
    <s v="OFF-AR-10001955"/>
    <x v="1"/>
    <x v="6"/>
    <s v="Newell 319"/>
    <n v="79.36"/>
    <n v="4"/>
    <n v="0"/>
    <x v="3377"/>
    <x v="0"/>
    <x v="1"/>
    <x v="0"/>
    <x v="2"/>
  </r>
  <r>
    <n v="7090"/>
    <s v="CA-2017-118864"/>
    <d v="2017-06-15T00:00:00"/>
    <d v="2017-06-19T00:00:00"/>
    <s v="Second Class"/>
    <s v="KH-16690"/>
    <x v="120"/>
    <x v="1"/>
    <s v="United States"/>
    <s v="Los Angeles"/>
    <x v="1"/>
    <n v="90032"/>
    <x v="1"/>
    <s v="TEC-PH-10001809"/>
    <x v="2"/>
    <x v="7"/>
    <s v="Panasonic KX T7736-B Digital phone"/>
    <n v="119.96"/>
    <n v="1"/>
    <n v="0.2"/>
    <x v="5556"/>
    <x v="2"/>
    <x v="3"/>
    <x v="1"/>
    <x v="1"/>
  </r>
  <r>
    <n v="7091"/>
    <s v="CA-2015-119480"/>
    <d v="2015-01-09T00:00:00"/>
    <d v="2015-01-13T00:00:00"/>
    <s v="Standard Class"/>
    <s v="CC-12685"/>
    <x v="530"/>
    <x v="0"/>
    <s v="United States"/>
    <s v="Henderson"/>
    <x v="0"/>
    <n v="42420"/>
    <x v="0"/>
    <s v="OFF-PA-10000474"/>
    <x v="1"/>
    <x v="10"/>
    <s v="Easy-staple paper"/>
    <n v="106.32"/>
    <n v="3"/>
    <n v="0"/>
    <x v="2056"/>
    <x v="0"/>
    <x v="1"/>
    <x v="3"/>
    <x v="9"/>
  </r>
  <r>
    <n v="7092"/>
    <s v="CA-2015-119480"/>
    <d v="2015-01-09T00:00:00"/>
    <d v="2015-01-13T00:00:00"/>
    <s v="Standard Class"/>
    <s v="CC-12685"/>
    <x v="530"/>
    <x v="0"/>
    <s v="United States"/>
    <s v="Henderson"/>
    <x v="0"/>
    <n v="42420"/>
    <x v="0"/>
    <s v="OFF-AP-10001205"/>
    <x v="1"/>
    <x v="9"/>
    <s v="Belkin 5 Outlet SurgeMaster Power Centers"/>
    <n v="163.44"/>
    <n v="3"/>
    <n v="0"/>
    <x v="5557"/>
    <x v="0"/>
    <x v="1"/>
    <x v="3"/>
    <x v="9"/>
  </r>
  <r>
    <n v="7093"/>
    <s v="CA-2015-119480"/>
    <d v="2015-01-09T00:00:00"/>
    <d v="2015-01-13T00:00:00"/>
    <s v="Standard Class"/>
    <s v="CC-12685"/>
    <x v="530"/>
    <x v="0"/>
    <s v="United States"/>
    <s v="Henderson"/>
    <x v="0"/>
    <n v="42420"/>
    <x v="0"/>
    <s v="OFF-AR-10004691"/>
    <x v="1"/>
    <x v="6"/>
    <s v="Boston 1730 StandUp Electric Pencil Sharpener"/>
    <n v="42.76"/>
    <n v="2"/>
    <n v="0"/>
    <x v="4431"/>
    <x v="0"/>
    <x v="1"/>
    <x v="3"/>
    <x v="9"/>
  </r>
  <r>
    <n v="7094"/>
    <s v="CA-2015-119480"/>
    <d v="2015-01-09T00:00:00"/>
    <d v="2015-01-13T00:00:00"/>
    <s v="Standard Class"/>
    <s v="CC-12685"/>
    <x v="530"/>
    <x v="0"/>
    <s v="United States"/>
    <s v="Henderson"/>
    <x v="0"/>
    <n v="42420"/>
    <x v="0"/>
    <s v="OFF-PA-10004996"/>
    <x v="1"/>
    <x v="10"/>
    <s v="Speediset Carbonless Redi-Letter 7&quot; x 8 1/2&quot;"/>
    <n v="51.55"/>
    <n v="5"/>
    <n v="0"/>
    <x v="4244"/>
    <x v="0"/>
    <x v="1"/>
    <x v="3"/>
    <x v="9"/>
  </r>
  <r>
    <n v="7095"/>
    <s v="US-2015-153374"/>
    <d v="2015-02-09T00:00:00"/>
    <d v="2015-02-13T00:00:00"/>
    <s v="Second Class"/>
    <s v="JF-15565"/>
    <x v="535"/>
    <x v="0"/>
    <s v="United States"/>
    <s v="Decatur"/>
    <x v="10"/>
    <n v="62521"/>
    <x v="2"/>
    <s v="TEC-AC-10001908"/>
    <x v="2"/>
    <x v="11"/>
    <s v="Logitech Wireless Headset h800"/>
    <n v="479.952"/>
    <n v="6"/>
    <n v="0.2"/>
    <x v="5558"/>
    <x v="2"/>
    <x v="1"/>
    <x v="3"/>
    <x v="11"/>
  </r>
  <r>
    <n v="7096"/>
    <s v="CA-2016-101980"/>
    <d v="2016-08-19T00:00:00"/>
    <d v="2016-08-20T00:00:00"/>
    <s v="First Class"/>
    <s v="RP-19390"/>
    <x v="261"/>
    <x v="0"/>
    <s v="United States"/>
    <s v="New York City"/>
    <x v="15"/>
    <n v="10009"/>
    <x v="3"/>
    <s v="OFF-BI-10000666"/>
    <x v="1"/>
    <x v="8"/>
    <s v="Surelock Post Binders"/>
    <n v="146.68799999999999"/>
    <n v="6"/>
    <n v="0.2"/>
    <x v="5559"/>
    <x v="2"/>
    <x v="0"/>
    <x v="2"/>
    <x v="6"/>
  </r>
  <r>
    <n v="7097"/>
    <s v="CA-2016-101980"/>
    <d v="2016-08-19T00:00:00"/>
    <d v="2016-08-20T00:00:00"/>
    <s v="First Class"/>
    <s v="RP-19390"/>
    <x v="261"/>
    <x v="0"/>
    <s v="United States"/>
    <s v="New York City"/>
    <x v="15"/>
    <n v="10009"/>
    <x v="3"/>
    <s v="OFF-BI-10004318"/>
    <x v="1"/>
    <x v="8"/>
    <s v="Ibico EB-19 Dual Function Manual Binding System"/>
    <n v="276.78399999999999"/>
    <n v="2"/>
    <n v="0.2"/>
    <x v="5560"/>
    <x v="2"/>
    <x v="0"/>
    <x v="2"/>
    <x v="6"/>
  </r>
  <r>
    <n v="7098"/>
    <s v="CA-2016-101980"/>
    <d v="2016-08-19T00:00:00"/>
    <d v="2016-08-20T00:00:00"/>
    <s v="First Class"/>
    <s v="RP-19390"/>
    <x v="261"/>
    <x v="0"/>
    <s v="United States"/>
    <s v="New York City"/>
    <x v="15"/>
    <n v="10009"/>
    <x v="3"/>
    <s v="OFF-BI-10003429"/>
    <x v="1"/>
    <x v="8"/>
    <s v="Cardinal HOLDit! Binder Insert Strips,Extra Strips"/>
    <n v="25.32"/>
    <n v="5"/>
    <n v="0.2"/>
    <x v="1083"/>
    <x v="2"/>
    <x v="0"/>
    <x v="2"/>
    <x v="6"/>
  </r>
  <r>
    <n v="7099"/>
    <s v="CA-2017-144596"/>
    <d v="2017-11-06T00:00:00"/>
    <d v="2017-11-10T00:00:00"/>
    <s v="Standard Class"/>
    <s v="CD-11980"/>
    <x v="263"/>
    <x v="0"/>
    <s v="United States"/>
    <s v="New York City"/>
    <x v="15"/>
    <n v="10011"/>
    <x v="3"/>
    <s v="OFF-PA-10003302"/>
    <x v="1"/>
    <x v="10"/>
    <s v="Xerox 1906"/>
    <n v="318.95999999999998"/>
    <n v="9"/>
    <n v="0"/>
    <x v="5561"/>
    <x v="0"/>
    <x v="3"/>
    <x v="0"/>
    <x v="0"/>
  </r>
  <r>
    <n v="7100"/>
    <s v="CA-2015-124933"/>
    <d v="2015-12-26T00:00:00"/>
    <d v="2015-12-30T00:00:00"/>
    <s v="Second Class"/>
    <s v="DF-13135"/>
    <x v="650"/>
    <x v="0"/>
    <s v="United States"/>
    <s v="New York City"/>
    <x v="15"/>
    <n v="10009"/>
    <x v="3"/>
    <s v="OFF-PA-10003302"/>
    <x v="1"/>
    <x v="10"/>
    <s v="Xerox 1906"/>
    <n v="212.64"/>
    <n v="6"/>
    <n v="0"/>
    <x v="3947"/>
    <x v="0"/>
    <x v="1"/>
    <x v="0"/>
    <x v="4"/>
  </r>
  <r>
    <n v="7101"/>
    <s v="CA-2014-159625"/>
    <d v="2014-11-23T00:00:00"/>
    <d v="2014-11-28T00:00:00"/>
    <s v="Standard Class"/>
    <s v="SM-20005"/>
    <x v="325"/>
    <x v="0"/>
    <s v="United States"/>
    <s v="Scottsdale"/>
    <x v="16"/>
    <n v="85254"/>
    <x v="1"/>
    <s v="OFF-EN-10002621"/>
    <x v="1"/>
    <x v="12"/>
    <s v="Staple envelope"/>
    <n v="23.472000000000001"/>
    <n v="3"/>
    <n v="0.2"/>
    <x v="5562"/>
    <x v="2"/>
    <x v="2"/>
    <x v="0"/>
    <x v="0"/>
  </r>
  <r>
    <n v="7102"/>
    <s v="CA-2016-144337"/>
    <d v="2016-08-01T00:00:00"/>
    <d v="2016-08-05T00:00:00"/>
    <s v="Second Class"/>
    <s v="SG-20890"/>
    <x v="737"/>
    <x v="1"/>
    <s v="United States"/>
    <s v="Amarillo"/>
    <x v="5"/>
    <n v="79109"/>
    <x v="2"/>
    <s v="OFF-PA-10000249"/>
    <x v="1"/>
    <x v="10"/>
    <s v="Easy-staple paper"/>
    <n v="19.648"/>
    <n v="2"/>
    <n v="0.2"/>
    <x v="3372"/>
    <x v="2"/>
    <x v="0"/>
    <x v="2"/>
    <x v="6"/>
  </r>
  <r>
    <n v="7103"/>
    <s v="CA-2014-117478"/>
    <d v="2014-09-21T00:00:00"/>
    <d v="2014-09-24T00:00:00"/>
    <s v="First Class"/>
    <s v="LH-16750"/>
    <x v="405"/>
    <x v="0"/>
    <s v="United States"/>
    <s v="Philadelphia"/>
    <x v="9"/>
    <n v="19140"/>
    <x v="3"/>
    <s v="OFF-BI-10000050"/>
    <x v="1"/>
    <x v="8"/>
    <s v="Angle-D Binders with Locking Rings, Label Holders"/>
    <n v="6.57"/>
    <n v="3"/>
    <n v="0.7"/>
    <x v="5563"/>
    <x v="1"/>
    <x v="2"/>
    <x v="2"/>
    <x v="8"/>
  </r>
  <r>
    <n v="7104"/>
    <s v="CA-2017-147410"/>
    <d v="2017-09-04T00:00:00"/>
    <d v="2017-09-08T00:00:00"/>
    <s v="Standard Class"/>
    <s v="EJ-14155"/>
    <x v="412"/>
    <x v="0"/>
    <s v="United States"/>
    <s v="Santa Ana"/>
    <x v="1"/>
    <n v="92704"/>
    <x v="1"/>
    <s v="OFF-ST-10003805"/>
    <x v="1"/>
    <x v="4"/>
    <s v="24 Capacity Maxi Data Binder Racks, Pearl"/>
    <n v="421.1"/>
    <n v="2"/>
    <n v="0"/>
    <x v="5564"/>
    <x v="0"/>
    <x v="3"/>
    <x v="2"/>
    <x v="8"/>
  </r>
  <r>
    <n v="7105"/>
    <s v="CA-2017-128944"/>
    <d v="2017-06-19T00:00:00"/>
    <d v="2017-06-21T00:00:00"/>
    <s v="Second Class"/>
    <s v="KH-16330"/>
    <x v="542"/>
    <x v="1"/>
    <s v="United States"/>
    <s v="Newark"/>
    <x v="24"/>
    <n v="43055"/>
    <x v="3"/>
    <s v="FUR-CH-10000785"/>
    <x v="0"/>
    <x v="1"/>
    <s v="Global Ergonomic Managers Chair"/>
    <n v="760.11599999999999"/>
    <n v="6"/>
    <n v="0.3"/>
    <x v="5565"/>
    <x v="1"/>
    <x v="3"/>
    <x v="1"/>
    <x v="1"/>
  </r>
  <r>
    <n v="7106"/>
    <s v="CA-2017-128944"/>
    <d v="2017-06-19T00:00:00"/>
    <d v="2017-06-21T00:00:00"/>
    <s v="Second Class"/>
    <s v="KH-16330"/>
    <x v="542"/>
    <x v="1"/>
    <s v="United States"/>
    <s v="Newark"/>
    <x v="24"/>
    <n v="43055"/>
    <x v="3"/>
    <s v="FUR-FU-10004909"/>
    <x v="0"/>
    <x v="5"/>
    <s v="Contemporary Wood/Metal Frame"/>
    <n v="38.783999999999999"/>
    <n v="3"/>
    <n v="0.2"/>
    <x v="5566"/>
    <x v="2"/>
    <x v="3"/>
    <x v="1"/>
    <x v="1"/>
  </r>
  <r>
    <n v="7107"/>
    <s v="CA-2017-128944"/>
    <d v="2017-06-19T00:00:00"/>
    <d v="2017-06-21T00:00:00"/>
    <s v="Second Class"/>
    <s v="KH-16330"/>
    <x v="542"/>
    <x v="1"/>
    <s v="United States"/>
    <s v="Newark"/>
    <x v="24"/>
    <n v="43055"/>
    <x v="3"/>
    <s v="TEC-AC-10001553"/>
    <x v="2"/>
    <x v="11"/>
    <s v="Memorex 25GB 6X Branded Blu-Ray Recordable Disc, 15/Pack"/>
    <n v="122.328"/>
    <n v="9"/>
    <n v="0.2"/>
    <x v="5567"/>
    <x v="2"/>
    <x v="3"/>
    <x v="1"/>
    <x v="1"/>
  </r>
  <r>
    <n v="7108"/>
    <s v="CA-2016-109666"/>
    <d v="2016-04-19T00:00:00"/>
    <d v="2016-04-26T00:00:00"/>
    <s v="Standard Class"/>
    <s v="KM-16720"/>
    <x v="27"/>
    <x v="0"/>
    <s v="United States"/>
    <s v="New York City"/>
    <x v="15"/>
    <n v="10035"/>
    <x v="3"/>
    <s v="TEC-PH-10004774"/>
    <x v="2"/>
    <x v="7"/>
    <s v="Gear Head AU3700S Headset"/>
    <n v="25.98"/>
    <n v="2"/>
    <n v="0"/>
    <x v="2624"/>
    <x v="0"/>
    <x v="0"/>
    <x v="1"/>
    <x v="3"/>
  </r>
  <r>
    <n v="7109"/>
    <s v="CA-2016-109666"/>
    <d v="2016-04-19T00:00:00"/>
    <d v="2016-04-26T00:00:00"/>
    <s v="Standard Class"/>
    <s v="KM-16720"/>
    <x v="27"/>
    <x v="0"/>
    <s v="United States"/>
    <s v="New York City"/>
    <x v="15"/>
    <n v="10035"/>
    <x v="3"/>
    <s v="OFF-AR-10004582"/>
    <x v="1"/>
    <x v="6"/>
    <s v="BIC Brite Liner Grip Highlighters"/>
    <n v="3.28"/>
    <n v="2"/>
    <n v="0"/>
    <x v="1887"/>
    <x v="0"/>
    <x v="0"/>
    <x v="1"/>
    <x v="3"/>
  </r>
  <r>
    <n v="7110"/>
    <s v="CA-2016-109666"/>
    <d v="2016-04-19T00:00:00"/>
    <d v="2016-04-26T00:00:00"/>
    <s v="Standard Class"/>
    <s v="KM-16720"/>
    <x v="27"/>
    <x v="0"/>
    <s v="United States"/>
    <s v="New York City"/>
    <x v="15"/>
    <n v="10035"/>
    <x v="3"/>
    <s v="OFF-ST-10000991"/>
    <x v="1"/>
    <x v="4"/>
    <s v="Space Solutions HD Industrial Steel Shelving."/>
    <n v="459.88"/>
    <n v="4"/>
    <n v="0"/>
    <x v="5568"/>
    <x v="0"/>
    <x v="0"/>
    <x v="1"/>
    <x v="3"/>
  </r>
  <r>
    <n v="7111"/>
    <s v="CA-2016-109666"/>
    <d v="2016-04-19T00:00:00"/>
    <d v="2016-04-26T00:00:00"/>
    <s v="Standard Class"/>
    <s v="KM-16720"/>
    <x v="27"/>
    <x v="0"/>
    <s v="United States"/>
    <s v="New York City"/>
    <x v="15"/>
    <n v="10035"/>
    <x v="3"/>
    <s v="OFF-SU-10002522"/>
    <x v="1"/>
    <x v="14"/>
    <s v="Acme Kleen Earth Office Shears"/>
    <n v="7.76"/>
    <n v="2"/>
    <n v="0"/>
    <x v="5569"/>
    <x v="0"/>
    <x v="0"/>
    <x v="1"/>
    <x v="3"/>
  </r>
  <r>
    <n v="7112"/>
    <s v="CA-2016-109666"/>
    <d v="2016-04-19T00:00:00"/>
    <d v="2016-04-26T00:00:00"/>
    <s v="Standard Class"/>
    <s v="KM-16720"/>
    <x v="27"/>
    <x v="0"/>
    <s v="United States"/>
    <s v="New York City"/>
    <x v="15"/>
    <n v="10035"/>
    <x v="3"/>
    <s v="OFF-AR-10004022"/>
    <x v="1"/>
    <x v="6"/>
    <s v="Panasonic KP-380BK Classic Electric Pencil Sharpener"/>
    <n v="71.959999999999994"/>
    <n v="2"/>
    <n v="0"/>
    <x v="5570"/>
    <x v="0"/>
    <x v="0"/>
    <x v="1"/>
    <x v="3"/>
  </r>
  <r>
    <n v="7113"/>
    <s v="CA-2016-109666"/>
    <d v="2016-04-19T00:00:00"/>
    <d v="2016-04-26T00:00:00"/>
    <s v="Standard Class"/>
    <s v="KM-16720"/>
    <x v="27"/>
    <x v="0"/>
    <s v="United States"/>
    <s v="New York City"/>
    <x v="15"/>
    <n v="10035"/>
    <x v="3"/>
    <s v="OFF-SU-10001218"/>
    <x v="1"/>
    <x v="14"/>
    <s v="Fiskars Softgrip Scissors"/>
    <n v="54.9"/>
    <n v="5"/>
    <n v="0"/>
    <x v="3057"/>
    <x v="0"/>
    <x v="0"/>
    <x v="1"/>
    <x v="3"/>
  </r>
  <r>
    <n v="7114"/>
    <s v="CA-2016-109666"/>
    <d v="2016-04-19T00:00:00"/>
    <d v="2016-04-26T00:00:00"/>
    <s v="Standard Class"/>
    <s v="KM-16720"/>
    <x v="27"/>
    <x v="0"/>
    <s v="United States"/>
    <s v="New York City"/>
    <x v="15"/>
    <n v="10035"/>
    <x v="3"/>
    <s v="OFF-BI-10000174"/>
    <x v="1"/>
    <x v="8"/>
    <s v="Wilson Jones Clip &amp; Carry Folder Binder Tool for Ring Binders, Clear"/>
    <n v="9.2799999999999994"/>
    <n v="2"/>
    <n v="0.2"/>
    <x v="5571"/>
    <x v="2"/>
    <x v="0"/>
    <x v="1"/>
    <x v="3"/>
  </r>
  <r>
    <n v="7115"/>
    <s v="US-2016-102239"/>
    <d v="2016-05-05T00:00:00"/>
    <d v="2016-05-06T00:00:00"/>
    <s v="First Class"/>
    <s v="LW-16990"/>
    <x v="352"/>
    <x v="1"/>
    <s v="United States"/>
    <s v="Henderson"/>
    <x v="33"/>
    <n v="89015"/>
    <x v="1"/>
    <s v="FUR-TA-10003392"/>
    <x v="0"/>
    <x v="3"/>
    <s v="Global Adaptabilities Conference Tables"/>
    <n v="1685.88"/>
    <n v="6"/>
    <n v="0"/>
    <x v="5572"/>
    <x v="0"/>
    <x v="0"/>
    <x v="1"/>
    <x v="5"/>
  </r>
  <r>
    <n v="7116"/>
    <s v="US-2016-102239"/>
    <d v="2016-05-05T00:00:00"/>
    <d v="2016-05-06T00:00:00"/>
    <s v="First Class"/>
    <s v="LW-16990"/>
    <x v="352"/>
    <x v="1"/>
    <s v="United States"/>
    <s v="Henderson"/>
    <x v="33"/>
    <n v="89015"/>
    <x v="1"/>
    <s v="OFF-BI-10001890"/>
    <x v="1"/>
    <x v="8"/>
    <s v="Avery Poly Binder Pockets"/>
    <n v="5.7279999999999998"/>
    <n v="2"/>
    <n v="0.2"/>
    <x v="5573"/>
    <x v="2"/>
    <x v="0"/>
    <x v="1"/>
    <x v="5"/>
  </r>
  <r>
    <n v="7117"/>
    <s v="CA-2014-143168"/>
    <d v="2014-10-18T00:00:00"/>
    <d v="2014-10-23T00:00:00"/>
    <s v="Second Class"/>
    <s v="IG-15085"/>
    <x v="490"/>
    <x v="0"/>
    <s v="United States"/>
    <s v="Seattle"/>
    <x v="4"/>
    <n v="98103"/>
    <x v="1"/>
    <s v="OFF-PA-10000167"/>
    <x v="1"/>
    <x v="10"/>
    <s v="Xerox 1925"/>
    <n v="61.96"/>
    <n v="2"/>
    <n v="0"/>
    <x v="3938"/>
    <x v="0"/>
    <x v="2"/>
    <x v="0"/>
    <x v="2"/>
  </r>
  <r>
    <n v="7118"/>
    <s v="CA-2014-143168"/>
    <d v="2014-10-18T00:00:00"/>
    <d v="2014-10-23T00:00:00"/>
    <s v="Second Class"/>
    <s v="IG-15085"/>
    <x v="490"/>
    <x v="0"/>
    <s v="United States"/>
    <s v="Seattle"/>
    <x v="4"/>
    <n v="98103"/>
    <x v="1"/>
    <s v="OFF-BI-10003784"/>
    <x v="1"/>
    <x v="8"/>
    <s v="Computer Printout Index Tabs"/>
    <n v="1.3440000000000001"/>
    <n v="1"/>
    <n v="0.2"/>
    <x v="5574"/>
    <x v="2"/>
    <x v="2"/>
    <x v="0"/>
    <x v="2"/>
  </r>
  <r>
    <n v="7119"/>
    <s v="CA-2017-104906"/>
    <d v="2017-02-13T00:00:00"/>
    <d v="2017-02-17T00:00:00"/>
    <s v="Standard Class"/>
    <s v="JP-15460"/>
    <x v="687"/>
    <x v="1"/>
    <s v="United States"/>
    <s v="New York City"/>
    <x v="15"/>
    <n v="10009"/>
    <x v="3"/>
    <s v="OFF-PA-10001184"/>
    <x v="1"/>
    <x v="10"/>
    <s v="Xerox 1903"/>
    <n v="17.940000000000001"/>
    <n v="3"/>
    <n v="0"/>
    <x v="1526"/>
    <x v="0"/>
    <x v="3"/>
    <x v="3"/>
    <x v="11"/>
  </r>
  <r>
    <n v="7120"/>
    <s v="CA-2017-118122"/>
    <d v="2017-11-17T00:00:00"/>
    <d v="2017-11-24T00:00:00"/>
    <s v="Standard Class"/>
    <s v="GG-14650"/>
    <x v="55"/>
    <x v="1"/>
    <s v="United States"/>
    <s v="Seattle"/>
    <x v="4"/>
    <n v="98103"/>
    <x v="1"/>
    <s v="OFF-BI-10002103"/>
    <x v="1"/>
    <x v="8"/>
    <s v="Cardinal Slant-D Ring Binder, Heavy Gauge Vinyl"/>
    <n v="13.904"/>
    <n v="2"/>
    <n v="0.2"/>
    <x v="1196"/>
    <x v="2"/>
    <x v="3"/>
    <x v="0"/>
    <x v="0"/>
  </r>
  <r>
    <n v="7121"/>
    <s v="US-2014-147774"/>
    <d v="2014-01-20T00:00:00"/>
    <d v="2014-01-26T00:00:00"/>
    <s v="Standard Class"/>
    <s v="MM-18280"/>
    <x v="152"/>
    <x v="1"/>
    <s v="United States"/>
    <s v="Smyrna"/>
    <x v="18"/>
    <n v="37167"/>
    <x v="0"/>
    <s v="OFF-BI-10003091"/>
    <x v="1"/>
    <x v="8"/>
    <s v="GBC DocuBind TL200 Manual Binding Machine"/>
    <n v="67.194000000000003"/>
    <n v="1"/>
    <n v="0.7"/>
    <x v="5575"/>
    <x v="1"/>
    <x v="2"/>
    <x v="3"/>
    <x v="9"/>
  </r>
  <r>
    <n v="7122"/>
    <s v="CA-2017-166926"/>
    <d v="2017-12-01T00:00:00"/>
    <d v="2017-12-08T00:00:00"/>
    <s v="Standard Class"/>
    <s v="SO-20335"/>
    <x v="2"/>
    <x v="0"/>
    <s v="United States"/>
    <s v="Seattle"/>
    <x v="4"/>
    <n v="98105"/>
    <x v="1"/>
    <s v="OFF-PA-10001593"/>
    <x v="1"/>
    <x v="10"/>
    <s v="Xerox 1947"/>
    <n v="41.86"/>
    <n v="7"/>
    <n v="0"/>
    <x v="5576"/>
    <x v="0"/>
    <x v="3"/>
    <x v="0"/>
    <x v="4"/>
  </r>
  <r>
    <n v="7123"/>
    <s v="CA-2017-166926"/>
    <d v="2017-12-01T00:00:00"/>
    <d v="2017-12-08T00:00:00"/>
    <s v="Standard Class"/>
    <s v="SO-20335"/>
    <x v="2"/>
    <x v="0"/>
    <s v="United States"/>
    <s v="Seattle"/>
    <x v="4"/>
    <n v="98105"/>
    <x v="1"/>
    <s v="FUR-BO-10002598"/>
    <x v="0"/>
    <x v="0"/>
    <s v="Hon Metal Bookcases, Putty"/>
    <n v="141.96"/>
    <n v="2"/>
    <n v="0"/>
    <x v="2927"/>
    <x v="0"/>
    <x v="3"/>
    <x v="0"/>
    <x v="4"/>
  </r>
  <r>
    <n v="7124"/>
    <s v="CA-2015-128013"/>
    <d v="2015-08-09T00:00:00"/>
    <d v="2015-08-16T00:00:00"/>
    <s v="Standard Class"/>
    <s v="MF-18250"/>
    <x v="751"/>
    <x v="1"/>
    <s v="United States"/>
    <s v="New York City"/>
    <x v="15"/>
    <n v="10035"/>
    <x v="3"/>
    <s v="FUR-FU-10000320"/>
    <x v="0"/>
    <x v="5"/>
    <s v="OIC Stacking Trays"/>
    <n v="10.02"/>
    <n v="3"/>
    <n v="0"/>
    <x v="5577"/>
    <x v="0"/>
    <x v="1"/>
    <x v="2"/>
    <x v="6"/>
  </r>
  <r>
    <n v="7125"/>
    <s v="CA-2015-128013"/>
    <d v="2015-08-09T00:00:00"/>
    <d v="2015-08-16T00:00:00"/>
    <s v="Standard Class"/>
    <s v="MF-18250"/>
    <x v="751"/>
    <x v="1"/>
    <s v="United States"/>
    <s v="New York City"/>
    <x v="15"/>
    <n v="10035"/>
    <x v="3"/>
    <s v="OFF-PA-10001815"/>
    <x v="1"/>
    <x v="10"/>
    <s v="Xerox 1885"/>
    <n v="144.12"/>
    <n v="3"/>
    <n v="0"/>
    <x v="4267"/>
    <x v="0"/>
    <x v="1"/>
    <x v="2"/>
    <x v="6"/>
  </r>
  <r>
    <n v="7126"/>
    <s v="CA-2016-123176"/>
    <d v="2016-09-27T00:00:00"/>
    <d v="2016-09-29T00:00:00"/>
    <s v="Second Class"/>
    <s v="JG-15160"/>
    <x v="506"/>
    <x v="0"/>
    <s v="United States"/>
    <s v="Atlanta"/>
    <x v="32"/>
    <n v="30318"/>
    <x v="0"/>
    <s v="OFF-PA-10003971"/>
    <x v="1"/>
    <x v="10"/>
    <s v="Xerox 1965"/>
    <n v="17.940000000000001"/>
    <n v="3"/>
    <n v="0"/>
    <x v="1526"/>
    <x v="0"/>
    <x v="0"/>
    <x v="2"/>
    <x v="8"/>
  </r>
  <r>
    <n v="7127"/>
    <s v="CA-2016-123176"/>
    <d v="2016-09-27T00:00:00"/>
    <d v="2016-09-29T00:00:00"/>
    <s v="Second Class"/>
    <s v="JG-15160"/>
    <x v="506"/>
    <x v="0"/>
    <s v="United States"/>
    <s v="Atlanta"/>
    <x v="32"/>
    <n v="30318"/>
    <x v="0"/>
    <s v="OFF-AR-10004685"/>
    <x v="1"/>
    <x v="6"/>
    <s v="Binney &amp; Smith Crayola Metallic Colored Pencils, 8-Color Set"/>
    <n v="13.89"/>
    <n v="3"/>
    <n v="0"/>
    <x v="5578"/>
    <x v="0"/>
    <x v="0"/>
    <x v="2"/>
    <x v="8"/>
  </r>
  <r>
    <n v="7128"/>
    <s v="US-2016-117541"/>
    <d v="2016-11-14T00:00:00"/>
    <d v="2016-11-20T00:00:00"/>
    <s v="Standard Class"/>
    <s v="JM-16195"/>
    <x v="594"/>
    <x v="0"/>
    <s v="United States"/>
    <s v="Newark"/>
    <x v="13"/>
    <n v="19711"/>
    <x v="3"/>
    <s v="OFF-PA-10001609"/>
    <x v="1"/>
    <x v="10"/>
    <s v="Tops Wirebound Message Log Books"/>
    <n v="16.45"/>
    <n v="5"/>
    <n v="0"/>
    <x v="5579"/>
    <x v="0"/>
    <x v="0"/>
    <x v="0"/>
    <x v="0"/>
  </r>
  <r>
    <n v="7129"/>
    <s v="US-2016-117541"/>
    <d v="2016-11-14T00:00:00"/>
    <d v="2016-11-20T00:00:00"/>
    <s v="Standard Class"/>
    <s v="JM-16195"/>
    <x v="594"/>
    <x v="0"/>
    <s v="United States"/>
    <s v="Newark"/>
    <x v="13"/>
    <n v="19711"/>
    <x v="3"/>
    <s v="FUR-FU-10000550"/>
    <x v="0"/>
    <x v="5"/>
    <s v="Stacking Trays by OIC"/>
    <n v="19.920000000000002"/>
    <n v="4"/>
    <n v="0"/>
    <x v="5580"/>
    <x v="0"/>
    <x v="0"/>
    <x v="0"/>
    <x v="0"/>
  </r>
  <r>
    <n v="7130"/>
    <s v="CA-2016-166282"/>
    <d v="2016-04-16T00:00:00"/>
    <d v="2016-04-22T00:00:00"/>
    <s v="Standard Class"/>
    <s v="PK-19075"/>
    <x v="7"/>
    <x v="0"/>
    <s v="United States"/>
    <s v="Nashville"/>
    <x v="18"/>
    <n v="37211"/>
    <x v="0"/>
    <s v="TEC-AC-10004209"/>
    <x v="2"/>
    <x v="11"/>
    <s v="Memorex Froggy Flash Drive 4 GB"/>
    <n v="35.167999999999999"/>
    <n v="4"/>
    <n v="0.2"/>
    <x v="4203"/>
    <x v="2"/>
    <x v="0"/>
    <x v="1"/>
    <x v="3"/>
  </r>
  <r>
    <n v="7131"/>
    <s v="CA-2016-166282"/>
    <d v="2016-04-16T00:00:00"/>
    <d v="2016-04-22T00:00:00"/>
    <s v="Standard Class"/>
    <s v="PK-19075"/>
    <x v="7"/>
    <x v="0"/>
    <s v="United States"/>
    <s v="Nashville"/>
    <x v="18"/>
    <n v="37211"/>
    <x v="0"/>
    <s v="OFF-PA-10003022"/>
    <x v="1"/>
    <x v="10"/>
    <s v="Standard Line “While You Were Out” Hardbound Telephone Message Book"/>
    <n v="123.08799999999999"/>
    <n v="7"/>
    <n v="0.2"/>
    <x v="5581"/>
    <x v="2"/>
    <x v="0"/>
    <x v="1"/>
    <x v="3"/>
  </r>
  <r>
    <n v="7132"/>
    <s v="CA-2017-141439"/>
    <d v="2017-11-26T00:00:00"/>
    <d v="2017-12-01T00:00:00"/>
    <s v="Standard Class"/>
    <s v="TT-21460"/>
    <x v="499"/>
    <x v="2"/>
    <s v="United States"/>
    <s v="Richmond"/>
    <x v="14"/>
    <n v="47374"/>
    <x v="2"/>
    <s v="FUR-TA-10001039"/>
    <x v="0"/>
    <x v="3"/>
    <s v="KI Adjustable-Height Table"/>
    <n v="257.94"/>
    <n v="3"/>
    <n v="0"/>
    <x v="5582"/>
    <x v="0"/>
    <x v="3"/>
    <x v="0"/>
    <x v="0"/>
  </r>
  <r>
    <n v="7133"/>
    <s v="CA-2017-141439"/>
    <d v="2017-11-26T00:00:00"/>
    <d v="2017-12-01T00:00:00"/>
    <s v="Standard Class"/>
    <s v="TT-21460"/>
    <x v="499"/>
    <x v="2"/>
    <s v="United States"/>
    <s v="Richmond"/>
    <x v="14"/>
    <n v="47374"/>
    <x v="2"/>
    <s v="TEC-PH-10002624"/>
    <x v="2"/>
    <x v="7"/>
    <s v="Samsung Galaxy S4 Mini"/>
    <n v="1879.96"/>
    <n v="4"/>
    <n v="0"/>
    <x v="5583"/>
    <x v="0"/>
    <x v="3"/>
    <x v="0"/>
    <x v="0"/>
  </r>
  <r>
    <n v="7134"/>
    <s v="CA-2017-141439"/>
    <d v="2017-11-26T00:00:00"/>
    <d v="2017-12-01T00:00:00"/>
    <s v="Standard Class"/>
    <s v="TT-21460"/>
    <x v="499"/>
    <x v="2"/>
    <s v="United States"/>
    <s v="Richmond"/>
    <x v="14"/>
    <n v="47374"/>
    <x v="2"/>
    <s v="FUR-FU-10001473"/>
    <x v="0"/>
    <x v="5"/>
    <s v="DAX Wood Document Frame"/>
    <n v="27.46"/>
    <n v="2"/>
    <n v="0"/>
    <x v="1345"/>
    <x v="0"/>
    <x v="3"/>
    <x v="0"/>
    <x v="0"/>
  </r>
  <r>
    <n v="7135"/>
    <s v="CA-2017-141439"/>
    <d v="2017-11-26T00:00:00"/>
    <d v="2017-12-01T00:00:00"/>
    <s v="Standard Class"/>
    <s v="TT-21460"/>
    <x v="499"/>
    <x v="2"/>
    <s v="United States"/>
    <s v="Richmond"/>
    <x v="14"/>
    <n v="47374"/>
    <x v="2"/>
    <s v="TEC-PH-10001819"/>
    <x v="2"/>
    <x v="7"/>
    <s v="Innergie mMini Combo Duo USB Travel Charging Kit"/>
    <n v="89.98"/>
    <n v="2"/>
    <n v="0"/>
    <x v="2420"/>
    <x v="0"/>
    <x v="3"/>
    <x v="0"/>
    <x v="0"/>
  </r>
  <r>
    <n v="7136"/>
    <s v="CA-2017-141439"/>
    <d v="2017-11-26T00:00:00"/>
    <d v="2017-12-01T00:00:00"/>
    <s v="Standard Class"/>
    <s v="TT-21460"/>
    <x v="499"/>
    <x v="2"/>
    <s v="United States"/>
    <s v="Richmond"/>
    <x v="14"/>
    <n v="47374"/>
    <x v="2"/>
    <s v="FUR-CH-10004287"/>
    <x v="0"/>
    <x v="1"/>
    <s v="SAFCO Arco Folding Chair"/>
    <n v="828.6"/>
    <n v="3"/>
    <n v="0"/>
    <x v="5584"/>
    <x v="0"/>
    <x v="3"/>
    <x v="0"/>
    <x v="0"/>
  </r>
  <r>
    <n v="7137"/>
    <s v="CA-2015-163965"/>
    <d v="2015-11-20T00:00:00"/>
    <d v="2015-11-27T00:00:00"/>
    <s v="Standard Class"/>
    <s v="SS-20875"/>
    <x v="286"/>
    <x v="0"/>
    <s v="United States"/>
    <s v="Miami"/>
    <x v="2"/>
    <n v="33180"/>
    <x v="0"/>
    <s v="OFF-BI-10004728"/>
    <x v="1"/>
    <x v="8"/>
    <s v="Wilson Jones Turn Tabs Binder Tool for Ring Binders"/>
    <n v="7.23"/>
    <n v="5"/>
    <n v="0.7"/>
    <x v="2338"/>
    <x v="1"/>
    <x v="1"/>
    <x v="0"/>
    <x v="0"/>
  </r>
  <r>
    <n v="7138"/>
    <s v="CA-2015-163965"/>
    <d v="2015-11-20T00:00:00"/>
    <d v="2015-11-27T00:00:00"/>
    <s v="Standard Class"/>
    <s v="SS-20875"/>
    <x v="286"/>
    <x v="0"/>
    <s v="United States"/>
    <s v="Miami"/>
    <x v="2"/>
    <n v="33180"/>
    <x v="0"/>
    <s v="OFF-ST-10000918"/>
    <x v="1"/>
    <x v="4"/>
    <s v="Crate-A-Files"/>
    <n v="17.440000000000001"/>
    <n v="2"/>
    <n v="0.2"/>
    <x v="5585"/>
    <x v="2"/>
    <x v="1"/>
    <x v="0"/>
    <x v="0"/>
  </r>
  <r>
    <n v="7139"/>
    <s v="CA-2015-163965"/>
    <d v="2015-11-20T00:00:00"/>
    <d v="2015-11-27T00:00:00"/>
    <s v="Standard Class"/>
    <s v="SS-20875"/>
    <x v="286"/>
    <x v="0"/>
    <s v="United States"/>
    <s v="Miami"/>
    <x v="2"/>
    <n v="33180"/>
    <x v="0"/>
    <s v="OFF-BI-10004593"/>
    <x v="1"/>
    <x v="8"/>
    <s v="Ibico Laser Imprintable Binding System Covers"/>
    <n v="62.88"/>
    <n v="4"/>
    <n v="0.7"/>
    <x v="5586"/>
    <x v="1"/>
    <x v="1"/>
    <x v="0"/>
    <x v="0"/>
  </r>
  <r>
    <n v="7140"/>
    <s v="CA-2015-163965"/>
    <d v="2015-11-20T00:00:00"/>
    <d v="2015-11-27T00:00:00"/>
    <s v="Standard Class"/>
    <s v="SS-20875"/>
    <x v="286"/>
    <x v="0"/>
    <s v="United States"/>
    <s v="Miami"/>
    <x v="2"/>
    <n v="33180"/>
    <x v="0"/>
    <s v="FUR-BO-10001337"/>
    <x v="0"/>
    <x v="0"/>
    <s v="O'Sullivan Living Dimensions 2-Shelf Bookcases"/>
    <n v="290.35199999999998"/>
    <n v="3"/>
    <n v="0.2"/>
    <x v="3294"/>
    <x v="2"/>
    <x v="1"/>
    <x v="0"/>
    <x v="0"/>
  </r>
  <r>
    <n v="7141"/>
    <s v="CA-2017-128783"/>
    <d v="2017-09-07T00:00:00"/>
    <d v="2017-09-07T00:00:00"/>
    <s v="Same Day"/>
    <s v="TG-21640"/>
    <x v="228"/>
    <x v="0"/>
    <s v="United States"/>
    <s v="Saint Charles"/>
    <x v="25"/>
    <n v="63301"/>
    <x v="2"/>
    <s v="TEC-AC-10002473"/>
    <x v="2"/>
    <x v="11"/>
    <s v="Maxell 4.7GB DVD-R"/>
    <n v="113.52"/>
    <n v="4"/>
    <n v="0"/>
    <x v="5587"/>
    <x v="0"/>
    <x v="3"/>
    <x v="2"/>
    <x v="8"/>
  </r>
  <r>
    <n v="7142"/>
    <s v="CA-2017-128783"/>
    <d v="2017-09-07T00:00:00"/>
    <d v="2017-09-07T00:00:00"/>
    <s v="Same Day"/>
    <s v="TG-21640"/>
    <x v="228"/>
    <x v="0"/>
    <s v="United States"/>
    <s v="Saint Charles"/>
    <x v="25"/>
    <n v="63301"/>
    <x v="2"/>
    <s v="FUR-FU-10003623"/>
    <x v="0"/>
    <x v="5"/>
    <s v="DataProducts Ampli Magnifier Task Lamp, Black,"/>
    <n v="135.30000000000001"/>
    <n v="5"/>
    <n v="0"/>
    <x v="5588"/>
    <x v="0"/>
    <x v="3"/>
    <x v="2"/>
    <x v="8"/>
  </r>
  <r>
    <n v="7143"/>
    <s v="CA-2014-122217"/>
    <d v="2014-11-24T00:00:00"/>
    <d v="2014-11-29T00:00:00"/>
    <s v="Standard Class"/>
    <s v="HP-14815"/>
    <x v="6"/>
    <x v="2"/>
    <s v="United States"/>
    <s v="Virginia Beach"/>
    <x v="17"/>
    <n v="23464"/>
    <x v="0"/>
    <s v="FUR-FU-10002045"/>
    <x v="0"/>
    <x v="5"/>
    <s v="Executive Impressions 14&quot;"/>
    <n v="111.15"/>
    <n v="5"/>
    <n v="0"/>
    <x v="5589"/>
    <x v="0"/>
    <x v="2"/>
    <x v="0"/>
    <x v="0"/>
  </r>
  <r>
    <n v="7144"/>
    <s v="US-2017-141558"/>
    <d v="2017-03-11T00:00:00"/>
    <d v="2017-03-16T00:00:00"/>
    <s v="Standard Class"/>
    <s v="MH-17290"/>
    <x v="762"/>
    <x v="2"/>
    <s v="United States"/>
    <s v="Philadelphia"/>
    <x v="9"/>
    <n v="19140"/>
    <x v="3"/>
    <s v="TEC-PH-10002555"/>
    <x v="2"/>
    <x v="7"/>
    <s v="Nortel Meridian M5316 Digital phone"/>
    <n v="776.85"/>
    <n v="5"/>
    <n v="0.4"/>
    <x v="5590"/>
    <x v="1"/>
    <x v="3"/>
    <x v="3"/>
    <x v="10"/>
  </r>
  <r>
    <n v="7145"/>
    <s v="US-2017-141558"/>
    <d v="2017-03-11T00:00:00"/>
    <d v="2017-03-16T00:00:00"/>
    <s v="Standard Class"/>
    <s v="MH-17290"/>
    <x v="762"/>
    <x v="2"/>
    <s v="United States"/>
    <s v="Philadelphia"/>
    <x v="9"/>
    <n v="19140"/>
    <x v="3"/>
    <s v="OFF-BI-10002794"/>
    <x v="1"/>
    <x v="8"/>
    <s v="Avery Trapezoid Ring Binder, 3&quot; Capacity, Black, 1040 sheets"/>
    <n v="12.294"/>
    <n v="1"/>
    <n v="0.7"/>
    <x v="4824"/>
    <x v="1"/>
    <x v="3"/>
    <x v="3"/>
    <x v="10"/>
  </r>
  <r>
    <n v="7146"/>
    <s v="US-2017-141558"/>
    <d v="2017-03-11T00:00:00"/>
    <d v="2017-03-16T00:00:00"/>
    <s v="Standard Class"/>
    <s v="MH-17290"/>
    <x v="762"/>
    <x v="2"/>
    <s v="United States"/>
    <s v="Philadelphia"/>
    <x v="9"/>
    <n v="19140"/>
    <x v="3"/>
    <s v="FUR-TA-10004086"/>
    <x v="0"/>
    <x v="3"/>
    <s v="KI Adjustable-Height Table"/>
    <n v="154.76400000000001"/>
    <n v="3"/>
    <n v="0.4"/>
    <x v="5591"/>
    <x v="1"/>
    <x v="3"/>
    <x v="3"/>
    <x v="10"/>
  </r>
  <r>
    <n v="7147"/>
    <s v="US-2017-141558"/>
    <d v="2017-03-11T00:00:00"/>
    <d v="2017-03-16T00:00:00"/>
    <s v="Standard Class"/>
    <s v="MH-17290"/>
    <x v="762"/>
    <x v="2"/>
    <s v="United States"/>
    <s v="Philadelphia"/>
    <x v="9"/>
    <n v="19140"/>
    <x v="3"/>
    <s v="OFF-ST-10004946"/>
    <x v="1"/>
    <x v="4"/>
    <s v="Desktop 3-Pocket Hot File"/>
    <n v="43.28"/>
    <n v="1"/>
    <n v="0.2"/>
    <x v="5592"/>
    <x v="2"/>
    <x v="3"/>
    <x v="3"/>
    <x v="10"/>
  </r>
  <r>
    <n v="7148"/>
    <s v="CA-2016-139941"/>
    <d v="2016-06-12T00:00:00"/>
    <d v="2016-06-17T00:00:00"/>
    <s v="Standard Class"/>
    <s v="CB-12415"/>
    <x v="558"/>
    <x v="0"/>
    <s v="United States"/>
    <s v="Long Beach"/>
    <x v="15"/>
    <n v="11561"/>
    <x v="3"/>
    <s v="OFF-PA-10000241"/>
    <x v="1"/>
    <x v="10"/>
    <s v="IBM Multi-Purpose Copy Paper, 8 1/2 x 11&quot;, Case"/>
    <n v="92.94"/>
    <n v="3"/>
    <n v="0"/>
    <x v="1740"/>
    <x v="0"/>
    <x v="0"/>
    <x v="1"/>
    <x v="1"/>
  </r>
  <r>
    <n v="7149"/>
    <s v="CA-2016-139941"/>
    <d v="2016-06-12T00:00:00"/>
    <d v="2016-06-17T00:00:00"/>
    <s v="Standard Class"/>
    <s v="CB-12415"/>
    <x v="558"/>
    <x v="0"/>
    <s v="United States"/>
    <s v="Long Beach"/>
    <x v="15"/>
    <n v="11561"/>
    <x v="3"/>
    <s v="OFF-AP-10004036"/>
    <x v="1"/>
    <x v="9"/>
    <s v="Bionaire 99.97% HEPA Air Cleaner"/>
    <n v="52.56"/>
    <n v="3"/>
    <n v="0"/>
    <x v="3338"/>
    <x v="0"/>
    <x v="0"/>
    <x v="1"/>
    <x v="1"/>
  </r>
  <r>
    <n v="7150"/>
    <s v="CA-2015-166583"/>
    <d v="2015-06-26T00:00:00"/>
    <d v="2015-06-30T00:00:00"/>
    <s v="Standard Class"/>
    <s v="VD-21670"/>
    <x v="104"/>
    <x v="0"/>
    <s v="United States"/>
    <s v="Houston"/>
    <x v="5"/>
    <n v="77070"/>
    <x v="2"/>
    <s v="TEC-PH-10001578"/>
    <x v="2"/>
    <x v="7"/>
    <s v="Polycom SoundStation2 EX Conference phone"/>
    <n v="971.88"/>
    <n v="3"/>
    <n v="0.2"/>
    <x v="5593"/>
    <x v="2"/>
    <x v="1"/>
    <x v="1"/>
    <x v="1"/>
  </r>
  <r>
    <n v="7151"/>
    <s v="CA-2017-100412"/>
    <d v="2017-12-22T00:00:00"/>
    <d v="2017-12-26T00:00:00"/>
    <s v="Standard Class"/>
    <s v="SR-20425"/>
    <x v="676"/>
    <x v="2"/>
    <s v="United States"/>
    <s v="Tuscaloosa"/>
    <x v="19"/>
    <n v="35401"/>
    <x v="0"/>
    <s v="FUR-CH-10002647"/>
    <x v="0"/>
    <x v="1"/>
    <s v="Situations Contoured Folding Chairs, 4/Set"/>
    <n v="141.96"/>
    <n v="2"/>
    <n v="0"/>
    <x v="5594"/>
    <x v="0"/>
    <x v="3"/>
    <x v="0"/>
    <x v="4"/>
  </r>
  <r>
    <n v="7152"/>
    <s v="CA-2017-142909"/>
    <d v="2017-12-22T00:00:00"/>
    <d v="2017-12-25T00:00:00"/>
    <s v="Second Class"/>
    <s v="AG-10330"/>
    <x v="743"/>
    <x v="0"/>
    <s v="United States"/>
    <s v="Mesa"/>
    <x v="16"/>
    <n v="85204"/>
    <x v="1"/>
    <s v="FUR-TA-10003008"/>
    <x v="0"/>
    <x v="3"/>
    <s v="Lesro Round Back Collection Coffee Table, End Table"/>
    <n v="182.55"/>
    <n v="2"/>
    <n v="0.5"/>
    <x v="5595"/>
    <x v="1"/>
    <x v="3"/>
    <x v="0"/>
    <x v="4"/>
  </r>
  <r>
    <n v="7153"/>
    <s v="CA-2014-137911"/>
    <d v="2014-10-09T00:00:00"/>
    <d v="2014-10-15T00:00:00"/>
    <s v="Standard Class"/>
    <s v="BP-11095"/>
    <x v="162"/>
    <x v="1"/>
    <s v="United States"/>
    <s v="Jacksonville"/>
    <x v="3"/>
    <n v="28540"/>
    <x v="0"/>
    <s v="OFF-PA-10004071"/>
    <x v="1"/>
    <x v="10"/>
    <s v="Eaton Premium Continuous-Feed Paper, 25% Cotton, Letter Size, White, 1000 Shts/Box"/>
    <n v="88.768000000000001"/>
    <n v="2"/>
    <n v="0.2"/>
    <x v="1743"/>
    <x v="2"/>
    <x v="2"/>
    <x v="0"/>
    <x v="2"/>
  </r>
  <r>
    <n v="7154"/>
    <s v="CA-2015-106208"/>
    <d v="2015-12-10T00:00:00"/>
    <d v="2015-12-15T00:00:00"/>
    <s v="Standard Class"/>
    <s v="JW-16075"/>
    <x v="493"/>
    <x v="0"/>
    <s v="United States"/>
    <s v="Chicago"/>
    <x v="10"/>
    <n v="60610"/>
    <x v="2"/>
    <s v="OFF-AP-10004980"/>
    <x v="1"/>
    <x v="9"/>
    <s v="3M Replacement Filter for Office Air Cleaner for 20' x 33' Room"/>
    <n v="53.088000000000001"/>
    <n v="7"/>
    <n v="0.8"/>
    <x v="5596"/>
    <x v="1"/>
    <x v="1"/>
    <x v="0"/>
    <x v="4"/>
  </r>
  <r>
    <n v="7155"/>
    <s v="US-2015-136749"/>
    <d v="2015-12-25T00:00:00"/>
    <d v="2015-12-27T00:00:00"/>
    <s v="Second Class"/>
    <s v="LH-16900"/>
    <x v="23"/>
    <x v="0"/>
    <s v="United States"/>
    <s v="Columbus"/>
    <x v="32"/>
    <n v="31907"/>
    <x v="0"/>
    <s v="FUR-FU-10000747"/>
    <x v="0"/>
    <x v="5"/>
    <s v="Tenex B1-RE Series Chair Mats for Low Pile Carpets"/>
    <n v="275.88"/>
    <n v="6"/>
    <n v="0"/>
    <x v="5597"/>
    <x v="0"/>
    <x v="1"/>
    <x v="0"/>
    <x v="4"/>
  </r>
  <r>
    <n v="7156"/>
    <s v="US-2015-136749"/>
    <d v="2015-12-25T00:00:00"/>
    <d v="2015-12-27T00:00:00"/>
    <s v="Second Class"/>
    <s v="LH-16900"/>
    <x v="23"/>
    <x v="0"/>
    <s v="United States"/>
    <s v="Columbus"/>
    <x v="32"/>
    <n v="31907"/>
    <x v="0"/>
    <s v="OFF-BI-10004492"/>
    <x v="1"/>
    <x v="8"/>
    <s v="Tuf-Vin Binders"/>
    <n v="157.9"/>
    <n v="5"/>
    <n v="0"/>
    <x v="5598"/>
    <x v="0"/>
    <x v="1"/>
    <x v="0"/>
    <x v="4"/>
  </r>
  <r>
    <n v="7157"/>
    <s v="CA-2017-126718"/>
    <d v="2017-04-29T00:00:00"/>
    <d v="2017-05-04T00:00:00"/>
    <s v="Standard Class"/>
    <s v="KT-16480"/>
    <x v="409"/>
    <x v="0"/>
    <s v="United States"/>
    <s v="Orange"/>
    <x v="30"/>
    <n v="7050"/>
    <x v="3"/>
    <s v="OFF-LA-10004055"/>
    <x v="1"/>
    <x v="2"/>
    <s v="Color-Coded Legal Exhibit Labels"/>
    <n v="4.91"/>
    <n v="1"/>
    <n v="0"/>
    <x v="5599"/>
    <x v="0"/>
    <x v="3"/>
    <x v="1"/>
    <x v="3"/>
  </r>
  <r>
    <n v="7158"/>
    <s v="CA-2016-131380"/>
    <d v="2016-03-28T00:00:00"/>
    <d v="2016-03-31T00:00:00"/>
    <s v="Second Class"/>
    <s v="CC-12220"/>
    <x v="417"/>
    <x v="0"/>
    <s v="United States"/>
    <s v="Los Angeles"/>
    <x v="1"/>
    <n v="90032"/>
    <x v="1"/>
    <s v="OFF-ST-10002485"/>
    <x v="1"/>
    <x v="4"/>
    <s v="Rogers Deluxe File Chest"/>
    <n v="87.92"/>
    <n v="4"/>
    <n v="0"/>
    <x v="4811"/>
    <x v="0"/>
    <x v="0"/>
    <x v="3"/>
    <x v="10"/>
  </r>
  <r>
    <n v="7159"/>
    <s v="CA-2016-131380"/>
    <d v="2016-03-28T00:00:00"/>
    <d v="2016-03-31T00:00:00"/>
    <s v="Second Class"/>
    <s v="CC-12220"/>
    <x v="417"/>
    <x v="0"/>
    <s v="United States"/>
    <s v="Los Angeles"/>
    <x v="1"/>
    <n v="90032"/>
    <x v="1"/>
    <s v="OFF-PA-10001243"/>
    <x v="1"/>
    <x v="10"/>
    <s v="Xerox 1983"/>
    <n v="5.98"/>
    <n v="1"/>
    <n v="0"/>
    <x v="5600"/>
    <x v="0"/>
    <x v="0"/>
    <x v="3"/>
    <x v="10"/>
  </r>
  <r>
    <n v="7160"/>
    <s v="CA-2015-145835"/>
    <d v="2015-05-13T00:00:00"/>
    <d v="2015-05-18T00:00:00"/>
    <s v="Second Class"/>
    <s v="BF-11170"/>
    <x v="408"/>
    <x v="2"/>
    <s v="United States"/>
    <s v="Chicago"/>
    <x v="10"/>
    <n v="60623"/>
    <x v="2"/>
    <s v="TEC-PH-10004447"/>
    <x v="2"/>
    <x v="7"/>
    <s v="Toshiba IPT2010-SD IP Telephone"/>
    <n v="222.38399999999999"/>
    <n v="2"/>
    <n v="0.2"/>
    <x v="2943"/>
    <x v="2"/>
    <x v="1"/>
    <x v="1"/>
    <x v="5"/>
  </r>
  <r>
    <n v="7161"/>
    <s v="CA-2015-145835"/>
    <d v="2015-05-13T00:00:00"/>
    <d v="2015-05-18T00:00:00"/>
    <s v="Second Class"/>
    <s v="BF-11170"/>
    <x v="408"/>
    <x v="2"/>
    <s v="United States"/>
    <s v="Chicago"/>
    <x v="10"/>
    <n v="60623"/>
    <x v="2"/>
    <s v="OFF-FA-10002280"/>
    <x v="1"/>
    <x v="13"/>
    <s v="Advantus Plastic Paper Clips"/>
    <n v="16"/>
    <n v="4"/>
    <n v="0.2"/>
    <x v="5439"/>
    <x v="2"/>
    <x v="1"/>
    <x v="1"/>
    <x v="5"/>
  </r>
  <r>
    <n v="7162"/>
    <s v="CA-2014-138709"/>
    <d v="2014-07-04T00:00:00"/>
    <d v="2014-07-09T00:00:00"/>
    <s v="Standard Class"/>
    <s v="MS-17770"/>
    <x v="474"/>
    <x v="0"/>
    <s v="United States"/>
    <s v="Richmond"/>
    <x v="17"/>
    <n v="23223"/>
    <x v="0"/>
    <s v="OFF-PA-10004734"/>
    <x v="1"/>
    <x v="10"/>
    <s v="Southworth Structures Collection"/>
    <n v="21.84"/>
    <n v="3"/>
    <n v="0"/>
    <x v="5601"/>
    <x v="0"/>
    <x v="2"/>
    <x v="2"/>
    <x v="7"/>
  </r>
  <r>
    <n v="7163"/>
    <s v="CA-2014-138709"/>
    <d v="2014-07-04T00:00:00"/>
    <d v="2014-07-09T00:00:00"/>
    <s v="Standard Class"/>
    <s v="MS-17770"/>
    <x v="474"/>
    <x v="0"/>
    <s v="United States"/>
    <s v="Richmond"/>
    <x v="17"/>
    <n v="23223"/>
    <x v="0"/>
    <s v="OFF-BI-10000145"/>
    <x v="1"/>
    <x v="8"/>
    <s v="Zipper Ring Binder Pockets"/>
    <n v="15.6"/>
    <n v="5"/>
    <n v="0"/>
    <x v="5602"/>
    <x v="0"/>
    <x v="2"/>
    <x v="2"/>
    <x v="7"/>
  </r>
  <r>
    <n v="7164"/>
    <s v="CA-2014-122070"/>
    <d v="2014-04-22T00:00:00"/>
    <d v="2014-04-24T00:00:00"/>
    <s v="Second Class"/>
    <s v="AH-10030"/>
    <x v="692"/>
    <x v="1"/>
    <s v="United States"/>
    <s v="Troy"/>
    <x v="15"/>
    <n v="12180"/>
    <x v="3"/>
    <s v="OFF-EN-10004773"/>
    <x v="1"/>
    <x v="12"/>
    <s v="Staple envelope"/>
    <n v="247.84"/>
    <n v="8"/>
    <n v="0"/>
    <x v="5603"/>
    <x v="0"/>
    <x v="2"/>
    <x v="1"/>
    <x v="3"/>
  </r>
  <r>
    <n v="7165"/>
    <s v="CA-2014-122070"/>
    <d v="2014-04-22T00:00:00"/>
    <d v="2014-04-24T00:00:00"/>
    <s v="Second Class"/>
    <s v="AH-10030"/>
    <x v="692"/>
    <x v="1"/>
    <s v="United States"/>
    <s v="Troy"/>
    <x v="15"/>
    <n v="12180"/>
    <x v="3"/>
    <s v="OFF-BI-10004970"/>
    <x v="1"/>
    <x v="8"/>
    <s v="ACCOHIDE 3-Ring Binder, Blue, 1&quot;"/>
    <n v="9.9120000000000008"/>
    <n v="3"/>
    <n v="0.2"/>
    <x v="5604"/>
    <x v="2"/>
    <x v="2"/>
    <x v="1"/>
    <x v="3"/>
  </r>
  <r>
    <n v="7166"/>
    <s v="CA-2016-158610"/>
    <d v="2016-09-19T00:00:00"/>
    <d v="2016-09-22T00:00:00"/>
    <s v="First Class"/>
    <s v="CK-12595"/>
    <x v="242"/>
    <x v="0"/>
    <s v="United States"/>
    <s v="Providence"/>
    <x v="34"/>
    <n v="2908"/>
    <x v="3"/>
    <s v="OFF-ST-10000604"/>
    <x v="1"/>
    <x v="4"/>
    <s v="Home/Office Personal File Carts"/>
    <n v="69.52"/>
    <n v="2"/>
    <n v="0"/>
    <x v="5010"/>
    <x v="0"/>
    <x v="0"/>
    <x v="2"/>
    <x v="8"/>
  </r>
  <r>
    <n v="7167"/>
    <s v="CA-2014-117464"/>
    <d v="2014-07-22T00:00:00"/>
    <d v="2014-07-24T00:00:00"/>
    <s v="Second Class"/>
    <s v="NP-18325"/>
    <x v="268"/>
    <x v="0"/>
    <s v="United States"/>
    <s v="San Francisco"/>
    <x v="1"/>
    <n v="94122"/>
    <x v="1"/>
    <s v="OFF-AR-10003190"/>
    <x v="1"/>
    <x v="6"/>
    <s v="Newell 32"/>
    <n v="11.52"/>
    <n v="4"/>
    <n v="0"/>
    <x v="774"/>
    <x v="0"/>
    <x v="2"/>
    <x v="2"/>
    <x v="7"/>
  </r>
  <r>
    <n v="7168"/>
    <s v="CA-2014-117464"/>
    <d v="2014-07-22T00:00:00"/>
    <d v="2014-07-24T00:00:00"/>
    <s v="Second Class"/>
    <s v="NP-18325"/>
    <x v="268"/>
    <x v="0"/>
    <s v="United States"/>
    <s v="San Francisco"/>
    <x v="1"/>
    <n v="94122"/>
    <x v="1"/>
    <s v="FUR-CH-10000155"/>
    <x v="0"/>
    <x v="1"/>
    <s v="Global Comet Stacking Armless Chair"/>
    <n v="717.72"/>
    <n v="3"/>
    <n v="0.2"/>
    <x v="5605"/>
    <x v="2"/>
    <x v="2"/>
    <x v="2"/>
    <x v="7"/>
  </r>
  <r>
    <n v="7169"/>
    <s v="CA-2014-117464"/>
    <d v="2014-07-22T00:00:00"/>
    <d v="2014-07-24T00:00:00"/>
    <s v="Second Class"/>
    <s v="NP-18325"/>
    <x v="268"/>
    <x v="0"/>
    <s v="United States"/>
    <s v="San Francisco"/>
    <x v="1"/>
    <n v="94122"/>
    <x v="1"/>
    <s v="OFF-ST-10003058"/>
    <x v="1"/>
    <x v="4"/>
    <s v="Eldon Mobile Mega Data Cart  Mega Stackable  Add-On Trays"/>
    <n v="236.5"/>
    <n v="10"/>
    <n v="0"/>
    <x v="5606"/>
    <x v="0"/>
    <x v="2"/>
    <x v="2"/>
    <x v="7"/>
  </r>
  <r>
    <n v="7170"/>
    <s v="CA-2014-117464"/>
    <d v="2014-07-22T00:00:00"/>
    <d v="2014-07-24T00:00:00"/>
    <s v="Second Class"/>
    <s v="NP-18325"/>
    <x v="268"/>
    <x v="0"/>
    <s v="United States"/>
    <s v="San Francisco"/>
    <x v="1"/>
    <n v="94122"/>
    <x v="1"/>
    <s v="FUR-TA-10004767"/>
    <x v="0"/>
    <x v="3"/>
    <s v="Safco Drafting Table"/>
    <n v="170.352"/>
    <n v="3"/>
    <n v="0.2"/>
    <x v="5607"/>
    <x v="2"/>
    <x v="2"/>
    <x v="2"/>
    <x v="7"/>
  </r>
  <r>
    <n v="7171"/>
    <s v="US-2017-168613"/>
    <d v="2017-10-08T00:00:00"/>
    <d v="2017-10-14T00:00:00"/>
    <s v="Standard Class"/>
    <s v="GM-14440"/>
    <x v="306"/>
    <x v="0"/>
    <s v="United States"/>
    <s v="New York City"/>
    <x v="15"/>
    <n v="10009"/>
    <x v="3"/>
    <s v="FUR-CH-10002372"/>
    <x v="0"/>
    <x v="1"/>
    <s v="Office Star - Ergonomically Designed Knee Chair"/>
    <n v="145.76400000000001"/>
    <n v="2"/>
    <n v="0.1"/>
    <x v="3875"/>
    <x v="3"/>
    <x v="3"/>
    <x v="0"/>
    <x v="2"/>
  </r>
  <r>
    <n v="7172"/>
    <s v="CA-2017-125381"/>
    <d v="2017-04-25T00:00:00"/>
    <d v="2017-04-27T00:00:00"/>
    <s v="Second Class"/>
    <s v="SG-20605"/>
    <x v="611"/>
    <x v="0"/>
    <s v="United States"/>
    <s v="San Francisco"/>
    <x v="1"/>
    <n v="94109"/>
    <x v="1"/>
    <s v="TEC-AC-10000158"/>
    <x v="2"/>
    <x v="11"/>
    <s v="Sony 64GB Class 10 Micro SDHC R40 Memory Card"/>
    <n v="107.97"/>
    <n v="3"/>
    <n v="0"/>
    <x v="3659"/>
    <x v="0"/>
    <x v="3"/>
    <x v="1"/>
    <x v="3"/>
  </r>
  <r>
    <n v="7173"/>
    <s v="US-2017-141677"/>
    <d v="2017-03-26T00:00:00"/>
    <d v="2017-03-30T00:00:00"/>
    <s v="Standard Class"/>
    <s v="HK-14890"/>
    <x v="96"/>
    <x v="1"/>
    <s v="United States"/>
    <s v="Houston"/>
    <x v="5"/>
    <n v="77070"/>
    <x v="2"/>
    <s v="TEC-AC-10000158"/>
    <x v="2"/>
    <x v="11"/>
    <s v="Sony 64GB Class 10 Micro SDHC R40 Memory Card"/>
    <n v="143.96"/>
    <n v="5"/>
    <n v="0.2"/>
    <x v="5608"/>
    <x v="2"/>
    <x v="3"/>
    <x v="3"/>
    <x v="10"/>
  </r>
  <r>
    <n v="7174"/>
    <s v="US-2017-141677"/>
    <d v="2017-03-26T00:00:00"/>
    <d v="2017-03-30T00:00:00"/>
    <s v="Standard Class"/>
    <s v="HK-14890"/>
    <x v="96"/>
    <x v="1"/>
    <s v="United States"/>
    <s v="Houston"/>
    <x v="5"/>
    <n v="77070"/>
    <x v="2"/>
    <s v="TEC-CO-10002313"/>
    <x v="2"/>
    <x v="16"/>
    <s v="Canon PC1080F Personal Copier"/>
    <n v="2399.96"/>
    <n v="5"/>
    <n v="0.2"/>
    <x v="5609"/>
    <x v="2"/>
    <x v="3"/>
    <x v="3"/>
    <x v="10"/>
  </r>
  <r>
    <n v="7175"/>
    <s v="US-2017-141677"/>
    <d v="2017-03-26T00:00:00"/>
    <d v="2017-03-30T00:00:00"/>
    <s v="Standard Class"/>
    <s v="HK-14890"/>
    <x v="96"/>
    <x v="1"/>
    <s v="United States"/>
    <s v="Houston"/>
    <x v="5"/>
    <n v="77070"/>
    <x v="2"/>
    <s v="OFF-PA-10002581"/>
    <x v="1"/>
    <x v="10"/>
    <s v="Xerox 1951"/>
    <n v="74.352000000000004"/>
    <n v="3"/>
    <n v="0.2"/>
    <x v="1403"/>
    <x v="2"/>
    <x v="3"/>
    <x v="3"/>
    <x v="10"/>
  </r>
  <r>
    <n v="7176"/>
    <s v="US-2017-141677"/>
    <d v="2017-03-26T00:00:00"/>
    <d v="2017-03-30T00:00:00"/>
    <s v="Standard Class"/>
    <s v="HK-14890"/>
    <x v="96"/>
    <x v="1"/>
    <s v="United States"/>
    <s v="Houston"/>
    <x v="5"/>
    <n v="77070"/>
    <x v="2"/>
    <s v="OFF-AP-10001205"/>
    <x v="1"/>
    <x v="9"/>
    <s v="Belkin 5 Outlet SurgeMaster Power Centers"/>
    <n v="87.168000000000006"/>
    <n v="8"/>
    <n v="0.8"/>
    <x v="5610"/>
    <x v="1"/>
    <x v="3"/>
    <x v="3"/>
    <x v="10"/>
  </r>
  <r>
    <n v="7177"/>
    <s v="US-2017-141677"/>
    <d v="2017-03-26T00:00:00"/>
    <d v="2017-03-30T00:00:00"/>
    <s v="Standard Class"/>
    <s v="HK-14890"/>
    <x v="96"/>
    <x v="1"/>
    <s v="United States"/>
    <s v="Houston"/>
    <x v="5"/>
    <n v="77070"/>
    <x v="2"/>
    <s v="OFF-ST-10000344"/>
    <x v="1"/>
    <x v="4"/>
    <s v="Neat Ideas Personal Hanging Folder Files, Black"/>
    <n v="32.231999999999999"/>
    <n v="3"/>
    <n v="0.2"/>
    <x v="5611"/>
    <x v="2"/>
    <x v="3"/>
    <x v="3"/>
    <x v="10"/>
  </r>
  <r>
    <n v="7178"/>
    <s v="CA-2017-133067"/>
    <d v="2017-05-04T00:00:00"/>
    <d v="2017-05-10T00:00:00"/>
    <s v="Standard Class"/>
    <s v="MY-18295"/>
    <x v="501"/>
    <x v="1"/>
    <s v="United States"/>
    <s v="Philadelphia"/>
    <x v="9"/>
    <n v="19140"/>
    <x v="3"/>
    <s v="OFF-BI-10002897"/>
    <x v="1"/>
    <x v="8"/>
    <s v="Black Avery Memo-Size 3-Ring Binder, 5 1/2&quot; x 8 1/2&quot;"/>
    <n v="2.202"/>
    <n v="2"/>
    <n v="0.7"/>
    <x v="5612"/>
    <x v="1"/>
    <x v="3"/>
    <x v="1"/>
    <x v="5"/>
  </r>
  <r>
    <n v="7179"/>
    <s v="CA-2017-133067"/>
    <d v="2017-05-04T00:00:00"/>
    <d v="2017-05-10T00:00:00"/>
    <s v="Standard Class"/>
    <s v="MY-18295"/>
    <x v="501"/>
    <x v="1"/>
    <s v="United States"/>
    <s v="Philadelphia"/>
    <x v="9"/>
    <n v="19140"/>
    <x v="3"/>
    <s v="OFF-BI-10003694"/>
    <x v="1"/>
    <x v="8"/>
    <s v="Avery 3 1/2&quot; Diskette Storage Pages, 10/Pack"/>
    <n v="9.3960000000000008"/>
    <n v="3"/>
    <n v="0.7"/>
    <x v="5613"/>
    <x v="1"/>
    <x v="3"/>
    <x v="1"/>
    <x v="5"/>
  </r>
  <r>
    <n v="7180"/>
    <s v="US-2016-144351"/>
    <d v="2016-11-14T00:00:00"/>
    <d v="2016-11-18T00:00:00"/>
    <s v="Standard Class"/>
    <s v="RC-19960"/>
    <x v="53"/>
    <x v="0"/>
    <s v="United States"/>
    <s v="Baltimore"/>
    <x v="39"/>
    <n v="21215"/>
    <x v="3"/>
    <s v="TEC-PH-10001644"/>
    <x v="2"/>
    <x v="7"/>
    <s v="BlueLounge Milo Smartphone Stand, White/Metallic"/>
    <n v="89.97"/>
    <n v="3"/>
    <n v="0"/>
    <x v="3214"/>
    <x v="0"/>
    <x v="0"/>
    <x v="0"/>
    <x v="0"/>
  </r>
  <r>
    <n v="7181"/>
    <s v="CA-2014-106054"/>
    <d v="2014-01-06T00:00:00"/>
    <d v="2014-01-07T00:00:00"/>
    <s v="First Class"/>
    <s v="JO-15145"/>
    <x v="705"/>
    <x v="1"/>
    <s v="United States"/>
    <s v="Athens"/>
    <x v="32"/>
    <n v="30605"/>
    <x v="0"/>
    <s v="OFF-AR-10002399"/>
    <x v="1"/>
    <x v="6"/>
    <s v="Dixon Prang Watercolor Pencils, 10-Color Set with Brush"/>
    <n v="12.78"/>
    <n v="3"/>
    <n v="0"/>
    <x v="5614"/>
    <x v="0"/>
    <x v="2"/>
    <x v="3"/>
    <x v="9"/>
  </r>
  <r>
    <n v="7182"/>
    <s v="CA-2016-138667"/>
    <d v="2016-12-27T00:00:00"/>
    <d v="2016-12-30T00:00:00"/>
    <s v="Second Class"/>
    <s v="MW-18220"/>
    <x v="596"/>
    <x v="0"/>
    <s v="United States"/>
    <s v="Lancaster"/>
    <x v="24"/>
    <n v="43130"/>
    <x v="3"/>
    <s v="TEC-AC-10003063"/>
    <x v="2"/>
    <x v="11"/>
    <s v="Micro Innovations USB RF Wireless Keyboard with Mouse"/>
    <n v="40"/>
    <n v="2"/>
    <n v="0.2"/>
    <x v="5615"/>
    <x v="2"/>
    <x v="0"/>
    <x v="0"/>
    <x v="4"/>
  </r>
  <r>
    <n v="7183"/>
    <s v="CA-2017-150609"/>
    <d v="2017-04-30T00:00:00"/>
    <d v="2017-05-04T00:00:00"/>
    <s v="Standard Class"/>
    <s v="NZ-18565"/>
    <x v="125"/>
    <x v="2"/>
    <s v="United States"/>
    <s v="Los Angeles"/>
    <x v="1"/>
    <n v="90032"/>
    <x v="1"/>
    <s v="OFF-BI-10002071"/>
    <x v="1"/>
    <x v="8"/>
    <s v="Fellowes Black Plastic Comb Bindings"/>
    <n v="23.24"/>
    <n v="5"/>
    <n v="0.2"/>
    <x v="5616"/>
    <x v="2"/>
    <x v="3"/>
    <x v="1"/>
    <x v="3"/>
  </r>
  <r>
    <n v="7184"/>
    <s v="CA-2017-128853"/>
    <d v="2017-04-21T00:00:00"/>
    <d v="2017-04-23T00:00:00"/>
    <s v="First Class"/>
    <s v="JM-15250"/>
    <x v="49"/>
    <x v="0"/>
    <s v="United States"/>
    <s v="Baltimore"/>
    <x v="39"/>
    <n v="21215"/>
    <x v="3"/>
    <s v="FUR-CH-10004218"/>
    <x v="0"/>
    <x v="1"/>
    <s v="Global Fabric Manager's Chair, Dark Gray"/>
    <n v="908.82"/>
    <n v="9"/>
    <n v="0"/>
    <x v="5617"/>
    <x v="0"/>
    <x v="3"/>
    <x v="1"/>
    <x v="3"/>
  </r>
  <r>
    <n v="7185"/>
    <s v="CA-2017-133102"/>
    <d v="2017-08-17T00:00:00"/>
    <d v="2017-08-24T00:00:00"/>
    <s v="Standard Class"/>
    <s v="ED-13885"/>
    <x v="525"/>
    <x v="2"/>
    <s v="United States"/>
    <s v="Houston"/>
    <x v="5"/>
    <n v="77095"/>
    <x v="2"/>
    <s v="OFF-SU-10000432"/>
    <x v="1"/>
    <x v="14"/>
    <s v="Acco Side-Punched Conventional Columnar Pads"/>
    <n v="5.5519999999999996"/>
    <n v="2"/>
    <n v="0.2"/>
    <x v="5618"/>
    <x v="2"/>
    <x v="3"/>
    <x v="2"/>
    <x v="6"/>
  </r>
  <r>
    <n v="7186"/>
    <s v="CA-2017-133102"/>
    <d v="2017-08-17T00:00:00"/>
    <d v="2017-08-24T00:00:00"/>
    <s v="Standard Class"/>
    <s v="ED-13885"/>
    <x v="525"/>
    <x v="2"/>
    <s v="United States"/>
    <s v="Houston"/>
    <x v="5"/>
    <n v="77095"/>
    <x v="2"/>
    <s v="OFF-AR-10003183"/>
    <x v="1"/>
    <x v="6"/>
    <s v="Avery Fluorescent Highlighter Four-Color Set"/>
    <n v="8.016"/>
    <n v="3"/>
    <n v="0.2"/>
    <x v="2389"/>
    <x v="2"/>
    <x v="3"/>
    <x v="2"/>
    <x v="6"/>
  </r>
  <r>
    <n v="7187"/>
    <s v="CA-2017-133102"/>
    <d v="2017-08-17T00:00:00"/>
    <d v="2017-08-24T00:00:00"/>
    <s v="Standard Class"/>
    <s v="ED-13885"/>
    <x v="525"/>
    <x v="2"/>
    <s v="United States"/>
    <s v="Houston"/>
    <x v="5"/>
    <n v="77095"/>
    <x v="2"/>
    <s v="FUR-CH-10002017"/>
    <x v="0"/>
    <x v="1"/>
    <s v="SAFCO Optional Arm Kit for Workspace Cribbage Stacking Chair"/>
    <n v="74.591999999999999"/>
    <n v="4"/>
    <n v="0.3"/>
    <x v="5619"/>
    <x v="1"/>
    <x v="3"/>
    <x v="2"/>
    <x v="6"/>
  </r>
  <r>
    <n v="7188"/>
    <s v="CA-2017-133102"/>
    <d v="2017-08-17T00:00:00"/>
    <d v="2017-08-24T00:00:00"/>
    <s v="Standard Class"/>
    <s v="ED-13885"/>
    <x v="525"/>
    <x v="2"/>
    <s v="United States"/>
    <s v="Houston"/>
    <x v="5"/>
    <n v="77095"/>
    <x v="2"/>
    <s v="FUR-FU-10003247"/>
    <x v="0"/>
    <x v="5"/>
    <s v="36X48 HARDFLOOR CHAIRMAT"/>
    <n v="16.783999999999999"/>
    <n v="2"/>
    <n v="0.6"/>
    <x v="5620"/>
    <x v="1"/>
    <x v="3"/>
    <x v="2"/>
    <x v="6"/>
  </r>
  <r>
    <n v="7189"/>
    <s v="CA-2017-133102"/>
    <d v="2017-08-17T00:00:00"/>
    <d v="2017-08-24T00:00:00"/>
    <s v="Standard Class"/>
    <s v="ED-13885"/>
    <x v="525"/>
    <x v="2"/>
    <s v="United States"/>
    <s v="Houston"/>
    <x v="5"/>
    <n v="77095"/>
    <x v="2"/>
    <s v="OFF-AP-10001563"/>
    <x v="1"/>
    <x v="9"/>
    <s v="Belkin Premiere Surge Master II 8-outlet surge protector"/>
    <n v="38.863999999999997"/>
    <n v="4"/>
    <n v="0.8"/>
    <x v="5621"/>
    <x v="1"/>
    <x v="3"/>
    <x v="2"/>
    <x v="6"/>
  </r>
  <r>
    <n v="7190"/>
    <s v="CA-2016-164399"/>
    <d v="2016-11-12T00:00:00"/>
    <d v="2016-11-15T00:00:00"/>
    <s v="First Class"/>
    <s v="DW-13480"/>
    <x v="108"/>
    <x v="2"/>
    <s v="United States"/>
    <s v="San Diego"/>
    <x v="1"/>
    <n v="92024"/>
    <x v="1"/>
    <s v="TEC-PH-10004908"/>
    <x v="2"/>
    <x v="7"/>
    <s v="Panasonic KX TS3282W Corded phone"/>
    <n v="203.976"/>
    <n v="3"/>
    <n v="0.2"/>
    <x v="5622"/>
    <x v="2"/>
    <x v="0"/>
    <x v="0"/>
    <x v="0"/>
  </r>
  <r>
    <n v="7191"/>
    <s v="CA-2016-164399"/>
    <d v="2016-11-12T00:00:00"/>
    <d v="2016-11-15T00:00:00"/>
    <s v="First Class"/>
    <s v="DW-13480"/>
    <x v="108"/>
    <x v="2"/>
    <s v="United States"/>
    <s v="San Diego"/>
    <x v="1"/>
    <n v="92024"/>
    <x v="1"/>
    <s v="FUR-TA-10003392"/>
    <x v="0"/>
    <x v="3"/>
    <s v="Global Adaptabilities Conference Tables"/>
    <n v="674.35199999999998"/>
    <n v="3"/>
    <n v="0.2"/>
    <x v="5623"/>
    <x v="2"/>
    <x v="0"/>
    <x v="0"/>
    <x v="0"/>
  </r>
  <r>
    <n v="7192"/>
    <s v="CA-2016-116918"/>
    <d v="2016-10-01T00:00:00"/>
    <d v="2016-10-06T00:00:00"/>
    <s v="Second Class"/>
    <s v="JK-15205"/>
    <x v="523"/>
    <x v="0"/>
    <s v="United States"/>
    <s v="Hialeah"/>
    <x v="2"/>
    <n v="33012"/>
    <x v="0"/>
    <s v="OFF-BI-10004140"/>
    <x v="1"/>
    <x v="8"/>
    <s v="Avery Non-Stick Binders"/>
    <n v="5.3879999999999999"/>
    <n v="4"/>
    <n v="0.7"/>
    <x v="5624"/>
    <x v="1"/>
    <x v="0"/>
    <x v="0"/>
    <x v="2"/>
  </r>
  <r>
    <n v="7193"/>
    <s v="CA-2016-116918"/>
    <d v="2016-10-01T00:00:00"/>
    <d v="2016-10-06T00:00:00"/>
    <s v="Second Class"/>
    <s v="JK-15205"/>
    <x v="523"/>
    <x v="0"/>
    <s v="United States"/>
    <s v="Hialeah"/>
    <x v="2"/>
    <n v="33012"/>
    <x v="0"/>
    <s v="OFF-AR-10003631"/>
    <x v="1"/>
    <x v="6"/>
    <s v="Staples in misc. colors"/>
    <n v="30.975999999999999"/>
    <n v="8"/>
    <n v="0.2"/>
    <x v="5625"/>
    <x v="2"/>
    <x v="0"/>
    <x v="0"/>
    <x v="2"/>
  </r>
  <r>
    <n v="7194"/>
    <s v="CA-2016-110492"/>
    <d v="2016-02-12T00:00:00"/>
    <d v="2016-02-14T00:00:00"/>
    <s v="First Class"/>
    <s v="JS-15880"/>
    <x v="365"/>
    <x v="0"/>
    <s v="United States"/>
    <s v="Atlanta"/>
    <x v="32"/>
    <n v="30318"/>
    <x v="0"/>
    <s v="OFF-ST-10003716"/>
    <x v="1"/>
    <x v="4"/>
    <s v="Tennsco Double-Tier Lockers"/>
    <n v="1350.12"/>
    <n v="6"/>
    <n v="0"/>
    <x v="5626"/>
    <x v="0"/>
    <x v="0"/>
    <x v="3"/>
    <x v="11"/>
  </r>
  <r>
    <n v="7195"/>
    <s v="CA-2016-110492"/>
    <d v="2016-02-12T00:00:00"/>
    <d v="2016-02-14T00:00:00"/>
    <s v="First Class"/>
    <s v="JS-15880"/>
    <x v="365"/>
    <x v="0"/>
    <s v="United States"/>
    <s v="Atlanta"/>
    <x v="32"/>
    <n v="30318"/>
    <x v="0"/>
    <s v="OFF-BI-10003274"/>
    <x v="1"/>
    <x v="8"/>
    <s v="Avery Durable Slant Ring Binders, No Labels"/>
    <n v="15.92"/>
    <n v="4"/>
    <n v="0"/>
    <x v="206"/>
    <x v="0"/>
    <x v="0"/>
    <x v="3"/>
    <x v="11"/>
  </r>
  <r>
    <n v="7196"/>
    <s v="CA-2016-147683"/>
    <d v="2016-11-13T00:00:00"/>
    <d v="2016-11-17T00:00:00"/>
    <s v="Standard Class"/>
    <s v="PO-19180"/>
    <x v="178"/>
    <x v="2"/>
    <s v="United States"/>
    <s v="Seattle"/>
    <x v="4"/>
    <n v="98103"/>
    <x v="1"/>
    <s v="FUR-FU-10004848"/>
    <x v="0"/>
    <x v="5"/>
    <s v="DAX Solid Wood Frames"/>
    <n v="19.54"/>
    <n v="2"/>
    <n v="0"/>
    <x v="5627"/>
    <x v="0"/>
    <x v="0"/>
    <x v="0"/>
    <x v="0"/>
  </r>
  <r>
    <n v="7197"/>
    <s v="CA-2014-116785"/>
    <d v="2014-04-26T00:00:00"/>
    <d v="2014-04-30T00:00:00"/>
    <s v="Standard Class"/>
    <s v="MH-17290"/>
    <x v="762"/>
    <x v="2"/>
    <s v="United States"/>
    <s v="Los Angeles"/>
    <x v="1"/>
    <n v="90036"/>
    <x v="1"/>
    <s v="OFF-AR-10003504"/>
    <x v="1"/>
    <x v="6"/>
    <s v="Newell 347"/>
    <n v="21.4"/>
    <n v="5"/>
    <n v="0"/>
    <x v="1664"/>
    <x v="0"/>
    <x v="2"/>
    <x v="1"/>
    <x v="3"/>
  </r>
  <r>
    <n v="7198"/>
    <s v="CA-2014-116785"/>
    <d v="2014-04-26T00:00:00"/>
    <d v="2014-04-30T00:00:00"/>
    <s v="Standard Class"/>
    <s v="MH-17290"/>
    <x v="762"/>
    <x v="2"/>
    <s v="United States"/>
    <s v="Los Angeles"/>
    <x v="1"/>
    <n v="90036"/>
    <x v="1"/>
    <s v="OFF-LA-10000305"/>
    <x v="1"/>
    <x v="2"/>
    <s v="Avery 495"/>
    <n v="12.6"/>
    <n v="2"/>
    <n v="0"/>
    <x v="3897"/>
    <x v="0"/>
    <x v="2"/>
    <x v="1"/>
    <x v="3"/>
  </r>
  <r>
    <n v="7199"/>
    <s v="US-2015-156797"/>
    <d v="2015-08-11T00:00:00"/>
    <d v="2015-08-15T00:00:00"/>
    <s v="Standard Class"/>
    <s v="PO-19180"/>
    <x v="178"/>
    <x v="2"/>
    <s v="United States"/>
    <s v="New York City"/>
    <x v="15"/>
    <n v="10035"/>
    <x v="3"/>
    <s v="OFF-AR-10001427"/>
    <x v="1"/>
    <x v="6"/>
    <s v="Newell 330"/>
    <n v="11.96"/>
    <n v="2"/>
    <n v="0"/>
    <x v="5628"/>
    <x v="0"/>
    <x v="1"/>
    <x v="2"/>
    <x v="6"/>
  </r>
  <r>
    <n v="7200"/>
    <s v="US-2015-156797"/>
    <d v="2015-08-11T00:00:00"/>
    <d v="2015-08-15T00:00:00"/>
    <s v="Standard Class"/>
    <s v="PO-19180"/>
    <x v="178"/>
    <x v="2"/>
    <s v="United States"/>
    <s v="New York City"/>
    <x v="15"/>
    <n v="10035"/>
    <x v="3"/>
    <s v="TEC-PH-10004614"/>
    <x v="2"/>
    <x v="7"/>
    <s v="AT&amp;T 841000 Phone"/>
    <n v="138"/>
    <n v="2"/>
    <n v="0"/>
    <x v="4805"/>
    <x v="0"/>
    <x v="1"/>
    <x v="2"/>
    <x v="6"/>
  </r>
  <r>
    <n v="7201"/>
    <s v="CA-2016-104276"/>
    <d v="2016-11-27T00:00:00"/>
    <d v="2016-12-03T00:00:00"/>
    <s v="Standard Class"/>
    <s v="HF-14995"/>
    <x v="520"/>
    <x v="0"/>
    <s v="United States"/>
    <s v="Fort Lauderdale"/>
    <x v="2"/>
    <n v="33311"/>
    <x v="0"/>
    <s v="TEC-PH-10001944"/>
    <x v="2"/>
    <x v="7"/>
    <s v="Wi-Ex zBoost YX540 Cellular Phone Signal Booster"/>
    <n v="116.76"/>
    <n v="1"/>
    <n v="0.2"/>
    <x v="5629"/>
    <x v="2"/>
    <x v="0"/>
    <x v="0"/>
    <x v="0"/>
  </r>
  <r>
    <n v="7202"/>
    <s v="CA-2016-104276"/>
    <d v="2016-11-27T00:00:00"/>
    <d v="2016-12-03T00:00:00"/>
    <s v="Standard Class"/>
    <s v="HF-14995"/>
    <x v="520"/>
    <x v="0"/>
    <s v="United States"/>
    <s v="Fort Lauderdale"/>
    <x v="2"/>
    <n v="33311"/>
    <x v="0"/>
    <s v="FUR-TA-10001039"/>
    <x v="0"/>
    <x v="3"/>
    <s v="KI Adjustable-Height Table"/>
    <n v="331.02300000000002"/>
    <n v="7"/>
    <n v="0.45"/>
    <x v="5630"/>
    <x v="1"/>
    <x v="0"/>
    <x v="0"/>
    <x v="0"/>
  </r>
  <r>
    <n v="7203"/>
    <s v="CA-2016-120369"/>
    <d v="2016-10-28T00:00:00"/>
    <d v="2016-10-28T00:00:00"/>
    <s v="Same Day"/>
    <s v="VB-21745"/>
    <x v="146"/>
    <x v="1"/>
    <s v="United States"/>
    <s v="Rochester"/>
    <x v="15"/>
    <n v="14609"/>
    <x v="3"/>
    <s v="FUR-FU-10003806"/>
    <x v="0"/>
    <x v="5"/>
    <s v="Tenex Chairmat w/ Average Lip, 45&quot; x 53&quot;"/>
    <n v="756.8"/>
    <n v="5"/>
    <n v="0"/>
    <x v="5631"/>
    <x v="0"/>
    <x v="0"/>
    <x v="0"/>
    <x v="2"/>
  </r>
  <r>
    <n v="7204"/>
    <s v="CA-2014-118276"/>
    <d v="2014-12-29T00:00:00"/>
    <d v="2015-01-02T00:00:00"/>
    <s v="Standard Class"/>
    <s v="MG-17890"/>
    <x v="450"/>
    <x v="2"/>
    <s v="United States"/>
    <s v="Saint Charles"/>
    <x v="10"/>
    <n v="60174"/>
    <x v="2"/>
    <s v="FUR-FU-10002111"/>
    <x v="0"/>
    <x v="5"/>
    <s v="Master Caster Door Stop, Large Brown"/>
    <n v="8.7360000000000007"/>
    <n v="3"/>
    <n v="0.6"/>
    <x v="5632"/>
    <x v="1"/>
    <x v="2"/>
    <x v="0"/>
    <x v="4"/>
  </r>
  <r>
    <n v="7205"/>
    <s v="CA-2015-136658"/>
    <d v="2015-09-10T00:00:00"/>
    <d v="2015-09-17T00:00:00"/>
    <s v="Standard Class"/>
    <s v="BO-11425"/>
    <x v="491"/>
    <x v="0"/>
    <s v="United States"/>
    <s v="New York City"/>
    <x v="15"/>
    <n v="10024"/>
    <x v="3"/>
    <s v="OFF-AR-10000817"/>
    <x v="1"/>
    <x v="6"/>
    <s v="Manco Dry-Lighter Erasable Highlighter"/>
    <n v="6.08"/>
    <n v="2"/>
    <n v="0"/>
    <x v="5633"/>
    <x v="0"/>
    <x v="1"/>
    <x v="2"/>
    <x v="8"/>
  </r>
  <r>
    <n v="7206"/>
    <s v="CA-2017-137414"/>
    <d v="2017-10-02T00:00:00"/>
    <d v="2017-10-06T00:00:00"/>
    <s v="Standard Class"/>
    <s v="CM-12115"/>
    <x v="441"/>
    <x v="0"/>
    <s v="United States"/>
    <s v="San Francisco"/>
    <x v="1"/>
    <n v="94109"/>
    <x v="1"/>
    <s v="FUR-FU-10001424"/>
    <x v="0"/>
    <x v="5"/>
    <s v="Dax Clear Box Frame"/>
    <n v="17.46"/>
    <n v="2"/>
    <n v="0"/>
    <x v="841"/>
    <x v="0"/>
    <x v="3"/>
    <x v="0"/>
    <x v="2"/>
  </r>
  <r>
    <n v="7207"/>
    <s v="CA-2017-137414"/>
    <d v="2017-10-02T00:00:00"/>
    <d v="2017-10-06T00:00:00"/>
    <s v="Standard Class"/>
    <s v="CM-12115"/>
    <x v="441"/>
    <x v="0"/>
    <s v="United States"/>
    <s v="San Francisco"/>
    <x v="1"/>
    <n v="94109"/>
    <x v="1"/>
    <s v="TEC-MA-10002930"/>
    <x v="2"/>
    <x v="15"/>
    <s v="Ricoh - Ink Collector Unit for GX3000 Series Printers"/>
    <n v="369.16"/>
    <n v="11"/>
    <n v="0.2"/>
    <x v="5634"/>
    <x v="2"/>
    <x v="3"/>
    <x v="0"/>
    <x v="2"/>
  </r>
  <r>
    <n v="7208"/>
    <s v="CA-2016-143476"/>
    <d v="2016-09-11T00:00:00"/>
    <d v="2016-09-13T00:00:00"/>
    <s v="First Class"/>
    <s v="LC-16930"/>
    <x v="18"/>
    <x v="1"/>
    <s v="United States"/>
    <s v="Phoenix"/>
    <x v="16"/>
    <n v="85023"/>
    <x v="1"/>
    <s v="OFF-AR-10003759"/>
    <x v="1"/>
    <x v="6"/>
    <s v="Crayola Anti Dust Chalk, 12/Pack"/>
    <n v="2.9119999999999999"/>
    <n v="2"/>
    <n v="0.2"/>
    <x v="2286"/>
    <x v="2"/>
    <x v="0"/>
    <x v="2"/>
    <x v="8"/>
  </r>
  <r>
    <n v="7209"/>
    <s v="CA-2016-143476"/>
    <d v="2016-09-11T00:00:00"/>
    <d v="2016-09-13T00:00:00"/>
    <s v="First Class"/>
    <s v="LC-16930"/>
    <x v="18"/>
    <x v="1"/>
    <s v="United States"/>
    <s v="Phoenix"/>
    <x v="16"/>
    <n v="85023"/>
    <x v="1"/>
    <s v="OFF-PA-10001837"/>
    <x v="1"/>
    <x v="10"/>
    <s v="Xerox 1976"/>
    <n v="20.736000000000001"/>
    <n v="4"/>
    <n v="0.2"/>
    <x v="570"/>
    <x v="2"/>
    <x v="0"/>
    <x v="2"/>
    <x v="8"/>
  </r>
  <r>
    <n v="7210"/>
    <s v="CA-2016-143476"/>
    <d v="2016-09-11T00:00:00"/>
    <d v="2016-09-13T00:00:00"/>
    <s v="First Class"/>
    <s v="LC-16930"/>
    <x v="18"/>
    <x v="1"/>
    <s v="United States"/>
    <s v="Phoenix"/>
    <x v="16"/>
    <n v="85023"/>
    <x v="1"/>
    <s v="OFF-PA-10001667"/>
    <x v="1"/>
    <x v="10"/>
    <s v="Great White Multi-Use Recycled Paper (20Lb. and 84 Bright)"/>
    <n v="9.5679999999999996"/>
    <n v="2"/>
    <n v="0.2"/>
    <x v="3320"/>
    <x v="2"/>
    <x v="0"/>
    <x v="2"/>
    <x v="8"/>
  </r>
  <r>
    <n v="7211"/>
    <s v="US-2016-119046"/>
    <d v="2016-06-02T00:00:00"/>
    <d v="2016-06-06T00:00:00"/>
    <s v="Standard Class"/>
    <s v="EH-13765"/>
    <x v="553"/>
    <x v="1"/>
    <s v="United States"/>
    <s v="Seattle"/>
    <x v="4"/>
    <n v="98115"/>
    <x v="1"/>
    <s v="OFF-PA-10000246"/>
    <x v="1"/>
    <x v="10"/>
    <s v="Riverleaf Stik-Withit Designer Note Cubes"/>
    <n v="30.18"/>
    <n v="3"/>
    <n v="0"/>
    <x v="5489"/>
    <x v="0"/>
    <x v="0"/>
    <x v="1"/>
    <x v="1"/>
  </r>
  <r>
    <n v="7212"/>
    <s v="US-2016-119046"/>
    <d v="2016-06-02T00:00:00"/>
    <d v="2016-06-06T00:00:00"/>
    <s v="Standard Class"/>
    <s v="EH-13765"/>
    <x v="553"/>
    <x v="1"/>
    <s v="United States"/>
    <s v="Seattle"/>
    <x v="4"/>
    <n v="98115"/>
    <x v="1"/>
    <s v="OFF-BI-10001078"/>
    <x v="1"/>
    <x v="8"/>
    <s v="Acco PRESSTEX Data Binder with Storage Hooks, Dark Blue, 14 7/8&quot; X 11&quot;"/>
    <n v="51.648000000000003"/>
    <n v="12"/>
    <n v="0.2"/>
    <x v="5635"/>
    <x v="2"/>
    <x v="0"/>
    <x v="1"/>
    <x v="1"/>
  </r>
  <r>
    <n v="7213"/>
    <s v="US-2016-119046"/>
    <d v="2016-06-02T00:00:00"/>
    <d v="2016-06-06T00:00:00"/>
    <s v="Standard Class"/>
    <s v="EH-13765"/>
    <x v="553"/>
    <x v="1"/>
    <s v="United States"/>
    <s v="Seattle"/>
    <x v="4"/>
    <n v="98115"/>
    <x v="1"/>
    <s v="OFF-BI-10000138"/>
    <x v="1"/>
    <x v="8"/>
    <s v="Acco Translucent Poly Ring Binders"/>
    <n v="11.231999999999999"/>
    <n v="3"/>
    <n v="0.2"/>
    <x v="4440"/>
    <x v="2"/>
    <x v="0"/>
    <x v="1"/>
    <x v="1"/>
  </r>
  <r>
    <n v="7214"/>
    <s v="CA-2017-154949"/>
    <d v="2017-10-15T00:00:00"/>
    <d v="2017-10-19T00:00:00"/>
    <s v="Standard Class"/>
    <s v="MC-17275"/>
    <x v="507"/>
    <x v="0"/>
    <s v="United States"/>
    <s v="Camarillo"/>
    <x v="1"/>
    <n v="93010"/>
    <x v="1"/>
    <s v="OFF-LA-10002034"/>
    <x v="1"/>
    <x v="2"/>
    <s v="Avery 478"/>
    <n v="14.73"/>
    <n v="3"/>
    <n v="0"/>
    <x v="3941"/>
    <x v="0"/>
    <x v="3"/>
    <x v="0"/>
    <x v="2"/>
  </r>
  <r>
    <n v="7215"/>
    <s v="CA-2015-103072"/>
    <d v="2015-09-27T00:00:00"/>
    <d v="2015-09-30T00:00:00"/>
    <s v="Second Class"/>
    <s v="HW-14935"/>
    <x v="304"/>
    <x v="1"/>
    <s v="United States"/>
    <s v="Detroit"/>
    <x v="12"/>
    <n v="48205"/>
    <x v="2"/>
    <s v="OFF-AR-10000127"/>
    <x v="1"/>
    <x v="6"/>
    <s v="Newell 321"/>
    <n v="16.399999999999999"/>
    <n v="5"/>
    <n v="0"/>
    <x v="2044"/>
    <x v="0"/>
    <x v="1"/>
    <x v="2"/>
    <x v="8"/>
  </r>
  <r>
    <n v="7216"/>
    <s v="CA-2015-103072"/>
    <d v="2015-09-27T00:00:00"/>
    <d v="2015-09-30T00:00:00"/>
    <s v="Second Class"/>
    <s v="HW-14935"/>
    <x v="304"/>
    <x v="1"/>
    <s v="United States"/>
    <s v="Detroit"/>
    <x v="12"/>
    <n v="48205"/>
    <x v="2"/>
    <s v="OFF-PA-10003172"/>
    <x v="1"/>
    <x v="10"/>
    <s v="Xerox 1996"/>
    <n v="25.92"/>
    <n v="4"/>
    <n v="0"/>
    <x v="245"/>
    <x v="0"/>
    <x v="1"/>
    <x v="2"/>
    <x v="8"/>
  </r>
  <r>
    <n v="7217"/>
    <s v="CA-2015-150770"/>
    <d v="2015-05-03T00:00:00"/>
    <d v="2015-05-06T00:00:00"/>
    <s v="First Class"/>
    <s v="LC-16870"/>
    <x v="48"/>
    <x v="0"/>
    <s v="United States"/>
    <s v="San Francisco"/>
    <x v="1"/>
    <n v="94109"/>
    <x v="1"/>
    <s v="OFF-AR-10001246"/>
    <x v="1"/>
    <x v="6"/>
    <s v="Newell 317"/>
    <n v="8.82"/>
    <n v="3"/>
    <n v="0"/>
    <x v="4060"/>
    <x v="0"/>
    <x v="1"/>
    <x v="1"/>
    <x v="5"/>
  </r>
  <r>
    <n v="7218"/>
    <s v="CA-2015-150770"/>
    <d v="2015-05-03T00:00:00"/>
    <d v="2015-05-06T00:00:00"/>
    <s v="First Class"/>
    <s v="LC-16870"/>
    <x v="48"/>
    <x v="0"/>
    <s v="United States"/>
    <s v="San Francisco"/>
    <x v="1"/>
    <n v="94109"/>
    <x v="1"/>
    <s v="OFF-BI-10002026"/>
    <x v="1"/>
    <x v="8"/>
    <s v="Ibico Recycled Linen-Style Covers"/>
    <n v="62.496000000000002"/>
    <n v="2"/>
    <n v="0.2"/>
    <x v="5636"/>
    <x v="2"/>
    <x v="1"/>
    <x v="1"/>
    <x v="5"/>
  </r>
  <r>
    <n v="7219"/>
    <s v="CA-2015-150770"/>
    <d v="2015-05-03T00:00:00"/>
    <d v="2015-05-06T00:00:00"/>
    <s v="First Class"/>
    <s v="LC-16870"/>
    <x v="48"/>
    <x v="0"/>
    <s v="United States"/>
    <s v="San Francisco"/>
    <x v="1"/>
    <n v="94109"/>
    <x v="1"/>
    <s v="TEC-AC-10000844"/>
    <x v="2"/>
    <x v="11"/>
    <s v="Logitech Gaming G510s - Keyboard"/>
    <n v="339.96"/>
    <n v="4"/>
    <n v="0"/>
    <x v="2253"/>
    <x v="0"/>
    <x v="1"/>
    <x v="1"/>
    <x v="5"/>
  </r>
  <r>
    <n v="7220"/>
    <s v="CA-2015-150770"/>
    <d v="2015-05-03T00:00:00"/>
    <d v="2015-05-06T00:00:00"/>
    <s v="First Class"/>
    <s v="LC-16870"/>
    <x v="48"/>
    <x v="0"/>
    <s v="United States"/>
    <s v="San Francisco"/>
    <x v="1"/>
    <n v="94109"/>
    <x v="1"/>
    <s v="OFF-BI-10001575"/>
    <x v="1"/>
    <x v="8"/>
    <s v="GBC Linen Binding Covers"/>
    <n v="49.567999999999998"/>
    <n v="2"/>
    <n v="0.2"/>
    <x v="669"/>
    <x v="2"/>
    <x v="1"/>
    <x v="1"/>
    <x v="5"/>
  </r>
  <r>
    <n v="7221"/>
    <s v="CA-2017-154760"/>
    <d v="2017-01-09T00:00:00"/>
    <d v="2017-01-13T00:00:00"/>
    <s v="Standard Class"/>
    <s v="BP-11290"/>
    <x v="443"/>
    <x v="0"/>
    <s v="United States"/>
    <s v="Philadelphia"/>
    <x v="9"/>
    <n v="19140"/>
    <x v="3"/>
    <s v="OFF-BI-10004632"/>
    <x v="1"/>
    <x v="8"/>
    <s v="Ibico Hi-Tech Manual Binding System"/>
    <n v="274.49099999999999"/>
    <n v="3"/>
    <n v="0.7"/>
    <x v="5637"/>
    <x v="1"/>
    <x v="3"/>
    <x v="3"/>
    <x v="9"/>
  </r>
  <r>
    <n v="7222"/>
    <s v="US-2017-104437"/>
    <d v="2017-01-27T00:00:00"/>
    <d v="2017-01-31T00:00:00"/>
    <s v="Standard Class"/>
    <s v="TG-21310"/>
    <x v="592"/>
    <x v="0"/>
    <s v="United States"/>
    <s v="New York City"/>
    <x v="15"/>
    <n v="10035"/>
    <x v="3"/>
    <s v="TEC-PH-10000193"/>
    <x v="2"/>
    <x v="7"/>
    <s v="Jensen SMPS-640 - speaker phone"/>
    <n v="137.94"/>
    <n v="3"/>
    <n v="0"/>
    <x v="5638"/>
    <x v="0"/>
    <x v="3"/>
    <x v="3"/>
    <x v="9"/>
  </r>
  <r>
    <n v="7223"/>
    <s v="CA-2017-113075"/>
    <d v="2017-09-02T00:00:00"/>
    <d v="2017-09-06T00:00:00"/>
    <s v="Standard Class"/>
    <s v="MC-18100"/>
    <x v="498"/>
    <x v="0"/>
    <s v="United States"/>
    <s v="Chicago"/>
    <x v="10"/>
    <n v="60623"/>
    <x v="2"/>
    <s v="TEC-AC-10003441"/>
    <x v="2"/>
    <x v="11"/>
    <s v="Kingston Digital DataTraveler 32GB USB 2.0"/>
    <n v="40.68"/>
    <n v="3"/>
    <n v="0.2"/>
    <x v="5639"/>
    <x v="2"/>
    <x v="3"/>
    <x v="2"/>
    <x v="8"/>
  </r>
  <r>
    <n v="7224"/>
    <s v="CA-2016-109953"/>
    <d v="2016-07-14T00:00:00"/>
    <d v="2016-07-18T00:00:00"/>
    <s v="Standard Class"/>
    <s v="RB-19360"/>
    <x v="181"/>
    <x v="0"/>
    <s v="United States"/>
    <s v="San Francisco"/>
    <x v="1"/>
    <n v="94122"/>
    <x v="1"/>
    <s v="TEC-PH-10004093"/>
    <x v="2"/>
    <x v="7"/>
    <s v="Panasonic Kx-TS550"/>
    <n v="110.376"/>
    <n v="3"/>
    <n v="0.2"/>
    <x v="5640"/>
    <x v="2"/>
    <x v="0"/>
    <x v="2"/>
    <x v="7"/>
  </r>
  <r>
    <n v="7225"/>
    <s v="CA-2016-109953"/>
    <d v="2016-07-14T00:00:00"/>
    <d v="2016-07-18T00:00:00"/>
    <s v="Standard Class"/>
    <s v="RB-19360"/>
    <x v="181"/>
    <x v="0"/>
    <s v="United States"/>
    <s v="San Francisco"/>
    <x v="1"/>
    <n v="94122"/>
    <x v="1"/>
    <s v="OFF-AP-10002998"/>
    <x v="1"/>
    <x v="9"/>
    <s v="Holmes 99% HEPA Air Purifier"/>
    <n v="151.62"/>
    <n v="7"/>
    <n v="0"/>
    <x v="5641"/>
    <x v="0"/>
    <x v="0"/>
    <x v="2"/>
    <x v="7"/>
  </r>
  <r>
    <n v="7226"/>
    <s v="CA-2016-109953"/>
    <d v="2016-07-14T00:00:00"/>
    <d v="2016-07-18T00:00:00"/>
    <s v="Standard Class"/>
    <s v="RB-19360"/>
    <x v="181"/>
    <x v="0"/>
    <s v="United States"/>
    <s v="San Francisco"/>
    <x v="1"/>
    <n v="94122"/>
    <x v="1"/>
    <s v="FUR-FU-10000073"/>
    <x v="0"/>
    <x v="5"/>
    <s v="Deflect-O Glasstique Clear Desk Accessories"/>
    <n v="30.8"/>
    <n v="4"/>
    <n v="0"/>
    <x v="5642"/>
    <x v="0"/>
    <x v="0"/>
    <x v="2"/>
    <x v="7"/>
  </r>
  <r>
    <n v="7227"/>
    <s v="CA-2017-127397"/>
    <d v="2017-02-24T00:00:00"/>
    <d v="2017-02-28T00:00:00"/>
    <s v="Standard Class"/>
    <s v="ES-14080"/>
    <x v="20"/>
    <x v="1"/>
    <s v="United States"/>
    <s v="Philadelphia"/>
    <x v="9"/>
    <n v="19134"/>
    <x v="3"/>
    <s v="OFF-PA-10001125"/>
    <x v="1"/>
    <x v="10"/>
    <s v="Xerox 1988"/>
    <n v="123.92"/>
    <n v="5"/>
    <n v="0.2"/>
    <x v="5643"/>
    <x v="2"/>
    <x v="3"/>
    <x v="3"/>
    <x v="11"/>
  </r>
  <r>
    <n v="7228"/>
    <s v="CA-2017-127397"/>
    <d v="2017-02-24T00:00:00"/>
    <d v="2017-02-28T00:00:00"/>
    <s v="Standard Class"/>
    <s v="ES-14080"/>
    <x v="20"/>
    <x v="1"/>
    <s v="United States"/>
    <s v="Philadelphia"/>
    <x v="9"/>
    <n v="19134"/>
    <x v="3"/>
    <s v="TEC-AC-10003033"/>
    <x v="2"/>
    <x v="11"/>
    <s v="Plantronics CS510 - Over-the-Head monaural Wireless Headset System"/>
    <n v="1319.8"/>
    <n v="5"/>
    <n v="0.2"/>
    <x v="5644"/>
    <x v="2"/>
    <x v="3"/>
    <x v="3"/>
    <x v="11"/>
  </r>
  <r>
    <n v="7229"/>
    <s v="CA-2014-157546"/>
    <d v="2014-07-20T00:00:00"/>
    <d v="2014-07-22T00:00:00"/>
    <s v="First Class"/>
    <s v="RD-19720"/>
    <x v="742"/>
    <x v="0"/>
    <s v="United States"/>
    <s v="San Francisco"/>
    <x v="1"/>
    <n v="94122"/>
    <x v="1"/>
    <s v="OFF-BI-10002498"/>
    <x v="1"/>
    <x v="8"/>
    <s v="Clear Mylar Reinforcing Strips"/>
    <n v="89.712000000000003"/>
    <n v="6"/>
    <n v="0.2"/>
    <x v="5645"/>
    <x v="2"/>
    <x v="2"/>
    <x v="2"/>
    <x v="7"/>
  </r>
  <r>
    <n v="7230"/>
    <s v="CA-2014-157546"/>
    <d v="2014-07-20T00:00:00"/>
    <d v="2014-07-22T00:00:00"/>
    <s v="First Class"/>
    <s v="RD-19720"/>
    <x v="742"/>
    <x v="0"/>
    <s v="United States"/>
    <s v="San Francisco"/>
    <x v="1"/>
    <n v="94122"/>
    <x v="1"/>
    <s v="OFF-PA-10004569"/>
    <x v="1"/>
    <x v="10"/>
    <s v="Wirebound Message Books, Two 4 1/4&quot; x 5&quot; Forms per Page"/>
    <n v="22.83"/>
    <n v="3"/>
    <n v="0"/>
    <x v="5646"/>
    <x v="0"/>
    <x v="2"/>
    <x v="2"/>
    <x v="7"/>
  </r>
  <r>
    <n v="7231"/>
    <s v="CA-2017-153843"/>
    <d v="2017-03-13T00:00:00"/>
    <d v="2017-03-15T00:00:00"/>
    <s v="First Class"/>
    <s v="SC-20380"/>
    <x v="618"/>
    <x v="0"/>
    <s v="United States"/>
    <s v="Fairfield"/>
    <x v="29"/>
    <n v="6824"/>
    <x v="3"/>
    <s v="OFF-BI-10002353"/>
    <x v="1"/>
    <x v="8"/>
    <s v="GBC VeloBind Cover Sets"/>
    <n v="30.88"/>
    <n v="2"/>
    <n v="0"/>
    <x v="5647"/>
    <x v="0"/>
    <x v="3"/>
    <x v="3"/>
    <x v="10"/>
  </r>
  <r>
    <n v="7232"/>
    <s v="CA-2017-153843"/>
    <d v="2017-03-13T00:00:00"/>
    <d v="2017-03-15T00:00:00"/>
    <s v="First Class"/>
    <s v="SC-20380"/>
    <x v="618"/>
    <x v="0"/>
    <s v="United States"/>
    <s v="Fairfield"/>
    <x v="29"/>
    <n v="6824"/>
    <x v="3"/>
    <s v="OFF-AP-10001564"/>
    <x v="1"/>
    <x v="9"/>
    <s v="Hoover Commercial Lightweight Upright Vacuum with E-Z Empty Dirt Cup"/>
    <n v="465.16"/>
    <n v="2"/>
    <n v="0"/>
    <x v="4989"/>
    <x v="0"/>
    <x v="3"/>
    <x v="3"/>
    <x v="10"/>
  </r>
  <r>
    <n v="7233"/>
    <s v="CA-2017-153843"/>
    <d v="2017-03-13T00:00:00"/>
    <d v="2017-03-15T00:00:00"/>
    <s v="First Class"/>
    <s v="SC-20380"/>
    <x v="618"/>
    <x v="0"/>
    <s v="United States"/>
    <s v="Fairfield"/>
    <x v="29"/>
    <n v="6824"/>
    <x v="3"/>
    <s v="OFF-PA-10003673"/>
    <x v="1"/>
    <x v="10"/>
    <s v="Strathmore Photo Mount Cards"/>
    <n v="27.12"/>
    <n v="4"/>
    <n v="0"/>
    <x v="5648"/>
    <x v="0"/>
    <x v="3"/>
    <x v="3"/>
    <x v="10"/>
  </r>
  <r>
    <n v="7234"/>
    <s v="CA-2016-137337"/>
    <d v="2016-03-08T00:00:00"/>
    <d v="2016-03-12T00:00:00"/>
    <s v="Standard Class"/>
    <s v="GB-14575"/>
    <x v="673"/>
    <x v="0"/>
    <s v="United States"/>
    <s v="New York City"/>
    <x v="15"/>
    <n v="10011"/>
    <x v="3"/>
    <s v="FUR-FU-10003347"/>
    <x v="0"/>
    <x v="5"/>
    <s v="Coloredge Poster Frame"/>
    <n v="113.6"/>
    <n v="8"/>
    <n v="0"/>
    <x v="5649"/>
    <x v="0"/>
    <x v="0"/>
    <x v="3"/>
    <x v="10"/>
  </r>
  <r>
    <n v="7235"/>
    <s v="CA-2016-137337"/>
    <d v="2016-03-08T00:00:00"/>
    <d v="2016-03-12T00:00:00"/>
    <s v="Standard Class"/>
    <s v="GB-14575"/>
    <x v="673"/>
    <x v="0"/>
    <s v="United States"/>
    <s v="New York City"/>
    <x v="15"/>
    <n v="10011"/>
    <x v="3"/>
    <s v="OFF-PA-10001934"/>
    <x v="1"/>
    <x v="10"/>
    <s v="Xerox 1993"/>
    <n v="12.96"/>
    <n v="2"/>
    <n v="0"/>
    <x v="2027"/>
    <x v="0"/>
    <x v="0"/>
    <x v="3"/>
    <x v="10"/>
  </r>
  <r>
    <n v="7236"/>
    <s v="CA-2016-137337"/>
    <d v="2016-03-08T00:00:00"/>
    <d v="2016-03-12T00:00:00"/>
    <s v="Standard Class"/>
    <s v="GB-14575"/>
    <x v="673"/>
    <x v="0"/>
    <s v="United States"/>
    <s v="New York City"/>
    <x v="15"/>
    <n v="10011"/>
    <x v="3"/>
    <s v="OFF-BI-10000632"/>
    <x v="1"/>
    <x v="8"/>
    <s v="Satellite Sectional Post Binders"/>
    <n v="69.456000000000003"/>
    <n v="2"/>
    <n v="0.2"/>
    <x v="2092"/>
    <x v="2"/>
    <x v="0"/>
    <x v="3"/>
    <x v="10"/>
  </r>
  <r>
    <n v="7237"/>
    <s v="CA-2014-138737"/>
    <d v="2014-12-07T00:00:00"/>
    <d v="2014-12-10T00:00:00"/>
    <s v="First Class"/>
    <s v="FP-14320"/>
    <x v="224"/>
    <x v="0"/>
    <s v="United States"/>
    <s v="Los Angeles"/>
    <x v="1"/>
    <n v="90049"/>
    <x v="1"/>
    <s v="OFF-AR-10003190"/>
    <x v="1"/>
    <x v="6"/>
    <s v="Newell 32"/>
    <n v="8.64"/>
    <n v="3"/>
    <n v="0"/>
    <x v="5650"/>
    <x v="0"/>
    <x v="2"/>
    <x v="0"/>
    <x v="4"/>
  </r>
  <r>
    <n v="7238"/>
    <s v="CA-2016-164924"/>
    <d v="2016-07-10T00:00:00"/>
    <d v="2016-07-10T00:00:00"/>
    <s v="Same Day"/>
    <s v="EA-14035"/>
    <x v="105"/>
    <x v="1"/>
    <s v="United States"/>
    <s v="Philadelphia"/>
    <x v="9"/>
    <n v="19143"/>
    <x v="3"/>
    <s v="TEC-MA-10000904"/>
    <x v="2"/>
    <x v="15"/>
    <s v="Brother MFC-9340CDW LED All-In-One Printer, Copier Scanner"/>
    <n v="341.99099999999999"/>
    <n v="3"/>
    <n v="0.7"/>
    <x v="5651"/>
    <x v="1"/>
    <x v="0"/>
    <x v="2"/>
    <x v="7"/>
  </r>
  <r>
    <n v="7239"/>
    <s v="CA-2016-101651"/>
    <d v="2016-12-24T00:00:00"/>
    <d v="2016-12-30T00:00:00"/>
    <s v="Standard Class"/>
    <s v="SC-20305"/>
    <x v="253"/>
    <x v="0"/>
    <s v="United States"/>
    <s v="San Jose"/>
    <x v="1"/>
    <n v="95123"/>
    <x v="1"/>
    <s v="FUR-FU-10000771"/>
    <x v="0"/>
    <x v="5"/>
    <s v="Eldon 200 Class Desk Accessories, Smoke"/>
    <n v="43.96"/>
    <n v="7"/>
    <n v="0"/>
    <x v="5652"/>
    <x v="0"/>
    <x v="0"/>
    <x v="0"/>
    <x v="4"/>
  </r>
  <r>
    <n v="7240"/>
    <s v="CA-2016-101651"/>
    <d v="2016-12-24T00:00:00"/>
    <d v="2016-12-30T00:00:00"/>
    <s v="Standard Class"/>
    <s v="SC-20305"/>
    <x v="253"/>
    <x v="0"/>
    <s v="United States"/>
    <s v="San Jose"/>
    <x v="1"/>
    <n v="95123"/>
    <x v="1"/>
    <s v="OFF-EN-10001990"/>
    <x v="1"/>
    <x v="12"/>
    <s v="Staple envelope"/>
    <n v="39.76"/>
    <n v="7"/>
    <n v="0"/>
    <x v="5653"/>
    <x v="0"/>
    <x v="0"/>
    <x v="0"/>
    <x v="4"/>
  </r>
  <r>
    <n v="7241"/>
    <s v="CA-2017-136651"/>
    <d v="2017-04-23T00:00:00"/>
    <d v="2017-04-25T00:00:00"/>
    <s v="Second Class"/>
    <s v="JF-15355"/>
    <x v="282"/>
    <x v="0"/>
    <s v="United States"/>
    <s v="Pasadena"/>
    <x v="1"/>
    <n v="91104"/>
    <x v="1"/>
    <s v="FUR-FU-10002445"/>
    <x v="0"/>
    <x v="5"/>
    <s v="DAX Two-Tone Rosewood/Black Document Frame, Desktop, 5 x 7"/>
    <n v="66.36"/>
    <n v="7"/>
    <n v="0"/>
    <x v="5654"/>
    <x v="0"/>
    <x v="3"/>
    <x v="1"/>
    <x v="3"/>
  </r>
  <r>
    <n v="7242"/>
    <s v="CA-2017-136651"/>
    <d v="2017-04-23T00:00:00"/>
    <d v="2017-04-25T00:00:00"/>
    <s v="Second Class"/>
    <s v="JF-15355"/>
    <x v="282"/>
    <x v="0"/>
    <s v="United States"/>
    <s v="Pasadena"/>
    <x v="1"/>
    <n v="91104"/>
    <x v="1"/>
    <s v="OFF-BI-10003638"/>
    <x v="1"/>
    <x v="8"/>
    <s v="GBC Durable Plastic Covers"/>
    <n v="92.88"/>
    <n v="6"/>
    <n v="0.2"/>
    <x v="5655"/>
    <x v="2"/>
    <x v="3"/>
    <x v="1"/>
    <x v="3"/>
  </r>
  <r>
    <n v="7243"/>
    <s v="CA-2017-136651"/>
    <d v="2017-04-23T00:00:00"/>
    <d v="2017-04-25T00:00:00"/>
    <s v="Second Class"/>
    <s v="JF-15355"/>
    <x v="282"/>
    <x v="0"/>
    <s v="United States"/>
    <s v="Pasadena"/>
    <x v="1"/>
    <n v="91104"/>
    <x v="1"/>
    <s v="FUR-FU-10004864"/>
    <x v="0"/>
    <x v="5"/>
    <s v="Eldon 500 Class Desk Accessories"/>
    <n v="24.14"/>
    <n v="2"/>
    <n v="0"/>
    <x v="5656"/>
    <x v="0"/>
    <x v="3"/>
    <x v="1"/>
    <x v="3"/>
  </r>
  <r>
    <n v="7244"/>
    <s v="CA-2017-118892"/>
    <d v="2017-08-17T00:00:00"/>
    <d v="2017-08-22T00:00:00"/>
    <s v="Second Class"/>
    <s v="TP-21415"/>
    <x v="599"/>
    <x v="0"/>
    <s v="United States"/>
    <s v="Philadelphia"/>
    <x v="9"/>
    <n v="19134"/>
    <x v="3"/>
    <s v="FUR-CH-10002024"/>
    <x v="0"/>
    <x v="1"/>
    <s v="HON 5400 Series Task Chairs for Big and Tall"/>
    <n v="4416.174"/>
    <n v="9"/>
    <n v="0.3"/>
    <x v="5657"/>
    <x v="1"/>
    <x v="3"/>
    <x v="2"/>
    <x v="6"/>
  </r>
  <r>
    <n v="7245"/>
    <s v="US-2017-151127"/>
    <d v="2017-05-22T00:00:00"/>
    <d v="2017-05-25T00:00:00"/>
    <s v="First Class"/>
    <s v="RL-19615"/>
    <x v="210"/>
    <x v="0"/>
    <s v="United States"/>
    <s v="Los Angeles"/>
    <x v="1"/>
    <n v="90049"/>
    <x v="1"/>
    <s v="OFF-AR-10002445"/>
    <x v="1"/>
    <x v="6"/>
    <s v="SANFORD Major Accent Highlighters"/>
    <n v="49.56"/>
    <n v="7"/>
    <n v="0"/>
    <x v="5658"/>
    <x v="0"/>
    <x v="3"/>
    <x v="1"/>
    <x v="5"/>
  </r>
  <r>
    <n v="7246"/>
    <s v="CA-2017-145807"/>
    <d v="2017-02-09T00:00:00"/>
    <d v="2017-02-13T00:00:00"/>
    <s v="Standard Class"/>
    <s v="SB-20170"/>
    <x v="641"/>
    <x v="0"/>
    <s v="United States"/>
    <s v="Los Angeles"/>
    <x v="1"/>
    <n v="90032"/>
    <x v="1"/>
    <s v="OFF-ST-10001370"/>
    <x v="1"/>
    <x v="4"/>
    <s v="Sensible Storage WireTech Storage Systems"/>
    <n v="354.9"/>
    <n v="5"/>
    <n v="0"/>
    <x v="766"/>
    <x v="0"/>
    <x v="3"/>
    <x v="3"/>
    <x v="11"/>
  </r>
  <r>
    <n v="7247"/>
    <s v="US-2014-127978"/>
    <d v="2014-03-03T00:00:00"/>
    <d v="2014-03-08T00:00:00"/>
    <s v="Standard Class"/>
    <s v="JS-15595"/>
    <x v="329"/>
    <x v="1"/>
    <s v="United States"/>
    <s v="Columbus"/>
    <x v="24"/>
    <n v="43229"/>
    <x v="3"/>
    <s v="OFF-LA-10000305"/>
    <x v="1"/>
    <x v="2"/>
    <s v="Avery 495"/>
    <n v="15.12"/>
    <n v="3"/>
    <n v="0.2"/>
    <x v="1183"/>
    <x v="2"/>
    <x v="2"/>
    <x v="3"/>
    <x v="10"/>
  </r>
  <r>
    <n v="7248"/>
    <s v="US-2014-127978"/>
    <d v="2014-03-03T00:00:00"/>
    <d v="2014-03-08T00:00:00"/>
    <s v="Standard Class"/>
    <s v="JS-15595"/>
    <x v="329"/>
    <x v="1"/>
    <s v="United States"/>
    <s v="Columbus"/>
    <x v="24"/>
    <n v="43229"/>
    <x v="3"/>
    <s v="FUR-BO-10001972"/>
    <x v="0"/>
    <x v="0"/>
    <s v="O'Sullivan 4-Shelf Bookcase in Odessa Pine"/>
    <n v="302.45"/>
    <n v="5"/>
    <n v="0.5"/>
    <x v="5659"/>
    <x v="1"/>
    <x v="2"/>
    <x v="3"/>
    <x v="10"/>
  </r>
  <r>
    <n v="7249"/>
    <s v="US-2014-127978"/>
    <d v="2014-03-03T00:00:00"/>
    <d v="2014-03-08T00:00:00"/>
    <s v="Standard Class"/>
    <s v="JS-15595"/>
    <x v="329"/>
    <x v="1"/>
    <s v="United States"/>
    <s v="Columbus"/>
    <x v="24"/>
    <n v="43229"/>
    <x v="3"/>
    <s v="OFF-ST-10002486"/>
    <x v="1"/>
    <x v="4"/>
    <s v="Eldon Shelf Savers Cubes and Bins"/>
    <n v="44.671999999999997"/>
    <n v="8"/>
    <n v="0.2"/>
    <x v="5660"/>
    <x v="2"/>
    <x v="2"/>
    <x v="3"/>
    <x v="10"/>
  </r>
  <r>
    <n v="7250"/>
    <s v="CA-2015-158491"/>
    <d v="2015-06-04T00:00:00"/>
    <d v="2015-06-09T00:00:00"/>
    <s v="Second Class"/>
    <s v="BP-11155"/>
    <x v="669"/>
    <x v="0"/>
    <s v="United States"/>
    <s v="Los Angeles"/>
    <x v="1"/>
    <n v="90008"/>
    <x v="1"/>
    <s v="TEC-AC-10001874"/>
    <x v="2"/>
    <x v="11"/>
    <s v="Logitech Wireless Anywhere Mouse MX for PC and Mac"/>
    <n v="119.98"/>
    <n v="2"/>
    <n v="0"/>
    <x v="5661"/>
    <x v="0"/>
    <x v="1"/>
    <x v="1"/>
    <x v="1"/>
  </r>
  <r>
    <n v="7251"/>
    <s v="CA-2015-158491"/>
    <d v="2015-06-04T00:00:00"/>
    <d v="2015-06-09T00:00:00"/>
    <s v="Second Class"/>
    <s v="BP-11155"/>
    <x v="669"/>
    <x v="0"/>
    <s v="United States"/>
    <s v="Los Angeles"/>
    <x v="1"/>
    <n v="90008"/>
    <x v="1"/>
    <s v="TEC-AC-10003870"/>
    <x v="2"/>
    <x v="11"/>
    <s v="Logitech Z-906 Speaker sys - home theater - 5.1-CH"/>
    <n v="989.97"/>
    <n v="3"/>
    <n v="0"/>
    <x v="5662"/>
    <x v="0"/>
    <x v="1"/>
    <x v="1"/>
    <x v="1"/>
  </r>
  <r>
    <n v="7252"/>
    <s v="CA-2016-116764"/>
    <d v="2016-08-27T00:00:00"/>
    <d v="2016-09-02T00:00:00"/>
    <s v="Standard Class"/>
    <s v="EM-13825"/>
    <x v="605"/>
    <x v="1"/>
    <s v="United States"/>
    <s v="Hollywood"/>
    <x v="2"/>
    <n v="33021"/>
    <x v="0"/>
    <s v="OFF-LA-10002473"/>
    <x v="1"/>
    <x v="2"/>
    <s v="Avery 484"/>
    <n v="9.2159999999999993"/>
    <n v="4"/>
    <n v="0.2"/>
    <x v="802"/>
    <x v="2"/>
    <x v="0"/>
    <x v="2"/>
    <x v="6"/>
  </r>
  <r>
    <n v="7253"/>
    <s v="CA-2016-152457"/>
    <d v="2016-09-12T00:00:00"/>
    <d v="2016-09-18T00:00:00"/>
    <s v="Standard Class"/>
    <s v="SC-20695"/>
    <x v="281"/>
    <x v="1"/>
    <s v="United States"/>
    <s v="Roseville"/>
    <x v="12"/>
    <n v="48066"/>
    <x v="2"/>
    <s v="OFF-PA-10003790"/>
    <x v="1"/>
    <x v="10"/>
    <s v="Xerox 1991"/>
    <n v="68.52"/>
    <n v="3"/>
    <n v="0"/>
    <x v="4826"/>
    <x v="0"/>
    <x v="0"/>
    <x v="2"/>
    <x v="8"/>
  </r>
  <r>
    <n v="7254"/>
    <s v="CA-2016-152730"/>
    <d v="2016-05-30T00:00:00"/>
    <d v="2016-06-04T00:00:00"/>
    <s v="Standard Class"/>
    <s v="EM-14140"/>
    <x v="670"/>
    <x v="2"/>
    <s v="United States"/>
    <s v="Superior"/>
    <x v="6"/>
    <n v="54880"/>
    <x v="2"/>
    <s v="OFF-AP-10002684"/>
    <x v="1"/>
    <x v="9"/>
    <s v="Acco 7-Outlet Masterpiece Power Center, Wihtout Fax/Phone Line Protection"/>
    <n v="364.74"/>
    <n v="3"/>
    <n v="0"/>
    <x v="5663"/>
    <x v="0"/>
    <x v="0"/>
    <x v="1"/>
    <x v="5"/>
  </r>
  <r>
    <n v="7255"/>
    <s v="CA-2016-152730"/>
    <d v="2016-05-30T00:00:00"/>
    <d v="2016-06-04T00:00:00"/>
    <s v="Standard Class"/>
    <s v="EM-14140"/>
    <x v="670"/>
    <x v="2"/>
    <s v="United States"/>
    <s v="Superior"/>
    <x v="6"/>
    <n v="54880"/>
    <x v="2"/>
    <s v="FUR-FU-10001037"/>
    <x v="0"/>
    <x v="5"/>
    <s v="DAX Charcoal/Nickel-Tone Document Frame, 5 x 7"/>
    <n v="47.4"/>
    <n v="5"/>
    <n v="0"/>
    <x v="5664"/>
    <x v="0"/>
    <x v="0"/>
    <x v="1"/>
    <x v="5"/>
  </r>
  <r>
    <n v="7256"/>
    <s v="CA-2016-152730"/>
    <d v="2016-05-30T00:00:00"/>
    <d v="2016-06-04T00:00:00"/>
    <s v="Standard Class"/>
    <s v="EM-14140"/>
    <x v="670"/>
    <x v="2"/>
    <s v="United States"/>
    <s v="Superior"/>
    <x v="6"/>
    <n v="54880"/>
    <x v="2"/>
    <s v="OFF-ST-10000876"/>
    <x v="1"/>
    <x v="4"/>
    <s v="Eldon Simplefile Box Office"/>
    <n v="49.76"/>
    <n v="4"/>
    <n v="0"/>
    <x v="5665"/>
    <x v="0"/>
    <x v="0"/>
    <x v="1"/>
    <x v="5"/>
  </r>
  <r>
    <n v="7257"/>
    <s v="CA-2016-152730"/>
    <d v="2016-05-30T00:00:00"/>
    <d v="2016-06-04T00:00:00"/>
    <s v="Standard Class"/>
    <s v="EM-14140"/>
    <x v="670"/>
    <x v="2"/>
    <s v="United States"/>
    <s v="Superior"/>
    <x v="6"/>
    <n v="54880"/>
    <x v="2"/>
    <s v="OFF-AR-10003732"/>
    <x v="1"/>
    <x v="6"/>
    <s v="Newell 333"/>
    <n v="5.56"/>
    <n v="2"/>
    <n v="0"/>
    <x v="356"/>
    <x v="0"/>
    <x v="0"/>
    <x v="1"/>
    <x v="5"/>
  </r>
  <r>
    <n v="7258"/>
    <s v="CA-2016-152730"/>
    <d v="2016-05-30T00:00:00"/>
    <d v="2016-06-04T00:00:00"/>
    <s v="Standard Class"/>
    <s v="EM-14140"/>
    <x v="670"/>
    <x v="2"/>
    <s v="United States"/>
    <s v="Superior"/>
    <x v="6"/>
    <n v="54880"/>
    <x v="2"/>
    <s v="OFF-PA-10000994"/>
    <x v="1"/>
    <x v="10"/>
    <s v="Xerox 1915"/>
    <n v="629.1"/>
    <n v="6"/>
    <n v="0"/>
    <x v="2952"/>
    <x v="0"/>
    <x v="0"/>
    <x v="1"/>
    <x v="5"/>
  </r>
  <r>
    <n v="7259"/>
    <s v="CA-2016-152730"/>
    <d v="2016-05-30T00:00:00"/>
    <d v="2016-06-04T00:00:00"/>
    <s v="Standard Class"/>
    <s v="EM-14140"/>
    <x v="670"/>
    <x v="2"/>
    <s v="United States"/>
    <s v="Superior"/>
    <x v="6"/>
    <n v="54880"/>
    <x v="2"/>
    <s v="OFF-AR-10000940"/>
    <x v="1"/>
    <x v="6"/>
    <s v="Newell 343"/>
    <n v="14.7"/>
    <n v="5"/>
    <n v="0"/>
    <x v="4177"/>
    <x v="0"/>
    <x v="0"/>
    <x v="1"/>
    <x v="5"/>
  </r>
  <r>
    <n v="7260"/>
    <s v="CA-2016-152730"/>
    <d v="2016-05-30T00:00:00"/>
    <d v="2016-06-04T00:00:00"/>
    <s v="Standard Class"/>
    <s v="EM-14140"/>
    <x v="670"/>
    <x v="2"/>
    <s v="United States"/>
    <s v="Superior"/>
    <x v="6"/>
    <n v="54880"/>
    <x v="2"/>
    <s v="OFF-PA-10004888"/>
    <x v="1"/>
    <x v="10"/>
    <s v="Xerox 217"/>
    <n v="45.36"/>
    <n v="7"/>
    <n v="0"/>
    <x v="1637"/>
    <x v="0"/>
    <x v="0"/>
    <x v="1"/>
    <x v="5"/>
  </r>
  <r>
    <n v="7261"/>
    <s v="CA-2016-152730"/>
    <d v="2016-05-30T00:00:00"/>
    <d v="2016-06-04T00:00:00"/>
    <s v="Standard Class"/>
    <s v="EM-14140"/>
    <x v="670"/>
    <x v="2"/>
    <s v="United States"/>
    <s v="Superior"/>
    <x v="6"/>
    <n v="54880"/>
    <x v="2"/>
    <s v="TEC-PH-10000441"/>
    <x v="2"/>
    <x v="7"/>
    <s v="VTech DS6151"/>
    <n v="125.99"/>
    <n v="1"/>
    <n v="0"/>
    <x v="5666"/>
    <x v="0"/>
    <x v="0"/>
    <x v="1"/>
    <x v="5"/>
  </r>
  <r>
    <n v="7262"/>
    <s v="CA-2017-137001"/>
    <d v="2017-06-10T00:00:00"/>
    <d v="2017-06-13T00:00:00"/>
    <s v="Second Class"/>
    <s v="GZ-14545"/>
    <x v="433"/>
    <x v="1"/>
    <s v="United States"/>
    <s v="Thousand Oaks"/>
    <x v="1"/>
    <n v="91360"/>
    <x v="1"/>
    <s v="OFF-AR-10001231"/>
    <x v="1"/>
    <x v="6"/>
    <s v="Sanford EarthWrite Recycled Pencils, Medium Soft, #2"/>
    <n v="14.7"/>
    <n v="7"/>
    <n v="0"/>
    <x v="4115"/>
    <x v="0"/>
    <x v="3"/>
    <x v="1"/>
    <x v="1"/>
  </r>
  <r>
    <n v="7263"/>
    <s v="CA-2017-156363"/>
    <d v="2017-10-22T00:00:00"/>
    <d v="2017-10-28T00:00:00"/>
    <s v="Standard Class"/>
    <s v="ML-17395"/>
    <x v="504"/>
    <x v="1"/>
    <s v="United States"/>
    <s v="Philadelphia"/>
    <x v="9"/>
    <n v="19134"/>
    <x v="3"/>
    <s v="TEC-PH-10003988"/>
    <x v="2"/>
    <x v="7"/>
    <s v="LF Elite 3D Dazzle Designer Hard Case Cover, Lf Stylus Pen and Wiper For Apple Iphone 5c Mini Lite"/>
    <n v="32.700000000000003"/>
    <n v="5"/>
    <n v="0.4"/>
    <x v="5667"/>
    <x v="1"/>
    <x v="3"/>
    <x v="0"/>
    <x v="2"/>
  </r>
  <r>
    <n v="7264"/>
    <s v="CA-2017-156363"/>
    <d v="2017-10-22T00:00:00"/>
    <d v="2017-10-28T00:00:00"/>
    <s v="Standard Class"/>
    <s v="ML-17395"/>
    <x v="504"/>
    <x v="1"/>
    <s v="United States"/>
    <s v="Philadelphia"/>
    <x v="9"/>
    <n v="19134"/>
    <x v="3"/>
    <s v="OFF-EN-10003068"/>
    <x v="1"/>
    <x v="12"/>
    <s v="#6 3/4 Gummed Flap White Envelopes"/>
    <n v="31.68"/>
    <n v="4"/>
    <n v="0.2"/>
    <x v="5668"/>
    <x v="2"/>
    <x v="3"/>
    <x v="0"/>
    <x v="2"/>
  </r>
  <r>
    <n v="7265"/>
    <s v="CA-2017-122056"/>
    <d v="2017-06-13T00:00:00"/>
    <d v="2017-06-17T00:00:00"/>
    <s v="Standard Class"/>
    <s v="PG-18895"/>
    <x v="38"/>
    <x v="0"/>
    <s v="United States"/>
    <s v="Springfield"/>
    <x v="17"/>
    <n v="22153"/>
    <x v="0"/>
    <s v="OFF-AR-10004260"/>
    <x v="1"/>
    <x v="6"/>
    <s v="Boston 1799 Powerhouse Electric Pencil Sharpener"/>
    <n v="181.86"/>
    <n v="7"/>
    <n v="0"/>
    <x v="2773"/>
    <x v="0"/>
    <x v="3"/>
    <x v="1"/>
    <x v="1"/>
  </r>
  <r>
    <n v="7266"/>
    <s v="US-2014-143721"/>
    <d v="2014-11-23T00:00:00"/>
    <d v="2014-11-26T00:00:00"/>
    <s v="Second Class"/>
    <s v="DK-12835"/>
    <x v="460"/>
    <x v="1"/>
    <s v="United States"/>
    <s v="Houston"/>
    <x v="5"/>
    <n v="77095"/>
    <x v="2"/>
    <s v="FUR-CH-10001973"/>
    <x v="0"/>
    <x v="1"/>
    <s v="Office Star Flex Back Scooter Chair with White Frame"/>
    <n v="155.37200000000001"/>
    <n v="2"/>
    <n v="0.3"/>
    <x v="5669"/>
    <x v="1"/>
    <x v="2"/>
    <x v="0"/>
    <x v="0"/>
  </r>
  <r>
    <n v="7267"/>
    <s v="CA-2017-122987"/>
    <d v="2017-08-16T00:00:00"/>
    <d v="2017-08-16T00:00:00"/>
    <s v="Same Day"/>
    <s v="SJ-20215"/>
    <x v="695"/>
    <x v="0"/>
    <s v="United States"/>
    <s v="Columbia"/>
    <x v="18"/>
    <n v="38401"/>
    <x v="0"/>
    <s v="OFF-BI-10002824"/>
    <x v="1"/>
    <x v="8"/>
    <s v="Recycled Easel Ring Binders"/>
    <n v="13.428000000000001"/>
    <n v="3"/>
    <n v="0.7"/>
    <x v="5670"/>
    <x v="1"/>
    <x v="3"/>
    <x v="2"/>
    <x v="6"/>
  </r>
  <r>
    <n v="7268"/>
    <s v="CA-2017-122987"/>
    <d v="2017-08-16T00:00:00"/>
    <d v="2017-08-16T00:00:00"/>
    <s v="Same Day"/>
    <s v="SJ-20215"/>
    <x v="695"/>
    <x v="0"/>
    <s v="United States"/>
    <s v="Columbia"/>
    <x v="18"/>
    <n v="38401"/>
    <x v="0"/>
    <s v="OFF-ST-10004950"/>
    <x v="1"/>
    <x v="4"/>
    <s v="Acco Perma 3000 Stacking Storage Drawers"/>
    <n v="67.135999999999996"/>
    <n v="4"/>
    <n v="0.2"/>
    <x v="5671"/>
    <x v="2"/>
    <x v="3"/>
    <x v="2"/>
    <x v="6"/>
  </r>
  <r>
    <n v="7269"/>
    <s v="CA-2016-133368"/>
    <d v="2016-01-14T00:00:00"/>
    <d v="2016-01-20T00:00:00"/>
    <s v="Standard Class"/>
    <s v="AG-10675"/>
    <x v="165"/>
    <x v="0"/>
    <s v="United States"/>
    <s v="Concord"/>
    <x v="3"/>
    <n v="28027"/>
    <x v="0"/>
    <s v="OFF-PA-10004039"/>
    <x v="1"/>
    <x v="10"/>
    <s v="Xerox 1882"/>
    <n v="89.567999999999998"/>
    <n v="2"/>
    <n v="0.2"/>
    <x v="3137"/>
    <x v="2"/>
    <x v="0"/>
    <x v="3"/>
    <x v="9"/>
  </r>
  <r>
    <n v="7270"/>
    <s v="CA-2016-133368"/>
    <d v="2016-01-14T00:00:00"/>
    <d v="2016-01-20T00:00:00"/>
    <s v="Standard Class"/>
    <s v="AG-10675"/>
    <x v="165"/>
    <x v="0"/>
    <s v="United States"/>
    <s v="Concord"/>
    <x v="3"/>
    <n v="28027"/>
    <x v="0"/>
    <s v="FUR-FU-10003374"/>
    <x v="0"/>
    <x v="5"/>
    <s v="Electrix Fluorescent Magnifier Lamps &amp; Weighted Base"/>
    <n v="315.77600000000001"/>
    <n v="8"/>
    <n v="0.2"/>
    <x v="5672"/>
    <x v="2"/>
    <x v="0"/>
    <x v="3"/>
    <x v="9"/>
  </r>
  <r>
    <n v="7271"/>
    <s v="CA-2016-123337"/>
    <d v="2016-09-16T00:00:00"/>
    <d v="2016-09-22T00:00:00"/>
    <s v="Standard Class"/>
    <s v="KD-16495"/>
    <x v="470"/>
    <x v="1"/>
    <s v="United States"/>
    <s v="San Jose"/>
    <x v="1"/>
    <n v="95123"/>
    <x v="1"/>
    <s v="FUR-BO-10001918"/>
    <x v="0"/>
    <x v="0"/>
    <s v="Sauder Forest Hills Library with Doors, Woodland Oak Finish"/>
    <n v="273.666"/>
    <n v="2"/>
    <n v="0.15"/>
    <x v="5673"/>
    <x v="2"/>
    <x v="0"/>
    <x v="2"/>
    <x v="8"/>
  </r>
  <r>
    <n v="7272"/>
    <s v="CA-2016-123337"/>
    <d v="2016-09-16T00:00:00"/>
    <d v="2016-09-22T00:00:00"/>
    <s v="Standard Class"/>
    <s v="KD-16495"/>
    <x v="470"/>
    <x v="1"/>
    <s v="United States"/>
    <s v="San Jose"/>
    <x v="1"/>
    <n v="95123"/>
    <x v="1"/>
    <s v="OFF-AP-10002287"/>
    <x v="1"/>
    <x v="9"/>
    <s v="Eureka Sanitaire  Multi-Pro Heavy-Duty Upright, Disposable Bags"/>
    <n v="17.48"/>
    <n v="4"/>
    <n v="0"/>
    <x v="5393"/>
    <x v="0"/>
    <x v="0"/>
    <x v="2"/>
    <x v="8"/>
  </r>
  <r>
    <n v="7273"/>
    <s v="US-2016-150357"/>
    <d v="2016-10-10T00:00:00"/>
    <d v="2016-10-14T00:00:00"/>
    <s v="Standard Class"/>
    <s v="EB-13975"/>
    <x v="424"/>
    <x v="1"/>
    <s v="United States"/>
    <s v="Greensboro"/>
    <x v="3"/>
    <n v="27405"/>
    <x v="0"/>
    <s v="OFF-SU-10004498"/>
    <x v="1"/>
    <x v="14"/>
    <s v="Martin-Yale Premier Letter Opener"/>
    <n v="20.608000000000001"/>
    <n v="2"/>
    <n v="0.2"/>
    <x v="5674"/>
    <x v="2"/>
    <x v="0"/>
    <x v="0"/>
    <x v="2"/>
  </r>
  <r>
    <n v="7274"/>
    <s v="US-2016-150357"/>
    <d v="2016-10-10T00:00:00"/>
    <d v="2016-10-14T00:00:00"/>
    <s v="Standard Class"/>
    <s v="EB-13975"/>
    <x v="424"/>
    <x v="1"/>
    <s v="United States"/>
    <s v="Greensboro"/>
    <x v="3"/>
    <n v="27405"/>
    <x v="0"/>
    <s v="OFF-BI-10002557"/>
    <x v="1"/>
    <x v="8"/>
    <s v="Presstex Flexible Ring Binders"/>
    <n v="4.0949999999999998"/>
    <n v="3"/>
    <n v="0.7"/>
    <x v="5675"/>
    <x v="1"/>
    <x v="0"/>
    <x v="0"/>
    <x v="2"/>
  </r>
  <r>
    <n v="7275"/>
    <s v="CA-2015-144519"/>
    <d v="2015-11-13T00:00:00"/>
    <d v="2015-11-17T00:00:00"/>
    <s v="Standard Class"/>
    <s v="AW-10930"/>
    <x v="585"/>
    <x v="2"/>
    <s v="United States"/>
    <s v="Helena"/>
    <x v="37"/>
    <n v="59601"/>
    <x v="1"/>
    <s v="TEC-PH-10004908"/>
    <x v="2"/>
    <x v="7"/>
    <s v="Panasonic KX TS3282W Corded phone"/>
    <n v="339.96"/>
    <n v="5"/>
    <n v="0.2"/>
    <x v="5051"/>
    <x v="2"/>
    <x v="1"/>
    <x v="0"/>
    <x v="0"/>
  </r>
  <r>
    <n v="7276"/>
    <s v="CA-2015-144519"/>
    <d v="2015-11-13T00:00:00"/>
    <d v="2015-11-17T00:00:00"/>
    <s v="Standard Class"/>
    <s v="AW-10930"/>
    <x v="585"/>
    <x v="2"/>
    <s v="United States"/>
    <s v="Helena"/>
    <x v="37"/>
    <n v="59601"/>
    <x v="1"/>
    <s v="FUR-FU-10000794"/>
    <x v="0"/>
    <x v="5"/>
    <s v="Eldon Stackable Tray, Side-Load, Legal, Smoke"/>
    <n v="63.98"/>
    <n v="7"/>
    <n v="0"/>
    <x v="5676"/>
    <x v="0"/>
    <x v="1"/>
    <x v="0"/>
    <x v="0"/>
  </r>
  <r>
    <n v="7277"/>
    <s v="CA-2014-120670"/>
    <d v="2014-11-02T00:00:00"/>
    <d v="2014-11-06T00:00:00"/>
    <s v="Standard Class"/>
    <s v="JK-16120"/>
    <x v="451"/>
    <x v="2"/>
    <s v="United States"/>
    <s v="Fort Lauderdale"/>
    <x v="2"/>
    <n v="33311"/>
    <x v="0"/>
    <s v="TEC-AC-10004171"/>
    <x v="2"/>
    <x v="11"/>
    <s v="Razer Kraken 7.1 Surround Sound Over Ear USB Gaming Headset"/>
    <n v="799.92"/>
    <n v="10"/>
    <n v="0.2"/>
    <x v="5677"/>
    <x v="2"/>
    <x v="2"/>
    <x v="0"/>
    <x v="0"/>
  </r>
  <r>
    <n v="7278"/>
    <s v="CA-2016-157217"/>
    <d v="2016-07-19T00:00:00"/>
    <d v="2016-07-21T00:00:00"/>
    <s v="First Class"/>
    <s v="TC-21535"/>
    <x v="426"/>
    <x v="2"/>
    <s v="United States"/>
    <s v="San Francisco"/>
    <x v="1"/>
    <n v="94110"/>
    <x v="1"/>
    <s v="TEC-PH-10002070"/>
    <x v="2"/>
    <x v="7"/>
    <s v="Griffin GC36547 PowerJolt SE Lightning Charger"/>
    <n v="35.984000000000002"/>
    <n v="2"/>
    <n v="0.2"/>
    <x v="5678"/>
    <x v="2"/>
    <x v="0"/>
    <x v="2"/>
    <x v="7"/>
  </r>
  <r>
    <n v="7279"/>
    <s v="CA-2016-157217"/>
    <d v="2016-07-19T00:00:00"/>
    <d v="2016-07-21T00:00:00"/>
    <s v="First Class"/>
    <s v="TC-21535"/>
    <x v="426"/>
    <x v="2"/>
    <s v="United States"/>
    <s v="San Francisco"/>
    <x v="1"/>
    <n v="94110"/>
    <x v="1"/>
    <s v="TEC-AC-10003095"/>
    <x v="2"/>
    <x v="11"/>
    <s v="Logitech G35 7.1-Channel Surround Sound Headset"/>
    <n v="389.97"/>
    <n v="3"/>
    <n v="0"/>
    <x v="2069"/>
    <x v="0"/>
    <x v="0"/>
    <x v="2"/>
    <x v="7"/>
  </r>
  <r>
    <n v="7280"/>
    <s v="CA-2016-108224"/>
    <d v="2016-05-14T00:00:00"/>
    <d v="2016-05-14T00:00:00"/>
    <s v="Same Day"/>
    <s v="TH-21235"/>
    <x v="260"/>
    <x v="1"/>
    <s v="United States"/>
    <s v="Yuma"/>
    <x v="16"/>
    <n v="85364"/>
    <x v="1"/>
    <s v="TEC-AC-10003832"/>
    <x v="2"/>
    <x v="11"/>
    <s v="Imation 16GB Mini TravelDrive USB 2.0 Flash Drive"/>
    <n v="185.52799999999999"/>
    <n v="7"/>
    <n v="0.2"/>
    <x v="5679"/>
    <x v="2"/>
    <x v="0"/>
    <x v="1"/>
    <x v="5"/>
  </r>
  <r>
    <n v="7281"/>
    <s v="CA-2015-162782"/>
    <d v="2015-02-21T00:00:00"/>
    <d v="2015-02-27T00:00:00"/>
    <s v="Standard Class"/>
    <s v="PW-19240"/>
    <x v="617"/>
    <x v="0"/>
    <s v="United States"/>
    <s v="Columbia"/>
    <x v="39"/>
    <n v="21044"/>
    <x v="3"/>
    <s v="OFF-BI-10003527"/>
    <x v="1"/>
    <x v="8"/>
    <s v="Fellowes PB500 Electric Punch Plastic Comb Binding Machine with Manual Bind"/>
    <n v="2541.98"/>
    <n v="2"/>
    <n v="0"/>
    <x v="5680"/>
    <x v="0"/>
    <x v="1"/>
    <x v="3"/>
    <x v="11"/>
  </r>
  <r>
    <n v="7282"/>
    <s v="CA-2017-159282"/>
    <d v="2017-10-16T00:00:00"/>
    <d v="2017-10-21T00:00:00"/>
    <s v="Standard Class"/>
    <s v="GH-14410"/>
    <x v="689"/>
    <x v="2"/>
    <s v="United States"/>
    <s v="Yuma"/>
    <x v="16"/>
    <n v="85364"/>
    <x v="1"/>
    <s v="TEC-MA-10001148"/>
    <x v="2"/>
    <x v="15"/>
    <s v="Swingline SM12-08 MicroCut Jam Free Shredder"/>
    <n v="599.98500000000001"/>
    <n v="5"/>
    <n v="0.7"/>
    <x v="5681"/>
    <x v="1"/>
    <x v="3"/>
    <x v="0"/>
    <x v="2"/>
  </r>
  <r>
    <n v="7283"/>
    <s v="CA-2017-155936"/>
    <d v="2017-06-22T00:00:00"/>
    <d v="2017-06-29T00:00:00"/>
    <s v="Standard Class"/>
    <s v="JK-15730"/>
    <x v="300"/>
    <x v="0"/>
    <s v="United States"/>
    <s v="Chicago"/>
    <x v="10"/>
    <n v="60653"/>
    <x v="2"/>
    <s v="OFF-BI-10002432"/>
    <x v="1"/>
    <x v="8"/>
    <s v="Wilson Jones Standard D-Ring Binders"/>
    <n v="3.036"/>
    <n v="3"/>
    <n v="0.8"/>
    <x v="5682"/>
    <x v="1"/>
    <x v="3"/>
    <x v="1"/>
    <x v="1"/>
  </r>
  <r>
    <n v="7284"/>
    <s v="CA-2017-169439"/>
    <d v="2017-09-09T00:00:00"/>
    <d v="2017-09-13T00:00:00"/>
    <s v="Standard Class"/>
    <s v="LC-17140"/>
    <x v="95"/>
    <x v="0"/>
    <s v="United States"/>
    <s v="Cleveland"/>
    <x v="24"/>
    <n v="44105"/>
    <x v="3"/>
    <s v="OFF-AR-10001374"/>
    <x v="1"/>
    <x v="6"/>
    <s v="BIC Brite Liner Highlighters, Chisel Tip"/>
    <n v="25.92"/>
    <n v="5"/>
    <n v="0.2"/>
    <x v="5683"/>
    <x v="2"/>
    <x v="3"/>
    <x v="2"/>
    <x v="8"/>
  </r>
  <r>
    <n v="7285"/>
    <s v="CA-2017-169439"/>
    <d v="2017-09-09T00:00:00"/>
    <d v="2017-09-13T00:00:00"/>
    <s v="Standard Class"/>
    <s v="LC-17140"/>
    <x v="95"/>
    <x v="0"/>
    <s v="United States"/>
    <s v="Cleveland"/>
    <x v="24"/>
    <n v="44105"/>
    <x v="3"/>
    <s v="FUR-FU-10000723"/>
    <x v="0"/>
    <x v="5"/>
    <s v="Deflect-o EconoMat Studded, No Bevel Mat for Low Pile Carpeting"/>
    <n v="66.111999999999995"/>
    <n v="2"/>
    <n v="0.2"/>
    <x v="5684"/>
    <x v="2"/>
    <x v="3"/>
    <x v="2"/>
    <x v="8"/>
  </r>
  <r>
    <n v="7286"/>
    <s v="CA-2017-151183"/>
    <d v="2017-10-14T00:00:00"/>
    <d v="2017-10-19T00:00:00"/>
    <s v="Standard Class"/>
    <s v="BK-11260"/>
    <x v="318"/>
    <x v="0"/>
    <s v="United States"/>
    <s v="San Francisco"/>
    <x v="1"/>
    <n v="94110"/>
    <x v="1"/>
    <s v="TEC-AC-10003614"/>
    <x v="2"/>
    <x v="11"/>
    <s v="Verbatim 25 GB 6x Blu-ray Single Layer Recordable Disc, 10/Pack"/>
    <n v="46.36"/>
    <n v="4"/>
    <n v="0"/>
    <x v="5685"/>
    <x v="0"/>
    <x v="3"/>
    <x v="0"/>
    <x v="2"/>
  </r>
  <r>
    <n v="7287"/>
    <s v="CA-2016-149965"/>
    <d v="2016-06-20T00:00:00"/>
    <d v="2016-06-25T00:00:00"/>
    <s v="Standard Class"/>
    <s v="BS-11365"/>
    <x v="740"/>
    <x v="1"/>
    <s v="United States"/>
    <s v="Oklahoma City"/>
    <x v="26"/>
    <n v="73120"/>
    <x v="2"/>
    <s v="TEC-AC-10004877"/>
    <x v="2"/>
    <x v="11"/>
    <s v="Imation 30456 USB Flash Drive 8GB"/>
    <n v="6.9"/>
    <n v="1"/>
    <n v="0"/>
    <x v="5686"/>
    <x v="0"/>
    <x v="0"/>
    <x v="1"/>
    <x v="1"/>
  </r>
  <r>
    <n v="7288"/>
    <s v="CA-2016-149965"/>
    <d v="2016-06-20T00:00:00"/>
    <d v="2016-06-25T00:00:00"/>
    <s v="Standard Class"/>
    <s v="BS-11365"/>
    <x v="740"/>
    <x v="1"/>
    <s v="United States"/>
    <s v="Oklahoma City"/>
    <x v="26"/>
    <n v="73120"/>
    <x v="2"/>
    <s v="FUR-FU-10004270"/>
    <x v="0"/>
    <x v="5"/>
    <s v="Executive Impressions 13&quot; Clairmont Wall Clock"/>
    <n v="57.69"/>
    <n v="3"/>
    <n v="0"/>
    <x v="2346"/>
    <x v="0"/>
    <x v="0"/>
    <x v="1"/>
    <x v="1"/>
  </r>
  <r>
    <n v="7289"/>
    <s v="CA-2014-158281"/>
    <d v="2014-09-02T00:00:00"/>
    <d v="2014-09-07T00:00:00"/>
    <s v="Standard Class"/>
    <s v="AG-10525"/>
    <x v="132"/>
    <x v="1"/>
    <s v="United States"/>
    <s v="Houston"/>
    <x v="5"/>
    <n v="77095"/>
    <x v="2"/>
    <s v="TEC-MA-10002210"/>
    <x v="2"/>
    <x v="15"/>
    <s v="Epson TM-T88V Direct Thermal Printer - Monochrome - Desktop"/>
    <n v="559.71"/>
    <n v="3"/>
    <n v="0.4"/>
    <x v="5687"/>
    <x v="1"/>
    <x v="2"/>
    <x v="2"/>
    <x v="8"/>
  </r>
  <r>
    <n v="7290"/>
    <s v="CA-2016-153661"/>
    <d v="2016-01-30T00:00:00"/>
    <d v="2016-01-31T00:00:00"/>
    <s v="First Class"/>
    <s v="SC-20725"/>
    <x v="56"/>
    <x v="0"/>
    <s v="United States"/>
    <s v="San Francisco"/>
    <x v="1"/>
    <n v="94122"/>
    <x v="1"/>
    <s v="OFF-ST-10000675"/>
    <x v="1"/>
    <x v="4"/>
    <s v="File Shuttle II and Handi-File, Black"/>
    <n v="305.01"/>
    <n v="9"/>
    <n v="0"/>
    <x v="2588"/>
    <x v="0"/>
    <x v="0"/>
    <x v="3"/>
    <x v="9"/>
  </r>
  <r>
    <n v="7291"/>
    <s v="CA-2016-153661"/>
    <d v="2016-01-30T00:00:00"/>
    <d v="2016-01-31T00:00:00"/>
    <s v="First Class"/>
    <s v="SC-20725"/>
    <x v="56"/>
    <x v="0"/>
    <s v="United States"/>
    <s v="San Francisco"/>
    <x v="1"/>
    <n v="94122"/>
    <x v="1"/>
    <s v="OFF-BI-10004781"/>
    <x v="1"/>
    <x v="8"/>
    <s v="GBC Wire Binding Strips"/>
    <n v="50.783999999999999"/>
    <n v="2"/>
    <n v="0.2"/>
    <x v="5688"/>
    <x v="2"/>
    <x v="0"/>
    <x v="3"/>
    <x v="9"/>
  </r>
  <r>
    <n v="7292"/>
    <s v="CA-2016-153661"/>
    <d v="2016-01-30T00:00:00"/>
    <d v="2016-01-31T00:00:00"/>
    <s v="First Class"/>
    <s v="SC-20725"/>
    <x v="56"/>
    <x v="0"/>
    <s v="United States"/>
    <s v="San Francisco"/>
    <x v="1"/>
    <n v="94122"/>
    <x v="1"/>
    <s v="OFF-LA-10004689"/>
    <x v="1"/>
    <x v="2"/>
    <s v="Avery 512"/>
    <n v="26.01"/>
    <n v="9"/>
    <n v="0"/>
    <x v="5689"/>
    <x v="0"/>
    <x v="0"/>
    <x v="3"/>
    <x v="9"/>
  </r>
  <r>
    <n v="7293"/>
    <s v="CA-2017-109183"/>
    <d v="2017-12-04T00:00:00"/>
    <d v="2017-12-09T00:00:00"/>
    <s v="Standard Class"/>
    <s v="LR-16915"/>
    <x v="235"/>
    <x v="0"/>
    <s v="United States"/>
    <s v="Nashville"/>
    <x v="18"/>
    <n v="37211"/>
    <x v="0"/>
    <s v="TEC-MA-10001856"/>
    <x v="2"/>
    <x v="15"/>
    <s v="Okidata C610n Printer"/>
    <n v="649"/>
    <n v="2"/>
    <n v="0.5"/>
    <x v="5690"/>
    <x v="1"/>
    <x v="3"/>
    <x v="0"/>
    <x v="4"/>
  </r>
  <r>
    <n v="7294"/>
    <s v="CA-2016-113656"/>
    <d v="2016-01-23T00:00:00"/>
    <d v="2016-01-29T00:00:00"/>
    <s v="Standard Class"/>
    <s v="CB-12415"/>
    <x v="558"/>
    <x v="0"/>
    <s v="United States"/>
    <s v="Los Angeles"/>
    <x v="1"/>
    <n v="90036"/>
    <x v="1"/>
    <s v="FUR-FU-10000719"/>
    <x v="0"/>
    <x v="5"/>
    <s v="DAX Cubicle Frames, 8-1/2 x 11"/>
    <n v="59.99"/>
    <n v="7"/>
    <n v="0"/>
    <x v="5691"/>
    <x v="0"/>
    <x v="0"/>
    <x v="3"/>
    <x v="9"/>
  </r>
  <r>
    <n v="7295"/>
    <s v="CA-2015-148964"/>
    <d v="2015-05-26T00:00:00"/>
    <d v="2015-05-31T00:00:00"/>
    <s v="Standard Class"/>
    <s v="RD-19900"/>
    <x v="76"/>
    <x v="0"/>
    <s v="United States"/>
    <s v="Bellevue"/>
    <x v="4"/>
    <n v="98006"/>
    <x v="1"/>
    <s v="FUR-FU-10003849"/>
    <x v="0"/>
    <x v="5"/>
    <s v="DAX Metal Frame, Desktop, Stepped-Edge"/>
    <n v="20.239999999999998"/>
    <n v="1"/>
    <n v="0"/>
    <x v="5692"/>
    <x v="0"/>
    <x v="1"/>
    <x v="1"/>
    <x v="5"/>
  </r>
  <r>
    <n v="7296"/>
    <s v="CA-2014-111899"/>
    <d v="2014-05-04T00:00:00"/>
    <d v="2014-05-05T00:00:00"/>
    <s v="First Class"/>
    <s v="NC-18340"/>
    <x v="396"/>
    <x v="0"/>
    <s v="United States"/>
    <s v="Houston"/>
    <x v="5"/>
    <n v="77036"/>
    <x v="2"/>
    <s v="OFF-AR-10001725"/>
    <x v="1"/>
    <x v="6"/>
    <s v="Boston Home &amp; Office Model 2000 Electric Pencil Sharpeners"/>
    <n v="37.840000000000003"/>
    <n v="2"/>
    <n v="0.2"/>
    <x v="5693"/>
    <x v="2"/>
    <x v="2"/>
    <x v="1"/>
    <x v="5"/>
  </r>
  <r>
    <n v="7297"/>
    <s v="CA-2014-111899"/>
    <d v="2014-05-04T00:00:00"/>
    <d v="2014-05-05T00:00:00"/>
    <s v="First Class"/>
    <s v="NC-18340"/>
    <x v="396"/>
    <x v="0"/>
    <s v="United States"/>
    <s v="Houston"/>
    <x v="5"/>
    <n v="77036"/>
    <x v="2"/>
    <s v="OFF-FA-10000840"/>
    <x v="1"/>
    <x v="13"/>
    <s v="OIC Thumb-Tacks"/>
    <n v="5.4720000000000004"/>
    <n v="6"/>
    <n v="0.2"/>
    <x v="5694"/>
    <x v="2"/>
    <x v="2"/>
    <x v="1"/>
    <x v="5"/>
  </r>
  <r>
    <n v="7298"/>
    <s v="CA-2015-101126"/>
    <d v="2015-02-10T00:00:00"/>
    <d v="2015-02-14T00:00:00"/>
    <s v="Second Class"/>
    <s v="NB-18655"/>
    <x v="240"/>
    <x v="1"/>
    <s v="United States"/>
    <s v="Philadelphia"/>
    <x v="9"/>
    <n v="19143"/>
    <x v="3"/>
    <s v="OFF-ST-10000943"/>
    <x v="1"/>
    <x v="4"/>
    <s v="Eldon ProFile File 'N Store Portable File Tub Letter/Legal Size Black"/>
    <n v="77.239999999999995"/>
    <n v="5"/>
    <n v="0.2"/>
    <x v="5695"/>
    <x v="2"/>
    <x v="1"/>
    <x v="3"/>
    <x v="11"/>
  </r>
  <r>
    <n v="7299"/>
    <s v="CA-2014-163468"/>
    <d v="2014-11-18T00:00:00"/>
    <d v="2014-11-21T00:00:00"/>
    <s v="First Class"/>
    <s v="JK-15730"/>
    <x v="300"/>
    <x v="0"/>
    <s v="United States"/>
    <s v="Des Plaines"/>
    <x v="10"/>
    <n v="60016"/>
    <x v="2"/>
    <s v="FUR-TA-10002533"/>
    <x v="0"/>
    <x v="3"/>
    <s v="BPI Conference Tables"/>
    <n v="292.10000000000002"/>
    <n v="4"/>
    <n v="0.5"/>
    <x v="5696"/>
    <x v="1"/>
    <x v="2"/>
    <x v="0"/>
    <x v="0"/>
  </r>
  <r>
    <n v="7300"/>
    <s v="CA-2014-163468"/>
    <d v="2014-11-18T00:00:00"/>
    <d v="2014-11-21T00:00:00"/>
    <s v="First Class"/>
    <s v="JK-15730"/>
    <x v="300"/>
    <x v="0"/>
    <s v="United States"/>
    <s v="Des Plaines"/>
    <x v="10"/>
    <n v="60016"/>
    <x v="2"/>
    <s v="FUR-FU-10001546"/>
    <x v="0"/>
    <x v="5"/>
    <s v="Dana Swing-Arm Lamps"/>
    <n v="8.5440000000000005"/>
    <n v="2"/>
    <n v="0.6"/>
    <x v="4360"/>
    <x v="1"/>
    <x v="2"/>
    <x v="0"/>
    <x v="0"/>
  </r>
  <r>
    <n v="7301"/>
    <s v="CA-2014-163468"/>
    <d v="2014-11-18T00:00:00"/>
    <d v="2014-11-21T00:00:00"/>
    <s v="First Class"/>
    <s v="JK-15730"/>
    <x v="300"/>
    <x v="0"/>
    <s v="United States"/>
    <s v="Des Plaines"/>
    <x v="10"/>
    <n v="60016"/>
    <x v="2"/>
    <s v="FUR-BO-10003546"/>
    <x v="0"/>
    <x v="0"/>
    <s v="Hon 4-Shelf Metal Bookcases"/>
    <n v="424.11599999999999"/>
    <n v="6"/>
    <n v="0.3"/>
    <x v="5697"/>
    <x v="1"/>
    <x v="2"/>
    <x v="0"/>
    <x v="0"/>
  </r>
  <r>
    <n v="7302"/>
    <s v="CA-2014-163468"/>
    <d v="2014-11-18T00:00:00"/>
    <d v="2014-11-21T00:00:00"/>
    <s v="First Class"/>
    <s v="JK-15730"/>
    <x v="300"/>
    <x v="0"/>
    <s v="United States"/>
    <s v="Des Plaines"/>
    <x v="10"/>
    <n v="60016"/>
    <x v="2"/>
    <s v="OFF-BI-10004728"/>
    <x v="1"/>
    <x v="8"/>
    <s v="Wilson Jones Turn Tabs Binder Tool for Ring Binders"/>
    <n v="2.8919999999999999"/>
    <n v="3"/>
    <n v="0.8"/>
    <x v="5698"/>
    <x v="1"/>
    <x v="2"/>
    <x v="0"/>
    <x v="0"/>
  </r>
  <r>
    <n v="7303"/>
    <s v="CA-2014-163468"/>
    <d v="2014-11-18T00:00:00"/>
    <d v="2014-11-21T00:00:00"/>
    <s v="First Class"/>
    <s v="JK-15730"/>
    <x v="300"/>
    <x v="0"/>
    <s v="United States"/>
    <s v="Des Plaines"/>
    <x v="10"/>
    <n v="60016"/>
    <x v="2"/>
    <s v="OFF-ST-10000025"/>
    <x v="1"/>
    <x v="4"/>
    <s v="Fellowes Stor/Drawer Steel Plus Storage Drawers"/>
    <n v="381.72"/>
    <n v="5"/>
    <n v="0.2"/>
    <x v="5699"/>
    <x v="2"/>
    <x v="2"/>
    <x v="0"/>
    <x v="0"/>
  </r>
  <r>
    <n v="7304"/>
    <s v="US-2017-117450"/>
    <d v="2017-09-04T00:00:00"/>
    <d v="2017-09-08T00:00:00"/>
    <s v="Standard Class"/>
    <s v="DO-13645"/>
    <x v="770"/>
    <x v="0"/>
    <s v="United States"/>
    <s v="Boynton Beach"/>
    <x v="2"/>
    <n v="33437"/>
    <x v="0"/>
    <s v="FUR-CH-10003817"/>
    <x v="0"/>
    <x v="1"/>
    <s v="Global Value Steno Chair, Gray"/>
    <n v="97.183999999999997"/>
    <n v="2"/>
    <n v="0.2"/>
    <x v="2603"/>
    <x v="2"/>
    <x v="3"/>
    <x v="2"/>
    <x v="8"/>
  </r>
  <r>
    <n v="7305"/>
    <s v="US-2017-117450"/>
    <d v="2017-09-04T00:00:00"/>
    <d v="2017-09-08T00:00:00"/>
    <s v="Standard Class"/>
    <s v="DO-13645"/>
    <x v="770"/>
    <x v="0"/>
    <s v="United States"/>
    <s v="Boynton Beach"/>
    <x v="2"/>
    <n v="33437"/>
    <x v="0"/>
    <s v="OFF-PA-10000289"/>
    <x v="1"/>
    <x v="10"/>
    <s v="Xerox 213"/>
    <n v="10.368"/>
    <n v="2"/>
    <n v="0.2"/>
    <x v="572"/>
    <x v="2"/>
    <x v="3"/>
    <x v="2"/>
    <x v="8"/>
  </r>
  <r>
    <n v="7306"/>
    <s v="CA-2014-137274"/>
    <d v="2014-03-29T00:00:00"/>
    <d v="2014-04-02T00:00:00"/>
    <s v="Standard Class"/>
    <s v="MG-18145"/>
    <x v="207"/>
    <x v="0"/>
    <s v="United States"/>
    <s v="Plano"/>
    <x v="5"/>
    <n v="75023"/>
    <x v="2"/>
    <s v="FUR-TA-10001889"/>
    <x v="0"/>
    <x v="3"/>
    <s v="Bush Advantage Collection Racetrack Conference Table"/>
    <n v="890.84100000000001"/>
    <n v="3"/>
    <n v="0.3"/>
    <x v="5700"/>
    <x v="1"/>
    <x v="2"/>
    <x v="3"/>
    <x v="10"/>
  </r>
  <r>
    <n v="7307"/>
    <s v="CA-2016-144092"/>
    <d v="2016-11-05T00:00:00"/>
    <d v="2016-11-07T00:00:00"/>
    <s v="Second Class"/>
    <s v="LH-17155"/>
    <x v="109"/>
    <x v="0"/>
    <s v="United States"/>
    <s v="San Jose"/>
    <x v="1"/>
    <n v="95123"/>
    <x v="1"/>
    <s v="TEC-AC-10002305"/>
    <x v="2"/>
    <x v="11"/>
    <s v="KeyTronic E03601U1 - Keyboard - Beige"/>
    <n v="72"/>
    <n v="4"/>
    <n v="0"/>
    <x v="3028"/>
    <x v="0"/>
    <x v="0"/>
    <x v="0"/>
    <x v="0"/>
  </r>
  <r>
    <n v="7308"/>
    <s v="CA-2016-144092"/>
    <d v="2016-11-05T00:00:00"/>
    <d v="2016-11-07T00:00:00"/>
    <s v="Second Class"/>
    <s v="LH-17155"/>
    <x v="109"/>
    <x v="0"/>
    <s v="United States"/>
    <s v="San Jose"/>
    <x v="1"/>
    <n v="95123"/>
    <x v="1"/>
    <s v="FUR-CH-10004875"/>
    <x v="0"/>
    <x v="1"/>
    <s v="Harbour Creations 67200 Series Stacking Chairs"/>
    <n v="113.88800000000001"/>
    <n v="2"/>
    <n v="0.2"/>
    <x v="2595"/>
    <x v="2"/>
    <x v="0"/>
    <x v="0"/>
    <x v="0"/>
  </r>
  <r>
    <n v="7309"/>
    <s v="CA-2016-144092"/>
    <d v="2016-11-05T00:00:00"/>
    <d v="2016-11-07T00:00:00"/>
    <s v="Second Class"/>
    <s v="LH-17155"/>
    <x v="109"/>
    <x v="0"/>
    <s v="United States"/>
    <s v="San Jose"/>
    <x v="1"/>
    <n v="95123"/>
    <x v="1"/>
    <s v="OFF-EN-10001434"/>
    <x v="1"/>
    <x v="12"/>
    <s v="Strathmore #10 Envelopes, Ultimate White"/>
    <n v="158.13"/>
    <n v="3"/>
    <n v="0"/>
    <x v="4285"/>
    <x v="0"/>
    <x v="0"/>
    <x v="0"/>
    <x v="0"/>
  </r>
  <r>
    <n v="7310"/>
    <s v="CA-2017-112172"/>
    <d v="2017-06-10T00:00:00"/>
    <d v="2017-06-14T00:00:00"/>
    <s v="Second Class"/>
    <s v="MM-18280"/>
    <x v="152"/>
    <x v="1"/>
    <s v="United States"/>
    <s v="New York City"/>
    <x v="15"/>
    <n v="10024"/>
    <x v="3"/>
    <s v="OFF-FA-10004395"/>
    <x v="1"/>
    <x v="13"/>
    <s v="Plymouth Boxed Rubber Bands by Plymouth"/>
    <n v="14.13"/>
    <n v="3"/>
    <n v="0"/>
    <x v="5701"/>
    <x v="0"/>
    <x v="3"/>
    <x v="1"/>
    <x v="1"/>
  </r>
  <r>
    <n v="7311"/>
    <s v="CA-2015-121699"/>
    <d v="2015-08-10T00:00:00"/>
    <d v="2015-08-14T00:00:00"/>
    <s v="Standard Class"/>
    <s v="BD-11320"/>
    <x v="217"/>
    <x v="0"/>
    <s v="United States"/>
    <s v="Detroit"/>
    <x v="12"/>
    <n v="48227"/>
    <x v="2"/>
    <s v="OFF-BI-10004632"/>
    <x v="1"/>
    <x v="8"/>
    <s v="GBC Binding covers"/>
    <n v="64.75"/>
    <n v="5"/>
    <n v="0"/>
    <x v="5702"/>
    <x v="0"/>
    <x v="1"/>
    <x v="2"/>
    <x v="6"/>
  </r>
  <r>
    <n v="7312"/>
    <s v="CA-2015-162761"/>
    <d v="2015-10-09T00:00:00"/>
    <d v="2015-10-13T00:00:00"/>
    <s v="Standard Class"/>
    <s v="SC-20575"/>
    <x v="623"/>
    <x v="0"/>
    <s v="United States"/>
    <s v="Miami"/>
    <x v="2"/>
    <n v="33178"/>
    <x v="0"/>
    <s v="OFF-BI-10000145"/>
    <x v="1"/>
    <x v="8"/>
    <s v="Zipper Ring Binder Pockets"/>
    <n v="1.8720000000000001"/>
    <n v="2"/>
    <n v="0.7"/>
    <x v="5703"/>
    <x v="1"/>
    <x v="1"/>
    <x v="0"/>
    <x v="2"/>
  </r>
  <r>
    <n v="7313"/>
    <s v="CA-2015-162761"/>
    <d v="2015-10-09T00:00:00"/>
    <d v="2015-10-13T00:00:00"/>
    <s v="Standard Class"/>
    <s v="SC-20575"/>
    <x v="623"/>
    <x v="0"/>
    <s v="United States"/>
    <s v="Miami"/>
    <x v="2"/>
    <n v="33178"/>
    <x v="0"/>
    <s v="OFF-BI-10002498"/>
    <x v="1"/>
    <x v="8"/>
    <s v="Clear Mylar Reinforcing Strips"/>
    <n v="11.214"/>
    <n v="2"/>
    <n v="0.7"/>
    <x v="5704"/>
    <x v="1"/>
    <x v="1"/>
    <x v="0"/>
    <x v="2"/>
  </r>
  <r>
    <n v="7314"/>
    <s v="CA-2015-162761"/>
    <d v="2015-10-09T00:00:00"/>
    <d v="2015-10-13T00:00:00"/>
    <s v="Standard Class"/>
    <s v="SC-20575"/>
    <x v="623"/>
    <x v="0"/>
    <s v="United States"/>
    <s v="Miami"/>
    <x v="2"/>
    <n v="33178"/>
    <x v="0"/>
    <s v="OFF-AR-10001761"/>
    <x v="1"/>
    <x v="6"/>
    <s v="Avery Hi-Liter Smear-Safe Highlighters"/>
    <n v="37.375999999999998"/>
    <n v="8"/>
    <n v="0.2"/>
    <x v="5705"/>
    <x v="2"/>
    <x v="1"/>
    <x v="0"/>
    <x v="2"/>
  </r>
  <r>
    <n v="7315"/>
    <s v="CA-2016-121377"/>
    <d v="2016-05-28T00:00:00"/>
    <d v="2016-06-02T00:00:00"/>
    <s v="Standard Class"/>
    <s v="TN-21040"/>
    <x v="184"/>
    <x v="2"/>
    <s v="United States"/>
    <s v="Park Ridge"/>
    <x v="10"/>
    <n v="60068"/>
    <x v="2"/>
    <s v="TEC-PH-10001817"/>
    <x v="2"/>
    <x v="7"/>
    <s v="Wilson Electronics DB Pro Signal Booster"/>
    <n v="286.39999999999998"/>
    <n v="1"/>
    <n v="0.2"/>
    <x v="5706"/>
    <x v="2"/>
    <x v="0"/>
    <x v="1"/>
    <x v="5"/>
  </r>
  <r>
    <n v="7316"/>
    <s v="CA-2017-115322"/>
    <d v="2017-05-11T00:00:00"/>
    <d v="2017-05-16T00:00:00"/>
    <s v="Second Class"/>
    <s v="ZC-21910"/>
    <x v="233"/>
    <x v="0"/>
    <s v="United States"/>
    <s v="New York City"/>
    <x v="15"/>
    <n v="10024"/>
    <x v="3"/>
    <s v="OFF-AR-10004456"/>
    <x v="1"/>
    <x v="6"/>
    <s v="Panasonic KP-4ABK Battery-Operated Pencil Sharpener"/>
    <n v="43.92"/>
    <n v="3"/>
    <n v="0"/>
    <x v="5048"/>
    <x v="0"/>
    <x v="3"/>
    <x v="1"/>
    <x v="5"/>
  </r>
  <r>
    <n v="7317"/>
    <s v="CA-2016-132066"/>
    <d v="2016-10-16T00:00:00"/>
    <d v="2016-10-20T00:00:00"/>
    <s v="Standard Class"/>
    <s v="NB-18655"/>
    <x v="240"/>
    <x v="1"/>
    <s v="United States"/>
    <s v="New York City"/>
    <x v="15"/>
    <n v="10011"/>
    <x v="3"/>
    <s v="FUR-TA-10001539"/>
    <x v="0"/>
    <x v="3"/>
    <s v="Chromcraft Rectangular Conference Tables"/>
    <n v="142.18199999999999"/>
    <n v="1"/>
    <n v="0.4"/>
    <x v="5707"/>
    <x v="1"/>
    <x v="0"/>
    <x v="0"/>
    <x v="2"/>
  </r>
  <r>
    <n v="7318"/>
    <s v="CA-2017-158120"/>
    <d v="2017-11-17T00:00:00"/>
    <d v="2017-11-21T00:00:00"/>
    <s v="Standard Class"/>
    <s v="KH-16330"/>
    <x v="542"/>
    <x v="1"/>
    <s v="United States"/>
    <s v="Hillsboro"/>
    <x v="21"/>
    <n v="97123"/>
    <x v="1"/>
    <s v="OFF-PA-10003205"/>
    <x v="1"/>
    <x v="10"/>
    <s v="Wirebound Message Forms, Four 2 3/4 x 5 Forms per Page, Pink Paper"/>
    <n v="19.608000000000001"/>
    <n v="3"/>
    <n v="0.2"/>
    <x v="5708"/>
    <x v="2"/>
    <x v="3"/>
    <x v="0"/>
    <x v="0"/>
  </r>
  <r>
    <n v="7319"/>
    <s v="CA-2017-158120"/>
    <d v="2017-11-17T00:00:00"/>
    <d v="2017-11-21T00:00:00"/>
    <s v="Standard Class"/>
    <s v="KH-16330"/>
    <x v="542"/>
    <x v="1"/>
    <s v="United States"/>
    <s v="Hillsboro"/>
    <x v="21"/>
    <n v="97123"/>
    <x v="1"/>
    <s v="OFF-BI-10002813"/>
    <x v="1"/>
    <x v="8"/>
    <s v="Avery Reinforcements for Hole-Punch Pages"/>
    <n v="4.1580000000000004"/>
    <n v="7"/>
    <n v="0.7"/>
    <x v="5709"/>
    <x v="1"/>
    <x v="3"/>
    <x v="0"/>
    <x v="0"/>
  </r>
  <r>
    <n v="7320"/>
    <s v="CA-2017-100097"/>
    <d v="2017-11-26T00:00:00"/>
    <d v="2017-11-29T00:00:00"/>
    <s v="Second Class"/>
    <s v="MN-17935"/>
    <x v="438"/>
    <x v="0"/>
    <s v="United States"/>
    <s v="New York City"/>
    <x v="15"/>
    <n v="10009"/>
    <x v="3"/>
    <s v="TEC-PH-10002310"/>
    <x v="2"/>
    <x v="7"/>
    <s v="Plantronics Calisto P620-M USB Wireless Speakerphone System"/>
    <n v="979.95"/>
    <n v="5"/>
    <n v="0"/>
    <x v="5710"/>
    <x v="0"/>
    <x v="3"/>
    <x v="0"/>
    <x v="0"/>
  </r>
  <r>
    <n v="7321"/>
    <s v="CA-2017-100097"/>
    <d v="2017-11-26T00:00:00"/>
    <d v="2017-11-29T00:00:00"/>
    <s v="Second Class"/>
    <s v="MN-17935"/>
    <x v="438"/>
    <x v="0"/>
    <s v="United States"/>
    <s v="New York City"/>
    <x v="15"/>
    <n v="10009"/>
    <x v="3"/>
    <s v="FUR-FU-10003623"/>
    <x v="0"/>
    <x v="5"/>
    <s v="DataProducts Ampli Magnifier Task Lamp, Black,"/>
    <n v="135.30000000000001"/>
    <n v="5"/>
    <n v="0"/>
    <x v="5588"/>
    <x v="0"/>
    <x v="3"/>
    <x v="0"/>
    <x v="0"/>
  </r>
  <r>
    <n v="7322"/>
    <s v="CA-2017-167626"/>
    <d v="2017-09-03T00:00:00"/>
    <d v="2017-09-07T00:00:00"/>
    <s v="Standard Class"/>
    <s v="MY-18295"/>
    <x v="501"/>
    <x v="1"/>
    <s v="United States"/>
    <s v="Chicago"/>
    <x v="10"/>
    <n v="60623"/>
    <x v="2"/>
    <s v="OFF-PA-10003424"/>
    <x v="1"/>
    <x v="10"/>
    <s v="&quot;While you Were Out&quot; Message Book, One Form per Page"/>
    <n v="8.9039999999999999"/>
    <n v="3"/>
    <n v="0.2"/>
    <x v="3240"/>
    <x v="2"/>
    <x v="3"/>
    <x v="2"/>
    <x v="8"/>
  </r>
  <r>
    <n v="7323"/>
    <s v="CA-2017-167626"/>
    <d v="2017-09-03T00:00:00"/>
    <d v="2017-09-07T00:00:00"/>
    <s v="Standard Class"/>
    <s v="MY-18295"/>
    <x v="501"/>
    <x v="1"/>
    <s v="United States"/>
    <s v="Chicago"/>
    <x v="10"/>
    <n v="60623"/>
    <x v="2"/>
    <s v="TEC-AC-10004353"/>
    <x v="2"/>
    <x v="11"/>
    <s v="Hypercom P1300 Pinpad"/>
    <n v="100.8"/>
    <n v="2"/>
    <n v="0.2"/>
    <x v="5370"/>
    <x v="2"/>
    <x v="3"/>
    <x v="2"/>
    <x v="8"/>
  </r>
  <r>
    <n v="7324"/>
    <s v="US-2017-126053"/>
    <d v="2017-12-05T00:00:00"/>
    <d v="2017-12-08T00:00:00"/>
    <s v="First Class"/>
    <s v="CS-11950"/>
    <x v="229"/>
    <x v="0"/>
    <s v="United States"/>
    <s v="New York City"/>
    <x v="15"/>
    <n v="10024"/>
    <x v="3"/>
    <s v="FUR-FU-10001934"/>
    <x v="0"/>
    <x v="5"/>
    <s v="Magnifier Swing Arm Lamp"/>
    <n v="41.96"/>
    <n v="2"/>
    <n v="0"/>
    <x v="109"/>
    <x v="0"/>
    <x v="3"/>
    <x v="0"/>
    <x v="4"/>
  </r>
  <r>
    <n v="7325"/>
    <s v="US-2017-126053"/>
    <d v="2017-12-05T00:00:00"/>
    <d v="2017-12-08T00:00:00"/>
    <s v="First Class"/>
    <s v="CS-11950"/>
    <x v="229"/>
    <x v="0"/>
    <s v="United States"/>
    <s v="New York City"/>
    <x v="15"/>
    <n v="10024"/>
    <x v="3"/>
    <s v="OFF-LA-10003766"/>
    <x v="1"/>
    <x v="2"/>
    <s v="Self-Adhesive Removable Labels"/>
    <n v="9.4499999999999993"/>
    <n v="3"/>
    <n v="0"/>
    <x v="3063"/>
    <x v="0"/>
    <x v="3"/>
    <x v="0"/>
    <x v="4"/>
  </r>
  <r>
    <n v="7326"/>
    <s v="US-2017-128447"/>
    <d v="2017-11-10T00:00:00"/>
    <d v="2017-11-17T00:00:00"/>
    <s v="Standard Class"/>
    <s v="MC-17845"/>
    <x v="266"/>
    <x v="0"/>
    <s v="United States"/>
    <s v="Pasco"/>
    <x v="4"/>
    <n v="99301"/>
    <x v="1"/>
    <s v="OFF-AP-10004540"/>
    <x v="1"/>
    <x v="9"/>
    <s v="Eureka The Boss Lite 10-Amp Upright Vacuum, Blue"/>
    <n v="400.8"/>
    <n v="5"/>
    <n v="0"/>
    <x v="5711"/>
    <x v="0"/>
    <x v="3"/>
    <x v="0"/>
    <x v="0"/>
  </r>
  <r>
    <n v="7327"/>
    <s v="US-2017-128447"/>
    <d v="2017-11-10T00:00:00"/>
    <d v="2017-11-17T00:00:00"/>
    <s v="Standard Class"/>
    <s v="MC-17845"/>
    <x v="266"/>
    <x v="0"/>
    <s v="United States"/>
    <s v="Pasco"/>
    <x v="4"/>
    <n v="99301"/>
    <x v="1"/>
    <s v="OFF-BI-10001543"/>
    <x v="1"/>
    <x v="8"/>
    <s v="GBC VeloBinder Manual Binding System"/>
    <n v="28.792000000000002"/>
    <n v="1"/>
    <n v="0.2"/>
    <x v="5712"/>
    <x v="2"/>
    <x v="3"/>
    <x v="0"/>
    <x v="0"/>
  </r>
  <r>
    <n v="7328"/>
    <s v="US-2014-131275"/>
    <d v="2014-03-18T00:00:00"/>
    <d v="2014-03-24T00:00:00"/>
    <s v="Standard Class"/>
    <s v="SC-20050"/>
    <x v="337"/>
    <x v="2"/>
    <s v="United States"/>
    <s v="Burbank"/>
    <x v="1"/>
    <n v="91505"/>
    <x v="1"/>
    <s v="FUR-FU-10004597"/>
    <x v="0"/>
    <x v="5"/>
    <s v="Eldon Cleatmat Chair Mats for Medium Pile Carpets"/>
    <n v="111"/>
    <n v="2"/>
    <n v="0"/>
    <x v="5713"/>
    <x v="0"/>
    <x v="2"/>
    <x v="3"/>
    <x v="10"/>
  </r>
  <r>
    <n v="7329"/>
    <s v="US-2014-131275"/>
    <d v="2014-03-18T00:00:00"/>
    <d v="2014-03-24T00:00:00"/>
    <s v="Standard Class"/>
    <s v="SC-20050"/>
    <x v="337"/>
    <x v="2"/>
    <s v="United States"/>
    <s v="Burbank"/>
    <x v="1"/>
    <n v="91505"/>
    <x v="1"/>
    <s v="TEC-MA-10001148"/>
    <x v="2"/>
    <x v="15"/>
    <s v="Swingline SM12-08 MicroCut Jam Free Shredder"/>
    <n v="1279.9680000000001"/>
    <n v="4"/>
    <n v="0.2"/>
    <x v="5714"/>
    <x v="2"/>
    <x v="2"/>
    <x v="3"/>
    <x v="10"/>
  </r>
  <r>
    <n v="7330"/>
    <s v="US-2014-131275"/>
    <d v="2014-03-18T00:00:00"/>
    <d v="2014-03-24T00:00:00"/>
    <s v="Standard Class"/>
    <s v="SC-20050"/>
    <x v="337"/>
    <x v="2"/>
    <s v="United States"/>
    <s v="Burbank"/>
    <x v="1"/>
    <n v="91505"/>
    <x v="1"/>
    <s v="OFF-ST-10000078"/>
    <x v="1"/>
    <x v="4"/>
    <s v="Tennsco 6- and 18-Compartment Lockers"/>
    <n v="1856.19"/>
    <n v="7"/>
    <n v="0"/>
    <x v="5715"/>
    <x v="0"/>
    <x v="2"/>
    <x v="3"/>
    <x v="10"/>
  </r>
  <r>
    <n v="7331"/>
    <s v="CA-2016-149349"/>
    <d v="2016-11-12T00:00:00"/>
    <d v="2016-11-13T00:00:00"/>
    <s v="First Class"/>
    <s v="SP-20650"/>
    <x v="70"/>
    <x v="1"/>
    <s v="United States"/>
    <s v="Chicago"/>
    <x v="10"/>
    <n v="60623"/>
    <x v="2"/>
    <s v="FUR-FU-10001037"/>
    <x v="0"/>
    <x v="5"/>
    <s v="DAX Charcoal/Nickel-Tone Document Frame, 5 x 7"/>
    <n v="22.751999999999999"/>
    <n v="6"/>
    <n v="0.6"/>
    <x v="4669"/>
    <x v="1"/>
    <x v="0"/>
    <x v="0"/>
    <x v="0"/>
  </r>
  <r>
    <n v="7332"/>
    <s v="CA-2017-115119"/>
    <d v="2017-10-26T00:00:00"/>
    <d v="2017-10-30T00:00:00"/>
    <s v="Standard Class"/>
    <s v="SC-20440"/>
    <x v="464"/>
    <x v="1"/>
    <s v="United States"/>
    <s v="Lancaster"/>
    <x v="9"/>
    <n v="17602"/>
    <x v="3"/>
    <s v="TEC-PH-10001433"/>
    <x v="2"/>
    <x v="7"/>
    <s v="Cisco Small Business SPA 502G VoIP phone"/>
    <n v="61.542000000000002"/>
    <n v="1"/>
    <n v="0.4"/>
    <x v="5716"/>
    <x v="1"/>
    <x v="3"/>
    <x v="0"/>
    <x v="2"/>
  </r>
  <r>
    <n v="7333"/>
    <s v="CA-2017-115119"/>
    <d v="2017-10-26T00:00:00"/>
    <d v="2017-10-30T00:00:00"/>
    <s v="Standard Class"/>
    <s v="SC-20440"/>
    <x v="464"/>
    <x v="1"/>
    <s v="United States"/>
    <s v="Lancaster"/>
    <x v="9"/>
    <n v="17602"/>
    <x v="3"/>
    <s v="OFF-BI-10003007"/>
    <x v="1"/>
    <x v="8"/>
    <s v="Premium Transparent Presentation Covers, No Pattern/Clear, 8 1/2&quot; x 11&quot;"/>
    <n v="81.438000000000002"/>
    <n v="7"/>
    <n v="0.7"/>
    <x v="5717"/>
    <x v="1"/>
    <x v="3"/>
    <x v="0"/>
    <x v="2"/>
  </r>
  <r>
    <n v="7334"/>
    <s v="CA-2015-125563"/>
    <d v="2015-04-11T00:00:00"/>
    <d v="2015-04-17T00:00:00"/>
    <s v="Standard Class"/>
    <s v="PR-18880"/>
    <x v="701"/>
    <x v="0"/>
    <s v="United States"/>
    <s v="Tampa"/>
    <x v="2"/>
    <n v="33614"/>
    <x v="0"/>
    <s v="FUR-FU-10001290"/>
    <x v="0"/>
    <x v="5"/>
    <s v="Executive Impressions Supervisor Wall Clock"/>
    <n v="67.36"/>
    <n v="2"/>
    <n v="0.2"/>
    <x v="5718"/>
    <x v="2"/>
    <x v="1"/>
    <x v="1"/>
    <x v="3"/>
  </r>
  <r>
    <n v="7335"/>
    <s v="CA-2015-125563"/>
    <d v="2015-04-11T00:00:00"/>
    <d v="2015-04-17T00:00:00"/>
    <s v="Standard Class"/>
    <s v="PR-18880"/>
    <x v="701"/>
    <x v="0"/>
    <s v="United States"/>
    <s v="Tampa"/>
    <x v="2"/>
    <n v="33614"/>
    <x v="0"/>
    <s v="FUR-FU-10000087"/>
    <x v="0"/>
    <x v="5"/>
    <s v="Executive Impressions 14&quot; Two-Color Numerals Wall Clock"/>
    <n v="54.527999999999999"/>
    <n v="3"/>
    <n v="0.2"/>
    <x v="5719"/>
    <x v="2"/>
    <x v="1"/>
    <x v="1"/>
    <x v="3"/>
  </r>
  <r>
    <n v="7336"/>
    <s v="CA-2015-113152"/>
    <d v="2015-12-25T00:00:00"/>
    <d v="2015-12-30T00:00:00"/>
    <s v="Standard Class"/>
    <s v="JK-15625"/>
    <x v="600"/>
    <x v="0"/>
    <s v="United States"/>
    <s v="New York City"/>
    <x v="15"/>
    <n v="10024"/>
    <x v="3"/>
    <s v="TEC-AC-10002049"/>
    <x v="2"/>
    <x v="11"/>
    <s v="Plantronics Savi W720 Multi-Device Wireless Headset System"/>
    <n v="843.9"/>
    <n v="2"/>
    <n v="0"/>
    <x v="4571"/>
    <x v="0"/>
    <x v="1"/>
    <x v="0"/>
    <x v="4"/>
  </r>
  <r>
    <n v="7337"/>
    <s v="CA-2015-113152"/>
    <d v="2015-12-25T00:00:00"/>
    <d v="2015-12-30T00:00:00"/>
    <s v="Standard Class"/>
    <s v="JK-15625"/>
    <x v="600"/>
    <x v="0"/>
    <s v="United States"/>
    <s v="New York City"/>
    <x v="15"/>
    <n v="10024"/>
    <x v="3"/>
    <s v="FUR-BO-10002613"/>
    <x v="0"/>
    <x v="0"/>
    <s v="Atlantic Metals Mobile 4-Shelf Bookcases, Custom Colors"/>
    <n v="449.56799999999998"/>
    <n v="2"/>
    <n v="0.2"/>
    <x v="5720"/>
    <x v="2"/>
    <x v="1"/>
    <x v="0"/>
    <x v="4"/>
  </r>
  <r>
    <n v="7338"/>
    <s v="CA-2017-165155"/>
    <d v="2017-09-21T00:00:00"/>
    <d v="2017-09-23T00:00:00"/>
    <s v="First Class"/>
    <s v="BM-11575"/>
    <x v="606"/>
    <x v="1"/>
    <s v="United States"/>
    <s v="Los Angeles"/>
    <x v="1"/>
    <n v="90045"/>
    <x v="1"/>
    <s v="OFF-ST-10004950"/>
    <x v="1"/>
    <x v="4"/>
    <s v="Tenex Personal Filing Tote With Secure Closure Lid, Black/Frost"/>
    <n v="15.51"/>
    <n v="1"/>
    <n v="0"/>
    <x v="5721"/>
    <x v="0"/>
    <x v="3"/>
    <x v="2"/>
    <x v="8"/>
  </r>
  <r>
    <n v="7339"/>
    <s v="CA-2014-163412"/>
    <d v="2014-12-20T00:00:00"/>
    <d v="2014-12-23T00:00:00"/>
    <s v="Second Class"/>
    <s v="SM-20950"/>
    <x v="416"/>
    <x v="1"/>
    <s v="United States"/>
    <s v="New York City"/>
    <x v="15"/>
    <n v="10035"/>
    <x v="3"/>
    <s v="FUR-CH-10004875"/>
    <x v="0"/>
    <x v="1"/>
    <s v="Harbour Creations 67200 Series Stacking Chairs"/>
    <n v="192.18600000000001"/>
    <n v="3"/>
    <n v="0.1"/>
    <x v="5722"/>
    <x v="3"/>
    <x v="2"/>
    <x v="0"/>
    <x v="4"/>
  </r>
  <r>
    <n v="7340"/>
    <s v="CA-2015-159590"/>
    <d v="2015-07-18T00:00:00"/>
    <d v="2015-07-21T00:00:00"/>
    <s v="First Class"/>
    <s v="KC-16255"/>
    <x v="346"/>
    <x v="1"/>
    <s v="United States"/>
    <s v="New York City"/>
    <x v="15"/>
    <n v="10009"/>
    <x v="3"/>
    <s v="OFF-AR-10003190"/>
    <x v="1"/>
    <x v="6"/>
    <s v="Newell 32"/>
    <n v="5.76"/>
    <n v="2"/>
    <n v="0"/>
    <x v="5723"/>
    <x v="0"/>
    <x v="1"/>
    <x v="2"/>
    <x v="7"/>
  </r>
  <r>
    <n v="7341"/>
    <s v="CA-2014-116190"/>
    <d v="2014-07-26T00:00:00"/>
    <d v="2014-08-01T00:00:00"/>
    <s v="Standard Class"/>
    <s v="SG-20470"/>
    <x v="495"/>
    <x v="0"/>
    <s v="United States"/>
    <s v="Atlanta"/>
    <x v="32"/>
    <n v="30318"/>
    <x v="0"/>
    <s v="FUR-CH-10000553"/>
    <x v="0"/>
    <x v="1"/>
    <s v="Metal Folding Chairs, Beige, 4/Carton"/>
    <n v="67.88"/>
    <n v="2"/>
    <n v="0"/>
    <x v="5724"/>
    <x v="0"/>
    <x v="2"/>
    <x v="2"/>
    <x v="7"/>
  </r>
  <r>
    <n v="7342"/>
    <s v="CA-2014-116190"/>
    <d v="2014-07-26T00:00:00"/>
    <d v="2014-08-01T00:00:00"/>
    <s v="Standard Class"/>
    <s v="SG-20470"/>
    <x v="495"/>
    <x v="0"/>
    <s v="United States"/>
    <s v="Atlanta"/>
    <x v="32"/>
    <n v="30318"/>
    <x v="0"/>
    <s v="OFF-LA-10002762"/>
    <x v="1"/>
    <x v="2"/>
    <s v="Avery 485"/>
    <n v="162.88999999999999"/>
    <n v="13"/>
    <n v="0"/>
    <x v="5725"/>
    <x v="0"/>
    <x v="2"/>
    <x v="2"/>
    <x v="7"/>
  </r>
  <r>
    <n v="7343"/>
    <s v="CA-2014-116190"/>
    <d v="2014-07-26T00:00:00"/>
    <d v="2014-08-01T00:00:00"/>
    <s v="Standard Class"/>
    <s v="SG-20470"/>
    <x v="495"/>
    <x v="0"/>
    <s v="United States"/>
    <s v="Atlanta"/>
    <x v="32"/>
    <n v="30318"/>
    <x v="0"/>
    <s v="FUR-FU-10000719"/>
    <x v="0"/>
    <x v="5"/>
    <s v="DAX Cubicle Frames, 8-1/2 x 11"/>
    <n v="25.71"/>
    <n v="3"/>
    <n v="0"/>
    <x v="5726"/>
    <x v="0"/>
    <x v="2"/>
    <x v="2"/>
    <x v="7"/>
  </r>
  <r>
    <n v="7344"/>
    <s v="CA-2014-168473"/>
    <d v="2014-12-26T00:00:00"/>
    <d v="2015-01-01T00:00:00"/>
    <s v="Standard Class"/>
    <s v="TB-21520"/>
    <x v="14"/>
    <x v="0"/>
    <s v="United States"/>
    <s v="New York City"/>
    <x v="15"/>
    <n v="10009"/>
    <x v="3"/>
    <s v="OFF-ST-10000563"/>
    <x v="1"/>
    <x v="4"/>
    <s v="Fellowes Bankers Box Stor/Drawer Steel Plus"/>
    <n v="191.88"/>
    <n v="6"/>
    <n v="0"/>
    <x v="1719"/>
    <x v="0"/>
    <x v="2"/>
    <x v="0"/>
    <x v="4"/>
  </r>
  <r>
    <n v="7345"/>
    <s v="CA-2017-168389"/>
    <d v="2017-12-11T00:00:00"/>
    <d v="2017-12-17T00:00:00"/>
    <s v="Standard Class"/>
    <s v="DV-13045"/>
    <x v="1"/>
    <x v="1"/>
    <s v="United States"/>
    <s v="Jacksonville"/>
    <x v="2"/>
    <n v="32216"/>
    <x v="0"/>
    <s v="FUR-TA-10004289"/>
    <x v="0"/>
    <x v="3"/>
    <s v="BoxOffice By Design Rectangular and Half-Moon Meeting Room Tables"/>
    <n v="721.875"/>
    <n v="6"/>
    <n v="0.45"/>
    <x v="5727"/>
    <x v="1"/>
    <x v="3"/>
    <x v="0"/>
    <x v="4"/>
  </r>
  <r>
    <n v="7346"/>
    <s v="CA-2017-168389"/>
    <d v="2017-12-11T00:00:00"/>
    <d v="2017-12-17T00:00:00"/>
    <s v="Standard Class"/>
    <s v="DV-13045"/>
    <x v="1"/>
    <x v="1"/>
    <s v="United States"/>
    <s v="Jacksonville"/>
    <x v="2"/>
    <n v="32216"/>
    <x v="0"/>
    <s v="TEC-PH-10003555"/>
    <x v="2"/>
    <x v="7"/>
    <s v="Motorola HK250 Universal Bluetooth Headset"/>
    <n v="73.567999999999998"/>
    <n v="4"/>
    <n v="0.2"/>
    <x v="5728"/>
    <x v="2"/>
    <x v="3"/>
    <x v="0"/>
    <x v="4"/>
  </r>
  <r>
    <n v="7347"/>
    <s v="CA-2017-168389"/>
    <d v="2017-12-11T00:00:00"/>
    <d v="2017-12-17T00:00:00"/>
    <s v="Standard Class"/>
    <s v="DV-13045"/>
    <x v="1"/>
    <x v="1"/>
    <s v="United States"/>
    <s v="Jacksonville"/>
    <x v="2"/>
    <n v="32216"/>
    <x v="0"/>
    <s v="OFF-AR-10001958"/>
    <x v="1"/>
    <x v="6"/>
    <s v="Stanley Bostitch Contemporary Electric Pencil Sharpeners"/>
    <n v="13.584"/>
    <n v="1"/>
    <n v="0.2"/>
    <x v="5729"/>
    <x v="2"/>
    <x v="3"/>
    <x v="0"/>
    <x v="4"/>
  </r>
  <r>
    <n v="7348"/>
    <s v="CA-2017-168389"/>
    <d v="2017-12-11T00:00:00"/>
    <d v="2017-12-17T00:00:00"/>
    <s v="Standard Class"/>
    <s v="DV-13045"/>
    <x v="1"/>
    <x v="1"/>
    <s v="United States"/>
    <s v="Jacksonville"/>
    <x v="2"/>
    <n v="32216"/>
    <x v="0"/>
    <s v="FUR-CH-10000225"/>
    <x v="0"/>
    <x v="1"/>
    <s v="Global Geo Office Task Chair, Gray"/>
    <n v="64.784000000000006"/>
    <n v="1"/>
    <n v="0.2"/>
    <x v="5730"/>
    <x v="2"/>
    <x v="3"/>
    <x v="0"/>
    <x v="4"/>
  </r>
  <r>
    <n v="7349"/>
    <s v="CA-2014-130421"/>
    <d v="2014-03-03T00:00:00"/>
    <d v="2014-03-07T00:00:00"/>
    <s v="Standard Class"/>
    <s v="SC-20020"/>
    <x v="710"/>
    <x v="0"/>
    <s v="United States"/>
    <s v="Houston"/>
    <x v="5"/>
    <n v="77095"/>
    <x v="2"/>
    <s v="OFF-AP-10002534"/>
    <x v="1"/>
    <x v="9"/>
    <s v="3.6 Cubic Foot Counter Height Office Refrigerator"/>
    <n v="176.77199999999999"/>
    <n v="3"/>
    <n v="0.8"/>
    <x v="5731"/>
    <x v="1"/>
    <x v="2"/>
    <x v="3"/>
    <x v="10"/>
  </r>
  <r>
    <n v="7350"/>
    <s v="CA-2017-142125"/>
    <d v="2017-10-21T00:00:00"/>
    <d v="2017-10-27T00:00:00"/>
    <s v="Standard Class"/>
    <s v="JB-15400"/>
    <x v="80"/>
    <x v="1"/>
    <s v="United States"/>
    <s v="Milwaukee"/>
    <x v="6"/>
    <n v="53209"/>
    <x v="2"/>
    <s v="OFF-BI-10000301"/>
    <x v="1"/>
    <x v="8"/>
    <s v="GBC Instant Report Kit"/>
    <n v="38.82"/>
    <n v="6"/>
    <n v="0"/>
    <x v="5732"/>
    <x v="0"/>
    <x v="3"/>
    <x v="0"/>
    <x v="2"/>
  </r>
  <r>
    <n v="7351"/>
    <s v="CA-2017-142125"/>
    <d v="2017-10-21T00:00:00"/>
    <d v="2017-10-27T00:00:00"/>
    <s v="Standard Class"/>
    <s v="JB-15400"/>
    <x v="80"/>
    <x v="1"/>
    <s v="United States"/>
    <s v="Milwaukee"/>
    <x v="6"/>
    <n v="53209"/>
    <x v="2"/>
    <s v="OFF-BI-10003460"/>
    <x v="1"/>
    <x v="8"/>
    <s v="Acco 3-Hole Punch"/>
    <n v="21.9"/>
    <n v="5"/>
    <n v="0"/>
    <x v="3737"/>
    <x v="0"/>
    <x v="3"/>
    <x v="0"/>
    <x v="2"/>
  </r>
  <r>
    <n v="7352"/>
    <s v="CA-2017-141138"/>
    <d v="2017-11-10T00:00:00"/>
    <d v="2017-11-16T00:00:00"/>
    <s v="Standard Class"/>
    <s v="GH-14425"/>
    <x v="485"/>
    <x v="0"/>
    <s v="United States"/>
    <s v="Modesto"/>
    <x v="1"/>
    <n v="95351"/>
    <x v="1"/>
    <s v="TEC-AC-10001772"/>
    <x v="2"/>
    <x v="11"/>
    <s v="Memorex Mini Travel Drive 16 GB USB 2.0 Flash Drive"/>
    <n v="111.79"/>
    <n v="7"/>
    <n v="0"/>
    <x v="1936"/>
    <x v="0"/>
    <x v="3"/>
    <x v="0"/>
    <x v="0"/>
  </r>
  <r>
    <n v="7353"/>
    <s v="CA-2017-152135"/>
    <d v="2017-03-16T00:00:00"/>
    <d v="2017-03-18T00:00:00"/>
    <s v="Second Class"/>
    <s v="MG-17650"/>
    <x v="377"/>
    <x v="2"/>
    <s v="United States"/>
    <s v="Lakewood"/>
    <x v="24"/>
    <n v="44107"/>
    <x v="3"/>
    <s v="TEC-PH-10003505"/>
    <x v="2"/>
    <x v="7"/>
    <s v="Geemarc AmpliPOWER60"/>
    <n v="445.44"/>
    <n v="8"/>
    <n v="0.4"/>
    <x v="5733"/>
    <x v="1"/>
    <x v="3"/>
    <x v="3"/>
    <x v="10"/>
  </r>
  <r>
    <n v="7354"/>
    <s v="CA-2016-151974"/>
    <d v="2016-09-22T00:00:00"/>
    <d v="2016-09-29T00:00:00"/>
    <s v="Standard Class"/>
    <s v="RD-19660"/>
    <x v="372"/>
    <x v="2"/>
    <s v="United States"/>
    <s v="Philadelphia"/>
    <x v="9"/>
    <n v="19134"/>
    <x v="3"/>
    <s v="OFF-LA-10004484"/>
    <x v="1"/>
    <x v="2"/>
    <s v="Avery 476"/>
    <n v="16.52"/>
    <n v="5"/>
    <n v="0.2"/>
    <x v="5734"/>
    <x v="2"/>
    <x v="0"/>
    <x v="2"/>
    <x v="8"/>
  </r>
  <r>
    <n v="7355"/>
    <s v="CA-2017-154102"/>
    <d v="2017-02-06T00:00:00"/>
    <d v="2017-02-13T00:00:00"/>
    <s v="Standard Class"/>
    <s v="SN-20560"/>
    <x v="381"/>
    <x v="2"/>
    <s v="United States"/>
    <s v="San Francisco"/>
    <x v="1"/>
    <n v="94109"/>
    <x v="1"/>
    <s v="OFF-PA-10001593"/>
    <x v="1"/>
    <x v="10"/>
    <s v="Xerox 1947"/>
    <n v="29.9"/>
    <n v="5"/>
    <n v="0"/>
    <x v="4295"/>
    <x v="0"/>
    <x v="3"/>
    <x v="3"/>
    <x v="11"/>
  </r>
  <r>
    <n v="7356"/>
    <s v="CA-2015-139780"/>
    <d v="2015-12-31T00:00:00"/>
    <d v="2016-01-02T00:00:00"/>
    <s v="Second Class"/>
    <s v="AH-10690"/>
    <x v="706"/>
    <x v="1"/>
    <s v="United States"/>
    <s v="Detroit"/>
    <x v="12"/>
    <n v="48205"/>
    <x v="2"/>
    <s v="OFF-BI-10004139"/>
    <x v="1"/>
    <x v="8"/>
    <s v="Fellowes Presentation Covers for Comb Binding Machines"/>
    <n v="116.4"/>
    <n v="8"/>
    <n v="0"/>
    <x v="5735"/>
    <x v="0"/>
    <x v="1"/>
    <x v="0"/>
    <x v="4"/>
  </r>
  <r>
    <n v="7357"/>
    <s v="CA-2016-114748"/>
    <d v="2016-10-09T00:00:00"/>
    <d v="2016-10-14T00:00:00"/>
    <s v="Standard Class"/>
    <s v="MZ-17335"/>
    <x v="595"/>
    <x v="2"/>
    <s v="United States"/>
    <s v="Phoenix"/>
    <x v="16"/>
    <n v="85023"/>
    <x v="1"/>
    <s v="OFF-AR-10001315"/>
    <x v="1"/>
    <x v="6"/>
    <s v="Newell 310"/>
    <n v="1.4079999999999999"/>
    <n v="1"/>
    <n v="0.2"/>
    <x v="5736"/>
    <x v="2"/>
    <x v="0"/>
    <x v="0"/>
    <x v="2"/>
  </r>
  <r>
    <n v="7358"/>
    <s v="CA-2016-114748"/>
    <d v="2016-10-09T00:00:00"/>
    <d v="2016-10-14T00:00:00"/>
    <s v="Standard Class"/>
    <s v="MZ-17335"/>
    <x v="595"/>
    <x v="2"/>
    <s v="United States"/>
    <s v="Phoenix"/>
    <x v="16"/>
    <n v="85023"/>
    <x v="1"/>
    <s v="FUR-FU-10001488"/>
    <x v="0"/>
    <x v="5"/>
    <s v="Tenex 46&quot; x 60&quot; Computer Anti-Static Chairmat, Rectangular Shaped"/>
    <n v="169.56800000000001"/>
    <n v="2"/>
    <n v="0.2"/>
    <x v="232"/>
    <x v="2"/>
    <x v="0"/>
    <x v="0"/>
    <x v="2"/>
  </r>
  <r>
    <n v="7359"/>
    <s v="US-2014-115189"/>
    <d v="2014-12-30T00:00:00"/>
    <d v="2015-01-03T00:00:00"/>
    <s v="Second Class"/>
    <s v="AR-10345"/>
    <x v="753"/>
    <x v="1"/>
    <s v="United States"/>
    <s v="Philadelphia"/>
    <x v="9"/>
    <n v="19143"/>
    <x v="3"/>
    <s v="TEC-PH-10002170"/>
    <x v="2"/>
    <x v="7"/>
    <s v="ClearSounds CSC500 Amplified Spirit Phone Corded phone"/>
    <n v="251.964"/>
    <n v="6"/>
    <n v="0.4"/>
    <x v="5737"/>
    <x v="1"/>
    <x v="2"/>
    <x v="0"/>
    <x v="4"/>
  </r>
  <r>
    <n v="7360"/>
    <s v="US-2014-115189"/>
    <d v="2014-12-30T00:00:00"/>
    <d v="2015-01-03T00:00:00"/>
    <s v="Second Class"/>
    <s v="AR-10345"/>
    <x v="753"/>
    <x v="1"/>
    <s v="United States"/>
    <s v="Philadelphia"/>
    <x v="9"/>
    <n v="19143"/>
    <x v="3"/>
    <s v="FUR-TA-10004575"/>
    <x v="0"/>
    <x v="3"/>
    <s v="Hon 5100 Series Wood Tables"/>
    <n v="523.76400000000001"/>
    <n v="3"/>
    <n v="0.4"/>
    <x v="3253"/>
    <x v="1"/>
    <x v="2"/>
    <x v="0"/>
    <x v="4"/>
  </r>
  <r>
    <n v="7361"/>
    <s v="CA-2016-163594"/>
    <d v="2016-04-12T00:00:00"/>
    <d v="2016-04-14T00:00:00"/>
    <s v="First Class"/>
    <s v="JF-15295"/>
    <x v="639"/>
    <x v="0"/>
    <s v="United States"/>
    <s v="Los Angeles"/>
    <x v="1"/>
    <n v="90036"/>
    <x v="1"/>
    <s v="OFF-PA-10000809"/>
    <x v="1"/>
    <x v="10"/>
    <s v="Xerox 206"/>
    <n v="19.440000000000001"/>
    <n v="3"/>
    <n v="0"/>
    <x v="551"/>
    <x v="0"/>
    <x v="0"/>
    <x v="1"/>
    <x v="3"/>
  </r>
  <r>
    <n v="7362"/>
    <s v="CA-2016-163594"/>
    <d v="2016-04-12T00:00:00"/>
    <d v="2016-04-14T00:00:00"/>
    <s v="First Class"/>
    <s v="JF-15295"/>
    <x v="639"/>
    <x v="0"/>
    <s v="United States"/>
    <s v="Los Angeles"/>
    <x v="1"/>
    <n v="90036"/>
    <x v="1"/>
    <s v="FUR-CH-10000225"/>
    <x v="0"/>
    <x v="1"/>
    <s v="Global Geo Office Task Chair, Gray"/>
    <n v="194.352"/>
    <n v="3"/>
    <n v="0.2"/>
    <x v="5738"/>
    <x v="2"/>
    <x v="0"/>
    <x v="1"/>
    <x v="3"/>
  </r>
  <r>
    <n v="7363"/>
    <s v="CA-2016-163594"/>
    <d v="2016-04-12T00:00:00"/>
    <d v="2016-04-14T00:00:00"/>
    <s v="First Class"/>
    <s v="JF-15295"/>
    <x v="639"/>
    <x v="0"/>
    <s v="United States"/>
    <s v="Los Angeles"/>
    <x v="1"/>
    <n v="90036"/>
    <x v="1"/>
    <s v="OFF-BI-10003707"/>
    <x v="1"/>
    <x v="8"/>
    <s v="Aluminum Screw Posts"/>
    <n v="36.624000000000002"/>
    <n v="3"/>
    <n v="0.2"/>
    <x v="972"/>
    <x v="2"/>
    <x v="0"/>
    <x v="1"/>
    <x v="3"/>
  </r>
  <r>
    <n v="7364"/>
    <s v="CA-2016-127243"/>
    <d v="2016-11-28T00:00:00"/>
    <d v="2016-12-04T00:00:00"/>
    <s v="Standard Class"/>
    <s v="DS-13180"/>
    <x v="103"/>
    <x v="1"/>
    <s v="United States"/>
    <s v="Philadelphia"/>
    <x v="9"/>
    <n v="19140"/>
    <x v="3"/>
    <s v="TEC-PH-10004539"/>
    <x v="2"/>
    <x v="7"/>
    <s v="Wireless Extenders zBoost YX545 SOHO Signal Booster"/>
    <n v="340.18200000000002"/>
    <n v="3"/>
    <n v="0.4"/>
    <x v="5739"/>
    <x v="1"/>
    <x v="0"/>
    <x v="0"/>
    <x v="0"/>
  </r>
  <r>
    <n v="7365"/>
    <s v="CA-2016-127243"/>
    <d v="2016-11-28T00:00:00"/>
    <d v="2016-12-04T00:00:00"/>
    <s v="Standard Class"/>
    <s v="DS-13180"/>
    <x v="103"/>
    <x v="1"/>
    <s v="United States"/>
    <s v="Philadelphia"/>
    <x v="9"/>
    <n v="19140"/>
    <x v="3"/>
    <s v="OFF-FA-10004076"/>
    <x v="1"/>
    <x v="13"/>
    <s v="Translucent Push Pins by OIC"/>
    <n v="12.672000000000001"/>
    <n v="8"/>
    <n v="0.2"/>
    <x v="5740"/>
    <x v="2"/>
    <x v="0"/>
    <x v="0"/>
    <x v="0"/>
  </r>
  <r>
    <n v="7366"/>
    <s v="CA-2016-127243"/>
    <d v="2016-11-28T00:00:00"/>
    <d v="2016-12-04T00:00:00"/>
    <s v="Standard Class"/>
    <s v="DS-13180"/>
    <x v="103"/>
    <x v="1"/>
    <s v="United States"/>
    <s v="Philadelphia"/>
    <x v="9"/>
    <n v="19140"/>
    <x v="3"/>
    <s v="OFF-BI-10003166"/>
    <x v="1"/>
    <x v="8"/>
    <s v="GBC Plasticlear Binding Covers"/>
    <n v="6.8879999999999999"/>
    <n v="2"/>
    <n v="0.7"/>
    <x v="5741"/>
    <x v="1"/>
    <x v="0"/>
    <x v="0"/>
    <x v="0"/>
  </r>
  <r>
    <n v="7367"/>
    <s v="CA-2016-127243"/>
    <d v="2016-11-28T00:00:00"/>
    <d v="2016-12-04T00:00:00"/>
    <s v="Standard Class"/>
    <s v="DS-13180"/>
    <x v="103"/>
    <x v="1"/>
    <s v="United States"/>
    <s v="Philadelphia"/>
    <x v="9"/>
    <n v="19140"/>
    <x v="3"/>
    <s v="OFF-ST-10002301"/>
    <x v="1"/>
    <x v="4"/>
    <s v="Tennsco Commercial Shelving"/>
    <n v="32.543999999999997"/>
    <n v="2"/>
    <n v="0.2"/>
    <x v="2820"/>
    <x v="2"/>
    <x v="0"/>
    <x v="0"/>
    <x v="0"/>
  </r>
  <r>
    <n v="7368"/>
    <s v="CA-2016-127243"/>
    <d v="2016-11-28T00:00:00"/>
    <d v="2016-12-04T00:00:00"/>
    <s v="Standard Class"/>
    <s v="DS-13180"/>
    <x v="103"/>
    <x v="1"/>
    <s v="United States"/>
    <s v="Philadelphia"/>
    <x v="9"/>
    <n v="19140"/>
    <x v="3"/>
    <s v="FUR-CH-10002647"/>
    <x v="0"/>
    <x v="1"/>
    <s v="Situations Contoured Folding Chairs, 4/Set"/>
    <n v="347.80200000000002"/>
    <n v="7"/>
    <n v="0.3"/>
    <x v="2749"/>
    <x v="1"/>
    <x v="0"/>
    <x v="0"/>
    <x v="0"/>
  </r>
  <r>
    <n v="7369"/>
    <s v="CA-2017-161851"/>
    <d v="2017-04-15T00:00:00"/>
    <d v="2017-04-17T00:00:00"/>
    <s v="First Class"/>
    <s v="BP-11095"/>
    <x v="162"/>
    <x v="1"/>
    <s v="United States"/>
    <s v="Miami"/>
    <x v="2"/>
    <n v="33180"/>
    <x v="0"/>
    <s v="OFF-BI-10004654"/>
    <x v="1"/>
    <x v="8"/>
    <s v="VariCap6 Expandable Binder"/>
    <n v="15.57"/>
    <n v="3"/>
    <n v="0.7"/>
    <x v="5742"/>
    <x v="1"/>
    <x v="3"/>
    <x v="1"/>
    <x v="3"/>
  </r>
  <r>
    <n v="7370"/>
    <s v="CA-2015-110345"/>
    <d v="2015-03-09T00:00:00"/>
    <d v="2015-03-11T00:00:00"/>
    <s v="Second Class"/>
    <s v="TG-21310"/>
    <x v="592"/>
    <x v="0"/>
    <s v="United States"/>
    <s v="Raleigh"/>
    <x v="3"/>
    <n v="27604"/>
    <x v="0"/>
    <s v="OFF-LA-10001175"/>
    <x v="1"/>
    <x v="2"/>
    <s v="Avery 514"/>
    <n v="4.6079999999999997"/>
    <n v="2"/>
    <n v="0.2"/>
    <x v="907"/>
    <x v="2"/>
    <x v="1"/>
    <x v="3"/>
    <x v="10"/>
  </r>
  <r>
    <n v="7371"/>
    <s v="CA-2014-107769"/>
    <d v="2014-10-28T00:00:00"/>
    <d v="2014-11-01T00:00:00"/>
    <s v="Standard Class"/>
    <s v="BT-11395"/>
    <x v="387"/>
    <x v="1"/>
    <s v="United States"/>
    <s v="Garden City"/>
    <x v="41"/>
    <n v="67846"/>
    <x v="2"/>
    <s v="TEC-PH-10001336"/>
    <x v="2"/>
    <x v="7"/>
    <s v="Digium D40 VoIP phone"/>
    <n v="257.98"/>
    <n v="2"/>
    <n v="0"/>
    <x v="2178"/>
    <x v="0"/>
    <x v="2"/>
    <x v="0"/>
    <x v="2"/>
  </r>
  <r>
    <n v="7372"/>
    <s v="US-2017-123862"/>
    <d v="2017-01-07T00:00:00"/>
    <d v="2017-01-09T00:00:00"/>
    <s v="Second Class"/>
    <s v="JF-15190"/>
    <x v="440"/>
    <x v="0"/>
    <s v="United States"/>
    <s v="Long Beach"/>
    <x v="1"/>
    <n v="90805"/>
    <x v="1"/>
    <s v="OFF-ST-10000760"/>
    <x v="1"/>
    <x v="4"/>
    <s v="Eldon Fold 'N Roll Cart System"/>
    <n v="153.78"/>
    <n v="11"/>
    <n v="0"/>
    <x v="5743"/>
    <x v="0"/>
    <x v="3"/>
    <x v="3"/>
    <x v="9"/>
  </r>
  <r>
    <n v="7373"/>
    <s v="US-2017-123862"/>
    <d v="2017-01-07T00:00:00"/>
    <d v="2017-01-09T00:00:00"/>
    <s v="Second Class"/>
    <s v="JF-15190"/>
    <x v="440"/>
    <x v="0"/>
    <s v="United States"/>
    <s v="Long Beach"/>
    <x v="1"/>
    <n v="90805"/>
    <x v="1"/>
    <s v="OFF-ST-10002301"/>
    <x v="1"/>
    <x v="4"/>
    <s v="Tennsco Commercial Shelving"/>
    <n v="61.02"/>
    <n v="3"/>
    <n v="0"/>
    <x v="5744"/>
    <x v="0"/>
    <x v="3"/>
    <x v="3"/>
    <x v="9"/>
  </r>
  <r>
    <n v="7374"/>
    <s v="US-2017-123862"/>
    <d v="2017-01-07T00:00:00"/>
    <d v="2017-01-09T00:00:00"/>
    <s v="Second Class"/>
    <s v="JF-15190"/>
    <x v="440"/>
    <x v="0"/>
    <s v="United States"/>
    <s v="Long Beach"/>
    <x v="1"/>
    <n v="90805"/>
    <x v="1"/>
    <s v="OFF-SU-10004884"/>
    <x v="1"/>
    <x v="14"/>
    <s v="Acme Galleria Hot Forged Steel Scissors with Colored Handles"/>
    <n v="110.11"/>
    <n v="7"/>
    <n v="0"/>
    <x v="5745"/>
    <x v="0"/>
    <x v="3"/>
    <x v="3"/>
    <x v="9"/>
  </r>
  <r>
    <n v="7375"/>
    <s v="US-2017-123862"/>
    <d v="2017-01-07T00:00:00"/>
    <d v="2017-01-09T00:00:00"/>
    <s v="Second Class"/>
    <s v="JF-15190"/>
    <x v="440"/>
    <x v="0"/>
    <s v="United States"/>
    <s v="Long Beach"/>
    <x v="1"/>
    <n v="90805"/>
    <x v="1"/>
    <s v="OFF-FA-10003112"/>
    <x v="1"/>
    <x v="13"/>
    <s v="Staples"/>
    <n v="7.89"/>
    <n v="1"/>
    <n v="0"/>
    <x v="5746"/>
    <x v="0"/>
    <x v="3"/>
    <x v="3"/>
    <x v="9"/>
  </r>
  <r>
    <n v="7376"/>
    <s v="CA-2017-100580"/>
    <d v="2017-08-13T00:00:00"/>
    <d v="2017-08-20T00:00:00"/>
    <s v="Standard Class"/>
    <s v="MK-17905"/>
    <x v="149"/>
    <x v="1"/>
    <s v="United States"/>
    <s v="San Diego"/>
    <x v="1"/>
    <n v="92037"/>
    <x v="1"/>
    <s v="OFF-BI-10000069"/>
    <x v="1"/>
    <x v="8"/>
    <s v="GBC Prepunched Paper, 19-Hole, for Binding Systems, 24-lb"/>
    <n v="36.024000000000001"/>
    <n v="3"/>
    <n v="0.2"/>
    <x v="5747"/>
    <x v="2"/>
    <x v="3"/>
    <x v="2"/>
    <x v="6"/>
  </r>
  <r>
    <n v="7377"/>
    <s v="US-2017-145597"/>
    <d v="2017-11-02T00:00:00"/>
    <d v="2017-11-05T00:00:00"/>
    <s v="First Class"/>
    <s v="GG-14650"/>
    <x v="55"/>
    <x v="1"/>
    <s v="United States"/>
    <s v="Bloomington"/>
    <x v="10"/>
    <n v="61701"/>
    <x v="2"/>
    <s v="OFF-AR-10001958"/>
    <x v="1"/>
    <x v="6"/>
    <s v="Stanley Bostitch Contemporary Electric Pencil Sharpeners"/>
    <n v="54.335999999999999"/>
    <n v="4"/>
    <n v="0.2"/>
    <x v="5748"/>
    <x v="2"/>
    <x v="3"/>
    <x v="0"/>
    <x v="0"/>
  </r>
  <r>
    <n v="7378"/>
    <s v="CA-2014-132787"/>
    <d v="2014-09-19T00:00:00"/>
    <d v="2014-09-23T00:00:00"/>
    <s v="Standard Class"/>
    <s v="MC-18130"/>
    <x v="305"/>
    <x v="1"/>
    <s v="United States"/>
    <s v="Seattle"/>
    <x v="4"/>
    <n v="98115"/>
    <x v="1"/>
    <s v="OFF-ST-10001321"/>
    <x v="1"/>
    <x v="4"/>
    <s v="Decoflex Hanging Personal Folder File, Blue"/>
    <n v="92.52"/>
    <n v="6"/>
    <n v="0"/>
    <x v="462"/>
    <x v="0"/>
    <x v="2"/>
    <x v="2"/>
    <x v="8"/>
  </r>
  <r>
    <n v="7379"/>
    <s v="CA-2015-136224"/>
    <d v="2015-05-31T00:00:00"/>
    <d v="2015-05-31T00:00:00"/>
    <s v="Same Day"/>
    <s v="ML-18265"/>
    <x v="761"/>
    <x v="0"/>
    <s v="United States"/>
    <s v="Fayetteville"/>
    <x v="3"/>
    <n v="28314"/>
    <x v="0"/>
    <s v="OFF-AR-10003504"/>
    <x v="1"/>
    <x v="6"/>
    <s v="Newell 347"/>
    <n v="10.272"/>
    <n v="3"/>
    <n v="0.2"/>
    <x v="4703"/>
    <x v="2"/>
    <x v="1"/>
    <x v="1"/>
    <x v="5"/>
  </r>
  <r>
    <n v="7380"/>
    <s v="CA-2016-105732"/>
    <d v="2016-09-13T00:00:00"/>
    <d v="2016-09-18T00:00:00"/>
    <s v="Standard Class"/>
    <s v="AG-10270"/>
    <x v="8"/>
    <x v="0"/>
    <s v="United States"/>
    <s v="Omaha"/>
    <x v="8"/>
    <n v="68104"/>
    <x v="2"/>
    <s v="OFF-ST-10000419"/>
    <x v="1"/>
    <x v="4"/>
    <s v="Rogers Jumbo File, Granite"/>
    <n v="40.74"/>
    <n v="3"/>
    <n v="0"/>
    <x v="1407"/>
    <x v="0"/>
    <x v="0"/>
    <x v="2"/>
    <x v="8"/>
  </r>
  <r>
    <n v="7381"/>
    <s v="CA-2016-105732"/>
    <d v="2016-09-13T00:00:00"/>
    <d v="2016-09-18T00:00:00"/>
    <s v="Standard Class"/>
    <s v="AG-10270"/>
    <x v="8"/>
    <x v="0"/>
    <s v="United States"/>
    <s v="Omaha"/>
    <x v="8"/>
    <n v="68104"/>
    <x v="2"/>
    <s v="OFF-LA-10004559"/>
    <x v="1"/>
    <x v="2"/>
    <s v="Avery 49"/>
    <n v="14.4"/>
    <n v="5"/>
    <n v="0"/>
    <x v="967"/>
    <x v="0"/>
    <x v="0"/>
    <x v="2"/>
    <x v="8"/>
  </r>
  <r>
    <n v="7382"/>
    <s v="CA-2016-105732"/>
    <d v="2016-09-13T00:00:00"/>
    <d v="2016-09-18T00:00:00"/>
    <s v="Standard Class"/>
    <s v="AG-10270"/>
    <x v="8"/>
    <x v="0"/>
    <s v="United States"/>
    <s v="Omaha"/>
    <x v="8"/>
    <n v="68104"/>
    <x v="2"/>
    <s v="TEC-PH-10001644"/>
    <x v="2"/>
    <x v="7"/>
    <s v="BlueLounge Milo Smartphone Stand, White/Metallic"/>
    <n v="149.94999999999999"/>
    <n v="5"/>
    <n v="0"/>
    <x v="181"/>
    <x v="0"/>
    <x v="0"/>
    <x v="2"/>
    <x v="8"/>
  </r>
  <r>
    <n v="7383"/>
    <s v="CA-2016-105732"/>
    <d v="2016-09-13T00:00:00"/>
    <d v="2016-09-18T00:00:00"/>
    <s v="Standard Class"/>
    <s v="AG-10270"/>
    <x v="8"/>
    <x v="0"/>
    <s v="United States"/>
    <s v="Omaha"/>
    <x v="8"/>
    <n v="68104"/>
    <x v="2"/>
    <s v="OFF-SU-10004782"/>
    <x v="1"/>
    <x v="14"/>
    <s v="Elite 5&quot; Scissors"/>
    <n v="16.899999999999999"/>
    <n v="2"/>
    <n v="0"/>
    <x v="3224"/>
    <x v="0"/>
    <x v="0"/>
    <x v="2"/>
    <x v="8"/>
  </r>
  <r>
    <n v="7384"/>
    <s v="CA-2016-105732"/>
    <d v="2016-09-13T00:00:00"/>
    <d v="2016-09-18T00:00:00"/>
    <s v="Standard Class"/>
    <s v="AG-10270"/>
    <x v="8"/>
    <x v="0"/>
    <s v="United States"/>
    <s v="Omaha"/>
    <x v="8"/>
    <n v="68104"/>
    <x v="2"/>
    <s v="OFF-PA-10002250"/>
    <x v="1"/>
    <x v="10"/>
    <s v="Things To Do Today Pad"/>
    <n v="17.61"/>
    <n v="3"/>
    <n v="0"/>
    <x v="1249"/>
    <x v="0"/>
    <x v="0"/>
    <x v="2"/>
    <x v="8"/>
  </r>
  <r>
    <n v="7385"/>
    <s v="CA-2016-105732"/>
    <d v="2016-09-13T00:00:00"/>
    <d v="2016-09-18T00:00:00"/>
    <s v="Standard Class"/>
    <s v="AG-10270"/>
    <x v="8"/>
    <x v="0"/>
    <s v="United States"/>
    <s v="Omaha"/>
    <x v="8"/>
    <n v="68104"/>
    <x v="2"/>
    <s v="OFF-AP-10001394"/>
    <x v="1"/>
    <x v="9"/>
    <s v="Harmony Air Purifier"/>
    <n v="378"/>
    <n v="2"/>
    <n v="0"/>
    <x v="5749"/>
    <x v="0"/>
    <x v="0"/>
    <x v="2"/>
    <x v="8"/>
  </r>
  <r>
    <n v="7386"/>
    <s v="CA-2016-105732"/>
    <d v="2016-09-13T00:00:00"/>
    <d v="2016-09-18T00:00:00"/>
    <s v="Standard Class"/>
    <s v="AG-10270"/>
    <x v="8"/>
    <x v="0"/>
    <s v="United States"/>
    <s v="Omaha"/>
    <x v="8"/>
    <n v="68104"/>
    <x v="2"/>
    <s v="OFF-PA-10001838"/>
    <x v="1"/>
    <x v="10"/>
    <s v="Adams Telephone Message Book W/Dividers/Space For Phone Numbers, 5 1/4&quot;X8 1/2&quot;, 300/Messages"/>
    <n v="17.64"/>
    <n v="3"/>
    <n v="0"/>
    <x v="5750"/>
    <x v="0"/>
    <x v="0"/>
    <x v="2"/>
    <x v="8"/>
  </r>
  <r>
    <n v="7387"/>
    <s v="CA-2016-105732"/>
    <d v="2016-09-13T00:00:00"/>
    <d v="2016-09-18T00:00:00"/>
    <s v="Standard Class"/>
    <s v="AG-10270"/>
    <x v="8"/>
    <x v="0"/>
    <s v="United States"/>
    <s v="Omaha"/>
    <x v="8"/>
    <n v="68104"/>
    <x v="2"/>
    <s v="OFF-ST-10004340"/>
    <x v="1"/>
    <x v="4"/>
    <s v="Fellowes Mobile File Cart, Black"/>
    <n v="373.08"/>
    <n v="6"/>
    <n v="0"/>
    <x v="5751"/>
    <x v="0"/>
    <x v="0"/>
    <x v="2"/>
    <x v="8"/>
  </r>
  <r>
    <n v="7388"/>
    <s v="CA-2016-105732"/>
    <d v="2016-09-13T00:00:00"/>
    <d v="2016-09-18T00:00:00"/>
    <s v="Standard Class"/>
    <s v="AG-10270"/>
    <x v="8"/>
    <x v="0"/>
    <s v="United States"/>
    <s v="Omaha"/>
    <x v="8"/>
    <n v="68104"/>
    <x v="2"/>
    <s v="FUR-FU-10003664"/>
    <x v="0"/>
    <x v="5"/>
    <s v="Electrix Architect's Clamp-On Swing Arm Lamp, Black"/>
    <n v="1336.44"/>
    <n v="14"/>
    <n v="0"/>
    <x v="5752"/>
    <x v="0"/>
    <x v="0"/>
    <x v="2"/>
    <x v="8"/>
  </r>
  <r>
    <n v="7389"/>
    <s v="CA-2016-105732"/>
    <d v="2016-09-13T00:00:00"/>
    <d v="2016-09-18T00:00:00"/>
    <s v="Standard Class"/>
    <s v="AG-10270"/>
    <x v="8"/>
    <x v="0"/>
    <s v="United States"/>
    <s v="Omaha"/>
    <x v="8"/>
    <n v="68104"/>
    <x v="2"/>
    <s v="TEC-PH-10004897"/>
    <x v="2"/>
    <x v="7"/>
    <s v="Mediabridge Sport Armband iPhone 5s"/>
    <n v="29.97"/>
    <n v="3"/>
    <n v="0"/>
    <x v="4967"/>
    <x v="0"/>
    <x v="0"/>
    <x v="2"/>
    <x v="8"/>
  </r>
  <r>
    <n v="7390"/>
    <s v="CA-2017-108035"/>
    <d v="2017-11-29T00:00:00"/>
    <d v="2017-12-03T00:00:00"/>
    <s v="Standard Class"/>
    <s v="TT-21070"/>
    <x v="74"/>
    <x v="0"/>
    <s v="United States"/>
    <s v="Chattanooga"/>
    <x v="18"/>
    <n v="37421"/>
    <x v="0"/>
    <s v="FUR-CH-10000454"/>
    <x v="0"/>
    <x v="1"/>
    <s v="Hon Deluxe Fabric Upholstered Stacking Chairs, Rounded Back"/>
    <n v="390.36799999999999"/>
    <n v="2"/>
    <n v="0.2"/>
    <x v="5753"/>
    <x v="2"/>
    <x v="3"/>
    <x v="0"/>
    <x v="0"/>
  </r>
  <r>
    <n v="7391"/>
    <s v="CA-2017-108035"/>
    <d v="2017-11-29T00:00:00"/>
    <d v="2017-12-03T00:00:00"/>
    <s v="Standard Class"/>
    <s v="TT-21070"/>
    <x v="74"/>
    <x v="0"/>
    <s v="United States"/>
    <s v="Chattanooga"/>
    <x v="18"/>
    <n v="37421"/>
    <x v="0"/>
    <s v="FUR-FU-10004017"/>
    <x v="0"/>
    <x v="5"/>
    <s v="Executive Impressions 13&quot; Chairman Wall Clock"/>
    <n v="101.52"/>
    <n v="5"/>
    <n v="0.2"/>
    <x v="5754"/>
    <x v="2"/>
    <x v="3"/>
    <x v="0"/>
    <x v="0"/>
  </r>
  <r>
    <n v="7392"/>
    <s v="CA-2017-160031"/>
    <d v="2017-12-04T00:00:00"/>
    <d v="2017-12-07T00:00:00"/>
    <s v="Second Class"/>
    <s v="LT-16765"/>
    <x v="398"/>
    <x v="0"/>
    <s v="United States"/>
    <s v="Fairfield"/>
    <x v="24"/>
    <n v="45014"/>
    <x v="3"/>
    <s v="OFF-PA-10000241"/>
    <x v="1"/>
    <x v="10"/>
    <s v="IBM Multi-Purpose Copy Paper, 8 1/2 x 11&quot;, Case"/>
    <n v="74.352000000000004"/>
    <n v="3"/>
    <n v="0.2"/>
    <x v="1403"/>
    <x v="2"/>
    <x v="3"/>
    <x v="0"/>
    <x v="4"/>
  </r>
  <r>
    <n v="7393"/>
    <s v="CA-2017-147844"/>
    <d v="2017-05-02T00:00:00"/>
    <d v="2017-05-06T00:00:00"/>
    <s v="Standard Class"/>
    <s v="DD-13570"/>
    <x v="732"/>
    <x v="0"/>
    <s v="United States"/>
    <s v="Los Angeles"/>
    <x v="1"/>
    <n v="90049"/>
    <x v="1"/>
    <s v="OFF-PA-10003016"/>
    <x v="1"/>
    <x v="10"/>
    <s v="Adams &quot;While You Were Out&quot; Message Pads"/>
    <n v="15.7"/>
    <n v="5"/>
    <n v="0"/>
    <x v="2378"/>
    <x v="0"/>
    <x v="3"/>
    <x v="1"/>
    <x v="5"/>
  </r>
  <r>
    <n v="7394"/>
    <s v="CA-2017-147844"/>
    <d v="2017-05-02T00:00:00"/>
    <d v="2017-05-06T00:00:00"/>
    <s v="Standard Class"/>
    <s v="DD-13570"/>
    <x v="732"/>
    <x v="0"/>
    <s v="United States"/>
    <s v="Los Angeles"/>
    <x v="1"/>
    <n v="90049"/>
    <x v="1"/>
    <s v="OFF-AR-10001615"/>
    <x v="1"/>
    <x v="6"/>
    <s v="Newell 34"/>
    <n v="59.52"/>
    <n v="3"/>
    <n v="0"/>
    <x v="436"/>
    <x v="0"/>
    <x v="3"/>
    <x v="1"/>
    <x v="5"/>
  </r>
  <r>
    <n v="7395"/>
    <s v="CA-2017-147844"/>
    <d v="2017-05-02T00:00:00"/>
    <d v="2017-05-06T00:00:00"/>
    <s v="Standard Class"/>
    <s v="DD-13570"/>
    <x v="732"/>
    <x v="0"/>
    <s v="United States"/>
    <s v="Los Angeles"/>
    <x v="1"/>
    <n v="90049"/>
    <x v="1"/>
    <s v="OFF-PA-10002713"/>
    <x v="1"/>
    <x v="10"/>
    <s v="Adams Phone Message Book, 200 Message Capacity, 8 1/16” x 11”"/>
    <n v="34.4"/>
    <n v="5"/>
    <n v="0"/>
    <x v="351"/>
    <x v="0"/>
    <x v="3"/>
    <x v="1"/>
    <x v="5"/>
  </r>
  <r>
    <n v="7396"/>
    <s v="CA-2016-110975"/>
    <d v="2016-12-25T00:00:00"/>
    <d v="2016-12-30T00:00:00"/>
    <s v="Standard Class"/>
    <s v="DB-12970"/>
    <x v="715"/>
    <x v="1"/>
    <s v="United States"/>
    <s v="New York City"/>
    <x v="15"/>
    <n v="10024"/>
    <x v="3"/>
    <s v="FUR-TA-10002958"/>
    <x v="0"/>
    <x v="3"/>
    <s v="Bevis Oval Conference Table, Walnut"/>
    <n v="313.17599999999999"/>
    <n v="2"/>
    <n v="0.4"/>
    <x v="4772"/>
    <x v="1"/>
    <x v="0"/>
    <x v="0"/>
    <x v="4"/>
  </r>
  <r>
    <n v="7397"/>
    <s v="CA-2016-110975"/>
    <d v="2016-12-25T00:00:00"/>
    <d v="2016-12-30T00:00:00"/>
    <s v="Standard Class"/>
    <s v="DB-12970"/>
    <x v="715"/>
    <x v="1"/>
    <s v="United States"/>
    <s v="New York City"/>
    <x v="15"/>
    <n v="10024"/>
    <x v="3"/>
    <s v="FUR-CH-10003746"/>
    <x v="0"/>
    <x v="1"/>
    <s v="Hon 4070 Series Pagoda Round Back Stacking Chairs"/>
    <n v="866.64599999999996"/>
    <n v="3"/>
    <n v="0.1"/>
    <x v="5755"/>
    <x v="3"/>
    <x v="0"/>
    <x v="0"/>
    <x v="4"/>
  </r>
  <r>
    <n v="7398"/>
    <s v="CA-2014-141649"/>
    <d v="2014-09-30T00:00:00"/>
    <d v="2014-09-30T00:00:00"/>
    <s v="Same Day"/>
    <s v="DM-12955"/>
    <x v="678"/>
    <x v="1"/>
    <s v="United States"/>
    <s v="Fairfield"/>
    <x v="24"/>
    <n v="45014"/>
    <x v="3"/>
    <s v="OFF-AP-10003217"/>
    <x v="1"/>
    <x v="9"/>
    <s v="Eureka Sanitaire  Commercial Upright"/>
    <n v="795.40800000000002"/>
    <n v="6"/>
    <n v="0.2"/>
    <x v="5756"/>
    <x v="2"/>
    <x v="2"/>
    <x v="2"/>
    <x v="8"/>
  </r>
  <r>
    <n v="7399"/>
    <s v="CA-2014-124807"/>
    <d v="2014-07-12T00:00:00"/>
    <d v="2014-07-15T00:00:00"/>
    <s v="Second Class"/>
    <s v="ME-17725"/>
    <x v="250"/>
    <x v="0"/>
    <s v="United States"/>
    <s v="Chicago"/>
    <x v="10"/>
    <n v="60610"/>
    <x v="2"/>
    <s v="OFF-PA-10001526"/>
    <x v="1"/>
    <x v="10"/>
    <s v="Xerox 1949"/>
    <n v="35.856000000000002"/>
    <n v="9"/>
    <n v="0.2"/>
    <x v="5757"/>
    <x v="2"/>
    <x v="2"/>
    <x v="2"/>
    <x v="7"/>
  </r>
  <r>
    <n v="7400"/>
    <s v="CA-2014-124807"/>
    <d v="2014-07-12T00:00:00"/>
    <d v="2014-07-15T00:00:00"/>
    <s v="Second Class"/>
    <s v="ME-17725"/>
    <x v="250"/>
    <x v="0"/>
    <s v="United States"/>
    <s v="Chicago"/>
    <x v="10"/>
    <n v="60610"/>
    <x v="2"/>
    <s v="TEC-AC-10002857"/>
    <x v="2"/>
    <x v="11"/>
    <s v="Verbatim 25 GB 6x Blu-ray Single Layer Recordable Disc, 1/Pack"/>
    <n v="23.84"/>
    <n v="4"/>
    <n v="0.2"/>
    <x v="5758"/>
    <x v="2"/>
    <x v="2"/>
    <x v="2"/>
    <x v="7"/>
  </r>
  <r>
    <n v="7401"/>
    <s v="CA-2016-110009"/>
    <d v="2016-09-08T00:00:00"/>
    <d v="2016-09-13T00:00:00"/>
    <s v="Standard Class"/>
    <s v="TR-21325"/>
    <x v="309"/>
    <x v="0"/>
    <s v="United States"/>
    <s v="Seattle"/>
    <x v="4"/>
    <n v="98103"/>
    <x v="1"/>
    <s v="FUR-FU-10003039"/>
    <x v="0"/>
    <x v="5"/>
    <s v="Howard Miller 11-1/2&quot; Diameter Grantwood Wall Clock"/>
    <n v="43.13"/>
    <n v="1"/>
    <n v="0"/>
    <x v="5759"/>
    <x v="0"/>
    <x v="0"/>
    <x v="2"/>
    <x v="8"/>
  </r>
  <r>
    <n v="7402"/>
    <s v="CA-2016-110009"/>
    <d v="2016-09-08T00:00:00"/>
    <d v="2016-09-13T00:00:00"/>
    <s v="Standard Class"/>
    <s v="TR-21325"/>
    <x v="309"/>
    <x v="0"/>
    <s v="United States"/>
    <s v="Seattle"/>
    <x v="4"/>
    <n v="98103"/>
    <x v="1"/>
    <s v="OFF-PA-10002615"/>
    <x v="1"/>
    <x v="10"/>
    <s v="Ampad Gold Fibre Wirebound Steno Books, 6&quot; x 9&quot;, Gregg Ruled"/>
    <n v="30.87"/>
    <n v="7"/>
    <n v="0"/>
    <x v="5760"/>
    <x v="0"/>
    <x v="0"/>
    <x v="2"/>
    <x v="8"/>
  </r>
  <r>
    <n v="7403"/>
    <s v="CA-2017-168172"/>
    <d v="2017-08-06T00:00:00"/>
    <d v="2017-08-10T00:00:00"/>
    <s v="Standard Class"/>
    <s v="SH-20395"/>
    <x v="129"/>
    <x v="0"/>
    <s v="United States"/>
    <s v="New York City"/>
    <x v="15"/>
    <n v="10011"/>
    <x v="3"/>
    <s v="OFF-SU-10002573"/>
    <x v="1"/>
    <x v="14"/>
    <s v="Acme 10&quot; Easy Grip Assistive Scissors"/>
    <n v="70.12"/>
    <n v="4"/>
    <n v="0"/>
    <x v="387"/>
    <x v="0"/>
    <x v="3"/>
    <x v="2"/>
    <x v="6"/>
  </r>
  <r>
    <n v="7404"/>
    <s v="CA-2015-100146"/>
    <d v="2015-05-14T00:00:00"/>
    <d v="2015-05-19T00:00:00"/>
    <s v="Standard Class"/>
    <s v="CB-12535"/>
    <x v="118"/>
    <x v="1"/>
    <s v="United States"/>
    <s v="Camarillo"/>
    <x v="1"/>
    <n v="93010"/>
    <x v="1"/>
    <s v="FUR-BO-10004015"/>
    <x v="0"/>
    <x v="0"/>
    <s v="Bush Andora Bookcase, Maple/Graphite Gray Finish"/>
    <n v="509.95749999999998"/>
    <n v="5"/>
    <n v="0.15"/>
    <x v="5761"/>
    <x v="2"/>
    <x v="1"/>
    <x v="1"/>
    <x v="5"/>
  </r>
  <r>
    <n v="7405"/>
    <s v="CA-2015-100146"/>
    <d v="2015-05-14T00:00:00"/>
    <d v="2015-05-19T00:00:00"/>
    <s v="Standard Class"/>
    <s v="CB-12535"/>
    <x v="118"/>
    <x v="1"/>
    <s v="United States"/>
    <s v="Camarillo"/>
    <x v="1"/>
    <n v="93010"/>
    <x v="1"/>
    <s v="FUR-FU-10001979"/>
    <x v="0"/>
    <x v="5"/>
    <s v="Dana Halogen Swing-Arm Architect Lamp"/>
    <n v="122.91"/>
    <n v="3"/>
    <n v="0"/>
    <x v="5762"/>
    <x v="0"/>
    <x v="1"/>
    <x v="1"/>
    <x v="5"/>
  </r>
  <r>
    <n v="7406"/>
    <s v="CA-2015-100146"/>
    <d v="2015-05-14T00:00:00"/>
    <d v="2015-05-19T00:00:00"/>
    <s v="Standard Class"/>
    <s v="CB-12535"/>
    <x v="118"/>
    <x v="1"/>
    <s v="United States"/>
    <s v="Camarillo"/>
    <x v="1"/>
    <n v="93010"/>
    <x v="1"/>
    <s v="FUR-CH-10003833"/>
    <x v="0"/>
    <x v="1"/>
    <s v="Novimex Fabric Task Chair"/>
    <n v="97.567999999999998"/>
    <n v="2"/>
    <n v="0.2"/>
    <x v="2037"/>
    <x v="2"/>
    <x v="1"/>
    <x v="1"/>
    <x v="5"/>
  </r>
  <r>
    <n v="7407"/>
    <s v="CA-2015-100146"/>
    <d v="2015-05-14T00:00:00"/>
    <d v="2015-05-19T00:00:00"/>
    <s v="Standard Class"/>
    <s v="CB-12535"/>
    <x v="118"/>
    <x v="1"/>
    <s v="United States"/>
    <s v="Camarillo"/>
    <x v="1"/>
    <n v="93010"/>
    <x v="1"/>
    <s v="FUR-CH-10004495"/>
    <x v="0"/>
    <x v="1"/>
    <s v="Global Leather and Oak Executive Chair, Black"/>
    <n v="722.35199999999998"/>
    <n v="3"/>
    <n v="0.2"/>
    <x v="5763"/>
    <x v="2"/>
    <x v="1"/>
    <x v="1"/>
    <x v="5"/>
  </r>
  <r>
    <n v="7408"/>
    <s v="CA-2017-152079"/>
    <d v="2017-01-20T00:00:00"/>
    <d v="2017-01-21T00:00:00"/>
    <s v="First Class"/>
    <s v="ML-17410"/>
    <x v="586"/>
    <x v="0"/>
    <s v="United States"/>
    <s v="Chicago"/>
    <x v="10"/>
    <n v="60653"/>
    <x v="2"/>
    <s v="OFF-LA-10001613"/>
    <x v="1"/>
    <x v="2"/>
    <s v="Avery File Folder Labels"/>
    <n v="11.52"/>
    <n v="5"/>
    <n v="0.2"/>
    <x v="2016"/>
    <x v="2"/>
    <x v="3"/>
    <x v="3"/>
    <x v="9"/>
  </r>
  <r>
    <n v="7409"/>
    <s v="CA-2016-129728"/>
    <d v="2016-05-30T00:00:00"/>
    <d v="2016-06-06T00:00:00"/>
    <s v="Standard Class"/>
    <s v="JG-15310"/>
    <x v="684"/>
    <x v="1"/>
    <s v="United States"/>
    <s v="Los Angeles"/>
    <x v="1"/>
    <n v="90032"/>
    <x v="1"/>
    <s v="FUR-FU-10003247"/>
    <x v="0"/>
    <x v="5"/>
    <s v="36X48 HARDFLOOR CHAIRMAT"/>
    <n v="167.84"/>
    <n v="8"/>
    <n v="0"/>
    <x v="3636"/>
    <x v="0"/>
    <x v="0"/>
    <x v="1"/>
    <x v="5"/>
  </r>
  <r>
    <n v="7410"/>
    <s v="CA-2014-121769"/>
    <d v="2014-04-08T00:00:00"/>
    <d v="2014-04-12T00:00:00"/>
    <s v="Standard Class"/>
    <s v="JS-15880"/>
    <x v="365"/>
    <x v="0"/>
    <s v="United States"/>
    <s v="Toledo"/>
    <x v="24"/>
    <n v="43615"/>
    <x v="3"/>
    <s v="FUR-TA-10004442"/>
    <x v="0"/>
    <x v="3"/>
    <s v="Riverside Furniture Stanwyck Manor Table Series"/>
    <n v="172.11"/>
    <n v="1"/>
    <n v="0.4"/>
    <x v="5764"/>
    <x v="1"/>
    <x v="2"/>
    <x v="1"/>
    <x v="3"/>
  </r>
  <r>
    <n v="7411"/>
    <s v="CA-2014-103058"/>
    <d v="2014-07-23T00:00:00"/>
    <d v="2014-07-24T00:00:00"/>
    <s v="First Class"/>
    <s v="AG-10270"/>
    <x v="8"/>
    <x v="0"/>
    <s v="United States"/>
    <s v="New York City"/>
    <x v="15"/>
    <n v="10011"/>
    <x v="3"/>
    <s v="TEC-AC-10001314"/>
    <x v="2"/>
    <x v="11"/>
    <s v="Case Logic 2.4GHz Wireless Keyboard"/>
    <n v="99.98"/>
    <n v="2"/>
    <n v="0"/>
    <x v="2841"/>
    <x v="0"/>
    <x v="2"/>
    <x v="2"/>
    <x v="7"/>
  </r>
  <r>
    <n v="7412"/>
    <s v="CA-2017-121125"/>
    <d v="2017-05-30T00:00:00"/>
    <d v="2017-06-03T00:00:00"/>
    <s v="Standard Class"/>
    <s v="MG-17890"/>
    <x v="450"/>
    <x v="2"/>
    <s v="United States"/>
    <s v="Tigard"/>
    <x v="21"/>
    <n v="97224"/>
    <x v="1"/>
    <s v="TEC-PH-10001619"/>
    <x v="2"/>
    <x v="7"/>
    <s v="LG G3"/>
    <n v="156.792"/>
    <n v="1"/>
    <n v="0.2"/>
    <x v="5765"/>
    <x v="2"/>
    <x v="3"/>
    <x v="1"/>
    <x v="5"/>
  </r>
  <r>
    <n v="7413"/>
    <s v="CA-2017-121125"/>
    <d v="2017-05-30T00:00:00"/>
    <d v="2017-06-03T00:00:00"/>
    <s v="Standard Class"/>
    <s v="MG-17890"/>
    <x v="450"/>
    <x v="2"/>
    <s v="United States"/>
    <s v="Tigard"/>
    <x v="21"/>
    <n v="97224"/>
    <x v="1"/>
    <s v="TEC-AC-10002323"/>
    <x v="2"/>
    <x v="11"/>
    <s v="SanDisk Ultra 32 GB MicroSDHC Class 10 Memory Card"/>
    <n v="35.36"/>
    <n v="2"/>
    <n v="0.2"/>
    <x v="1501"/>
    <x v="2"/>
    <x v="3"/>
    <x v="1"/>
    <x v="5"/>
  </r>
  <r>
    <n v="7414"/>
    <s v="CA-2017-121125"/>
    <d v="2017-05-30T00:00:00"/>
    <d v="2017-06-03T00:00:00"/>
    <s v="Standard Class"/>
    <s v="MG-17890"/>
    <x v="450"/>
    <x v="2"/>
    <s v="United States"/>
    <s v="Tigard"/>
    <x v="21"/>
    <n v="97224"/>
    <x v="1"/>
    <s v="FUR-FU-10000820"/>
    <x v="0"/>
    <x v="5"/>
    <s v="Tensor Brushed Steel Torchiere Floor Lamp"/>
    <n v="13.592000000000001"/>
    <n v="1"/>
    <n v="0.2"/>
    <x v="5766"/>
    <x v="2"/>
    <x v="3"/>
    <x v="1"/>
    <x v="5"/>
  </r>
  <r>
    <n v="7415"/>
    <s v="US-2016-114013"/>
    <d v="2016-03-13T00:00:00"/>
    <d v="2016-03-15T00:00:00"/>
    <s v="Second Class"/>
    <s v="SC-20770"/>
    <x v="34"/>
    <x v="1"/>
    <s v="United States"/>
    <s v="Philadelphia"/>
    <x v="9"/>
    <n v="19134"/>
    <x v="3"/>
    <s v="FUR-CH-10004287"/>
    <x v="0"/>
    <x v="1"/>
    <s v="SAFCO Arco Folding Chair"/>
    <n v="386.68"/>
    <n v="2"/>
    <n v="0.3"/>
    <x v="5767"/>
    <x v="1"/>
    <x v="0"/>
    <x v="3"/>
    <x v="10"/>
  </r>
  <r>
    <n v="7416"/>
    <s v="US-2016-114013"/>
    <d v="2016-03-13T00:00:00"/>
    <d v="2016-03-15T00:00:00"/>
    <s v="Second Class"/>
    <s v="SC-20770"/>
    <x v="34"/>
    <x v="1"/>
    <s v="United States"/>
    <s v="Philadelphia"/>
    <x v="9"/>
    <n v="19134"/>
    <x v="3"/>
    <s v="TEC-AC-10000474"/>
    <x v="2"/>
    <x v="11"/>
    <s v="Kensington Expert Mouse Optical USB Trackball for PC or Mac"/>
    <n v="379.96"/>
    <n v="5"/>
    <n v="0.2"/>
    <x v="5768"/>
    <x v="2"/>
    <x v="0"/>
    <x v="3"/>
    <x v="10"/>
  </r>
  <r>
    <n v="7417"/>
    <s v="US-2016-114013"/>
    <d v="2016-03-13T00:00:00"/>
    <d v="2016-03-15T00:00:00"/>
    <s v="Second Class"/>
    <s v="SC-20770"/>
    <x v="34"/>
    <x v="1"/>
    <s v="United States"/>
    <s v="Philadelphia"/>
    <x v="9"/>
    <n v="19134"/>
    <x v="3"/>
    <s v="TEC-PH-10001494"/>
    <x v="2"/>
    <x v="7"/>
    <s v="Polycom CX600 IP Phone VoIP phone"/>
    <n v="539.91"/>
    <n v="3"/>
    <n v="0.4"/>
    <x v="5769"/>
    <x v="1"/>
    <x v="0"/>
    <x v="3"/>
    <x v="10"/>
  </r>
  <r>
    <n v="7418"/>
    <s v="US-2016-114013"/>
    <d v="2016-03-13T00:00:00"/>
    <d v="2016-03-15T00:00:00"/>
    <s v="Second Class"/>
    <s v="SC-20770"/>
    <x v="34"/>
    <x v="1"/>
    <s v="United States"/>
    <s v="Philadelphia"/>
    <x v="9"/>
    <n v="19134"/>
    <x v="3"/>
    <s v="OFF-PA-10004996"/>
    <x v="1"/>
    <x v="10"/>
    <s v="Speediset Carbonless Redi-Letter 7&quot; x 8 1/2&quot;"/>
    <n v="41.24"/>
    <n v="5"/>
    <n v="0.2"/>
    <x v="5770"/>
    <x v="2"/>
    <x v="0"/>
    <x v="3"/>
    <x v="10"/>
  </r>
  <r>
    <n v="7419"/>
    <s v="US-2016-114013"/>
    <d v="2016-03-13T00:00:00"/>
    <d v="2016-03-15T00:00:00"/>
    <s v="Second Class"/>
    <s v="SC-20770"/>
    <x v="34"/>
    <x v="1"/>
    <s v="United States"/>
    <s v="Philadelphia"/>
    <x v="9"/>
    <n v="19134"/>
    <x v="3"/>
    <s v="OFF-BI-10004318"/>
    <x v="1"/>
    <x v="8"/>
    <s v="Ibico EB-19 Dual Function Manual Binding System"/>
    <n v="51.896999999999998"/>
    <n v="1"/>
    <n v="0.7"/>
    <x v="5771"/>
    <x v="1"/>
    <x v="0"/>
    <x v="3"/>
    <x v="10"/>
  </r>
  <r>
    <n v="7420"/>
    <s v="US-2016-114013"/>
    <d v="2016-03-13T00:00:00"/>
    <d v="2016-03-15T00:00:00"/>
    <s v="Second Class"/>
    <s v="SC-20770"/>
    <x v="34"/>
    <x v="1"/>
    <s v="United States"/>
    <s v="Philadelphia"/>
    <x v="9"/>
    <n v="19134"/>
    <x v="3"/>
    <s v="OFF-ST-10002574"/>
    <x v="1"/>
    <x v="4"/>
    <s v="SAFCO Commercial Wire Shelving, Black"/>
    <n v="552.55999999999995"/>
    <n v="5"/>
    <n v="0.2"/>
    <x v="5772"/>
    <x v="2"/>
    <x v="0"/>
    <x v="3"/>
    <x v="10"/>
  </r>
  <r>
    <n v="7421"/>
    <s v="US-2016-114013"/>
    <d v="2016-03-13T00:00:00"/>
    <d v="2016-03-15T00:00:00"/>
    <s v="Second Class"/>
    <s v="SC-20770"/>
    <x v="34"/>
    <x v="1"/>
    <s v="United States"/>
    <s v="Philadelphia"/>
    <x v="9"/>
    <n v="19134"/>
    <x v="3"/>
    <s v="OFF-BI-10002353"/>
    <x v="1"/>
    <x v="8"/>
    <s v="GBC VeloBind Cover Sets"/>
    <n v="23.16"/>
    <n v="5"/>
    <n v="0.7"/>
    <x v="5773"/>
    <x v="1"/>
    <x v="0"/>
    <x v="3"/>
    <x v="10"/>
  </r>
  <r>
    <n v="7422"/>
    <s v="US-2016-114013"/>
    <d v="2016-03-13T00:00:00"/>
    <d v="2016-03-15T00:00:00"/>
    <s v="Second Class"/>
    <s v="SC-20770"/>
    <x v="34"/>
    <x v="1"/>
    <s v="United States"/>
    <s v="Philadelphia"/>
    <x v="9"/>
    <n v="19134"/>
    <x v="3"/>
    <s v="OFF-ST-10003641"/>
    <x v="1"/>
    <x v="4"/>
    <s v="Space Solutions Industrial Galvanized Steel Shelving."/>
    <n v="126.08"/>
    <n v="2"/>
    <n v="0.2"/>
    <x v="5774"/>
    <x v="2"/>
    <x v="0"/>
    <x v="3"/>
    <x v="10"/>
  </r>
  <r>
    <n v="7423"/>
    <s v="US-2016-114013"/>
    <d v="2016-03-13T00:00:00"/>
    <d v="2016-03-15T00:00:00"/>
    <s v="Second Class"/>
    <s v="SC-20770"/>
    <x v="34"/>
    <x v="1"/>
    <s v="United States"/>
    <s v="Philadelphia"/>
    <x v="9"/>
    <n v="19134"/>
    <x v="3"/>
    <s v="TEC-MA-10001148"/>
    <x v="2"/>
    <x v="15"/>
    <s v="Okidata MB491 Multifunction Printer"/>
    <n v="449.1"/>
    <n v="3"/>
    <n v="0.7"/>
    <x v="5775"/>
    <x v="1"/>
    <x v="0"/>
    <x v="3"/>
    <x v="10"/>
  </r>
  <r>
    <n v="7424"/>
    <s v="CA-2017-135069"/>
    <d v="2017-04-10T00:00:00"/>
    <d v="2017-04-14T00:00:00"/>
    <s v="Standard Class"/>
    <s v="BS-11755"/>
    <x v="94"/>
    <x v="0"/>
    <s v="United States"/>
    <s v="Philadelphia"/>
    <x v="9"/>
    <n v="19143"/>
    <x v="3"/>
    <s v="OFF-AP-10000026"/>
    <x v="1"/>
    <x v="9"/>
    <s v="Tripp Lite Isotel 6 Outlet Surge Protector with Fax/Modem Protection"/>
    <n v="195.10400000000001"/>
    <n v="4"/>
    <n v="0.2"/>
    <x v="5776"/>
    <x v="2"/>
    <x v="3"/>
    <x v="1"/>
    <x v="3"/>
  </r>
  <r>
    <n v="7425"/>
    <s v="CA-2017-135069"/>
    <d v="2017-04-10T00:00:00"/>
    <d v="2017-04-14T00:00:00"/>
    <s v="Standard Class"/>
    <s v="BS-11755"/>
    <x v="94"/>
    <x v="0"/>
    <s v="United States"/>
    <s v="Philadelphia"/>
    <x v="9"/>
    <n v="19143"/>
    <x v="3"/>
    <s v="FUR-FU-10003878"/>
    <x v="0"/>
    <x v="5"/>
    <s v="Linden 10&quot; Round Wall Clock, Black"/>
    <n v="36.671999999999997"/>
    <n v="3"/>
    <n v="0.2"/>
    <x v="5777"/>
    <x v="2"/>
    <x v="3"/>
    <x v="1"/>
    <x v="3"/>
  </r>
  <r>
    <n v="7426"/>
    <s v="CA-2016-101693"/>
    <d v="2016-06-25T00:00:00"/>
    <d v="2016-06-27T00:00:00"/>
    <s v="Second Class"/>
    <s v="LC-17140"/>
    <x v="95"/>
    <x v="0"/>
    <s v="United States"/>
    <s v="Houston"/>
    <x v="5"/>
    <n v="77070"/>
    <x v="2"/>
    <s v="FUR-CH-10001146"/>
    <x v="0"/>
    <x v="1"/>
    <s v="Global Value Mid-Back Manager's Chair, Gray"/>
    <n v="85.245999999999995"/>
    <n v="2"/>
    <n v="0.3"/>
    <x v="5778"/>
    <x v="1"/>
    <x v="0"/>
    <x v="1"/>
    <x v="1"/>
  </r>
  <r>
    <n v="7427"/>
    <s v="CA-2016-101693"/>
    <d v="2016-06-25T00:00:00"/>
    <d v="2016-06-27T00:00:00"/>
    <s v="Second Class"/>
    <s v="LC-17140"/>
    <x v="95"/>
    <x v="0"/>
    <s v="United States"/>
    <s v="Houston"/>
    <x v="5"/>
    <n v="77070"/>
    <x v="2"/>
    <s v="FUR-FU-10003919"/>
    <x v="0"/>
    <x v="5"/>
    <s v="Eldon Executive Woodline II Cherry Finish Desk Accessories"/>
    <n v="32.712000000000003"/>
    <n v="2"/>
    <n v="0.6"/>
    <x v="5779"/>
    <x v="1"/>
    <x v="0"/>
    <x v="1"/>
    <x v="1"/>
  </r>
  <r>
    <n v="7428"/>
    <s v="US-2014-164763"/>
    <d v="2014-03-17T00:00:00"/>
    <d v="2014-03-21T00:00:00"/>
    <s v="Standard Class"/>
    <s v="MH-17440"/>
    <x v="775"/>
    <x v="1"/>
    <s v="United States"/>
    <s v="Jackson"/>
    <x v="35"/>
    <n v="39212"/>
    <x v="0"/>
    <s v="OFF-BI-10000605"/>
    <x v="1"/>
    <x v="8"/>
    <s v="Acco Pressboard Covers with Storage Hooks, 9 1/2&quot; x 11&quot;, Executive Red"/>
    <n v="11.43"/>
    <n v="3"/>
    <n v="0"/>
    <x v="5780"/>
    <x v="0"/>
    <x v="2"/>
    <x v="3"/>
    <x v="10"/>
  </r>
  <r>
    <n v="7429"/>
    <s v="US-2014-164763"/>
    <d v="2014-03-17T00:00:00"/>
    <d v="2014-03-21T00:00:00"/>
    <s v="Standard Class"/>
    <s v="MH-17440"/>
    <x v="775"/>
    <x v="1"/>
    <s v="United States"/>
    <s v="Jackson"/>
    <x v="35"/>
    <n v="39212"/>
    <x v="0"/>
    <s v="OFF-BI-10000309"/>
    <x v="1"/>
    <x v="8"/>
    <s v="GBC Twin Loop Wire Binding Elements, 9/16&quot; Spine, Black"/>
    <n v="30.44"/>
    <n v="2"/>
    <n v="0"/>
    <x v="5057"/>
    <x v="0"/>
    <x v="2"/>
    <x v="3"/>
    <x v="10"/>
  </r>
  <r>
    <n v="7430"/>
    <s v="US-2014-164763"/>
    <d v="2014-03-17T00:00:00"/>
    <d v="2014-03-21T00:00:00"/>
    <s v="Standard Class"/>
    <s v="MH-17440"/>
    <x v="775"/>
    <x v="1"/>
    <s v="United States"/>
    <s v="Jackson"/>
    <x v="35"/>
    <n v="39212"/>
    <x v="0"/>
    <s v="OFF-PA-10003349"/>
    <x v="1"/>
    <x v="10"/>
    <s v="Xerox 1957"/>
    <n v="12.96"/>
    <n v="2"/>
    <n v="0"/>
    <x v="2027"/>
    <x v="0"/>
    <x v="2"/>
    <x v="3"/>
    <x v="10"/>
  </r>
  <r>
    <n v="7431"/>
    <s v="US-2014-164763"/>
    <d v="2014-03-17T00:00:00"/>
    <d v="2014-03-21T00:00:00"/>
    <s v="Standard Class"/>
    <s v="MH-17440"/>
    <x v="775"/>
    <x v="1"/>
    <s v="United States"/>
    <s v="Jackson"/>
    <x v="35"/>
    <n v="39212"/>
    <x v="0"/>
    <s v="OFF-PA-10003063"/>
    <x v="1"/>
    <x v="10"/>
    <s v="EcoTones Memo Sheets"/>
    <n v="16"/>
    <n v="4"/>
    <n v="0"/>
    <x v="4436"/>
    <x v="0"/>
    <x v="2"/>
    <x v="3"/>
    <x v="10"/>
  </r>
  <r>
    <n v="7432"/>
    <s v="US-2014-164763"/>
    <d v="2014-03-17T00:00:00"/>
    <d v="2014-03-21T00:00:00"/>
    <s v="Standard Class"/>
    <s v="MH-17440"/>
    <x v="775"/>
    <x v="1"/>
    <s v="United States"/>
    <s v="Jackson"/>
    <x v="35"/>
    <n v="39212"/>
    <x v="0"/>
    <s v="OFF-AP-10003971"/>
    <x v="1"/>
    <x v="9"/>
    <s v="Belkin 6 Outlet Metallic Surge Strip"/>
    <n v="32.67"/>
    <n v="3"/>
    <n v="0"/>
    <x v="5540"/>
    <x v="0"/>
    <x v="2"/>
    <x v="3"/>
    <x v="10"/>
  </r>
  <r>
    <n v="7433"/>
    <s v="CA-2014-161249"/>
    <d v="2014-08-09T00:00:00"/>
    <d v="2014-08-13T00:00:00"/>
    <s v="Standard Class"/>
    <s v="RD-19720"/>
    <x v="742"/>
    <x v="0"/>
    <s v="United States"/>
    <s v="Phoenix"/>
    <x v="16"/>
    <n v="85023"/>
    <x v="1"/>
    <s v="OFF-FA-10004838"/>
    <x v="1"/>
    <x v="13"/>
    <s v="Super Bands, 12/Pack"/>
    <n v="4.4640000000000004"/>
    <n v="3"/>
    <n v="0.2"/>
    <x v="5781"/>
    <x v="2"/>
    <x v="2"/>
    <x v="2"/>
    <x v="6"/>
  </r>
  <r>
    <n v="7434"/>
    <s v="CA-2014-161249"/>
    <d v="2014-08-09T00:00:00"/>
    <d v="2014-08-13T00:00:00"/>
    <s v="Standard Class"/>
    <s v="RD-19720"/>
    <x v="742"/>
    <x v="0"/>
    <s v="United States"/>
    <s v="Phoenix"/>
    <x v="16"/>
    <n v="85023"/>
    <x v="1"/>
    <s v="OFF-BI-10001097"/>
    <x v="1"/>
    <x v="8"/>
    <s v="Avery Hole Reinforcements"/>
    <n v="9.3450000000000006"/>
    <n v="5"/>
    <n v="0.7"/>
    <x v="5782"/>
    <x v="1"/>
    <x v="2"/>
    <x v="2"/>
    <x v="6"/>
  </r>
  <r>
    <n v="7435"/>
    <s v="CA-2015-148180"/>
    <d v="2015-07-26T00:00:00"/>
    <d v="2015-07-31T00:00:00"/>
    <s v="Standard Class"/>
    <s v="BP-11095"/>
    <x v="162"/>
    <x v="1"/>
    <s v="United States"/>
    <s v="Oxnard"/>
    <x v="1"/>
    <n v="93030"/>
    <x v="1"/>
    <s v="OFF-BI-10000605"/>
    <x v="1"/>
    <x v="8"/>
    <s v="Acco Pressboard Covers with Storage Hooks, 9 1/2&quot; x 11&quot;, Executive Red"/>
    <n v="9.1440000000000001"/>
    <n v="3"/>
    <n v="0.2"/>
    <x v="2185"/>
    <x v="2"/>
    <x v="1"/>
    <x v="2"/>
    <x v="7"/>
  </r>
  <r>
    <n v="7436"/>
    <s v="CA-2015-148180"/>
    <d v="2015-07-26T00:00:00"/>
    <d v="2015-07-31T00:00:00"/>
    <s v="Standard Class"/>
    <s v="BP-11095"/>
    <x v="162"/>
    <x v="1"/>
    <s v="United States"/>
    <s v="Oxnard"/>
    <x v="1"/>
    <n v="93030"/>
    <x v="1"/>
    <s v="OFF-BI-10003314"/>
    <x v="1"/>
    <x v="8"/>
    <s v="Tuff Stuff Recycled Round Ring Binders"/>
    <n v="23.135999999999999"/>
    <n v="6"/>
    <n v="0.2"/>
    <x v="5783"/>
    <x v="2"/>
    <x v="1"/>
    <x v="2"/>
    <x v="7"/>
  </r>
  <r>
    <n v="7437"/>
    <s v="CA-2015-148180"/>
    <d v="2015-07-26T00:00:00"/>
    <d v="2015-07-31T00:00:00"/>
    <s v="Standard Class"/>
    <s v="BP-11095"/>
    <x v="162"/>
    <x v="1"/>
    <s v="United States"/>
    <s v="Oxnard"/>
    <x v="1"/>
    <n v="93030"/>
    <x v="1"/>
    <s v="OFF-AR-10002067"/>
    <x v="1"/>
    <x v="6"/>
    <s v="Newell 334"/>
    <n v="99.2"/>
    <n v="5"/>
    <n v="0"/>
    <x v="1693"/>
    <x v="0"/>
    <x v="1"/>
    <x v="2"/>
    <x v="7"/>
  </r>
  <r>
    <n v="7438"/>
    <s v="CA-2014-165568"/>
    <d v="2014-02-15T00:00:00"/>
    <d v="2014-02-19T00:00:00"/>
    <s v="Standard Class"/>
    <s v="BF-11020"/>
    <x v="292"/>
    <x v="1"/>
    <s v="United States"/>
    <s v="Seattle"/>
    <x v="4"/>
    <n v="98105"/>
    <x v="1"/>
    <s v="OFF-BI-10001031"/>
    <x v="1"/>
    <x v="8"/>
    <s v="Pressboard Data Binders by Wilson Jones"/>
    <n v="21.36"/>
    <n v="5"/>
    <n v="0.2"/>
    <x v="4123"/>
    <x v="2"/>
    <x v="2"/>
    <x v="3"/>
    <x v="11"/>
  </r>
  <r>
    <n v="7439"/>
    <s v="CA-2015-145457"/>
    <d v="2015-03-24T00:00:00"/>
    <d v="2015-03-27T00:00:00"/>
    <s v="Second Class"/>
    <s v="CP-12085"/>
    <x v="434"/>
    <x v="1"/>
    <s v="United States"/>
    <s v="Covington"/>
    <x v="4"/>
    <n v="98042"/>
    <x v="1"/>
    <s v="FUR-FU-10003832"/>
    <x v="0"/>
    <x v="5"/>
    <s v="Eldon Expressions Punched Metal &amp; Wood Desk Accessories, Black &amp; Cherry"/>
    <n v="46.9"/>
    <n v="5"/>
    <n v="0"/>
    <x v="5784"/>
    <x v="0"/>
    <x v="1"/>
    <x v="3"/>
    <x v="10"/>
  </r>
  <r>
    <n v="7440"/>
    <s v="US-2017-163657"/>
    <d v="2017-09-02T00:00:00"/>
    <d v="2017-09-06T00:00:00"/>
    <s v="Standard Class"/>
    <s v="JL-15235"/>
    <x v="538"/>
    <x v="0"/>
    <s v="United States"/>
    <s v="Los Angeles"/>
    <x v="1"/>
    <n v="90049"/>
    <x v="1"/>
    <s v="OFF-BI-10000138"/>
    <x v="1"/>
    <x v="8"/>
    <s v="Acco Translucent Poly Ring Binders"/>
    <n v="18.72"/>
    <n v="5"/>
    <n v="0.2"/>
    <x v="173"/>
    <x v="2"/>
    <x v="3"/>
    <x v="2"/>
    <x v="8"/>
  </r>
  <r>
    <n v="7441"/>
    <s v="US-2017-163657"/>
    <d v="2017-09-02T00:00:00"/>
    <d v="2017-09-06T00:00:00"/>
    <s v="Standard Class"/>
    <s v="JL-15235"/>
    <x v="538"/>
    <x v="0"/>
    <s v="United States"/>
    <s v="Los Angeles"/>
    <x v="1"/>
    <n v="90049"/>
    <x v="1"/>
    <s v="FUR-TA-10004607"/>
    <x v="0"/>
    <x v="3"/>
    <s v="Hon 2111 Invitation Series Straight Table"/>
    <n v="236.52799999999999"/>
    <n v="2"/>
    <n v="0.2"/>
    <x v="5785"/>
    <x v="2"/>
    <x v="3"/>
    <x v="2"/>
    <x v="8"/>
  </r>
  <r>
    <n v="7442"/>
    <s v="CA-2015-120446"/>
    <d v="2015-11-16T00:00:00"/>
    <d v="2015-11-18T00:00:00"/>
    <s v="First Class"/>
    <s v="JG-15805"/>
    <x v="189"/>
    <x v="1"/>
    <s v="United States"/>
    <s v="San Diego"/>
    <x v="1"/>
    <n v="92105"/>
    <x v="1"/>
    <s v="OFF-LA-10003148"/>
    <x v="1"/>
    <x v="2"/>
    <s v="Avery 51"/>
    <n v="18.899999999999999"/>
    <n v="3"/>
    <n v="0"/>
    <x v="276"/>
    <x v="0"/>
    <x v="1"/>
    <x v="0"/>
    <x v="0"/>
  </r>
  <r>
    <n v="7443"/>
    <s v="CA-2014-109932"/>
    <d v="2014-12-09T00:00:00"/>
    <d v="2014-12-11T00:00:00"/>
    <s v="First Class"/>
    <s v="VP-21760"/>
    <x v="778"/>
    <x v="1"/>
    <s v="United States"/>
    <s v="Brownsville"/>
    <x v="5"/>
    <n v="78521"/>
    <x v="2"/>
    <s v="OFF-PA-10001804"/>
    <x v="1"/>
    <x v="10"/>
    <s v="Xerox 195"/>
    <n v="10.688000000000001"/>
    <n v="2"/>
    <n v="0.2"/>
    <x v="1490"/>
    <x v="2"/>
    <x v="2"/>
    <x v="0"/>
    <x v="4"/>
  </r>
  <r>
    <n v="7444"/>
    <s v="CA-2014-109932"/>
    <d v="2014-12-09T00:00:00"/>
    <d v="2014-12-11T00:00:00"/>
    <s v="First Class"/>
    <s v="VP-21760"/>
    <x v="778"/>
    <x v="1"/>
    <s v="United States"/>
    <s v="Brownsville"/>
    <x v="5"/>
    <n v="78521"/>
    <x v="2"/>
    <s v="OFF-ST-10000036"/>
    <x v="1"/>
    <x v="4"/>
    <s v="Recycled Data-Pak for Archival Bound Computer Printouts, 12-1/2 x 12-1/2 x 16"/>
    <n v="237.096"/>
    <n v="3"/>
    <n v="0.2"/>
    <x v="5786"/>
    <x v="2"/>
    <x v="2"/>
    <x v="0"/>
    <x v="4"/>
  </r>
  <r>
    <n v="7445"/>
    <s v="CA-2017-127474"/>
    <d v="2017-02-03T00:00:00"/>
    <d v="2017-02-07T00:00:00"/>
    <s v="Second Class"/>
    <s v="RD-19810"/>
    <x v="279"/>
    <x v="2"/>
    <s v="United States"/>
    <s v="Chicago"/>
    <x v="10"/>
    <n v="60610"/>
    <x v="2"/>
    <s v="OFF-PA-10001166"/>
    <x v="1"/>
    <x v="10"/>
    <s v="Xerox 2"/>
    <n v="5.1840000000000002"/>
    <n v="1"/>
    <n v="0.2"/>
    <x v="1653"/>
    <x v="2"/>
    <x v="3"/>
    <x v="3"/>
    <x v="11"/>
  </r>
  <r>
    <n v="7446"/>
    <s v="CA-2017-127474"/>
    <d v="2017-02-03T00:00:00"/>
    <d v="2017-02-07T00:00:00"/>
    <s v="Second Class"/>
    <s v="RD-19810"/>
    <x v="279"/>
    <x v="2"/>
    <s v="United States"/>
    <s v="Chicago"/>
    <x v="10"/>
    <n v="60610"/>
    <x v="2"/>
    <s v="OFF-PA-10001033"/>
    <x v="1"/>
    <x v="10"/>
    <s v="Xerox 1893"/>
    <n v="65.584000000000003"/>
    <n v="2"/>
    <n v="0.2"/>
    <x v="5787"/>
    <x v="2"/>
    <x v="3"/>
    <x v="3"/>
    <x v="11"/>
  </r>
  <r>
    <n v="7447"/>
    <s v="CA-2017-127474"/>
    <d v="2017-02-03T00:00:00"/>
    <d v="2017-02-07T00:00:00"/>
    <s v="Second Class"/>
    <s v="RD-19810"/>
    <x v="279"/>
    <x v="2"/>
    <s v="United States"/>
    <s v="Chicago"/>
    <x v="10"/>
    <n v="60610"/>
    <x v="2"/>
    <s v="FUR-FU-10004597"/>
    <x v="0"/>
    <x v="5"/>
    <s v="Eldon Cleatmat Chair Mats for Medium Pile Carpets"/>
    <n v="22.2"/>
    <n v="1"/>
    <n v="0.6"/>
    <x v="5788"/>
    <x v="1"/>
    <x v="3"/>
    <x v="3"/>
    <x v="11"/>
  </r>
  <r>
    <n v="7448"/>
    <s v="CA-2017-127474"/>
    <d v="2017-02-03T00:00:00"/>
    <d v="2017-02-07T00:00:00"/>
    <s v="Second Class"/>
    <s v="RD-19810"/>
    <x v="279"/>
    <x v="2"/>
    <s v="United States"/>
    <s v="Chicago"/>
    <x v="10"/>
    <n v="60610"/>
    <x v="2"/>
    <s v="OFF-PA-10000418"/>
    <x v="1"/>
    <x v="10"/>
    <s v="Xerox 189"/>
    <n v="419.4"/>
    <n v="5"/>
    <n v="0.2"/>
    <x v="1294"/>
    <x v="2"/>
    <x v="3"/>
    <x v="3"/>
    <x v="11"/>
  </r>
  <r>
    <n v="7449"/>
    <s v="CA-2017-115448"/>
    <d v="2017-11-11T00:00:00"/>
    <d v="2017-11-14T00:00:00"/>
    <s v="First Class"/>
    <s v="MH-18025"/>
    <x v="659"/>
    <x v="0"/>
    <s v="United States"/>
    <s v="Knoxville"/>
    <x v="18"/>
    <n v="37918"/>
    <x v="0"/>
    <s v="FUR-FU-10004090"/>
    <x v="0"/>
    <x v="5"/>
    <s v="Executive Impressions 14&quot; Contract Wall Clock"/>
    <n v="88.92"/>
    <n v="5"/>
    <n v="0.2"/>
    <x v="5789"/>
    <x v="2"/>
    <x v="3"/>
    <x v="0"/>
    <x v="0"/>
  </r>
  <r>
    <n v="7450"/>
    <s v="CA-2017-105669"/>
    <d v="2017-09-17T00:00:00"/>
    <d v="2017-09-22T00:00:00"/>
    <s v="Second Class"/>
    <s v="SJ-20125"/>
    <x v="319"/>
    <x v="2"/>
    <s v="United States"/>
    <s v="Houston"/>
    <x v="5"/>
    <n v="77036"/>
    <x v="2"/>
    <s v="OFF-AR-10000390"/>
    <x v="1"/>
    <x v="6"/>
    <s v="Newell Chalk Holder"/>
    <n v="9.9120000000000008"/>
    <n v="3"/>
    <n v="0.2"/>
    <x v="5224"/>
    <x v="2"/>
    <x v="3"/>
    <x v="2"/>
    <x v="8"/>
  </r>
  <r>
    <n v="7451"/>
    <s v="CA-2017-105669"/>
    <d v="2017-09-17T00:00:00"/>
    <d v="2017-09-22T00:00:00"/>
    <s v="Second Class"/>
    <s v="SJ-20125"/>
    <x v="319"/>
    <x v="2"/>
    <s v="United States"/>
    <s v="Houston"/>
    <x v="5"/>
    <n v="77036"/>
    <x v="2"/>
    <s v="FUR-CH-10003774"/>
    <x v="0"/>
    <x v="1"/>
    <s v="Global Wood Trimmed Manager's Task Chair, Khaki"/>
    <n v="318.43"/>
    <n v="5"/>
    <n v="0.3"/>
    <x v="2825"/>
    <x v="1"/>
    <x v="3"/>
    <x v="2"/>
    <x v="8"/>
  </r>
  <r>
    <n v="7452"/>
    <s v="CA-2017-105669"/>
    <d v="2017-09-17T00:00:00"/>
    <d v="2017-09-22T00:00:00"/>
    <s v="Second Class"/>
    <s v="SJ-20125"/>
    <x v="319"/>
    <x v="2"/>
    <s v="United States"/>
    <s v="Houston"/>
    <x v="5"/>
    <n v="77036"/>
    <x v="2"/>
    <s v="OFF-BI-10002412"/>
    <x v="1"/>
    <x v="8"/>
    <s v="Wilson Jones “Snap” Scratch Pad Binder Tool for Ring Binders"/>
    <n v="5.8"/>
    <n v="5"/>
    <n v="0.8"/>
    <x v="5790"/>
    <x v="1"/>
    <x v="3"/>
    <x v="2"/>
    <x v="8"/>
  </r>
  <r>
    <n v="7453"/>
    <s v="CA-2017-105669"/>
    <d v="2017-09-17T00:00:00"/>
    <d v="2017-09-22T00:00:00"/>
    <s v="Second Class"/>
    <s v="SJ-20125"/>
    <x v="319"/>
    <x v="2"/>
    <s v="United States"/>
    <s v="Houston"/>
    <x v="5"/>
    <n v="77036"/>
    <x v="2"/>
    <s v="TEC-PH-10002415"/>
    <x v="2"/>
    <x v="7"/>
    <s v="Polycom VoiceStation 500 Conference phone"/>
    <n v="1415.76"/>
    <n v="6"/>
    <n v="0.2"/>
    <x v="5791"/>
    <x v="2"/>
    <x v="3"/>
    <x v="2"/>
    <x v="8"/>
  </r>
  <r>
    <n v="7454"/>
    <s v="CA-2017-134796"/>
    <d v="2017-06-25T00:00:00"/>
    <d v="2017-07-01T00:00:00"/>
    <s v="Standard Class"/>
    <s v="FM-14380"/>
    <x v="248"/>
    <x v="0"/>
    <s v="United States"/>
    <s v="Bolingbrook"/>
    <x v="10"/>
    <n v="60440"/>
    <x v="2"/>
    <s v="TEC-PH-10003505"/>
    <x v="2"/>
    <x v="7"/>
    <s v="Geemarc AmpliPOWER60"/>
    <n v="148.47999999999999"/>
    <n v="2"/>
    <n v="0.2"/>
    <x v="1551"/>
    <x v="2"/>
    <x v="3"/>
    <x v="1"/>
    <x v="1"/>
  </r>
  <r>
    <n v="7455"/>
    <s v="CA-2016-137743"/>
    <d v="2016-07-30T00:00:00"/>
    <d v="2016-08-04T00:00:00"/>
    <s v="Standard Class"/>
    <s v="KH-16360"/>
    <x v="347"/>
    <x v="0"/>
    <s v="United States"/>
    <s v="Chicago"/>
    <x v="10"/>
    <n v="60623"/>
    <x v="2"/>
    <s v="OFF-LA-10003663"/>
    <x v="1"/>
    <x v="2"/>
    <s v="Avery 498"/>
    <n v="9.2479999999999993"/>
    <n v="4"/>
    <n v="0.2"/>
    <x v="5792"/>
    <x v="2"/>
    <x v="0"/>
    <x v="2"/>
    <x v="7"/>
  </r>
  <r>
    <n v="7456"/>
    <s v="CA-2016-137743"/>
    <d v="2016-07-30T00:00:00"/>
    <d v="2016-08-04T00:00:00"/>
    <s v="Standard Class"/>
    <s v="KH-16360"/>
    <x v="347"/>
    <x v="0"/>
    <s v="United States"/>
    <s v="Chicago"/>
    <x v="10"/>
    <n v="60623"/>
    <x v="2"/>
    <s v="OFF-ST-10001780"/>
    <x v="1"/>
    <x v="4"/>
    <s v="Tennsco 16-Compartment Lockers with Coat Rack"/>
    <n v="1036.624"/>
    <n v="2"/>
    <n v="0.2"/>
    <x v="2733"/>
    <x v="2"/>
    <x v="0"/>
    <x v="2"/>
    <x v="7"/>
  </r>
  <r>
    <n v="7457"/>
    <s v="CA-2015-137974"/>
    <d v="2015-04-16T00:00:00"/>
    <d v="2015-04-18T00:00:00"/>
    <s v="First Class"/>
    <s v="LL-16840"/>
    <x v="328"/>
    <x v="0"/>
    <s v="United States"/>
    <s v="Waynesboro"/>
    <x v="17"/>
    <n v="22980"/>
    <x v="0"/>
    <s v="TEC-PH-10002033"/>
    <x v="2"/>
    <x v="7"/>
    <s v="Konftel 250 Conference phone - Charcoal black"/>
    <n v="569.64"/>
    <n v="2"/>
    <n v="0"/>
    <x v="5793"/>
    <x v="0"/>
    <x v="1"/>
    <x v="1"/>
    <x v="3"/>
  </r>
  <r>
    <n v="7458"/>
    <s v="CA-2015-137974"/>
    <d v="2015-04-16T00:00:00"/>
    <d v="2015-04-18T00:00:00"/>
    <s v="First Class"/>
    <s v="LL-16840"/>
    <x v="328"/>
    <x v="0"/>
    <s v="United States"/>
    <s v="Waynesboro"/>
    <x v="17"/>
    <n v="22980"/>
    <x v="0"/>
    <s v="OFF-BI-10001036"/>
    <x v="1"/>
    <x v="8"/>
    <s v="Cardinal EasyOpen D-Ring Binders"/>
    <n v="9.14"/>
    <n v="1"/>
    <n v="0"/>
    <x v="5794"/>
    <x v="0"/>
    <x v="1"/>
    <x v="1"/>
    <x v="3"/>
  </r>
  <r>
    <n v="7459"/>
    <s v="CA-2015-137974"/>
    <d v="2015-04-16T00:00:00"/>
    <d v="2015-04-18T00:00:00"/>
    <s v="First Class"/>
    <s v="LL-16840"/>
    <x v="328"/>
    <x v="0"/>
    <s v="United States"/>
    <s v="Waynesboro"/>
    <x v="17"/>
    <n v="22980"/>
    <x v="0"/>
    <s v="FUR-FU-10001468"/>
    <x v="0"/>
    <x v="5"/>
    <s v="Tenex Antistatic Computer Chair Mats"/>
    <n v="1196.8599999999999"/>
    <n v="7"/>
    <n v="0"/>
    <x v="5795"/>
    <x v="0"/>
    <x v="1"/>
    <x v="1"/>
    <x v="3"/>
  </r>
  <r>
    <n v="7460"/>
    <s v="CA-2015-137974"/>
    <d v="2015-04-16T00:00:00"/>
    <d v="2015-04-18T00:00:00"/>
    <s v="First Class"/>
    <s v="LL-16840"/>
    <x v="328"/>
    <x v="0"/>
    <s v="United States"/>
    <s v="Waynesboro"/>
    <x v="17"/>
    <n v="22980"/>
    <x v="0"/>
    <s v="FUR-BO-10001519"/>
    <x v="0"/>
    <x v="0"/>
    <s v="O'Sullivan 3-Shelf Heavy-Duty Bookcases"/>
    <n v="523.26"/>
    <n v="9"/>
    <n v="0"/>
    <x v="5796"/>
    <x v="0"/>
    <x v="1"/>
    <x v="1"/>
    <x v="3"/>
  </r>
  <r>
    <n v="7461"/>
    <s v="US-2015-136987"/>
    <d v="2015-04-11T00:00:00"/>
    <d v="2015-04-14T00:00:00"/>
    <s v="Second Class"/>
    <s v="AR-10540"/>
    <x v="481"/>
    <x v="0"/>
    <s v="United States"/>
    <s v="Los Angeles"/>
    <x v="1"/>
    <n v="90004"/>
    <x v="1"/>
    <s v="TEC-CO-10001943"/>
    <x v="2"/>
    <x v="16"/>
    <s v="Canon PC-428 Personal Copier"/>
    <n v="639.96799999999996"/>
    <n v="4"/>
    <n v="0.2"/>
    <x v="5797"/>
    <x v="2"/>
    <x v="1"/>
    <x v="1"/>
    <x v="3"/>
  </r>
  <r>
    <n v="7462"/>
    <s v="US-2015-136987"/>
    <d v="2015-04-11T00:00:00"/>
    <d v="2015-04-14T00:00:00"/>
    <s v="Second Class"/>
    <s v="AR-10540"/>
    <x v="481"/>
    <x v="0"/>
    <s v="United States"/>
    <s v="Los Angeles"/>
    <x v="1"/>
    <n v="90004"/>
    <x v="1"/>
    <s v="OFF-PA-10003127"/>
    <x v="1"/>
    <x v="10"/>
    <s v="Easy-staple paper"/>
    <n v="52.76"/>
    <n v="2"/>
    <n v="0"/>
    <x v="5798"/>
    <x v="0"/>
    <x v="1"/>
    <x v="1"/>
    <x v="3"/>
  </r>
  <r>
    <n v="7463"/>
    <s v="CA-2015-138485"/>
    <d v="2015-02-27T00:00:00"/>
    <d v="2015-03-01T00:00:00"/>
    <s v="Second Class"/>
    <s v="NP-18670"/>
    <x v="73"/>
    <x v="0"/>
    <s v="United States"/>
    <s v="Seattle"/>
    <x v="4"/>
    <n v="98105"/>
    <x v="1"/>
    <s v="TEC-AC-10002076"/>
    <x v="2"/>
    <x v="11"/>
    <s v="Microsoft Natural Keyboard Elite"/>
    <n v="538.91999999999996"/>
    <n v="9"/>
    <n v="0"/>
    <x v="5799"/>
    <x v="0"/>
    <x v="1"/>
    <x v="3"/>
    <x v="11"/>
  </r>
  <r>
    <n v="7464"/>
    <s v="CA-2016-103709"/>
    <d v="2016-09-08T00:00:00"/>
    <d v="2016-09-15T00:00:00"/>
    <s v="Standard Class"/>
    <s v="LP-17095"/>
    <x v="431"/>
    <x v="0"/>
    <s v="United States"/>
    <s v="Visalia"/>
    <x v="1"/>
    <n v="93277"/>
    <x v="1"/>
    <s v="OFF-AR-10003338"/>
    <x v="1"/>
    <x v="6"/>
    <s v="Eberhard Faber 3 1/2&quot; Golf Pencils"/>
    <n v="14.88"/>
    <n v="2"/>
    <n v="0"/>
    <x v="4087"/>
    <x v="0"/>
    <x v="0"/>
    <x v="2"/>
    <x v="8"/>
  </r>
  <r>
    <n v="7465"/>
    <s v="CA-2016-103709"/>
    <d v="2016-09-08T00:00:00"/>
    <d v="2016-09-15T00:00:00"/>
    <s v="Standard Class"/>
    <s v="LP-17095"/>
    <x v="431"/>
    <x v="0"/>
    <s v="United States"/>
    <s v="Visalia"/>
    <x v="1"/>
    <n v="93277"/>
    <x v="1"/>
    <s v="OFF-PA-10004610"/>
    <x v="1"/>
    <x v="10"/>
    <s v="Xerox 1900"/>
    <n v="34.24"/>
    <n v="8"/>
    <n v="0"/>
    <x v="5800"/>
    <x v="0"/>
    <x v="0"/>
    <x v="2"/>
    <x v="8"/>
  </r>
  <r>
    <n v="7466"/>
    <s v="CA-2016-103709"/>
    <d v="2016-09-08T00:00:00"/>
    <d v="2016-09-15T00:00:00"/>
    <s v="Standard Class"/>
    <s v="LP-17095"/>
    <x v="431"/>
    <x v="0"/>
    <s v="United States"/>
    <s v="Visalia"/>
    <x v="1"/>
    <n v="93277"/>
    <x v="1"/>
    <s v="OFF-ST-10001272"/>
    <x v="1"/>
    <x v="4"/>
    <s v="Mini 13-1/2 Capacity Data Binder Rack, Pearl"/>
    <n v="261.74"/>
    <n v="2"/>
    <n v="0"/>
    <x v="2353"/>
    <x v="0"/>
    <x v="0"/>
    <x v="2"/>
    <x v="8"/>
  </r>
  <r>
    <n v="7467"/>
    <s v="CA-2016-138282"/>
    <d v="2016-05-19T00:00:00"/>
    <d v="2016-05-23T00:00:00"/>
    <s v="Standard Class"/>
    <s v="AH-10690"/>
    <x v="706"/>
    <x v="1"/>
    <s v="United States"/>
    <s v="Los Angeles"/>
    <x v="1"/>
    <n v="90008"/>
    <x v="1"/>
    <s v="OFF-AP-10001366"/>
    <x v="1"/>
    <x v="9"/>
    <s v="Staple holder"/>
    <n v="87.84"/>
    <n v="8"/>
    <n v="0"/>
    <x v="5801"/>
    <x v="0"/>
    <x v="0"/>
    <x v="1"/>
    <x v="5"/>
  </r>
  <r>
    <n v="7468"/>
    <s v="CA-2017-148985"/>
    <d v="2017-11-11T00:00:00"/>
    <d v="2017-11-15T00:00:00"/>
    <s v="Second Class"/>
    <s v="TB-21190"/>
    <x v="353"/>
    <x v="2"/>
    <s v="United States"/>
    <s v="Los Angeles"/>
    <x v="1"/>
    <n v="90045"/>
    <x v="1"/>
    <s v="FUR-FU-10001424"/>
    <x v="0"/>
    <x v="5"/>
    <s v="Dax Clear Box Frame"/>
    <n v="34.92"/>
    <n v="4"/>
    <n v="0"/>
    <x v="5802"/>
    <x v="0"/>
    <x v="3"/>
    <x v="0"/>
    <x v="0"/>
  </r>
  <r>
    <n v="7469"/>
    <s v="CA-2014-138100"/>
    <d v="2014-09-15T00:00:00"/>
    <d v="2014-09-20T00:00:00"/>
    <s v="Standard Class"/>
    <s v="AA-10315"/>
    <x v="397"/>
    <x v="0"/>
    <s v="United States"/>
    <s v="New York City"/>
    <x v="15"/>
    <n v="10011"/>
    <x v="3"/>
    <s v="OFF-PA-10000349"/>
    <x v="1"/>
    <x v="10"/>
    <s v="Easy-staple paper"/>
    <n v="14.94"/>
    <n v="3"/>
    <n v="0"/>
    <x v="1937"/>
    <x v="0"/>
    <x v="2"/>
    <x v="2"/>
    <x v="8"/>
  </r>
  <r>
    <n v="7470"/>
    <s v="CA-2014-138100"/>
    <d v="2014-09-15T00:00:00"/>
    <d v="2014-09-20T00:00:00"/>
    <s v="Standard Class"/>
    <s v="AA-10315"/>
    <x v="397"/>
    <x v="0"/>
    <s v="United States"/>
    <s v="New York City"/>
    <x v="15"/>
    <n v="10011"/>
    <x v="3"/>
    <s v="FUR-FU-10002456"/>
    <x v="0"/>
    <x v="5"/>
    <s v="Master Caster Door Stop, Large Neon Orange"/>
    <n v="14.56"/>
    <n v="2"/>
    <n v="0"/>
    <x v="3365"/>
    <x v="0"/>
    <x v="2"/>
    <x v="2"/>
    <x v="8"/>
  </r>
  <r>
    <n v="7471"/>
    <s v="CA-2015-100734"/>
    <d v="2015-09-15T00:00:00"/>
    <d v="2015-09-20T00:00:00"/>
    <s v="Standard Class"/>
    <s v="AC-10615"/>
    <x v="556"/>
    <x v="1"/>
    <s v="United States"/>
    <s v="Philadelphia"/>
    <x v="9"/>
    <n v="19143"/>
    <x v="3"/>
    <s v="OFF-BI-10002609"/>
    <x v="1"/>
    <x v="8"/>
    <s v="Avery Hidden Tab Dividers for Binding Systems"/>
    <n v="3.5760000000000001"/>
    <n v="4"/>
    <n v="0.7"/>
    <x v="5803"/>
    <x v="1"/>
    <x v="1"/>
    <x v="2"/>
    <x v="8"/>
  </r>
  <r>
    <n v="7472"/>
    <s v="CA-2015-100734"/>
    <d v="2015-09-15T00:00:00"/>
    <d v="2015-09-20T00:00:00"/>
    <s v="Standard Class"/>
    <s v="AC-10615"/>
    <x v="556"/>
    <x v="1"/>
    <s v="United States"/>
    <s v="Philadelphia"/>
    <x v="9"/>
    <n v="19143"/>
    <x v="3"/>
    <s v="OFF-ST-10001522"/>
    <x v="1"/>
    <x v="4"/>
    <s v="Gould Plastics 18-Pocket Panel Bin, 34w x 5-1/4d x 20-1/2h"/>
    <n v="147.184"/>
    <n v="2"/>
    <n v="0.2"/>
    <x v="3023"/>
    <x v="2"/>
    <x v="1"/>
    <x v="2"/>
    <x v="8"/>
  </r>
  <r>
    <n v="7473"/>
    <s v="CA-2016-139997"/>
    <d v="2016-07-01T00:00:00"/>
    <d v="2016-07-03T00:00:00"/>
    <s v="First Class"/>
    <s v="EM-14140"/>
    <x v="670"/>
    <x v="2"/>
    <s v="United States"/>
    <s v="Lehi"/>
    <x v="7"/>
    <n v="84043"/>
    <x v="1"/>
    <s v="TEC-CO-10000971"/>
    <x v="2"/>
    <x v="16"/>
    <s v="Hewlett Packard 310 Color Digital Copier"/>
    <n v="1499.95"/>
    <n v="5"/>
    <n v="0"/>
    <x v="5804"/>
    <x v="0"/>
    <x v="0"/>
    <x v="2"/>
    <x v="7"/>
  </r>
  <r>
    <n v="7474"/>
    <s v="CA-2016-109652"/>
    <d v="2016-04-10T00:00:00"/>
    <d v="2016-04-15T00:00:00"/>
    <s v="Standard Class"/>
    <s v="QJ-19255"/>
    <x v="425"/>
    <x v="1"/>
    <s v="United States"/>
    <s v="Chicago"/>
    <x v="10"/>
    <n v="60653"/>
    <x v="2"/>
    <s v="OFF-AR-10000034"/>
    <x v="1"/>
    <x v="6"/>
    <s v="BIC Brite Liner Grip Highlighters, Assorted, 5/Pack"/>
    <n v="13.568"/>
    <n v="4"/>
    <n v="0.2"/>
    <x v="5805"/>
    <x v="2"/>
    <x v="0"/>
    <x v="1"/>
    <x v="3"/>
  </r>
  <r>
    <n v="7475"/>
    <s v="CA-2014-167199"/>
    <d v="2014-01-06T00:00:00"/>
    <d v="2014-01-10T00:00:00"/>
    <s v="Standard Class"/>
    <s v="ME-17320"/>
    <x v="467"/>
    <x v="2"/>
    <s v="United States"/>
    <s v="Henderson"/>
    <x v="0"/>
    <n v="42420"/>
    <x v="0"/>
    <s v="FUR-CH-10004063"/>
    <x v="0"/>
    <x v="1"/>
    <s v="Global Deluxe High-Back Manager's Chair"/>
    <n v="2573.8200000000002"/>
    <n v="9"/>
    <n v="0"/>
    <x v="5806"/>
    <x v="0"/>
    <x v="2"/>
    <x v="3"/>
    <x v="9"/>
  </r>
  <r>
    <n v="7476"/>
    <s v="CA-2014-167199"/>
    <d v="2014-01-06T00:00:00"/>
    <d v="2014-01-10T00:00:00"/>
    <s v="Standard Class"/>
    <s v="ME-17320"/>
    <x v="467"/>
    <x v="2"/>
    <s v="United States"/>
    <s v="Henderson"/>
    <x v="0"/>
    <n v="42420"/>
    <x v="0"/>
    <s v="OFF-BI-10004632"/>
    <x v="1"/>
    <x v="8"/>
    <s v="Ibico Hi-Tech Manual Binding System"/>
    <n v="609.98"/>
    <n v="2"/>
    <n v="0"/>
    <x v="5807"/>
    <x v="0"/>
    <x v="2"/>
    <x v="3"/>
    <x v="9"/>
  </r>
  <r>
    <n v="7477"/>
    <s v="CA-2014-167199"/>
    <d v="2014-01-06T00:00:00"/>
    <d v="2014-01-10T00:00:00"/>
    <s v="Standard Class"/>
    <s v="ME-17320"/>
    <x v="467"/>
    <x v="2"/>
    <s v="United States"/>
    <s v="Henderson"/>
    <x v="0"/>
    <n v="42420"/>
    <x v="0"/>
    <s v="OFF-AR-10001662"/>
    <x v="1"/>
    <x v="6"/>
    <s v="Rogers Handheld Barrel Pencil Sharpener"/>
    <n v="5.48"/>
    <n v="2"/>
    <n v="0"/>
    <x v="5808"/>
    <x v="0"/>
    <x v="2"/>
    <x v="3"/>
    <x v="9"/>
  </r>
  <r>
    <n v="7478"/>
    <s v="CA-2014-167199"/>
    <d v="2014-01-06T00:00:00"/>
    <d v="2014-01-10T00:00:00"/>
    <s v="Standard Class"/>
    <s v="ME-17320"/>
    <x v="467"/>
    <x v="2"/>
    <s v="United States"/>
    <s v="Henderson"/>
    <x v="0"/>
    <n v="42420"/>
    <x v="0"/>
    <s v="TEC-PH-10004977"/>
    <x v="2"/>
    <x v="7"/>
    <s v="GE 30524EE4"/>
    <n v="391.98"/>
    <n v="2"/>
    <n v="0"/>
    <x v="4189"/>
    <x v="0"/>
    <x v="2"/>
    <x v="3"/>
    <x v="9"/>
  </r>
  <r>
    <n v="7479"/>
    <s v="CA-2014-167199"/>
    <d v="2014-01-06T00:00:00"/>
    <d v="2014-01-10T00:00:00"/>
    <s v="Standard Class"/>
    <s v="ME-17320"/>
    <x v="467"/>
    <x v="2"/>
    <s v="United States"/>
    <s v="Henderson"/>
    <x v="0"/>
    <n v="42420"/>
    <x v="0"/>
    <s v="TEC-PH-10004539"/>
    <x v="2"/>
    <x v="7"/>
    <s v="Wireless Extenders zBoost YX545 SOHO Signal Booster"/>
    <n v="755.96"/>
    <n v="4"/>
    <n v="0"/>
    <x v="5809"/>
    <x v="0"/>
    <x v="2"/>
    <x v="3"/>
    <x v="9"/>
  </r>
  <r>
    <n v="7480"/>
    <s v="CA-2014-167199"/>
    <d v="2014-01-06T00:00:00"/>
    <d v="2014-01-10T00:00:00"/>
    <s v="Standard Class"/>
    <s v="ME-17320"/>
    <x v="467"/>
    <x v="2"/>
    <s v="United States"/>
    <s v="Henderson"/>
    <x v="0"/>
    <n v="42420"/>
    <x v="0"/>
    <s v="OFF-FA-10001883"/>
    <x v="1"/>
    <x v="13"/>
    <s v="Alliance Super-Size Bands, Assorted Sizes"/>
    <n v="31.12"/>
    <n v="4"/>
    <n v="0"/>
    <x v="5810"/>
    <x v="0"/>
    <x v="2"/>
    <x v="3"/>
    <x v="9"/>
  </r>
  <r>
    <n v="7481"/>
    <s v="CA-2014-167199"/>
    <d v="2014-01-06T00:00:00"/>
    <d v="2014-01-10T00:00:00"/>
    <s v="Standard Class"/>
    <s v="ME-17320"/>
    <x v="467"/>
    <x v="2"/>
    <s v="United States"/>
    <s v="Henderson"/>
    <x v="0"/>
    <n v="42420"/>
    <x v="0"/>
    <s v="OFF-PA-10000955"/>
    <x v="1"/>
    <x v="10"/>
    <s v="Southworth 25% Cotton Granite Paper &amp; Envelopes"/>
    <n v="6.54"/>
    <n v="1"/>
    <n v="0"/>
    <x v="5811"/>
    <x v="0"/>
    <x v="2"/>
    <x v="3"/>
    <x v="9"/>
  </r>
  <r>
    <n v="7482"/>
    <s v="CA-2016-124583"/>
    <d v="2016-09-01T00:00:00"/>
    <d v="2016-09-03T00:00:00"/>
    <s v="Second Class"/>
    <s v="LB-16795"/>
    <x v="697"/>
    <x v="2"/>
    <s v="United States"/>
    <s v="Huntington Beach"/>
    <x v="1"/>
    <n v="92646"/>
    <x v="1"/>
    <s v="OFF-EN-10002500"/>
    <x v="1"/>
    <x v="12"/>
    <s v="Globe Weis Peel &amp; Seel First Class Envelopes"/>
    <n v="12.78"/>
    <n v="1"/>
    <n v="0"/>
    <x v="5812"/>
    <x v="0"/>
    <x v="0"/>
    <x v="2"/>
    <x v="8"/>
  </r>
  <r>
    <n v="7483"/>
    <s v="CA-2014-113964"/>
    <d v="2014-09-23T00:00:00"/>
    <d v="2014-09-30T00:00:00"/>
    <s v="Standard Class"/>
    <s v="JP-16135"/>
    <x v="655"/>
    <x v="2"/>
    <s v="United States"/>
    <s v="New York City"/>
    <x v="15"/>
    <n v="10011"/>
    <x v="3"/>
    <s v="OFF-BI-10004654"/>
    <x v="1"/>
    <x v="8"/>
    <s v="Avery Binding System Hidden Tab Executive Style Index Sets"/>
    <n v="18.463999999999999"/>
    <n v="4"/>
    <n v="0.2"/>
    <x v="5813"/>
    <x v="2"/>
    <x v="2"/>
    <x v="2"/>
    <x v="8"/>
  </r>
  <r>
    <n v="7484"/>
    <s v="CA-2014-129938"/>
    <d v="2014-12-15T00:00:00"/>
    <d v="2014-12-17T00:00:00"/>
    <s v="Second Class"/>
    <s v="EB-13705"/>
    <x v="182"/>
    <x v="1"/>
    <s v="United States"/>
    <s v="Philadelphia"/>
    <x v="9"/>
    <n v="19140"/>
    <x v="3"/>
    <s v="FUR-CH-10003774"/>
    <x v="0"/>
    <x v="1"/>
    <s v="Global Wood Trimmed Manager's Task Chair, Khaki"/>
    <n v="445.80200000000002"/>
    <n v="7"/>
    <n v="0.3"/>
    <x v="5814"/>
    <x v="1"/>
    <x v="2"/>
    <x v="0"/>
    <x v="4"/>
  </r>
  <r>
    <n v="7485"/>
    <s v="CA-2017-135111"/>
    <d v="2017-12-28T00:00:00"/>
    <d v="2018-01-02T00:00:00"/>
    <s v="Standard Class"/>
    <s v="CS-12400"/>
    <x v="37"/>
    <x v="2"/>
    <s v="United States"/>
    <s v="Fargo"/>
    <x v="46"/>
    <n v="58103"/>
    <x v="2"/>
    <s v="OFF-AR-10004707"/>
    <x v="1"/>
    <x v="6"/>
    <s v="Staples in misc. colors"/>
    <n v="2.48"/>
    <n v="1"/>
    <n v="0"/>
    <x v="5815"/>
    <x v="0"/>
    <x v="3"/>
    <x v="0"/>
    <x v="4"/>
  </r>
  <r>
    <n v="7486"/>
    <s v="CA-2017-135111"/>
    <d v="2017-12-28T00:00:00"/>
    <d v="2018-01-02T00:00:00"/>
    <s v="Standard Class"/>
    <s v="CS-12400"/>
    <x v="37"/>
    <x v="2"/>
    <s v="United States"/>
    <s v="Fargo"/>
    <x v="46"/>
    <n v="58103"/>
    <x v="2"/>
    <s v="OFF-BI-10004040"/>
    <x v="1"/>
    <x v="8"/>
    <s v="Wilson Jones Impact Binders"/>
    <n v="25.9"/>
    <n v="5"/>
    <n v="0"/>
    <x v="4787"/>
    <x v="0"/>
    <x v="3"/>
    <x v="0"/>
    <x v="4"/>
  </r>
  <r>
    <n v="7487"/>
    <s v="US-2015-134558"/>
    <d v="2015-12-19T00:00:00"/>
    <d v="2015-12-24T00:00:00"/>
    <s v="Second Class"/>
    <s v="PM-19135"/>
    <x v="327"/>
    <x v="2"/>
    <s v="United States"/>
    <s v="Dover"/>
    <x v="38"/>
    <n v="3820"/>
    <x v="3"/>
    <s v="OFF-PA-10001184"/>
    <x v="1"/>
    <x v="10"/>
    <s v="Xerox 1903"/>
    <n v="29.9"/>
    <n v="5"/>
    <n v="0"/>
    <x v="661"/>
    <x v="0"/>
    <x v="1"/>
    <x v="0"/>
    <x v="4"/>
  </r>
  <r>
    <n v="7488"/>
    <s v="US-2015-134558"/>
    <d v="2015-12-19T00:00:00"/>
    <d v="2015-12-24T00:00:00"/>
    <s v="Second Class"/>
    <s v="PM-19135"/>
    <x v="327"/>
    <x v="2"/>
    <s v="United States"/>
    <s v="Dover"/>
    <x v="38"/>
    <n v="3820"/>
    <x v="3"/>
    <s v="TEC-AC-10004145"/>
    <x v="2"/>
    <x v="11"/>
    <s v="Logitech diNovo Edge Keyboard"/>
    <n v="2249.91"/>
    <n v="9"/>
    <n v="0"/>
    <x v="4054"/>
    <x v="0"/>
    <x v="1"/>
    <x v="0"/>
    <x v="4"/>
  </r>
  <r>
    <n v="7489"/>
    <s v="US-2015-134558"/>
    <d v="2015-12-19T00:00:00"/>
    <d v="2015-12-24T00:00:00"/>
    <s v="Second Class"/>
    <s v="PM-19135"/>
    <x v="327"/>
    <x v="2"/>
    <s v="United States"/>
    <s v="Dover"/>
    <x v="38"/>
    <n v="3820"/>
    <x v="3"/>
    <s v="FUR-TA-10003473"/>
    <x v="0"/>
    <x v="3"/>
    <s v="Bretford Rectangular Conference Table Tops"/>
    <n v="1053.164"/>
    <n v="4"/>
    <n v="0.3"/>
    <x v="5816"/>
    <x v="1"/>
    <x v="1"/>
    <x v="0"/>
    <x v="4"/>
  </r>
  <r>
    <n v="7490"/>
    <s v="CA-2017-157196"/>
    <d v="2017-11-05T00:00:00"/>
    <d v="2017-11-09T00:00:00"/>
    <s v="Standard Class"/>
    <s v="AA-10645"/>
    <x v="731"/>
    <x v="0"/>
    <s v="United States"/>
    <s v="San Diego"/>
    <x v="1"/>
    <n v="92105"/>
    <x v="1"/>
    <s v="OFF-PA-10003172"/>
    <x v="1"/>
    <x v="10"/>
    <s v="Xerox 1996"/>
    <n v="12.96"/>
    <n v="2"/>
    <n v="0"/>
    <x v="91"/>
    <x v="0"/>
    <x v="3"/>
    <x v="0"/>
    <x v="0"/>
  </r>
  <r>
    <n v="7491"/>
    <s v="CA-2015-108672"/>
    <d v="2015-09-10T00:00:00"/>
    <d v="2015-09-16T00:00:00"/>
    <s v="Standard Class"/>
    <s v="FA-14230"/>
    <x v="135"/>
    <x v="1"/>
    <s v="United States"/>
    <s v="Los Angeles"/>
    <x v="1"/>
    <n v="90032"/>
    <x v="1"/>
    <s v="FUR-FU-10003799"/>
    <x v="0"/>
    <x v="5"/>
    <s v="Seth Thomas 13 1/2&quot; Wall Clock"/>
    <n v="106.68"/>
    <n v="6"/>
    <n v="0"/>
    <x v="5817"/>
    <x v="0"/>
    <x v="1"/>
    <x v="2"/>
    <x v="8"/>
  </r>
  <r>
    <n v="7492"/>
    <s v="US-2017-118598"/>
    <d v="2017-11-16T00:00:00"/>
    <d v="2017-11-16T00:00:00"/>
    <s v="Same Day"/>
    <s v="CM-12190"/>
    <x v="496"/>
    <x v="0"/>
    <s v="United States"/>
    <s v="Utica"/>
    <x v="15"/>
    <n v="13501"/>
    <x v="3"/>
    <s v="TEC-PH-10002583"/>
    <x v="2"/>
    <x v="7"/>
    <s v="iOttie HLCRIO102 Car Mount"/>
    <n v="119.94"/>
    <n v="6"/>
    <n v="0"/>
    <x v="5818"/>
    <x v="0"/>
    <x v="3"/>
    <x v="0"/>
    <x v="0"/>
  </r>
  <r>
    <n v="7493"/>
    <s v="US-2017-160836"/>
    <d v="2017-09-11T00:00:00"/>
    <d v="2017-09-16T00:00:00"/>
    <s v="Standard Class"/>
    <s v="CC-12475"/>
    <x v="693"/>
    <x v="0"/>
    <s v="United States"/>
    <s v="Houston"/>
    <x v="5"/>
    <n v="77070"/>
    <x v="2"/>
    <s v="OFF-PA-10004239"/>
    <x v="1"/>
    <x v="10"/>
    <s v="Xerox 1953"/>
    <n v="10.272"/>
    <n v="3"/>
    <n v="0.2"/>
    <x v="1583"/>
    <x v="2"/>
    <x v="3"/>
    <x v="2"/>
    <x v="8"/>
  </r>
  <r>
    <n v="7494"/>
    <s v="US-2017-160836"/>
    <d v="2017-09-11T00:00:00"/>
    <d v="2017-09-16T00:00:00"/>
    <s v="Standard Class"/>
    <s v="CC-12475"/>
    <x v="693"/>
    <x v="0"/>
    <s v="United States"/>
    <s v="Houston"/>
    <x v="5"/>
    <n v="77070"/>
    <x v="2"/>
    <s v="FUR-TA-10002855"/>
    <x v="0"/>
    <x v="3"/>
    <s v="Bevis Round Conference Table Top &amp; Single Column Base"/>
    <n v="512.19000000000005"/>
    <n v="5"/>
    <n v="0.3"/>
    <x v="5819"/>
    <x v="1"/>
    <x v="3"/>
    <x v="2"/>
    <x v="8"/>
  </r>
  <r>
    <n v="7495"/>
    <s v="US-2017-160836"/>
    <d v="2017-09-11T00:00:00"/>
    <d v="2017-09-16T00:00:00"/>
    <s v="Standard Class"/>
    <s v="CC-12475"/>
    <x v="693"/>
    <x v="0"/>
    <s v="United States"/>
    <s v="Houston"/>
    <x v="5"/>
    <n v="77070"/>
    <x v="2"/>
    <s v="OFF-AP-10001626"/>
    <x v="1"/>
    <x v="9"/>
    <s v="Commercial WindTunnel Clean Air Upright Vacuum, Replacement Belts, Filtration Bags"/>
    <n v="1.556"/>
    <n v="2"/>
    <n v="0.8"/>
    <x v="5820"/>
    <x v="1"/>
    <x v="3"/>
    <x v="2"/>
    <x v="8"/>
  </r>
  <r>
    <n v="7496"/>
    <s v="CA-2017-121048"/>
    <d v="2017-07-14T00:00:00"/>
    <d v="2017-07-18T00:00:00"/>
    <s v="Standard Class"/>
    <s v="TC-21295"/>
    <x v="646"/>
    <x v="0"/>
    <s v="United States"/>
    <s v="Westminster"/>
    <x v="1"/>
    <n v="92683"/>
    <x v="1"/>
    <s v="OFF-BI-10004022"/>
    <x v="1"/>
    <x v="8"/>
    <s v="Acco Suede Grain Vinyl Round Ring Binder"/>
    <n v="4.4480000000000004"/>
    <n v="2"/>
    <n v="0.2"/>
    <x v="356"/>
    <x v="2"/>
    <x v="3"/>
    <x v="2"/>
    <x v="7"/>
  </r>
  <r>
    <n v="7497"/>
    <s v="CA-2017-121048"/>
    <d v="2017-07-14T00:00:00"/>
    <d v="2017-07-18T00:00:00"/>
    <s v="Standard Class"/>
    <s v="TC-21295"/>
    <x v="646"/>
    <x v="0"/>
    <s v="United States"/>
    <s v="Westminster"/>
    <x v="1"/>
    <n v="92683"/>
    <x v="1"/>
    <s v="FUR-FU-10003601"/>
    <x v="0"/>
    <x v="5"/>
    <s v="Deflect-o RollaMat Studded, Beveled Mat for Medium Pile Carpeting"/>
    <n v="276.69"/>
    <n v="3"/>
    <n v="0"/>
    <x v="3453"/>
    <x v="0"/>
    <x v="3"/>
    <x v="2"/>
    <x v="7"/>
  </r>
  <r>
    <n v="7498"/>
    <s v="CA-2017-121048"/>
    <d v="2017-07-14T00:00:00"/>
    <d v="2017-07-18T00:00:00"/>
    <s v="Standard Class"/>
    <s v="TC-21295"/>
    <x v="646"/>
    <x v="0"/>
    <s v="United States"/>
    <s v="Westminster"/>
    <x v="1"/>
    <n v="92683"/>
    <x v="1"/>
    <s v="OFF-FA-10000490"/>
    <x v="1"/>
    <x v="13"/>
    <s v="OIC Binder Clips, Mini, 1/4&quot; Capacity, Black"/>
    <n v="4.96"/>
    <n v="4"/>
    <n v="0"/>
    <x v="334"/>
    <x v="0"/>
    <x v="3"/>
    <x v="2"/>
    <x v="7"/>
  </r>
  <r>
    <n v="7499"/>
    <s v="CA-2017-121048"/>
    <d v="2017-07-14T00:00:00"/>
    <d v="2017-07-18T00:00:00"/>
    <s v="Standard Class"/>
    <s v="TC-21295"/>
    <x v="646"/>
    <x v="0"/>
    <s v="United States"/>
    <s v="Westminster"/>
    <x v="1"/>
    <n v="92683"/>
    <x v="1"/>
    <s v="OFF-AR-10004042"/>
    <x v="1"/>
    <x v="6"/>
    <s v="BOSTON Model 1800 Electric Pencil Sharpeners, Putty/Woodgrain"/>
    <n v="71.92"/>
    <n v="4"/>
    <n v="0"/>
    <x v="5821"/>
    <x v="0"/>
    <x v="3"/>
    <x v="2"/>
    <x v="7"/>
  </r>
  <r>
    <n v="7500"/>
    <s v="CA-2017-121048"/>
    <d v="2017-07-14T00:00:00"/>
    <d v="2017-07-18T00:00:00"/>
    <s v="Standard Class"/>
    <s v="TC-21295"/>
    <x v="646"/>
    <x v="0"/>
    <s v="United States"/>
    <s v="Westminster"/>
    <x v="1"/>
    <n v="92683"/>
    <x v="1"/>
    <s v="FUR-FU-10002960"/>
    <x v="0"/>
    <x v="5"/>
    <s v="Eldon 200 Class Desk Accessories, Burgundy"/>
    <n v="18.84"/>
    <n v="3"/>
    <n v="0"/>
    <x v="2574"/>
    <x v="0"/>
    <x v="3"/>
    <x v="2"/>
    <x v="7"/>
  </r>
  <r>
    <n v="7501"/>
    <s v="CA-2017-121048"/>
    <d v="2017-07-14T00:00:00"/>
    <d v="2017-07-18T00:00:00"/>
    <s v="Standard Class"/>
    <s v="TC-21295"/>
    <x v="646"/>
    <x v="0"/>
    <s v="United States"/>
    <s v="Westminster"/>
    <x v="1"/>
    <n v="92683"/>
    <x v="1"/>
    <s v="TEC-AC-10000991"/>
    <x v="2"/>
    <x v="11"/>
    <s v="Sony Micro Vault Click 8 GB USB 2.0 Flash Drive"/>
    <n v="140.97"/>
    <n v="3"/>
    <n v="0"/>
    <x v="5822"/>
    <x v="0"/>
    <x v="3"/>
    <x v="2"/>
    <x v="7"/>
  </r>
  <r>
    <n v="7502"/>
    <s v="CA-2017-121048"/>
    <d v="2017-07-14T00:00:00"/>
    <d v="2017-07-18T00:00:00"/>
    <s v="Standard Class"/>
    <s v="TC-21295"/>
    <x v="646"/>
    <x v="0"/>
    <s v="United States"/>
    <s v="Westminster"/>
    <x v="1"/>
    <n v="92683"/>
    <x v="1"/>
    <s v="TEC-PH-10004977"/>
    <x v="2"/>
    <x v="7"/>
    <s v="GE 30524EE4"/>
    <n v="470.37599999999998"/>
    <n v="3"/>
    <n v="0.2"/>
    <x v="562"/>
    <x v="2"/>
    <x v="3"/>
    <x v="2"/>
    <x v="7"/>
  </r>
  <r>
    <n v="7503"/>
    <s v="US-2017-120147"/>
    <d v="2017-03-30T00:00:00"/>
    <d v="2017-03-30T00:00:00"/>
    <s v="Same Day"/>
    <s v="TB-21400"/>
    <x v="483"/>
    <x v="0"/>
    <s v="United States"/>
    <s v="Los Angeles"/>
    <x v="1"/>
    <n v="90036"/>
    <x v="1"/>
    <s v="OFF-AR-10000817"/>
    <x v="1"/>
    <x v="6"/>
    <s v="Manco Dry-Lighter Erasable Highlighter"/>
    <n v="6.08"/>
    <n v="2"/>
    <n v="0"/>
    <x v="5633"/>
    <x v="0"/>
    <x v="3"/>
    <x v="3"/>
    <x v="10"/>
  </r>
  <r>
    <n v="7504"/>
    <s v="US-2017-120147"/>
    <d v="2017-03-30T00:00:00"/>
    <d v="2017-03-30T00:00:00"/>
    <s v="Same Day"/>
    <s v="TB-21400"/>
    <x v="483"/>
    <x v="0"/>
    <s v="United States"/>
    <s v="Los Angeles"/>
    <x v="1"/>
    <n v="90036"/>
    <x v="1"/>
    <s v="TEC-PH-10002447"/>
    <x v="2"/>
    <x v="7"/>
    <s v="AT&amp;T CL83451 4-Handset Telephone"/>
    <n v="164.792"/>
    <n v="1"/>
    <n v="0.2"/>
    <x v="5823"/>
    <x v="2"/>
    <x v="3"/>
    <x v="3"/>
    <x v="10"/>
  </r>
  <r>
    <n v="7505"/>
    <s v="CA-2016-158043"/>
    <d v="2016-01-31T00:00:00"/>
    <d v="2016-02-04T00:00:00"/>
    <s v="Second Class"/>
    <s v="JK-15325"/>
    <x v="759"/>
    <x v="1"/>
    <s v="United States"/>
    <s v="Atlantic City"/>
    <x v="30"/>
    <n v="8401"/>
    <x v="3"/>
    <s v="OFF-EN-10003134"/>
    <x v="1"/>
    <x v="12"/>
    <s v="Staple envelope"/>
    <n v="23.36"/>
    <n v="2"/>
    <n v="0"/>
    <x v="5824"/>
    <x v="0"/>
    <x v="0"/>
    <x v="3"/>
    <x v="9"/>
  </r>
  <r>
    <n v="7506"/>
    <s v="US-2017-106579"/>
    <d v="2017-06-08T00:00:00"/>
    <d v="2017-06-13T00:00:00"/>
    <s v="Standard Class"/>
    <s v="BW-11200"/>
    <x v="572"/>
    <x v="0"/>
    <s v="United States"/>
    <s v="Skokie"/>
    <x v="10"/>
    <n v="60076"/>
    <x v="2"/>
    <s v="OFF-BI-10000309"/>
    <x v="1"/>
    <x v="8"/>
    <s v="GBC Twin Loop Wire Binding Elements, 9/16&quot; Spine, Black"/>
    <n v="12.176"/>
    <n v="4"/>
    <n v="0.8"/>
    <x v="371"/>
    <x v="1"/>
    <x v="3"/>
    <x v="1"/>
    <x v="1"/>
  </r>
  <r>
    <n v="7507"/>
    <s v="CA-2014-115889"/>
    <d v="2014-11-02T00:00:00"/>
    <d v="2014-11-06T00:00:00"/>
    <s v="Standard Class"/>
    <s v="SH-20395"/>
    <x v="129"/>
    <x v="0"/>
    <s v="United States"/>
    <s v="San Francisco"/>
    <x v="1"/>
    <n v="94122"/>
    <x v="1"/>
    <s v="TEC-PH-10001615"/>
    <x v="2"/>
    <x v="7"/>
    <s v="AT&amp;T CL82213"/>
    <n v="46.384"/>
    <n v="2"/>
    <n v="0.2"/>
    <x v="5825"/>
    <x v="2"/>
    <x v="2"/>
    <x v="0"/>
    <x v="0"/>
  </r>
  <r>
    <n v="7508"/>
    <s v="CA-2014-115889"/>
    <d v="2014-11-02T00:00:00"/>
    <d v="2014-11-06T00:00:00"/>
    <s v="Standard Class"/>
    <s v="SH-20395"/>
    <x v="129"/>
    <x v="0"/>
    <s v="United States"/>
    <s v="San Francisco"/>
    <x v="1"/>
    <n v="94122"/>
    <x v="1"/>
    <s v="OFF-ST-10003208"/>
    <x v="1"/>
    <x v="4"/>
    <s v="Adjustable Depth Letter/Legal Cart"/>
    <n v="362.92"/>
    <n v="2"/>
    <n v="0"/>
    <x v="1013"/>
    <x v="0"/>
    <x v="2"/>
    <x v="0"/>
    <x v="0"/>
  </r>
  <r>
    <n v="7509"/>
    <s v="US-2017-161935"/>
    <d v="2017-07-14T00:00:00"/>
    <d v="2017-07-18T00:00:00"/>
    <s v="Standard Class"/>
    <s v="JL-15835"/>
    <x v="252"/>
    <x v="0"/>
    <s v="United States"/>
    <s v="Columbus"/>
    <x v="24"/>
    <n v="43229"/>
    <x v="3"/>
    <s v="OFF-PA-10000605"/>
    <x v="1"/>
    <x v="10"/>
    <s v="Xerox 1950"/>
    <n v="9.2479999999999993"/>
    <n v="2"/>
    <n v="0.2"/>
    <x v="5525"/>
    <x v="2"/>
    <x v="3"/>
    <x v="2"/>
    <x v="7"/>
  </r>
  <r>
    <n v="7510"/>
    <s v="US-2017-161935"/>
    <d v="2017-07-14T00:00:00"/>
    <d v="2017-07-18T00:00:00"/>
    <s v="Standard Class"/>
    <s v="JL-15835"/>
    <x v="252"/>
    <x v="0"/>
    <s v="United States"/>
    <s v="Columbus"/>
    <x v="24"/>
    <n v="43229"/>
    <x v="3"/>
    <s v="TEC-PH-10000560"/>
    <x v="2"/>
    <x v="7"/>
    <s v="Samsung Galaxy S III - 16GB - pebble blue (T-Mobile)"/>
    <n v="1889.9459999999999"/>
    <n v="9"/>
    <n v="0.4"/>
    <x v="5826"/>
    <x v="1"/>
    <x v="3"/>
    <x v="2"/>
    <x v="7"/>
  </r>
  <r>
    <n v="7511"/>
    <s v="US-2017-161935"/>
    <d v="2017-07-14T00:00:00"/>
    <d v="2017-07-18T00:00:00"/>
    <s v="Standard Class"/>
    <s v="JL-15835"/>
    <x v="252"/>
    <x v="0"/>
    <s v="United States"/>
    <s v="Columbus"/>
    <x v="24"/>
    <n v="43229"/>
    <x v="3"/>
    <s v="OFF-ST-10003455"/>
    <x v="1"/>
    <x v="4"/>
    <s v="Tenex File Box, Personal Filing Tote with Lid, Black"/>
    <n v="62.04"/>
    <n v="5"/>
    <n v="0.2"/>
    <x v="5827"/>
    <x v="2"/>
    <x v="3"/>
    <x v="2"/>
    <x v="7"/>
  </r>
  <r>
    <n v="7512"/>
    <s v="US-2017-161935"/>
    <d v="2017-07-14T00:00:00"/>
    <d v="2017-07-18T00:00:00"/>
    <s v="Standard Class"/>
    <s v="JL-15835"/>
    <x v="252"/>
    <x v="0"/>
    <s v="United States"/>
    <s v="Columbus"/>
    <x v="24"/>
    <n v="43229"/>
    <x v="3"/>
    <s v="FUR-FU-10002937"/>
    <x v="0"/>
    <x v="5"/>
    <s v="GE 48&quot; Fluorescent Tube, Cool White Energy Saver, 34 Watts, 30/Box"/>
    <n v="396.92"/>
    <n v="5"/>
    <n v="0.2"/>
    <x v="5828"/>
    <x v="2"/>
    <x v="3"/>
    <x v="2"/>
    <x v="7"/>
  </r>
  <r>
    <n v="7513"/>
    <s v="US-2017-161935"/>
    <d v="2017-07-14T00:00:00"/>
    <d v="2017-07-18T00:00:00"/>
    <s v="Standard Class"/>
    <s v="JL-15835"/>
    <x v="252"/>
    <x v="0"/>
    <s v="United States"/>
    <s v="Columbus"/>
    <x v="24"/>
    <n v="43229"/>
    <x v="3"/>
    <s v="OFF-ST-10001837"/>
    <x v="1"/>
    <x v="4"/>
    <s v="SAFCO Mobile Desk Side File, Wire Frame"/>
    <n v="239.45599999999999"/>
    <n v="7"/>
    <n v="0.2"/>
    <x v="96"/>
    <x v="2"/>
    <x v="3"/>
    <x v="2"/>
    <x v="7"/>
  </r>
  <r>
    <n v="7514"/>
    <s v="US-2017-161935"/>
    <d v="2017-07-14T00:00:00"/>
    <d v="2017-07-18T00:00:00"/>
    <s v="Standard Class"/>
    <s v="JL-15835"/>
    <x v="252"/>
    <x v="0"/>
    <s v="United States"/>
    <s v="Columbus"/>
    <x v="24"/>
    <n v="43229"/>
    <x v="3"/>
    <s v="OFF-AR-10004757"/>
    <x v="1"/>
    <x v="6"/>
    <s v="Crayola Colored Pencils"/>
    <n v="13.12"/>
    <n v="5"/>
    <n v="0.2"/>
    <x v="5829"/>
    <x v="2"/>
    <x v="3"/>
    <x v="2"/>
    <x v="7"/>
  </r>
  <r>
    <n v="7515"/>
    <s v="US-2017-167920"/>
    <d v="2017-12-09T00:00:00"/>
    <d v="2017-12-12T00:00:00"/>
    <s v="Second Class"/>
    <s v="JL-15835"/>
    <x v="252"/>
    <x v="0"/>
    <s v="United States"/>
    <s v="Richmond"/>
    <x v="0"/>
    <n v="40475"/>
    <x v="0"/>
    <s v="OFF-BI-10004236"/>
    <x v="1"/>
    <x v="8"/>
    <s v="XtraLife ClearVue Slant-D Ring Binder, White, 3&quot;"/>
    <n v="29.36"/>
    <n v="2"/>
    <n v="0"/>
    <x v="5830"/>
    <x v="0"/>
    <x v="3"/>
    <x v="0"/>
    <x v="4"/>
  </r>
  <r>
    <n v="7516"/>
    <s v="US-2017-167920"/>
    <d v="2017-12-09T00:00:00"/>
    <d v="2017-12-12T00:00:00"/>
    <s v="Second Class"/>
    <s v="JL-15835"/>
    <x v="252"/>
    <x v="0"/>
    <s v="United States"/>
    <s v="Richmond"/>
    <x v="0"/>
    <n v="40475"/>
    <x v="0"/>
    <s v="OFF-AP-10000159"/>
    <x v="1"/>
    <x v="9"/>
    <s v="Belkin F9M820V08 8 Outlet Surge"/>
    <n v="214.9"/>
    <n v="5"/>
    <n v="0"/>
    <x v="5831"/>
    <x v="0"/>
    <x v="3"/>
    <x v="0"/>
    <x v="4"/>
  </r>
  <r>
    <n v="7517"/>
    <s v="US-2017-167920"/>
    <d v="2017-12-09T00:00:00"/>
    <d v="2017-12-12T00:00:00"/>
    <s v="Second Class"/>
    <s v="JL-15835"/>
    <x v="252"/>
    <x v="0"/>
    <s v="United States"/>
    <s v="Richmond"/>
    <x v="0"/>
    <n v="40475"/>
    <x v="0"/>
    <s v="OFF-BI-10003274"/>
    <x v="1"/>
    <x v="8"/>
    <s v="Avery Durable Slant Ring Binders, No Labels"/>
    <n v="15.92"/>
    <n v="4"/>
    <n v="0"/>
    <x v="206"/>
    <x v="0"/>
    <x v="3"/>
    <x v="0"/>
    <x v="4"/>
  </r>
  <r>
    <n v="7518"/>
    <s v="US-2017-167920"/>
    <d v="2017-12-09T00:00:00"/>
    <d v="2017-12-12T00:00:00"/>
    <s v="Second Class"/>
    <s v="JL-15835"/>
    <x v="252"/>
    <x v="0"/>
    <s v="United States"/>
    <s v="Richmond"/>
    <x v="0"/>
    <n v="40475"/>
    <x v="0"/>
    <s v="TEC-AC-10001013"/>
    <x v="2"/>
    <x v="11"/>
    <s v="Logitech ClearChat Comfort/USB Headset H390"/>
    <n v="146.44999999999999"/>
    <n v="5"/>
    <n v="0"/>
    <x v="5832"/>
    <x v="0"/>
    <x v="3"/>
    <x v="0"/>
    <x v="4"/>
  </r>
  <r>
    <n v="7519"/>
    <s v="US-2017-167920"/>
    <d v="2017-12-09T00:00:00"/>
    <d v="2017-12-12T00:00:00"/>
    <s v="Second Class"/>
    <s v="JL-15835"/>
    <x v="252"/>
    <x v="0"/>
    <s v="United States"/>
    <s v="Richmond"/>
    <x v="0"/>
    <n v="40475"/>
    <x v="0"/>
    <s v="OFF-ST-10004963"/>
    <x v="1"/>
    <x v="4"/>
    <s v="Eldon Gobal File Keepers"/>
    <n v="15.14"/>
    <n v="1"/>
    <n v="0"/>
    <x v="5833"/>
    <x v="0"/>
    <x v="3"/>
    <x v="0"/>
    <x v="4"/>
  </r>
  <r>
    <n v="7520"/>
    <s v="US-2017-167920"/>
    <d v="2017-12-09T00:00:00"/>
    <d v="2017-12-12T00:00:00"/>
    <s v="Second Class"/>
    <s v="JL-15835"/>
    <x v="252"/>
    <x v="0"/>
    <s v="United States"/>
    <s v="Richmond"/>
    <x v="0"/>
    <n v="40475"/>
    <x v="0"/>
    <s v="OFF-LA-10004409"/>
    <x v="1"/>
    <x v="2"/>
    <s v="Avery 492"/>
    <n v="5.76"/>
    <n v="2"/>
    <n v="0"/>
    <x v="1882"/>
    <x v="0"/>
    <x v="3"/>
    <x v="0"/>
    <x v="4"/>
  </r>
  <r>
    <n v="7521"/>
    <s v="US-2017-167920"/>
    <d v="2017-12-09T00:00:00"/>
    <d v="2017-12-12T00:00:00"/>
    <s v="Second Class"/>
    <s v="JL-15835"/>
    <x v="252"/>
    <x v="0"/>
    <s v="United States"/>
    <s v="Richmond"/>
    <x v="0"/>
    <n v="40475"/>
    <x v="0"/>
    <s v="TEC-CO-10001046"/>
    <x v="2"/>
    <x v="16"/>
    <s v="Canon Imageclass D680 Copier / Fax"/>
    <n v="1399.98"/>
    <n v="2"/>
    <n v="0"/>
    <x v="5834"/>
    <x v="0"/>
    <x v="3"/>
    <x v="0"/>
    <x v="4"/>
  </r>
  <r>
    <n v="7522"/>
    <s v="CA-2016-162383"/>
    <d v="2016-09-05T00:00:00"/>
    <d v="2016-09-11T00:00:00"/>
    <s v="Standard Class"/>
    <s v="MD-17350"/>
    <x v="198"/>
    <x v="0"/>
    <s v="United States"/>
    <s v="Lancaster"/>
    <x v="24"/>
    <n v="43130"/>
    <x v="3"/>
    <s v="OFF-BI-10002824"/>
    <x v="1"/>
    <x v="8"/>
    <s v="Recycled Easel Ring Binders"/>
    <n v="8.952"/>
    <n v="2"/>
    <n v="0.7"/>
    <x v="5835"/>
    <x v="1"/>
    <x v="0"/>
    <x v="2"/>
    <x v="8"/>
  </r>
  <r>
    <n v="7523"/>
    <s v="CA-2016-162383"/>
    <d v="2016-09-05T00:00:00"/>
    <d v="2016-09-11T00:00:00"/>
    <s v="Standard Class"/>
    <s v="MD-17350"/>
    <x v="198"/>
    <x v="0"/>
    <s v="United States"/>
    <s v="Lancaster"/>
    <x v="24"/>
    <n v="43130"/>
    <x v="3"/>
    <s v="OFF-BI-10001757"/>
    <x v="1"/>
    <x v="8"/>
    <s v="Pressboard Hanging Data Binders for Unburst Sheets"/>
    <n v="8.8559999999999999"/>
    <n v="6"/>
    <n v="0.7"/>
    <x v="5836"/>
    <x v="1"/>
    <x v="0"/>
    <x v="2"/>
    <x v="8"/>
  </r>
  <r>
    <n v="7524"/>
    <s v="CA-2016-162383"/>
    <d v="2016-09-05T00:00:00"/>
    <d v="2016-09-11T00:00:00"/>
    <s v="Standard Class"/>
    <s v="MD-17350"/>
    <x v="198"/>
    <x v="0"/>
    <s v="United States"/>
    <s v="Lancaster"/>
    <x v="24"/>
    <n v="43130"/>
    <x v="3"/>
    <s v="FUR-CH-10004477"/>
    <x v="0"/>
    <x v="1"/>
    <s v="Global Push Button Manager's Chair, Indigo"/>
    <n v="85.245999999999995"/>
    <n v="2"/>
    <n v="0.3"/>
    <x v="5837"/>
    <x v="1"/>
    <x v="0"/>
    <x v="2"/>
    <x v="8"/>
  </r>
  <r>
    <n v="7525"/>
    <s v="CA-2014-125731"/>
    <d v="2014-09-10T00:00:00"/>
    <d v="2014-09-16T00:00:00"/>
    <s v="Standard Class"/>
    <s v="CL-12565"/>
    <x v="52"/>
    <x v="0"/>
    <s v="United States"/>
    <s v="Gresham"/>
    <x v="21"/>
    <n v="97030"/>
    <x v="1"/>
    <s v="OFF-EN-10003072"/>
    <x v="1"/>
    <x v="12"/>
    <s v="Peel &amp; Seel Envelopes"/>
    <n v="21.728000000000002"/>
    <n v="7"/>
    <n v="0.2"/>
    <x v="5838"/>
    <x v="2"/>
    <x v="2"/>
    <x v="2"/>
    <x v="8"/>
  </r>
  <r>
    <n v="7526"/>
    <s v="CA-2014-125731"/>
    <d v="2014-09-10T00:00:00"/>
    <d v="2014-09-16T00:00:00"/>
    <s v="Standard Class"/>
    <s v="CL-12565"/>
    <x v="52"/>
    <x v="0"/>
    <s v="United States"/>
    <s v="Gresham"/>
    <x v="21"/>
    <n v="97030"/>
    <x v="1"/>
    <s v="FUR-CH-10003973"/>
    <x v="0"/>
    <x v="1"/>
    <s v="GuestStacker Chair with Chrome Finish Legs"/>
    <n v="1487.04"/>
    <n v="5"/>
    <n v="0.2"/>
    <x v="3689"/>
    <x v="2"/>
    <x v="2"/>
    <x v="2"/>
    <x v="8"/>
  </r>
  <r>
    <n v="7527"/>
    <s v="US-2017-106145"/>
    <d v="2017-09-26T00:00:00"/>
    <d v="2017-09-26T00:00:00"/>
    <s v="Same Day"/>
    <s v="RA-19885"/>
    <x v="19"/>
    <x v="1"/>
    <s v="United States"/>
    <s v="San Francisco"/>
    <x v="1"/>
    <n v="94109"/>
    <x v="1"/>
    <s v="OFF-EN-10001028"/>
    <x v="1"/>
    <x v="12"/>
    <s v="Staple envelope"/>
    <n v="71.88"/>
    <n v="6"/>
    <n v="0"/>
    <x v="5839"/>
    <x v="0"/>
    <x v="3"/>
    <x v="2"/>
    <x v="8"/>
  </r>
  <r>
    <n v="7528"/>
    <s v="US-2017-106145"/>
    <d v="2017-09-26T00:00:00"/>
    <d v="2017-09-26T00:00:00"/>
    <s v="Same Day"/>
    <s v="RA-19885"/>
    <x v="19"/>
    <x v="1"/>
    <s v="United States"/>
    <s v="San Francisco"/>
    <x v="1"/>
    <n v="94109"/>
    <x v="1"/>
    <s v="FUR-FU-10003829"/>
    <x v="0"/>
    <x v="5"/>
    <s v="Stackable Trays"/>
    <n v="9.24"/>
    <n v="3"/>
    <n v="0"/>
    <x v="51"/>
    <x v="0"/>
    <x v="3"/>
    <x v="2"/>
    <x v="8"/>
  </r>
  <r>
    <n v="7529"/>
    <s v="US-2017-106145"/>
    <d v="2017-09-26T00:00:00"/>
    <d v="2017-09-26T00:00:00"/>
    <s v="Same Day"/>
    <s v="RA-19885"/>
    <x v="19"/>
    <x v="1"/>
    <s v="United States"/>
    <s v="San Francisco"/>
    <x v="1"/>
    <n v="94109"/>
    <x v="1"/>
    <s v="OFF-PA-10002245"/>
    <x v="1"/>
    <x v="10"/>
    <s v="Xerox 1895"/>
    <n v="35.880000000000003"/>
    <n v="6"/>
    <n v="0"/>
    <x v="5331"/>
    <x v="0"/>
    <x v="3"/>
    <x v="2"/>
    <x v="8"/>
  </r>
  <r>
    <n v="7530"/>
    <s v="US-2017-106145"/>
    <d v="2017-09-26T00:00:00"/>
    <d v="2017-09-26T00:00:00"/>
    <s v="Same Day"/>
    <s v="RA-19885"/>
    <x v="19"/>
    <x v="1"/>
    <s v="United States"/>
    <s v="San Francisco"/>
    <x v="1"/>
    <n v="94109"/>
    <x v="1"/>
    <s v="OFF-BI-10002215"/>
    <x v="1"/>
    <x v="8"/>
    <s v="Wilson Jones Hanging View Binder, White, 1&quot;"/>
    <n v="17.04"/>
    <n v="3"/>
    <n v="0.2"/>
    <x v="5840"/>
    <x v="2"/>
    <x v="3"/>
    <x v="2"/>
    <x v="8"/>
  </r>
  <r>
    <n v="7531"/>
    <s v="US-2017-106145"/>
    <d v="2017-09-26T00:00:00"/>
    <d v="2017-09-26T00:00:00"/>
    <s v="Same Day"/>
    <s v="RA-19885"/>
    <x v="19"/>
    <x v="1"/>
    <s v="United States"/>
    <s v="San Francisco"/>
    <x v="1"/>
    <n v="94109"/>
    <x v="1"/>
    <s v="OFF-BI-10003925"/>
    <x v="1"/>
    <x v="8"/>
    <s v="Fellowes PB300 Plastic Comb Binding Machine"/>
    <n v="931.17600000000004"/>
    <n v="3"/>
    <n v="0.2"/>
    <x v="2807"/>
    <x v="2"/>
    <x v="3"/>
    <x v="2"/>
    <x v="8"/>
  </r>
  <r>
    <n v="7532"/>
    <s v="CA-2016-107146"/>
    <d v="2016-06-17T00:00:00"/>
    <d v="2016-06-19T00:00:00"/>
    <s v="First Class"/>
    <s v="LC-16885"/>
    <x v="62"/>
    <x v="0"/>
    <s v="United States"/>
    <s v="Longmont"/>
    <x v="22"/>
    <n v="80501"/>
    <x v="1"/>
    <s v="FUR-FU-10002298"/>
    <x v="0"/>
    <x v="5"/>
    <s v="Rubbermaid ClusterMat Chairmats, Mat Size- 66&quot; x 60&quot;, Lip 20&quot; x 11&quot; -90 Degree Angle"/>
    <n v="266.35199999999998"/>
    <n v="3"/>
    <n v="0.2"/>
    <x v="1212"/>
    <x v="2"/>
    <x v="0"/>
    <x v="1"/>
    <x v="1"/>
  </r>
  <r>
    <n v="7533"/>
    <s v="CA-2016-107146"/>
    <d v="2016-06-17T00:00:00"/>
    <d v="2016-06-19T00:00:00"/>
    <s v="First Class"/>
    <s v="LC-16885"/>
    <x v="62"/>
    <x v="0"/>
    <s v="United States"/>
    <s v="Longmont"/>
    <x v="22"/>
    <n v="80501"/>
    <x v="1"/>
    <s v="FUR-CH-10004853"/>
    <x v="0"/>
    <x v="1"/>
    <s v="Global Manager's Adjustable Task Chair, Storm"/>
    <n v="483.13600000000002"/>
    <n v="4"/>
    <n v="0.2"/>
    <x v="5841"/>
    <x v="2"/>
    <x v="0"/>
    <x v="1"/>
    <x v="1"/>
  </r>
  <r>
    <n v="7534"/>
    <s v="US-2017-134642"/>
    <d v="2017-02-25T00:00:00"/>
    <d v="2017-03-01T00:00:00"/>
    <s v="Standard Class"/>
    <s v="SW-20245"/>
    <x v="573"/>
    <x v="0"/>
    <s v="United States"/>
    <s v="Greenville"/>
    <x v="3"/>
    <n v="27834"/>
    <x v="0"/>
    <s v="FUR-CH-10002880"/>
    <x v="0"/>
    <x v="1"/>
    <s v="Global High-Back Leather Tilter, Burgundy"/>
    <n v="196.78399999999999"/>
    <n v="2"/>
    <n v="0.2"/>
    <x v="3601"/>
    <x v="2"/>
    <x v="3"/>
    <x v="3"/>
    <x v="11"/>
  </r>
  <r>
    <n v="7535"/>
    <s v="US-2017-134642"/>
    <d v="2017-02-25T00:00:00"/>
    <d v="2017-03-01T00:00:00"/>
    <s v="Standard Class"/>
    <s v="SW-20245"/>
    <x v="573"/>
    <x v="0"/>
    <s v="United States"/>
    <s v="Greenville"/>
    <x v="3"/>
    <n v="27834"/>
    <x v="0"/>
    <s v="FUR-BO-10004709"/>
    <x v="0"/>
    <x v="0"/>
    <s v="Bush Westfield Collection Bookcases, Medium Cherry Finish"/>
    <n v="231.92"/>
    <n v="5"/>
    <n v="0.2"/>
    <x v="3415"/>
    <x v="2"/>
    <x v="3"/>
    <x v="3"/>
    <x v="11"/>
  </r>
  <r>
    <n v="7536"/>
    <s v="US-2017-160143"/>
    <d v="2017-03-31T00:00:00"/>
    <d v="2017-04-07T00:00:00"/>
    <s v="Standard Class"/>
    <s v="HG-14965"/>
    <x v="428"/>
    <x v="1"/>
    <s v="United States"/>
    <s v="Los Angeles"/>
    <x v="1"/>
    <n v="90004"/>
    <x v="1"/>
    <s v="OFF-SU-10004231"/>
    <x v="1"/>
    <x v="14"/>
    <s v="Acme Tagit Stainless Steel Antibacterial Scissors"/>
    <n v="29.7"/>
    <n v="3"/>
    <n v="0"/>
    <x v="1900"/>
    <x v="0"/>
    <x v="3"/>
    <x v="3"/>
    <x v="10"/>
  </r>
  <r>
    <n v="7537"/>
    <s v="CA-2017-103415"/>
    <d v="2017-12-03T00:00:00"/>
    <d v="2017-12-08T00:00:00"/>
    <s v="Standard Class"/>
    <s v="MV-17485"/>
    <x v="597"/>
    <x v="0"/>
    <s v="United States"/>
    <s v="Houston"/>
    <x v="5"/>
    <n v="77041"/>
    <x v="2"/>
    <s v="FUR-FU-10000820"/>
    <x v="0"/>
    <x v="5"/>
    <s v="Tensor Brushed Steel Torchiere Floor Lamp"/>
    <n v="13.592000000000001"/>
    <n v="2"/>
    <n v="0.6"/>
    <x v="5842"/>
    <x v="1"/>
    <x v="3"/>
    <x v="0"/>
    <x v="4"/>
  </r>
  <r>
    <n v="7538"/>
    <s v="CA-2016-106460"/>
    <d v="2016-02-19T00:00:00"/>
    <d v="2016-02-22T00:00:00"/>
    <s v="Second Class"/>
    <s v="GT-14710"/>
    <x v="218"/>
    <x v="0"/>
    <s v="United States"/>
    <s v="San Francisco"/>
    <x v="1"/>
    <n v="94109"/>
    <x v="1"/>
    <s v="OFF-PA-10001736"/>
    <x v="1"/>
    <x v="10"/>
    <s v="Xerox 1880"/>
    <n v="70.88"/>
    <n v="2"/>
    <n v="0"/>
    <x v="2988"/>
    <x v="0"/>
    <x v="0"/>
    <x v="3"/>
    <x v="11"/>
  </r>
  <r>
    <n v="7539"/>
    <s v="US-2017-112347"/>
    <d v="2017-12-02T00:00:00"/>
    <d v="2017-12-06T00:00:00"/>
    <s v="Standard Class"/>
    <s v="BS-11380"/>
    <x v="510"/>
    <x v="1"/>
    <s v="United States"/>
    <s v="Denver"/>
    <x v="22"/>
    <n v="80219"/>
    <x v="1"/>
    <s v="OFF-ST-10003306"/>
    <x v="1"/>
    <x v="4"/>
    <s v="Letter Size Cart"/>
    <n v="114.288"/>
    <n v="1"/>
    <n v="0.2"/>
    <x v="5843"/>
    <x v="2"/>
    <x v="3"/>
    <x v="0"/>
    <x v="4"/>
  </r>
  <r>
    <n v="7540"/>
    <s v="US-2017-112347"/>
    <d v="2017-12-02T00:00:00"/>
    <d v="2017-12-06T00:00:00"/>
    <s v="Standard Class"/>
    <s v="BS-11380"/>
    <x v="510"/>
    <x v="1"/>
    <s v="United States"/>
    <s v="Denver"/>
    <x v="22"/>
    <n v="80219"/>
    <x v="1"/>
    <s v="OFF-BI-10003707"/>
    <x v="1"/>
    <x v="8"/>
    <s v="Aluminum Screw Posts"/>
    <n v="36.624000000000002"/>
    <n v="8"/>
    <n v="0.7"/>
    <x v="5844"/>
    <x v="1"/>
    <x v="3"/>
    <x v="0"/>
    <x v="4"/>
  </r>
  <r>
    <n v="7541"/>
    <s v="US-2017-112347"/>
    <d v="2017-12-02T00:00:00"/>
    <d v="2017-12-06T00:00:00"/>
    <s v="Standard Class"/>
    <s v="BS-11380"/>
    <x v="510"/>
    <x v="1"/>
    <s v="United States"/>
    <s v="Denver"/>
    <x v="22"/>
    <n v="80219"/>
    <x v="1"/>
    <s v="FUR-BO-10003546"/>
    <x v="0"/>
    <x v="0"/>
    <s v="Hon 4-Shelf Metal Bookcases"/>
    <n v="242.352"/>
    <n v="8"/>
    <n v="0.7"/>
    <x v="5845"/>
    <x v="1"/>
    <x v="3"/>
    <x v="0"/>
    <x v="4"/>
  </r>
  <r>
    <n v="7542"/>
    <s v="US-2017-112347"/>
    <d v="2017-12-02T00:00:00"/>
    <d v="2017-12-06T00:00:00"/>
    <s v="Standard Class"/>
    <s v="BS-11380"/>
    <x v="510"/>
    <x v="1"/>
    <s v="United States"/>
    <s v="Denver"/>
    <x v="22"/>
    <n v="80219"/>
    <x v="1"/>
    <s v="TEC-PH-10000213"/>
    <x v="2"/>
    <x v="7"/>
    <s v="Seidio BD2-HK3IPH5-BK DILEX Case and Holster Combo for Apple iPhone 5/5s - Black"/>
    <n v="49.616"/>
    <n v="2"/>
    <n v="0.2"/>
    <x v="5846"/>
    <x v="2"/>
    <x v="3"/>
    <x v="0"/>
    <x v="4"/>
  </r>
  <r>
    <n v="7543"/>
    <s v="US-2017-112347"/>
    <d v="2017-12-02T00:00:00"/>
    <d v="2017-12-06T00:00:00"/>
    <s v="Standard Class"/>
    <s v="BS-11380"/>
    <x v="510"/>
    <x v="1"/>
    <s v="United States"/>
    <s v="Denver"/>
    <x v="22"/>
    <n v="80219"/>
    <x v="1"/>
    <s v="FUR-FU-10001488"/>
    <x v="0"/>
    <x v="5"/>
    <s v="Tenex 46&quot; x 60&quot; Computer Anti-Static Chairmat, Rectangular Shaped"/>
    <n v="508.70400000000001"/>
    <n v="6"/>
    <n v="0.2"/>
    <x v="232"/>
    <x v="2"/>
    <x v="3"/>
    <x v="0"/>
    <x v="4"/>
  </r>
  <r>
    <n v="7544"/>
    <s v="US-2017-112347"/>
    <d v="2017-12-02T00:00:00"/>
    <d v="2017-12-06T00:00:00"/>
    <s v="Standard Class"/>
    <s v="BS-11380"/>
    <x v="510"/>
    <x v="1"/>
    <s v="United States"/>
    <s v="Denver"/>
    <x v="22"/>
    <n v="80219"/>
    <x v="1"/>
    <s v="TEC-PH-10004833"/>
    <x v="2"/>
    <x v="7"/>
    <s v="Macally Suction Cup Mount"/>
    <n v="57.36"/>
    <n v="6"/>
    <n v="0.2"/>
    <x v="5847"/>
    <x v="2"/>
    <x v="3"/>
    <x v="0"/>
    <x v="4"/>
  </r>
  <r>
    <n v="7545"/>
    <s v="US-2017-112347"/>
    <d v="2017-12-02T00:00:00"/>
    <d v="2017-12-06T00:00:00"/>
    <s v="Standard Class"/>
    <s v="BS-11380"/>
    <x v="510"/>
    <x v="1"/>
    <s v="United States"/>
    <s v="Denver"/>
    <x v="22"/>
    <n v="80219"/>
    <x v="1"/>
    <s v="FUR-CH-10002335"/>
    <x v="0"/>
    <x v="1"/>
    <s v="Hon GuestStacker Chair"/>
    <n v="906.68"/>
    <n v="5"/>
    <n v="0.2"/>
    <x v="5848"/>
    <x v="2"/>
    <x v="3"/>
    <x v="0"/>
    <x v="4"/>
  </r>
  <r>
    <n v="7546"/>
    <s v="CA-2014-103492"/>
    <d v="2014-10-10T00:00:00"/>
    <d v="2014-10-15T00:00:00"/>
    <s v="Standard Class"/>
    <s v="CM-12715"/>
    <x v="782"/>
    <x v="1"/>
    <s v="United States"/>
    <s v="Huntsville"/>
    <x v="5"/>
    <n v="77340"/>
    <x v="2"/>
    <s v="TEC-PH-10001128"/>
    <x v="2"/>
    <x v="7"/>
    <s v="Motorola Droid Maxx"/>
    <n v="719.952"/>
    <n v="6"/>
    <n v="0.2"/>
    <x v="5849"/>
    <x v="2"/>
    <x v="2"/>
    <x v="0"/>
    <x v="2"/>
  </r>
  <r>
    <n v="7547"/>
    <s v="CA-2014-103492"/>
    <d v="2014-10-10T00:00:00"/>
    <d v="2014-10-15T00:00:00"/>
    <s v="Standard Class"/>
    <s v="CM-12715"/>
    <x v="782"/>
    <x v="1"/>
    <s v="United States"/>
    <s v="Huntsville"/>
    <x v="5"/>
    <n v="77340"/>
    <x v="2"/>
    <s v="TEC-PH-10004667"/>
    <x v="2"/>
    <x v="7"/>
    <s v="Cisco 8x8 Inc. 6753i IP Business Phone System"/>
    <n v="755.94399999999996"/>
    <n v="7"/>
    <n v="0.2"/>
    <x v="5850"/>
    <x v="2"/>
    <x v="2"/>
    <x v="0"/>
    <x v="2"/>
  </r>
  <r>
    <n v="7548"/>
    <s v="CA-2014-103492"/>
    <d v="2014-10-10T00:00:00"/>
    <d v="2014-10-15T00:00:00"/>
    <s v="Standard Class"/>
    <s v="CM-12715"/>
    <x v="782"/>
    <x v="1"/>
    <s v="United States"/>
    <s v="Huntsville"/>
    <x v="5"/>
    <n v="77340"/>
    <x v="2"/>
    <s v="OFF-BI-10004817"/>
    <x v="1"/>
    <x v="8"/>
    <s v="GBC Personal VeloBind Strips"/>
    <n v="11.98"/>
    <n v="5"/>
    <n v="0.8"/>
    <x v="5851"/>
    <x v="1"/>
    <x v="2"/>
    <x v="0"/>
    <x v="2"/>
  </r>
  <r>
    <n v="7549"/>
    <s v="CA-2014-103492"/>
    <d v="2014-10-10T00:00:00"/>
    <d v="2014-10-15T00:00:00"/>
    <s v="Standard Class"/>
    <s v="CM-12715"/>
    <x v="782"/>
    <x v="1"/>
    <s v="United States"/>
    <s v="Huntsville"/>
    <x v="5"/>
    <n v="77340"/>
    <x v="2"/>
    <s v="OFF-BI-10004140"/>
    <x v="1"/>
    <x v="8"/>
    <s v="Avery Non-Stick Binders"/>
    <n v="0.89800000000000002"/>
    <n v="1"/>
    <n v="0.8"/>
    <x v="5852"/>
    <x v="1"/>
    <x v="2"/>
    <x v="0"/>
    <x v="2"/>
  </r>
  <r>
    <n v="7550"/>
    <s v="CA-2016-136595"/>
    <d v="2016-09-05T00:00:00"/>
    <d v="2016-09-07T00:00:00"/>
    <s v="First Class"/>
    <s v="EM-13825"/>
    <x v="605"/>
    <x v="1"/>
    <s v="United States"/>
    <s v="Houston"/>
    <x v="5"/>
    <n v="77036"/>
    <x v="2"/>
    <s v="FUR-FU-10004671"/>
    <x v="0"/>
    <x v="5"/>
    <s v="Executive Impressions 12&quot; Wall Clock"/>
    <n v="21.204000000000001"/>
    <n v="3"/>
    <n v="0.6"/>
    <x v="5853"/>
    <x v="1"/>
    <x v="0"/>
    <x v="2"/>
    <x v="8"/>
  </r>
  <r>
    <n v="7551"/>
    <s v="CA-2014-140396"/>
    <d v="2014-11-20T00:00:00"/>
    <d v="2014-11-25T00:00:00"/>
    <s v="Standard Class"/>
    <s v="KH-16330"/>
    <x v="542"/>
    <x v="1"/>
    <s v="United States"/>
    <s v="New York City"/>
    <x v="15"/>
    <n v="10024"/>
    <x v="3"/>
    <s v="OFF-EN-10002592"/>
    <x v="1"/>
    <x v="12"/>
    <s v="Peel &amp; Seel Recycled Catalog Envelopes, Brown"/>
    <n v="34.74"/>
    <n v="3"/>
    <n v="0"/>
    <x v="5854"/>
    <x v="0"/>
    <x v="2"/>
    <x v="0"/>
    <x v="0"/>
  </r>
  <r>
    <n v="7552"/>
    <s v="CA-2014-140396"/>
    <d v="2014-11-20T00:00:00"/>
    <d v="2014-11-25T00:00:00"/>
    <s v="Standard Class"/>
    <s v="KH-16330"/>
    <x v="542"/>
    <x v="1"/>
    <s v="United States"/>
    <s v="New York City"/>
    <x v="15"/>
    <n v="10024"/>
    <x v="3"/>
    <s v="TEC-PH-10004447"/>
    <x v="2"/>
    <x v="7"/>
    <s v="Toshiba IPT2010-SD IP Telephone"/>
    <n v="833.94"/>
    <n v="6"/>
    <n v="0"/>
    <x v="5855"/>
    <x v="0"/>
    <x v="2"/>
    <x v="0"/>
    <x v="0"/>
  </r>
  <r>
    <n v="7553"/>
    <s v="CA-2014-140396"/>
    <d v="2014-11-20T00:00:00"/>
    <d v="2014-11-25T00:00:00"/>
    <s v="Standard Class"/>
    <s v="KH-16330"/>
    <x v="542"/>
    <x v="1"/>
    <s v="United States"/>
    <s v="New York City"/>
    <x v="15"/>
    <n v="10024"/>
    <x v="3"/>
    <s v="OFF-BI-10003669"/>
    <x v="1"/>
    <x v="8"/>
    <s v="3M Organizer Strips"/>
    <n v="12.96"/>
    <n v="3"/>
    <n v="0.2"/>
    <x v="3063"/>
    <x v="2"/>
    <x v="2"/>
    <x v="0"/>
    <x v="0"/>
  </r>
  <r>
    <n v="7554"/>
    <s v="CA-2014-140396"/>
    <d v="2014-11-20T00:00:00"/>
    <d v="2014-11-25T00:00:00"/>
    <s v="Standard Class"/>
    <s v="KH-16330"/>
    <x v="542"/>
    <x v="1"/>
    <s v="United States"/>
    <s v="New York City"/>
    <x v="15"/>
    <n v="10024"/>
    <x v="3"/>
    <s v="OFF-PA-10000223"/>
    <x v="1"/>
    <x v="10"/>
    <s v="Xerox 2000"/>
    <n v="25.92"/>
    <n v="4"/>
    <n v="0"/>
    <x v="245"/>
    <x v="0"/>
    <x v="2"/>
    <x v="0"/>
    <x v="0"/>
  </r>
  <r>
    <n v="7555"/>
    <s v="CA-2014-114181"/>
    <d v="2014-05-10T00:00:00"/>
    <d v="2014-05-14T00:00:00"/>
    <s v="Second Class"/>
    <s v="AF-10885"/>
    <x v="314"/>
    <x v="0"/>
    <s v="United States"/>
    <s v="Philadelphia"/>
    <x v="9"/>
    <n v="19134"/>
    <x v="3"/>
    <s v="FUR-BO-10004467"/>
    <x v="0"/>
    <x v="0"/>
    <s v="Bestar Classic Bookcase"/>
    <n v="349.96499999999997"/>
    <n v="7"/>
    <n v="0.5"/>
    <x v="5856"/>
    <x v="1"/>
    <x v="2"/>
    <x v="1"/>
    <x v="5"/>
  </r>
  <r>
    <n v="7556"/>
    <s v="CA-2014-114181"/>
    <d v="2014-05-10T00:00:00"/>
    <d v="2014-05-14T00:00:00"/>
    <s v="Second Class"/>
    <s v="AF-10885"/>
    <x v="314"/>
    <x v="0"/>
    <s v="United States"/>
    <s v="Philadelphia"/>
    <x v="9"/>
    <n v="19134"/>
    <x v="3"/>
    <s v="OFF-AR-10000716"/>
    <x v="1"/>
    <x v="6"/>
    <s v="DIXON Ticonderoga Erasable Checking Pencils"/>
    <n v="22.32"/>
    <n v="5"/>
    <n v="0.2"/>
    <x v="5857"/>
    <x v="2"/>
    <x v="2"/>
    <x v="1"/>
    <x v="5"/>
  </r>
  <r>
    <n v="7557"/>
    <s v="CA-2017-159506"/>
    <d v="2017-11-27T00:00:00"/>
    <d v="2017-12-02T00:00:00"/>
    <s v="Standard Class"/>
    <s v="JR-16210"/>
    <x v="335"/>
    <x v="1"/>
    <s v="United States"/>
    <s v="Columbus"/>
    <x v="14"/>
    <n v="47201"/>
    <x v="2"/>
    <s v="OFF-PA-10003641"/>
    <x v="1"/>
    <x v="10"/>
    <s v="Xerox 1909"/>
    <n v="158.28"/>
    <n v="6"/>
    <n v="0"/>
    <x v="5858"/>
    <x v="0"/>
    <x v="3"/>
    <x v="0"/>
    <x v="0"/>
  </r>
  <r>
    <n v="7558"/>
    <s v="CA-2017-159506"/>
    <d v="2017-11-27T00:00:00"/>
    <d v="2017-12-02T00:00:00"/>
    <s v="Standard Class"/>
    <s v="JR-16210"/>
    <x v="335"/>
    <x v="1"/>
    <s v="United States"/>
    <s v="Columbus"/>
    <x v="14"/>
    <n v="47201"/>
    <x v="2"/>
    <s v="OFF-BI-10004519"/>
    <x v="1"/>
    <x v="8"/>
    <s v="GBC DocuBind P100 Manual Binding Machine"/>
    <n v="497.94"/>
    <n v="3"/>
    <n v="0"/>
    <x v="5859"/>
    <x v="0"/>
    <x v="3"/>
    <x v="0"/>
    <x v="0"/>
  </r>
  <r>
    <n v="7559"/>
    <s v="US-2014-137155"/>
    <d v="2014-11-01T00:00:00"/>
    <d v="2014-11-05T00:00:00"/>
    <s v="Standard Class"/>
    <s v="DL-12925"/>
    <x v="351"/>
    <x v="0"/>
    <s v="United States"/>
    <s v="Long Beach"/>
    <x v="15"/>
    <n v="11561"/>
    <x v="3"/>
    <s v="OFF-AP-10002518"/>
    <x v="1"/>
    <x v="9"/>
    <s v="Kensington 7 Outlet MasterPiece Power Center"/>
    <n v="533.94000000000005"/>
    <n v="3"/>
    <n v="0"/>
    <x v="5860"/>
    <x v="0"/>
    <x v="2"/>
    <x v="0"/>
    <x v="0"/>
  </r>
  <r>
    <n v="7560"/>
    <s v="US-2014-137155"/>
    <d v="2014-11-01T00:00:00"/>
    <d v="2014-11-05T00:00:00"/>
    <s v="Standard Class"/>
    <s v="DL-12925"/>
    <x v="351"/>
    <x v="0"/>
    <s v="United States"/>
    <s v="Long Beach"/>
    <x v="15"/>
    <n v="11561"/>
    <x v="3"/>
    <s v="OFF-PA-10000806"/>
    <x v="1"/>
    <x v="10"/>
    <s v="Xerox 1934"/>
    <n v="167.94"/>
    <n v="3"/>
    <n v="0"/>
    <x v="4332"/>
    <x v="0"/>
    <x v="2"/>
    <x v="0"/>
    <x v="0"/>
  </r>
  <r>
    <n v="7561"/>
    <s v="US-2014-137155"/>
    <d v="2014-11-01T00:00:00"/>
    <d v="2014-11-05T00:00:00"/>
    <s v="Standard Class"/>
    <s v="DL-12925"/>
    <x v="351"/>
    <x v="0"/>
    <s v="United States"/>
    <s v="Long Beach"/>
    <x v="15"/>
    <n v="11561"/>
    <x v="3"/>
    <s v="FUR-FU-10003142"/>
    <x v="0"/>
    <x v="5"/>
    <s v="Master Big Foot Doorstop, Beige"/>
    <n v="31.68"/>
    <n v="6"/>
    <n v="0"/>
    <x v="5861"/>
    <x v="0"/>
    <x v="2"/>
    <x v="0"/>
    <x v="0"/>
  </r>
  <r>
    <n v="7562"/>
    <s v="CA-2016-105746"/>
    <d v="2016-12-30T00:00:00"/>
    <d v="2017-01-01T00:00:00"/>
    <s v="First Class"/>
    <s v="BD-11605"/>
    <x v="205"/>
    <x v="0"/>
    <s v="United States"/>
    <s v="Lancaster"/>
    <x v="9"/>
    <n v="17602"/>
    <x v="3"/>
    <s v="FUR-CH-10000454"/>
    <x v="0"/>
    <x v="1"/>
    <s v="Hon Deluxe Fabric Upholstered Stacking Chairs, Rounded Back"/>
    <n v="170.786"/>
    <n v="1"/>
    <n v="0.3"/>
    <x v="232"/>
    <x v="1"/>
    <x v="0"/>
    <x v="0"/>
    <x v="4"/>
  </r>
  <r>
    <n v="7563"/>
    <s v="US-2016-104815"/>
    <d v="2016-09-03T00:00:00"/>
    <d v="2016-09-07T00:00:00"/>
    <s v="Standard Class"/>
    <s v="RB-19570"/>
    <x v="262"/>
    <x v="0"/>
    <s v="United States"/>
    <s v="Chicago"/>
    <x v="10"/>
    <n v="60610"/>
    <x v="2"/>
    <s v="FUR-BO-10003894"/>
    <x v="0"/>
    <x v="0"/>
    <s v="Safco Value Mate Steel Bookcase, Baked Enamel Finish on Steel, Black"/>
    <n v="198.744"/>
    <n v="4"/>
    <n v="0.3"/>
    <x v="232"/>
    <x v="1"/>
    <x v="0"/>
    <x v="2"/>
    <x v="8"/>
  </r>
  <r>
    <n v="7564"/>
    <s v="CA-2017-157672"/>
    <d v="2017-10-05T00:00:00"/>
    <d v="2017-10-07T00:00:00"/>
    <s v="First Class"/>
    <s v="RB-19795"/>
    <x v="176"/>
    <x v="2"/>
    <s v="United States"/>
    <s v="Denver"/>
    <x v="22"/>
    <n v="80219"/>
    <x v="1"/>
    <s v="TEC-AC-10001714"/>
    <x v="2"/>
    <x v="11"/>
    <s v="Logitech MX Performance Wireless Mouse"/>
    <n v="63.823999999999998"/>
    <n v="2"/>
    <n v="0.2"/>
    <x v="5862"/>
    <x v="2"/>
    <x v="3"/>
    <x v="0"/>
    <x v="2"/>
  </r>
  <r>
    <n v="7565"/>
    <s v="US-2016-166660"/>
    <d v="2016-01-30T00:00:00"/>
    <d v="2016-02-01T00:00:00"/>
    <s v="Second Class"/>
    <s v="TB-21250"/>
    <x v="621"/>
    <x v="0"/>
    <s v="United States"/>
    <s v="Seattle"/>
    <x v="4"/>
    <n v="98103"/>
    <x v="1"/>
    <s v="FUR-CH-10001190"/>
    <x v="0"/>
    <x v="1"/>
    <s v="Global Deluxe High-Back Office Chair in Storm"/>
    <n v="435.16800000000001"/>
    <n v="4"/>
    <n v="0.2"/>
    <x v="5863"/>
    <x v="2"/>
    <x v="0"/>
    <x v="3"/>
    <x v="9"/>
  </r>
  <r>
    <n v="7566"/>
    <s v="US-2016-166660"/>
    <d v="2016-01-30T00:00:00"/>
    <d v="2016-02-01T00:00:00"/>
    <s v="Second Class"/>
    <s v="TB-21250"/>
    <x v="621"/>
    <x v="0"/>
    <s v="United States"/>
    <s v="Seattle"/>
    <x v="4"/>
    <n v="98103"/>
    <x v="1"/>
    <s v="FUR-BO-10000468"/>
    <x v="0"/>
    <x v="0"/>
    <s v="O'Sullivan 2-Shelf Heavy-Duty Bookcases"/>
    <n v="48.58"/>
    <n v="1"/>
    <n v="0"/>
    <x v="1566"/>
    <x v="0"/>
    <x v="0"/>
    <x v="3"/>
    <x v="9"/>
  </r>
  <r>
    <n v="7567"/>
    <s v="CA-2017-140802"/>
    <d v="2017-04-21T00:00:00"/>
    <d v="2017-04-23T00:00:00"/>
    <s v="First Class"/>
    <s v="KN-16390"/>
    <x v="471"/>
    <x v="1"/>
    <s v="United States"/>
    <s v="Houston"/>
    <x v="5"/>
    <n v="77070"/>
    <x v="2"/>
    <s v="TEC-AC-10001998"/>
    <x v="2"/>
    <x v="11"/>
    <s v="Logitech LS21 Speaker System - PC Multimedia - 2.1-CH - Wired"/>
    <n v="47.975999999999999"/>
    <n v="3"/>
    <n v="0.2"/>
    <x v="5864"/>
    <x v="2"/>
    <x v="3"/>
    <x v="1"/>
    <x v="3"/>
  </r>
  <r>
    <n v="7568"/>
    <s v="CA-2017-140802"/>
    <d v="2017-04-21T00:00:00"/>
    <d v="2017-04-23T00:00:00"/>
    <s v="First Class"/>
    <s v="KN-16390"/>
    <x v="471"/>
    <x v="1"/>
    <s v="United States"/>
    <s v="Houston"/>
    <x v="5"/>
    <n v="77070"/>
    <x v="2"/>
    <s v="OFF-PA-10001534"/>
    <x v="1"/>
    <x v="10"/>
    <s v="Xerox 230"/>
    <n v="20.736000000000001"/>
    <n v="4"/>
    <n v="0.2"/>
    <x v="570"/>
    <x v="2"/>
    <x v="3"/>
    <x v="1"/>
    <x v="3"/>
  </r>
  <r>
    <n v="7569"/>
    <s v="CA-2014-133830"/>
    <d v="2014-12-05T00:00:00"/>
    <d v="2014-12-10T00:00:00"/>
    <s v="Standard Class"/>
    <s v="RL-19615"/>
    <x v="210"/>
    <x v="0"/>
    <s v="United States"/>
    <s v="Los Angeles"/>
    <x v="1"/>
    <n v="90045"/>
    <x v="1"/>
    <s v="OFF-AR-10003045"/>
    <x v="1"/>
    <x v="6"/>
    <s v="Prang Colored Pencils"/>
    <n v="26.46"/>
    <n v="9"/>
    <n v="0"/>
    <x v="5865"/>
    <x v="0"/>
    <x v="2"/>
    <x v="0"/>
    <x v="4"/>
  </r>
  <r>
    <n v="7570"/>
    <s v="CA-2014-133830"/>
    <d v="2014-12-05T00:00:00"/>
    <d v="2014-12-10T00:00:00"/>
    <s v="Standard Class"/>
    <s v="RL-19615"/>
    <x v="210"/>
    <x v="0"/>
    <s v="United States"/>
    <s v="Los Angeles"/>
    <x v="1"/>
    <n v="90045"/>
    <x v="1"/>
    <s v="OFF-PA-10001363"/>
    <x v="1"/>
    <x v="10"/>
    <s v="Xerox 1933"/>
    <n v="49.12"/>
    <n v="4"/>
    <n v="0"/>
    <x v="346"/>
    <x v="0"/>
    <x v="2"/>
    <x v="0"/>
    <x v="4"/>
  </r>
  <r>
    <n v="7571"/>
    <s v="CA-2014-133830"/>
    <d v="2014-12-05T00:00:00"/>
    <d v="2014-12-10T00:00:00"/>
    <s v="Standard Class"/>
    <s v="RL-19615"/>
    <x v="210"/>
    <x v="0"/>
    <s v="United States"/>
    <s v="Los Angeles"/>
    <x v="1"/>
    <n v="90045"/>
    <x v="1"/>
    <s v="OFF-FA-10002280"/>
    <x v="1"/>
    <x v="13"/>
    <s v="Advantus Plastic Paper Clips"/>
    <n v="15"/>
    <n v="3"/>
    <n v="0"/>
    <x v="1802"/>
    <x v="0"/>
    <x v="2"/>
    <x v="0"/>
    <x v="4"/>
  </r>
  <r>
    <n v="7572"/>
    <s v="CA-2014-100916"/>
    <d v="2014-10-21T00:00:00"/>
    <d v="2014-10-26T00:00:00"/>
    <s v="Standard Class"/>
    <s v="FH-14275"/>
    <x v="395"/>
    <x v="1"/>
    <s v="United States"/>
    <s v="Newport News"/>
    <x v="17"/>
    <n v="23602"/>
    <x v="0"/>
    <s v="OFF-ST-10003479"/>
    <x v="1"/>
    <x v="4"/>
    <s v="Eldon Base for stackable storage shelf, platinum"/>
    <n v="194.7"/>
    <n v="5"/>
    <n v="0"/>
    <x v="5866"/>
    <x v="0"/>
    <x v="2"/>
    <x v="0"/>
    <x v="2"/>
  </r>
  <r>
    <n v="7573"/>
    <s v="CA-2014-100916"/>
    <d v="2014-10-21T00:00:00"/>
    <d v="2014-10-26T00:00:00"/>
    <s v="Standard Class"/>
    <s v="FH-14275"/>
    <x v="395"/>
    <x v="1"/>
    <s v="United States"/>
    <s v="Newport News"/>
    <x v="17"/>
    <n v="23602"/>
    <x v="0"/>
    <s v="FUR-TA-10004607"/>
    <x v="0"/>
    <x v="3"/>
    <s v="Hon 2111 Invitation Series Straight Table"/>
    <n v="591.32000000000005"/>
    <n v="4"/>
    <n v="0"/>
    <x v="5867"/>
    <x v="0"/>
    <x v="2"/>
    <x v="0"/>
    <x v="2"/>
  </r>
  <r>
    <n v="7574"/>
    <s v="CA-2014-100916"/>
    <d v="2014-10-21T00:00:00"/>
    <d v="2014-10-26T00:00:00"/>
    <s v="Standard Class"/>
    <s v="FH-14275"/>
    <x v="395"/>
    <x v="1"/>
    <s v="United States"/>
    <s v="Newport News"/>
    <x v="17"/>
    <n v="23602"/>
    <x v="0"/>
    <s v="OFF-AR-10001022"/>
    <x v="1"/>
    <x v="6"/>
    <s v="SANFORD Liquid Accent Tank-Style Highlighters"/>
    <n v="2.84"/>
    <n v="1"/>
    <n v="0"/>
    <x v="5868"/>
    <x v="0"/>
    <x v="2"/>
    <x v="0"/>
    <x v="2"/>
  </r>
  <r>
    <n v="7575"/>
    <s v="CA-2015-129532"/>
    <d v="2015-12-08T00:00:00"/>
    <d v="2015-12-12T00:00:00"/>
    <s v="Standard Class"/>
    <s v="YS-21880"/>
    <x v="453"/>
    <x v="1"/>
    <s v="United States"/>
    <s v="Los Angeles"/>
    <x v="1"/>
    <n v="90036"/>
    <x v="1"/>
    <s v="OFF-ST-10004186"/>
    <x v="1"/>
    <x v="4"/>
    <s v="Stur-D-Stor Shelving, Vertical 5-Shelf: 72&quot;H x 36&quot;W x 18 1/2&quot;D"/>
    <n v="221.96"/>
    <n v="2"/>
    <n v="0"/>
    <x v="5869"/>
    <x v="0"/>
    <x v="1"/>
    <x v="0"/>
    <x v="4"/>
  </r>
  <r>
    <n v="7576"/>
    <s v="CA-2015-129532"/>
    <d v="2015-12-08T00:00:00"/>
    <d v="2015-12-12T00:00:00"/>
    <s v="Standard Class"/>
    <s v="YS-21880"/>
    <x v="453"/>
    <x v="1"/>
    <s v="United States"/>
    <s v="Los Angeles"/>
    <x v="1"/>
    <n v="90036"/>
    <x v="1"/>
    <s v="TEC-AC-10000865"/>
    <x v="2"/>
    <x v="11"/>
    <s v="WD My Passport Ultra 500GB Portable External Hard Drive"/>
    <n v="236"/>
    <n v="4"/>
    <n v="0"/>
    <x v="5870"/>
    <x v="0"/>
    <x v="1"/>
    <x v="0"/>
    <x v="4"/>
  </r>
  <r>
    <n v="7577"/>
    <s v="CA-2014-134726"/>
    <d v="2014-11-02T00:00:00"/>
    <d v="2014-11-07T00:00:00"/>
    <s v="Second Class"/>
    <s v="SW-20755"/>
    <x v="406"/>
    <x v="1"/>
    <s v="United States"/>
    <s v="Seattle"/>
    <x v="4"/>
    <n v="98115"/>
    <x v="1"/>
    <s v="TEC-AC-10000023"/>
    <x v="2"/>
    <x v="11"/>
    <s v="Maxell 74 Minute CD-R Spindle, 50/Pack"/>
    <n v="41.94"/>
    <n v="2"/>
    <n v="0"/>
    <x v="5871"/>
    <x v="0"/>
    <x v="2"/>
    <x v="0"/>
    <x v="0"/>
  </r>
  <r>
    <n v="7578"/>
    <s v="CA-2014-134726"/>
    <d v="2014-11-02T00:00:00"/>
    <d v="2014-11-07T00:00:00"/>
    <s v="Second Class"/>
    <s v="SW-20755"/>
    <x v="406"/>
    <x v="1"/>
    <s v="United States"/>
    <s v="Seattle"/>
    <x v="4"/>
    <n v="98115"/>
    <x v="1"/>
    <s v="TEC-PH-10001750"/>
    <x v="2"/>
    <x v="7"/>
    <s v="Samsung Rugby III"/>
    <n v="52.792000000000002"/>
    <n v="1"/>
    <n v="0.2"/>
    <x v="5872"/>
    <x v="2"/>
    <x v="2"/>
    <x v="0"/>
    <x v="0"/>
  </r>
  <r>
    <n v="7579"/>
    <s v="CA-2016-138597"/>
    <d v="2016-12-18T00:00:00"/>
    <d v="2016-12-21T00:00:00"/>
    <s v="First Class"/>
    <s v="PN-18775"/>
    <x v="43"/>
    <x v="2"/>
    <s v="United States"/>
    <s v="Omaha"/>
    <x v="8"/>
    <n v="68104"/>
    <x v="2"/>
    <s v="FUR-CH-10004997"/>
    <x v="0"/>
    <x v="1"/>
    <s v="Hon Every-Day Series Multi-Task Chairs"/>
    <n v="563.94000000000005"/>
    <n v="3"/>
    <n v="0"/>
    <x v="4264"/>
    <x v="0"/>
    <x v="0"/>
    <x v="0"/>
    <x v="4"/>
  </r>
  <r>
    <n v="7580"/>
    <s v="CA-2015-123113"/>
    <d v="2015-11-23T00:00:00"/>
    <d v="2015-11-27T00:00:00"/>
    <s v="Second Class"/>
    <s v="AT-10735"/>
    <x v="247"/>
    <x v="0"/>
    <s v="United States"/>
    <s v="Morristown"/>
    <x v="30"/>
    <n v="7960"/>
    <x v="3"/>
    <s v="OFF-AP-10000275"/>
    <x v="1"/>
    <x v="9"/>
    <s v="Sanyo Counter Height Refrigerator with Crisper, 3.6 Cubic Foot, Stainless Steel/Black"/>
    <n v="2625.12"/>
    <n v="8"/>
    <n v="0"/>
    <x v="5873"/>
    <x v="0"/>
    <x v="1"/>
    <x v="0"/>
    <x v="0"/>
  </r>
  <r>
    <n v="7581"/>
    <s v="CA-2015-123113"/>
    <d v="2015-11-23T00:00:00"/>
    <d v="2015-11-27T00:00:00"/>
    <s v="Second Class"/>
    <s v="AT-10735"/>
    <x v="247"/>
    <x v="0"/>
    <s v="United States"/>
    <s v="Morristown"/>
    <x v="30"/>
    <n v="7960"/>
    <x v="3"/>
    <s v="OFF-AR-10004999"/>
    <x v="1"/>
    <x v="6"/>
    <s v="Newell 315"/>
    <n v="17.940000000000001"/>
    <n v="3"/>
    <n v="0"/>
    <x v="2926"/>
    <x v="0"/>
    <x v="1"/>
    <x v="0"/>
    <x v="0"/>
  </r>
  <r>
    <n v="7582"/>
    <s v="CA-2015-169656"/>
    <d v="2015-08-13T00:00:00"/>
    <d v="2015-08-16T00:00:00"/>
    <s v="First Class"/>
    <s v="EJ-13720"/>
    <x v="719"/>
    <x v="0"/>
    <s v="United States"/>
    <s v="Philadelphia"/>
    <x v="9"/>
    <n v="19143"/>
    <x v="3"/>
    <s v="OFF-ST-10003816"/>
    <x v="1"/>
    <x v="4"/>
    <s v="Fellowes High-Stak Drawer Files"/>
    <n v="422.85599999999999"/>
    <n v="3"/>
    <n v="0.2"/>
    <x v="5874"/>
    <x v="2"/>
    <x v="1"/>
    <x v="2"/>
    <x v="6"/>
  </r>
  <r>
    <n v="7583"/>
    <s v="CA-2015-142734"/>
    <d v="2015-04-16T00:00:00"/>
    <d v="2015-04-21T00:00:00"/>
    <s v="Standard Class"/>
    <s v="DM-13345"/>
    <x v="664"/>
    <x v="1"/>
    <s v="United States"/>
    <s v="New York City"/>
    <x v="15"/>
    <n v="10024"/>
    <x v="3"/>
    <s v="FUR-CH-10003968"/>
    <x v="0"/>
    <x v="1"/>
    <s v="Novimex Turbo Task Chair"/>
    <n v="127.764"/>
    <n v="2"/>
    <n v="0.1"/>
    <x v="5875"/>
    <x v="3"/>
    <x v="1"/>
    <x v="1"/>
    <x v="3"/>
  </r>
  <r>
    <n v="7584"/>
    <s v="CA-2014-163223"/>
    <d v="2014-03-21T00:00:00"/>
    <d v="2014-03-25T00:00:00"/>
    <s v="Standard Class"/>
    <s v="KH-16690"/>
    <x v="120"/>
    <x v="1"/>
    <s v="United States"/>
    <s v="Springfield"/>
    <x v="17"/>
    <n v="22153"/>
    <x v="0"/>
    <s v="TEC-PH-10000730"/>
    <x v="2"/>
    <x v="7"/>
    <s v="Samsung Galaxy S4 Active"/>
    <n v="3499.93"/>
    <n v="7"/>
    <n v="0"/>
    <x v="5876"/>
    <x v="0"/>
    <x v="2"/>
    <x v="3"/>
    <x v="10"/>
  </r>
  <r>
    <n v="7585"/>
    <s v="CA-2014-163223"/>
    <d v="2014-03-21T00:00:00"/>
    <d v="2014-03-25T00:00:00"/>
    <s v="Standard Class"/>
    <s v="KH-16690"/>
    <x v="120"/>
    <x v="1"/>
    <s v="United States"/>
    <s v="Springfield"/>
    <x v="17"/>
    <n v="22153"/>
    <x v="0"/>
    <s v="OFF-LA-10004409"/>
    <x v="1"/>
    <x v="2"/>
    <s v="Avery 492"/>
    <n v="14.4"/>
    <n v="5"/>
    <n v="0"/>
    <x v="3908"/>
    <x v="0"/>
    <x v="2"/>
    <x v="3"/>
    <x v="10"/>
  </r>
  <r>
    <n v="7586"/>
    <s v="CA-2014-163223"/>
    <d v="2014-03-21T00:00:00"/>
    <d v="2014-03-25T00:00:00"/>
    <s v="Standard Class"/>
    <s v="KH-16690"/>
    <x v="120"/>
    <x v="1"/>
    <s v="United States"/>
    <s v="Springfield"/>
    <x v="17"/>
    <n v="22153"/>
    <x v="0"/>
    <s v="OFF-PA-10000675"/>
    <x v="1"/>
    <x v="10"/>
    <s v="Xerox 1919"/>
    <n v="122.97"/>
    <n v="3"/>
    <n v="0"/>
    <x v="1283"/>
    <x v="0"/>
    <x v="2"/>
    <x v="3"/>
    <x v="10"/>
  </r>
  <r>
    <n v="7587"/>
    <s v="CA-2014-163223"/>
    <d v="2014-03-21T00:00:00"/>
    <d v="2014-03-25T00:00:00"/>
    <s v="Standard Class"/>
    <s v="KH-16690"/>
    <x v="120"/>
    <x v="1"/>
    <s v="United States"/>
    <s v="Springfield"/>
    <x v="17"/>
    <n v="22153"/>
    <x v="0"/>
    <s v="OFF-AR-10001573"/>
    <x v="1"/>
    <x v="6"/>
    <s v="American Pencil"/>
    <n v="9.32"/>
    <n v="4"/>
    <n v="0"/>
    <x v="409"/>
    <x v="0"/>
    <x v="2"/>
    <x v="3"/>
    <x v="10"/>
  </r>
  <r>
    <n v="7588"/>
    <s v="CA-2014-163223"/>
    <d v="2014-03-21T00:00:00"/>
    <d v="2014-03-25T00:00:00"/>
    <s v="Standard Class"/>
    <s v="KH-16690"/>
    <x v="120"/>
    <x v="1"/>
    <s v="United States"/>
    <s v="Springfield"/>
    <x v="17"/>
    <n v="22153"/>
    <x v="0"/>
    <s v="OFF-BI-10001597"/>
    <x v="1"/>
    <x v="8"/>
    <s v="Wilson Jones Ledger-Size, Piano-Hinge Binder, 2&quot;, Blue"/>
    <n v="122.94"/>
    <n v="3"/>
    <n v="0"/>
    <x v="1613"/>
    <x v="0"/>
    <x v="2"/>
    <x v="3"/>
    <x v="10"/>
  </r>
  <r>
    <n v="7589"/>
    <s v="CA-2017-122945"/>
    <d v="2017-11-16T00:00:00"/>
    <d v="2017-11-22T00:00:00"/>
    <s v="Standard Class"/>
    <s v="MB-18085"/>
    <x v="469"/>
    <x v="0"/>
    <s v="United States"/>
    <s v="Roseville"/>
    <x v="1"/>
    <n v="95661"/>
    <x v="1"/>
    <s v="FUR-FU-10001196"/>
    <x v="0"/>
    <x v="5"/>
    <s v="DAX Cubicle Frames - 8x10"/>
    <n v="17.309999999999999"/>
    <n v="3"/>
    <n v="0"/>
    <x v="1851"/>
    <x v="0"/>
    <x v="3"/>
    <x v="0"/>
    <x v="0"/>
  </r>
  <r>
    <n v="7590"/>
    <s v="CA-2015-139738"/>
    <d v="2015-09-25T00:00:00"/>
    <d v="2015-09-29T00:00:00"/>
    <s v="Standard Class"/>
    <s v="DK-12895"/>
    <x v="729"/>
    <x v="0"/>
    <s v="United States"/>
    <s v="Rockford"/>
    <x v="10"/>
    <n v="61107"/>
    <x v="2"/>
    <s v="OFF-AR-10004602"/>
    <x v="1"/>
    <x v="6"/>
    <s v="Boston KS Multi-Size Manual Pencil Sharpener"/>
    <n v="128.744"/>
    <n v="7"/>
    <n v="0.2"/>
    <x v="4400"/>
    <x v="2"/>
    <x v="1"/>
    <x v="2"/>
    <x v="8"/>
  </r>
  <r>
    <n v="7591"/>
    <s v="CA-2016-158778"/>
    <d v="2016-09-05T00:00:00"/>
    <d v="2016-09-09T00:00:00"/>
    <s v="Standard Class"/>
    <s v="DB-13210"/>
    <x v="203"/>
    <x v="0"/>
    <s v="United States"/>
    <s v="Philadelphia"/>
    <x v="9"/>
    <n v="19134"/>
    <x v="3"/>
    <s v="FUR-FU-10000260"/>
    <x v="0"/>
    <x v="5"/>
    <s v="6&quot; Cubicle Wall Clock, Black"/>
    <n v="58.247999999999998"/>
    <n v="9"/>
    <n v="0.2"/>
    <x v="4335"/>
    <x v="2"/>
    <x v="0"/>
    <x v="2"/>
    <x v="8"/>
  </r>
  <r>
    <n v="7592"/>
    <s v="CA-2016-158778"/>
    <d v="2016-09-05T00:00:00"/>
    <d v="2016-09-09T00:00:00"/>
    <s v="Standard Class"/>
    <s v="DB-13210"/>
    <x v="203"/>
    <x v="0"/>
    <s v="United States"/>
    <s v="Philadelphia"/>
    <x v="9"/>
    <n v="19134"/>
    <x v="3"/>
    <s v="FUR-CH-10001146"/>
    <x v="0"/>
    <x v="1"/>
    <s v="Global Task Chair, Black"/>
    <n v="71.245999999999995"/>
    <n v="2"/>
    <n v="0.3"/>
    <x v="5877"/>
    <x v="1"/>
    <x v="0"/>
    <x v="2"/>
    <x v="8"/>
  </r>
  <r>
    <n v="7593"/>
    <s v="CA-2016-158778"/>
    <d v="2016-09-05T00:00:00"/>
    <d v="2016-09-09T00:00:00"/>
    <s v="Standard Class"/>
    <s v="DB-13210"/>
    <x v="203"/>
    <x v="0"/>
    <s v="United States"/>
    <s v="Philadelphia"/>
    <x v="9"/>
    <n v="19134"/>
    <x v="3"/>
    <s v="OFF-AR-10000896"/>
    <x v="1"/>
    <x v="6"/>
    <s v="Newell 329"/>
    <n v="7.8719999999999999"/>
    <n v="3"/>
    <n v="0.2"/>
    <x v="820"/>
    <x v="2"/>
    <x v="0"/>
    <x v="2"/>
    <x v="8"/>
  </r>
  <r>
    <n v="7594"/>
    <s v="CA-2016-158778"/>
    <d v="2016-09-05T00:00:00"/>
    <d v="2016-09-09T00:00:00"/>
    <s v="Standard Class"/>
    <s v="DB-13210"/>
    <x v="203"/>
    <x v="0"/>
    <s v="United States"/>
    <s v="Philadelphia"/>
    <x v="9"/>
    <n v="19134"/>
    <x v="3"/>
    <s v="FUR-CH-10000309"/>
    <x v="0"/>
    <x v="1"/>
    <s v="Global Comet Stacking Arm Chair"/>
    <n v="887.27099999999996"/>
    <n v="3"/>
    <n v="0.3"/>
    <x v="5878"/>
    <x v="1"/>
    <x v="0"/>
    <x v="2"/>
    <x v="8"/>
  </r>
  <r>
    <n v="7595"/>
    <s v="CA-2017-119655"/>
    <d v="2017-04-20T00:00:00"/>
    <d v="2017-04-24T00:00:00"/>
    <s v="Standard Class"/>
    <s v="CV-12295"/>
    <x v="610"/>
    <x v="0"/>
    <s v="United States"/>
    <s v="Detroit"/>
    <x v="12"/>
    <n v="48234"/>
    <x v="2"/>
    <s v="OFF-BI-10001989"/>
    <x v="1"/>
    <x v="8"/>
    <s v="Premium Transparent Presentation Covers by GBC"/>
    <n v="146.86000000000001"/>
    <n v="7"/>
    <n v="0"/>
    <x v="5879"/>
    <x v="0"/>
    <x v="3"/>
    <x v="1"/>
    <x v="3"/>
  </r>
  <r>
    <n v="7596"/>
    <s v="CA-2017-119655"/>
    <d v="2017-04-20T00:00:00"/>
    <d v="2017-04-24T00:00:00"/>
    <s v="Standard Class"/>
    <s v="CV-12295"/>
    <x v="610"/>
    <x v="0"/>
    <s v="United States"/>
    <s v="Detroit"/>
    <x v="12"/>
    <n v="48234"/>
    <x v="2"/>
    <s v="OFF-BI-10001036"/>
    <x v="1"/>
    <x v="8"/>
    <s v="Cardinal EasyOpen D-Ring Binders"/>
    <n v="36.56"/>
    <n v="4"/>
    <n v="0"/>
    <x v="5880"/>
    <x v="0"/>
    <x v="3"/>
    <x v="1"/>
    <x v="3"/>
  </r>
  <r>
    <n v="7597"/>
    <s v="CA-2015-164567"/>
    <d v="2015-06-15T00:00:00"/>
    <d v="2015-06-19T00:00:00"/>
    <s v="Standard Class"/>
    <s v="GK-14620"/>
    <x v="136"/>
    <x v="1"/>
    <s v="United States"/>
    <s v="Los Angeles"/>
    <x v="1"/>
    <n v="90004"/>
    <x v="1"/>
    <s v="TEC-PH-10002103"/>
    <x v="2"/>
    <x v="7"/>
    <s v="Jabra SPEAK 410"/>
    <n v="225.57599999999999"/>
    <n v="3"/>
    <n v="0.2"/>
    <x v="5881"/>
    <x v="2"/>
    <x v="1"/>
    <x v="1"/>
    <x v="1"/>
  </r>
  <r>
    <n v="7598"/>
    <s v="CA-2014-131947"/>
    <d v="2014-09-17T00:00:00"/>
    <d v="2014-09-22T00:00:00"/>
    <s v="Standard Class"/>
    <s v="JA-15970"/>
    <x v="350"/>
    <x v="0"/>
    <s v="United States"/>
    <s v="Springfield"/>
    <x v="21"/>
    <n v="97477"/>
    <x v="1"/>
    <s v="OFF-AR-10001473"/>
    <x v="1"/>
    <x v="6"/>
    <s v="Newell 313"/>
    <n v="5.2480000000000002"/>
    <n v="2"/>
    <n v="0.2"/>
    <x v="5882"/>
    <x v="2"/>
    <x v="2"/>
    <x v="2"/>
    <x v="8"/>
  </r>
  <r>
    <n v="7599"/>
    <s v="CA-2014-131947"/>
    <d v="2014-09-17T00:00:00"/>
    <d v="2014-09-22T00:00:00"/>
    <s v="Standard Class"/>
    <s v="JA-15970"/>
    <x v="350"/>
    <x v="0"/>
    <s v="United States"/>
    <s v="Springfield"/>
    <x v="21"/>
    <n v="97477"/>
    <x v="1"/>
    <s v="OFF-AR-10000411"/>
    <x v="1"/>
    <x v="6"/>
    <s v="Boston 16701 Slimline Battery Pencil Sharpener"/>
    <n v="38.256"/>
    <n v="3"/>
    <n v="0.2"/>
    <x v="5883"/>
    <x v="2"/>
    <x v="2"/>
    <x v="2"/>
    <x v="8"/>
  </r>
  <r>
    <n v="7600"/>
    <s v="CA-2014-131947"/>
    <d v="2014-09-17T00:00:00"/>
    <d v="2014-09-22T00:00:00"/>
    <s v="Standard Class"/>
    <s v="JA-15970"/>
    <x v="350"/>
    <x v="0"/>
    <s v="United States"/>
    <s v="Springfield"/>
    <x v="21"/>
    <n v="97477"/>
    <x v="1"/>
    <s v="OFF-PA-10000246"/>
    <x v="1"/>
    <x v="10"/>
    <s v="Riverleaf Stik-Withit Designer Note Cubes"/>
    <n v="40.24"/>
    <n v="5"/>
    <n v="0.2"/>
    <x v="5884"/>
    <x v="2"/>
    <x v="2"/>
    <x v="2"/>
    <x v="8"/>
  </r>
  <r>
    <n v="7601"/>
    <s v="CA-2014-131947"/>
    <d v="2014-09-17T00:00:00"/>
    <d v="2014-09-22T00:00:00"/>
    <s v="Standard Class"/>
    <s v="JA-15970"/>
    <x v="350"/>
    <x v="0"/>
    <s v="United States"/>
    <s v="Springfield"/>
    <x v="21"/>
    <n v="97477"/>
    <x v="1"/>
    <s v="TEC-MA-10004086"/>
    <x v="2"/>
    <x v="15"/>
    <s v="Plantronics Single Ear Headset"/>
    <n v="29.925000000000001"/>
    <n v="5"/>
    <n v="0.7"/>
    <x v="5885"/>
    <x v="1"/>
    <x v="2"/>
    <x v="2"/>
    <x v="8"/>
  </r>
  <r>
    <n v="7602"/>
    <s v="CA-2014-131947"/>
    <d v="2014-09-17T00:00:00"/>
    <d v="2014-09-22T00:00:00"/>
    <s v="Standard Class"/>
    <s v="JA-15970"/>
    <x v="350"/>
    <x v="0"/>
    <s v="United States"/>
    <s v="Springfield"/>
    <x v="21"/>
    <n v="97477"/>
    <x v="1"/>
    <s v="OFF-PA-10003039"/>
    <x v="1"/>
    <x v="10"/>
    <s v="Xerox 1960"/>
    <n v="148.70400000000001"/>
    <n v="6"/>
    <n v="0.2"/>
    <x v="5886"/>
    <x v="2"/>
    <x v="2"/>
    <x v="2"/>
    <x v="8"/>
  </r>
  <r>
    <n v="7603"/>
    <s v="CA-2014-131947"/>
    <d v="2014-09-17T00:00:00"/>
    <d v="2014-09-22T00:00:00"/>
    <s v="Standard Class"/>
    <s v="JA-15970"/>
    <x v="350"/>
    <x v="0"/>
    <s v="United States"/>
    <s v="Springfield"/>
    <x v="21"/>
    <n v="97477"/>
    <x v="1"/>
    <s v="TEC-AC-10004633"/>
    <x v="2"/>
    <x v="11"/>
    <s v="Verbatim 25 GB 6x Blu-ray Single Layer Recordable Disc, 3/Pack"/>
    <n v="55.92"/>
    <n v="10"/>
    <n v="0.2"/>
    <x v="5887"/>
    <x v="2"/>
    <x v="2"/>
    <x v="2"/>
    <x v="8"/>
  </r>
  <r>
    <n v="7604"/>
    <s v="CA-2016-152520"/>
    <d v="2016-07-08T00:00:00"/>
    <d v="2016-07-12T00:00:00"/>
    <s v="Standard Class"/>
    <s v="TH-21115"/>
    <x v="764"/>
    <x v="1"/>
    <s v="United States"/>
    <s v="Providence"/>
    <x v="34"/>
    <n v="2908"/>
    <x v="3"/>
    <s v="OFF-PA-10000289"/>
    <x v="1"/>
    <x v="10"/>
    <s v="Xerox 213"/>
    <n v="12.96"/>
    <n v="2"/>
    <n v="0"/>
    <x v="91"/>
    <x v="0"/>
    <x v="0"/>
    <x v="2"/>
    <x v="7"/>
  </r>
  <r>
    <n v="7605"/>
    <s v="CA-2016-101791"/>
    <d v="2016-05-27T00:00:00"/>
    <d v="2016-05-31T00:00:00"/>
    <s v="Standard Class"/>
    <s v="BS-11665"/>
    <x v="574"/>
    <x v="0"/>
    <s v="United States"/>
    <s v="Chicago"/>
    <x v="10"/>
    <n v="60623"/>
    <x v="2"/>
    <s v="FUR-FU-10003247"/>
    <x v="0"/>
    <x v="5"/>
    <s v="36X48 HARDFLOOR CHAIRMAT"/>
    <n v="25.175999999999998"/>
    <n v="3"/>
    <n v="0.6"/>
    <x v="5888"/>
    <x v="1"/>
    <x v="0"/>
    <x v="1"/>
    <x v="5"/>
  </r>
  <r>
    <n v="7606"/>
    <s v="CA-2016-101791"/>
    <d v="2016-05-27T00:00:00"/>
    <d v="2016-05-31T00:00:00"/>
    <s v="Standard Class"/>
    <s v="BS-11665"/>
    <x v="574"/>
    <x v="0"/>
    <s v="United States"/>
    <s v="Chicago"/>
    <x v="10"/>
    <n v="60623"/>
    <x v="2"/>
    <s v="FUR-FU-10002191"/>
    <x v="0"/>
    <x v="5"/>
    <s v="G.E. Halogen Desk Lamp Bulbs"/>
    <n v="5.5839999999999996"/>
    <n v="2"/>
    <n v="0.6"/>
    <x v="5889"/>
    <x v="1"/>
    <x v="0"/>
    <x v="1"/>
    <x v="5"/>
  </r>
  <r>
    <n v="7607"/>
    <s v="CA-2016-101791"/>
    <d v="2016-05-27T00:00:00"/>
    <d v="2016-05-31T00:00:00"/>
    <s v="Standard Class"/>
    <s v="BS-11665"/>
    <x v="574"/>
    <x v="0"/>
    <s v="United States"/>
    <s v="Chicago"/>
    <x v="10"/>
    <n v="60623"/>
    <x v="2"/>
    <s v="OFF-ST-10001496"/>
    <x v="1"/>
    <x v="4"/>
    <s v="Standard Rollaway File with Lock"/>
    <n v="1297.3679999999999"/>
    <n v="9"/>
    <n v="0.2"/>
    <x v="5890"/>
    <x v="2"/>
    <x v="0"/>
    <x v="1"/>
    <x v="5"/>
  </r>
  <r>
    <n v="7608"/>
    <s v="CA-2017-121195"/>
    <d v="2017-12-24T00:00:00"/>
    <d v="2017-12-27T00:00:00"/>
    <s v="First Class"/>
    <s v="NS-18505"/>
    <x v="515"/>
    <x v="0"/>
    <s v="United States"/>
    <s v="Dallas"/>
    <x v="5"/>
    <n v="75220"/>
    <x v="2"/>
    <s v="OFF-ST-10000585"/>
    <x v="1"/>
    <x v="4"/>
    <s v="Economy Rollaway Files"/>
    <n v="264.32"/>
    <n v="2"/>
    <n v="0.2"/>
    <x v="2241"/>
    <x v="2"/>
    <x v="3"/>
    <x v="0"/>
    <x v="4"/>
  </r>
  <r>
    <n v="7609"/>
    <s v="CA-2017-163209"/>
    <d v="2017-05-03T00:00:00"/>
    <d v="2017-05-07T00:00:00"/>
    <s v="Standard Class"/>
    <s v="MK-18160"/>
    <x v="177"/>
    <x v="0"/>
    <s v="United States"/>
    <s v="San Francisco"/>
    <x v="1"/>
    <n v="94122"/>
    <x v="1"/>
    <s v="OFF-PA-10001166"/>
    <x v="1"/>
    <x v="10"/>
    <s v="Xerox 2"/>
    <n v="25.92"/>
    <n v="4"/>
    <n v="0"/>
    <x v="245"/>
    <x v="0"/>
    <x v="3"/>
    <x v="1"/>
    <x v="5"/>
  </r>
  <r>
    <n v="7610"/>
    <s v="CA-2017-163209"/>
    <d v="2017-05-03T00:00:00"/>
    <d v="2017-05-07T00:00:00"/>
    <s v="Standard Class"/>
    <s v="MK-18160"/>
    <x v="177"/>
    <x v="0"/>
    <s v="United States"/>
    <s v="San Francisco"/>
    <x v="1"/>
    <n v="94122"/>
    <x v="1"/>
    <s v="OFF-AR-10003651"/>
    <x v="1"/>
    <x v="6"/>
    <s v="Newell 350"/>
    <n v="22.96"/>
    <n v="7"/>
    <n v="0"/>
    <x v="1046"/>
    <x v="0"/>
    <x v="3"/>
    <x v="1"/>
    <x v="5"/>
  </r>
  <r>
    <n v="7611"/>
    <s v="CA-2014-133354"/>
    <d v="2014-02-22T00:00:00"/>
    <d v="2014-02-24T00:00:00"/>
    <s v="First Class"/>
    <s v="SA-20830"/>
    <x v="193"/>
    <x v="0"/>
    <s v="United States"/>
    <s v="Moreno Valley"/>
    <x v="1"/>
    <n v="92553"/>
    <x v="1"/>
    <s v="OFF-PA-10001800"/>
    <x v="1"/>
    <x v="10"/>
    <s v="Xerox 220"/>
    <n v="19.440000000000001"/>
    <n v="3"/>
    <n v="0"/>
    <x v="551"/>
    <x v="0"/>
    <x v="2"/>
    <x v="3"/>
    <x v="11"/>
  </r>
  <r>
    <n v="7612"/>
    <s v="US-2015-130491"/>
    <d v="2015-02-08T00:00:00"/>
    <d v="2015-02-11T00:00:00"/>
    <s v="First Class"/>
    <s v="BH-11710"/>
    <x v="3"/>
    <x v="0"/>
    <s v="United States"/>
    <s v="Garden City"/>
    <x v="41"/>
    <n v="67846"/>
    <x v="2"/>
    <s v="OFF-PA-10000791"/>
    <x v="1"/>
    <x v="10"/>
    <s v="Wirebound Message Books, Four 2 3/4 x 5 Forms per Page, 200 Sets per Book"/>
    <n v="9.5399999999999991"/>
    <n v="2"/>
    <n v="0"/>
    <x v="5891"/>
    <x v="0"/>
    <x v="1"/>
    <x v="3"/>
    <x v="11"/>
  </r>
  <r>
    <n v="7613"/>
    <s v="US-2015-130491"/>
    <d v="2015-02-08T00:00:00"/>
    <d v="2015-02-11T00:00:00"/>
    <s v="First Class"/>
    <s v="BH-11710"/>
    <x v="3"/>
    <x v="0"/>
    <s v="United States"/>
    <s v="Garden City"/>
    <x v="41"/>
    <n v="67846"/>
    <x v="2"/>
    <s v="OFF-FA-10000134"/>
    <x v="1"/>
    <x v="13"/>
    <s v="Advantus Push Pins, Aluminum Head"/>
    <n v="5.81"/>
    <n v="1"/>
    <n v="0"/>
    <x v="5892"/>
    <x v="0"/>
    <x v="1"/>
    <x v="3"/>
    <x v="11"/>
  </r>
  <r>
    <n v="7614"/>
    <s v="US-2015-130491"/>
    <d v="2015-02-08T00:00:00"/>
    <d v="2015-02-11T00:00:00"/>
    <s v="First Class"/>
    <s v="BH-11710"/>
    <x v="3"/>
    <x v="0"/>
    <s v="United States"/>
    <s v="Garden City"/>
    <x v="41"/>
    <n v="67846"/>
    <x v="2"/>
    <s v="OFF-AR-10001149"/>
    <x v="1"/>
    <x v="6"/>
    <s v="Sanford Colorific Colored Pencils, 12/Box"/>
    <n v="5.76"/>
    <n v="2"/>
    <n v="0"/>
    <x v="5289"/>
    <x v="0"/>
    <x v="1"/>
    <x v="3"/>
    <x v="11"/>
  </r>
  <r>
    <n v="7615"/>
    <s v="CA-2015-113740"/>
    <d v="2015-08-24T00:00:00"/>
    <d v="2015-08-28T00:00:00"/>
    <s v="Second Class"/>
    <s v="SC-20380"/>
    <x v="618"/>
    <x v="0"/>
    <s v="United States"/>
    <s v="New York City"/>
    <x v="15"/>
    <n v="10035"/>
    <x v="3"/>
    <s v="FUR-FU-10000010"/>
    <x v="0"/>
    <x v="5"/>
    <s v="DAX Value U-Channel Document Frames, Easel Back"/>
    <n v="14.91"/>
    <n v="3"/>
    <n v="0"/>
    <x v="4680"/>
    <x v="0"/>
    <x v="1"/>
    <x v="2"/>
    <x v="6"/>
  </r>
  <r>
    <n v="7616"/>
    <s v="CA-2014-148425"/>
    <d v="2014-11-30T00:00:00"/>
    <d v="2014-12-04T00:00:00"/>
    <s v="Standard Class"/>
    <s v="RF-19345"/>
    <x v="575"/>
    <x v="1"/>
    <s v="United States"/>
    <s v="Orlando"/>
    <x v="2"/>
    <n v="32839"/>
    <x v="0"/>
    <s v="OFF-BI-10000201"/>
    <x v="1"/>
    <x v="8"/>
    <s v="Avery Triangle Shaped Sheet Lifters, Black, 2/Pack"/>
    <n v="6.6420000000000003"/>
    <n v="9"/>
    <n v="0.7"/>
    <x v="5893"/>
    <x v="1"/>
    <x v="2"/>
    <x v="0"/>
    <x v="0"/>
  </r>
  <r>
    <n v="7617"/>
    <s v="CA-2016-144309"/>
    <d v="2016-12-10T00:00:00"/>
    <d v="2016-12-16T00:00:00"/>
    <s v="Standard Class"/>
    <s v="CM-12235"/>
    <x v="632"/>
    <x v="0"/>
    <s v="United States"/>
    <s v="Watertown"/>
    <x v="15"/>
    <n v="13601"/>
    <x v="3"/>
    <s v="OFF-PA-10001776"/>
    <x v="1"/>
    <x v="10"/>
    <s v="Wirebound Message Books, Four 2 3/4&quot; x 5&quot; Forms per Page, 600 Sets per Book"/>
    <n v="18.54"/>
    <n v="2"/>
    <n v="0"/>
    <x v="2022"/>
    <x v="0"/>
    <x v="0"/>
    <x v="0"/>
    <x v="4"/>
  </r>
  <r>
    <n v="7618"/>
    <s v="CA-2016-144309"/>
    <d v="2016-12-10T00:00:00"/>
    <d v="2016-12-16T00:00:00"/>
    <s v="Standard Class"/>
    <s v="CM-12235"/>
    <x v="632"/>
    <x v="0"/>
    <s v="United States"/>
    <s v="Watertown"/>
    <x v="15"/>
    <n v="13601"/>
    <x v="3"/>
    <s v="OFF-BI-10003656"/>
    <x v="1"/>
    <x v="8"/>
    <s v="Fellowes PB200 Plastic Comb Binding Machine"/>
    <n v="679.96"/>
    <n v="5"/>
    <n v="0.2"/>
    <x v="5894"/>
    <x v="2"/>
    <x v="0"/>
    <x v="0"/>
    <x v="4"/>
  </r>
  <r>
    <n v="7619"/>
    <s v="CA-2017-151225"/>
    <d v="2017-10-27T00:00:00"/>
    <d v="2017-10-29T00:00:00"/>
    <s v="First Class"/>
    <s v="JM-15655"/>
    <x v="487"/>
    <x v="1"/>
    <s v="United States"/>
    <s v="Los Angeles"/>
    <x v="1"/>
    <n v="90032"/>
    <x v="1"/>
    <s v="FUR-TA-10001539"/>
    <x v="0"/>
    <x v="3"/>
    <s v="Chromcraft Rectangular Conference Tables"/>
    <n v="189.57599999999999"/>
    <n v="1"/>
    <n v="0.2"/>
    <x v="5895"/>
    <x v="2"/>
    <x v="3"/>
    <x v="0"/>
    <x v="2"/>
  </r>
  <r>
    <n v="7620"/>
    <s v="CA-2017-151225"/>
    <d v="2017-10-27T00:00:00"/>
    <d v="2017-10-29T00:00:00"/>
    <s v="First Class"/>
    <s v="JM-15655"/>
    <x v="487"/>
    <x v="1"/>
    <s v="United States"/>
    <s v="Los Angeles"/>
    <x v="1"/>
    <n v="90032"/>
    <x v="1"/>
    <s v="TEC-PH-10004100"/>
    <x v="2"/>
    <x v="7"/>
    <s v="Griffin GC17055 Auxiliary Audio Cable"/>
    <n v="71.959999999999994"/>
    <n v="5"/>
    <n v="0.2"/>
    <x v="5896"/>
    <x v="2"/>
    <x v="3"/>
    <x v="0"/>
    <x v="2"/>
  </r>
  <r>
    <n v="7621"/>
    <s v="US-2014-144078"/>
    <d v="2014-11-25T00:00:00"/>
    <d v="2014-11-29T00:00:00"/>
    <s v="Standard Class"/>
    <s v="RB-19435"/>
    <x v="579"/>
    <x v="0"/>
    <s v="United States"/>
    <s v="Los Angeles"/>
    <x v="1"/>
    <n v="90004"/>
    <x v="1"/>
    <s v="TEC-PH-10001580"/>
    <x v="2"/>
    <x v="7"/>
    <s v="Logitech Mobile Speakerphone P710e - speaker phone"/>
    <n v="539.91999999999996"/>
    <n v="5"/>
    <n v="0.2"/>
    <x v="5897"/>
    <x v="2"/>
    <x v="2"/>
    <x v="0"/>
    <x v="0"/>
  </r>
  <r>
    <n v="7622"/>
    <s v="US-2014-144078"/>
    <d v="2014-11-25T00:00:00"/>
    <d v="2014-11-29T00:00:00"/>
    <s v="Standard Class"/>
    <s v="RB-19435"/>
    <x v="579"/>
    <x v="0"/>
    <s v="United States"/>
    <s v="Los Angeles"/>
    <x v="1"/>
    <n v="90004"/>
    <x v="1"/>
    <s v="FUR-CH-10002335"/>
    <x v="0"/>
    <x v="1"/>
    <s v="Hon GuestStacker Chair"/>
    <n v="725.34400000000005"/>
    <n v="4"/>
    <n v="0.2"/>
    <x v="5898"/>
    <x v="2"/>
    <x v="2"/>
    <x v="0"/>
    <x v="0"/>
  </r>
  <r>
    <n v="7623"/>
    <s v="US-2014-144078"/>
    <d v="2014-11-25T00:00:00"/>
    <d v="2014-11-29T00:00:00"/>
    <s v="Standard Class"/>
    <s v="RB-19435"/>
    <x v="579"/>
    <x v="0"/>
    <s v="United States"/>
    <s v="Los Angeles"/>
    <x v="1"/>
    <n v="90004"/>
    <x v="1"/>
    <s v="OFF-AR-10004707"/>
    <x v="1"/>
    <x v="6"/>
    <s v="Staples in misc. colors"/>
    <n v="7.44"/>
    <n v="3"/>
    <n v="0"/>
    <x v="5899"/>
    <x v="0"/>
    <x v="2"/>
    <x v="0"/>
    <x v="0"/>
  </r>
  <r>
    <n v="7624"/>
    <s v="CA-2014-124464"/>
    <d v="2014-07-14T00:00:00"/>
    <d v="2014-07-20T00:00:00"/>
    <s v="Standard Class"/>
    <s v="SS-20515"/>
    <x v="776"/>
    <x v="2"/>
    <s v="United States"/>
    <s v="Newark"/>
    <x v="13"/>
    <n v="19711"/>
    <x v="3"/>
    <s v="OFF-AP-10000576"/>
    <x v="1"/>
    <x v="9"/>
    <s v="Belkin 7 Outlet SurgeMaster II"/>
    <n v="39.479999999999997"/>
    <n v="1"/>
    <n v="0"/>
    <x v="5900"/>
    <x v="0"/>
    <x v="2"/>
    <x v="2"/>
    <x v="7"/>
  </r>
  <r>
    <n v="7625"/>
    <s v="CA-2015-136805"/>
    <d v="2015-05-23T00:00:00"/>
    <d v="2015-05-27T00:00:00"/>
    <s v="Second Class"/>
    <s v="NM-18445"/>
    <x v="134"/>
    <x v="2"/>
    <s v="United States"/>
    <s v="Detroit"/>
    <x v="12"/>
    <n v="48234"/>
    <x v="2"/>
    <s v="OFF-AP-10001394"/>
    <x v="1"/>
    <x v="9"/>
    <s v="Harmony Air Purifier"/>
    <n v="850.5"/>
    <n v="5"/>
    <n v="0.1"/>
    <x v="5901"/>
    <x v="3"/>
    <x v="1"/>
    <x v="1"/>
    <x v="5"/>
  </r>
  <r>
    <n v="7626"/>
    <s v="CA-2015-136805"/>
    <d v="2015-05-23T00:00:00"/>
    <d v="2015-05-27T00:00:00"/>
    <s v="Second Class"/>
    <s v="NM-18445"/>
    <x v="134"/>
    <x v="2"/>
    <s v="United States"/>
    <s v="Detroit"/>
    <x v="12"/>
    <n v="48234"/>
    <x v="2"/>
    <s v="FUR-FU-10003724"/>
    <x v="0"/>
    <x v="5"/>
    <s v="Westinghouse Clip-On Gooseneck Lamps"/>
    <n v="75.33"/>
    <n v="9"/>
    <n v="0"/>
    <x v="5902"/>
    <x v="0"/>
    <x v="1"/>
    <x v="1"/>
    <x v="5"/>
  </r>
  <r>
    <n v="7627"/>
    <s v="US-2015-159499"/>
    <d v="2015-11-21T00:00:00"/>
    <d v="2015-11-23T00:00:00"/>
    <s v="Second Class"/>
    <s v="EM-14095"/>
    <x v="313"/>
    <x v="1"/>
    <s v="United States"/>
    <s v="Phoenix"/>
    <x v="16"/>
    <n v="85023"/>
    <x v="1"/>
    <s v="OFF-AP-10002867"/>
    <x v="1"/>
    <x v="9"/>
    <s v="Fellowes Command Center 5-outlet power strip"/>
    <n v="325.63200000000001"/>
    <n v="6"/>
    <n v="0.2"/>
    <x v="5903"/>
    <x v="2"/>
    <x v="1"/>
    <x v="0"/>
    <x v="0"/>
  </r>
  <r>
    <n v="7628"/>
    <s v="US-2015-159499"/>
    <d v="2015-11-21T00:00:00"/>
    <d v="2015-11-23T00:00:00"/>
    <s v="Second Class"/>
    <s v="EM-14095"/>
    <x v="313"/>
    <x v="1"/>
    <s v="United States"/>
    <s v="Phoenix"/>
    <x v="16"/>
    <n v="85023"/>
    <x v="1"/>
    <s v="TEC-AC-10002718"/>
    <x v="2"/>
    <x v="11"/>
    <s v="Belkin Standard 104 key USB Keyboard"/>
    <n v="23.344000000000001"/>
    <n v="2"/>
    <n v="0.2"/>
    <x v="5904"/>
    <x v="2"/>
    <x v="1"/>
    <x v="0"/>
    <x v="0"/>
  </r>
  <r>
    <n v="7629"/>
    <s v="US-2015-159499"/>
    <d v="2015-11-21T00:00:00"/>
    <d v="2015-11-23T00:00:00"/>
    <s v="Second Class"/>
    <s v="EM-14095"/>
    <x v="313"/>
    <x v="1"/>
    <s v="United States"/>
    <s v="Phoenix"/>
    <x v="16"/>
    <n v="85023"/>
    <x v="1"/>
    <s v="OFF-LA-10003121"/>
    <x v="1"/>
    <x v="2"/>
    <s v="Avery 506"/>
    <n v="16.52"/>
    <n v="5"/>
    <n v="0.2"/>
    <x v="5734"/>
    <x v="2"/>
    <x v="1"/>
    <x v="0"/>
    <x v="0"/>
  </r>
  <r>
    <n v="7630"/>
    <s v="CA-2014-162089"/>
    <d v="2014-03-30T00:00:00"/>
    <d v="2014-04-01T00:00:00"/>
    <s v="First Class"/>
    <s v="MP-17470"/>
    <x v="88"/>
    <x v="2"/>
    <s v="United States"/>
    <s v="Brownsville"/>
    <x v="5"/>
    <n v="78521"/>
    <x v="2"/>
    <s v="OFF-EN-10002230"/>
    <x v="1"/>
    <x v="12"/>
    <s v="Airmail Envelopes"/>
    <n v="335.72"/>
    <n v="5"/>
    <n v="0.2"/>
    <x v="5905"/>
    <x v="2"/>
    <x v="2"/>
    <x v="3"/>
    <x v="10"/>
  </r>
  <r>
    <n v="7631"/>
    <s v="CA-2014-162089"/>
    <d v="2014-03-30T00:00:00"/>
    <d v="2014-04-01T00:00:00"/>
    <s v="First Class"/>
    <s v="MP-17470"/>
    <x v="88"/>
    <x v="2"/>
    <s v="United States"/>
    <s v="Brownsville"/>
    <x v="5"/>
    <n v="78521"/>
    <x v="2"/>
    <s v="TEC-PH-10001819"/>
    <x v="2"/>
    <x v="7"/>
    <s v="Innergie mMini Combo Duo USB Travel Charging Kit"/>
    <n v="251.94399999999999"/>
    <n v="7"/>
    <n v="0.2"/>
    <x v="5906"/>
    <x v="2"/>
    <x v="2"/>
    <x v="3"/>
    <x v="10"/>
  </r>
  <r>
    <n v="7632"/>
    <s v="CA-2014-162089"/>
    <d v="2014-03-30T00:00:00"/>
    <d v="2014-04-01T00:00:00"/>
    <s v="First Class"/>
    <s v="MP-17470"/>
    <x v="88"/>
    <x v="2"/>
    <s v="United States"/>
    <s v="Brownsville"/>
    <x v="5"/>
    <n v="78521"/>
    <x v="2"/>
    <s v="FUR-CH-10002304"/>
    <x v="0"/>
    <x v="1"/>
    <s v="Global Stack Chair without Arms, Black"/>
    <n v="127.30200000000001"/>
    <n v="7"/>
    <n v="0.3"/>
    <x v="5907"/>
    <x v="1"/>
    <x v="2"/>
    <x v="3"/>
    <x v="10"/>
  </r>
  <r>
    <n v="7633"/>
    <s v="US-2017-158526"/>
    <d v="2017-12-29T00:00:00"/>
    <d v="2018-01-01T00:00:00"/>
    <s v="Second Class"/>
    <s v="KH-16360"/>
    <x v="347"/>
    <x v="0"/>
    <s v="United States"/>
    <s v="Louisville"/>
    <x v="0"/>
    <n v="40214"/>
    <x v="0"/>
    <s v="FUR-CH-10002602"/>
    <x v="0"/>
    <x v="1"/>
    <s v="DMI Arturo Collection Mission-style Design Wood Chair"/>
    <n v="1207.8399999999999"/>
    <n v="8"/>
    <n v="0"/>
    <x v="5908"/>
    <x v="0"/>
    <x v="3"/>
    <x v="0"/>
    <x v="4"/>
  </r>
  <r>
    <n v="7634"/>
    <s v="US-2017-158526"/>
    <d v="2017-12-29T00:00:00"/>
    <d v="2018-01-01T00:00:00"/>
    <s v="Second Class"/>
    <s v="KH-16360"/>
    <x v="347"/>
    <x v="0"/>
    <s v="United States"/>
    <s v="Louisville"/>
    <x v="0"/>
    <n v="40214"/>
    <x v="0"/>
    <s v="OFF-BI-10002414"/>
    <x v="1"/>
    <x v="8"/>
    <s v="GBC ProClick Spines for 32-Hole Punch"/>
    <n v="12.53"/>
    <n v="1"/>
    <n v="0"/>
    <x v="5909"/>
    <x v="0"/>
    <x v="3"/>
    <x v="0"/>
    <x v="4"/>
  </r>
  <r>
    <n v="7635"/>
    <s v="US-2017-158526"/>
    <d v="2017-12-29T00:00:00"/>
    <d v="2018-01-01T00:00:00"/>
    <s v="Second Class"/>
    <s v="KH-16360"/>
    <x v="347"/>
    <x v="0"/>
    <s v="United States"/>
    <s v="Louisville"/>
    <x v="0"/>
    <n v="40214"/>
    <x v="0"/>
    <s v="OFF-AR-10003696"/>
    <x v="1"/>
    <x v="6"/>
    <s v="Panasonic KP-350BK Electric Pencil Sharpener with Auto Stop"/>
    <n v="34.58"/>
    <n v="1"/>
    <n v="0"/>
    <x v="1944"/>
    <x v="0"/>
    <x v="3"/>
    <x v="0"/>
    <x v="4"/>
  </r>
  <r>
    <n v="7636"/>
    <s v="US-2017-158526"/>
    <d v="2017-12-29T00:00:00"/>
    <d v="2018-01-01T00:00:00"/>
    <s v="Second Class"/>
    <s v="KH-16360"/>
    <x v="347"/>
    <x v="0"/>
    <s v="United States"/>
    <s v="Louisville"/>
    <x v="0"/>
    <n v="40214"/>
    <x v="0"/>
    <s v="FUR-CH-10004495"/>
    <x v="0"/>
    <x v="1"/>
    <s v="Global Leather and Oak Executive Chair, Black"/>
    <n v="300.98"/>
    <n v="1"/>
    <n v="0"/>
    <x v="5910"/>
    <x v="0"/>
    <x v="3"/>
    <x v="0"/>
    <x v="4"/>
  </r>
  <r>
    <n v="7637"/>
    <s v="US-2017-158526"/>
    <d v="2017-12-29T00:00:00"/>
    <d v="2018-01-01T00:00:00"/>
    <s v="Second Class"/>
    <s v="KH-16360"/>
    <x v="347"/>
    <x v="0"/>
    <s v="United States"/>
    <s v="Louisville"/>
    <x v="0"/>
    <n v="40214"/>
    <x v="0"/>
    <s v="FUR-CH-10001270"/>
    <x v="0"/>
    <x v="1"/>
    <s v="Harbour Creations Steel Folding Chair"/>
    <n v="258.75"/>
    <n v="3"/>
    <n v="0"/>
    <x v="5911"/>
    <x v="0"/>
    <x v="3"/>
    <x v="0"/>
    <x v="4"/>
  </r>
  <r>
    <n v="7638"/>
    <s v="CA-2017-104885"/>
    <d v="2017-03-02T00:00:00"/>
    <d v="2017-03-08T00:00:00"/>
    <s v="Standard Class"/>
    <s v="DB-13555"/>
    <x v="587"/>
    <x v="1"/>
    <s v="United States"/>
    <s v="Newark"/>
    <x v="13"/>
    <n v="19711"/>
    <x v="3"/>
    <s v="OFF-AR-10001615"/>
    <x v="1"/>
    <x v="6"/>
    <s v="Newell 34"/>
    <n v="59.52"/>
    <n v="3"/>
    <n v="0"/>
    <x v="436"/>
    <x v="0"/>
    <x v="3"/>
    <x v="3"/>
    <x v="10"/>
  </r>
  <r>
    <n v="7639"/>
    <s v="CA-2017-104885"/>
    <d v="2017-03-02T00:00:00"/>
    <d v="2017-03-08T00:00:00"/>
    <s v="Standard Class"/>
    <s v="DB-13555"/>
    <x v="587"/>
    <x v="1"/>
    <s v="United States"/>
    <s v="Newark"/>
    <x v="13"/>
    <n v="19711"/>
    <x v="3"/>
    <s v="OFF-EN-10003286"/>
    <x v="1"/>
    <x v="12"/>
    <s v="Staple envelope"/>
    <n v="57.96"/>
    <n v="7"/>
    <n v="0"/>
    <x v="4646"/>
    <x v="0"/>
    <x v="3"/>
    <x v="3"/>
    <x v="10"/>
  </r>
  <r>
    <n v="7640"/>
    <s v="CA-2017-104885"/>
    <d v="2017-03-02T00:00:00"/>
    <d v="2017-03-08T00:00:00"/>
    <s v="Standard Class"/>
    <s v="DB-13555"/>
    <x v="587"/>
    <x v="1"/>
    <s v="United States"/>
    <s v="Newark"/>
    <x v="13"/>
    <n v="19711"/>
    <x v="3"/>
    <s v="FUR-BO-10003660"/>
    <x v="0"/>
    <x v="0"/>
    <s v="Bush Cubix Collection Bookcases, Fully Assembled"/>
    <n v="441.96"/>
    <n v="2"/>
    <n v="0"/>
    <x v="5912"/>
    <x v="0"/>
    <x v="3"/>
    <x v="3"/>
    <x v="10"/>
  </r>
  <r>
    <n v="7641"/>
    <s v="CA-2017-104885"/>
    <d v="2017-03-02T00:00:00"/>
    <d v="2017-03-08T00:00:00"/>
    <s v="Standard Class"/>
    <s v="DB-13555"/>
    <x v="587"/>
    <x v="1"/>
    <s v="United States"/>
    <s v="Newark"/>
    <x v="13"/>
    <n v="19711"/>
    <x v="3"/>
    <s v="OFF-PA-10002764"/>
    <x v="1"/>
    <x v="10"/>
    <s v="Easy-staple paper"/>
    <n v="68.040000000000006"/>
    <n v="6"/>
    <n v="0"/>
    <x v="5913"/>
    <x v="0"/>
    <x v="3"/>
    <x v="3"/>
    <x v="10"/>
  </r>
  <r>
    <n v="7642"/>
    <s v="US-2016-157490"/>
    <d v="2016-10-06T00:00:00"/>
    <d v="2016-10-07T00:00:00"/>
    <s v="First Class"/>
    <s v="LB-16795"/>
    <x v="697"/>
    <x v="2"/>
    <s v="United States"/>
    <s v="Pueblo"/>
    <x v="22"/>
    <n v="81001"/>
    <x v="1"/>
    <s v="TEC-MA-10001695"/>
    <x v="2"/>
    <x v="15"/>
    <s v="Zebra GK420t Direct Thermal/Thermal Transfer Printer"/>
    <n v="703.71"/>
    <n v="6"/>
    <n v="0.7"/>
    <x v="5914"/>
    <x v="1"/>
    <x v="0"/>
    <x v="0"/>
    <x v="2"/>
  </r>
  <r>
    <n v="7643"/>
    <s v="US-2016-157490"/>
    <d v="2016-10-06T00:00:00"/>
    <d v="2016-10-07T00:00:00"/>
    <s v="First Class"/>
    <s v="LB-16795"/>
    <x v="697"/>
    <x v="2"/>
    <s v="United States"/>
    <s v="Pueblo"/>
    <x v="22"/>
    <n v="81001"/>
    <x v="1"/>
    <s v="OFF-BI-10002824"/>
    <x v="1"/>
    <x v="8"/>
    <s v="Recycled Easel Ring Binders"/>
    <n v="17.904"/>
    <n v="4"/>
    <n v="0.7"/>
    <x v="5915"/>
    <x v="1"/>
    <x v="0"/>
    <x v="0"/>
    <x v="2"/>
  </r>
  <r>
    <n v="7644"/>
    <s v="US-2016-157490"/>
    <d v="2016-10-06T00:00:00"/>
    <d v="2016-10-07T00:00:00"/>
    <s v="First Class"/>
    <s v="LB-16795"/>
    <x v="697"/>
    <x v="2"/>
    <s v="United States"/>
    <s v="Pueblo"/>
    <x v="22"/>
    <n v="81001"/>
    <x v="1"/>
    <s v="OFF-BI-10002571"/>
    <x v="1"/>
    <x v="8"/>
    <s v="Avery Framed View Binder, EZD Ring (Locking), Navy, 1 1/2&quot;"/>
    <n v="11.976000000000001"/>
    <n v="4"/>
    <n v="0.7"/>
    <x v="5916"/>
    <x v="1"/>
    <x v="0"/>
    <x v="0"/>
    <x v="2"/>
  </r>
  <r>
    <n v="7645"/>
    <s v="US-2016-157490"/>
    <d v="2016-10-06T00:00:00"/>
    <d v="2016-10-07T00:00:00"/>
    <s v="First Class"/>
    <s v="LB-16795"/>
    <x v="697"/>
    <x v="2"/>
    <s v="United States"/>
    <s v="Pueblo"/>
    <x v="22"/>
    <n v="81001"/>
    <x v="1"/>
    <s v="TEC-AC-10001553"/>
    <x v="2"/>
    <x v="11"/>
    <s v="Memorex 25GB 6X Branded Blu-Ray Recordable Disc, 15/Pack"/>
    <n v="67.959999999999994"/>
    <n v="5"/>
    <n v="0.2"/>
    <x v="5917"/>
    <x v="2"/>
    <x v="0"/>
    <x v="0"/>
    <x v="2"/>
  </r>
  <r>
    <n v="7646"/>
    <s v="CA-2015-161452"/>
    <d v="2015-04-05T00:00:00"/>
    <d v="2015-04-11T00:00:00"/>
    <s v="Standard Class"/>
    <s v="CA-11965"/>
    <x v="662"/>
    <x v="1"/>
    <s v="United States"/>
    <s v="Los Angeles"/>
    <x v="1"/>
    <n v="90036"/>
    <x v="1"/>
    <s v="FUR-CH-10003973"/>
    <x v="0"/>
    <x v="1"/>
    <s v="GuestStacker Chair with Chrome Finish Legs"/>
    <n v="892.22400000000005"/>
    <n v="3"/>
    <n v="0.2"/>
    <x v="1103"/>
    <x v="2"/>
    <x v="1"/>
    <x v="1"/>
    <x v="3"/>
  </r>
  <r>
    <n v="7647"/>
    <s v="US-2014-115196"/>
    <d v="2014-09-09T00:00:00"/>
    <d v="2014-09-13T00:00:00"/>
    <s v="Standard Class"/>
    <s v="DL-12925"/>
    <x v="351"/>
    <x v="0"/>
    <s v="United States"/>
    <s v="Greenville"/>
    <x v="3"/>
    <n v="27834"/>
    <x v="0"/>
    <s v="TEC-MA-10002073"/>
    <x v="2"/>
    <x v="15"/>
    <s v="3D Systems Cube Printer, 2nd Generation, White"/>
    <n v="1299.99"/>
    <n v="2"/>
    <n v="0.5"/>
    <x v="5918"/>
    <x v="1"/>
    <x v="2"/>
    <x v="2"/>
    <x v="8"/>
  </r>
  <r>
    <n v="7648"/>
    <s v="CA-2016-138968"/>
    <d v="2016-03-15T00:00:00"/>
    <d v="2016-03-16T00:00:00"/>
    <s v="First Class"/>
    <s v="FC-14335"/>
    <x v="712"/>
    <x v="1"/>
    <s v="United States"/>
    <s v="San Francisco"/>
    <x v="1"/>
    <n v="94110"/>
    <x v="1"/>
    <s v="OFF-BI-10003529"/>
    <x v="1"/>
    <x v="8"/>
    <s v="Avery Round Ring Poly Binders"/>
    <n v="4.5439999999999996"/>
    <n v="2"/>
    <n v="0.2"/>
    <x v="5919"/>
    <x v="2"/>
    <x v="0"/>
    <x v="3"/>
    <x v="10"/>
  </r>
  <r>
    <n v="7649"/>
    <s v="CA-2016-138968"/>
    <d v="2016-03-15T00:00:00"/>
    <d v="2016-03-16T00:00:00"/>
    <s v="First Class"/>
    <s v="FC-14335"/>
    <x v="712"/>
    <x v="1"/>
    <s v="United States"/>
    <s v="San Francisco"/>
    <x v="1"/>
    <n v="94110"/>
    <x v="1"/>
    <s v="FUR-CH-10000309"/>
    <x v="0"/>
    <x v="1"/>
    <s v="Global Comet Stacking Arm Chair"/>
    <n v="1352.0319999999999"/>
    <n v="4"/>
    <n v="0.2"/>
    <x v="5920"/>
    <x v="2"/>
    <x v="0"/>
    <x v="3"/>
    <x v="10"/>
  </r>
  <r>
    <n v="7650"/>
    <s v="CA-2015-101889"/>
    <d v="2015-12-27T00:00:00"/>
    <d v="2015-12-31T00:00:00"/>
    <s v="Standard Class"/>
    <s v="DB-13120"/>
    <x v="106"/>
    <x v="1"/>
    <s v="United States"/>
    <s v="Marion"/>
    <x v="24"/>
    <n v="43302"/>
    <x v="3"/>
    <s v="FUR-TA-10004154"/>
    <x v="0"/>
    <x v="3"/>
    <s v="Riverside Furniture Oval Coffee Table, Oval End Table, End Table with Drawer"/>
    <n v="1548.99"/>
    <n v="9"/>
    <n v="0.4"/>
    <x v="5921"/>
    <x v="1"/>
    <x v="1"/>
    <x v="0"/>
    <x v="4"/>
  </r>
  <r>
    <n v="7651"/>
    <s v="CA-2015-101889"/>
    <d v="2015-12-27T00:00:00"/>
    <d v="2015-12-31T00:00:00"/>
    <s v="Standard Class"/>
    <s v="DB-13120"/>
    <x v="106"/>
    <x v="1"/>
    <s v="United States"/>
    <s v="Marion"/>
    <x v="24"/>
    <n v="43302"/>
    <x v="3"/>
    <s v="OFF-EN-10003286"/>
    <x v="1"/>
    <x v="12"/>
    <s v="Staple envelope"/>
    <n v="19.872"/>
    <n v="3"/>
    <n v="0.2"/>
    <x v="5922"/>
    <x v="2"/>
    <x v="1"/>
    <x v="0"/>
    <x v="4"/>
  </r>
  <r>
    <n v="7652"/>
    <s v="CA-2017-110821"/>
    <d v="2017-08-07T00:00:00"/>
    <d v="2017-08-08T00:00:00"/>
    <s v="First Class"/>
    <s v="CK-12205"/>
    <x v="237"/>
    <x v="0"/>
    <s v="United States"/>
    <s v="Dallas"/>
    <x v="5"/>
    <n v="75081"/>
    <x v="2"/>
    <s v="TEC-AC-10001552"/>
    <x v="2"/>
    <x v="11"/>
    <s v="Logitech K350 2.4Ghz Wireless Keyboard"/>
    <n v="119.44799999999999"/>
    <n v="3"/>
    <n v="0.2"/>
    <x v="5923"/>
    <x v="2"/>
    <x v="3"/>
    <x v="2"/>
    <x v="6"/>
  </r>
  <r>
    <n v="7653"/>
    <s v="CA-2017-110821"/>
    <d v="2017-08-07T00:00:00"/>
    <d v="2017-08-08T00:00:00"/>
    <s v="First Class"/>
    <s v="CK-12205"/>
    <x v="237"/>
    <x v="0"/>
    <s v="United States"/>
    <s v="Dallas"/>
    <x v="5"/>
    <n v="75081"/>
    <x v="2"/>
    <s v="OFF-ST-10002790"/>
    <x v="1"/>
    <x v="4"/>
    <s v="Safco Industrial Shelving"/>
    <n v="118.16"/>
    <n v="2"/>
    <n v="0.2"/>
    <x v="5924"/>
    <x v="2"/>
    <x v="3"/>
    <x v="2"/>
    <x v="6"/>
  </r>
  <r>
    <n v="7654"/>
    <s v="CA-2015-121552"/>
    <d v="2015-03-22T00:00:00"/>
    <d v="2015-03-27T00:00:00"/>
    <s v="Standard Class"/>
    <s v="FW-14395"/>
    <x v="783"/>
    <x v="1"/>
    <s v="United States"/>
    <s v="Huntsville"/>
    <x v="19"/>
    <n v="35810"/>
    <x v="0"/>
    <s v="OFF-AR-10003217"/>
    <x v="1"/>
    <x v="6"/>
    <s v="Newell 316"/>
    <n v="19.559999999999999"/>
    <n v="4"/>
    <n v="0"/>
    <x v="5925"/>
    <x v="0"/>
    <x v="1"/>
    <x v="3"/>
    <x v="10"/>
  </r>
  <r>
    <n v="7655"/>
    <s v="CA-2015-107685"/>
    <d v="2015-11-30T00:00:00"/>
    <d v="2015-12-02T00:00:00"/>
    <s v="Second Class"/>
    <s v="JM-15865"/>
    <x v="622"/>
    <x v="0"/>
    <s v="United States"/>
    <s v="Las Vegas"/>
    <x v="33"/>
    <n v="89115"/>
    <x v="1"/>
    <s v="FUR-FU-10002813"/>
    <x v="0"/>
    <x v="5"/>
    <s v="DAX Contemporary Wood Frame with Silver Metal Mat, Desktop, 11 x 14 Size"/>
    <n v="80.959999999999994"/>
    <n v="4"/>
    <n v="0"/>
    <x v="4730"/>
    <x v="0"/>
    <x v="1"/>
    <x v="0"/>
    <x v="0"/>
  </r>
  <r>
    <n v="7656"/>
    <s v="CA-2015-107685"/>
    <d v="2015-11-30T00:00:00"/>
    <d v="2015-12-02T00:00:00"/>
    <s v="Second Class"/>
    <s v="JM-15865"/>
    <x v="622"/>
    <x v="0"/>
    <s v="United States"/>
    <s v="Las Vegas"/>
    <x v="33"/>
    <n v="89115"/>
    <x v="1"/>
    <s v="OFF-PA-10003848"/>
    <x v="1"/>
    <x v="10"/>
    <s v="Xerox 1997"/>
    <n v="25.92"/>
    <n v="4"/>
    <n v="0"/>
    <x v="245"/>
    <x v="0"/>
    <x v="1"/>
    <x v="0"/>
    <x v="0"/>
  </r>
  <r>
    <n v="7657"/>
    <s v="US-2014-120740"/>
    <d v="2014-04-15T00:00:00"/>
    <d v="2014-04-15T00:00:00"/>
    <s v="Same Day"/>
    <s v="PS-18970"/>
    <x v="28"/>
    <x v="2"/>
    <s v="United States"/>
    <s v="Los Angeles"/>
    <x v="1"/>
    <n v="90049"/>
    <x v="1"/>
    <s v="OFF-AP-10000240"/>
    <x v="1"/>
    <x v="9"/>
    <s v="Belkin F9G930V10-GRY 9 Outlet Surge"/>
    <n v="106.96"/>
    <n v="2"/>
    <n v="0"/>
    <x v="1543"/>
    <x v="0"/>
    <x v="2"/>
    <x v="1"/>
    <x v="3"/>
  </r>
  <r>
    <n v="7658"/>
    <s v="US-2014-120740"/>
    <d v="2014-04-15T00:00:00"/>
    <d v="2014-04-15T00:00:00"/>
    <s v="Same Day"/>
    <s v="PS-18970"/>
    <x v="28"/>
    <x v="2"/>
    <s v="United States"/>
    <s v="Los Angeles"/>
    <x v="1"/>
    <n v="90049"/>
    <x v="1"/>
    <s v="FUR-FU-10004091"/>
    <x v="0"/>
    <x v="5"/>
    <s v="Howard Miller 13&quot; Diameter Goldtone Round Wall Clock"/>
    <n v="187.76"/>
    <n v="4"/>
    <n v="0"/>
    <x v="5926"/>
    <x v="0"/>
    <x v="2"/>
    <x v="1"/>
    <x v="3"/>
  </r>
  <r>
    <n v="7659"/>
    <s v="CA-2017-155740"/>
    <d v="2017-07-30T00:00:00"/>
    <d v="2017-08-02T00:00:00"/>
    <s v="First Class"/>
    <s v="TC-21475"/>
    <x v="679"/>
    <x v="2"/>
    <s v="United States"/>
    <s v="Lakewood"/>
    <x v="24"/>
    <n v="44107"/>
    <x v="3"/>
    <s v="OFF-BI-10001071"/>
    <x v="1"/>
    <x v="8"/>
    <s v="GBC ProClick Punch Binding System"/>
    <n v="76.775999999999996"/>
    <n v="4"/>
    <n v="0.7"/>
    <x v="5927"/>
    <x v="1"/>
    <x v="3"/>
    <x v="2"/>
    <x v="7"/>
  </r>
  <r>
    <n v="7660"/>
    <s v="CA-2017-146493"/>
    <d v="2017-06-01T00:00:00"/>
    <d v="2017-06-05T00:00:00"/>
    <s v="Standard Class"/>
    <s v="CV-12805"/>
    <x v="51"/>
    <x v="1"/>
    <s v="United States"/>
    <s v="Fremont"/>
    <x v="8"/>
    <n v="68025"/>
    <x v="2"/>
    <s v="OFF-BI-10003676"/>
    <x v="1"/>
    <x v="8"/>
    <s v="GBC Standard Recycled Report Covers, Clear Plastic Sheets"/>
    <n v="53.9"/>
    <n v="5"/>
    <n v="0"/>
    <x v="5928"/>
    <x v="0"/>
    <x v="3"/>
    <x v="1"/>
    <x v="1"/>
  </r>
  <r>
    <n v="7661"/>
    <s v="CA-2014-105417"/>
    <d v="2014-01-07T00:00:00"/>
    <d v="2014-01-12T00:00:00"/>
    <s v="Standard Class"/>
    <s v="VS-21820"/>
    <x v="745"/>
    <x v="0"/>
    <s v="United States"/>
    <s v="Huntsville"/>
    <x v="5"/>
    <n v="77340"/>
    <x v="2"/>
    <s v="FUR-FU-10004864"/>
    <x v="0"/>
    <x v="5"/>
    <s v="Howard Miller 14-1/2&quot; Diameter Chrome Round Wall Clock"/>
    <n v="76.727999999999994"/>
    <n v="3"/>
    <n v="0.6"/>
    <x v="5929"/>
    <x v="1"/>
    <x v="2"/>
    <x v="3"/>
    <x v="9"/>
  </r>
  <r>
    <n v="7662"/>
    <s v="CA-2014-105417"/>
    <d v="2014-01-07T00:00:00"/>
    <d v="2014-01-12T00:00:00"/>
    <s v="Standard Class"/>
    <s v="VS-21820"/>
    <x v="745"/>
    <x v="0"/>
    <s v="United States"/>
    <s v="Huntsville"/>
    <x v="5"/>
    <n v="77340"/>
    <x v="2"/>
    <s v="OFF-BI-10003708"/>
    <x v="1"/>
    <x v="8"/>
    <s v="Acco Four Pocket Poly Ring Binder with Label Holder, Smoke, 1&quot;"/>
    <n v="10.43"/>
    <n v="7"/>
    <n v="0.8"/>
    <x v="5930"/>
    <x v="1"/>
    <x v="2"/>
    <x v="3"/>
    <x v="9"/>
  </r>
  <r>
    <n v="7663"/>
    <s v="US-2017-141509"/>
    <d v="2017-09-29T00:00:00"/>
    <d v="2017-10-01T00:00:00"/>
    <s v="First Class"/>
    <s v="SC-20575"/>
    <x v="623"/>
    <x v="0"/>
    <s v="United States"/>
    <s v="Los Angeles"/>
    <x v="1"/>
    <n v="90036"/>
    <x v="1"/>
    <s v="OFF-AR-10002067"/>
    <x v="1"/>
    <x v="6"/>
    <s v="Newell 334"/>
    <n v="99.2"/>
    <n v="5"/>
    <n v="0"/>
    <x v="1693"/>
    <x v="0"/>
    <x v="3"/>
    <x v="2"/>
    <x v="8"/>
  </r>
  <r>
    <n v="7664"/>
    <s v="CA-2017-139493"/>
    <d v="2017-09-13T00:00:00"/>
    <d v="2017-09-19T00:00:00"/>
    <s v="Standard Class"/>
    <s v="SG-20605"/>
    <x v="611"/>
    <x v="0"/>
    <s v="United States"/>
    <s v="Asheville"/>
    <x v="3"/>
    <n v="28806"/>
    <x v="0"/>
    <s v="OFF-AR-10003158"/>
    <x v="1"/>
    <x v="6"/>
    <s v="Fluorescent Highlighters by Dixon"/>
    <n v="15.92"/>
    <n v="5"/>
    <n v="0.2"/>
    <x v="5931"/>
    <x v="2"/>
    <x v="3"/>
    <x v="2"/>
    <x v="8"/>
  </r>
  <r>
    <n v="7665"/>
    <s v="CA-2014-151967"/>
    <d v="2014-10-22T00:00:00"/>
    <d v="2014-10-26T00:00:00"/>
    <s v="Standard Class"/>
    <s v="NB-18580"/>
    <x v="630"/>
    <x v="1"/>
    <s v="United States"/>
    <s v="Bossier City"/>
    <x v="28"/>
    <n v="71111"/>
    <x v="0"/>
    <s v="FUR-FU-10000193"/>
    <x v="0"/>
    <x v="5"/>
    <s v="Tenex Chairmats For Use with Hard Floors"/>
    <n v="129.91999999999999"/>
    <n v="4"/>
    <n v="0"/>
    <x v="2902"/>
    <x v="0"/>
    <x v="2"/>
    <x v="0"/>
    <x v="2"/>
  </r>
  <r>
    <n v="7666"/>
    <s v="US-2016-140158"/>
    <d v="2016-10-04T00:00:00"/>
    <d v="2016-10-08T00:00:00"/>
    <s v="Standard Class"/>
    <s v="DR-12940"/>
    <x v="660"/>
    <x v="2"/>
    <s v="United States"/>
    <s v="Providence"/>
    <x v="34"/>
    <n v="2908"/>
    <x v="3"/>
    <s v="OFF-BI-10000977"/>
    <x v="1"/>
    <x v="8"/>
    <s v="Ibico Plastic Spiral Binding Combs"/>
    <n v="30.4"/>
    <n v="1"/>
    <n v="0"/>
    <x v="5932"/>
    <x v="0"/>
    <x v="0"/>
    <x v="0"/>
    <x v="2"/>
  </r>
  <r>
    <n v="7667"/>
    <s v="US-2016-140158"/>
    <d v="2016-10-04T00:00:00"/>
    <d v="2016-10-08T00:00:00"/>
    <s v="Standard Class"/>
    <s v="DR-12940"/>
    <x v="660"/>
    <x v="2"/>
    <s v="United States"/>
    <s v="Providence"/>
    <x v="34"/>
    <n v="2908"/>
    <x v="3"/>
    <s v="TEC-CO-10001449"/>
    <x v="2"/>
    <x v="16"/>
    <s v="Hewlett Packard LaserJet 3310 Copier"/>
    <n v="5399.91"/>
    <n v="9"/>
    <n v="0"/>
    <x v="5933"/>
    <x v="0"/>
    <x v="0"/>
    <x v="0"/>
    <x v="2"/>
  </r>
  <r>
    <n v="7668"/>
    <s v="US-2016-140158"/>
    <d v="2016-10-04T00:00:00"/>
    <d v="2016-10-08T00:00:00"/>
    <s v="Standard Class"/>
    <s v="DR-12940"/>
    <x v="660"/>
    <x v="2"/>
    <s v="United States"/>
    <s v="Providence"/>
    <x v="34"/>
    <n v="2908"/>
    <x v="3"/>
    <s v="OFF-ST-10000136"/>
    <x v="1"/>
    <x v="4"/>
    <s v="Letter Size File"/>
    <n v="119.1"/>
    <n v="3"/>
    <n v="0"/>
    <x v="5934"/>
    <x v="0"/>
    <x v="0"/>
    <x v="0"/>
    <x v="2"/>
  </r>
  <r>
    <n v="7669"/>
    <s v="CA-2015-130974"/>
    <d v="2015-11-27T00:00:00"/>
    <d v="2015-11-29T00:00:00"/>
    <s v="Second Class"/>
    <s v="MA-17560"/>
    <x v="15"/>
    <x v="2"/>
    <s v="United States"/>
    <s v="Everett"/>
    <x v="31"/>
    <n v="2149"/>
    <x v="3"/>
    <s v="OFF-PA-10000743"/>
    <x v="1"/>
    <x v="10"/>
    <s v="Xerox 1977"/>
    <n v="40.08"/>
    <n v="6"/>
    <n v="0"/>
    <x v="1672"/>
    <x v="0"/>
    <x v="1"/>
    <x v="0"/>
    <x v="0"/>
  </r>
  <r>
    <n v="7670"/>
    <s v="CA-2015-130974"/>
    <d v="2015-11-27T00:00:00"/>
    <d v="2015-11-29T00:00:00"/>
    <s v="Second Class"/>
    <s v="MA-17560"/>
    <x v="15"/>
    <x v="2"/>
    <s v="United States"/>
    <s v="Everett"/>
    <x v="31"/>
    <n v="2149"/>
    <x v="3"/>
    <s v="OFF-PA-10001019"/>
    <x v="1"/>
    <x v="10"/>
    <s v="Xerox 1884"/>
    <n v="59.94"/>
    <n v="3"/>
    <n v="0"/>
    <x v="747"/>
    <x v="0"/>
    <x v="1"/>
    <x v="0"/>
    <x v="0"/>
  </r>
  <r>
    <n v="7671"/>
    <s v="CA-2015-130974"/>
    <d v="2015-11-27T00:00:00"/>
    <d v="2015-11-29T00:00:00"/>
    <s v="Second Class"/>
    <s v="MA-17560"/>
    <x v="15"/>
    <x v="2"/>
    <s v="United States"/>
    <s v="Everett"/>
    <x v="31"/>
    <n v="2149"/>
    <x v="3"/>
    <s v="TEC-AC-10003095"/>
    <x v="2"/>
    <x v="11"/>
    <s v="Logitech G35 7.1-Channel Surround Sound Headset"/>
    <n v="259.98"/>
    <n v="2"/>
    <n v="0"/>
    <x v="5935"/>
    <x v="0"/>
    <x v="1"/>
    <x v="0"/>
    <x v="0"/>
  </r>
  <r>
    <n v="7672"/>
    <s v="CA-2015-130974"/>
    <d v="2015-11-27T00:00:00"/>
    <d v="2015-11-29T00:00:00"/>
    <s v="Second Class"/>
    <s v="MA-17560"/>
    <x v="15"/>
    <x v="2"/>
    <s v="United States"/>
    <s v="Everett"/>
    <x v="31"/>
    <n v="2149"/>
    <x v="3"/>
    <s v="FUR-BO-10002916"/>
    <x v="0"/>
    <x v="0"/>
    <s v="Rush Hierlooms Collection 1&quot; Thick Stackable Bookcases"/>
    <n v="170.98"/>
    <n v="1"/>
    <n v="0"/>
    <x v="5936"/>
    <x v="0"/>
    <x v="1"/>
    <x v="0"/>
    <x v="0"/>
  </r>
  <r>
    <n v="7673"/>
    <s v="CA-2015-130974"/>
    <d v="2015-11-27T00:00:00"/>
    <d v="2015-11-29T00:00:00"/>
    <s v="Second Class"/>
    <s v="MA-17560"/>
    <x v="15"/>
    <x v="2"/>
    <s v="United States"/>
    <s v="Everett"/>
    <x v="31"/>
    <n v="2149"/>
    <x v="3"/>
    <s v="FUR-FU-10002506"/>
    <x v="0"/>
    <x v="5"/>
    <s v="Tensor &quot;Hersey Kiss&quot; Styled Floor Lamp"/>
    <n v="38.97"/>
    <n v="3"/>
    <n v="0"/>
    <x v="5937"/>
    <x v="0"/>
    <x v="1"/>
    <x v="0"/>
    <x v="0"/>
  </r>
  <r>
    <n v="7674"/>
    <s v="CA-2015-130974"/>
    <d v="2015-11-27T00:00:00"/>
    <d v="2015-11-29T00:00:00"/>
    <s v="Second Class"/>
    <s v="MA-17560"/>
    <x v="15"/>
    <x v="2"/>
    <s v="United States"/>
    <s v="Everett"/>
    <x v="31"/>
    <n v="2149"/>
    <x v="3"/>
    <s v="OFF-PA-10003823"/>
    <x v="1"/>
    <x v="10"/>
    <s v="Xerox 197"/>
    <n v="154.9"/>
    <n v="5"/>
    <n v="0"/>
    <x v="931"/>
    <x v="0"/>
    <x v="1"/>
    <x v="0"/>
    <x v="0"/>
  </r>
  <r>
    <n v="7675"/>
    <s v="CA-2015-130974"/>
    <d v="2015-11-27T00:00:00"/>
    <d v="2015-11-29T00:00:00"/>
    <s v="Second Class"/>
    <s v="MA-17560"/>
    <x v="15"/>
    <x v="2"/>
    <s v="United States"/>
    <s v="Everett"/>
    <x v="31"/>
    <n v="2149"/>
    <x v="3"/>
    <s v="FUR-TA-10004619"/>
    <x v="0"/>
    <x v="3"/>
    <s v="Hon Non-Folding Utility Tables"/>
    <n v="446.06799999999998"/>
    <n v="4"/>
    <n v="0.3"/>
    <x v="232"/>
    <x v="1"/>
    <x v="1"/>
    <x v="0"/>
    <x v="0"/>
  </r>
  <r>
    <n v="7676"/>
    <s v="CA-2017-133487"/>
    <d v="2017-05-06T00:00:00"/>
    <d v="2017-05-09T00:00:00"/>
    <s v="Second Class"/>
    <s v="TS-21655"/>
    <x v="772"/>
    <x v="0"/>
    <s v="United States"/>
    <s v="Rancho Cucamonga"/>
    <x v="1"/>
    <n v="91730"/>
    <x v="1"/>
    <s v="OFF-AP-10001271"/>
    <x v="1"/>
    <x v="9"/>
    <s v="Eureka The Boss Cordless Rechargeable Stick Vac"/>
    <n v="152.94"/>
    <n v="3"/>
    <n v="0"/>
    <x v="525"/>
    <x v="0"/>
    <x v="3"/>
    <x v="1"/>
    <x v="5"/>
  </r>
  <r>
    <n v="7677"/>
    <s v="CA-2014-142951"/>
    <d v="2014-10-08T00:00:00"/>
    <d v="2014-10-08T00:00:00"/>
    <s v="Same Day"/>
    <s v="JG-15115"/>
    <x v="161"/>
    <x v="0"/>
    <s v="United States"/>
    <s v="Charlotte"/>
    <x v="3"/>
    <n v="28205"/>
    <x v="0"/>
    <s v="TEC-AC-10002331"/>
    <x v="2"/>
    <x v="11"/>
    <s v="Maxell 74 Minute CDR, 10/Pack"/>
    <n v="23.472000000000001"/>
    <n v="3"/>
    <n v="0.2"/>
    <x v="5938"/>
    <x v="2"/>
    <x v="2"/>
    <x v="0"/>
    <x v="2"/>
  </r>
  <r>
    <n v="7678"/>
    <s v="CA-2014-133592"/>
    <d v="2014-12-31T00:00:00"/>
    <d v="2015-01-07T00:00:00"/>
    <s v="Standard Class"/>
    <s v="KM-16375"/>
    <x v="454"/>
    <x v="2"/>
    <s v="United States"/>
    <s v="Providence"/>
    <x v="34"/>
    <n v="2908"/>
    <x v="3"/>
    <s v="OFF-PA-10003228"/>
    <x v="1"/>
    <x v="10"/>
    <s v="Xerox 1917"/>
    <n v="195.64"/>
    <n v="4"/>
    <n v="0"/>
    <x v="4000"/>
    <x v="0"/>
    <x v="2"/>
    <x v="0"/>
    <x v="4"/>
  </r>
  <r>
    <n v="7679"/>
    <s v="CA-2014-133592"/>
    <d v="2014-12-31T00:00:00"/>
    <d v="2015-01-07T00:00:00"/>
    <s v="Standard Class"/>
    <s v="KM-16375"/>
    <x v="454"/>
    <x v="2"/>
    <s v="United States"/>
    <s v="Providence"/>
    <x v="34"/>
    <n v="2908"/>
    <x v="3"/>
    <s v="OFF-PA-10002586"/>
    <x v="1"/>
    <x v="10"/>
    <s v="Xerox 1970"/>
    <n v="14.94"/>
    <n v="3"/>
    <n v="0"/>
    <x v="1937"/>
    <x v="0"/>
    <x v="2"/>
    <x v="0"/>
    <x v="4"/>
  </r>
  <r>
    <n v="7680"/>
    <s v="CA-2014-133592"/>
    <d v="2014-12-31T00:00:00"/>
    <d v="2015-01-07T00:00:00"/>
    <s v="Standard Class"/>
    <s v="KM-16375"/>
    <x v="454"/>
    <x v="2"/>
    <s v="United States"/>
    <s v="Providence"/>
    <x v="34"/>
    <n v="2908"/>
    <x v="3"/>
    <s v="TEC-AC-10002049"/>
    <x v="2"/>
    <x v="11"/>
    <s v="Plantronics Savi W720 Multi-Device Wireless Headset System"/>
    <n v="1687.8"/>
    <n v="4"/>
    <n v="0"/>
    <x v="3087"/>
    <x v="0"/>
    <x v="2"/>
    <x v="0"/>
    <x v="4"/>
  </r>
  <r>
    <n v="7681"/>
    <s v="CA-2014-133592"/>
    <d v="2014-12-31T00:00:00"/>
    <d v="2015-01-07T00:00:00"/>
    <s v="Standard Class"/>
    <s v="KM-16375"/>
    <x v="454"/>
    <x v="2"/>
    <s v="United States"/>
    <s v="Providence"/>
    <x v="34"/>
    <n v="2908"/>
    <x v="3"/>
    <s v="FUR-BO-10000362"/>
    <x v="0"/>
    <x v="0"/>
    <s v="Sauder Inglewood Library Bookcases"/>
    <n v="341.96"/>
    <n v="2"/>
    <n v="0"/>
    <x v="5939"/>
    <x v="0"/>
    <x v="2"/>
    <x v="0"/>
    <x v="4"/>
  </r>
  <r>
    <n v="7682"/>
    <s v="CA-2014-133592"/>
    <d v="2014-12-31T00:00:00"/>
    <d v="2015-01-07T00:00:00"/>
    <s v="Standard Class"/>
    <s v="KM-16375"/>
    <x v="454"/>
    <x v="2"/>
    <s v="United States"/>
    <s v="Providence"/>
    <x v="34"/>
    <n v="2908"/>
    <x v="3"/>
    <s v="FUR-CH-10004218"/>
    <x v="0"/>
    <x v="1"/>
    <s v="Global Fabric Manager's Chair, Dark Gray"/>
    <n v="605.88"/>
    <n v="6"/>
    <n v="0"/>
    <x v="5940"/>
    <x v="0"/>
    <x v="2"/>
    <x v="0"/>
    <x v="4"/>
  </r>
  <r>
    <n v="7683"/>
    <s v="CA-2015-120782"/>
    <d v="2015-04-28T00:00:00"/>
    <d v="2015-05-01T00:00:00"/>
    <s v="First Class"/>
    <s v="SD-20485"/>
    <x v="174"/>
    <x v="2"/>
    <s v="United States"/>
    <s v="Midland"/>
    <x v="12"/>
    <n v="48640"/>
    <x v="2"/>
    <s v="OFF-AP-10003779"/>
    <x v="1"/>
    <x v="9"/>
    <s v="Kensington 7 Outlet MasterPiece Power Center with Fax/Phone Line Protection"/>
    <n v="186.732"/>
    <n v="1"/>
    <n v="0.1"/>
    <x v="5941"/>
    <x v="3"/>
    <x v="1"/>
    <x v="1"/>
    <x v="3"/>
  </r>
  <r>
    <n v="7684"/>
    <s v="CA-2015-120782"/>
    <d v="2015-04-28T00:00:00"/>
    <d v="2015-05-01T00:00:00"/>
    <s v="First Class"/>
    <s v="SD-20485"/>
    <x v="174"/>
    <x v="2"/>
    <s v="United States"/>
    <s v="Midland"/>
    <x v="12"/>
    <n v="48640"/>
    <x v="2"/>
    <s v="OFF-BI-10003527"/>
    <x v="1"/>
    <x v="8"/>
    <s v="Fellowes PB500 Electric Punch Plastic Comb Binding Machine with Manual Bind"/>
    <n v="3812.97"/>
    <n v="3"/>
    <n v="0"/>
    <x v="5942"/>
    <x v="0"/>
    <x v="1"/>
    <x v="1"/>
    <x v="3"/>
  </r>
  <r>
    <n v="7685"/>
    <s v="CA-2015-116876"/>
    <d v="2015-02-14T00:00:00"/>
    <d v="2015-02-21T00:00:00"/>
    <s v="Standard Class"/>
    <s v="TT-21070"/>
    <x v="74"/>
    <x v="0"/>
    <s v="United States"/>
    <s v="Rochester"/>
    <x v="15"/>
    <n v="14609"/>
    <x v="3"/>
    <s v="OFF-BI-10002897"/>
    <x v="1"/>
    <x v="8"/>
    <s v="Black Avery Memo-Size 3-Ring Binder, 5 1/2&quot; x 8 1/2&quot;"/>
    <n v="26.423999999999999"/>
    <n v="9"/>
    <n v="0.2"/>
    <x v="5943"/>
    <x v="2"/>
    <x v="1"/>
    <x v="3"/>
    <x v="11"/>
  </r>
  <r>
    <n v="7686"/>
    <s v="CA-2015-116876"/>
    <d v="2015-02-14T00:00:00"/>
    <d v="2015-02-21T00:00:00"/>
    <s v="Standard Class"/>
    <s v="TT-21070"/>
    <x v="74"/>
    <x v="0"/>
    <s v="United States"/>
    <s v="Rochester"/>
    <x v="15"/>
    <n v="14609"/>
    <x v="3"/>
    <s v="TEC-PH-10002584"/>
    <x v="2"/>
    <x v="7"/>
    <s v="Samsung Galaxy S4"/>
    <n v="625.99"/>
    <n v="1"/>
    <n v="0"/>
    <x v="5944"/>
    <x v="0"/>
    <x v="1"/>
    <x v="3"/>
    <x v="11"/>
  </r>
  <r>
    <n v="7687"/>
    <s v="CA-2016-169838"/>
    <d v="2016-11-25T00:00:00"/>
    <d v="2016-11-29T00:00:00"/>
    <s v="Standard Class"/>
    <s v="BB-11545"/>
    <x v="179"/>
    <x v="1"/>
    <s v="United States"/>
    <s v="Jackson"/>
    <x v="12"/>
    <n v="49201"/>
    <x v="2"/>
    <s v="FUR-TA-10001095"/>
    <x v="0"/>
    <x v="3"/>
    <s v="Chromcraft Round Conference Tables"/>
    <n v="1568.61"/>
    <n v="9"/>
    <n v="0"/>
    <x v="5945"/>
    <x v="0"/>
    <x v="0"/>
    <x v="0"/>
    <x v="0"/>
  </r>
  <r>
    <n v="7688"/>
    <s v="CA-2016-169838"/>
    <d v="2016-11-25T00:00:00"/>
    <d v="2016-11-29T00:00:00"/>
    <s v="Standard Class"/>
    <s v="BB-11545"/>
    <x v="179"/>
    <x v="1"/>
    <s v="United States"/>
    <s v="Jackson"/>
    <x v="12"/>
    <n v="49201"/>
    <x v="2"/>
    <s v="OFF-BI-10004002"/>
    <x v="1"/>
    <x v="8"/>
    <s v="Wilson Jones International Size A4 Ring Binders"/>
    <n v="17.3"/>
    <n v="1"/>
    <n v="0"/>
    <x v="5946"/>
    <x v="0"/>
    <x v="0"/>
    <x v="0"/>
    <x v="0"/>
  </r>
  <r>
    <n v="7689"/>
    <s v="CA-2016-169838"/>
    <d v="2016-11-25T00:00:00"/>
    <d v="2016-11-29T00:00:00"/>
    <s v="Standard Class"/>
    <s v="BB-11545"/>
    <x v="179"/>
    <x v="1"/>
    <s v="United States"/>
    <s v="Jackson"/>
    <x v="12"/>
    <n v="49201"/>
    <x v="2"/>
    <s v="TEC-AC-10004518"/>
    <x v="2"/>
    <x v="11"/>
    <s v="Memorex Mini Travel Drive 32 GB USB 2.0 Flash Drive"/>
    <n v="160"/>
    <n v="8"/>
    <n v="0"/>
    <x v="5947"/>
    <x v="0"/>
    <x v="0"/>
    <x v="0"/>
    <x v="0"/>
  </r>
  <r>
    <n v="7690"/>
    <s v="US-2017-128951"/>
    <d v="2017-07-15T00:00:00"/>
    <d v="2017-07-17T00:00:00"/>
    <s v="First Class"/>
    <s v="RS-19420"/>
    <x v="602"/>
    <x v="1"/>
    <s v="United States"/>
    <s v="Suffolk"/>
    <x v="17"/>
    <n v="23434"/>
    <x v="0"/>
    <s v="OFF-AP-10002191"/>
    <x v="1"/>
    <x v="9"/>
    <s v="Belkin 8 Outlet SurgeMaster II Gold Surge Protector"/>
    <n v="179.94"/>
    <n v="3"/>
    <n v="0"/>
    <x v="3851"/>
    <x v="0"/>
    <x v="3"/>
    <x v="2"/>
    <x v="7"/>
  </r>
  <r>
    <n v="7691"/>
    <s v="US-2017-128951"/>
    <d v="2017-07-15T00:00:00"/>
    <d v="2017-07-17T00:00:00"/>
    <s v="First Class"/>
    <s v="RS-19420"/>
    <x v="602"/>
    <x v="1"/>
    <s v="United States"/>
    <s v="Suffolk"/>
    <x v="17"/>
    <n v="23434"/>
    <x v="0"/>
    <s v="FUR-TA-10004575"/>
    <x v="0"/>
    <x v="3"/>
    <s v="Hon 5100 Series Wood Tables"/>
    <n v="872.94"/>
    <n v="3"/>
    <n v="0"/>
    <x v="5948"/>
    <x v="0"/>
    <x v="3"/>
    <x v="2"/>
    <x v="7"/>
  </r>
  <r>
    <n v="7692"/>
    <s v="US-2017-128951"/>
    <d v="2017-07-15T00:00:00"/>
    <d v="2017-07-17T00:00:00"/>
    <s v="First Class"/>
    <s v="RS-19420"/>
    <x v="602"/>
    <x v="1"/>
    <s v="United States"/>
    <s v="Suffolk"/>
    <x v="17"/>
    <n v="23434"/>
    <x v="0"/>
    <s v="OFF-PA-10003177"/>
    <x v="1"/>
    <x v="10"/>
    <s v="Xerox 1999"/>
    <n v="12.96"/>
    <n v="2"/>
    <n v="0"/>
    <x v="91"/>
    <x v="0"/>
    <x v="3"/>
    <x v="2"/>
    <x v="7"/>
  </r>
  <r>
    <n v="7693"/>
    <s v="CA-2014-102330"/>
    <d v="2014-12-29T00:00:00"/>
    <d v="2015-01-03T00:00:00"/>
    <s v="Standard Class"/>
    <s v="AI-10855"/>
    <x v="482"/>
    <x v="0"/>
    <s v="United States"/>
    <s v="Brentwood"/>
    <x v="1"/>
    <n v="94513"/>
    <x v="1"/>
    <s v="OFF-LA-10003923"/>
    <x v="1"/>
    <x v="2"/>
    <s v="Alphabetical Labels for Top Tab Filing"/>
    <n v="88.8"/>
    <n v="6"/>
    <n v="0"/>
    <x v="5949"/>
    <x v="0"/>
    <x v="2"/>
    <x v="0"/>
    <x v="4"/>
  </r>
  <r>
    <n v="7694"/>
    <s v="CA-2014-102330"/>
    <d v="2014-12-29T00:00:00"/>
    <d v="2015-01-03T00:00:00"/>
    <s v="Standard Class"/>
    <s v="AI-10855"/>
    <x v="482"/>
    <x v="0"/>
    <s v="United States"/>
    <s v="Brentwood"/>
    <x v="1"/>
    <n v="94513"/>
    <x v="1"/>
    <s v="TEC-PH-10001051"/>
    <x v="2"/>
    <x v="7"/>
    <s v="HTC One"/>
    <n v="319.96800000000002"/>
    <n v="4"/>
    <n v="0.2"/>
    <x v="1814"/>
    <x v="2"/>
    <x v="2"/>
    <x v="0"/>
    <x v="4"/>
  </r>
  <r>
    <n v="7695"/>
    <s v="CA-2016-118899"/>
    <d v="2016-03-22T00:00:00"/>
    <d v="2016-03-22T00:00:00"/>
    <s v="Same Day"/>
    <s v="MC-17275"/>
    <x v="507"/>
    <x v="0"/>
    <s v="United States"/>
    <s v="Seattle"/>
    <x v="4"/>
    <n v="98103"/>
    <x v="1"/>
    <s v="FUR-CH-10004754"/>
    <x v="0"/>
    <x v="1"/>
    <s v="Global Stack Chair with Arms, Black"/>
    <n v="167.88800000000001"/>
    <n v="7"/>
    <n v="0.2"/>
    <x v="5950"/>
    <x v="2"/>
    <x v="0"/>
    <x v="3"/>
    <x v="10"/>
  </r>
  <r>
    <n v="7696"/>
    <s v="CA-2017-107958"/>
    <d v="2017-07-02T00:00:00"/>
    <d v="2017-07-05T00:00:00"/>
    <s v="First Class"/>
    <s v="AH-10120"/>
    <x v="571"/>
    <x v="2"/>
    <s v="United States"/>
    <s v="Houston"/>
    <x v="5"/>
    <n v="77036"/>
    <x v="2"/>
    <s v="OFF-PA-10000357"/>
    <x v="1"/>
    <x v="10"/>
    <s v="White Dual Perf Computer Printout Paper, 2700 Sheets, 1 Part, Heavyweight, 20 lbs., 14 7/8 x 11"/>
    <n v="163.96"/>
    <n v="5"/>
    <n v="0.2"/>
    <x v="4903"/>
    <x v="2"/>
    <x v="3"/>
    <x v="2"/>
    <x v="7"/>
  </r>
  <r>
    <n v="7697"/>
    <s v="CA-2017-107958"/>
    <d v="2017-07-02T00:00:00"/>
    <d v="2017-07-05T00:00:00"/>
    <s v="First Class"/>
    <s v="AH-10120"/>
    <x v="571"/>
    <x v="2"/>
    <s v="United States"/>
    <s v="Houston"/>
    <x v="5"/>
    <n v="77036"/>
    <x v="2"/>
    <s v="OFF-BI-10001787"/>
    <x v="1"/>
    <x v="8"/>
    <s v="Wilson Jones Four-Pocket Poly Binders"/>
    <n v="5.2320000000000002"/>
    <n v="4"/>
    <n v="0.8"/>
    <x v="5951"/>
    <x v="1"/>
    <x v="3"/>
    <x v="2"/>
    <x v="7"/>
  </r>
  <r>
    <n v="7698"/>
    <s v="CA-2017-151799"/>
    <d v="2017-12-14T00:00:00"/>
    <d v="2017-12-18T00:00:00"/>
    <s v="Standard Class"/>
    <s v="BF-11170"/>
    <x v="408"/>
    <x v="2"/>
    <s v="United States"/>
    <s v="Lawrence"/>
    <x v="31"/>
    <n v="1841"/>
    <x v="3"/>
    <s v="TEC-CO-10002313"/>
    <x v="2"/>
    <x v="16"/>
    <s v="Canon PC1080F Personal Copier"/>
    <n v="1199.98"/>
    <n v="2"/>
    <n v="0"/>
    <x v="5952"/>
    <x v="0"/>
    <x v="3"/>
    <x v="0"/>
    <x v="4"/>
  </r>
  <r>
    <n v="7699"/>
    <s v="CA-2017-151799"/>
    <d v="2017-12-14T00:00:00"/>
    <d v="2017-12-18T00:00:00"/>
    <s v="Standard Class"/>
    <s v="BF-11170"/>
    <x v="408"/>
    <x v="2"/>
    <s v="United States"/>
    <s v="Lawrence"/>
    <x v="31"/>
    <n v="1841"/>
    <x v="3"/>
    <s v="OFF-ST-10002790"/>
    <x v="1"/>
    <x v="4"/>
    <s v="Safco Industrial Shelving"/>
    <n v="73.849999999999994"/>
    <n v="1"/>
    <n v="0"/>
    <x v="5953"/>
    <x v="0"/>
    <x v="3"/>
    <x v="0"/>
    <x v="4"/>
  </r>
  <r>
    <n v="7700"/>
    <s v="CA-2017-151799"/>
    <d v="2017-12-14T00:00:00"/>
    <d v="2017-12-18T00:00:00"/>
    <s v="Standard Class"/>
    <s v="BF-11170"/>
    <x v="408"/>
    <x v="2"/>
    <s v="United States"/>
    <s v="Lawrence"/>
    <x v="31"/>
    <n v="1841"/>
    <x v="3"/>
    <s v="OFF-SU-10001664"/>
    <x v="1"/>
    <x v="14"/>
    <s v="Acme Office Executive Series Stainless Steel Trimmers"/>
    <n v="25.71"/>
    <n v="3"/>
    <n v="0"/>
    <x v="3978"/>
    <x v="0"/>
    <x v="3"/>
    <x v="0"/>
    <x v="4"/>
  </r>
  <r>
    <n v="7701"/>
    <s v="CA-2017-151799"/>
    <d v="2017-12-14T00:00:00"/>
    <d v="2017-12-18T00:00:00"/>
    <s v="Standard Class"/>
    <s v="BF-11170"/>
    <x v="408"/>
    <x v="2"/>
    <s v="United States"/>
    <s v="Lawrence"/>
    <x v="31"/>
    <n v="1841"/>
    <x v="3"/>
    <s v="OFF-FA-10001332"/>
    <x v="1"/>
    <x v="13"/>
    <s v="Acco Banker's Clasps, 5 3/4&quot;-Long"/>
    <n v="17.28"/>
    <n v="6"/>
    <n v="0"/>
    <x v="5954"/>
    <x v="0"/>
    <x v="3"/>
    <x v="0"/>
    <x v="4"/>
  </r>
  <r>
    <n v="7702"/>
    <s v="CA-2017-151799"/>
    <d v="2017-12-14T00:00:00"/>
    <d v="2017-12-18T00:00:00"/>
    <s v="Standard Class"/>
    <s v="BF-11170"/>
    <x v="408"/>
    <x v="2"/>
    <s v="United States"/>
    <s v="Lawrence"/>
    <x v="31"/>
    <n v="1841"/>
    <x v="3"/>
    <s v="FUR-TA-10003473"/>
    <x v="0"/>
    <x v="3"/>
    <s v="Bretford Rectangular Conference Table Tops"/>
    <n v="526.58199999999999"/>
    <n v="2"/>
    <n v="0.3"/>
    <x v="5955"/>
    <x v="1"/>
    <x v="3"/>
    <x v="0"/>
    <x v="4"/>
  </r>
  <r>
    <n v="7703"/>
    <s v="CA-2016-114601"/>
    <d v="2016-08-26T00:00:00"/>
    <d v="2016-09-02T00:00:00"/>
    <s v="Standard Class"/>
    <s v="AA-10480"/>
    <x v="4"/>
    <x v="0"/>
    <s v="United States"/>
    <s v="Detroit"/>
    <x v="12"/>
    <n v="48234"/>
    <x v="2"/>
    <s v="OFF-PA-10000605"/>
    <x v="1"/>
    <x v="10"/>
    <s v="Xerox 1950"/>
    <n v="11.56"/>
    <n v="2"/>
    <n v="0"/>
    <x v="1290"/>
    <x v="0"/>
    <x v="0"/>
    <x v="2"/>
    <x v="6"/>
  </r>
  <r>
    <n v="7704"/>
    <s v="CA-2016-114601"/>
    <d v="2016-08-26T00:00:00"/>
    <d v="2016-09-02T00:00:00"/>
    <s v="Standard Class"/>
    <s v="AA-10480"/>
    <x v="4"/>
    <x v="0"/>
    <s v="United States"/>
    <s v="Detroit"/>
    <x v="12"/>
    <n v="48234"/>
    <x v="2"/>
    <s v="TEC-PH-10002170"/>
    <x v="2"/>
    <x v="7"/>
    <s v="ClearSounds CSC500 Amplified Spirit Phone Corded phone"/>
    <n v="209.97"/>
    <n v="3"/>
    <n v="0"/>
    <x v="4770"/>
    <x v="0"/>
    <x v="0"/>
    <x v="2"/>
    <x v="6"/>
  </r>
  <r>
    <n v="7705"/>
    <s v="CA-2016-114601"/>
    <d v="2016-08-26T00:00:00"/>
    <d v="2016-09-02T00:00:00"/>
    <s v="Standard Class"/>
    <s v="AA-10480"/>
    <x v="4"/>
    <x v="0"/>
    <s v="United States"/>
    <s v="Detroit"/>
    <x v="12"/>
    <n v="48234"/>
    <x v="2"/>
    <s v="FUR-TA-10004147"/>
    <x v="0"/>
    <x v="3"/>
    <s v="Hon 4060 Series Tables"/>
    <n v="447.84"/>
    <n v="4"/>
    <n v="0"/>
    <x v="5956"/>
    <x v="0"/>
    <x v="0"/>
    <x v="2"/>
    <x v="6"/>
  </r>
  <r>
    <n v="7706"/>
    <s v="CA-2016-114601"/>
    <d v="2016-08-26T00:00:00"/>
    <d v="2016-09-02T00:00:00"/>
    <s v="Standard Class"/>
    <s v="AA-10480"/>
    <x v="4"/>
    <x v="0"/>
    <s v="United States"/>
    <s v="Detroit"/>
    <x v="12"/>
    <n v="48234"/>
    <x v="2"/>
    <s v="TEC-AC-10003911"/>
    <x v="2"/>
    <x v="11"/>
    <s v="NETGEAR AC1750 Dual Band Gigabit Smart WiFi Router"/>
    <n v="479.97"/>
    <n v="3"/>
    <n v="0"/>
    <x v="662"/>
    <x v="0"/>
    <x v="0"/>
    <x v="2"/>
    <x v="6"/>
  </r>
  <r>
    <n v="7707"/>
    <s v="CA-2016-114601"/>
    <d v="2016-08-26T00:00:00"/>
    <d v="2016-09-02T00:00:00"/>
    <s v="Standard Class"/>
    <s v="AA-10480"/>
    <x v="4"/>
    <x v="0"/>
    <s v="United States"/>
    <s v="Detroit"/>
    <x v="12"/>
    <n v="48234"/>
    <x v="2"/>
    <s v="OFF-AR-10002578"/>
    <x v="1"/>
    <x v="6"/>
    <s v="Newell 335"/>
    <n v="8.64"/>
    <n v="3"/>
    <n v="0"/>
    <x v="1028"/>
    <x v="0"/>
    <x v="0"/>
    <x v="2"/>
    <x v="6"/>
  </r>
  <r>
    <n v="7708"/>
    <s v="CA-2017-100237"/>
    <d v="2017-10-15T00:00:00"/>
    <d v="2017-10-19T00:00:00"/>
    <s v="Standard Class"/>
    <s v="SV-20815"/>
    <x v="458"/>
    <x v="1"/>
    <s v="United States"/>
    <s v="Orem"/>
    <x v="7"/>
    <n v="84057"/>
    <x v="1"/>
    <s v="OFF-AR-10001761"/>
    <x v="1"/>
    <x v="6"/>
    <s v="Avery Hi-Liter Smear-Safe Highlighters"/>
    <n v="11.68"/>
    <n v="2"/>
    <n v="0"/>
    <x v="2356"/>
    <x v="0"/>
    <x v="3"/>
    <x v="0"/>
    <x v="2"/>
  </r>
  <r>
    <n v="7709"/>
    <s v="CA-2014-139542"/>
    <d v="2014-10-25T00:00:00"/>
    <d v="2014-10-29T00:00:00"/>
    <s v="Standard Class"/>
    <s v="EH-14185"/>
    <x v="699"/>
    <x v="0"/>
    <s v="United States"/>
    <s v="Philadelphia"/>
    <x v="9"/>
    <n v="19120"/>
    <x v="3"/>
    <s v="TEC-AC-10001553"/>
    <x v="2"/>
    <x v="11"/>
    <s v="Memorex 25GB 6X Branded Blu-Ray Recordable Disc, 15/Pack"/>
    <n v="40.776000000000003"/>
    <n v="3"/>
    <n v="0.2"/>
    <x v="5957"/>
    <x v="2"/>
    <x v="2"/>
    <x v="0"/>
    <x v="2"/>
  </r>
  <r>
    <n v="7710"/>
    <s v="CA-2014-139542"/>
    <d v="2014-10-25T00:00:00"/>
    <d v="2014-10-29T00:00:00"/>
    <s v="Standard Class"/>
    <s v="EH-14185"/>
    <x v="699"/>
    <x v="0"/>
    <s v="United States"/>
    <s v="Philadelphia"/>
    <x v="9"/>
    <n v="19120"/>
    <x v="3"/>
    <s v="OFF-BI-10000309"/>
    <x v="1"/>
    <x v="8"/>
    <s v="GBC Twin Loop Wire Binding Elements, 9/16&quot; Spine, Black"/>
    <n v="13.698"/>
    <n v="3"/>
    <n v="0.7"/>
    <x v="5958"/>
    <x v="1"/>
    <x v="2"/>
    <x v="0"/>
    <x v="2"/>
  </r>
  <r>
    <n v="7711"/>
    <s v="US-2015-142811"/>
    <d v="2015-04-02T00:00:00"/>
    <d v="2015-04-07T00:00:00"/>
    <s v="Standard Class"/>
    <s v="JL-15850"/>
    <x v="139"/>
    <x v="0"/>
    <s v="United States"/>
    <s v="Mesa"/>
    <x v="16"/>
    <n v="85204"/>
    <x v="1"/>
    <s v="TEC-PH-10003095"/>
    <x v="2"/>
    <x v="7"/>
    <s v="Samsung HM1900 Bluetooth Headset"/>
    <n v="87.8"/>
    <n v="5"/>
    <n v="0.2"/>
    <x v="5959"/>
    <x v="2"/>
    <x v="1"/>
    <x v="1"/>
    <x v="3"/>
  </r>
  <r>
    <n v="7712"/>
    <s v="CA-2017-139353"/>
    <d v="2017-10-28T00:00:00"/>
    <d v="2017-10-30T00:00:00"/>
    <s v="Second Class"/>
    <s v="JM-15250"/>
    <x v="49"/>
    <x v="0"/>
    <s v="United States"/>
    <s v="Fayetteville"/>
    <x v="3"/>
    <n v="28314"/>
    <x v="0"/>
    <s v="FUR-FU-10001876"/>
    <x v="0"/>
    <x v="5"/>
    <s v="Computer Room Manger, 14&quot;"/>
    <n v="77.951999999999998"/>
    <n v="3"/>
    <n v="0.2"/>
    <x v="4015"/>
    <x v="2"/>
    <x v="3"/>
    <x v="0"/>
    <x v="2"/>
  </r>
  <r>
    <n v="7713"/>
    <s v="CA-2017-139353"/>
    <d v="2017-10-28T00:00:00"/>
    <d v="2017-10-30T00:00:00"/>
    <s v="Second Class"/>
    <s v="JM-15250"/>
    <x v="49"/>
    <x v="0"/>
    <s v="United States"/>
    <s v="Fayetteville"/>
    <x v="3"/>
    <n v="28314"/>
    <x v="0"/>
    <s v="OFF-ST-10001522"/>
    <x v="1"/>
    <x v="4"/>
    <s v="Gould Plastics 18-Pocket Panel Bin, 34w x 5-1/4d x 20-1/2h"/>
    <n v="147.184"/>
    <n v="2"/>
    <n v="0.2"/>
    <x v="3023"/>
    <x v="2"/>
    <x v="3"/>
    <x v="0"/>
    <x v="2"/>
  </r>
  <r>
    <n v="7714"/>
    <s v="CA-2017-139353"/>
    <d v="2017-10-28T00:00:00"/>
    <d v="2017-10-30T00:00:00"/>
    <s v="Second Class"/>
    <s v="JM-15250"/>
    <x v="49"/>
    <x v="0"/>
    <s v="United States"/>
    <s v="Fayetteville"/>
    <x v="3"/>
    <n v="28314"/>
    <x v="0"/>
    <s v="OFF-PA-10000300"/>
    <x v="1"/>
    <x v="10"/>
    <s v="Xerox 1936"/>
    <n v="47.951999999999998"/>
    <n v="3"/>
    <n v="0.2"/>
    <x v="3008"/>
    <x v="2"/>
    <x v="3"/>
    <x v="0"/>
    <x v="2"/>
  </r>
  <r>
    <n v="7715"/>
    <s v="CA-2014-150203"/>
    <d v="2014-12-05T00:00:00"/>
    <d v="2014-12-07T00:00:00"/>
    <s v="First Class"/>
    <s v="JB-15925"/>
    <x v="102"/>
    <x v="0"/>
    <s v="United States"/>
    <s v="Los Angeles"/>
    <x v="1"/>
    <n v="90032"/>
    <x v="1"/>
    <s v="OFF-AP-10001469"/>
    <x v="1"/>
    <x v="9"/>
    <s v="Fellowes 8 Outlet Superior Workstation Surge Protector"/>
    <n v="250.26"/>
    <n v="6"/>
    <n v="0"/>
    <x v="5960"/>
    <x v="0"/>
    <x v="2"/>
    <x v="0"/>
    <x v="4"/>
  </r>
  <r>
    <n v="7716"/>
    <s v="US-2017-101518"/>
    <d v="2017-11-03T00:00:00"/>
    <d v="2017-11-08T00:00:00"/>
    <s v="Standard Class"/>
    <s v="PB-19105"/>
    <x v="287"/>
    <x v="0"/>
    <s v="United States"/>
    <s v="Philadelphia"/>
    <x v="9"/>
    <n v="19140"/>
    <x v="3"/>
    <s v="TEC-AC-10001553"/>
    <x v="2"/>
    <x v="11"/>
    <s v="Memorex 25GB 6X Branded Blu-Ray Recordable Disc, 15/Pack"/>
    <n v="40.776000000000003"/>
    <n v="3"/>
    <n v="0.2"/>
    <x v="5957"/>
    <x v="2"/>
    <x v="3"/>
    <x v="0"/>
    <x v="0"/>
  </r>
  <r>
    <n v="7717"/>
    <s v="CA-2015-149636"/>
    <d v="2015-01-06T00:00:00"/>
    <d v="2015-01-12T00:00:00"/>
    <s v="Standard Class"/>
    <s v="SP-20620"/>
    <x v="407"/>
    <x v="1"/>
    <s v="United States"/>
    <s v="Colorado Springs"/>
    <x v="22"/>
    <n v="80906"/>
    <x v="1"/>
    <s v="OFF-PA-10004041"/>
    <x v="1"/>
    <x v="10"/>
    <s v="It's Hot Message Books with Stickers, 2 3/4&quot; x 5&quot;"/>
    <n v="29.6"/>
    <n v="5"/>
    <n v="0.2"/>
    <x v="5961"/>
    <x v="2"/>
    <x v="1"/>
    <x v="3"/>
    <x v="9"/>
  </r>
  <r>
    <n v="7718"/>
    <s v="CA-2015-149636"/>
    <d v="2015-01-06T00:00:00"/>
    <d v="2015-01-12T00:00:00"/>
    <s v="Standard Class"/>
    <s v="SP-20620"/>
    <x v="407"/>
    <x v="1"/>
    <s v="United States"/>
    <s v="Colorado Springs"/>
    <x v="22"/>
    <n v="80906"/>
    <x v="1"/>
    <s v="OFF-BI-10002764"/>
    <x v="1"/>
    <x v="8"/>
    <s v="Recycled Pressboard Report Cover with Reinforced Top Hinge"/>
    <n v="1.9379999999999999"/>
    <n v="2"/>
    <n v="0.7"/>
    <x v="5962"/>
    <x v="1"/>
    <x v="1"/>
    <x v="3"/>
    <x v="9"/>
  </r>
  <r>
    <n v="7719"/>
    <s v="US-2017-146213"/>
    <d v="2017-09-09T00:00:00"/>
    <d v="2017-09-14T00:00:00"/>
    <s v="Standard Class"/>
    <s v="MC-17605"/>
    <x v="204"/>
    <x v="1"/>
    <s v="United States"/>
    <s v="Los Angeles"/>
    <x v="1"/>
    <n v="90032"/>
    <x v="1"/>
    <s v="TEC-AC-10001114"/>
    <x v="2"/>
    <x v="11"/>
    <s v="Microsoft Wireless Mobile Mouse 4000"/>
    <n v="159.96"/>
    <n v="4"/>
    <n v="0"/>
    <x v="5963"/>
    <x v="0"/>
    <x v="3"/>
    <x v="2"/>
    <x v="8"/>
  </r>
  <r>
    <n v="7720"/>
    <s v="CA-2015-108588"/>
    <d v="2015-01-05T00:00:00"/>
    <d v="2015-01-10T00:00:00"/>
    <s v="Standard Class"/>
    <s v="BG-11695"/>
    <x v="410"/>
    <x v="1"/>
    <s v="United States"/>
    <s v="New York City"/>
    <x v="15"/>
    <n v="10009"/>
    <x v="3"/>
    <s v="OFF-AR-10001615"/>
    <x v="1"/>
    <x v="6"/>
    <s v="Newell 34"/>
    <n v="59.52"/>
    <n v="3"/>
    <n v="0"/>
    <x v="436"/>
    <x v="0"/>
    <x v="1"/>
    <x v="3"/>
    <x v="9"/>
  </r>
  <r>
    <n v="7721"/>
    <s v="CA-2015-108588"/>
    <d v="2015-01-05T00:00:00"/>
    <d v="2015-01-10T00:00:00"/>
    <s v="Standard Class"/>
    <s v="BG-11695"/>
    <x v="410"/>
    <x v="1"/>
    <s v="United States"/>
    <s v="New York City"/>
    <x v="15"/>
    <n v="10009"/>
    <x v="3"/>
    <s v="OFF-EN-10000461"/>
    <x v="1"/>
    <x v="12"/>
    <s v="#10- 4 1/8&quot; x 9 1/2&quot; Recycled Envelopes"/>
    <n v="17.48"/>
    <n v="2"/>
    <n v="0"/>
    <x v="2179"/>
    <x v="0"/>
    <x v="1"/>
    <x v="3"/>
    <x v="9"/>
  </r>
  <r>
    <n v="7722"/>
    <s v="CA-2015-108588"/>
    <d v="2015-01-05T00:00:00"/>
    <d v="2015-01-10T00:00:00"/>
    <s v="Standard Class"/>
    <s v="BG-11695"/>
    <x v="410"/>
    <x v="1"/>
    <s v="United States"/>
    <s v="New York City"/>
    <x v="15"/>
    <n v="10009"/>
    <x v="3"/>
    <s v="OFF-BI-10004506"/>
    <x v="1"/>
    <x v="8"/>
    <s v="Wilson Jones data.warehouse D-Ring Binders with DublLock"/>
    <n v="13.167999999999999"/>
    <n v="2"/>
    <n v="0.2"/>
    <x v="5964"/>
    <x v="2"/>
    <x v="1"/>
    <x v="3"/>
    <x v="9"/>
  </r>
  <r>
    <n v="7723"/>
    <s v="US-2017-138086"/>
    <d v="2017-04-16T00:00:00"/>
    <d v="2017-04-20T00:00:00"/>
    <s v="Standard Class"/>
    <s v="JO-15550"/>
    <x v="270"/>
    <x v="2"/>
    <s v="United States"/>
    <s v="San Francisco"/>
    <x v="1"/>
    <n v="94109"/>
    <x v="1"/>
    <s v="OFF-AP-10000027"/>
    <x v="1"/>
    <x v="9"/>
    <s v="Hoover Commercial SteamVac"/>
    <n v="40.74"/>
    <n v="3"/>
    <n v="0"/>
    <x v="5965"/>
    <x v="0"/>
    <x v="3"/>
    <x v="1"/>
    <x v="3"/>
  </r>
  <r>
    <n v="7724"/>
    <s v="CA-2015-139374"/>
    <d v="2015-09-10T00:00:00"/>
    <d v="2015-09-14T00:00:00"/>
    <s v="Standard Class"/>
    <s v="AR-10345"/>
    <x v="753"/>
    <x v="1"/>
    <s v="United States"/>
    <s v="Austin"/>
    <x v="5"/>
    <n v="78745"/>
    <x v="2"/>
    <s v="FUR-CH-10003981"/>
    <x v="0"/>
    <x v="1"/>
    <s v="Global Commerce Series Low-Back Swivel/Tilt Chairs"/>
    <n v="179.886"/>
    <n v="1"/>
    <n v="0.3"/>
    <x v="5966"/>
    <x v="1"/>
    <x v="1"/>
    <x v="2"/>
    <x v="8"/>
  </r>
  <r>
    <n v="7725"/>
    <s v="CA-2016-113978"/>
    <d v="2016-09-25T00:00:00"/>
    <d v="2016-09-29T00:00:00"/>
    <s v="Standard Class"/>
    <s v="TS-21505"/>
    <x v="700"/>
    <x v="0"/>
    <s v="United States"/>
    <s v="Cleveland"/>
    <x v="24"/>
    <n v="44105"/>
    <x v="3"/>
    <s v="OFF-AP-10003849"/>
    <x v="1"/>
    <x v="9"/>
    <s v="Hoover Shoulder Vac Commercial Portable Vacuum"/>
    <n v="286.25599999999997"/>
    <n v="1"/>
    <n v="0.2"/>
    <x v="5967"/>
    <x v="2"/>
    <x v="0"/>
    <x v="2"/>
    <x v="8"/>
  </r>
  <r>
    <n v="7726"/>
    <s v="CA-2016-113978"/>
    <d v="2016-09-25T00:00:00"/>
    <d v="2016-09-29T00:00:00"/>
    <s v="Standard Class"/>
    <s v="TS-21505"/>
    <x v="700"/>
    <x v="0"/>
    <s v="United States"/>
    <s v="Cleveland"/>
    <x v="24"/>
    <n v="44105"/>
    <x v="3"/>
    <s v="OFF-ST-10004963"/>
    <x v="1"/>
    <x v="4"/>
    <s v="Eldon Gobal File Keepers"/>
    <n v="24.224"/>
    <n v="2"/>
    <n v="0.2"/>
    <x v="5968"/>
    <x v="2"/>
    <x v="0"/>
    <x v="2"/>
    <x v="8"/>
  </r>
  <r>
    <n v="7727"/>
    <s v="CA-2016-113978"/>
    <d v="2016-09-25T00:00:00"/>
    <d v="2016-09-29T00:00:00"/>
    <s v="Standard Class"/>
    <s v="TS-21505"/>
    <x v="700"/>
    <x v="0"/>
    <s v="United States"/>
    <s v="Cleveland"/>
    <x v="24"/>
    <n v="44105"/>
    <x v="3"/>
    <s v="OFF-ST-10002574"/>
    <x v="1"/>
    <x v="4"/>
    <s v="SAFCO Commercial Wire Shelving, Black"/>
    <n v="331.536"/>
    <n v="3"/>
    <n v="0.2"/>
    <x v="4652"/>
    <x v="2"/>
    <x v="0"/>
    <x v="2"/>
    <x v="8"/>
  </r>
  <r>
    <n v="7728"/>
    <s v="US-2015-150231"/>
    <d v="2015-03-16T00:00:00"/>
    <d v="2015-03-20T00:00:00"/>
    <s v="Second Class"/>
    <s v="JK-15640"/>
    <x v="82"/>
    <x v="2"/>
    <s v="United States"/>
    <s v="New York City"/>
    <x v="15"/>
    <n v="10009"/>
    <x v="3"/>
    <s v="OFF-AR-10001761"/>
    <x v="1"/>
    <x v="6"/>
    <s v="Avery Hi-Liter Smear-Safe Highlighters"/>
    <n v="17.52"/>
    <n v="3"/>
    <n v="0"/>
    <x v="5969"/>
    <x v="0"/>
    <x v="1"/>
    <x v="3"/>
    <x v="10"/>
  </r>
  <r>
    <n v="7729"/>
    <s v="CA-2016-106915"/>
    <d v="2016-11-26T00:00:00"/>
    <d v="2016-12-02T00:00:00"/>
    <s v="Standard Class"/>
    <s v="GA-14515"/>
    <x v="654"/>
    <x v="0"/>
    <s v="United States"/>
    <s v="El Paso"/>
    <x v="5"/>
    <n v="79907"/>
    <x v="2"/>
    <s v="OFF-AR-10000716"/>
    <x v="1"/>
    <x v="6"/>
    <s v="DIXON Ticonderoga Erasable Checking Pencils"/>
    <n v="17.856000000000002"/>
    <n v="4"/>
    <n v="0.2"/>
    <x v="3868"/>
    <x v="2"/>
    <x v="0"/>
    <x v="0"/>
    <x v="0"/>
  </r>
  <r>
    <n v="7730"/>
    <s v="US-2016-109260"/>
    <d v="2016-09-26T00:00:00"/>
    <d v="2016-10-01T00:00:00"/>
    <s v="Standard Class"/>
    <s v="TN-21040"/>
    <x v="184"/>
    <x v="2"/>
    <s v="United States"/>
    <s v="Tallahassee"/>
    <x v="2"/>
    <n v="32303"/>
    <x v="0"/>
    <s v="TEC-AC-10002637"/>
    <x v="2"/>
    <x v="11"/>
    <s v="Logitech VX Revolution Cordless Laser Mouse for Notebooks (Black)"/>
    <n v="431.976"/>
    <n v="3"/>
    <n v="0.2"/>
    <x v="5970"/>
    <x v="2"/>
    <x v="0"/>
    <x v="2"/>
    <x v="8"/>
  </r>
  <r>
    <n v="7731"/>
    <s v="CA-2017-104850"/>
    <d v="2017-06-13T00:00:00"/>
    <d v="2017-06-19T00:00:00"/>
    <s v="Standard Class"/>
    <s v="TW-21025"/>
    <x v="69"/>
    <x v="2"/>
    <s v="United States"/>
    <s v="Seattle"/>
    <x v="4"/>
    <n v="98103"/>
    <x v="1"/>
    <s v="FUR-CH-10003774"/>
    <x v="0"/>
    <x v="1"/>
    <s v="Global Wood Trimmed Manager's Task Chair, Khaki"/>
    <n v="291.13600000000002"/>
    <n v="4"/>
    <n v="0.2"/>
    <x v="5971"/>
    <x v="2"/>
    <x v="3"/>
    <x v="1"/>
    <x v="1"/>
  </r>
  <r>
    <n v="7732"/>
    <s v="CA-2017-140508"/>
    <d v="2017-09-18T00:00:00"/>
    <d v="2017-09-21T00:00:00"/>
    <s v="First Class"/>
    <s v="PA-19060"/>
    <x v="50"/>
    <x v="2"/>
    <s v="United States"/>
    <s v="Dallas"/>
    <x v="5"/>
    <n v="75220"/>
    <x v="2"/>
    <s v="OFF-EN-10000927"/>
    <x v="1"/>
    <x v="12"/>
    <s v="Jet-Pak Recycled Peel 'N' Seal Padded Mailers"/>
    <n v="114.848"/>
    <n v="4"/>
    <n v="0.2"/>
    <x v="5972"/>
    <x v="2"/>
    <x v="3"/>
    <x v="2"/>
    <x v="8"/>
  </r>
  <r>
    <n v="7733"/>
    <s v="CA-2017-143294"/>
    <d v="2017-06-02T00:00:00"/>
    <d v="2017-06-08T00:00:00"/>
    <s v="Standard Class"/>
    <s v="JD-15790"/>
    <x v="479"/>
    <x v="0"/>
    <s v="United States"/>
    <s v="Houston"/>
    <x v="5"/>
    <n v="77070"/>
    <x v="2"/>
    <s v="OFF-PA-10000743"/>
    <x v="1"/>
    <x v="10"/>
    <s v="Xerox 1977"/>
    <n v="10.688000000000001"/>
    <n v="2"/>
    <n v="0.2"/>
    <x v="1490"/>
    <x v="2"/>
    <x v="3"/>
    <x v="1"/>
    <x v="1"/>
  </r>
  <r>
    <n v="7734"/>
    <s v="CA-2016-165673"/>
    <d v="2016-05-15T00:00:00"/>
    <d v="2016-05-19T00:00:00"/>
    <s v="Second Class"/>
    <s v="MN-17935"/>
    <x v="438"/>
    <x v="0"/>
    <s v="United States"/>
    <s v="Springfield"/>
    <x v="24"/>
    <n v="45503"/>
    <x v="3"/>
    <s v="OFF-PA-10000697"/>
    <x v="1"/>
    <x v="10"/>
    <s v="TOPS Voice Message Log Book, Flash Format"/>
    <n v="15.231999999999999"/>
    <n v="4"/>
    <n v="0.2"/>
    <x v="5973"/>
    <x v="2"/>
    <x v="0"/>
    <x v="1"/>
    <x v="5"/>
  </r>
  <r>
    <n v="7735"/>
    <s v="CA-2017-134418"/>
    <d v="2017-09-15T00:00:00"/>
    <d v="2017-09-20T00:00:00"/>
    <s v="Standard Class"/>
    <s v="GM-14500"/>
    <x v="421"/>
    <x v="0"/>
    <s v="United States"/>
    <s v="Seattle"/>
    <x v="4"/>
    <n v="98103"/>
    <x v="1"/>
    <s v="OFF-AR-10004441"/>
    <x v="1"/>
    <x v="6"/>
    <s v="BIC Brite Liner Highlighters"/>
    <n v="12.42"/>
    <n v="3"/>
    <n v="0"/>
    <x v="1856"/>
    <x v="0"/>
    <x v="3"/>
    <x v="2"/>
    <x v="8"/>
  </r>
  <r>
    <n v="7736"/>
    <s v="US-2016-106313"/>
    <d v="2016-08-22T00:00:00"/>
    <d v="2016-08-26T00:00:00"/>
    <s v="Standard Class"/>
    <s v="DG-13300"/>
    <x v="375"/>
    <x v="1"/>
    <s v="United States"/>
    <s v="Seattle"/>
    <x v="4"/>
    <n v="98105"/>
    <x v="1"/>
    <s v="OFF-PA-10001870"/>
    <x v="1"/>
    <x v="10"/>
    <s v="Xerox 202"/>
    <n v="19.440000000000001"/>
    <n v="3"/>
    <n v="0"/>
    <x v="551"/>
    <x v="0"/>
    <x v="0"/>
    <x v="2"/>
    <x v="6"/>
  </r>
  <r>
    <n v="7737"/>
    <s v="CA-2014-105872"/>
    <d v="2014-05-30T00:00:00"/>
    <d v="2014-06-06T00:00:00"/>
    <s v="Standard Class"/>
    <s v="JG-15160"/>
    <x v="506"/>
    <x v="0"/>
    <s v="United States"/>
    <s v="New York City"/>
    <x v="15"/>
    <n v="10024"/>
    <x v="3"/>
    <s v="OFF-BI-10003684"/>
    <x v="1"/>
    <x v="8"/>
    <s v="Wilson Jones Legal Size Ring Binders"/>
    <n v="70.367999999999995"/>
    <n v="4"/>
    <n v="0.2"/>
    <x v="5974"/>
    <x v="2"/>
    <x v="2"/>
    <x v="1"/>
    <x v="5"/>
  </r>
  <r>
    <n v="7738"/>
    <s v="CA-2017-108287"/>
    <d v="2017-12-18T00:00:00"/>
    <d v="2017-12-20T00:00:00"/>
    <s v="First Class"/>
    <s v="AG-10330"/>
    <x v="743"/>
    <x v="0"/>
    <s v="United States"/>
    <s v="Charlotte"/>
    <x v="3"/>
    <n v="28205"/>
    <x v="0"/>
    <s v="OFF-AR-10001315"/>
    <x v="1"/>
    <x v="6"/>
    <s v="Newell 310"/>
    <n v="12.672000000000001"/>
    <n v="9"/>
    <n v="0.2"/>
    <x v="5975"/>
    <x v="2"/>
    <x v="3"/>
    <x v="0"/>
    <x v="4"/>
  </r>
  <r>
    <n v="7739"/>
    <s v="CA-2017-141103"/>
    <d v="2017-07-30T00:00:00"/>
    <d v="2017-08-06T00:00:00"/>
    <s v="Standard Class"/>
    <s v="JF-15355"/>
    <x v="282"/>
    <x v="0"/>
    <s v="United States"/>
    <s v="Baltimore"/>
    <x v="39"/>
    <n v="21215"/>
    <x v="3"/>
    <s v="TEC-PH-10003589"/>
    <x v="2"/>
    <x v="7"/>
    <s v="invisibleSHIELD by ZAGG Smudge-Free Screen Protector"/>
    <n v="89.95"/>
    <n v="5"/>
    <n v="0"/>
    <x v="5976"/>
    <x v="0"/>
    <x v="3"/>
    <x v="2"/>
    <x v="7"/>
  </r>
  <r>
    <n v="7740"/>
    <s v="CA-2014-154781"/>
    <d v="2014-11-21T00:00:00"/>
    <d v="2014-11-26T00:00:00"/>
    <s v="Standard Class"/>
    <s v="SC-20680"/>
    <x v="649"/>
    <x v="2"/>
    <s v="United States"/>
    <s v="San Francisco"/>
    <x v="1"/>
    <n v="94110"/>
    <x v="1"/>
    <s v="OFF-PA-10001609"/>
    <x v="1"/>
    <x v="10"/>
    <s v="Tops Wirebound Message Log Books"/>
    <n v="6.58"/>
    <n v="2"/>
    <n v="0"/>
    <x v="1612"/>
    <x v="0"/>
    <x v="2"/>
    <x v="0"/>
    <x v="0"/>
  </r>
  <r>
    <n v="7741"/>
    <s v="CA-2014-154781"/>
    <d v="2014-11-21T00:00:00"/>
    <d v="2014-11-26T00:00:00"/>
    <s v="Standard Class"/>
    <s v="SC-20680"/>
    <x v="649"/>
    <x v="2"/>
    <s v="United States"/>
    <s v="San Francisco"/>
    <x v="1"/>
    <n v="94110"/>
    <x v="1"/>
    <s v="TEC-AC-10000474"/>
    <x v="2"/>
    <x v="11"/>
    <s v="Kensington Expert Mouse Optical USB Trackball for PC or Mac"/>
    <n v="94.99"/>
    <n v="1"/>
    <n v="0"/>
    <x v="2897"/>
    <x v="0"/>
    <x v="2"/>
    <x v="0"/>
    <x v="0"/>
  </r>
  <r>
    <n v="7742"/>
    <s v="CA-2015-147816"/>
    <d v="2015-09-24T00:00:00"/>
    <d v="2015-09-26T00:00:00"/>
    <s v="Second Class"/>
    <s v="CM-11935"/>
    <x v="619"/>
    <x v="0"/>
    <s v="United States"/>
    <s v="Tucson"/>
    <x v="16"/>
    <n v="85705"/>
    <x v="1"/>
    <s v="TEC-PH-10003095"/>
    <x v="2"/>
    <x v="7"/>
    <s v="Samsung HM1900 Bluetooth Headset"/>
    <n v="35.119999999999997"/>
    <n v="2"/>
    <n v="0.2"/>
    <x v="5977"/>
    <x v="2"/>
    <x v="1"/>
    <x v="2"/>
    <x v="8"/>
  </r>
  <r>
    <n v="7743"/>
    <s v="CA-2017-105326"/>
    <d v="2017-08-20T00:00:00"/>
    <d v="2017-08-27T00:00:00"/>
    <s v="Standard Class"/>
    <s v="KT-16480"/>
    <x v="409"/>
    <x v="0"/>
    <s v="United States"/>
    <s v="Los Angeles"/>
    <x v="1"/>
    <n v="90036"/>
    <x v="1"/>
    <s v="OFF-PA-10001639"/>
    <x v="1"/>
    <x v="10"/>
    <s v="Xerox 203"/>
    <n v="25.92"/>
    <n v="4"/>
    <n v="0"/>
    <x v="245"/>
    <x v="0"/>
    <x v="3"/>
    <x v="2"/>
    <x v="6"/>
  </r>
  <r>
    <n v="7744"/>
    <s v="CA-2016-133613"/>
    <d v="2016-06-17T00:00:00"/>
    <d v="2016-06-22T00:00:00"/>
    <s v="Standard Class"/>
    <s v="CP-12340"/>
    <x v="291"/>
    <x v="1"/>
    <s v="United States"/>
    <s v="Waterbury"/>
    <x v="29"/>
    <n v="6708"/>
    <x v="3"/>
    <s v="OFF-BI-10002003"/>
    <x v="1"/>
    <x v="8"/>
    <s v="Ibico Presentation Index for Binding Systems"/>
    <n v="7.96"/>
    <n v="2"/>
    <n v="0"/>
    <x v="5338"/>
    <x v="0"/>
    <x v="0"/>
    <x v="1"/>
    <x v="1"/>
  </r>
  <r>
    <n v="7745"/>
    <s v="CA-2016-133613"/>
    <d v="2016-06-17T00:00:00"/>
    <d v="2016-06-22T00:00:00"/>
    <s v="Standard Class"/>
    <s v="CP-12340"/>
    <x v="291"/>
    <x v="1"/>
    <s v="United States"/>
    <s v="Waterbury"/>
    <x v="29"/>
    <n v="6708"/>
    <x v="3"/>
    <s v="TEC-PH-10004539"/>
    <x v="2"/>
    <x v="7"/>
    <s v="Wireless Extenders zBoost YX545 SOHO Signal Booster"/>
    <n v="566.97"/>
    <n v="3"/>
    <n v="0"/>
    <x v="5978"/>
    <x v="0"/>
    <x v="0"/>
    <x v="1"/>
    <x v="1"/>
  </r>
  <r>
    <n v="7746"/>
    <s v="CA-2016-133613"/>
    <d v="2016-06-17T00:00:00"/>
    <d v="2016-06-22T00:00:00"/>
    <s v="Standard Class"/>
    <s v="CP-12340"/>
    <x v="291"/>
    <x v="1"/>
    <s v="United States"/>
    <s v="Waterbury"/>
    <x v="29"/>
    <n v="6708"/>
    <x v="3"/>
    <s v="OFF-AR-10003829"/>
    <x v="1"/>
    <x v="6"/>
    <s v="Newell 35"/>
    <n v="9.84"/>
    <n v="3"/>
    <n v="0"/>
    <x v="301"/>
    <x v="0"/>
    <x v="0"/>
    <x v="1"/>
    <x v="1"/>
  </r>
  <r>
    <n v="7747"/>
    <s v="CA-2015-109113"/>
    <d v="2015-12-19T00:00:00"/>
    <d v="2015-12-23T00:00:00"/>
    <s v="Standard Class"/>
    <s v="EK-13795"/>
    <x v="735"/>
    <x v="2"/>
    <s v="United States"/>
    <s v="Chicago"/>
    <x v="10"/>
    <n v="60610"/>
    <x v="2"/>
    <s v="TEC-AC-10004761"/>
    <x v="2"/>
    <x v="11"/>
    <s v="Maxell 4.7GB DVD+RW 3/Pack"/>
    <n v="25.488"/>
    <n v="2"/>
    <n v="0.2"/>
    <x v="5979"/>
    <x v="2"/>
    <x v="1"/>
    <x v="0"/>
    <x v="4"/>
  </r>
  <r>
    <n v="7748"/>
    <s v="CA-2015-156153"/>
    <d v="2015-05-31T00:00:00"/>
    <d v="2015-06-02T00:00:00"/>
    <s v="Second Class"/>
    <s v="CW-11905"/>
    <x v="194"/>
    <x v="2"/>
    <s v="United States"/>
    <s v="Long Beach"/>
    <x v="15"/>
    <n v="11561"/>
    <x v="3"/>
    <s v="OFF-FA-10003472"/>
    <x v="1"/>
    <x v="13"/>
    <s v="Bagged Rubber Bands"/>
    <n v="7.56"/>
    <n v="6"/>
    <n v="0"/>
    <x v="264"/>
    <x v="0"/>
    <x v="1"/>
    <x v="1"/>
    <x v="5"/>
  </r>
  <r>
    <n v="7749"/>
    <s v="CA-2015-133242"/>
    <d v="2015-06-18T00:00:00"/>
    <d v="2015-06-24T00:00:00"/>
    <s v="Standard Class"/>
    <s v="KH-16510"/>
    <x v="168"/>
    <x v="0"/>
    <s v="United States"/>
    <s v="Arlington"/>
    <x v="17"/>
    <n v="22204"/>
    <x v="0"/>
    <s v="FUR-FU-10003464"/>
    <x v="0"/>
    <x v="5"/>
    <s v="Seth Thomas 8 1/2&quot; Cubicle Clock"/>
    <n v="60.84"/>
    <n v="3"/>
    <n v="0"/>
    <x v="5980"/>
    <x v="0"/>
    <x v="1"/>
    <x v="1"/>
    <x v="1"/>
  </r>
  <r>
    <n v="7750"/>
    <s v="CA-2015-133242"/>
    <d v="2015-06-18T00:00:00"/>
    <d v="2015-06-24T00:00:00"/>
    <s v="Standard Class"/>
    <s v="KH-16510"/>
    <x v="168"/>
    <x v="0"/>
    <s v="United States"/>
    <s v="Arlington"/>
    <x v="17"/>
    <n v="22204"/>
    <x v="0"/>
    <s v="OFF-ST-10003716"/>
    <x v="1"/>
    <x v="4"/>
    <s v="Tennsco Double-Tier Lockers"/>
    <n v="450.04"/>
    <n v="2"/>
    <n v="0"/>
    <x v="5981"/>
    <x v="0"/>
    <x v="1"/>
    <x v="1"/>
    <x v="1"/>
  </r>
  <r>
    <n v="7751"/>
    <s v="CA-2015-133242"/>
    <d v="2015-06-18T00:00:00"/>
    <d v="2015-06-24T00:00:00"/>
    <s v="Standard Class"/>
    <s v="KH-16510"/>
    <x v="168"/>
    <x v="0"/>
    <s v="United States"/>
    <s v="Arlington"/>
    <x v="17"/>
    <n v="22204"/>
    <x v="0"/>
    <s v="OFF-BI-10004002"/>
    <x v="1"/>
    <x v="8"/>
    <s v="Wilson Jones International Size A4 Ring Binders"/>
    <n v="34.6"/>
    <n v="2"/>
    <n v="0"/>
    <x v="5982"/>
    <x v="0"/>
    <x v="1"/>
    <x v="1"/>
    <x v="1"/>
  </r>
  <r>
    <n v="7752"/>
    <s v="CA-2015-133242"/>
    <d v="2015-06-18T00:00:00"/>
    <d v="2015-06-24T00:00:00"/>
    <s v="Standard Class"/>
    <s v="KH-16510"/>
    <x v="168"/>
    <x v="0"/>
    <s v="United States"/>
    <s v="Arlington"/>
    <x v="17"/>
    <n v="22204"/>
    <x v="0"/>
    <s v="TEC-PH-10002496"/>
    <x v="2"/>
    <x v="7"/>
    <s v="Cisco SPA301"/>
    <n v="467.97"/>
    <n v="3"/>
    <n v="0"/>
    <x v="5983"/>
    <x v="0"/>
    <x v="1"/>
    <x v="1"/>
    <x v="1"/>
  </r>
  <r>
    <n v="7753"/>
    <s v="CA-2015-133242"/>
    <d v="2015-06-18T00:00:00"/>
    <d v="2015-06-24T00:00:00"/>
    <s v="Standard Class"/>
    <s v="KH-16510"/>
    <x v="168"/>
    <x v="0"/>
    <s v="United States"/>
    <s v="Arlington"/>
    <x v="17"/>
    <n v="22204"/>
    <x v="0"/>
    <s v="OFF-BI-10004826"/>
    <x v="1"/>
    <x v="8"/>
    <s v="JM Magazine Binder"/>
    <n v="33.020000000000003"/>
    <n v="2"/>
    <n v="0"/>
    <x v="5984"/>
    <x v="0"/>
    <x v="1"/>
    <x v="1"/>
    <x v="1"/>
  </r>
  <r>
    <n v="7754"/>
    <s v="CA-2015-158323"/>
    <d v="2015-11-30T00:00:00"/>
    <d v="2015-12-03T00:00:00"/>
    <s v="First Class"/>
    <s v="AB-10600"/>
    <x v="448"/>
    <x v="1"/>
    <s v="United States"/>
    <s v="Jacksonville"/>
    <x v="3"/>
    <n v="28540"/>
    <x v="0"/>
    <s v="FUR-FU-10001546"/>
    <x v="0"/>
    <x v="5"/>
    <s v="Dana Swing-Arm Lamps"/>
    <n v="17.088000000000001"/>
    <n v="2"/>
    <n v="0.2"/>
    <x v="2529"/>
    <x v="2"/>
    <x v="1"/>
    <x v="0"/>
    <x v="0"/>
  </r>
  <r>
    <n v="7755"/>
    <s v="CA-2015-161795"/>
    <d v="2015-12-21T00:00:00"/>
    <d v="2015-12-23T00:00:00"/>
    <s v="Second Class"/>
    <s v="AH-10075"/>
    <x v="340"/>
    <x v="1"/>
    <s v="United States"/>
    <s v="Columbus"/>
    <x v="24"/>
    <n v="43229"/>
    <x v="3"/>
    <s v="OFF-AR-10001919"/>
    <x v="1"/>
    <x v="6"/>
    <s v="OIC #2 Pencils, Medium Soft"/>
    <n v="3.008"/>
    <n v="2"/>
    <n v="0.2"/>
    <x v="5985"/>
    <x v="2"/>
    <x v="1"/>
    <x v="0"/>
    <x v="4"/>
  </r>
  <r>
    <n v="7756"/>
    <s v="CA-2017-100902"/>
    <d v="2017-11-17T00:00:00"/>
    <d v="2017-11-21T00:00:00"/>
    <s v="Standard Class"/>
    <s v="CK-12595"/>
    <x v="242"/>
    <x v="0"/>
    <s v="United States"/>
    <s v="Charlotte"/>
    <x v="3"/>
    <n v="28205"/>
    <x v="0"/>
    <s v="OFF-PA-10002558"/>
    <x v="1"/>
    <x v="10"/>
    <s v="Xerox 1938"/>
    <n v="268.24"/>
    <n v="7"/>
    <n v="0.2"/>
    <x v="5986"/>
    <x v="2"/>
    <x v="3"/>
    <x v="0"/>
    <x v="0"/>
  </r>
  <r>
    <n v="7757"/>
    <s v="CA-2017-100902"/>
    <d v="2017-11-17T00:00:00"/>
    <d v="2017-11-21T00:00:00"/>
    <s v="Standard Class"/>
    <s v="CK-12595"/>
    <x v="242"/>
    <x v="0"/>
    <s v="United States"/>
    <s v="Charlotte"/>
    <x v="3"/>
    <n v="28205"/>
    <x v="0"/>
    <s v="TEC-AC-10003174"/>
    <x v="2"/>
    <x v="11"/>
    <s v="Plantronics S12 Corded Telephone Headset System"/>
    <n v="431.16"/>
    <n v="5"/>
    <n v="0.2"/>
    <x v="5987"/>
    <x v="2"/>
    <x v="3"/>
    <x v="0"/>
    <x v="0"/>
  </r>
  <r>
    <n v="7758"/>
    <s v="CA-2017-112844"/>
    <d v="2017-11-13T00:00:00"/>
    <d v="2017-11-16T00:00:00"/>
    <s v="Second Class"/>
    <s v="SP-20620"/>
    <x v="407"/>
    <x v="1"/>
    <s v="United States"/>
    <s v="Buffalo"/>
    <x v="15"/>
    <n v="14215"/>
    <x v="3"/>
    <s v="TEC-PH-10003988"/>
    <x v="2"/>
    <x v="7"/>
    <s v="LF Elite 3D Dazzle Designer Hard Case Cover, Lf Stylus Pen and Wiper For Apple Iphone 5c Mini Lite"/>
    <n v="43.6"/>
    <n v="4"/>
    <n v="0"/>
    <x v="5988"/>
    <x v="0"/>
    <x v="3"/>
    <x v="0"/>
    <x v="0"/>
  </r>
  <r>
    <n v="7759"/>
    <s v="CA-2017-112844"/>
    <d v="2017-11-13T00:00:00"/>
    <d v="2017-11-16T00:00:00"/>
    <s v="Second Class"/>
    <s v="SP-20620"/>
    <x v="407"/>
    <x v="1"/>
    <s v="United States"/>
    <s v="Buffalo"/>
    <x v="15"/>
    <n v="14215"/>
    <x v="3"/>
    <s v="FUR-FU-10004845"/>
    <x v="0"/>
    <x v="5"/>
    <s v="Deflect-o EconoMat Nonstudded, No Bevel Mat"/>
    <n v="154.94999999999999"/>
    <n v="3"/>
    <n v="0"/>
    <x v="5989"/>
    <x v="0"/>
    <x v="3"/>
    <x v="0"/>
    <x v="0"/>
  </r>
  <r>
    <n v="7760"/>
    <s v="CA-2016-158925"/>
    <d v="2016-10-24T00:00:00"/>
    <d v="2016-10-28T00:00:00"/>
    <s v="Standard Class"/>
    <s v="JP-15460"/>
    <x v="687"/>
    <x v="1"/>
    <s v="United States"/>
    <s v="Houston"/>
    <x v="5"/>
    <n v="77041"/>
    <x v="2"/>
    <s v="OFF-PA-10003072"/>
    <x v="1"/>
    <x v="10"/>
    <s v="Eureka Recycled Copy Paper 8 1/2&quot; x 11&quot;, Ream"/>
    <n v="15.552"/>
    <n v="3"/>
    <n v="0.2"/>
    <x v="12"/>
    <x v="2"/>
    <x v="0"/>
    <x v="0"/>
    <x v="2"/>
  </r>
  <r>
    <n v="7761"/>
    <s v="CA-2014-155390"/>
    <d v="2014-12-06T00:00:00"/>
    <d v="2014-12-11T00:00:00"/>
    <s v="Standard Class"/>
    <s v="BG-11035"/>
    <x v="767"/>
    <x v="0"/>
    <s v="United States"/>
    <s v="Memphis"/>
    <x v="18"/>
    <n v="38109"/>
    <x v="0"/>
    <s v="OFF-PA-10003641"/>
    <x v="1"/>
    <x v="10"/>
    <s v="Xerox 1909"/>
    <n v="42.207999999999998"/>
    <n v="2"/>
    <n v="0.2"/>
    <x v="5990"/>
    <x v="2"/>
    <x v="2"/>
    <x v="0"/>
    <x v="4"/>
  </r>
  <r>
    <n v="7762"/>
    <s v="CA-2017-123071"/>
    <d v="2017-12-03T00:00:00"/>
    <d v="2017-12-06T00:00:00"/>
    <s v="First Class"/>
    <s v="CC-12550"/>
    <x v="142"/>
    <x v="0"/>
    <s v="United States"/>
    <s v="Plano"/>
    <x v="5"/>
    <n v="75023"/>
    <x v="2"/>
    <s v="OFF-PA-10003729"/>
    <x v="1"/>
    <x v="10"/>
    <s v="Xerox 1998"/>
    <n v="10.368"/>
    <n v="2"/>
    <n v="0.2"/>
    <x v="572"/>
    <x v="2"/>
    <x v="3"/>
    <x v="0"/>
    <x v="4"/>
  </r>
  <r>
    <n v="7763"/>
    <s v="CA-2017-156391"/>
    <d v="2017-09-26T00:00:00"/>
    <d v="2017-09-28T00:00:00"/>
    <s v="First Class"/>
    <s v="SL-20155"/>
    <x v="359"/>
    <x v="2"/>
    <s v="United States"/>
    <s v="Salem"/>
    <x v="21"/>
    <n v="97301"/>
    <x v="1"/>
    <s v="OFF-AR-10003251"/>
    <x v="1"/>
    <x v="6"/>
    <s v="Prang Drawing Pencil Set"/>
    <n v="2.2240000000000002"/>
    <n v="1"/>
    <n v="0.2"/>
    <x v="5991"/>
    <x v="2"/>
    <x v="3"/>
    <x v="2"/>
    <x v="8"/>
  </r>
  <r>
    <n v="7764"/>
    <s v="CA-2015-103093"/>
    <d v="2015-02-03T00:00:00"/>
    <d v="2015-02-07T00:00:00"/>
    <s v="Standard Class"/>
    <s v="FO-14305"/>
    <x v="383"/>
    <x v="0"/>
    <s v="United States"/>
    <s v="Columbus"/>
    <x v="32"/>
    <n v="31907"/>
    <x v="0"/>
    <s v="OFF-EN-10003286"/>
    <x v="1"/>
    <x v="12"/>
    <s v="Staple envelope"/>
    <n v="74.52"/>
    <n v="9"/>
    <n v="0"/>
    <x v="5992"/>
    <x v="0"/>
    <x v="1"/>
    <x v="3"/>
    <x v="11"/>
  </r>
  <r>
    <n v="7765"/>
    <s v="US-2017-118941"/>
    <d v="2017-08-12T00:00:00"/>
    <d v="2017-08-12T00:00:00"/>
    <s v="Same Day"/>
    <s v="BB-11545"/>
    <x v="179"/>
    <x v="1"/>
    <s v="United States"/>
    <s v="Columbia"/>
    <x v="39"/>
    <n v="21044"/>
    <x v="3"/>
    <s v="OFF-AR-10004078"/>
    <x v="1"/>
    <x v="6"/>
    <s v="Newell 312"/>
    <n v="17.52"/>
    <n v="3"/>
    <n v="0"/>
    <x v="2247"/>
    <x v="0"/>
    <x v="3"/>
    <x v="2"/>
    <x v="6"/>
  </r>
  <r>
    <n v="7766"/>
    <s v="US-2017-118941"/>
    <d v="2017-08-12T00:00:00"/>
    <d v="2017-08-12T00:00:00"/>
    <s v="Same Day"/>
    <s v="BB-11545"/>
    <x v="179"/>
    <x v="1"/>
    <s v="United States"/>
    <s v="Columbia"/>
    <x v="39"/>
    <n v="21044"/>
    <x v="3"/>
    <s v="FUR-CH-10002331"/>
    <x v="0"/>
    <x v="1"/>
    <s v="Hon 4700 Series Mobuis Mid-Back Task Chairs with Adjustable Arms"/>
    <n v="1779.9"/>
    <n v="5"/>
    <n v="0"/>
    <x v="5993"/>
    <x v="0"/>
    <x v="3"/>
    <x v="2"/>
    <x v="6"/>
  </r>
  <r>
    <n v="7767"/>
    <s v="US-2017-118941"/>
    <d v="2017-08-12T00:00:00"/>
    <d v="2017-08-12T00:00:00"/>
    <s v="Same Day"/>
    <s v="BB-11545"/>
    <x v="179"/>
    <x v="1"/>
    <s v="United States"/>
    <s v="Columbia"/>
    <x v="39"/>
    <n v="21044"/>
    <x v="3"/>
    <s v="OFF-AR-10001953"/>
    <x v="1"/>
    <x v="6"/>
    <s v="Boston 1645 Deluxe Heavier-Duty Electric Pencil Sharpener"/>
    <n v="219.9"/>
    <n v="5"/>
    <n v="0"/>
    <x v="5994"/>
    <x v="0"/>
    <x v="3"/>
    <x v="2"/>
    <x v="6"/>
  </r>
  <r>
    <n v="7768"/>
    <s v="CA-2015-169299"/>
    <d v="2015-08-24T00:00:00"/>
    <d v="2015-08-26T00:00:00"/>
    <s v="First Class"/>
    <s v="DO-13435"/>
    <x v="157"/>
    <x v="0"/>
    <s v="United States"/>
    <s v="Portland"/>
    <x v="21"/>
    <n v="97206"/>
    <x v="1"/>
    <s v="OFF-AR-10002053"/>
    <x v="1"/>
    <x v="6"/>
    <s v="Premium Writing Pencils, Soft, #2 by Central Association for the Blind"/>
    <n v="7.1520000000000001"/>
    <n v="3"/>
    <n v="0.2"/>
    <x v="500"/>
    <x v="2"/>
    <x v="1"/>
    <x v="2"/>
    <x v="6"/>
  </r>
  <r>
    <n v="7769"/>
    <s v="CA-2017-154088"/>
    <d v="2017-11-12T00:00:00"/>
    <d v="2017-11-17T00:00:00"/>
    <s v="Standard Class"/>
    <s v="LB-16735"/>
    <x v="445"/>
    <x v="0"/>
    <s v="United States"/>
    <s v="Tallahassee"/>
    <x v="2"/>
    <n v="32303"/>
    <x v="0"/>
    <s v="OFF-PA-10003651"/>
    <x v="1"/>
    <x v="10"/>
    <s v="Xerox 1968"/>
    <n v="26.72"/>
    <n v="5"/>
    <n v="0.2"/>
    <x v="3352"/>
    <x v="2"/>
    <x v="3"/>
    <x v="0"/>
    <x v="0"/>
  </r>
  <r>
    <n v="7770"/>
    <s v="CA-2016-155978"/>
    <d v="2016-08-01T00:00:00"/>
    <d v="2016-08-01T00:00:00"/>
    <s v="Same Day"/>
    <s v="TS-21205"/>
    <x v="131"/>
    <x v="1"/>
    <s v="United States"/>
    <s v="Riverside"/>
    <x v="1"/>
    <n v="92503"/>
    <x v="1"/>
    <s v="TEC-PH-10002885"/>
    <x v="2"/>
    <x v="7"/>
    <s v="Apple iPhone 5"/>
    <n v="1039.7280000000001"/>
    <n v="2"/>
    <n v="0.2"/>
    <x v="5995"/>
    <x v="2"/>
    <x v="0"/>
    <x v="2"/>
    <x v="6"/>
  </r>
  <r>
    <n v="7771"/>
    <s v="CA-2016-155978"/>
    <d v="2016-08-01T00:00:00"/>
    <d v="2016-08-01T00:00:00"/>
    <s v="Same Day"/>
    <s v="TS-21205"/>
    <x v="131"/>
    <x v="1"/>
    <s v="United States"/>
    <s v="Riverside"/>
    <x v="1"/>
    <n v="92503"/>
    <x v="1"/>
    <s v="OFF-AP-10002892"/>
    <x v="1"/>
    <x v="9"/>
    <s v="Belkin F5C206VTEL 6 Outlet Surge"/>
    <n v="45.96"/>
    <n v="2"/>
    <n v="0"/>
    <x v="5996"/>
    <x v="0"/>
    <x v="0"/>
    <x v="2"/>
    <x v="6"/>
  </r>
  <r>
    <n v="7772"/>
    <s v="CA-2016-108196"/>
    <d v="2016-11-25T00:00:00"/>
    <d v="2016-12-02T00:00:00"/>
    <s v="Standard Class"/>
    <s v="CS-12505"/>
    <x v="473"/>
    <x v="0"/>
    <s v="United States"/>
    <s v="Lancaster"/>
    <x v="24"/>
    <n v="43130"/>
    <x v="3"/>
    <s v="OFF-BI-10000545"/>
    <x v="1"/>
    <x v="8"/>
    <s v="GBC Ibimaster 500 Manual ProClick Binding System"/>
    <n v="456.58800000000002"/>
    <n v="2"/>
    <n v="0.7"/>
    <x v="5997"/>
    <x v="1"/>
    <x v="0"/>
    <x v="0"/>
    <x v="0"/>
  </r>
  <r>
    <n v="7773"/>
    <s v="CA-2016-108196"/>
    <d v="2016-11-25T00:00:00"/>
    <d v="2016-12-02T00:00:00"/>
    <s v="Standard Class"/>
    <s v="CS-12505"/>
    <x v="473"/>
    <x v="0"/>
    <s v="United States"/>
    <s v="Lancaster"/>
    <x v="24"/>
    <n v="43130"/>
    <x v="3"/>
    <s v="TEC-MA-10000418"/>
    <x v="2"/>
    <x v="15"/>
    <s v="Cubify CubeX 3D Printer Double Head Print"/>
    <n v="4499.9849999999997"/>
    <n v="5"/>
    <n v="0.7"/>
    <x v="5998"/>
    <x v="1"/>
    <x v="0"/>
    <x v="0"/>
    <x v="0"/>
  </r>
  <r>
    <n v="7774"/>
    <s v="CA-2016-108196"/>
    <d v="2016-11-25T00:00:00"/>
    <d v="2016-12-02T00:00:00"/>
    <s v="Standard Class"/>
    <s v="CS-12505"/>
    <x v="473"/>
    <x v="0"/>
    <s v="United States"/>
    <s v="Lancaster"/>
    <x v="24"/>
    <n v="43130"/>
    <x v="3"/>
    <s v="TEC-AC-10000926"/>
    <x v="2"/>
    <x v="11"/>
    <s v="NETGEAR RangeMax WNR1000 Wireless Router"/>
    <n v="59.975999999999999"/>
    <n v="3"/>
    <n v="0.2"/>
    <x v="2922"/>
    <x v="2"/>
    <x v="0"/>
    <x v="0"/>
    <x v="0"/>
  </r>
  <r>
    <n v="7775"/>
    <s v="CA-2016-152800"/>
    <d v="2016-04-13T00:00:00"/>
    <d v="2016-04-15T00:00:00"/>
    <s v="First Class"/>
    <s v="SP-20920"/>
    <x v="727"/>
    <x v="0"/>
    <s v="United States"/>
    <s v="San Francisco"/>
    <x v="1"/>
    <n v="94109"/>
    <x v="1"/>
    <s v="OFF-EN-10001509"/>
    <x v="1"/>
    <x v="12"/>
    <s v="Poly String Tie Envelopes"/>
    <n v="6.12"/>
    <n v="3"/>
    <n v="0"/>
    <x v="5999"/>
    <x v="0"/>
    <x v="0"/>
    <x v="1"/>
    <x v="3"/>
  </r>
  <r>
    <n v="7776"/>
    <s v="CA-2014-166961"/>
    <d v="2014-12-27T00:00:00"/>
    <d v="2014-12-31T00:00:00"/>
    <s v="Standard Class"/>
    <s v="CD-12790"/>
    <x v="522"/>
    <x v="2"/>
    <s v="United States"/>
    <s v="Moreno Valley"/>
    <x v="1"/>
    <n v="92553"/>
    <x v="1"/>
    <s v="OFF-AP-10001366"/>
    <x v="1"/>
    <x v="9"/>
    <s v="Staple holder"/>
    <n v="10.98"/>
    <n v="1"/>
    <n v="0"/>
    <x v="6000"/>
    <x v="0"/>
    <x v="2"/>
    <x v="0"/>
    <x v="4"/>
  </r>
  <r>
    <n v="7777"/>
    <s v="CA-2014-166961"/>
    <d v="2014-12-27T00:00:00"/>
    <d v="2014-12-31T00:00:00"/>
    <s v="Standard Class"/>
    <s v="CD-12790"/>
    <x v="522"/>
    <x v="2"/>
    <s v="United States"/>
    <s v="Moreno Valley"/>
    <x v="1"/>
    <n v="92553"/>
    <x v="1"/>
    <s v="OFF-FA-10003485"/>
    <x v="1"/>
    <x v="13"/>
    <s v="Staples"/>
    <n v="7.86"/>
    <n v="3"/>
    <n v="0"/>
    <x v="2128"/>
    <x v="0"/>
    <x v="2"/>
    <x v="0"/>
    <x v="4"/>
  </r>
  <r>
    <n v="7778"/>
    <s v="CA-2014-166961"/>
    <d v="2014-12-27T00:00:00"/>
    <d v="2014-12-31T00:00:00"/>
    <s v="Standard Class"/>
    <s v="CD-12790"/>
    <x v="522"/>
    <x v="2"/>
    <s v="United States"/>
    <s v="Moreno Valley"/>
    <x v="1"/>
    <n v="92553"/>
    <x v="1"/>
    <s v="OFF-ST-10004507"/>
    <x v="1"/>
    <x v="4"/>
    <s v="Advantus Rolling Storage Box"/>
    <n v="51.45"/>
    <n v="3"/>
    <n v="0"/>
    <x v="503"/>
    <x v="0"/>
    <x v="2"/>
    <x v="0"/>
    <x v="4"/>
  </r>
  <r>
    <n v="7779"/>
    <s v="CA-2014-166961"/>
    <d v="2014-12-27T00:00:00"/>
    <d v="2014-12-31T00:00:00"/>
    <s v="Standard Class"/>
    <s v="CD-12790"/>
    <x v="522"/>
    <x v="2"/>
    <s v="United States"/>
    <s v="Moreno Valley"/>
    <x v="1"/>
    <n v="92553"/>
    <x v="1"/>
    <s v="OFF-BI-10002353"/>
    <x v="1"/>
    <x v="8"/>
    <s v="GBC VeloBind Cover Sets"/>
    <n v="37.055999999999997"/>
    <n v="3"/>
    <n v="0.2"/>
    <x v="6001"/>
    <x v="2"/>
    <x v="2"/>
    <x v="0"/>
    <x v="4"/>
  </r>
  <r>
    <n v="7780"/>
    <s v="CA-2016-139381"/>
    <d v="2016-04-18T00:00:00"/>
    <d v="2016-04-22T00:00:00"/>
    <s v="Standard Class"/>
    <s v="RF-19840"/>
    <x v="167"/>
    <x v="0"/>
    <s v="United States"/>
    <s v="Chesapeake"/>
    <x v="17"/>
    <n v="23320"/>
    <x v="0"/>
    <s v="OFF-AP-10001271"/>
    <x v="1"/>
    <x v="9"/>
    <s v="Eureka The Boss Cordless Rechargeable Stick Vac"/>
    <n v="203.92"/>
    <n v="4"/>
    <n v="0"/>
    <x v="6002"/>
    <x v="0"/>
    <x v="0"/>
    <x v="1"/>
    <x v="3"/>
  </r>
  <r>
    <n v="7781"/>
    <s v="CA-2016-139381"/>
    <d v="2016-04-18T00:00:00"/>
    <d v="2016-04-22T00:00:00"/>
    <s v="Standard Class"/>
    <s v="RF-19840"/>
    <x v="167"/>
    <x v="0"/>
    <s v="United States"/>
    <s v="Chesapeake"/>
    <x v="17"/>
    <n v="23320"/>
    <x v="0"/>
    <s v="TEC-PH-10004924"/>
    <x v="2"/>
    <x v="7"/>
    <s v="SKILCRAFT Telephone Shoulder Rest, 2&quot; x 6.5&quot; x 2.5&quot;, Black"/>
    <n v="29.56"/>
    <n v="4"/>
    <n v="0"/>
    <x v="6003"/>
    <x v="0"/>
    <x v="0"/>
    <x v="1"/>
    <x v="3"/>
  </r>
  <r>
    <n v="7782"/>
    <s v="CA-2015-132136"/>
    <d v="2015-03-08T00:00:00"/>
    <d v="2015-03-12T00:00:00"/>
    <s v="Standard Class"/>
    <s v="FO-14305"/>
    <x v="383"/>
    <x v="0"/>
    <s v="United States"/>
    <s v="Chicago"/>
    <x v="10"/>
    <n v="60623"/>
    <x v="2"/>
    <s v="OFF-BI-10002706"/>
    <x v="1"/>
    <x v="8"/>
    <s v="Avery Premier Heavy-Duty Binder with Round Locking Rings"/>
    <n v="8.5679999999999996"/>
    <n v="3"/>
    <n v="0.8"/>
    <x v="870"/>
    <x v="1"/>
    <x v="1"/>
    <x v="3"/>
    <x v="10"/>
  </r>
  <r>
    <n v="7783"/>
    <s v="CA-2016-162236"/>
    <d v="2016-11-04T00:00:00"/>
    <d v="2016-11-06T00:00:00"/>
    <s v="Second Class"/>
    <s v="ER-13855"/>
    <x v="45"/>
    <x v="1"/>
    <s v="United States"/>
    <s v="Charlotte"/>
    <x v="3"/>
    <n v="28205"/>
    <x v="0"/>
    <s v="OFF-ST-10003442"/>
    <x v="1"/>
    <x v="4"/>
    <s v="Eldon Portable Mobile Manager"/>
    <n v="45.247999999999998"/>
    <n v="2"/>
    <n v="0.2"/>
    <x v="3890"/>
    <x v="2"/>
    <x v="0"/>
    <x v="0"/>
    <x v="0"/>
  </r>
  <r>
    <n v="7784"/>
    <s v="CA-2016-162236"/>
    <d v="2016-11-04T00:00:00"/>
    <d v="2016-11-06T00:00:00"/>
    <s v="Second Class"/>
    <s v="ER-13855"/>
    <x v="45"/>
    <x v="1"/>
    <s v="United States"/>
    <s v="Charlotte"/>
    <x v="3"/>
    <n v="28205"/>
    <x v="0"/>
    <s v="FUR-TA-10002533"/>
    <x v="0"/>
    <x v="3"/>
    <s v="BPI Conference Tables"/>
    <n v="876.3"/>
    <n v="10"/>
    <n v="0.4"/>
    <x v="6004"/>
    <x v="1"/>
    <x v="0"/>
    <x v="0"/>
    <x v="0"/>
  </r>
  <r>
    <n v="7785"/>
    <s v="CA-2016-162236"/>
    <d v="2016-11-04T00:00:00"/>
    <d v="2016-11-06T00:00:00"/>
    <s v="Second Class"/>
    <s v="ER-13855"/>
    <x v="45"/>
    <x v="1"/>
    <s v="United States"/>
    <s v="Charlotte"/>
    <x v="3"/>
    <n v="28205"/>
    <x v="0"/>
    <s v="OFF-SU-10003505"/>
    <x v="1"/>
    <x v="14"/>
    <s v="Premier Electric Letter Opener"/>
    <n v="185.376"/>
    <n v="2"/>
    <n v="0.2"/>
    <x v="453"/>
    <x v="2"/>
    <x v="0"/>
    <x v="0"/>
    <x v="0"/>
  </r>
  <r>
    <n v="7786"/>
    <s v="US-2014-111353"/>
    <d v="2014-11-29T00:00:00"/>
    <d v="2014-12-06T00:00:00"/>
    <s v="Standard Class"/>
    <s v="PB-19150"/>
    <x v="171"/>
    <x v="0"/>
    <s v="United States"/>
    <s v="New York City"/>
    <x v="15"/>
    <n v="10009"/>
    <x v="3"/>
    <s v="OFF-LA-10002762"/>
    <x v="1"/>
    <x v="2"/>
    <s v="Avery 485"/>
    <n v="25.06"/>
    <n v="2"/>
    <n v="0"/>
    <x v="3266"/>
    <x v="0"/>
    <x v="2"/>
    <x v="0"/>
    <x v="0"/>
  </r>
  <r>
    <n v="7787"/>
    <s v="US-2016-117037"/>
    <d v="2016-05-17T00:00:00"/>
    <d v="2016-05-20T00:00:00"/>
    <s v="First Class"/>
    <s v="LW-17215"/>
    <x v="560"/>
    <x v="0"/>
    <s v="United States"/>
    <s v="Chicago"/>
    <x v="10"/>
    <n v="60653"/>
    <x v="2"/>
    <s v="OFF-BI-10000279"/>
    <x v="1"/>
    <x v="8"/>
    <s v="Acco Recycled 2&quot; Capacity Laser Printer Hanging Data Binders"/>
    <n v="2.89"/>
    <n v="1"/>
    <n v="0.8"/>
    <x v="6005"/>
    <x v="1"/>
    <x v="0"/>
    <x v="1"/>
    <x v="5"/>
  </r>
  <r>
    <n v="7788"/>
    <s v="US-2016-117037"/>
    <d v="2016-05-17T00:00:00"/>
    <d v="2016-05-20T00:00:00"/>
    <s v="First Class"/>
    <s v="LW-17215"/>
    <x v="560"/>
    <x v="0"/>
    <s v="United States"/>
    <s v="Chicago"/>
    <x v="10"/>
    <n v="60653"/>
    <x v="2"/>
    <s v="OFF-FA-10000936"/>
    <x v="1"/>
    <x v="13"/>
    <s v="Acco Hot Clips Clips to Go"/>
    <n v="7.8959999999999999"/>
    <n v="3"/>
    <n v="0.2"/>
    <x v="6006"/>
    <x v="2"/>
    <x v="0"/>
    <x v="1"/>
    <x v="5"/>
  </r>
  <r>
    <n v="7789"/>
    <s v="US-2016-117037"/>
    <d v="2016-05-17T00:00:00"/>
    <d v="2016-05-20T00:00:00"/>
    <s v="First Class"/>
    <s v="LW-17215"/>
    <x v="560"/>
    <x v="0"/>
    <s v="United States"/>
    <s v="Chicago"/>
    <x v="10"/>
    <n v="60653"/>
    <x v="2"/>
    <s v="FUR-FU-10004973"/>
    <x v="0"/>
    <x v="5"/>
    <s v="Flat Face Poster Frame"/>
    <n v="22.608000000000001"/>
    <n v="3"/>
    <n v="0.6"/>
    <x v="1939"/>
    <x v="1"/>
    <x v="0"/>
    <x v="1"/>
    <x v="5"/>
  </r>
  <r>
    <n v="7790"/>
    <s v="US-2016-117037"/>
    <d v="2016-05-17T00:00:00"/>
    <d v="2016-05-20T00:00:00"/>
    <s v="First Class"/>
    <s v="LW-17215"/>
    <x v="560"/>
    <x v="0"/>
    <s v="United States"/>
    <s v="Chicago"/>
    <x v="10"/>
    <n v="60653"/>
    <x v="2"/>
    <s v="OFF-PA-10000791"/>
    <x v="1"/>
    <x v="10"/>
    <s v="Wirebound Message Books, Four 2 3/4 x 5 Forms per Page, 200 Sets per Book"/>
    <n v="30.527999999999999"/>
    <n v="8"/>
    <n v="0.2"/>
    <x v="6007"/>
    <x v="2"/>
    <x v="0"/>
    <x v="1"/>
    <x v="5"/>
  </r>
  <r>
    <n v="7791"/>
    <s v="CA-2017-160801"/>
    <d v="2017-09-19T00:00:00"/>
    <d v="2017-09-19T00:00:00"/>
    <s v="Same Day"/>
    <s v="FG-14260"/>
    <x v="435"/>
    <x v="2"/>
    <s v="United States"/>
    <s v="Philadelphia"/>
    <x v="9"/>
    <n v="19120"/>
    <x v="3"/>
    <s v="OFF-BI-10001132"/>
    <x v="1"/>
    <x v="8"/>
    <s v="Acco PRESSTEX Data Binder with Storage Hooks, Dark Blue, 9 1/2&quot; X 11&quot;"/>
    <n v="4.8419999999999996"/>
    <n v="3"/>
    <n v="0.7"/>
    <x v="6008"/>
    <x v="1"/>
    <x v="3"/>
    <x v="2"/>
    <x v="8"/>
  </r>
  <r>
    <n v="7792"/>
    <s v="CA-2016-108364"/>
    <d v="2016-12-19T00:00:00"/>
    <d v="2016-12-24T00:00:00"/>
    <s v="Standard Class"/>
    <s v="BP-11050"/>
    <x v="771"/>
    <x v="1"/>
    <s v="United States"/>
    <s v="Chicago"/>
    <x v="10"/>
    <n v="60623"/>
    <x v="2"/>
    <s v="OFF-BI-10002012"/>
    <x v="1"/>
    <x v="8"/>
    <s v="Wilson Jones Easy Flow II Sheet Lifters"/>
    <n v="1.8"/>
    <n v="5"/>
    <n v="0.8"/>
    <x v="6009"/>
    <x v="1"/>
    <x v="0"/>
    <x v="0"/>
    <x v="4"/>
  </r>
  <r>
    <n v="7793"/>
    <s v="CA-2017-169362"/>
    <d v="2017-10-12T00:00:00"/>
    <d v="2017-10-15T00:00:00"/>
    <s v="First Class"/>
    <s v="SP-20860"/>
    <x v="133"/>
    <x v="1"/>
    <s v="United States"/>
    <s v="Dallas"/>
    <x v="5"/>
    <n v="75217"/>
    <x v="2"/>
    <s v="TEC-AC-10001383"/>
    <x v="2"/>
    <x v="11"/>
    <s v="Logitech Wireless Touch Keyboard K400"/>
    <n v="39.984000000000002"/>
    <n v="2"/>
    <n v="0.2"/>
    <x v="6010"/>
    <x v="2"/>
    <x v="3"/>
    <x v="0"/>
    <x v="2"/>
  </r>
  <r>
    <n v="7794"/>
    <s v="CA-2015-127481"/>
    <d v="2015-12-12T00:00:00"/>
    <d v="2015-12-15T00:00:00"/>
    <s v="Second Class"/>
    <s v="JD-15895"/>
    <x v="63"/>
    <x v="1"/>
    <s v="United States"/>
    <s v="Las Vegas"/>
    <x v="33"/>
    <n v="89115"/>
    <x v="1"/>
    <s v="OFF-PA-10002036"/>
    <x v="1"/>
    <x v="10"/>
    <s v="Xerox 1930"/>
    <n v="32.4"/>
    <n v="5"/>
    <n v="0"/>
    <x v="6011"/>
    <x v="0"/>
    <x v="1"/>
    <x v="0"/>
    <x v="4"/>
  </r>
  <r>
    <n v="7795"/>
    <s v="CA-2015-127481"/>
    <d v="2015-12-12T00:00:00"/>
    <d v="2015-12-15T00:00:00"/>
    <s v="Second Class"/>
    <s v="JD-15895"/>
    <x v="63"/>
    <x v="1"/>
    <s v="United States"/>
    <s v="Las Vegas"/>
    <x v="33"/>
    <n v="89115"/>
    <x v="1"/>
    <s v="OFF-PA-10002377"/>
    <x v="1"/>
    <x v="10"/>
    <s v="Xerox 1916"/>
    <n v="97.88"/>
    <n v="2"/>
    <n v="0"/>
    <x v="3427"/>
    <x v="0"/>
    <x v="1"/>
    <x v="0"/>
    <x v="4"/>
  </r>
  <r>
    <n v="7796"/>
    <s v="CA-2015-112711"/>
    <d v="2015-07-12T00:00:00"/>
    <d v="2015-07-18T00:00:00"/>
    <s v="Standard Class"/>
    <s v="FM-14380"/>
    <x v="248"/>
    <x v="0"/>
    <s v="United States"/>
    <s v="Amarillo"/>
    <x v="5"/>
    <n v="79109"/>
    <x v="2"/>
    <s v="TEC-PH-10000526"/>
    <x v="2"/>
    <x v="7"/>
    <s v="Vtech CS6719"/>
    <n v="307.16800000000001"/>
    <n v="4"/>
    <n v="0.2"/>
    <x v="6012"/>
    <x v="2"/>
    <x v="1"/>
    <x v="2"/>
    <x v="7"/>
  </r>
  <r>
    <n v="7797"/>
    <s v="US-2015-145121"/>
    <d v="2015-10-02T00:00:00"/>
    <d v="2015-10-06T00:00:00"/>
    <s v="Standard Class"/>
    <s v="MP-17965"/>
    <x v="172"/>
    <x v="1"/>
    <s v="United States"/>
    <s v="Middletown"/>
    <x v="29"/>
    <n v="6457"/>
    <x v="3"/>
    <s v="OFF-BI-10001078"/>
    <x v="1"/>
    <x v="8"/>
    <s v="Acco PRESSTEX Data Binder with Storage Hooks, Dark Blue, 14 7/8&quot; X 11&quot;"/>
    <n v="26.9"/>
    <n v="5"/>
    <n v="0"/>
    <x v="6013"/>
    <x v="0"/>
    <x v="1"/>
    <x v="0"/>
    <x v="2"/>
  </r>
  <r>
    <n v="7798"/>
    <s v="CA-2017-166184"/>
    <d v="2017-03-24T00:00:00"/>
    <d v="2017-03-27T00:00:00"/>
    <s v="First Class"/>
    <s v="HR-14830"/>
    <x v="403"/>
    <x v="1"/>
    <s v="United States"/>
    <s v="New York City"/>
    <x v="15"/>
    <n v="10035"/>
    <x v="3"/>
    <s v="OFF-EN-10004483"/>
    <x v="1"/>
    <x v="12"/>
    <s v="#10 White Business Envelopes,4 1/8 x 9 1/2"/>
    <n v="47.01"/>
    <n v="3"/>
    <n v="0"/>
    <x v="6014"/>
    <x v="0"/>
    <x v="3"/>
    <x v="3"/>
    <x v="10"/>
  </r>
  <r>
    <n v="7799"/>
    <s v="CA-2017-166184"/>
    <d v="2017-03-24T00:00:00"/>
    <d v="2017-03-27T00:00:00"/>
    <s v="First Class"/>
    <s v="HR-14830"/>
    <x v="403"/>
    <x v="1"/>
    <s v="United States"/>
    <s v="New York City"/>
    <x v="15"/>
    <n v="10035"/>
    <x v="3"/>
    <s v="TEC-PH-10002624"/>
    <x v="2"/>
    <x v="7"/>
    <s v="Samsung Galaxy S4 Mini"/>
    <n v="469.99"/>
    <n v="1"/>
    <n v="0"/>
    <x v="6015"/>
    <x v="0"/>
    <x v="3"/>
    <x v="3"/>
    <x v="10"/>
  </r>
  <r>
    <n v="7800"/>
    <s v="CA-2017-166184"/>
    <d v="2017-03-24T00:00:00"/>
    <d v="2017-03-27T00:00:00"/>
    <s v="First Class"/>
    <s v="HR-14830"/>
    <x v="403"/>
    <x v="1"/>
    <s v="United States"/>
    <s v="New York City"/>
    <x v="15"/>
    <n v="10035"/>
    <x v="3"/>
    <s v="FUR-CH-10003396"/>
    <x v="0"/>
    <x v="1"/>
    <s v="Global Deluxe Steno Chair"/>
    <n v="207.846"/>
    <n v="3"/>
    <n v="0.1"/>
    <x v="428"/>
    <x v="3"/>
    <x v="3"/>
    <x v="3"/>
    <x v="10"/>
  </r>
  <r>
    <n v="7801"/>
    <s v="CA-2017-157413"/>
    <d v="2017-06-01T00:00:00"/>
    <d v="2017-06-06T00:00:00"/>
    <s v="Standard Class"/>
    <s v="BW-11065"/>
    <x v="768"/>
    <x v="0"/>
    <s v="United States"/>
    <s v="Philadelphia"/>
    <x v="9"/>
    <n v="19120"/>
    <x v="3"/>
    <s v="OFF-ST-10002756"/>
    <x v="1"/>
    <x v="4"/>
    <s v="Tennsco Stur-D-Stor Boltless Shelving, 5 Shelves, 24&quot; Deep, Sand"/>
    <n v="324.74400000000003"/>
    <n v="3"/>
    <n v="0.2"/>
    <x v="6016"/>
    <x v="2"/>
    <x v="3"/>
    <x v="1"/>
    <x v="1"/>
  </r>
  <r>
    <n v="7802"/>
    <s v="CA-2014-143637"/>
    <d v="2014-03-24T00:00:00"/>
    <d v="2014-03-29T00:00:00"/>
    <s v="Second Class"/>
    <s v="MS-17710"/>
    <x v="384"/>
    <x v="0"/>
    <s v="United States"/>
    <s v="Fresno"/>
    <x v="1"/>
    <n v="93727"/>
    <x v="1"/>
    <s v="FUR-FU-10002813"/>
    <x v="0"/>
    <x v="5"/>
    <s v="DAX Contemporary Wood Frame with Silver Metal Mat, Desktop, 11 x 14 Size"/>
    <n v="40.479999999999997"/>
    <n v="2"/>
    <n v="0"/>
    <x v="6017"/>
    <x v="0"/>
    <x v="2"/>
    <x v="3"/>
    <x v="10"/>
  </r>
  <r>
    <n v="7803"/>
    <s v="CA-2015-102260"/>
    <d v="2015-09-22T00:00:00"/>
    <d v="2015-09-26T00:00:00"/>
    <s v="Standard Class"/>
    <s v="SJ-20125"/>
    <x v="319"/>
    <x v="2"/>
    <s v="United States"/>
    <s v="Franklin"/>
    <x v="18"/>
    <n v="37064"/>
    <x v="0"/>
    <s v="OFF-LA-10003714"/>
    <x v="1"/>
    <x v="2"/>
    <s v="Avery 510"/>
    <n v="12"/>
    <n v="4"/>
    <n v="0.2"/>
    <x v="4296"/>
    <x v="2"/>
    <x v="1"/>
    <x v="2"/>
    <x v="8"/>
  </r>
  <r>
    <n v="7804"/>
    <s v="CA-2015-102260"/>
    <d v="2015-09-22T00:00:00"/>
    <d v="2015-09-26T00:00:00"/>
    <s v="Standard Class"/>
    <s v="SJ-20125"/>
    <x v="319"/>
    <x v="2"/>
    <s v="United States"/>
    <s v="Franklin"/>
    <x v="18"/>
    <n v="37064"/>
    <x v="0"/>
    <s v="OFF-ST-10003716"/>
    <x v="1"/>
    <x v="4"/>
    <s v="Tennsco Double-Tier Lockers"/>
    <n v="720.06399999999996"/>
    <n v="4"/>
    <n v="0.2"/>
    <x v="3241"/>
    <x v="2"/>
    <x v="1"/>
    <x v="2"/>
    <x v="8"/>
  </r>
  <r>
    <n v="7805"/>
    <s v="CA-2015-102260"/>
    <d v="2015-09-22T00:00:00"/>
    <d v="2015-09-26T00:00:00"/>
    <s v="Standard Class"/>
    <s v="SJ-20125"/>
    <x v="319"/>
    <x v="2"/>
    <s v="United States"/>
    <s v="Franklin"/>
    <x v="18"/>
    <n v="37064"/>
    <x v="0"/>
    <s v="OFF-ST-10002289"/>
    <x v="1"/>
    <x v="4"/>
    <s v="Safco Wire Cube Shelving System, For Use as 4 or 5 14&quot; Cubes, Black"/>
    <n v="25.423999999999999"/>
    <n v="1"/>
    <n v="0.2"/>
    <x v="6018"/>
    <x v="2"/>
    <x v="1"/>
    <x v="2"/>
    <x v="8"/>
  </r>
  <r>
    <n v="7806"/>
    <s v="CA-2015-102260"/>
    <d v="2015-09-22T00:00:00"/>
    <d v="2015-09-26T00:00:00"/>
    <s v="Standard Class"/>
    <s v="SJ-20125"/>
    <x v="319"/>
    <x v="2"/>
    <s v="United States"/>
    <s v="Franklin"/>
    <x v="18"/>
    <n v="37064"/>
    <x v="0"/>
    <s v="OFF-AR-10001315"/>
    <x v="1"/>
    <x v="6"/>
    <s v="Newell 310"/>
    <n v="2.8159999999999998"/>
    <n v="2"/>
    <n v="0.2"/>
    <x v="6019"/>
    <x v="2"/>
    <x v="1"/>
    <x v="2"/>
    <x v="8"/>
  </r>
  <r>
    <n v="7807"/>
    <s v="CA-2015-102260"/>
    <d v="2015-09-22T00:00:00"/>
    <d v="2015-09-26T00:00:00"/>
    <s v="Standard Class"/>
    <s v="SJ-20125"/>
    <x v="319"/>
    <x v="2"/>
    <s v="United States"/>
    <s v="Franklin"/>
    <x v="18"/>
    <n v="37064"/>
    <x v="0"/>
    <s v="OFF-BI-10000042"/>
    <x v="1"/>
    <x v="8"/>
    <s v="Pressboard Data Binder, Crimson, 12&quot; X 8 1/2&quot;"/>
    <n v="3.2040000000000002"/>
    <n v="2"/>
    <n v="0.7"/>
    <x v="6020"/>
    <x v="1"/>
    <x v="1"/>
    <x v="2"/>
    <x v="8"/>
  </r>
  <r>
    <n v="7808"/>
    <s v="US-2016-137295"/>
    <d v="2016-01-08T00:00:00"/>
    <d v="2016-01-13T00:00:00"/>
    <s v="Standard Class"/>
    <s v="VS-21820"/>
    <x v="745"/>
    <x v="0"/>
    <s v="United States"/>
    <s v="Raleigh"/>
    <x v="3"/>
    <n v="27604"/>
    <x v="0"/>
    <s v="OFF-BI-10004236"/>
    <x v="1"/>
    <x v="8"/>
    <s v="XtraLife ClearVue Slant-D Ring Binder, White, 3&quot;"/>
    <n v="30.827999999999999"/>
    <n v="7"/>
    <n v="0.7"/>
    <x v="6021"/>
    <x v="1"/>
    <x v="0"/>
    <x v="3"/>
    <x v="9"/>
  </r>
  <r>
    <n v="7809"/>
    <s v="US-2016-137295"/>
    <d v="2016-01-08T00:00:00"/>
    <d v="2016-01-13T00:00:00"/>
    <s v="Standard Class"/>
    <s v="VS-21820"/>
    <x v="745"/>
    <x v="0"/>
    <s v="United States"/>
    <s v="Raleigh"/>
    <x v="3"/>
    <n v="27604"/>
    <x v="0"/>
    <s v="OFF-AR-10001955"/>
    <x v="1"/>
    <x v="6"/>
    <s v="Newell 319"/>
    <n v="47.616"/>
    <n v="3"/>
    <n v="0.2"/>
    <x v="6022"/>
    <x v="2"/>
    <x v="0"/>
    <x v="3"/>
    <x v="9"/>
  </r>
  <r>
    <n v="7810"/>
    <s v="US-2016-137295"/>
    <d v="2016-01-08T00:00:00"/>
    <d v="2016-01-13T00:00:00"/>
    <s v="Standard Class"/>
    <s v="VS-21820"/>
    <x v="745"/>
    <x v="0"/>
    <s v="United States"/>
    <s v="Raleigh"/>
    <x v="3"/>
    <n v="27604"/>
    <x v="0"/>
    <s v="TEC-PH-10004080"/>
    <x v="2"/>
    <x v="7"/>
    <s v="Avaya 5410 Digital phone"/>
    <n v="108.78400000000001"/>
    <n v="2"/>
    <n v="0.2"/>
    <x v="6023"/>
    <x v="2"/>
    <x v="0"/>
    <x v="3"/>
    <x v="9"/>
  </r>
  <r>
    <n v="7811"/>
    <s v="CA-2016-134334"/>
    <d v="2016-02-14T00:00:00"/>
    <d v="2016-02-15T00:00:00"/>
    <s v="First Class"/>
    <s v="DK-13090"/>
    <x v="54"/>
    <x v="0"/>
    <s v="United States"/>
    <s v="Clinton"/>
    <x v="39"/>
    <n v="20735"/>
    <x v="3"/>
    <s v="OFF-PA-10000791"/>
    <x v="1"/>
    <x v="10"/>
    <s v="Wirebound Message Books, Four 2 3/4 x 5 Forms per Page, 200 Sets per Book"/>
    <n v="4.7699999999999996"/>
    <n v="1"/>
    <n v="0"/>
    <x v="6024"/>
    <x v="0"/>
    <x v="0"/>
    <x v="3"/>
    <x v="11"/>
  </r>
  <r>
    <n v="7812"/>
    <s v="CA-2016-134334"/>
    <d v="2016-02-14T00:00:00"/>
    <d v="2016-02-15T00:00:00"/>
    <s v="First Class"/>
    <s v="DK-13090"/>
    <x v="54"/>
    <x v="0"/>
    <s v="United States"/>
    <s v="Clinton"/>
    <x v="39"/>
    <n v="20735"/>
    <x v="3"/>
    <s v="OFF-AR-10001770"/>
    <x v="1"/>
    <x v="6"/>
    <s v="Economy #2 Pencils"/>
    <n v="7.98"/>
    <n v="3"/>
    <n v="0"/>
    <x v="3729"/>
    <x v="0"/>
    <x v="0"/>
    <x v="3"/>
    <x v="11"/>
  </r>
  <r>
    <n v="7813"/>
    <s v="CA-2016-134334"/>
    <d v="2016-02-14T00:00:00"/>
    <d v="2016-02-15T00:00:00"/>
    <s v="First Class"/>
    <s v="DK-13090"/>
    <x v="54"/>
    <x v="0"/>
    <s v="United States"/>
    <s v="Clinton"/>
    <x v="39"/>
    <n v="20735"/>
    <x v="3"/>
    <s v="FUR-TA-10002356"/>
    <x v="0"/>
    <x v="3"/>
    <s v="Bevis Boat-Shaped Conference Table"/>
    <n v="550.43100000000004"/>
    <n v="3"/>
    <n v="0.3"/>
    <x v="6025"/>
    <x v="1"/>
    <x v="0"/>
    <x v="3"/>
    <x v="11"/>
  </r>
  <r>
    <n v="7814"/>
    <s v="CA-2016-134334"/>
    <d v="2016-02-14T00:00:00"/>
    <d v="2016-02-15T00:00:00"/>
    <s v="First Class"/>
    <s v="DK-13090"/>
    <x v="54"/>
    <x v="0"/>
    <s v="United States"/>
    <s v="Clinton"/>
    <x v="39"/>
    <n v="20735"/>
    <x v="3"/>
    <s v="FUR-FU-10003274"/>
    <x v="0"/>
    <x v="5"/>
    <s v="Regeneration Desk Collection"/>
    <n v="10.56"/>
    <n v="6"/>
    <n v="0"/>
    <x v="399"/>
    <x v="0"/>
    <x v="0"/>
    <x v="3"/>
    <x v="11"/>
  </r>
  <r>
    <n v="7815"/>
    <s v="US-2017-109316"/>
    <d v="2017-06-08T00:00:00"/>
    <d v="2017-06-10T00:00:00"/>
    <s v="First Class"/>
    <s v="MG-17680"/>
    <x v="67"/>
    <x v="2"/>
    <s v="United States"/>
    <s v="Los Angeles"/>
    <x v="1"/>
    <n v="90049"/>
    <x v="1"/>
    <s v="FUR-BO-10004834"/>
    <x v="0"/>
    <x v="0"/>
    <s v="Riverside Palais Royal Lawyers Bookcase, Royale Cherry Finish"/>
    <n v="1497.6659999999999"/>
    <n v="2"/>
    <n v="0.15"/>
    <x v="6026"/>
    <x v="2"/>
    <x v="3"/>
    <x v="1"/>
    <x v="1"/>
  </r>
  <r>
    <n v="7816"/>
    <s v="US-2017-109316"/>
    <d v="2017-06-08T00:00:00"/>
    <d v="2017-06-10T00:00:00"/>
    <s v="First Class"/>
    <s v="MG-17680"/>
    <x v="67"/>
    <x v="2"/>
    <s v="United States"/>
    <s v="Los Angeles"/>
    <x v="1"/>
    <n v="90049"/>
    <x v="1"/>
    <s v="TEC-PH-10000307"/>
    <x v="2"/>
    <x v="7"/>
    <s v="Shocksock Galaxy S4 Armband"/>
    <n v="17.52"/>
    <n v="2"/>
    <n v="0.2"/>
    <x v="6027"/>
    <x v="2"/>
    <x v="3"/>
    <x v="1"/>
    <x v="1"/>
  </r>
  <r>
    <n v="7817"/>
    <s v="CA-2016-138478"/>
    <d v="2016-10-21T00:00:00"/>
    <d v="2016-10-26T00:00:00"/>
    <s v="Second Class"/>
    <s v="DP-13390"/>
    <x v="503"/>
    <x v="2"/>
    <s v="United States"/>
    <s v="North Las Vegas"/>
    <x v="33"/>
    <n v="89031"/>
    <x v="1"/>
    <s v="OFF-AR-10002240"/>
    <x v="1"/>
    <x v="6"/>
    <s v="Panasonic KP-150 Electric Pencil Sharpener"/>
    <n v="113.22"/>
    <n v="3"/>
    <n v="0"/>
    <x v="6028"/>
    <x v="0"/>
    <x v="0"/>
    <x v="0"/>
    <x v="2"/>
  </r>
  <r>
    <n v="7818"/>
    <s v="CA-2016-138478"/>
    <d v="2016-10-21T00:00:00"/>
    <d v="2016-10-26T00:00:00"/>
    <s v="Second Class"/>
    <s v="DP-13390"/>
    <x v="503"/>
    <x v="2"/>
    <s v="United States"/>
    <s v="North Las Vegas"/>
    <x v="33"/>
    <n v="89031"/>
    <x v="1"/>
    <s v="OFF-PA-10001801"/>
    <x v="1"/>
    <x v="10"/>
    <s v="Xerox 193"/>
    <n v="35.880000000000003"/>
    <n v="6"/>
    <n v="0"/>
    <x v="4635"/>
    <x v="0"/>
    <x v="0"/>
    <x v="0"/>
    <x v="2"/>
  </r>
  <r>
    <n v="7819"/>
    <s v="CA-2016-138478"/>
    <d v="2016-10-21T00:00:00"/>
    <d v="2016-10-26T00:00:00"/>
    <s v="Second Class"/>
    <s v="DP-13390"/>
    <x v="503"/>
    <x v="2"/>
    <s v="United States"/>
    <s v="North Las Vegas"/>
    <x v="33"/>
    <n v="89031"/>
    <x v="1"/>
    <s v="OFF-BI-10001120"/>
    <x v="1"/>
    <x v="8"/>
    <s v="Ibico EPK-21 Electric Binding System"/>
    <n v="4535.9759999999997"/>
    <n v="3"/>
    <n v="0.2"/>
    <x v="6029"/>
    <x v="2"/>
    <x v="0"/>
    <x v="0"/>
    <x v="2"/>
  </r>
  <r>
    <n v="7820"/>
    <s v="CA-2017-150469"/>
    <d v="2017-01-26T00:00:00"/>
    <d v="2017-01-30T00:00:00"/>
    <s v="Standard Class"/>
    <s v="CJ-12010"/>
    <x v="170"/>
    <x v="0"/>
    <s v="United States"/>
    <s v="San Francisco"/>
    <x v="1"/>
    <n v="94109"/>
    <x v="1"/>
    <s v="OFF-FA-10000611"/>
    <x v="1"/>
    <x v="13"/>
    <s v="Binder Clips by OIC"/>
    <n v="11.84"/>
    <n v="8"/>
    <n v="0"/>
    <x v="6030"/>
    <x v="0"/>
    <x v="3"/>
    <x v="3"/>
    <x v="9"/>
  </r>
  <r>
    <n v="7821"/>
    <s v="CA-2017-152436"/>
    <d v="2017-12-08T00:00:00"/>
    <d v="2017-12-10T00:00:00"/>
    <s v="Second Class"/>
    <s v="CW-11905"/>
    <x v="194"/>
    <x v="2"/>
    <s v="United States"/>
    <s v="Cranston"/>
    <x v="34"/>
    <n v="2920"/>
    <x v="3"/>
    <s v="OFF-ST-10000036"/>
    <x v="1"/>
    <x v="4"/>
    <s v="Recycled Data-Pak for Archival Bound Computer Printouts, 12-1/2 x 12-1/2 x 16"/>
    <n v="592.74"/>
    <n v="6"/>
    <n v="0"/>
    <x v="6031"/>
    <x v="0"/>
    <x v="3"/>
    <x v="0"/>
    <x v="4"/>
  </r>
  <r>
    <n v="7822"/>
    <s v="CA-2016-169334"/>
    <d v="2016-10-21T00:00:00"/>
    <d v="2016-10-24T00:00:00"/>
    <s v="Second Class"/>
    <s v="GW-14605"/>
    <x v="543"/>
    <x v="0"/>
    <s v="United States"/>
    <s v="Jackson"/>
    <x v="18"/>
    <n v="38301"/>
    <x v="0"/>
    <s v="OFF-ST-10004950"/>
    <x v="1"/>
    <x v="4"/>
    <s v="Tenex Personal Filing Tote With Secure Closure Lid, Black/Frost"/>
    <n v="111.672"/>
    <n v="9"/>
    <n v="0.2"/>
    <x v="2936"/>
    <x v="2"/>
    <x v="0"/>
    <x v="0"/>
    <x v="2"/>
  </r>
  <r>
    <n v="7823"/>
    <s v="US-2014-115413"/>
    <d v="2014-08-26T00:00:00"/>
    <d v="2014-09-01T00:00:00"/>
    <s v="Standard Class"/>
    <s v="PP-18955"/>
    <x v="452"/>
    <x v="2"/>
    <s v="United States"/>
    <s v="Newark"/>
    <x v="13"/>
    <n v="19711"/>
    <x v="3"/>
    <s v="OFF-AR-10003770"/>
    <x v="1"/>
    <x v="6"/>
    <s v="Newell 340"/>
    <n v="8.64"/>
    <n v="3"/>
    <n v="0"/>
    <x v="1028"/>
    <x v="0"/>
    <x v="2"/>
    <x v="2"/>
    <x v="6"/>
  </r>
  <r>
    <n v="7824"/>
    <s v="US-2014-115413"/>
    <d v="2014-08-26T00:00:00"/>
    <d v="2014-09-01T00:00:00"/>
    <s v="Standard Class"/>
    <s v="PP-18955"/>
    <x v="452"/>
    <x v="2"/>
    <s v="United States"/>
    <s v="Newark"/>
    <x v="13"/>
    <n v="19711"/>
    <x v="3"/>
    <s v="TEC-AC-10002800"/>
    <x v="2"/>
    <x v="11"/>
    <s v="Plantronics Audio 478 Stereo USB Headset"/>
    <n v="149.97"/>
    <n v="3"/>
    <n v="0"/>
    <x v="2806"/>
    <x v="0"/>
    <x v="2"/>
    <x v="2"/>
    <x v="6"/>
  </r>
  <r>
    <n v="7825"/>
    <s v="CA-2014-125150"/>
    <d v="2014-05-16T00:00:00"/>
    <d v="2014-05-23T00:00:00"/>
    <s v="Standard Class"/>
    <s v="PW-19030"/>
    <x v="463"/>
    <x v="1"/>
    <s v="United States"/>
    <s v="Los Angeles"/>
    <x v="1"/>
    <n v="90036"/>
    <x v="1"/>
    <s v="FUR-CH-10002439"/>
    <x v="0"/>
    <x v="1"/>
    <s v="Iceberg Nesting Folding Chair, 19w x 6d x 43h"/>
    <n v="232.88"/>
    <n v="5"/>
    <n v="0.2"/>
    <x v="6032"/>
    <x v="2"/>
    <x v="2"/>
    <x v="1"/>
    <x v="5"/>
  </r>
  <r>
    <n v="7826"/>
    <s v="CA-2015-127327"/>
    <d v="2015-02-03T00:00:00"/>
    <d v="2015-02-07T00:00:00"/>
    <s v="Standard Class"/>
    <s v="PW-19030"/>
    <x v="463"/>
    <x v="1"/>
    <s v="United States"/>
    <s v="Rome"/>
    <x v="15"/>
    <n v="13440"/>
    <x v="3"/>
    <s v="FUR-CH-10004218"/>
    <x v="0"/>
    <x v="1"/>
    <s v="Global Fabric Manager's Chair, Dark Gray"/>
    <n v="90.882000000000005"/>
    <n v="1"/>
    <n v="0.1"/>
    <x v="6033"/>
    <x v="3"/>
    <x v="1"/>
    <x v="3"/>
    <x v="11"/>
  </r>
  <r>
    <n v="7827"/>
    <s v="CA-2017-117114"/>
    <d v="2017-10-31T00:00:00"/>
    <d v="2017-11-05T00:00:00"/>
    <s v="Standard Class"/>
    <s v="CY-12745"/>
    <x v="388"/>
    <x v="1"/>
    <s v="United States"/>
    <s v="Chicago"/>
    <x v="10"/>
    <n v="60610"/>
    <x v="2"/>
    <s v="TEC-PH-10004042"/>
    <x v="2"/>
    <x v="7"/>
    <s v="ClearOne Communications CHAT 70 OC Speaker Phone"/>
    <n v="508.76799999999997"/>
    <n v="4"/>
    <n v="0.2"/>
    <x v="5509"/>
    <x v="2"/>
    <x v="3"/>
    <x v="0"/>
    <x v="2"/>
  </r>
  <r>
    <n v="7828"/>
    <s v="CA-2017-117114"/>
    <d v="2017-10-31T00:00:00"/>
    <d v="2017-11-05T00:00:00"/>
    <s v="Standard Class"/>
    <s v="CY-12745"/>
    <x v="388"/>
    <x v="1"/>
    <s v="United States"/>
    <s v="Chicago"/>
    <x v="10"/>
    <n v="60610"/>
    <x v="2"/>
    <s v="OFF-EN-10001137"/>
    <x v="1"/>
    <x v="12"/>
    <s v="#10 Gummed Flap White Envelopes, 100/Box"/>
    <n v="9.9120000000000008"/>
    <n v="3"/>
    <n v="0.2"/>
    <x v="5224"/>
    <x v="2"/>
    <x v="3"/>
    <x v="0"/>
    <x v="2"/>
  </r>
  <r>
    <n v="7829"/>
    <s v="CA-2015-137302"/>
    <d v="2015-04-26T00:00:00"/>
    <d v="2015-05-01T00:00:00"/>
    <s v="Standard Class"/>
    <s v="BW-11110"/>
    <x v="308"/>
    <x v="1"/>
    <s v="United States"/>
    <s v="San Diego"/>
    <x v="1"/>
    <n v="92105"/>
    <x v="1"/>
    <s v="FUR-CH-10002017"/>
    <x v="0"/>
    <x v="1"/>
    <s v="SAFCO Optional Arm Kit for Workspace Cribbage Stacking Chair"/>
    <n v="63.936"/>
    <n v="3"/>
    <n v="0.2"/>
    <x v="6034"/>
    <x v="2"/>
    <x v="1"/>
    <x v="1"/>
    <x v="3"/>
  </r>
  <r>
    <n v="7830"/>
    <s v="CA-2015-137302"/>
    <d v="2015-04-26T00:00:00"/>
    <d v="2015-05-01T00:00:00"/>
    <s v="Standard Class"/>
    <s v="BW-11110"/>
    <x v="308"/>
    <x v="1"/>
    <s v="United States"/>
    <s v="San Diego"/>
    <x v="1"/>
    <n v="92105"/>
    <x v="1"/>
    <s v="OFF-AR-10000588"/>
    <x v="1"/>
    <x v="6"/>
    <s v="Newell 345"/>
    <n v="59.52"/>
    <n v="3"/>
    <n v="0"/>
    <x v="436"/>
    <x v="0"/>
    <x v="1"/>
    <x v="1"/>
    <x v="3"/>
  </r>
  <r>
    <n v="7831"/>
    <s v="CA-2015-137302"/>
    <d v="2015-04-26T00:00:00"/>
    <d v="2015-05-01T00:00:00"/>
    <s v="Standard Class"/>
    <s v="BW-11110"/>
    <x v="308"/>
    <x v="1"/>
    <s v="United States"/>
    <s v="San Diego"/>
    <x v="1"/>
    <n v="92105"/>
    <x v="1"/>
    <s v="TEC-PH-10003174"/>
    <x v="2"/>
    <x v="7"/>
    <s v="RCA ViSYS 25825 Wireless digital phone"/>
    <n v="311.976"/>
    <n v="3"/>
    <n v="0.2"/>
    <x v="6035"/>
    <x v="2"/>
    <x v="1"/>
    <x v="1"/>
    <x v="3"/>
  </r>
  <r>
    <n v="7832"/>
    <s v="CA-2015-137302"/>
    <d v="2015-04-26T00:00:00"/>
    <d v="2015-05-01T00:00:00"/>
    <s v="Standard Class"/>
    <s v="BW-11110"/>
    <x v="308"/>
    <x v="1"/>
    <s v="United States"/>
    <s v="San Diego"/>
    <x v="1"/>
    <n v="92105"/>
    <x v="1"/>
    <s v="OFF-BI-10001524"/>
    <x v="1"/>
    <x v="8"/>
    <s v="GBC Premium Transparent Covers with Diagonal Lined Pattern"/>
    <n v="50.351999999999997"/>
    <n v="3"/>
    <n v="0.2"/>
    <x v="5172"/>
    <x v="2"/>
    <x v="1"/>
    <x v="1"/>
    <x v="3"/>
  </r>
  <r>
    <n v="7833"/>
    <s v="CA-2016-112382"/>
    <d v="2016-05-09T00:00:00"/>
    <d v="2016-05-13T00:00:00"/>
    <s v="Standard Class"/>
    <s v="MB-18085"/>
    <x v="469"/>
    <x v="0"/>
    <s v="United States"/>
    <s v="Houston"/>
    <x v="5"/>
    <n v="77036"/>
    <x v="2"/>
    <s v="TEC-PH-10001552"/>
    <x v="2"/>
    <x v="7"/>
    <s v="I Need's 3d Hello Kitty Hybrid Silicone Case Cover for HTC One X 4g with 3d Hello Kitty Stylus Pen Green/pink"/>
    <n v="19.135999999999999"/>
    <n v="2"/>
    <n v="0.2"/>
    <x v="6036"/>
    <x v="2"/>
    <x v="0"/>
    <x v="1"/>
    <x v="5"/>
  </r>
  <r>
    <n v="7834"/>
    <s v="CA-2015-128958"/>
    <d v="2015-01-24T00:00:00"/>
    <d v="2015-01-28T00:00:00"/>
    <s v="Standard Class"/>
    <s v="CR-12820"/>
    <x v="736"/>
    <x v="2"/>
    <s v="United States"/>
    <s v="West Palm Beach"/>
    <x v="2"/>
    <n v="33407"/>
    <x v="0"/>
    <s v="OFF-AR-10004757"/>
    <x v="1"/>
    <x v="6"/>
    <s v="Crayola Colored Pencils"/>
    <n v="13.12"/>
    <n v="5"/>
    <n v="0.2"/>
    <x v="5829"/>
    <x v="2"/>
    <x v="1"/>
    <x v="3"/>
    <x v="9"/>
  </r>
  <r>
    <n v="7835"/>
    <s v="CA-2015-106257"/>
    <d v="2015-04-13T00:00:00"/>
    <d v="2015-04-17T00:00:00"/>
    <s v="Second Class"/>
    <s v="EB-14110"/>
    <x v="686"/>
    <x v="0"/>
    <s v="United States"/>
    <s v="Los Angeles"/>
    <x v="1"/>
    <n v="90045"/>
    <x v="1"/>
    <s v="FUR-TA-10002530"/>
    <x v="0"/>
    <x v="3"/>
    <s v="Iceberg OfficeWorks 42&quot; Round Tables"/>
    <n v="241.56800000000001"/>
    <n v="2"/>
    <n v="0.2"/>
    <x v="6037"/>
    <x v="2"/>
    <x v="1"/>
    <x v="1"/>
    <x v="3"/>
  </r>
  <r>
    <n v="7836"/>
    <s v="CA-2015-106257"/>
    <d v="2015-04-13T00:00:00"/>
    <d v="2015-04-17T00:00:00"/>
    <s v="Second Class"/>
    <s v="EB-14110"/>
    <x v="686"/>
    <x v="0"/>
    <s v="United States"/>
    <s v="Los Angeles"/>
    <x v="1"/>
    <n v="90045"/>
    <x v="1"/>
    <s v="TEC-PH-10001494"/>
    <x v="2"/>
    <x v="7"/>
    <s v="Polycom CX600 IP Phone VoIP phone"/>
    <n v="479.92"/>
    <n v="2"/>
    <n v="0.2"/>
    <x v="3235"/>
    <x v="2"/>
    <x v="1"/>
    <x v="1"/>
    <x v="3"/>
  </r>
  <r>
    <n v="7837"/>
    <s v="CA-2015-149083"/>
    <d v="2015-09-25T00:00:00"/>
    <d v="2015-09-30T00:00:00"/>
    <s v="Standard Class"/>
    <s v="SH-19975"/>
    <x v="64"/>
    <x v="1"/>
    <s v="United States"/>
    <s v="Seattle"/>
    <x v="4"/>
    <n v="98103"/>
    <x v="1"/>
    <s v="FUR-CH-10004289"/>
    <x v="0"/>
    <x v="1"/>
    <s v="Global Super Steno Chair"/>
    <n v="307.13600000000002"/>
    <n v="4"/>
    <n v="0.2"/>
    <x v="6038"/>
    <x v="2"/>
    <x v="1"/>
    <x v="2"/>
    <x v="8"/>
  </r>
  <r>
    <n v="7838"/>
    <s v="CA-2015-149083"/>
    <d v="2015-09-25T00:00:00"/>
    <d v="2015-09-30T00:00:00"/>
    <s v="Standard Class"/>
    <s v="SH-19975"/>
    <x v="64"/>
    <x v="1"/>
    <s v="United States"/>
    <s v="Seattle"/>
    <x v="4"/>
    <n v="98103"/>
    <x v="1"/>
    <s v="OFF-LA-10002945"/>
    <x v="1"/>
    <x v="2"/>
    <s v="Permanent Self-Adhesive File Folder Labels for Typewriters, 1 1/8 x 3 1/2, White"/>
    <n v="12.6"/>
    <n v="2"/>
    <n v="0"/>
    <x v="3897"/>
    <x v="0"/>
    <x v="1"/>
    <x v="2"/>
    <x v="8"/>
  </r>
  <r>
    <n v="7839"/>
    <s v="CA-2015-149083"/>
    <d v="2015-09-25T00:00:00"/>
    <d v="2015-09-30T00:00:00"/>
    <s v="Standard Class"/>
    <s v="SH-19975"/>
    <x v="64"/>
    <x v="1"/>
    <s v="United States"/>
    <s v="Seattle"/>
    <x v="4"/>
    <n v="98103"/>
    <x v="1"/>
    <s v="TEC-AC-10002567"/>
    <x v="2"/>
    <x v="11"/>
    <s v="Logitech G602 Wireless Gaming Mouse"/>
    <n v="159.97999999999999"/>
    <n v="2"/>
    <n v="0"/>
    <x v="471"/>
    <x v="0"/>
    <x v="1"/>
    <x v="2"/>
    <x v="8"/>
  </r>
  <r>
    <n v="7840"/>
    <s v="US-2014-137869"/>
    <d v="2014-03-28T00:00:00"/>
    <d v="2014-04-02T00:00:00"/>
    <s v="Standard Class"/>
    <s v="CV-12295"/>
    <x v="610"/>
    <x v="0"/>
    <s v="United States"/>
    <s v="Des Moines"/>
    <x v="23"/>
    <n v="50315"/>
    <x v="2"/>
    <s v="OFF-EN-10001509"/>
    <x v="1"/>
    <x v="12"/>
    <s v="Poly String Tie Envelopes"/>
    <n v="6.12"/>
    <n v="3"/>
    <n v="0"/>
    <x v="5999"/>
    <x v="0"/>
    <x v="2"/>
    <x v="3"/>
    <x v="10"/>
  </r>
  <r>
    <n v="7841"/>
    <s v="US-2014-137869"/>
    <d v="2014-03-28T00:00:00"/>
    <d v="2014-04-02T00:00:00"/>
    <s v="Standard Class"/>
    <s v="CV-12295"/>
    <x v="610"/>
    <x v="0"/>
    <s v="United States"/>
    <s v="Des Moines"/>
    <x v="23"/>
    <n v="50315"/>
    <x v="2"/>
    <s v="FUR-TA-10003954"/>
    <x v="0"/>
    <x v="3"/>
    <s v="Hon 94000 Series Round Tables"/>
    <n v="1184.72"/>
    <n v="4"/>
    <n v="0"/>
    <x v="6039"/>
    <x v="0"/>
    <x v="2"/>
    <x v="3"/>
    <x v="10"/>
  </r>
  <r>
    <n v="7842"/>
    <s v="CA-2016-116603"/>
    <d v="2016-07-17T00:00:00"/>
    <d v="2016-07-22T00:00:00"/>
    <s v="Standard Class"/>
    <s v="AT-10735"/>
    <x v="247"/>
    <x v="0"/>
    <s v="United States"/>
    <s v="New York City"/>
    <x v="15"/>
    <n v="10024"/>
    <x v="3"/>
    <s v="OFF-AP-10002892"/>
    <x v="1"/>
    <x v="9"/>
    <s v="Belkin F5C206VTEL 6 Outlet Surge"/>
    <n v="45.96"/>
    <n v="2"/>
    <n v="0"/>
    <x v="5996"/>
    <x v="0"/>
    <x v="0"/>
    <x v="2"/>
    <x v="7"/>
  </r>
  <r>
    <n v="7843"/>
    <s v="CA-2014-158470"/>
    <d v="2014-04-19T00:00:00"/>
    <d v="2014-04-23T00:00:00"/>
    <s v="Second Class"/>
    <s v="AG-10390"/>
    <x v="369"/>
    <x v="0"/>
    <s v="United States"/>
    <s v="Arlington"/>
    <x v="17"/>
    <n v="22204"/>
    <x v="0"/>
    <s v="OFF-BI-10003638"/>
    <x v="1"/>
    <x v="8"/>
    <s v="GBC Durable Plastic Covers"/>
    <n v="58.05"/>
    <n v="3"/>
    <n v="0"/>
    <x v="718"/>
    <x v="0"/>
    <x v="2"/>
    <x v="1"/>
    <x v="3"/>
  </r>
  <r>
    <n v="7844"/>
    <s v="CA-2014-158470"/>
    <d v="2014-04-19T00:00:00"/>
    <d v="2014-04-23T00:00:00"/>
    <s v="Second Class"/>
    <s v="AG-10390"/>
    <x v="369"/>
    <x v="0"/>
    <s v="United States"/>
    <s v="Arlington"/>
    <x v="17"/>
    <n v="22204"/>
    <x v="0"/>
    <s v="OFF-PA-10001569"/>
    <x v="1"/>
    <x v="10"/>
    <s v="Xerox 232"/>
    <n v="71.28"/>
    <n v="11"/>
    <n v="0"/>
    <x v="4978"/>
    <x v="0"/>
    <x v="2"/>
    <x v="1"/>
    <x v="3"/>
  </r>
  <r>
    <n v="7845"/>
    <s v="US-2017-123834"/>
    <d v="2017-07-21T00:00:00"/>
    <d v="2017-07-25T00:00:00"/>
    <s v="Standard Class"/>
    <s v="GM-14500"/>
    <x v="421"/>
    <x v="0"/>
    <s v="United States"/>
    <s v="Pharr"/>
    <x v="5"/>
    <n v="78577"/>
    <x v="2"/>
    <s v="FUR-TA-10001676"/>
    <x v="0"/>
    <x v="3"/>
    <s v="Hon 61000 Series Interactive Training Tables"/>
    <n v="124.404"/>
    <n v="4"/>
    <n v="0.3"/>
    <x v="6040"/>
    <x v="1"/>
    <x v="3"/>
    <x v="2"/>
    <x v="7"/>
  </r>
  <r>
    <n v="7846"/>
    <s v="CA-2015-125976"/>
    <d v="2015-09-27T00:00:00"/>
    <d v="2015-10-02T00:00:00"/>
    <s v="Standard Class"/>
    <s v="JK-15205"/>
    <x v="523"/>
    <x v="0"/>
    <s v="United States"/>
    <s v="Arlington"/>
    <x v="17"/>
    <n v="22204"/>
    <x v="0"/>
    <s v="OFF-PA-10001125"/>
    <x v="1"/>
    <x v="10"/>
    <s v="Xerox 1988"/>
    <n v="154.9"/>
    <n v="5"/>
    <n v="0"/>
    <x v="931"/>
    <x v="0"/>
    <x v="1"/>
    <x v="2"/>
    <x v="8"/>
  </r>
  <r>
    <n v="7847"/>
    <s v="CA-2015-125976"/>
    <d v="2015-09-27T00:00:00"/>
    <d v="2015-10-02T00:00:00"/>
    <s v="Standard Class"/>
    <s v="JK-15205"/>
    <x v="523"/>
    <x v="0"/>
    <s v="United States"/>
    <s v="Arlington"/>
    <x v="17"/>
    <n v="22204"/>
    <x v="0"/>
    <s v="TEC-PH-10002496"/>
    <x v="2"/>
    <x v="7"/>
    <s v="Cisco SPA301"/>
    <n v="1871.88"/>
    <n v="12"/>
    <n v="0"/>
    <x v="6041"/>
    <x v="0"/>
    <x v="1"/>
    <x v="2"/>
    <x v="8"/>
  </r>
  <r>
    <n v="7848"/>
    <s v="CA-2016-128706"/>
    <d v="2016-02-27T00:00:00"/>
    <d v="2016-03-02T00:00:00"/>
    <s v="Standard Class"/>
    <s v="DW-13540"/>
    <x v="386"/>
    <x v="0"/>
    <s v="United States"/>
    <s v="Houston"/>
    <x v="5"/>
    <n v="77070"/>
    <x v="2"/>
    <s v="FUR-FU-10004053"/>
    <x v="0"/>
    <x v="5"/>
    <s v="DAX Two-Tone Silver Metal Document Frame"/>
    <n v="16.192"/>
    <n v="2"/>
    <n v="0.6"/>
    <x v="6042"/>
    <x v="1"/>
    <x v="0"/>
    <x v="3"/>
    <x v="11"/>
  </r>
  <r>
    <n v="7849"/>
    <s v="CA-2016-104311"/>
    <d v="2016-05-02T00:00:00"/>
    <d v="2016-05-06T00:00:00"/>
    <s v="Standard Class"/>
    <s v="AS-10090"/>
    <x v="548"/>
    <x v="0"/>
    <s v="United States"/>
    <s v="Irving"/>
    <x v="5"/>
    <n v="75061"/>
    <x v="2"/>
    <s v="OFF-ST-10000321"/>
    <x v="1"/>
    <x v="4"/>
    <s v="Akro Stacking Bins"/>
    <n v="18.936"/>
    <n v="3"/>
    <n v="0.2"/>
    <x v="6043"/>
    <x v="2"/>
    <x v="0"/>
    <x v="1"/>
    <x v="5"/>
  </r>
  <r>
    <n v="7850"/>
    <s v="CA-2016-104311"/>
    <d v="2016-05-02T00:00:00"/>
    <d v="2016-05-06T00:00:00"/>
    <s v="Standard Class"/>
    <s v="AS-10090"/>
    <x v="548"/>
    <x v="0"/>
    <s v="United States"/>
    <s v="Irving"/>
    <x v="5"/>
    <n v="75061"/>
    <x v="2"/>
    <s v="OFF-ST-10002957"/>
    <x v="1"/>
    <x v="4"/>
    <s v="Sterilite Show Offs Storage Containers"/>
    <n v="12.672000000000001"/>
    <n v="3"/>
    <n v="0.2"/>
    <x v="902"/>
    <x v="2"/>
    <x v="0"/>
    <x v="1"/>
    <x v="5"/>
  </r>
  <r>
    <n v="7851"/>
    <s v="CA-2016-104311"/>
    <d v="2016-05-02T00:00:00"/>
    <d v="2016-05-06T00:00:00"/>
    <s v="Standard Class"/>
    <s v="AS-10090"/>
    <x v="548"/>
    <x v="0"/>
    <s v="United States"/>
    <s v="Irving"/>
    <x v="5"/>
    <n v="75061"/>
    <x v="2"/>
    <s v="OFF-LA-10000973"/>
    <x v="1"/>
    <x v="2"/>
    <s v="Avery 502"/>
    <n v="5.04"/>
    <n v="2"/>
    <n v="0.2"/>
    <x v="1369"/>
    <x v="2"/>
    <x v="0"/>
    <x v="1"/>
    <x v="5"/>
  </r>
  <r>
    <n v="7852"/>
    <s v="CA-2014-169649"/>
    <d v="2014-12-09T00:00:00"/>
    <d v="2014-12-15T00:00:00"/>
    <s v="Standard Class"/>
    <s v="TS-21205"/>
    <x v="131"/>
    <x v="1"/>
    <s v="United States"/>
    <s v="Chicago"/>
    <x v="10"/>
    <n v="60653"/>
    <x v="2"/>
    <s v="OFF-PA-10000143"/>
    <x v="1"/>
    <x v="10"/>
    <s v="Astroparche Fine Business Paper"/>
    <n v="8.4480000000000004"/>
    <n v="2"/>
    <n v="0.2"/>
    <x v="51"/>
    <x v="2"/>
    <x v="2"/>
    <x v="0"/>
    <x v="4"/>
  </r>
  <r>
    <n v="7853"/>
    <s v="CA-2014-169649"/>
    <d v="2014-12-09T00:00:00"/>
    <d v="2014-12-15T00:00:00"/>
    <s v="Standard Class"/>
    <s v="TS-21205"/>
    <x v="131"/>
    <x v="1"/>
    <s v="United States"/>
    <s v="Chicago"/>
    <x v="10"/>
    <n v="60653"/>
    <x v="2"/>
    <s v="OFF-AP-10003287"/>
    <x v="1"/>
    <x v="9"/>
    <s v="Tripp Lite TLP810NET Broadband Surge for Modem/Fax"/>
    <n v="20.388000000000002"/>
    <n v="2"/>
    <n v="0.8"/>
    <x v="6044"/>
    <x v="1"/>
    <x v="2"/>
    <x v="0"/>
    <x v="4"/>
  </r>
  <r>
    <n v="7854"/>
    <s v="CA-2015-144890"/>
    <d v="2015-12-25T00:00:00"/>
    <d v="2015-12-29T00:00:00"/>
    <s v="Standard Class"/>
    <s v="SM-20320"/>
    <x v="598"/>
    <x v="2"/>
    <s v="United States"/>
    <s v="Los Angeles"/>
    <x v="1"/>
    <n v="90049"/>
    <x v="1"/>
    <s v="OFF-PA-10001526"/>
    <x v="1"/>
    <x v="10"/>
    <s v="Xerox 1949"/>
    <n v="9.9600000000000009"/>
    <n v="2"/>
    <n v="0"/>
    <x v="5373"/>
    <x v="0"/>
    <x v="1"/>
    <x v="0"/>
    <x v="4"/>
  </r>
  <r>
    <n v="7855"/>
    <s v="CA-2017-135587"/>
    <d v="2017-12-07T00:00:00"/>
    <d v="2017-12-12T00:00:00"/>
    <s v="Standard Class"/>
    <s v="BH-11710"/>
    <x v="3"/>
    <x v="0"/>
    <s v="United States"/>
    <s v="Hattiesburg"/>
    <x v="35"/>
    <n v="39401"/>
    <x v="0"/>
    <s v="OFF-AP-10004540"/>
    <x v="1"/>
    <x v="9"/>
    <s v="Eureka The Boss Lite 10-Amp Upright Vacuum, Blue"/>
    <n v="320.64"/>
    <n v="4"/>
    <n v="0"/>
    <x v="6045"/>
    <x v="0"/>
    <x v="3"/>
    <x v="0"/>
    <x v="4"/>
  </r>
  <r>
    <n v="7856"/>
    <s v="CA-2017-135587"/>
    <d v="2017-12-07T00:00:00"/>
    <d v="2017-12-12T00:00:00"/>
    <s v="Standard Class"/>
    <s v="BH-11710"/>
    <x v="3"/>
    <x v="0"/>
    <s v="United States"/>
    <s v="Hattiesburg"/>
    <x v="35"/>
    <n v="39401"/>
    <x v="0"/>
    <s v="TEC-AC-10001266"/>
    <x v="2"/>
    <x v="11"/>
    <s v="Memorex Micro Travel Drive 8 GB"/>
    <n v="52"/>
    <n v="4"/>
    <n v="0"/>
    <x v="6046"/>
    <x v="0"/>
    <x v="3"/>
    <x v="0"/>
    <x v="4"/>
  </r>
  <r>
    <n v="7857"/>
    <s v="CA-2014-103429"/>
    <d v="2014-05-30T00:00:00"/>
    <d v="2014-06-01T00:00:00"/>
    <s v="First Class"/>
    <s v="LW-16825"/>
    <x v="429"/>
    <x v="1"/>
    <s v="United States"/>
    <s v="New York City"/>
    <x v="15"/>
    <n v="10024"/>
    <x v="3"/>
    <s v="OFF-BI-10004233"/>
    <x v="1"/>
    <x v="8"/>
    <s v="GBC Pre-Punched Binding Paper, Plastic, White, 8-1/2&quot; x 11&quot;"/>
    <n v="25.584"/>
    <n v="2"/>
    <n v="0.2"/>
    <x v="2352"/>
    <x v="2"/>
    <x v="2"/>
    <x v="1"/>
    <x v="5"/>
  </r>
  <r>
    <n v="7858"/>
    <s v="CA-2014-103429"/>
    <d v="2014-05-30T00:00:00"/>
    <d v="2014-06-01T00:00:00"/>
    <s v="First Class"/>
    <s v="LW-16825"/>
    <x v="429"/>
    <x v="1"/>
    <s v="United States"/>
    <s v="New York City"/>
    <x v="15"/>
    <n v="10024"/>
    <x v="3"/>
    <s v="TEC-PH-10003505"/>
    <x v="2"/>
    <x v="7"/>
    <s v="Geemarc AmpliPOWER60"/>
    <n v="464"/>
    <n v="5"/>
    <n v="0"/>
    <x v="6047"/>
    <x v="0"/>
    <x v="2"/>
    <x v="1"/>
    <x v="5"/>
  </r>
  <r>
    <n v="7859"/>
    <s v="CA-2014-103429"/>
    <d v="2014-05-30T00:00:00"/>
    <d v="2014-06-01T00:00:00"/>
    <s v="First Class"/>
    <s v="LW-16825"/>
    <x v="429"/>
    <x v="1"/>
    <s v="United States"/>
    <s v="New York City"/>
    <x v="15"/>
    <n v="10024"/>
    <x v="3"/>
    <s v="OFF-AP-10001005"/>
    <x v="1"/>
    <x v="9"/>
    <s v="Honeywell Quietcare HEPA Air Cleaner"/>
    <n v="235.95"/>
    <n v="3"/>
    <n v="0"/>
    <x v="6048"/>
    <x v="0"/>
    <x v="2"/>
    <x v="1"/>
    <x v="5"/>
  </r>
  <r>
    <n v="7860"/>
    <s v="CA-2014-103429"/>
    <d v="2014-05-30T00:00:00"/>
    <d v="2014-06-01T00:00:00"/>
    <s v="First Class"/>
    <s v="LW-16825"/>
    <x v="429"/>
    <x v="1"/>
    <s v="United States"/>
    <s v="New York City"/>
    <x v="15"/>
    <n v="10024"/>
    <x v="3"/>
    <s v="OFF-PA-10001712"/>
    <x v="1"/>
    <x v="10"/>
    <s v="Xerox 1948"/>
    <n v="39.96"/>
    <n v="4"/>
    <n v="0"/>
    <x v="1327"/>
    <x v="0"/>
    <x v="2"/>
    <x v="1"/>
    <x v="5"/>
  </r>
  <r>
    <n v="7861"/>
    <s v="CA-2017-152261"/>
    <d v="2017-03-02T00:00:00"/>
    <d v="2017-03-06T00:00:00"/>
    <s v="Standard Class"/>
    <s v="JA-15970"/>
    <x v="350"/>
    <x v="0"/>
    <s v="United States"/>
    <s v="Cuyahoga Falls"/>
    <x v="24"/>
    <n v="44221"/>
    <x v="3"/>
    <s v="OFF-BI-10002353"/>
    <x v="1"/>
    <x v="8"/>
    <s v="GBC VeloBind Cover Sets"/>
    <n v="18.527999999999999"/>
    <n v="4"/>
    <n v="0.7"/>
    <x v="6049"/>
    <x v="1"/>
    <x v="3"/>
    <x v="3"/>
    <x v="10"/>
  </r>
  <r>
    <n v="7862"/>
    <s v="CA-2015-142993"/>
    <d v="2015-10-12T00:00:00"/>
    <d v="2015-10-17T00:00:00"/>
    <s v="Standard Class"/>
    <s v="KA-16525"/>
    <x v="567"/>
    <x v="0"/>
    <s v="United States"/>
    <s v="Seattle"/>
    <x v="4"/>
    <n v="98103"/>
    <x v="1"/>
    <s v="TEC-AC-10003038"/>
    <x v="2"/>
    <x v="11"/>
    <s v="Kingston Digital DataTraveler 16GB USB 2.0"/>
    <n v="17.899999999999999"/>
    <n v="2"/>
    <n v="0"/>
    <x v="1575"/>
    <x v="0"/>
    <x v="1"/>
    <x v="0"/>
    <x v="2"/>
  </r>
  <r>
    <n v="7863"/>
    <s v="CA-2015-142993"/>
    <d v="2015-10-12T00:00:00"/>
    <d v="2015-10-17T00:00:00"/>
    <s v="Standard Class"/>
    <s v="KA-16525"/>
    <x v="567"/>
    <x v="0"/>
    <s v="United States"/>
    <s v="Seattle"/>
    <x v="4"/>
    <n v="98103"/>
    <x v="1"/>
    <s v="OFF-ST-10000934"/>
    <x v="1"/>
    <x v="4"/>
    <s v="Contico 72&quot;H Heavy-Duty Storage System"/>
    <n v="81.96"/>
    <n v="2"/>
    <n v="0"/>
    <x v="232"/>
    <x v="0"/>
    <x v="1"/>
    <x v="0"/>
    <x v="2"/>
  </r>
  <r>
    <n v="7864"/>
    <s v="CA-2015-143364"/>
    <d v="2015-07-14T00:00:00"/>
    <d v="2015-07-19T00:00:00"/>
    <s v="Second Class"/>
    <s v="TG-21310"/>
    <x v="592"/>
    <x v="0"/>
    <s v="United States"/>
    <s v="Mesa"/>
    <x v="16"/>
    <n v="85204"/>
    <x v="1"/>
    <s v="OFF-ST-10002743"/>
    <x v="1"/>
    <x v="4"/>
    <s v="SAFCO Boltless Steel Shelving"/>
    <n v="272.73599999999999"/>
    <n v="3"/>
    <n v="0.2"/>
    <x v="709"/>
    <x v="2"/>
    <x v="1"/>
    <x v="2"/>
    <x v="7"/>
  </r>
  <r>
    <n v="7865"/>
    <s v="CA-2015-143364"/>
    <d v="2015-07-14T00:00:00"/>
    <d v="2015-07-19T00:00:00"/>
    <s v="Second Class"/>
    <s v="TG-21310"/>
    <x v="592"/>
    <x v="0"/>
    <s v="United States"/>
    <s v="Mesa"/>
    <x v="16"/>
    <n v="85204"/>
    <x v="1"/>
    <s v="OFF-PA-10001846"/>
    <x v="1"/>
    <x v="10"/>
    <s v="Xerox 1899"/>
    <n v="18.495999999999999"/>
    <n v="4"/>
    <n v="0.2"/>
    <x v="6050"/>
    <x v="2"/>
    <x v="1"/>
    <x v="2"/>
    <x v="7"/>
  </r>
  <r>
    <n v="7866"/>
    <s v="CA-2015-143364"/>
    <d v="2015-07-14T00:00:00"/>
    <d v="2015-07-19T00:00:00"/>
    <s v="Second Class"/>
    <s v="TG-21310"/>
    <x v="592"/>
    <x v="0"/>
    <s v="United States"/>
    <s v="Mesa"/>
    <x v="16"/>
    <n v="85204"/>
    <x v="1"/>
    <s v="FUR-CH-10004287"/>
    <x v="0"/>
    <x v="1"/>
    <s v="SAFCO Arco Folding Chair"/>
    <n v="441.92"/>
    <n v="2"/>
    <n v="0.2"/>
    <x v="6051"/>
    <x v="2"/>
    <x v="1"/>
    <x v="2"/>
    <x v="7"/>
  </r>
  <r>
    <n v="7867"/>
    <s v="CA-2015-143364"/>
    <d v="2015-07-14T00:00:00"/>
    <d v="2015-07-19T00:00:00"/>
    <s v="Second Class"/>
    <s v="TG-21310"/>
    <x v="592"/>
    <x v="0"/>
    <s v="United States"/>
    <s v="Mesa"/>
    <x v="16"/>
    <n v="85204"/>
    <x v="1"/>
    <s v="FUR-BO-10001608"/>
    <x v="0"/>
    <x v="0"/>
    <s v="Hon Metal Bookcases, Black"/>
    <n v="127.764"/>
    <n v="6"/>
    <n v="0.7"/>
    <x v="6052"/>
    <x v="1"/>
    <x v="1"/>
    <x v="2"/>
    <x v="7"/>
  </r>
  <r>
    <n v="7868"/>
    <s v="CA-2014-100972"/>
    <d v="2014-11-19T00:00:00"/>
    <d v="2014-11-24T00:00:00"/>
    <s v="Second Class"/>
    <s v="DB-13360"/>
    <x v="748"/>
    <x v="2"/>
    <s v="United States"/>
    <s v="Salt Lake City"/>
    <x v="7"/>
    <n v="84106"/>
    <x v="1"/>
    <s v="OFF-PA-10000357"/>
    <x v="1"/>
    <x v="10"/>
    <s v="Xerox 1888"/>
    <n v="166.44"/>
    <n v="3"/>
    <n v="0"/>
    <x v="1776"/>
    <x v="0"/>
    <x v="2"/>
    <x v="0"/>
    <x v="0"/>
  </r>
  <r>
    <n v="7869"/>
    <s v="CA-2016-136994"/>
    <d v="2016-05-27T00:00:00"/>
    <d v="2016-06-02T00:00:00"/>
    <s v="Standard Class"/>
    <s v="LS-17245"/>
    <x v="201"/>
    <x v="0"/>
    <s v="United States"/>
    <s v="Los Angeles"/>
    <x v="1"/>
    <n v="90045"/>
    <x v="1"/>
    <s v="OFF-PA-10000575"/>
    <x v="1"/>
    <x v="10"/>
    <s v="Wirebound Message Books, Four 2 3/4 x 5 White Forms per Page"/>
    <n v="13.38"/>
    <n v="2"/>
    <n v="0"/>
    <x v="6053"/>
    <x v="0"/>
    <x v="0"/>
    <x v="1"/>
    <x v="5"/>
  </r>
  <r>
    <n v="7870"/>
    <s v="US-2017-166233"/>
    <d v="2017-07-03T00:00:00"/>
    <d v="2017-07-09T00:00:00"/>
    <s v="Standard Class"/>
    <s v="MO-17950"/>
    <x v="657"/>
    <x v="0"/>
    <s v="United States"/>
    <s v="Jacksonville"/>
    <x v="3"/>
    <n v="28540"/>
    <x v="0"/>
    <s v="TEC-AC-10002167"/>
    <x v="2"/>
    <x v="11"/>
    <s v="Imation 8gb Micro Traveldrive Usb 2.0 Flash Drive"/>
    <n v="24"/>
    <n v="2"/>
    <n v="0.2"/>
    <x v="750"/>
    <x v="2"/>
    <x v="3"/>
    <x v="2"/>
    <x v="7"/>
  </r>
  <r>
    <n v="7871"/>
    <s v="CA-2017-122112"/>
    <d v="2017-09-25T00:00:00"/>
    <d v="2017-09-29T00:00:00"/>
    <s v="Standard Class"/>
    <s v="CA-11965"/>
    <x v="662"/>
    <x v="1"/>
    <s v="United States"/>
    <s v="Lakewood"/>
    <x v="24"/>
    <n v="44107"/>
    <x v="3"/>
    <s v="OFF-EN-10004459"/>
    <x v="1"/>
    <x v="12"/>
    <s v="Security-Tint Envelopes"/>
    <n v="24.448"/>
    <n v="4"/>
    <n v="0.2"/>
    <x v="682"/>
    <x v="2"/>
    <x v="3"/>
    <x v="2"/>
    <x v="8"/>
  </r>
  <r>
    <n v="7872"/>
    <s v="CA-2016-101672"/>
    <d v="2016-10-03T00:00:00"/>
    <d v="2016-10-07T00:00:00"/>
    <s v="Standard Class"/>
    <s v="DB-12910"/>
    <x v="626"/>
    <x v="2"/>
    <s v="United States"/>
    <s v="Lake Forest"/>
    <x v="1"/>
    <n v="92630"/>
    <x v="1"/>
    <s v="OFF-LA-10002271"/>
    <x v="1"/>
    <x v="2"/>
    <s v="Smead Alpha-Z Color-Coded Second Alphabetical Labels and Starter Set"/>
    <n v="6.16"/>
    <n v="2"/>
    <n v="0"/>
    <x v="51"/>
    <x v="0"/>
    <x v="0"/>
    <x v="0"/>
    <x v="2"/>
  </r>
  <r>
    <n v="7873"/>
    <s v="CA-2016-101672"/>
    <d v="2016-10-03T00:00:00"/>
    <d v="2016-10-07T00:00:00"/>
    <s v="Standard Class"/>
    <s v="DB-12910"/>
    <x v="626"/>
    <x v="2"/>
    <s v="United States"/>
    <s v="Lake Forest"/>
    <x v="1"/>
    <n v="92630"/>
    <x v="1"/>
    <s v="FUR-CH-10004063"/>
    <x v="0"/>
    <x v="1"/>
    <s v="Global Deluxe High-Back Manager's Chair"/>
    <n v="915.13599999999997"/>
    <n v="4"/>
    <n v="0.2"/>
    <x v="5020"/>
    <x v="2"/>
    <x v="0"/>
    <x v="0"/>
    <x v="2"/>
  </r>
  <r>
    <n v="7874"/>
    <s v="CA-2016-101672"/>
    <d v="2016-10-03T00:00:00"/>
    <d v="2016-10-07T00:00:00"/>
    <s v="Standard Class"/>
    <s v="DB-12910"/>
    <x v="626"/>
    <x v="2"/>
    <s v="United States"/>
    <s v="Lake Forest"/>
    <x v="1"/>
    <n v="92630"/>
    <x v="1"/>
    <s v="OFF-PA-10004610"/>
    <x v="1"/>
    <x v="10"/>
    <s v="Xerox 1900"/>
    <n v="8.56"/>
    <n v="2"/>
    <n v="0"/>
    <x v="1588"/>
    <x v="0"/>
    <x v="0"/>
    <x v="0"/>
    <x v="2"/>
  </r>
  <r>
    <n v="7875"/>
    <s v="CA-2016-101672"/>
    <d v="2016-10-03T00:00:00"/>
    <d v="2016-10-07T00:00:00"/>
    <s v="Standard Class"/>
    <s v="DB-12910"/>
    <x v="626"/>
    <x v="2"/>
    <s v="United States"/>
    <s v="Lake Forest"/>
    <x v="1"/>
    <n v="92630"/>
    <x v="1"/>
    <s v="OFF-PA-10001878"/>
    <x v="1"/>
    <x v="10"/>
    <s v="Xerox 1891"/>
    <n v="97.82"/>
    <n v="2"/>
    <n v="0"/>
    <x v="629"/>
    <x v="0"/>
    <x v="0"/>
    <x v="0"/>
    <x v="2"/>
  </r>
  <r>
    <n v="7876"/>
    <s v="CA-2017-168403"/>
    <d v="2017-09-09T00:00:00"/>
    <d v="2017-09-15T00:00:00"/>
    <s v="Standard Class"/>
    <s v="DK-12835"/>
    <x v="460"/>
    <x v="1"/>
    <s v="United States"/>
    <s v="Portland"/>
    <x v="21"/>
    <n v="97206"/>
    <x v="1"/>
    <s v="OFF-PA-10002036"/>
    <x v="1"/>
    <x v="10"/>
    <s v="Xerox 1930"/>
    <n v="31.103999999999999"/>
    <n v="6"/>
    <n v="0.2"/>
    <x v="3581"/>
    <x v="2"/>
    <x v="3"/>
    <x v="2"/>
    <x v="8"/>
  </r>
  <r>
    <n v="7877"/>
    <s v="CA-2017-168403"/>
    <d v="2017-09-09T00:00:00"/>
    <d v="2017-09-15T00:00:00"/>
    <s v="Standard Class"/>
    <s v="DK-12835"/>
    <x v="460"/>
    <x v="1"/>
    <s v="United States"/>
    <s v="Portland"/>
    <x v="21"/>
    <n v="97206"/>
    <x v="1"/>
    <s v="OFF-AP-10003278"/>
    <x v="1"/>
    <x v="9"/>
    <s v="Belkin 7-Outlet SurgeMaster Home Series"/>
    <n v="11.176"/>
    <n v="1"/>
    <n v="0.2"/>
    <x v="6054"/>
    <x v="2"/>
    <x v="3"/>
    <x v="2"/>
    <x v="8"/>
  </r>
  <r>
    <n v="7878"/>
    <s v="CA-2015-148705"/>
    <d v="2015-03-12T00:00:00"/>
    <d v="2015-03-18T00:00:00"/>
    <s v="Standard Class"/>
    <s v="EB-14170"/>
    <x v="432"/>
    <x v="0"/>
    <s v="United States"/>
    <s v="Charlotte"/>
    <x v="3"/>
    <n v="28205"/>
    <x v="0"/>
    <s v="OFF-LA-10001641"/>
    <x v="1"/>
    <x v="2"/>
    <s v="Avery 518"/>
    <n v="5.04"/>
    <n v="2"/>
    <n v="0.2"/>
    <x v="1369"/>
    <x v="2"/>
    <x v="1"/>
    <x v="3"/>
    <x v="10"/>
  </r>
  <r>
    <n v="7879"/>
    <s v="CA-2016-160241"/>
    <d v="2016-11-29T00:00:00"/>
    <d v="2016-12-04T00:00:00"/>
    <s v="Second Class"/>
    <s v="DR-12940"/>
    <x v="660"/>
    <x v="2"/>
    <s v="United States"/>
    <s v="Aurora"/>
    <x v="10"/>
    <n v="60505"/>
    <x v="2"/>
    <s v="FUR-FU-10003806"/>
    <x v="0"/>
    <x v="5"/>
    <s v="Tenex Chairmat w/ Average Lip, 45&quot; x 53&quot;"/>
    <n v="242.17599999999999"/>
    <n v="4"/>
    <n v="0.6"/>
    <x v="6055"/>
    <x v="1"/>
    <x v="0"/>
    <x v="0"/>
    <x v="0"/>
  </r>
  <r>
    <n v="7880"/>
    <s v="CA-2016-155747"/>
    <d v="2016-06-14T00:00:00"/>
    <d v="2016-06-21T00:00:00"/>
    <s v="Standard Class"/>
    <s v="JS-15685"/>
    <x v="40"/>
    <x v="1"/>
    <s v="United States"/>
    <s v="Philadelphia"/>
    <x v="9"/>
    <n v="19140"/>
    <x v="3"/>
    <s v="FUR-TA-10003392"/>
    <x v="0"/>
    <x v="3"/>
    <s v="Global Adaptabilities Conference Tables"/>
    <n v="337.17599999999999"/>
    <n v="2"/>
    <n v="0.4"/>
    <x v="6056"/>
    <x v="1"/>
    <x v="0"/>
    <x v="1"/>
    <x v="1"/>
  </r>
  <r>
    <n v="7881"/>
    <s v="CA-2017-118017"/>
    <d v="2017-12-03T00:00:00"/>
    <d v="2017-12-06T00:00:00"/>
    <s v="Second Class"/>
    <s v="LC-16870"/>
    <x v="48"/>
    <x v="0"/>
    <s v="United States"/>
    <s v="Thornton"/>
    <x v="22"/>
    <n v="80229"/>
    <x v="1"/>
    <s v="OFF-AR-10003856"/>
    <x v="1"/>
    <x v="6"/>
    <s v="Newell 344"/>
    <n v="13.343999999999999"/>
    <n v="6"/>
    <n v="0.2"/>
    <x v="5545"/>
    <x v="2"/>
    <x v="3"/>
    <x v="0"/>
    <x v="4"/>
  </r>
  <r>
    <n v="7882"/>
    <s v="CA-2017-118017"/>
    <d v="2017-12-03T00:00:00"/>
    <d v="2017-12-06T00:00:00"/>
    <s v="Second Class"/>
    <s v="LC-16870"/>
    <x v="48"/>
    <x v="0"/>
    <s v="United States"/>
    <s v="Thornton"/>
    <x v="22"/>
    <n v="80229"/>
    <x v="1"/>
    <s v="TEC-AC-10002006"/>
    <x v="2"/>
    <x v="11"/>
    <s v="Memorex Micro Travel Drive 16 GB"/>
    <n v="76.751999999999995"/>
    <n v="6"/>
    <n v="0.2"/>
    <x v="6057"/>
    <x v="2"/>
    <x v="3"/>
    <x v="0"/>
    <x v="4"/>
  </r>
  <r>
    <n v="7883"/>
    <s v="CA-2017-118017"/>
    <d v="2017-12-03T00:00:00"/>
    <d v="2017-12-06T00:00:00"/>
    <s v="Second Class"/>
    <s v="LC-16870"/>
    <x v="48"/>
    <x v="0"/>
    <s v="United States"/>
    <s v="Thornton"/>
    <x v="22"/>
    <n v="80229"/>
    <x v="1"/>
    <s v="TEC-AC-10002006"/>
    <x v="2"/>
    <x v="11"/>
    <s v="Memorex Micro Travel Drive 16 GB"/>
    <n v="102.336"/>
    <n v="8"/>
    <n v="0.2"/>
    <x v="6058"/>
    <x v="2"/>
    <x v="3"/>
    <x v="0"/>
    <x v="4"/>
  </r>
  <r>
    <n v="7884"/>
    <s v="CA-2017-118017"/>
    <d v="2017-12-03T00:00:00"/>
    <d v="2017-12-06T00:00:00"/>
    <s v="Second Class"/>
    <s v="LC-16870"/>
    <x v="48"/>
    <x v="0"/>
    <s v="United States"/>
    <s v="Thornton"/>
    <x v="22"/>
    <n v="80229"/>
    <x v="1"/>
    <s v="OFF-PA-10002246"/>
    <x v="1"/>
    <x v="10"/>
    <s v="Wirebound Four 2-3/4 x 5 Forms per Page, 400 Sets per Book"/>
    <n v="10.32"/>
    <n v="2"/>
    <n v="0.2"/>
    <x v="6059"/>
    <x v="2"/>
    <x v="3"/>
    <x v="0"/>
    <x v="4"/>
  </r>
  <r>
    <n v="7885"/>
    <s v="CA-2017-118017"/>
    <d v="2017-12-03T00:00:00"/>
    <d v="2017-12-06T00:00:00"/>
    <s v="Second Class"/>
    <s v="LC-16870"/>
    <x v="48"/>
    <x v="0"/>
    <s v="United States"/>
    <s v="Thornton"/>
    <x v="22"/>
    <n v="80229"/>
    <x v="1"/>
    <s v="OFF-SU-10004782"/>
    <x v="1"/>
    <x v="14"/>
    <s v="Elite 5&quot; Scissors"/>
    <n v="47.32"/>
    <n v="7"/>
    <n v="0.2"/>
    <x v="6060"/>
    <x v="2"/>
    <x v="3"/>
    <x v="0"/>
    <x v="4"/>
  </r>
  <r>
    <n v="7886"/>
    <s v="CA-2017-118017"/>
    <d v="2017-12-03T00:00:00"/>
    <d v="2017-12-06T00:00:00"/>
    <s v="Second Class"/>
    <s v="LC-16870"/>
    <x v="48"/>
    <x v="0"/>
    <s v="United States"/>
    <s v="Thornton"/>
    <x v="22"/>
    <n v="80229"/>
    <x v="1"/>
    <s v="FUR-FU-10004351"/>
    <x v="0"/>
    <x v="5"/>
    <s v="Staple-based wall hangings"/>
    <n v="23.376000000000001"/>
    <n v="3"/>
    <n v="0.2"/>
    <x v="6061"/>
    <x v="2"/>
    <x v="3"/>
    <x v="0"/>
    <x v="4"/>
  </r>
  <r>
    <n v="7887"/>
    <s v="CA-2017-118017"/>
    <d v="2017-12-03T00:00:00"/>
    <d v="2017-12-06T00:00:00"/>
    <s v="Second Class"/>
    <s v="LC-16870"/>
    <x v="48"/>
    <x v="0"/>
    <s v="United States"/>
    <s v="Thornton"/>
    <x v="22"/>
    <n v="80229"/>
    <x v="1"/>
    <s v="FUR-FU-10004270"/>
    <x v="0"/>
    <x v="5"/>
    <s v="Eldon Image Series Desk Accessories, Burgundy"/>
    <n v="16.72"/>
    <n v="5"/>
    <n v="0.2"/>
    <x v="2665"/>
    <x v="2"/>
    <x v="3"/>
    <x v="0"/>
    <x v="4"/>
  </r>
  <r>
    <n v="7888"/>
    <s v="CA-2017-118017"/>
    <d v="2017-12-03T00:00:00"/>
    <d v="2017-12-06T00:00:00"/>
    <s v="Second Class"/>
    <s v="LC-16870"/>
    <x v="48"/>
    <x v="0"/>
    <s v="United States"/>
    <s v="Thornton"/>
    <x v="22"/>
    <n v="80229"/>
    <x v="1"/>
    <s v="FUR-FU-10004053"/>
    <x v="0"/>
    <x v="5"/>
    <s v="DAX Two-Tone Silver Metal Document Frame"/>
    <n v="16.192"/>
    <n v="1"/>
    <n v="0.2"/>
    <x v="6062"/>
    <x v="2"/>
    <x v="3"/>
    <x v="0"/>
    <x v="4"/>
  </r>
  <r>
    <n v="7889"/>
    <s v="CA-2016-113117"/>
    <d v="2016-08-16T00:00:00"/>
    <d v="2016-08-22T00:00:00"/>
    <s v="Standard Class"/>
    <s v="JP-15520"/>
    <x v="187"/>
    <x v="0"/>
    <s v="United States"/>
    <s v="Davis"/>
    <x v="1"/>
    <n v="95616"/>
    <x v="1"/>
    <s v="OFF-PA-10000019"/>
    <x v="1"/>
    <x v="10"/>
    <s v="Xerox 1931"/>
    <n v="32.4"/>
    <n v="5"/>
    <n v="0"/>
    <x v="56"/>
    <x v="0"/>
    <x v="0"/>
    <x v="2"/>
    <x v="6"/>
  </r>
  <r>
    <n v="7890"/>
    <s v="CA-2016-148684"/>
    <d v="2016-12-25T00:00:00"/>
    <d v="2016-12-29T00:00:00"/>
    <s v="Standard Class"/>
    <s v="TS-21655"/>
    <x v="772"/>
    <x v="0"/>
    <s v="United States"/>
    <s v="Fayetteville"/>
    <x v="36"/>
    <n v="72701"/>
    <x v="0"/>
    <s v="OFF-AR-10003811"/>
    <x v="1"/>
    <x v="6"/>
    <s v="Newell 327"/>
    <n v="19.89"/>
    <n v="9"/>
    <n v="0"/>
    <x v="6063"/>
    <x v="0"/>
    <x v="0"/>
    <x v="0"/>
    <x v="4"/>
  </r>
  <r>
    <n v="7891"/>
    <s v="CA-2016-148684"/>
    <d v="2016-12-25T00:00:00"/>
    <d v="2016-12-29T00:00:00"/>
    <s v="Standard Class"/>
    <s v="TS-21655"/>
    <x v="772"/>
    <x v="0"/>
    <s v="United States"/>
    <s v="Fayetteville"/>
    <x v="36"/>
    <n v="72701"/>
    <x v="0"/>
    <s v="TEC-AC-10001838"/>
    <x v="2"/>
    <x v="11"/>
    <s v="Razer Tiamat Over Ear 7.1 Surround Sound PC Gaming Headset"/>
    <n v="399.98"/>
    <n v="2"/>
    <n v="0"/>
    <x v="6064"/>
    <x v="0"/>
    <x v="0"/>
    <x v="0"/>
    <x v="4"/>
  </r>
  <r>
    <n v="7892"/>
    <s v="CA-2016-148684"/>
    <d v="2016-12-25T00:00:00"/>
    <d v="2016-12-29T00:00:00"/>
    <s v="Standard Class"/>
    <s v="TS-21655"/>
    <x v="772"/>
    <x v="0"/>
    <s v="United States"/>
    <s v="Fayetteville"/>
    <x v="36"/>
    <n v="72701"/>
    <x v="0"/>
    <s v="FUR-FU-10003553"/>
    <x v="0"/>
    <x v="5"/>
    <s v="Howard Miller 13-1/2&quot; Diameter Rosebrook Wall Clock"/>
    <n v="343.85"/>
    <n v="5"/>
    <n v="0"/>
    <x v="6065"/>
    <x v="0"/>
    <x v="0"/>
    <x v="0"/>
    <x v="4"/>
  </r>
  <r>
    <n v="7893"/>
    <s v="CA-2016-148684"/>
    <d v="2016-12-25T00:00:00"/>
    <d v="2016-12-29T00:00:00"/>
    <s v="Standard Class"/>
    <s v="TS-21655"/>
    <x v="772"/>
    <x v="0"/>
    <s v="United States"/>
    <s v="Fayetteville"/>
    <x v="36"/>
    <n v="72701"/>
    <x v="0"/>
    <s v="OFF-PA-10003302"/>
    <x v="1"/>
    <x v="10"/>
    <s v="Xerox 1906"/>
    <n v="106.32"/>
    <n v="3"/>
    <n v="0"/>
    <x v="2056"/>
    <x v="0"/>
    <x v="0"/>
    <x v="0"/>
    <x v="4"/>
  </r>
  <r>
    <n v="7894"/>
    <s v="CA-2017-125367"/>
    <d v="2017-07-23T00:00:00"/>
    <d v="2017-07-30T00:00:00"/>
    <s v="Standard Class"/>
    <s v="NM-18445"/>
    <x v="134"/>
    <x v="2"/>
    <s v="United States"/>
    <s v="New York City"/>
    <x v="15"/>
    <n v="10011"/>
    <x v="3"/>
    <s v="OFF-BI-10002412"/>
    <x v="1"/>
    <x v="8"/>
    <s v="Wilson Jones “Snap” Scratch Pad Binder Tool for Ring Binders"/>
    <n v="13.92"/>
    <n v="3"/>
    <n v="0.2"/>
    <x v="6066"/>
    <x v="2"/>
    <x v="3"/>
    <x v="2"/>
    <x v="7"/>
  </r>
  <r>
    <n v="7895"/>
    <s v="CA-2017-124744"/>
    <d v="2017-06-21T00:00:00"/>
    <d v="2017-06-25T00:00:00"/>
    <s v="Standard Class"/>
    <s v="EH-14125"/>
    <x v="258"/>
    <x v="2"/>
    <s v="United States"/>
    <s v="Wheeling"/>
    <x v="48"/>
    <n v="26003"/>
    <x v="3"/>
    <s v="OFF-BI-10002852"/>
    <x v="1"/>
    <x v="8"/>
    <s v="Ibico Standard Transparent Covers"/>
    <n v="82.4"/>
    <n v="5"/>
    <n v="0"/>
    <x v="6067"/>
    <x v="0"/>
    <x v="3"/>
    <x v="1"/>
    <x v="1"/>
  </r>
  <r>
    <n v="7896"/>
    <s v="CA-2017-124744"/>
    <d v="2017-06-21T00:00:00"/>
    <d v="2017-06-25T00:00:00"/>
    <s v="Standard Class"/>
    <s v="EH-14125"/>
    <x v="258"/>
    <x v="2"/>
    <s v="United States"/>
    <s v="Wheeling"/>
    <x v="48"/>
    <n v="26003"/>
    <x v="3"/>
    <s v="OFF-BI-10000145"/>
    <x v="1"/>
    <x v="8"/>
    <s v="Zipper Ring Binder Pockets"/>
    <n v="6.24"/>
    <n v="2"/>
    <n v="0"/>
    <x v="905"/>
    <x v="0"/>
    <x v="3"/>
    <x v="1"/>
    <x v="1"/>
  </r>
  <r>
    <n v="7897"/>
    <s v="CA-2017-124744"/>
    <d v="2017-06-21T00:00:00"/>
    <d v="2017-06-25T00:00:00"/>
    <s v="Standard Class"/>
    <s v="EH-14125"/>
    <x v="258"/>
    <x v="2"/>
    <s v="United States"/>
    <s v="Wheeling"/>
    <x v="48"/>
    <n v="26003"/>
    <x v="3"/>
    <s v="OFF-PA-10001970"/>
    <x v="1"/>
    <x v="10"/>
    <s v="Xerox 1908"/>
    <n v="447.84"/>
    <n v="8"/>
    <n v="0"/>
    <x v="1270"/>
    <x v="0"/>
    <x v="3"/>
    <x v="1"/>
    <x v="1"/>
  </r>
  <r>
    <n v="7898"/>
    <s v="CA-2017-128363"/>
    <d v="2017-08-13T00:00:00"/>
    <d v="2017-08-18T00:00:00"/>
    <s v="Standard Class"/>
    <s v="DC-12850"/>
    <x v="419"/>
    <x v="0"/>
    <s v="United States"/>
    <s v="Memphis"/>
    <x v="18"/>
    <n v="38109"/>
    <x v="0"/>
    <s v="OFF-AP-10001563"/>
    <x v="1"/>
    <x v="9"/>
    <s v="Belkin Premiere Surge Master II 8-outlet surge protector"/>
    <n v="272.048"/>
    <n v="7"/>
    <n v="0.2"/>
    <x v="6068"/>
    <x v="2"/>
    <x v="3"/>
    <x v="2"/>
    <x v="6"/>
  </r>
  <r>
    <n v="7899"/>
    <s v="CA-2017-128363"/>
    <d v="2017-08-13T00:00:00"/>
    <d v="2017-08-18T00:00:00"/>
    <s v="Standard Class"/>
    <s v="DC-12850"/>
    <x v="419"/>
    <x v="0"/>
    <s v="United States"/>
    <s v="Memphis"/>
    <x v="18"/>
    <n v="38109"/>
    <x v="0"/>
    <s v="OFF-BI-10001359"/>
    <x v="1"/>
    <x v="8"/>
    <s v="GBC DocuBind TL300 Electric Binding System"/>
    <n v="1614.5820000000001"/>
    <n v="6"/>
    <n v="0.7"/>
    <x v="6069"/>
    <x v="1"/>
    <x v="3"/>
    <x v="2"/>
    <x v="6"/>
  </r>
  <r>
    <n v="7900"/>
    <s v="CA-2017-128363"/>
    <d v="2017-08-13T00:00:00"/>
    <d v="2017-08-18T00:00:00"/>
    <s v="Standard Class"/>
    <s v="DC-12850"/>
    <x v="419"/>
    <x v="0"/>
    <s v="United States"/>
    <s v="Memphis"/>
    <x v="18"/>
    <n v="38109"/>
    <x v="0"/>
    <s v="OFF-FA-10003495"/>
    <x v="1"/>
    <x v="13"/>
    <s v="Staples"/>
    <n v="24.32"/>
    <n v="5"/>
    <n v="0.2"/>
    <x v="2853"/>
    <x v="2"/>
    <x v="3"/>
    <x v="2"/>
    <x v="6"/>
  </r>
  <r>
    <n v="7901"/>
    <s v="CA-2017-128363"/>
    <d v="2017-08-13T00:00:00"/>
    <d v="2017-08-18T00:00:00"/>
    <s v="Standard Class"/>
    <s v="DC-12850"/>
    <x v="419"/>
    <x v="0"/>
    <s v="United States"/>
    <s v="Memphis"/>
    <x v="18"/>
    <n v="38109"/>
    <x v="0"/>
    <s v="TEC-AC-10003709"/>
    <x v="2"/>
    <x v="11"/>
    <s v="Maxell 4.7GB DVD-R 5/Pack"/>
    <n v="1.5840000000000001"/>
    <n v="2"/>
    <n v="0.2"/>
    <x v="1811"/>
    <x v="2"/>
    <x v="3"/>
    <x v="2"/>
    <x v="6"/>
  </r>
  <r>
    <n v="7902"/>
    <s v="CA-2017-128363"/>
    <d v="2017-08-13T00:00:00"/>
    <d v="2017-08-18T00:00:00"/>
    <s v="Standard Class"/>
    <s v="DC-12850"/>
    <x v="419"/>
    <x v="0"/>
    <s v="United States"/>
    <s v="Memphis"/>
    <x v="18"/>
    <n v="38109"/>
    <x v="0"/>
    <s v="FUR-FU-10003268"/>
    <x v="0"/>
    <x v="5"/>
    <s v="Eldon Radial Chair Mat for Low to Medium Pile Carpets"/>
    <n v="31.984000000000002"/>
    <n v="1"/>
    <n v="0.2"/>
    <x v="232"/>
    <x v="2"/>
    <x v="3"/>
    <x v="2"/>
    <x v="6"/>
  </r>
  <r>
    <n v="7903"/>
    <s v="CA-2017-128363"/>
    <d v="2017-08-13T00:00:00"/>
    <d v="2017-08-18T00:00:00"/>
    <s v="Standard Class"/>
    <s v="DC-12850"/>
    <x v="419"/>
    <x v="0"/>
    <s v="United States"/>
    <s v="Memphis"/>
    <x v="18"/>
    <n v="38109"/>
    <x v="0"/>
    <s v="OFF-EN-10003845"/>
    <x v="1"/>
    <x v="12"/>
    <s v="Colored Envelopes"/>
    <n v="14.76"/>
    <n v="5"/>
    <n v="0.2"/>
    <x v="6070"/>
    <x v="2"/>
    <x v="3"/>
    <x v="2"/>
    <x v="6"/>
  </r>
  <r>
    <n v="7904"/>
    <s v="CA-2017-128363"/>
    <d v="2017-08-13T00:00:00"/>
    <d v="2017-08-18T00:00:00"/>
    <s v="Standard Class"/>
    <s v="DC-12850"/>
    <x v="419"/>
    <x v="0"/>
    <s v="United States"/>
    <s v="Memphis"/>
    <x v="18"/>
    <n v="38109"/>
    <x v="0"/>
    <s v="FUR-CH-10002073"/>
    <x v="0"/>
    <x v="1"/>
    <s v="Hon Olson Stacker Chairs"/>
    <n v="423.64800000000002"/>
    <n v="2"/>
    <n v="0.2"/>
    <x v="6071"/>
    <x v="2"/>
    <x v="3"/>
    <x v="2"/>
    <x v="6"/>
  </r>
  <r>
    <n v="7905"/>
    <s v="CA-2015-126669"/>
    <d v="2015-11-07T00:00:00"/>
    <d v="2015-11-13T00:00:00"/>
    <s v="Standard Class"/>
    <s v="DO-13645"/>
    <x v="770"/>
    <x v="0"/>
    <s v="United States"/>
    <s v="Houston"/>
    <x v="5"/>
    <n v="77036"/>
    <x v="2"/>
    <s v="OFF-PA-10001357"/>
    <x v="1"/>
    <x v="10"/>
    <s v="Xerox 1886"/>
    <n v="76.64"/>
    <n v="2"/>
    <n v="0.2"/>
    <x v="6072"/>
    <x v="2"/>
    <x v="1"/>
    <x v="0"/>
    <x v="0"/>
  </r>
  <r>
    <n v="7906"/>
    <s v="US-2015-118766"/>
    <d v="2015-10-15T00:00:00"/>
    <d v="2015-10-22T00:00:00"/>
    <s v="Standard Class"/>
    <s v="LS-16975"/>
    <x v="60"/>
    <x v="2"/>
    <s v="United States"/>
    <s v="Dallas"/>
    <x v="5"/>
    <n v="75217"/>
    <x v="2"/>
    <s v="OFF-EN-10001415"/>
    <x v="1"/>
    <x v="12"/>
    <s v="Staple envelope"/>
    <n v="4.4640000000000004"/>
    <n v="1"/>
    <n v="0.2"/>
    <x v="6073"/>
    <x v="2"/>
    <x v="1"/>
    <x v="0"/>
    <x v="2"/>
  </r>
  <r>
    <n v="7907"/>
    <s v="US-2015-118766"/>
    <d v="2015-10-15T00:00:00"/>
    <d v="2015-10-22T00:00:00"/>
    <s v="Standard Class"/>
    <s v="LS-16975"/>
    <x v="60"/>
    <x v="2"/>
    <s v="United States"/>
    <s v="Dallas"/>
    <x v="5"/>
    <n v="75217"/>
    <x v="2"/>
    <s v="OFF-BI-10002813"/>
    <x v="1"/>
    <x v="8"/>
    <s v="Avery Reinforcements for Hole-Punch Pages"/>
    <n v="3.96"/>
    <n v="10"/>
    <n v="0.8"/>
    <x v="6074"/>
    <x v="1"/>
    <x v="1"/>
    <x v="0"/>
    <x v="2"/>
  </r>
  <r>
    <n v="7908"/>
    <s v="CA-2016-112585"/>
    <d v="2016-07-30T00:00:00"/>
    <d v="2016-08-02T00:00:00"/>
    <s v="First Class"/>
    <s v="RW-19630"/>
    <x v="338"/>
    <x v="1"/>
    <s v="United States"/>
    <s v="San Francisco"/>
    <x v="1"/>
    <n v="94122"/>
    <x v="1"/>
    <s v="OFF-AP-10003849"/>
    <x v="1"/>
    <x v="9"/>
    <s v="Hoover Shoulder Vac Commercial Portable Vacuum"/>
    <n v="715.64"/>
    <n v="2"/>
    <n v="0"/>
    <x v="4733"/>
    <x v="0"/>
    <x v="0"/>
    <x v="2"/>
    <x v="7"/>
  </r>
  <r>
    <n v="7909"/>
    <s v="CA-2016-149762"/>
    <d v="2016-12-03T00:00:00"/>
    <d v="2016-12-07T00:00:00"/>
    <s v="Standard Class"/>
    <s v="RD-19720"/>
    <x v="742"/>
    <x v="0"/>
    <s v="United States"/>
    <s v="Morgan Hill"/>
    <x v="1"/>
    <n v="95037"/>
    <x v="1"/>
    <s v="FUR-TA-10004147"/>
    <x v="0"/>
    <x v="3"/>
    <s v="Hon 4060 Series Tables"/>
    <n v="268.70400000000001"/>
    <n v="3"/>
    <n v="0.2"/>
    <x v="6075"/>
    <x v="2"/>
    <x v="0"/>
    <x v="0"/>
    <x v="4"/>
  </r>
  <r>
    <n v="7910"/>
    <s v="CA-2016-149762"/>
    <d v="2016-12-03T00:00:00"/>
    <d v="2016-12-07T00:00:00"/>
    <s v="Standard Class"/>
    <s v="RD-19720"/>
    <x v="742"/>
    <x v="0"/>
    <s v="United States"/>
    <s v="Morgan Hill"/>
    <x v="1"/>
    <n v="95037"/>
    <x v="1"/>
    <s v="OFF-AR-10001662"/>
    <x v="1"/>
    <x v="6"/>
    <s v="Rogers Handheld Barrel Pencil Sharpener"/>
    <n v="21.92"/>
    <n v="8"/>
    <n v="0"/>
    <x v="6076"/>
    <x v="0"/>
    <x v="0"/>
    <x v="0"/>
    <x v="4"/>
  </r>
  <r>
    <n v="7911"/>
    <s v="CA-2016-149762"/>
    <d v="2016-12-03T00:00:00"/>
    <d v="2016-12-07T00:00:00"/>
    <s v="Standard Class"/>
    <s v="RD-19720"/>
    <x v="742"/>
    <x v="0"/>
    <s v="United States"/>
    <s v="Morgan Hill"/>
    <x v="1"/>
    <n v="95037"/>
    <x v="1"/>
    <s v="OFF-ST-10001558"/>
    <x v="1"/>
    <x v="4"/>
    <s v="Acco Perma 4000 Stacking Storage Drawers"/>
    <n v="48.72"/>
    <n v="3"/>
    <n v="0"/>
    <x v="6077"/>
    <x v="0"/>
    <x v="0"/>
    <x v="0"/>
    <x v="4"/>
  </r>
  <r>
    <n v="7912"/>
    <s v="CA-2016-149762"/>
    <d v="2016-12-03T00:00:00"/>
    <d v="2016-12-07T00:00:00"/>
    <s v="Standard Class"/>
    <s v="RD-19720"/>
    <x v="742"/>
    <x v="0"/>
    <s v="United States"/>
    <s v="Morgan Hill"/>
    <x v="1"/>
    <n v="95037"/>
    <x v="1"/>
    <s v="FUR-BO-10001337"/>
    <x v="0"/>
    <x v="0"/>
    <s v="O'Sullivan Living Dimensions 2-Shelf Bookcases"/>
    <n v="205.666"/>
    <n v="2"/>
    <n v="0.15"/>
    <x v="4908"/>
    <x v="2"/>
    <x v="0"/>
    <x v="0"/>
    <x v="4"/>
  </r>
  <r>
    <n v="7913"/>
    <s v="CA-2016-167605"/>
    <d v="2016-04-28T00:00:00"/>
    <d v="2016-04-30T00:00:00"/>
    <s v="Second Class"/>
    <s v="RB-19570"/>
    <x v="262"/>
    <x v="0"/>
    <s v="United States"/>
    <s v="Saint Charles"/>
    <x v="10"/>
    <n v="60174"/>
    <x v="2"/>
    <s v="FUR-FU-10001602"/>
    <x v="0"/>
    <x v="5"/>
    <s v="Eldon Delta Triangular Chair Mat, 52&quot; x 58&quot;, Clear"/>
    <n v="30.344000000000001"/>
    <n v="2"/>
    <n v="0.6"/>
    <x v="6078"/>
    <x v="1"/>
    <x v="0"/>
    <x v="1"/>
    <x v="3"/>
  </r>
  <r>
    <n v="7914"/>
    <s v="US-2017-105697"/>
    <d v="2017-08-25T00:00:00"/>
    <d v="2017-08-27T00:00:00"/>
    <s v="First Class"/>
    <s v="JE-15715"/>
    <x v="555"/>
    <x v="0"/>
    <s v="United States"/>
    <s v="Cleveland"/>
    <x v="24"/>
    <n v="44105"/>
    <x v="3"/>
    <s v="OFF-ST-10003996"/>
    <x v="1"/>
    <x v="4"/>
    <s v="Letter/Legal File Tote with Clear Snap-On Lid, Black Granite"/>
    <n v="25.696000000000002"/>
    <n v="2"/>
    <n v="0.2"/>
    <x v="6079"/>
    <x v="2"/>
    <x v="3"/>
    <x v="2"/>
    <x v="6"/>
  </r>
  <r>
    <n v="7915"/>
    <s v="CA-2017-165323"/>
    <d v="2017-06-17T00:00:00"/>
    <d v="2017-06-21T00:00:00"/>
    <s v="Standard Class"/>
    <s v="SR-20740"/>
    <x v="256"/>
    <x v="2"/>
    <s v="United States"/>
    <s v="New York City"/>
    <x v="15"/>
    <n v="10024"/>
    <x v="3"/>
    <s v="TEC-MA-10003673"/>
    <x v="2"/>
    <x v="15"/>
    <s v="Hewlett-Packard Desktjet 6988DT Refurbished Printer"/>
    <n v="3404.5"/>
    <n v="5"/>
    <n v="0"/>
    <x v="6080"/>
    <x v="0"/>
    <x v="3"/>
    <x v="1"/>
    <x v="1"/>
  </r>
  <r>
    <n v="7916"/>
    <s v="CA-2017-165323"/>
    <d v="2017-06-17T00:00:00"/>
    <d v="2017-06-21T00:00:00"/>
    <s v="Standard Class"/>
    <s v="SR-20740"/>
    <x v="256"/>
    <x v="2"/>
    <s v="United States"/>
    <s v="New York City"/>
    <x v="15"/>
    <n v="10024"/>
    <x v="3"/>
    <s v="TEC-AC-10004992"/>
    <x v="2"/>
    <x v="11"/>
    <s v="Kingston Digital DataTraveler 64GB USB 2.0"/>
    <n v="101.34"/>
    <n v="3"/>
    <n v="0"/>
    <x v="4432"/>
    <x v="0"/>
    <x v="3"/>
    <x v="1"/>
    <x v="1"/>
  </r>
  <r>
    <n v="7917"/>
    <s v="CA-2015-110891"/>
    <d v="2015-11-20T00:00:00"/>
    <d v="2015-11-24T00:00:00"/>
    <s v="Standard Class"/>
    <s v="PO-19195"/>
    <x v="285"/>
    <x v="2"/>
    <s v="United States"/>
    <s v="Philadelphia"/>
    <x v="9"/>
    <n v="19140"/>
    <x v="3"/>
    <s v="FUR-CH-10002880"/>
    <x v="0"/>
    <x v="1"/>
    <s v="Global High-Back Leather Tilter, Burgundy"/>
    <n v="344.37200000000001"/>
    <n v="4"/>
    <n v="0.3"/>
    <x v="6081"/>
    <x v="1"/>
    <x v="1"/>
    <x v="0"/>
    <x v="0"/>
  </r>
  <r>
    <n v="7918"/>
    <s v="CA-2017-100783"/>
    <d v="2017-09-04T00:00:00"/>
    <d v="2017-09-08T00:00:00"/>
    <s v="Second Class"/>
    <s v="JK-16120"/>
    <x v="451"/>
    <x v="2"/>
    <s v="United States"/>
    <s v="Garland"/>
    <x v="5"/>
    <n v="75043"/>
    <x v="2"/>
    <s v="OFF-AR-10000380"/>
    <x v="1"/>
    <x v="6"/>
    <s v="Hunt PowerHouse Electric Pencil Sharpener, Blue"/>
    <n v="30.384"/>
    <n v="1"/>
    <n v="0.2"/>
    <x v="6082"/>
    <x v="2"/>
    <x v="3"/>
    <x v="2"/>
    <x v="8"/>
  </r>
  <r>
    <n v="7919"/>
    <s v="CA-2015-152513"/>
    <d v="2015-07-04T00:00:00"/>
    <d v="2015-07-08T00:00:00"/>
    <s v="Second Class"/>
    <s v="JP-16135"/>
    <x v="655"/>
    <x v="2"/>
    <s v="United States"/>
    <s v="San Diego"/>
    <x v="1"/>
    <n v="92024"/>
    <x v="1"/>
    <s v="OFF-BI-10002706"/>
    <x v="1"/>
    <x v="8"/>
    <s v="Avery Premier Heavy-Duty Binder with Round Locking Rings"/>
    <n v="22.847999999999999"/>
    <n v="2"/>
    <n v="0.2"/>
    <x v="6083"/>
    <x v="2"/>
    <x v="1"/>
    <x v="2"/>
    <x v="7"/>
  </r>
  <r>
    <n v="7920"/>
    <s v="CA-2017-139822"/>
    <d v="2017-09-15T00:00:00"/>
    <d v="2017-09-21T00:00:00"/>
    <s v="Standard Class"/>
    <s v="Dp-13240"/>
    <x v="656"/>
    <x v="2"/>
    <s v="United States"/>
    <s v="Waterbury"/>
    <x v="29"/>
    <n v="6708"/>
    <x v="3"/>
    <s v="OFF-ST-10000943"/>
    <x v="1"/>
    <x v="4"/>
    <s v="Eldon ProFile File 'N Store Portable File Tub Letter/Legal Size Black"/>
    <n v="38.619999999999997"/>
    <n v="2"/>
    <n v="0"/>
    <x v="6084"/>
    <x v="0"/>
    <x v="3"/>
    <x v="2"/>
    <x v="8"/>
  </r>
  <r>
    <n v="7921"/>
    <s v="CA-2017-139822"/>
    <d v="2017-09-15T00:00:00"/>
    <d v="2017-09-21T00:00:00"/>
    <s v="Standard Class"/>
    <s v="Dp-13240"/>
    <x v="656"/>
    <x v="2"/>
    <s v="United States"/>
    <s v="Waterbury"/>
    <x v="29"/>
    <n v="6708"/>
    <x v="3"/>
    <s v="TEC-AC-10001090"/>
    <x v="2"/>
    <x v="11"/>
    <s v="Micro Innovations Wireless Classic Keyboard with Mouse"/>
    <n v="59.98"/>
    <n v="2"/>
    <n v="0"/>
    <x v="6085"/>
    <x v="0"/>
    <x v="3"/>
    <x v="2"/>
    <x v="8"/>
  </r>
  <r>
    <n v="7922"/>
    <s v="CA-2017-107713"/>
    <d v="2017-03-13T00:00:00"/>
    <d v="2017-03-17T00:00:00"/>
    <s v="Standard Class"/>
    <s v="JB-16000"/>
    <x v="677"/>
    <x v="0"/>
    <s v="United States"/>
    <s v="Columbia"/>
    <x v="39"/>
    <n v="21044"/>
    <x v="3"/>
    <s v="OFF-BI-10002026"/>
    <x v="1"/>
    <x v="8"/>
    <s v="Avery Arch Ring Binders"/>
    <n v="174.3"/>
    <n v="3"/>
    <n v="0"/>
    <x v="6086"/>
    <x v="0"/>
    <x v="3"/>
    <x v="3"/>
    <x v="10"/>
  </r>
  <r>
    <n v="7923"/>
    <s v="CA-2017-134096"/>
    <d v="2017-09-24T00:00:00"/>
    <d v="2017-09-29T00:00:00"/>
    <s v="Standard Class"/>
    <s v="PP-18955"/>
    <x v="452"/>
    <x v="2"/>
    <s v="United States"/>
    <s v="Hollywood"/>
    <x v="2"/>
    <n v="33021"/>
    <x v="0"/>
    <s v="TEC-PH-10000526"/>
    <x v="2"/>
    <x v="7"/>
    <s v="Vtech CS6719"/>
    <n v="383.96"/>
    <n v="5"/>
    <n v="0.2"/>
    <x v="3634"/>
    <x v="2"/>
    <x v="3"/>
    <x v="2"/>
    <x v="8"/>
  </r>
  <r>
    <n v="7924"/>
    <s v="CA-2017-134096"/>
    <d v="2017-09-24T00:00:00"/>
    <d v="2017-09-29T00:00:00"/>
    <s v="Standard Class"/>
    <s v="PP-18955"/>
    <x v="452"/>
    <x v="2"/>
    <s v="United States"/>
    <s v="Hollywood"/>
    <x v="2"/>
    <n v="33021"/>
    <x v="0"/>
    <s v="OFF-BI-10004002"/>
    <x v="1"/>
    <x v="8"/>
    <s v="Wilson Jones International Size A4 Ring Binders"/>
    <n v="15.57"/>
    <n v="3"/>
    <n v="0.7"/>
    <x v="6087"/>
    <x v="1"/>
    <x v="3"/>
    <x v="2"/>
    <x v="8"/>
  </r>
  <r>
    <n v="7925"/>
    <s v="CA-2016-125843"/>
    <d v="2016-08-13T00:00:00"/>
    <d v="2016-08-16T00:00:00"/>
    <s v="First Class"/>
    <s v="RF-19840"/>
    <x v="167"/>
    <x v="0"/>
    <s v="United States"/>
    <s v="Springfield"/>
    <x v="17"/>
    <n v="22153"/>
    <x v="0"/>
    <s v="OFF-BI-10002309"/>
    <x v="1"/>
    <x v="8"/>
    <s v="Avery Heavy-Duty EZD  Binder With Locking Rings"/>
    <n v="22.32"/>
    <n v="4"/>
    <n v="0"/>
    <x v="6088"/>
    <x v="0"/>
    <x v="0"/>
    <x v="2"/>
    <x v="6"/>
  </r>
  <r>
    <n v="7926"/>
    <s v="CA-2016-125843"/>
    <d v="2016-08-13T00:00:00"/>
    <d v="2016-08-16T00:00:00"/>
    <s v="First Class"/>
    <s v="RF-19840"/>
    <x v="167"/>
    <x v="0"/>
    <s v="United States"/>
    <s v="Springfield"/>
    <x v="17"/>
    <n v="22153"/>
    <x v="0"/>
    <s v="OFF-LA-10003923"/>
    <x v="1"/>
    <x v="2"/>
    <s v="Alphabetical Labels for Top Tab Filing"/>
    <n v="103.6"/>
    <n v="7"/>
    <n v="0"/>
    <x v="853"/>
    <x v="0"/>
    <x v="0"/>
    <x v="2"/>
    <x v="6"/>
  </r>
  <r>
    <n v="7927"/>
    <s v="CA-2017-120404"/>
    <d v="2017-11-20T00:00:00"/>
    <d v="2017-11-24T00:00:00"/>
    <s v="Second Class"/>
    <s v="KH-16330"/>
    <x v="542"/>
    <x v="1"/>
    <s v="United States"/>
    <s v="New York City"/>
    <x v="15"/>
    <n v="10035"/>
    <x v="3"/>
    <s v="TEC-AC-10003433"/>
    <x v="2"/>
    <x v="11"/>
    <s v="Maxell 4.7GB DVD+R 5/Pack"/>
    <n v="2.97"/>
    <n v="3"/>
    <n v="0"/>
    <x v="2047"/>
    <x v="0"/>
    <x v="3"/>
    <x v="0"/>
    <x v="0"/>
  </r>
  <r>
    <n v="7928"/>
    <s v="CA-2017-120404"/>
    <d v="2017-11-20T00:00:00"/>
    <d v="2017-11-24T00:00:00"/>
    <s v="Second Class"/>
    <s v="KH-16330"/>
    <x v="542"/>
    <x v="1"/>
    <s v="United States"/>
    <s v="New York City"/>
    <x v="15"/>
    <n v="10035"/>
    <x v="3"/>
    <s v="TEC-PH-10001363"/>
    <x v="2"/>
    <x v="7"/>
    <s v="Apple iPhone 5S"/>
    <n v="569.99"/>
    <n v="1"/>
    <n v="0"/>
    <x v="6089"/>
    <x v="0"/>
    <x v="3"/>
    <x v="0"/>
    <x v="0"/>
  </r>
  <r>
    <n v="7929"/>
    <s v="CA-2017-120404"/>
    <d v="2017-11-20T00:00:00"/>
    <d v="2017-11-24T00:00:00"/>
    <s v="Second Class"/>
    <s v="KH-16330"/>
    <x v="542"/>
    <x v="1"/>
    <s v="United States"/>
    <s v="New York City"/>
    <x v="15"/>
    <n v="10035"/>
    <x v="3"/>
    <s v="FUR-FU-10000820"/>
    <x v="0"/>
    <x v="5"/>
    <s v="Tensor Brushed Steel Torchiere Floor Lamp"/>
    <n v="50.97"/>
    <n v="3"/>
    <n v="0"/>
    <x v="6090"/>
    <x v="0"/>
    <x v="3"/>
    <x v="0"/>
    <x v="0"/>
  </r>
  <r>
    <n v="7930"/>
    <s v="CA-2017-167549"/>
    <d v="2017-07-25T00:00:00"/>
    <d v="2017-07-27T00:00:00"/>
    <s v="First Class"/>
    <s v="EM-14200"/>
    <x v="773"/>
    <x v="2"/>
    <s v="United States"/>
    <s v="Dallas"/>
    <x v="5"/>
    <n v="75217"/>
    <x v="2"/>
    <s v="FUR-TA-10004767"/>
    <x v="0"/>
    <x v="3"/>
    <s v="Safco Drafting Table"/>
    <n v="298.11599999999999"/>
    <n v="6"/>
    <n v="0.3"/>
    <x v="6091"/>
    <x v="1"/>
    <x v="3"/>
    <x v="2"/>
    <x v="7"/>
  </r>
  <r>
    <n v="7931"/>
    <s v="CA-2016-120082"/>
    <d v="2016-03-25T00:00:00"/>
    <d v="2016-03-27T00:00:00"/>
    <s v="Second Class"/>
    <s v="DK-12835"/>
    <x v="460"/>
    <x v="1"/>
    <s v="United States"/>
    <s v="New York City"/>
    <x v="15"/>
    <n v="10024"/>
    <x v="3"/>
    <s v="OFF-AR-10001955"/>
    <x v="1"/>
    <x v="6"/>
    <s v="Newell 319"/>
    <n v="59.52"/>
    <n v="3"/>
    <n v="0"/>
    <x v="6092"/>
    <x v="0"/>
    <x v="0"/>
    <x v="3"/>
    <x v="10"/>
  </r>
  <r>
    <n v="7932"/>
    <s v="US-2016-168095"/>
    <d v="2016-07-15T00:00:00"/>
    <d v="2016-07-20T00:00:00"/>
    <s v="Standard Class"/>
    <s v="MC-17425"/>
    <x v="466"/>
    <x v="1"/>
    <s v="United States"/>
    <s v="Portland"/>
    <x v="21"/>
    <n v="97206"/>
    <x v="1"/>
    <s v="FUR-CH-10004886"/>
    <x v="0"/>
    <x v="1"/>
    <s v="Bevis Steel Folding Chairs"/>
    <n v="230.28"/>
    <n v="3"/>
    <n v="0.2"/>
    <x v="2321"/>
    <x v="2"/>
    <x v="0"/>
    <x v="2"/>
    <x v="7"/>
  </r>
  <r>
    <n v="7933"/>
    <s v="US-2016-168095"/>
    <d v="2016-07-15T00:00:00"/>
    <d v="2016-07-20T00:00:00"/>
    <s v="Standard Class"/>
    <s v="MC-17425"/>
    <x v="466"/>
    <x v="1"/>
    <s v="United States"/>
    <s v="Portland"/>
    <x v="21"/>
    <n v="97206"/>
    <x v="1"/>
    <s v="OFF-PA-10003641"/>
    <x v="1"/>
    <x v="10"/>
    <s v="Xerox 1909"/>
    <n v="105.52"/>
    <n v="5"/>
    <n v="0.2"/>
    <x v="6093"/>
    <x v="2"/>
    <x v="0"/>
    <x v="2"/>
    <x v="7"/>
  </r>
  <r>
    <n v="7934"/>
    <s v="CA-2017-166093"/>
    <d v="2017-08-17T00:00:00"/>
    <d v="2017-08-24T00:00:00"/>
    <s v="Standard Class"/>
    <s v="RW-19540"/>
    <x v="459"/>
    <x v="1"/>
    <s v="United States"/>
    <s v="Brentwood"/>
    <x v="1"/>
    <n v="94513"/>
    <x v="1"/>
    <s v="OFF-EN-10003134"/>
    <x v="1"/>
    <x v="12"/>
    <s v="Staple envelope"/>
    <n v="23.36"/>
    <n v="2"/>
    <n v="0"/>
    <x v="5824"/>
    <x v="0"/>
    <x v="3"/>
    <x v="2"/>
    <x v="6"/>
  </r>
  <r>
    <n v="7935"/>
    <s v="CA-2017-166093"/>
    <d v="2017-08-17T00:00:00"/>
    <d v="2017-08-24T00:00:00"/>
    <s v="Standard Class"/>
    <s v="RW-19540"/>
    <x v="459"/>
    <x v="1"/>
    <s v="United States"/>
    <s v="Brentwood"/>
    <x v="1"/>
    <n v="94513"/>
    <x v="1"/>
    <s v="TEC-PH-10002564"/>
    <x v="2"/>
    <x v="7"/>
    <s v="OtterBox Defender Series Case - Samsung Galaxy S4"/>
    <n v="71.975999999999999"/>
    <n v="3"/>
    <n v="0.2"/>
    <x v="3237"/>
    <x v="2"/>
    <x v="3"/>
    <x v="2"/>
    <x v="6"/>
  </r>
  <r>
    <n v="7936"/>
    <s v="CA-2017-166093"/>
    <d v="2017-08-17T00:00:00"/>
    <d v="2017-08-24T00:00:00"/>
    <s v="Standard Class"/>
    <s v="RW-19540"/>
    <x v="459"/>
    <x v="1"/>
    <s v="United States"/>
    <s v="Brentwood"/>
    <x v="1"/>
    <n v="94513"/>
    <x v="1"/>
    <s v="OFF-PA-10003893"/>
    <x v="1"/>
    <x v="10"/>
    <s v="Xerox 1962"/>
    <n v="8.56"/>
    <n v="2"/>
    <n v="0"/>
    <x v="1588"/>
    <x v="0"/>
    <x v="3"/>
    <x v="2"/>
    <x v="6"/>
  </r>
  <r>
    <n v="7937"/>
    <s v="CA-2017-166093"/>
    <d v="2017-08-17T00:00:00"/>
    <d v="2017-08-24T00:00:00"/>
    <s v="Standard Class"/>
    <s v="RW-19540"/>
    <x v="459"/>
    <x v="1"/>
    <s v="United States"/>
    <s v="Brentwood"/>
    <x v="1"/>
    <n v="94513"/>
    <x v="1"/>
    <s v="OFF-BI-10000174"/>
    <x v="1"/>
    <x v="8"/>
    <s v="Wilson Jones Clip &amp; Carry Folder Binder Tool for Ring Binders, Clear"/>
    <n v="13.92"/>
    <n v="3"/>
    <n v="0.2"/>
    <x v="4659"/>
    <x v="2"/>
    <x v="3"/>
    <x v="2"/>
    <x v="6"/>
  </r>
  <r>
    <n v="7938"/>
    <s v="CA-2017-166093"/>
    <d v="2017-08-17T00:00:00"/>
    <d v="2017-08-24T00:00:00"/>
    <s v="Standard Class"/>
    <s v="RW-19540"/>
    <x v="459"/>
    <x v="1"/>
    <s v="United States"/>
    <s v="Brentwood"/>
    <x v="1"/>
    <n v="94513"/>
    <x v="1"/>
    <s v="OFF-AP-10001058"/>
    <x v="1"/>
    <x v="9"/>
    <s v="Sanyo 2.5 Cubic Foot Mid-Size Office Refrigerators"/>
    <n v="2518.29"/>
    <n v="9"/>
    <n v="0"/>
    <x v="6094"/>
    <x v="0"/>
    <x v="3"/>
    <x v="2"/>
    <x v="6"/>
  </r>
  <r>
    <n v="7939"/>
    <s v="CA-2017-166093"/>
    <d v="2017-08-17T00:00:00"/>
    <d v="2017-08-24T00:00:00"/>
    <s v="Standard Class"/>
    <s v="RW-19540"/>
    <x v="459"/>
    <x v="1"/>
    <s v="United States"/>
    <s v="Brentwood"/>
    <x v="1"/>
    <n v="94513"/>
    <x v="1"/>
    <s v="OFF-ST-10001496"/>
    <x v="1"/>
    <x v="4"/>
    <s v="Standard Rollaway File with Lock"/>
    <n v="540.57000000000005"/>
    <n v="3"/>
    <n v="0"/>
    <x v="891"/>
    <x v="0"/>
    <x v="3"/>
    <x v="2"/>
    <x v="6"/>
  </r>
  <r>
    <n v="7940"/>
    <s v="CA-2017-166093"/>
    <d v="2017-08-17T00:00:00"/>
    <d v="2017-08-24T00:00:00"/>
    <s v="Standard Class"/>
    <s v="RW-19540"/>
    <x v="459"/>
    <x v="1"/>
    <s v="United States"/>
    <s v="Brentwood"/>
    <x v="1"/>
    <n v="94513"/>
    <x v="1"/>
    <s v="OFF-BI-10004230"/>
    <x v="1"/>
    <x v="8"/>
    <s v="GBC Recycled Grain Textured Covers"/>
    <n v="221.05600000000001"/>
    <n v="8"/>
    <n v="0.2"/>
    <x v="6095"/>
    <x v="2"/>
    <x v="3"/>
    <x v="2"/>
    <x v="6"/>
  </r>
  <r>
    <n v="7941"/>
    <s v="CA-2016-146325"/>
    <d v="2016-12-14T00:00:00"/>
    <d v="2016-12-17T00:00:00"/>
    <s v="First Class"/>
    <s v="DS-13180"/>
    <x v="103"/>
    <x v="1"/>
    <s v="United States"/>
    <s v="San Diego"/>
    <x v="1"/>
    <n v="92037"/>
    <x v="1"/>
    <s v="FUR-CH-10001146"/>
    <x v="0"/>
    <x v="1"/>
    <s v="Global Task Chair, Black"/>
    <n v="81.424000000000007"/>
    <n v="2"/>
    <n v="0.2"/>
    <x v="127"/>
    <x v="2"/>
    <x v="0"/>
    <x v="0"/>
    <x v="4"/>
  </r>
  <r>
    <n v="7942"/>
    <s v="CA-2016-146325"/>
    <d v="2016-12-14T00:00:00"/>
    <d v="2016-12-17T00:00:00"/>
    <s v="First Class"/>
    <s v="DS-13180"/>
    <x v="103"/>
    <x v="1"/>
    <s v="United States"/>
    <s v="San Diego"/>
    <x v="1"/>
    <n v="92037"/>
    <x v="1"/>
    <s v="OFF-ST-10001590"/>
    <x v="1"/>
    <x v="4"/>
    <s v="Tenex Personal Project File with Scoop Front Design, Black"/>
    <n v="134.80000000000001"/>
    <n v="10"/>
    <n v="0"/>
    <x v="6096"/>
    <x v="0"/>
    <x v="0"/>
    <x v="0"/>
    <x v="4"/>
  </r>
  <r>
    <n v="7943"/>
    <s v="CA-2017-134194"/>
    <d v="2017-12-25T00:00:00"/>
    <d v="2018-01-01T00:00:00"/>
    <s v="Standard Class"/>
    <s v="GA-14725"/>
    <x v="315"/>
    <x v="0"/>
    <s v="United States"/>
    <s v="Dallas"/>
    <x v="5"/>
    <n v="75081"/>
    <x v="2"/>
    <s v="OFF-BI-10003684"/>
    <x v="1"/>
    <x v="8"/>
    <s v="Wilson Jones Legal Size Ring Binders"/>
    <n v="39.582000000000001"/>
    <n v="9"/>
    <n v="0.8"/>
    <x v="6097"/>
    <x v="1"/>
    <x v="3"/>
    <x v="0"/>
    <x v="4"/>
  </r>
  <r>
    <n v="7944"/>
    <s v="CA-2017-134194"/>
    <d v="2017-12-25T00:00:00"/>
    <d v="2018-01-01T00:00:00"/>
    <s v="Standard Class"/>
    <s v="GA-14725"/>
    <x v="315"/>
    <x v="0"/>
    <s v="United States"/>
    <s v="Dallas"/>
    <x v="5"/>
    <n v="75081"/>
    <x v="2"/>
    <s v="OFF-SU-10000946"/>
    <x v="1"/>
    <x v="14"/>
    <s v="Staple remover"/>
    <n v="44.688000000000002"/>
    <n v="7"/>
    <n v="0.2"/>
    <x v="6098"/>
    <x v="2"/>
    <x v="3"/>
    <x v="0"/>
    <x v="4"/>
  </r>
  <r>
    <n v="7945"/>
    <s v="CA-2017-134194"/>
    <d v="2017-12-25T00:00:00"/>
    <d v="2018-01-01T00:00:00"/>
    <s v="Standard Class"/>
    <s v="GA-14725"/>
    <x v="315"/>
    <x v="0"/>
    <s v="United States"/>
    <s v="Dallas"/>
    <x v="5"/>
    <n v="75081"/>
    <x v="2"/>
    <s v="OFF-AR-10001615"/>
    <x v="1"/>
    <x v="6"/>
    <s v="Newell 34"/>
    <n v="31.744"/>
    <n v="2"/>
    <n v="0.2"/>
    <x v="6099"/>
    <x v="2"/>
    <x v="3"/>
    <x v="0"/>
    <x v="4"/>
  </r>
  <r>
    <n v="7946"/>
    <s v="CA-2017-134194"/>
    <d v="2017-12-25T00:00:00"/>
    <d v="2018-01-01T00:00:00"/>
    <s v="Standard Class"/>
    <s v="GA-14725"/>
    <x v="315"/>
    <x v="0"/>
    <s v="United States"/>
    <s v="Dallas"/>
    <x v="5"/>
    <n v="75081"/>
    <x v="2"/>
    <s v="OFF-BI-10001597"/>
    <x v="1"/>
    <x v="8"/>
    <s v="Wilson Jones Ledger-Size, Piano-Hinge Binder, 2&quot;, Blue"/>
    <n v="40.98"/>
    <n v="5"/>
    <n v="0.8"/>
    <x v="6100"/>
    <x v="1"/>
    <x v="3"/>
    <x v="0"/>
    <x v="4"/>
  </r>
  <r>
    <n v="7947"/>
    <s v="CA-2017-134194"/>
    <d v="2017-12-25T00:00:00"/>
    <d v="2018-01-01T00:00:00"/>
    <s v="Standard Class"/>
    <s v="GA-14725"/>
    <x v="315"/>
    <x v="0"/>
    <s v="United States"/>
    <s v="Dallas"/>
    <x v="5"/>
    <n v="75081"/>
    <x v="2"/>
    <s v="OFF-BI-10001116"/>
    <x v="1"/>
    <x v="8"/>
    <s v="Wilson Jones 1&quot; Hanging DublLock Ring Binders"/>
    <n v="3.1680000000000001"/>
    <n v="3"/>
    <n v="0.8"/>
    <x v="6101"/>
    <x v="1"/>
    <x v="3"/>
    <x v="0"/>
    <x v="4"/>
  </r>
  <r>
    <n v="7948"/>
    <s v="CA-2014-131009"/>
    <d v="2014-03-01T00:00:00"/>
    <d v="2014-03-05T00:00:00"/>
    <s v="Standard Class"/>
    <s v="SC-20380"/>
    <x v="618"/>
    <x v="0"/>
    <s v="United States"/>
    <s v="El Paso"/>
    <x v="5"/>
    <n v="79907"/>
    <x v="2"/>
    <s v="OFF-FA-10004395"/>
    <x v="1"/>
    <x v="13"/>
    <s v="Plymouth Boxed Rubber Bands by Plymouth"/>
    <n v="18.84"/>
    <n v="5"/>
    <n v="0.2"/>
    <x v="6102"/>
    <x v="2"/>
    <x v="2"/>
    <x v="3"/>
    <x v="10"/>
  </r>
  <r>
    <n v="7949"/>
    <s v="CA-2014-131009"/>
    <d v="2014-03-01T00:00:00"/>
    <d v="2014-03-05T00:00:00"/>
    <s v="Standard Class"/>
    <s v="SC-20380"/>
    <x v="618"/>
    <x v="0"/>
    <s v="United States"/>
    <s v="El Paso"/>
    <x v="5"/>
    <n v="79907"/>
    <x v="2"/>
    <s v="FUR-CH-10001270"/>
    <x v="0"/>
    <x v="1"/>
    <s v="Harbour Creations Steel Folding Chair"/>
    <n v="362.25"/>
    <n v="6"/>
    <n v="0.3"/>
    <x v="232"/>
    <x v="1"/>
    <x v="2"/>
    <x v="3"/>
    <x v="10"/>
  </r>
  <r>
    <n v="7950"/>
    <s v="CA-2014-131009"/>
    <d v="2014-03-01T00:00:00"/>
    <d v="2014-03-05T00:00:00"/>
    <s v="Standard Class"/>
    <s v="SC-20380"/>
    <x v="618"/>
    <x v="0"/>
    <s v="United States"/>
    <s v="El Paso"/>
    <x v="5"/>
    <n v="79907"/>
    <x v="2"/>
    <s v="FUR-FU-10001095"/>
    <x v="0"/>
    <x v="5"/>
    <s v="DAX Black Cherry Wood-Tone Poster Frame"/>
    <n v="63.552"/>
    <n v="6"/>
    <n v="0.6"/>
    <x v="6103"/>
    <x v="1"/>
    <x v="2"/>
    <x v="3"/>
    <x v="10"/>
  </r>
  <r>
    <n v="7951"/>
    <s v="CA-2014-131009"/>
    <d v="2014-03-01T00:00:00"/>
    <d v="2014-03-05T00:00:00"/>
    <s v="Standard Class"/>
    <s v="SC-20380"/>
    <x v="618"/>
    <x v="0"/>
    <s v="United States"/>
    <s v="El Paso"/>
    <x v="5"/>
    <n v="79907"/>
    <x v="2"/>
    <s v="OFF-ST-10001469"/>
    <x v="1"/>
    <x v="4"/>
    <s v="Fellowes Bankers Box Recycled Super Stor/Drawer"/>
    <n v="129.55199999999999"/>
    <n v="3"/>
    <n v="0.2"/>
    <x v="6104"/>
    <x v="2"/>
    <x v="2"/>
    <x v="3"/>
    <x v="10"/>
  </r>
  <r>
    <n v="7952"/>
    <s v="CA-2015-145814"/>
    <d v="2015-11-19T00:00:00"/>
    <d v="2015-11-24T00:00:00"/>
    <s v="Standard Class"/>
    <s v="KD-16345"/>
    <x v="44"/>
    <x v="0"/>
    <s v="United States"/>
    <s v="New York City"/>
    <x v="15"/>
    <n v="10035"/>
    <x v="3"/>
    <s v="OFF-BI-10003196"/>
    <x v="1"/>
    <x v="8"/>
    <s v="Accohide Poly Flexible Ring Binders"/>
    <n v="5.984"/>
    <n v="2"/>
    <n v="0.2"/>
    <x v="6105"/>
    <x v="2"/>
    <x v="1"/>
    <x v="0"/>
    <x v="0"/>
  </r>
  <r>
    <n v="7953"/>
    <s v="CA-2015-145814"/>
    <d v="2015-11-19T00:00:00"/>
    <d v="2015-11-24T00:00:00"/>
    <s v="Standard Class"/>
    <s v="KD-16345"/>
    <x v="44"/>
    <x v="0"/>
    <s v="United States"/>
    <s v="New York City"/>
    <x v="15"/>
    <n v="10035"/>
    <x v="3"/>
    <s v="TEC-PH-10002200"/>
    <x v="2"/>
    <x v="7"/>
    <s v="Aastra 6757i CT Wireless VoIP phone"/>
    <n v="861.76"/>
    <n v="4"/>
    <n v="0"/>
    <x v="6106"/>
    <x v="0"/>
    <x v="1"/>
    <x v="0"/>
    <x v="0"/>
  </r>
  <r>
    <n v="7954"/>
    <s v="CA-2014-138359"/>
    <d v="2014-04-01T00:00:00"/>
    <d v="2014-04-06T00:00:00"/>
    <s v="Standard Class"/>
    <s v="KH-16330"/>
    <x v="542"/>
    <x v="1"/>
    <s v="United States"/>
    <s v="Revere"/>
    <x v="31"/>
    <n v="2151"/>
    <x v="3"/>
    <s v="OFF-ST-10000636"/>
    <x v="1"/>
    <x v="4"/>
    <s v="Rogers Profile Extra Capacity Storage Tub"/>
    <n v="66.959999999999994"/>
    <n v="4"/>
    <n v="0"/>
    <x v="6107"/>
    <x v="0"/>
    <x v="2"/>
    <x v="1"/>
    <x v="3"/>
  </r>
  <r>
    <n v="7955"/>
    <s v="CA-2014-138359"/>
    <d v="2014-04-01T00:00:00"/>
    <d v="2014-04-06T00:00:00"/>
    <s v="Standard Class"/>
    <s v="KH-16330"/>
    <x v="542"/>
    <x v="1"/>
    <s v="United States"/>
    <s v="Revere"/>
    <x v="31"/>
    <n v="2151"/>
    <x v="3"/>
    <s v="OFF-BI-10000145"/>
    <x v="1"/>
    <x v="8"/>
    <s v="Zipper Ring Binder Pockets"/>
    <n v="6.24"/>
    <n v="2"/>
    <n v="0"/>
    <x v="905"/>
    <x v="0"/>
    <x v="2"/>
    <x v="1"/>
    <x v="3"/>
  </r>
  <r>
    <n v="7956"/>
    <s v="CA-2017-131807"/>
    <d v="2017-10-05T00:00:00"/>
    <d v="2017-10-10T00:00:00"/>
    <s v="Standard Class"/>
    <s v="GG-14650"/>
    <x v="55"/>
    <x v="1"/>
    <s v="United States"/>
    <s v="Chico"/>
    <x v="1"/>
    <n v="95928"/>
    <x v="1"/>
    <s v="FUR-CH-10001190"/>
    <x v="0"/>
    <x v="1"/>
    <s v="Global Deluxe High-Back Office Chair in Storm"/>
    <n v="435.16800000000001"/>
    <n v="4"/>
    <n v="0.2"/>
    <x v="5863"/>
    <x v="2"/>
    <x v="3"/>
    <x v="0"/>
    <x v="2"/>
  </r>
  <r>
    <n v="7957"/>
    <s v="CA-2017-131807"/>
    <d v="2017-10-05T00:00:00"/>
    <d v="2017-10-10T00:00:00"/>
    <s v="Standard Class"/>
    <s v="GG-14650"/>
    <x v="55"/>
    <x v="1"/>
    <s v="United States"/>
    <s v="Chico"/>
    <x v="1"/>
    <n v="95928"/>
    <x v="1"/>
    <s v="OFF-FA-10002780"/>
    <x v="1"/>
    <x v="13"/>
    <s v="Staples"/>
    <n v="14.9"/>
    <n v="5"/>
    <n v="0"/>
    <x v="6108"/>
    <x v="0"/>
    <x v="3"/>
    <x v="0"/>
    <x v="2"/>
  </r>
  <r>
    <n v="7958"/>
    <s v="CA-2017-131807"/>
    <d v="2017-10-05T00:00:00"/>
    <d v="2017-10-10T00:00:00"/>
    <s v="Standard Class"/>
    <s v="GG-14650"/>
    <x v="55"/>
    <x v="1"/>
    <s v="United States"/>
    <s v="Chico"/>
    <x v="1"/>
    <n v="95928"/>
    <x v="1"/>
    <s v="OFF-AP-10004052"/>
    <x v="1"/>
    <x v="9"/>
    <s v="Hoover Replacement Belts For Soft Guard &amp; Commercial Ltweight Upright Vacs, 2/Pk"/>
    <n v="15.8"/>
    <n v="4"/>
    <n v="0"/>
    <x v="6109"/>
    <x v="0"/>
    <x v="3"/>
    <x v="0"/>
    <x v="2"/>
  </r>
  <r>
    <n v="7959"/>
    <s v="CA-2017-131807"/>
    <d v="2017-10-05T00:00:00"/>
    <d v="2017-10-10T00:00:00"/>
    <s v="Standard Class"/>
    <s v="GG-14650"/>
    <x v="55"/>
    <x v="1"/>
    <s v="United States"/>
    <s v="Chico"/>
    <x v="1"/>
    <n v="95928"/>
    <x v="1"/>
    <s v="FUR-FU-10004666"/>
    <x v="0"/>
    <x v="5"/>
    <s v="DAX Clear Channel Poster Frame"/>
    <n v="72.900000000000006"/>
    <n v="5"/>
    <n v="0"/>
    <x v="2144"/>
    <x v="0"/>
    <x v="3"/>
    <x v="0"/>
    <x v="2"/>
  </r>
  <r>
    <n v="7960"/>
    <s v="CA-2017-131807"/>
    <d v="2017-10-05T00:00:00"/>
    <d v="2017-10-10T00:00:00"/>
    <s v="Standard Class"/>
    <s v="GG-14650"/>
    <x v="55"/>
    <x v="1"/>
    <s v="United States"/>
    <s v="Chico"/>
    <x v="1"/>
    <n v="95928"/>
    <x v="1"/>
    <s v="FUR-TA-10004086"/>
    <x v="0"/>
    <x v="3"/>
    <s v="KI Adjustable-Height Table"/>
    <n v="206.352"/>
    <n v="3"/>
    <n v="0.2"/>
    <x v="6110"/>
    <x v="2"/>
    <x v="3"/>
    <x v="0"/>
    <x v="2"/>
  </r>
  <r>
    <n v="7961"/>
    <s v="CA-2017-131807"/>
    <d v="2017-10-05T00:00:00"/>
    <d v="2017-10-10T00:00:00"/>
    <s v="Standard Class"/>
    <s v="GG-14650"/>
    <x v="55"/>
    <x v="1"/>
    <s v="United States"/>
    <s v="Chico"/>
    <x v="1"/>
    <n v="95928"/>
    <x v="1"/>
    <s v="TEC-PH-10000702"/>
    <x v="2"/>
    <x v="7"/>
    <s v="Square Credit Card Reader, 4 1/2&quot; x 4 1/2&quot; x 1&quot;, White"/>
    <n v="7.992"/>
    <n v="1"/>
    <n v="0.2"/>
    <x v="3088"/>
    <x v="2"/>
    <x v="3"/>
    <x v="0"/>
    <x v="2"/>
  </r>
  <r>
    <n v="7962"/>
    <s v="CA-2017-104864"/>
    <d v="2017-11-18T00:00:00"/>
    <d v="2017-11-23T00:00:00"/>
    <s v="Second Class"/>
    <s v="JS-15685"/>
    <x v="40"/>
    <x v="1"/>
    <s v="United States"/>
    <s v="Miramar"/>
    <x v="2"/>
    <n v="33023"/>
    <x v="0"/>
    <s v="OFF-ST-10002301"/>
    <x v="1"/>
    <x v="4"/>
    <s v="Tennsco Commercial Shelving"/>
    <n v="81.36"/>
    <n v="5"/>
    <n v="0.2"/>
    <x v="6111"/>
    <x v="2"/>
    <x v="3"/>
    <x v="0"/>
    <x v="0"/>
  </r>
  <r>
    <n v="7963"/>
    <s v="CA-2017-104864"/>
    <d v="2017-11-18T00:00:00"/>
    <d v="2017-11-23T00:00:00"/>
    <s v="Second Class"/>
    <s v="JS-15685"/>
    <x v="40"/>
    <x v="1"/>
    <s v="United States"/>
    <s v="Miramar"/>
    <x v="2"/>
    <n v="33023"/>
    <x v="0"/>
    <s v="OFF-BI-10001636"/>
    <x v="1"/>
    <x v="8"/>
    <s v="Ibico Plastic and Wire Spiral Binding Combs"/>
    <n v="20.231999999999999"/>
    <n v="8"/>
    <n v="0.7"/>
    <x v="6112"/>
    <x v="1"/>
    <x v="3"/>
    <x v="0"/>
    <x v="0"/>
  </r>
  <r>
    <n v="7964"/>
    <s v="CA-2017-104864"/>
    <d v="2017-11-18T00:00:00"/>
    <d v="2017-11-23T00:00:00"/>
    <s v="Second Class"/>
    <s v="JS-15685"/>
    <x v="40"/>
    <x v="1"/>
    <s v="United States"/>
    <s v="Miramar"/>
    <x v="2"/>
    <n v="33023"/>
    <x v="0"/>
    <s v="OFF-AP-10002684"/>
    <x v="1"/>
    <x v="9"/>
    <s v="Acco 7-Outlet Masterpiece Power Center, Wihtout Fax/Phone Line Protection"/>
    <n v="389.05599999999998"/>
    <n v="4"/>
    <n v="0.2"/>
    <x v="6113"/>
    <x v="2"/>
    <x v="3"/>
    <x v="0"/>
    <x v="0"/>
  </r>
  <r>
    <n v="7965"/>
    <s v="CA-2017-104864"/>
    <d v="2017-11-18T00:00:00"/>
    <d v="2017-11-23T00:00:00"/>
    <s v="Second Class"/>
    <s v="JS-15685"/>
    <x v="40"/>
    <x v="1"/>
    <s v="United States"/>
    <s v="Miramar"/>
    <x v="2"/>
    <n v="33023"/>
    <x v="0"/>
    <s v="OFF-PA-10004609"/>
    <x v="1"/>
    <x v="10"/>
    <s v="Xerox 221"/>
    <n v="20.736000000000001"/>
    <n v="4"/>
    <n v="0.2"/>
    <x v="570"/>
    <x v="2"/>
    <x v="3"/>
    <x v="0"/>
    <x v="0"/>
  </r>
  <r>
    <n v="7966"/>
    <s v="CA-2017-104864"/>
    <d v="2017-11-18T00:00:00"/>
    <d v="2017-11-23T00:00:00"/>
    <s v="Second Class"/>
    <s v="JS-15685"/>
    <x v="40"/>
    <x v="1"/>
    <s v="United States"/>
    <s v="Miramar"/>
    <x v="2"/>
    <n v="33023"/>
    <x v="0"/>
    <s v="OFF-PA-10003309"/>
    <x v="1"/>
    <x v="10"/>
    <s v="Xerox 211"/>
    <n v="41.472000000000001"/>
    <n v="8"/>
    <n v="0.2"/>
    <x v="780"/>
    <x v="2"/>
    <x v="3"/>
    <x v="0"/>
    <x v="0"/>
  </r>
  <r>
    <n v="7967"/>
    <s v="CA-2015-138219"/>
    <d v="2015-03-23T00:00:00"/>
    <d v="2015-03-30T00:00:00"/>
    <s v="Standard Class"/>
    <s v="BP-11095"/>
    <x v="162"/>
    <x v="1"/>
    <s v="United States"/>
    <s v="Los Angeles"/>
    <x v="1"/>
    <n v="90049"/>
    <x v="1"/>
    <s v="OFF-PA-10000380"/>
    <x v="1"/>
    <x v="10"/>
    <s v="REDIFORM Incoming/Outgoing Call Register, 11&quot; X 8 1/2&quot;, 100 Messages"/>
    <n v="33.36"/>
    <n v="4"/>
    <n v="0"/>
    <x v="6114"/>
    <x v="0"/>
    <x v="1"/>
    <x v="3"/>
    <x v="10"/>
  </r>
  <r>
    <n v="7968"/>
    <s v="CA-2016-157707"/>
    <d v="2016-10-10T00:00:00"/>
    <d v="2016-10-12T00:00:00"/>
    <s v="First Class"/>
    <s v="CC-12610"/>
    <x v="566"/>
    <x v="1"/>
    <s v="United States"/>
    <s v="Denver"/>
    <x v="22"/>
    <n v="80219"/>
    <x v="1"/>
    <s v="FUR-BO-10001567"/>
    <x v="0"/>
    <x v="0"/>
    <s v="Bush Westfield Collection Bookcases, Dark Cherry Finish, Fully Assembled"/>
    <n v="90.882000000000005"/>
    <n v="3"/>
    <n v="0.7"/>
    <x v="6115"/>
    <x v="1"/>
    <x v="0"/>
    <x v="0"/>
    <x v="2"/>
  </r>
  <r>
    <n v="7969"/>
    <s v="CA-2016-157707"/>
    <d v="2016-10-10T00:00:00"/>
    <d v="2016-10-12T00:00:00"/>
    <s v="First Class"/>
    <s v="CC-12610"/>
    <x v="566"/>
    <x v="1"/>
    <s v="United States"/>
    <s v="Denver"/>
    <x v="22"/>
    <n v="80219"/>
    <x v="1"/>
    <s v="TEC-PH-10002583"/>
    <x v="2"/>
    <x v="7"/>
    <s v="iOttie HLCRIO102 Car Mount"/>
    <n v="15.992000000000001"/>
    <n v="1"/>
    <n v="0.2"/>
    <x v="6116"/>
    <x v="2"/>
    <x v="0"/>
    <x v="0"/>
    <x v="2"/>
  </r>
  <r>
    <n v="7970"/>
    <s v="CA-2016-157707"/>
    <d v="2016-10-10T00:00:00"/>
    <d v="2016-10-12T00:00:00"/>
    <s v="First Class"/>
    <s v="CC-12610"/>
    <x v="566"/>
    <x v="1"/>
    <s v="United States"/>
    <s v="Denver"/>
    <x v="22"/>
    <n v="80219"/>
    <x v="1"/>
    <s v="FUR-CH-10004853"/>
    <x v="0"/>
    <x v="1"/>
    <s v="Global Manager's Adjustable Task Chair, Storm"/>
    <n v="120.78400000000001"/>
    <n v="1"/>
    <n v="0.2"/>
    <x v="6117"/>
    <x v="2"/>
    <x v="0"/>
    <x v="0"/>
    <x v="2"/>
  </r>
  <r>
    <n v="7971"/>
    <s v="US-2015-126753"/>
    <d v="2015-08-16T00:00:00"/>
    <d v="2015-08-20T00:00:00"/>
    <s v="Standard Class"/>
    <s v="SP-20860"/>
    <x v="133"/>
    <x v="1"/>
    <s v="United States"/>
    <s v="Philadelphia"/>
    <x v="9"/>
    <n v="19134"/>
    <x v="3"/>
    <s v="TEC-PH-10003580"/>
    <x v="2"/>
    <x v="7"/>
    <s v="Cisco IP Phone 7961G-GE VoIP phone"/>
    <n v="519.79200000000003"/>
    <n v="4"/>
    <n v="0.4"/>
    <x v="6118"/>
    <x v="1"/>
    <x v="1"/>
    <x v="2"/>
    <x v="6"/>
  </r>
  <r>
    <n v="7972"/>
    <s v="US-2015-126753"/>
    <d v="2015-08-16T00:00:00"/>
    <d v="2015-08-20T00:00:00"/>
    <s v="Standard Class"/>
    <s v="SP-20860"/>
    <x v="133"/>
    <x v="1"/>
    <s v="United States"/>
    <s v="Philadelphia"/>
    <x v="9"/>
    <n v="19134"/>
    <x v="3"/>
    <s v="TEC-AC-10004227"/>
    <x v="2"/>
    <x v="11"/>
    <s v="SanDisk Ultra 16 GB MicroSDHC Class 10 Memory Card"/>
    <n v="31.175999999999998"/>
    <n v="3"/>
    <n v="0.2"/>
    <x v="6119"/>
    <x v="2"/>
    <x v="1"/>
    <x v="2"/>
    <x v="6"/>
  </r>
  <r>
    <n v="7973"/>
    <s v="US-2015-126753"/>
    <d v="2015-08-16T00:00:00"/>
    <d v="2015-08-20T00:00:00"/>
    <s v="Standard Class"/>
    <s v="SP-20860"/>
    <x v="133"/>
    <x v="1"/>
    <s v="United States"/>
    <s v="Philadelphia"/>
    <x v="9"/>
    <n v="19134"/>
    <x v="3"/>
    <s v="OFF-PA-10002787"/>
    <x v="1"/>
    <x v="10"/>
    <s v="Xerox 227"/>
    <n v="10.368"/>
    <n v="2"/>
    <n v="0.2"/>
    <x v="572"/>
    <x v="2"/>
    <x v="1"/>
    <x v="2"/>
    <x v="6"/>
  </r>
  <r>
    <n v="7974"/>
    <s v="US-2015-126753"/>
    <d v="2015-08-16T00:00:00"/>
    <d v="2015-08-20T00:00:00"/>
    <s v="Standard Class"/>
    <s v="SP-20860"/>
    <x v="133"/>
    <x v="1"/>
    <s v="United States"/>
    <s v="Philadelphia"/>
    <x v="9"/>
    <n v="19134"/>
    <x v="3"/>
    <s v="OFF-BI-10003981"/>
    <x v="1"/>
    <x v="8"/>
    <s v="Avery Durable Plastic 1&quot; Binders"/>
    <n v="2.7240000000000002"/>
    <n v="2"/>
    <n v="0.7"/>
    <x v="6120"/>
    <x v="1"/>
    <x v="1"/>
    <x v="2"/>
    <x v="6"/>
  </r>
  <r>
    <n v="7975"/>
    <s v="US-2015-126753"/>
    <d v="2015-08-16T00:00:00"/>
    <d v="2015-08-20T00:00:00"/>
    <s v="Standard Class"/>
    <s v="SP-20860"/>
    <x v="133"/>
    <x v="1"/>
    <s v="United States"/>
    <s v="Philadelphia"/>
    <x v="9"/>
    <n v="19134"/>
    <x v="3"/>
    <s v="FUR-FU-10001488"/>
    <x v="0"/>
    <x v="5"/>
    <s v="Tenex 46&quot; x 60&quot; Computer Anti-Static Chairmat, Rectangular Shaped"/>
    <n v="254.352"/>
    <n v="3"/>
    <n v="0.2"/>
    <x v="232"/>
    <x v="2"/>
    <x v="1"/>
    <x v="2"/>
    <x v="6"/>
  </r>
  <r>
    <n v="7976"/>
    <s v="US-2015-126753"/>
    <d v="2015-08-16T00:00:00"/>
    <d v="2015-08-20T00:00:00"/>
    <s v="Standard Class"/>
    <s v="SP-20860"/>
    <x v="133"/>
    <x v="1"/>
    <s v="United States"/>
    <s v="Philadelphia"/>
    <x v="9"/>
    <n v="19134"/>
    <x v="3"/>
    <s v="OFF-BI-10003727"/>
    <x v="1"/>
    <x v="8"/>
    <s v="Avery Durable Slant Ring Binders With Label Holder"/>
    <n v="3.762"/>
    <n v="3"/>
    <n v="0.7"/>
    <x v="6121"/>
    <x v="1"/>
    <x v="1"/>
    <x v="2"/>
    <x v="6"/>
  </r>
  <r>
    <n v="7977"/>
    <s v="US-2015-126753"/>
    <d v="2015-08-16T00:00:00"/>
    <d v="2015-08-20T00:00:00"/>
    <s v="Standard Class"/>
    <s v="SP-20860"/>
    <x v="133"/>
    <x v="1"/>
    <s v="United States"/>
    <s v="Philadelphia"/>
    <x v="9"/>
    <n v="19134"/>
    <x v="3"/>
    <s v="OFF-PA-10000130"/>
    <x v="1"/>
    <x v="10"/>
    <s v="Xerox 199"/>
    <n v="10.272"/>
    <n v="3"/>
    <n v="0.2"/>
    <x v="1583"/>
    <x v="2"/>
    <x v="1"/>
    <x v="2"/>
    <x v="6"/>
  </r>
  <r>
    <n v="7978"/>
    <s v="CA-2014-166051"/>
    <d v="2014-05-31T00:00:00"/>
    <d v="2014-06-05T00:00:00"/>
    <s v="Standard Class"/>
    <s v="JK-15625"/>
    <x v="600"/>
    <x v="0"/>
    <s v="United States"/>
    <s v="Jackson"/>
    <x v="35"/>
    <n v="39212"/>
    <x v="0"/>
    <s v="TEC-PH-10002680"/>
    <x v="2"/>
    <x v="7"/>
    <s v="Samsung Galaxy Note 3"/>
    <n v="659.97"/>
    <n v="3"/>
    <n v="0"/>
    <x v="6122"/>
    <x v="0"/>
    <x v="2"/>
    <x v="1"/>
    <x v="5"/>
  </r>
  <r>
    <n v="7979"/>
    <s v="CA-2014-166051"/>
    <d v="2014-05-31T00:00:00"/>
    <d v="2014-06-05T00:00:00"/>
    <s v="Standard Class"/>
    <s v="JK-15625"/>
    <x v="600"/>
    <x v="0"/>
    <s v="United States"/>
    <s v="Jackson"/>
    <x v="35"/>
    <n v="39212"/>
    <x v="0"/>
    <s v="TEC-PH-10002538"/>
    <x v="2"/>
    <x v="7"/>
    <s v="Grandstream GXP1160 VoIP phone"/>
    <n v="113.73"/>
    <n v="3"/>
    <n v="0"/>
    <x v="4942"/>
    <x v="0"/>
    <x v="2"/>
    <x v="1"/>
    <x v="5"/>
  </r>
  <r>
    <n v="7980"/>
    <s v="CA-2015-113040"/>
    <d v="2015-08-27T00:00:00"/>
    <d v="2015-08-31T00:00:00"/>
    <s v="Standard Class"/>
    <s v="CC-12100"/>
    <x v="385"/>
    <x v="2"/>
    <s v="United States"/>
    <s v="Los Angeles"/>
    <x v="1"/>
    <n v="90045"/>
    <x v="1"/>
    <s v="OFF-BI-10001249"/>
    <x v="1"/>
    <x v="8"/>
    <s v="Avery Heavy-Duty EZD View Binder with Locking Rings"/>
    <n v="5.1040000000000001"/>
    <n v="1"/>
    <n v="0.2"/>
    <x v="6123"/>
    <x v="2"/>
    <x v="1"/>
    <x v="2"/>
    <x v="6"/>
  </r>
  <r>
    <n v="7981"/>
    <s v="CA-2014-103800"/>
    <d v="2014-01-03T00:00:00"/>
    <d v="2014-01-07T00:00:00"/>
    <s v="Standard Class"/>
    <s v="DP-13000"/>
    <x v="24"/>
    <x v="0"/>
    <s v="United States"/>
    <s v="Houston"/>
    <x v="5"/>
    <n v="77095"/>
    <x v="2"/>
    <s v="OFF-PA-10000174"/>
    <x v="1"/>
    <x v="10"/>
    <s v="Message Book, Wirebound, Four 5 1/2&quot; X 4&quot; Forms/Pg., 200 Dupl. Sets/Book"/>
    <n v="16.448"/>
    <n v="2"/>
    <n v="0.2"/>
    <x v="3119"/>
    <x v="2"/>
    <x v="2"/>
    <x v="3"/>
    <x v="9"/>
  </r>
  <r>
    <n v="7982"/>
    <s v="CA-2014-113383"/>
    <d v="2014-09-10T00:00:00"/>
    <d v="2014-09-13T00:00:00"/>
    <s v="First Class"/>
    <s v="SF-20065"/>
    <x v="11"/>
    <x v="0"/>
    <s v="United States"/>
    <s v="Clifton"/>
    <x v="30"/>
    <n v="7011"/>
    <x v="3"/>
    <s v="OFF-AP-10004532"/>
    <x v="1"/>
    <x v="9"/>
    <s v="Kensington 6 Outlet Guardian Standard Surge Protector"/>
    <n v="81.92"/>
    <n v="4"/>
    <n v="0"/>
    <x v="1101"/>
    <x v="0"/>
    <x v="2"/>
    <x v="2"/>
    <x v="8"/>
  </r>
  <r>
    <n v="7983"/>
    <s v="CA-2014-113383"/>
    <d v="2014-09-10T00:00:00"/>
    <d v="2014-09-13T00:00:00"/>
    <s v="First Class"/>
    <s v="SF-20065"/>
    <x v="11"/>
    <x v="0"/>
    <s v="United States"/>
    <s v="Clifton"/>
    <x v="30"/>
    <n v="7011"/>
    <x v="3"/>
    <s v="FUR-FU-10001986"/>
    <x v="0"/>
    <x v="5"/>
    <s v="Dana Fluorescent Magnifying Lamp, White, 36&quot;"/>
    <n v="254.9"/>
    <n v="5"/>
    <n v="0"/>
    <x v="6124"/>
    <x v="0"/>
    <x v="2"/>
    <x v="2"/>
    <x v="8"/>
  </r>
  <r>
    <n v="7984"/>
    <s v="CA-2017-152499"/>
    <d v="2017-01-22T00:00:00"/>
    <d v="2017-01-25T00:00:00"/>
    <s v="Second Class"/>
    <s v="EH-13765"/>
    <x v="553"/>
    <x v="1"/>
    <s v="United States"/>
    <s v="Chicago"/>
    <x v="10"/>
    <n v="60623"/>
    <x v="2"/>
    <s v="OFF-FA-10002975"/>
    <x v="1"/>
    <x v="13"/>
    <s v="Staples"/>
    <n v="15.12"/>
    <n v="5"/>
    <n v="0.2"/>
    <x v="1183"/>
    <x v="2"/>
    <x v="3"/>
    <x v="3"/>
    <x v="9"/>
  </r>
  <r>
    <n v="7985"/>
    <s v="CA-2017-152499"/>
    <d v="2017-01-22T00:00:00"/>
    <d v="2017-01-25T00:00:00"/>
    <s v="Second Class"/>
    <s v="EH-13765"/>
    <x v="553"/>
    <x v="1"/>
    <s v="United States"/>
    <s v="Chicago"/>
    <x v="10"/>
    <n v="60623"/>
    <x v="2"/>
    <s v="OFF-AR-10003481"/>
    <x v="1"/>
    <x v="6"/>
    <s v="Newell 348"/>
    <n v="7.8719999999999999"/>
    <n v="3"/>
    <n v="0.2"/>
    <x v="3385"/>
    <x v="2"/>
    <x v="3"/>
    <x v="3"/>
    <x v="9"/>
  </r>
  <r>
    <n v="7986"/>
    <s v="CA-2016-151498"/>
    <d v="2016-04-21T00:00:00"/>
    <d v="2016-04-24T00:00:00"/>
    <s v="First Class"/>
    <s v="DN-13690"/>
    <x v="35"/>
    <x v="0"/>
    <s v="United States"/>
    <s v="Seattle"/>
    <x v="4"/>
    <n v="98115"/>
    <x v="1"/>
    <s v="OFF-BI-10004967"/>
    <x v="1"/>
    <x v="8"/>
    <s v="Round Ring Binders"/>
    <n v="8.32"/>
    <n v="5"/>
    <n v="0.2"/>
    <x v="5359"/>
    <x v="2"/>
    <x v="0"/>
    <x v="1"/>
    <x v="3"/>
  </r>
  <r>
    <n v="7987"/>
    <s v="CA-2016-137939"/>
    <d v="2016-07-20T00:00:00"/>
    <d v="2016-07-23T00:00:00"/>
    <s v="Second Class"/>
    <s v="PJ-19015"/>
    <x v="307"/>
    <x v="0"/>
    <s v="United States"/>
    <s v="Long Beach"/>
    <x v="15"/>
    <n v="11561"/>
    <x v="3"/>
    <s v="TEC-PH-10003589"/>
    <x v="2"/>
    <x v="7"/>
    <s v="invisibleSHIELD by ZAGG Smudge-Free Screen Protector"/>
    <n v="89.95"/>
    <n v="5"/>
    <n v="0"/>
    <x v="5976"/>
    <x v="0"/>
    <x v="0"/>
    <x v="2"/>
    <x v="7"/>
  </r>
  <r>
    <n v="7988"/>
    <s v="US-2016-117793"/>
    <d v="2016-08-23T00:00:00"/>
    <d v="2016-08-29T00:00:00"/>
    <s v="Standard Class"/>
    <s v="MA-17560"/>
    <x v="15"/>
    <x v="2"/>
    <s v="United States"/>
    <s v="Sheboygan"/>
    <x v="6"/>
    <n v="53081"/>
    <x v="2"/>
    <s v="OFF-LA-10002945"/>
    <x v="1"/>
    <x v="2"/>
    <s v="Permanent Self-Adhesive File Folder Labels for Typewriters, 1 1/8 x 3 1/2, White"/>
    <n v="25.2"/>
    <n v="4"/>
    <n v="0"/>
    <x v="2711"/>
    <x v="0"/>
    <x v="0"/>
    <x v="2"/>
    <x v="6"/>
  </r>
  <r>
    <n v="7989"/>
    <s v="US-2016-117793"/>
    <d v="2016-08-23T00:00:00"/>
    <d v="2016-08-29T00:00:00"/>
    <s v="Standard Class"/>
    <s v="MA-17560"/>
    <x v="15"/>
    <x v="2"/>
    <s v="United States"/>
    <s v="Sheboygan"/>
    <x v="6"/>
    <n v="53081"/>
    <x v="2"/>
    <s v="OFF-LA-10003537"/>
    <x v="1"/>
    <x v="2"/>
    <s v="Avery 515"/>
    <n v="37.590000000000003"/>
    <n v="3"/>
    <n v="0"/>
    <x v="3509"/>
    <x v="0"/>
    <x v="0"/>
    <x v="2"/>
    <x v="6"/>
  </r>
  <r>
    <n v="7990"/>
    <s v="US-2016-117793"/>
    <d v="2016-08-23T00:00:00"/>
    <d v="2016-08-29T00:00:00"/>
    <s v="Standard Class"/>
    <s v="MA-17560"/>
    <x v="15"/>
    <x v="2"/>
    <s v="United States"/>
    <s v="Sheboygan"/>
    <x v="6"/>
    <n v="53081"/>
    <x v="2"/>
    <s v="OFF-ST-10002406"/>
    <x v="1"/>
    <x v="4"/>
    <s v="Pizazz Global Quick File"/>
    <n v="14.97"/>
    <n v="1"/>
    <n v="0"/>
    <x v="2991"/>
    <x v="0"/>
    <x v="0"/>
    <x v="2"/>
    <x v="6"/>
  </r>
  <r>
    <n v="7991"/>
    <s v="US-2016-117793"/>
    <d v="2016-08-23T00:00:00"/>
    <d v="2016-08-29T00:00:00"/>
    <s v="Standard Class"/>
    <s v="MA-17560"/>
    <x v="15"/>
    <x v="2"/>
    <s v="United States"/>
    <s v="Sheboygan"/>
    <x v="6"/>
    <n v="53081"/>
    <x v="2"/>
    <s v="TEC-AC-10003433"/>
    <x v="2"/>
    <x v="11"/>
    <s v="Maxell 4.7GB DVD+R 5/Pack"/>
    <n v="1.98"/>
    <n v="2"/>
    <n v="0"/>
    <x v="6125"/>
    <x v="0"/>
    <x v="0"/>
    <x v="2"/>
    <x v="6"/>
  </r>
  <r>
    <n v="7992"/>
    <s v="CA-2016-133872"/>
    <d v="2016-06-14T00:00:00"/>
    <d v="2016-06-17T00:00:00"/>
    <s v="First Class"/>
    <s v="VM-21835"/>
    <x v="718"/>
    <x v="0"/>
    <s v="United States"/>
    <s v="Boca Raton"/>
    <x v="2"/>
    <n v="33433"/>
    <x v="0"/>
    <s v="OFF-BI-10002082"/>
    <x v="1"/>
    <x v="8"/>
    <s v="GBC Twin Loop Wire Binding Elements"/>
    <n v="39.936"/>
    <n v="4"/>
    <n v="0.7"/>
    <x v="6126"/>
    <x v="1"/>
    <x v="0"/>
    <x v="1"/>
    <x v="1"/>
  </r>
  <r>
    <n v="7993"/>
    <s v="CA-2016-133872"/>
    <d v="2016-06-14T00:00:00"/>
    <d v="2016-06-17T00:00:00"/>
    <s v="First Class"/>
    <s v="VM-21835"/>
    <x v="718"/>
    <x v="0"/>
    <s v="United States"/>
    <s v="Boca Raton"/>
    <x v="2"/>
    <n v="33433"/>
    <x v="0"/>
    <s v="TEC-AC-10000521"/>
    <x v="2"/>
    <x v="11"/>
    <s v="Verbatim Slim CD and DVD Storage Cases, 50/Pack"/>
    <n v="18.463999999999999"/>
    <n v="2"/>
    <n v="0.2"/>
    <x v="6127"/>
    <x v="2"/>
    <x v="0"/>
    <x v="1"/>
    <x v="1"/>
  </r>
  <r>
    <n v="7994"/>
    <s v="US-2015-165743"/>
    <d v="2015-11-20T00:00:00"/>
    <d v="2015-11-23T00:00:00"/>
    <s v="Second Class"/>
    <s v="MM-18055"/>
    <x v="514"/>
    <x v="0"/>
    <s v="United States"/>
    <s v="Aurora"/>
    <x v="22"/>
    <n v="80013"/>
    <x v="1"/>
    <s v="OFF-BI-10001982"/>
    <x v="1"/>
    <x v="8"/>
    <s v="Wilson Jones Custom Binder Spines &amp; Labels"/>
    <n v="4.8959999999999999"/>
    <n v="3"/>
    <n v="0.7"/>
    <x v="328"/>
    <x v="1"/>
    <x v="1"/>
    <x v="0"/>
    <x v="0"/>
  </r>
  <r>
    <n v="7995"/>
    <s v="US-2015-165743"/>
    <d v="2015-11-20T00:00:00"/>
    <d v="2015-11-23T00:00:00"/>
    <s v="Second Class"/>
    <s v="MM-18055"/>
    <x v="514"/>
    <x v="0"/>
    <s v="United States"/>
    <s v="Aurora"/>
    <x v="22"/>
    <n v="80013"/>
    <x v="1"/>
    <s v="FUR-BO-10002268"/>
    <x v="0"/>
    <x v="0"/>
    <s v="Sauder Barrister Bookcases"/>
    <n v="145.76400000000001"/>
    <n v="6"/>
    <n v="0.7"/>
    <x v="6128"/>
    <x v="1"/>
    <x v="1"/>
    <x v="0"/>
    <x v="0"/>
  </r>
  <r>
    <n v="7996"/>
    <s v="US-2015-165743"/>
    <d v="2015-11-20T00:00:00"/>
    <d v="2015-11-23T00:00:00"/>
    <s v="Second Class"/>
    <s v="MM-18055"/>
    <x v="514"/>
    <x v="0"/>
    <s v="United States"/>
    <s v="Aurora"/>
    <x v="22"/>
    <n v="80013"/>
    <x v="1"/>
    <s v="OFF-BI-10001758"/>
    <x v="1"/>
    <x v="8"/>
    <s v="Wilson Jones 14 Line Acrylic Coated Pressboard Data Binders"/>
    <n v="9.6120000000000001"/>
    <n v="6"/>
    <n v="0.7"/>
    <x v="6129"/>
    <x v="1"/>
    <x v="1"/>
    <x v="0"/>
    <x v="0"/>
  </r>
  <r>
    <n v="7997"/>
    <s v="US-2017-105998"/>
    <d v="2017-11-03T00:00:00"/>
    <d v="2017-11-05T00:00:00"/>
    <s v="First Class"/>
    <s v="CR-12580"/>
    <x v="615"/>
    <x v="2"/>
    <s v="United States"/>
    <s v="San Diego"/>
    <x v="1"/>
    <n v="92037"/>
    <x v="1"/>
    <s v="TEC-AC-10004469"/>
    <x v="2"/>
    <x v="11"/>
    <s v="Microsoft Sculpt Comfort Mouse"/>
    <n v="199.75"/>
    <n v="5"/>
    <n v="0"/>
    <x v="6130"/>
    <x v="0"/>
    <x v="3"/>
    <x v="0"/>
    <x v="0"/>
  </r>
  <r>
    <n v="7998"/>
    <s v="US-2017-105998"/>
    <d v="2017-11-03T00:00:00"/>
    <d v="2017-11-05T00:00:00"/>
    <s v="First Class"/>
    <s v="CR-12580"/>
    <x v="615"/>
    <x v="2"/>
    <s v="United States"/>
    <s v="San Diego"/>
    <x v="1"/>
    <n v="92037"/>
    <x v="1"/>
    <s v="FUR-TA-10001095"/>
    <x v="0"/>
    <x v="3"/>
    <s v="Chromcraft Round Conference Tables"/>
    <n v="1673.184"/>
    <n v="12"/>
    <n v="0.2"/>
    <x v="6131"/>
    <x v="2"/>
    <x v="3"/>
    <x v="0"/>
    <x v="0"/>
  </r>
  <r>
    <n v="7999"/>
    <s v="US-2014-148194"/>
    <d v="2014-05-04T00:00:00"/>
    <d v="2014-05-07T00:00:00"/>
    <s v="First Class"/>
    <s v="BS-11365"/>
    <x v="740"/>
    <x v="1"/>
    <s v="United States"/>
    <s v="Seattle"/>
    <x v="4"/>
    <n v="98105"/>
    <x v="1"/>
    <s v="FUR-FU-10001852"/>
    <x v="0"/>
    <x v="5"/>
    <s v="Eldon Regeneration Recycled Desk Accessories, Smoke"/>
    <n v="12.18"/>
    <n v="7"/>
    <n v="0"/>
    <x v="6132"/>
    <x v="0"/>
    <x v="2"/>
    <x v="1"/>
    <x v="5"/>
  </r>
  <r>
    <n v="8000"/>
    <s v="US-2014-148194"/>
    <d v="2014-05-04T00:00:00"/>
    <d v="2014-05-07T00:00:00"/>
    <s v="First Class"/>
    <s v="BS-11365"/>
    <x v="740"/>
    <x v="1"/>
    <s v="United States"/>
    <s v="Seattle"/>
    <x v="4"/>
    <n v="98105"/>
    <x v="1"/>
    <s v="OFF-AP-10000696"/>
    <x v="1"/>
    <x v="9"/>
    <s v="Holmes Odor Grabber"/>
    <n v="57.68"/>
    <n v="4"/>
    <n v="0"/>
    <x v="6133"/>
    <x v="0"/>
    <x v="2"/>
    <x v="1"/>
    <x v="5"/>
  </r>
  <r>
    <n v="8001"/>
    <s v="US-2015-151407"/>
    <d v="2015-11-08T00:00:00"/>
    <d v="2015-11-12T00:00:00"/>
    <s v="Standard Class"/>
    <s v="RD-19585"/>
    <x v="361"/>
    <x v="0"/>
    <s v="United States"/>
    <s v="Dubuque"/>
    <x v="23"/>
    <n v="52001"/>
    <x v="2"/>
    <s v="TEC-PH-10003885"/>
    <x v="2"/>
    <x v="7"/>
    <s v="Cisco SPA508G"/>
    <n v="263.95999999999998"/>
    <n v="4"/>
    <n v="0"/>
    <x v="6134"/>
    <x v="0"/>
    <x v="1"/>
    <x v="0"/>
    <x v="0"/>
  </r>
  <r>
    <n v="8002"/>
    <s v="CA-2015-110870"/>
    <d v="2015-12-12T00:00:00"/>
    <d v="2015-12-15T00:00:00"/>
    <s v="First Class"/>
    <s v="KD-16270"/>
    <x v="30"/>
    <x v="0"/>
    <s v="United States"/>
    <s v="Los Angeles"/>
    <x v="1"/>
    <n v="90032"/>
    <x v="1"/>
    <s v="TEC-AC-10002926"/>
    <x v="2"/>
    <x v="11"/>
    <s v="Logitech Wireless Marathon Mouse M705"/>
    <n v="299.94"/>
    <n v="6"/>
    <n v="0"/>
    <x v="6135"/>
    <x v="0"/>
    <x v="1"/>
    <x v="0"/>
    <x v="4"/>
  </r>
  <r>
    <n v="8003"/>
    <s v="CA-2015-110870"/>
    <d v="2015-12-12T00:00:00"/>
    <d v="2015-12-15T00:00:00"/>
    <s v="First Class"/>
    <s v="KD-16270"/>
    <x v="30"/>
    <x v="0"/>
    <s v="United States"/>
    <s v="Los Angeles"/>
    <x v="1"/>
    <n v="90032"/>
    <x v="1"/>
    <s v="OFF-SU-10001225"/>
    <x v="1"/>
    <x v="14"/>
    <s v="Staple remover"/>
    <n v="25.76"/>
    <n v="7"/>
    <n v="0"/>
    <x v="6136"/>
    <x v="0"/>
    <x v="1"/>
    <x v="0"/>
    <x v="4"/>
  </r>
  <r>
    <n v="8004"/>
    <s v="CA-2014-143210"/>
    <d v="2014-12-01T00:00:00"/>
    <d v="2014-12-03T00:00:00"/>
    <s v="First Class"/>
    <s v="AA-10645"/>
    <x v="731"/>
    <x v="0"/>
    <s v="United States"/>
    <s v="Lowell"/>
    <x v="31"/>
    <n v="1852"/>
    <x v="3"/>
    <s v="TEC-PH-10004434"/>
    <x v="2"/>
    <x v="7"/>
    <s v="Cisco IP Phone 7961G VoIP phone - Dark gray"/>
    <n v="271.89999999999998"/>
    <n v="2"/>
    <n v="0"/>
    <x v="6137"/>
    <x v="0"/>
    <x v="2"/>
    <x v="0"/>
    <x v="4"/>
  </r>
  <r>
    <n v="8005"/>
    <s v="CA-2014-143210"/>
    <d v="2014-12-01T00:00:00"/>
    <d v="2014-12-03T00:00:00"/>
    <s v="First Class"/>
    <s v="AA-10645"/>
    <x v="731"/>
    <x v="0"/>
    <s v="United States"/>
    <s v="Lowell"/>
    <x v="31"/>
    <n v="1852"/>
    <x v="3"/>
    <s v="FUR-FU-10003878"/>
    <x v="0"/>
    <x v="5"/>
    <s v="Linden 10&quot; Round Wall Clock, Black"/>
    <n v="45.84"/>
    <n v="3"/>
    <n v="0"/>
    <x v="6138"/>
    <x v="0"/>
    <x v="2"/>
    <x v="0"/>
    <x v="4"/>
  </r>
  <r>
    <n v="8006"/>
    <s v="CA-2014-143210"/>
    <d v="2014-12-01T00:00:00"/>
    <d v="2014-12-03T00:00:00"/>
    <s v="First Class"/>
    <s v="AA-10645"/>
    <x v="731"/>
    <x v="0"/>
    <s v="United States"/>
    <s v="Lowell"/>
    <x v="31"/>
    <n v="1852"/>
    <x v="3"/>
    <s v="FUR-FU-10002268"/>
    <x v="0"/>
    <x v="5"/>
    <s v="Ultra Door Push Plate"/>
    <n v="9.82"/>
    <n v="2"/>
    <n v="0"/>
    <x v="3343"/>
    <x v="0"/>
    <x v="2"/>
    <x v="0"/>
    <x v="4"/>
  </r>
  <r>
    <n v="8007"/>
    <s v="CA-2016-139808"/>
    <d v="2016-10-07T00:00:00"/>
    <d v="2016-10-11T00:00:00"/>
    <s v="Standard Class"/>
    <s v="MC-18100"/>
    <x v="498"/>
    <x v="0"/>
    <s v="United States"/>
    <s v="Marysville"/>
    <x v="4"/>
    <n v="98270"/>
    <x v="1"/>
    <s v="OFF-FA-10001883"/>
    <x v="1"/>
    <x v="13"/>
    <s v="Alliance Super-Size Bands, Assorted Sizes"/>
    <n v="93.36"/>
    <n v="12"/>
    <n v="0"/>
    <x v="6139"/>
    <x v="0"/>
    <x v="0"/>
    <x v="0"/>
    <x v="2"/>
  </r>
  <r>
    <n v="8008"/>
    <s v="CA-2015-110863"/>
    <d v="2015-11-17T00:00:00"/>
    <d v="2015-11-24T00:00:00"/>
    <s v="Standard Class"/>
    <s v="AA-10645"/>
    <x v="731"/>
    <x v="0"/>
    <s v="United States"/>
    <s v="Oklahoma City"/>
    <x v="26"/>
    <n v="73120"/>
    <x v="2"/>
    <s v="OFF-ST-10002756"/>
    <x v="1"/>
    <x v="4"/>
    <s v="Tennsco Stur-D-Stor Boltless Shelving, 5 Shelves, 24&quot; Deep, Sand"/>
    <n v="541.24"/>
    <n v="4"/>
    <n v="0"/>
    <x v="6140"/>
    <x v="0"/>
    <x v="1"/>
    <x v="0"/>
    <x v="0"/>
  </r>
  <r>
    <n v="8009"/>
    <s v="CA-2015-110863"/>
    <d v="2015-11-17T00:00:00"/>
    <d v="2015-11-24T00:00:00"/>
    <s v="Standard Class"/>
    <s v="AA-10645"/>
    <x v="731"/>
    <x v="0"/>
    <s v="United States"/>
    <s v="Oklahoma City"/>
    <x v="26"/>
    <n v="73120"/>
    <x v="2"/>
    <s v="OFF-PA-10000474"/>
    <x v="1"/>
    <x v="10"/>
    <s v="Easy-staple paper"/>
    <n v="106.32"/>
    <n v="3"/>
    <n v="0"/>
    <x v="2056"/>
    <x v="0"/>
    <x v="1"/>
    <x v="0"/>
    <x v="0"/>
  </r>
  <r>
    <n v="8010"/>
    <s v="CA-2015-110863"/>
    <d v="2015-11-17T00:00:00"/>
    <d v="2015-11-24T00:00:00"/>
    <s v="Standard Class"/>
    <s v="AA-10645"/>
    <x v="731"/>
    <x v="0"/>
    <s v="United States"/>
    <s v="Oklahoma City"/>
    <x v="26"/>
    <n v="73120"/>
    <x v="2"/>
    <s v="FUR-CH-10002073"/>
    <x v="0"/>
    <x v="1"/>
    <s v="Hon Olson Stacker Chairs"/>
    <n v="1323.9"/>
    <n v="5"/>
    <n v="0"/>
    <x v="6141"/>
    <x v="0"/>
    <x v="1"/>
    <x v="0"/>
    <x v="0"/>
  </r>
  <r>
    <n v="8011"/>
    <s v="CA-2014-127859"/>
    <d v="2014-03-17T00:00:00"/>
    <d v="2014-03-20T00:00:00"/>
    <s v="Second Class"/>
    <s v="QJ-19255"/>
    <x v="425"/>
    <x v="1"/>
    <s v="United States"/>
    <s v="Philadelphia"/>
    <x v="9"/>
    <n v="19134"/>
    <x v="3"/>
    <s v="OFF-PA-10003641"/>
    <x v="1"/>
    <x v="10"/>
    <s v="Xerox 1909"/>
    <n v="126.624"/>
    <n v="6"/>
    <n v="0.2"/>
    <x v="6142"/>
    <x v="2"/>
    <x v="2"/>
    <x v="3"/>
    <x v="10"/>
  </r>
  <r>
    <n v="8012"/>
    <s v="US-2015-136427"/>
    <d v="2015-06-20T00:00:00"/>
    <d v="2015-06-23T00:00:00"/>
    <s v="First Class"/>
    <s v="JM-16195"/>
    <x v="594"/>
    <x v="0"/>
    <s v="United States"/>
    <s v="Aurora"/>
    <x v="22"/>
    <n v="80013"/>
    <x v="1"/>
    <s v="TEC-PH-10002070"/>
    <x v="2"/>
    <x v="7"/>
    <s v="Griffin GC36547 PowerJolt SE Lightning Charger"/>
    <n v="125.944"/>
    <n v="7"/>
    <n v="0.2"/>
    <x v="6143"/>
    <x v="2"/>
    <x v="1"/>
    <x v="1"/>
    <x v="1"/>
  </r>
  <r>
    <n v="8013"/>
    <s v="CA-2017-120168"/>
    <d v="2017-05-25T00:00:00"/>
    <d v="2017-05-25T00:00:00"/>
    <s v="Same Day"/>
    <s v="TB-21625"/>
    <x v="577"/>
    <x v="0"/>
    <s v="United States"/>
    <s v="New York City"/>
    <x v="15"/>
    <n v="10009"/>
    <x v="3"/>
    <s v="OFF-BI-10004519"/>
    <x v="1"/>
    <x v="8"/>
    <s v="GBC DocuBind P100 Manual Binding Machine"/>
    <n v="663.92"/>
    <n v="5"/>
    <n v="0.2"/>
    <x v="6144"/>
    <x v="2"/>
    <x v="3"/>
    <x v="1"/>
    <x v="5"/>
  </r>
  <r>
    <n v="8014"/>
    <s v="CA-2017-120168"/>
    <d v="2017-05-25T00:00:00"/>
    <d v="2017-05-25T00:00:00"/>
    <s v="Same Day"/>
    <s v="TB-21625"/>
    <x v="577"/>
    <x v="0"/>
    <s v="United States"/>
    <s v="New York City"/>
    <x v="15"/>
    <n v="10009"/>
    <x v="3"/>
    <s v="TEC-AC-10002167"/>
    <x v="2"/>
    <x v="11"/>
    <s v="Imation 8gb Micro Traveldrive Usb 2.0 Flash Drive"/>
    <n v="120"/>
    <n v="8"/>
    <n v="0"/>
    <x v="3389"/>
    <x v="0"/>
    <x v="3"/>
    <x v="1"/>
    <x v="5"/>
  </r>
  <r>
    <n v="8015"/>
    <s v="CA-2017-120168"/>
    <d v="2017-05-25T00:00:00"/>
    <d v="2017-05-25T00:00:00"/>
    <s v="Same Day"/>
    <s v="TB-21625"/>
    <x v="577"/>
    <x v="0"/>
    <s v="United States"/>
    <s v="New York City"/>
    <x v="15"/>
    <n v="10009"/>
    <x v="3"/>
    <s v="OFF-FA-10000936"/>
    <x v="1"/>
    <x v="13"/>
    <s v="Acco Hot Clips Clips to Go"/>
    <n v="3.29"/>
    <n v="1"/>
    <n v="0"/>
    <x v="6145"/>
    <x v="0"/>
    <x v="3"/>
    <x v="1"/>
    <x v="5"/>
  </r>
  <r>
    <n v="8016"/>
    <s v="CA-2017-120168"/>
    <d v="2017-05-25T00:00:00"/>
    <d v="2017-05-25T00:00:00"/>
    <s v="Same Day"/>
    <s v="TB-21625"/>
    <x v="577"/>
    <x v="0"/>
    <s v="United States"/>
    <s v="New York City"/>
    <x v="15"/>
    <n v="10009"/>
    <x v="3"/>
    <s v="FUR-FU-10000732"/>
    <x v="0"/>
    <x v="5"/>
    <s v="Eldon 200 Class Desk Accessories"/>
    <n v="18.84"/>
    <n v="3"/>
    <n v="0"/>
    <x v="618"/>
    <x v="0"/>
    <x v="3"/>
    <x v="1"/>
    <x v="5"/>
  </r>
  <r>
    <n v="8017"/>
    <s v="US-2014-131870"/>
    <d v="2014-09-09T00:00:00"/>
    <d v="2014-09-11T00:00:00"/>
    <s v="First Class"/>
    <s v="NF-18595"/>
    <x v="376"/>
    <x v="2"/>
    <s v="United States"/>
    <s v="Lancaster"/>
    <x v="24"/>
    <n v="43130"/>
    <x v="3"/>
    <s v="FUR-FU-10002501"/>
    <x v="0"/>
    <x v="5"/>
    <s v="Nu-Dell Executive Frame"/>
    <n v="60.671999999999997"/>
    <n v="6"/>
    <n v="0.2"/>
    <x v="6146"/>
    <x v="2"/>
    <x v="2"/>
    <x v="2"/>
    <x v="8"/>
  </r>
  <r>
    <n v="8018"/>
    <s v="US-2014-131870"/>
    <d v="2014-09-09T00:00:00"/>
    <d v="2014-09-11T00:00:00"/>
    <s v="First Class"/>
    <s v="NF-18595"/>
    <x v="376"/>
    <x v="2"/>
    <s v="United States"/>
    <s v="Lancaster"/>
    <x v="24"/>
    <n v="43130"/>
    <x v="3"/>
    <s v="OFF-AR-10000634"/>
    <x v="1"/>
    <x v="6"/>
    <s v="Newell 320"/>
    <n v="30.815999999999999"/>
    <n v="9"/>
    <n v="0.2"/>
    <x v="973"/>
    <x v="2"/>
    <x v="2"/>
    <x v="2"/>
    <x v="8"/>
  </r>
  <r>
    <n v="8019"/>
    <s v="CA-2017-114804"/>
    <d v="2017-10-17T00:00:00"/>
    <d v="2017-10-19T00:00:00"/>
    <s v="Second Class"/>
    <s v="BF-11020"/>
    <x v="292"/>
    <x v="1"/>
    <s v="United States"/>
    <s v="Modesto"/>
    <x v="1"/>
    <n v="95351"/>
    <x v="1"/>
    <s v="TEC-PH-10001700"/>
    <x v="2"/>
    <x v="7"/>
    <s v="Panasonic KX-TG6844B Expandable Digital Cordless Telephone"/>
    <n v="52.792000000000002"/>
    <n v="1"/>
    <n v="0.2"/>
    <x v="5872"/>
    <x v="2"/>
    <x v="3"/>
    <x v="0"/>
    <x v="2"/>
  </r>
  <r>
    <n v="8020"/>
    <s v="CA-2017-167227"/>
    <d v="2017-11-02T00:00:00"/>
    <d v="2017-11-05T00:00:00"/>
    <s v="First Class"/>
    <s v="NP-18670"/>
    <x v="73"/>
    <x v="0"/>
    <s v="United States"/>
    <s v="Saint Louis"/>
    <x v="25"/>
    <n v="63116"/>
    <x v="2"/>
    <s v="OFF-AP-10001962"/>
    <x v="1"/>
    <x v="9"/>
    <s v="Black &amp; Decker Filter for Double Action Dustbuster Cordless Vac BLDV7210"/>
    <n v="83.9"/>
    <n v="10"/>
    <n v="0"/>
    <x v="6147"/>
    <x v="0"/>
    <x v="3"/>
    <x v="0"/>
    <x v="0"/>
  </r>
  <r>
    <n v="8021"/>
    <s v="CA-2017-167227"/>
    <d v="2017-11-02T00:00:00"/>
    <d v="2017-11-05T00:00:00"/>
    <s v="First Class"/>
    <s v="NP-18670"/>
    <x v="73"/>
    <x v="0"/>
    <s v="United States"/>
    <s v="Saint Louis"/>
    <x v="25"/>
    <n v="63116"/>
    <x v="2"/>
    <s v="OFF-PA-10001838"/>
    <x v="1"/>
    <x v="10"/>
    <s v="Adams Telephone Message Book W/Dividers/Space For Phone Numbers, 5 1/4&quot;X8 1/2&quot;, 300/Messages"/>
    <n v="11.76"/>
    <n v="2"/>
    <n v="0"/>
    <x v="3887"/>
    <x v="0"/>
    <x v="3"/>
    <x v="0"/>
    <x v="0"/>
  </r>
  <r>
    <n v="8022"/>
    <s v="CA-2014-129189"/>
    <d v="2014-07-21T00:00:00"/>
    <d v="2014-07-25T00:00:00"/>
    <s v="Standard Class"/>
    <s v="HM-14860"/>
    <x v="447"/>
    <x v="1"/>
    <s v="United States"/>
    <s v="Dallas"/>
    <x v="5"/>
    <n v="75217"/>
    <x v="2"/>
    <s v="OFF-AP-10000124"/>
    <x v="1"/>
    <x v="9"/>
    <s v="Acco 6 Outlet Guardian Basic Surge Suppressor"/>
    <n v="4.992"/>
    <n v="3"/>
    <n v="0.8"/>
    <x v="6148"/>
    <x v="1"/>
    <x v="2"/>
    <x v="2"/>
    <x v="7"/>
  </r>
  <r>
    <n v="8023"/>
    <s v="CA-2014-129189"/>
    <d v="2014-07-21T00:00:00"/>
    <d v="2014-07-25T00:00:00"/>
    <s v="Standard Class"/>
    <s v="HM-14860"/>
    <x v="447"/>
    <x v="1"/>
    <s v="United States"/>
    <s v="Dallas"/>
    <x v="5"/>
    <n v="75217"/>
    <x v="2"/>
    <s v="OFF-EN-10003567"/>
    <x v="1"/>
    <x v="12"/>
    <s v="Inter-Office Recycled Envelopes, Brown Kraft, Button-String,10&quot; x 13&quot; , 100/Box"/>
    <n v="87.92"/>
    <n v="5"/>
    <n v="0.2"/>
    <x v="6149"/>
    <x v="2"/>
    <x v="2"/>
    <x v="2"/>
    <x v="7"/>
  </r>
  <r>
    <n v="8024"/>
    <s v="CA-2014-129189"/>
    <d v="2014-07-21T00:00:00"/>
    <d v="2014-07-25T00:00:00"/>
    <s v="Standard Class"/>
    <s v="HM-14860"/>
    <x v="447"/>
    <x v="1"/>
    <s v="United States"/>
    <s v="Dallas"/>
    <x v="5"/>
    <n v="75217"/>
    <x v="2"/>
    <s v="FUR-CH-10004997"/>
    <x v="0"/>
    <x v="1"/>
    <s v="Hon Every-Day Series Multi-Task Chairs"/>
    <n v="657.93"/>
    <n v="5"/>
    <n v="0.3"/>
    <x v="3111"/>
    <x v="1"/>
    <x v="2"/>
    <x v="2"/>
    <x v="7"/>
  </r>
  <r>
    <n v="8025"/>
    <s v="CA-2014-129189"/>
    <d v="2014-07-21T00:00:00"/>
    <d v="2014-07-25T00:00:00"/>
    <s v="Standard Class"/>
    <s v="HM-14860"/>
    <x v="447"/>
    <x v="1"/>
    <s v="United States"/>
    <s v="Dallas"/>
    <x v="5"/>
    <n v="75217"/>
    <x v="2"/>
    <s v="OFF-BI-10000494"/>
    <x v="1"/>
    <x v="8"/>
    <s v="Acco Economy Flexible Poly Round Ring Binder"/>
    <n v="1.044"/>
    <n v="1"/>
    <n v="0.8"/>
    <x v="6150"/>
    <x v="1"/>
    <x v="2"/>
    <x v="2"/>
    <x v="7"/>
  </r>
  <r>
    <n v="8026"/>
    <s v="CA-2015-132465"/>
    <d v="2015-09-11T00:00:00"/>
    <d v="2015-09-15T00:00:00"/>
    <s v="Second Class"/>
    <s v="DM-13525"/>
    <x v="760"/>
    <x v="1"/>
    <s v="United States"/>
    <s v="New York City"/>
    <x v="15"/>
    <n v="10035"/>
    <x v="3"/>
    <s v="FUR-FU-10000277"/>
    <x v="0"/>
    <x v="5"/>
    <s v="Deflect-o DuraMat Antistatic Studded Beveled Mat for Medium Pile Carpeting"/>
    <n v="210.68"/>
    <n v="2"/>
    <n v="0"/>
    <x v="6151"/>
    <x v="0"/>
    <x v="1"/>
    <x v="2"/>
    <x v="8"/>
  </r>
  <r>
    <n v="8027"/>
    <s v="CA-2015-132465"/>
    <d v="2015-09-11T00:00:00"/>
    <d v="2015-09-15T00:00:00"/>
    <s v="Second Class"/>
    <s v="DM-13525"/>
    <x v="760"/>
    <x v="1"/>
    <s v="United States"/>
    <s v="New York City"/>
    <x v="15"/>
    <n v="10035"/>
    <x v="3"/>
    <s v="OFF-ST-10003641"/>
    <x v="1"/>
    <x v="4"/>
    <s v="Space Solutions Industrial Galvanized Steel Shelving."/>
    <n v="78.8"/>
    <n v="1"/>
    <n v="0"/>
    <x v="6152"/>
    <x v="0"/>
    <x v="1"/>
    <x v="2"/>
    <x v="8"/>
  </r>
  <r>
    <n v="8028"/>
    <s v="CA-2015-132465"/>
    <d v="2015-09-11T00:00:00"/>
    <d v="2015-09-15T00:00:00"/>
    <s v="Second Class"/>
    <s v="DM-13525"/>
    <x v="760"/>
    <x v="1"/>
    <s v="United States"/>
    <s v="New York City"/>
    <x v="15"/>
    <n v="10035"/>
    <x v="3"/>
    <s v="TEC-AC-10001998"/>
    <x v="2"/>
    <x v="11"/>
    <s v="Logitech LS21 Speaker System - PC Multimedia - 2.1-CH - Wired"/>
    <n v="19.989999999999998"/>
    <n v="1"/>
    <n v="0"/>
    <x v="86"/>
    <x v="0"/>
    <x v="1"/>
    <x v="2"/>
    <x v="8"/>
  </r>
  <r>
    <n v="8029"/>
    <s v="CA-2015-132465"/>
    <d v="2015-09-11T00:00:00"/>
    <d v="2015-09-15T00:00:00"/>
    <s v="Second Class"/>
    <s v="DM-13525"/>
    <x v="760"/>
    <x v="1"/>
    <s v="United States"/>
    <s v="New York City"/>
    <x v="15"/>
    <n v="10035"/>
    <x v="3"/>
    <s v="OFF-ST-10001932"/>
    <x v="1"/>
    <x v="4"/>
    <s v="Fellowes Staxonsteel Drawer Files"/>
    <n v="772.68"/>
    <n v="4"/>
    <n v="0"/>
    <x v="4923"/>
    <x v="0"/>
    <x v="1"/>
    <x v="2"/>
    <x v="8"/>
  </r>
  <r>
    <n v="8030"/>
    <s v="CA-2016-166373"/>
    <d v="2016-10-21T00:00:00"/>
    <d v="2016-10-25T00:00:00"/>
    <s v="Standard Class"/>
    <s v="JF-15565"/>
    <x v="535"/>
    <x v="0"/>
    <s v="United States"/>
    <s v="San Antonio"/>
    <x v="5"/>
    <n v="78207"/>
    <x v="2"/>
    <s v="TEC-AC-10002323"/>
    <x v="2"/>
    <x v="11"/>
    <s v="SanDisk Ultra 32 GB MicroSDHC Class 10 Memory Card"/>
    <n v="106.08"/>
    <n v="6"/>
    <n v="0.2"/>
    <x v="6153"/>
    <x v="2"/>
    <x v="0"/>
    <x v="0"/>
    <x v="2"/>
  </r>
  <r>
    <n v="8031"/>
    <s v="CA-2016-158806"/>
    <d v="2016-01-07T00:00:00"/>
    <d v="2016-01-11T00:00:00"/>
    <s v="Standard Class"/>
    <s v="NM-18520"/>
    <x v="392"/>
    <x v="0"/>
    <s v="United States"/>
    <s v="Amarillo"/>
    <x v="5"/>
    <n v="79109"/>
    <x v="2"/>
    <s v="FUR-FU-10004270"/>
    <x v="0"/>
    <x v="5"/>
    <s v="Executive Impressions 13&quot; Clairmont Wall Clock"/>
    <n v="23.076000000000001"/>
    <n v="3"/>
    <n v="0.6"/>
    <x v="6154"/>
    <x v="1"/>
    <x v="0"/>
    <x v="3"/>
    <x v="9"/>
  </r>
  <r>
    <n v="8032"/>
    <s v="CA-2016-158806"/>
    <d v="2016-01-07T00:00:00"/>
    <d v="2016-01-11T00:00:00"/>
    <s v="Standard Class"/>
    <s v="NM-18520"/>
    <x v="392"/>
    <x v="0"/>
    <s v="United States"/>
    <s v="Amarillo"/>
    <x v="5"/>
    <n v="79109"/>
    <x v="2"/>
    <s v="OFF-PA-10004621"/>
    <x v="1"/>
    <x v="10"/>
    <s v="Xerox 212"/>
    <n v="25.92"/>
    <n v="5"/>
    <n v="0.2"/>
    <x v="1430"/>
    <x v="2"/>
    <x v="0"/>
    <x v="3"/>
    <x v="9"/>
  </r>
  <r>
    <n v="8033"/>
    <s v="CA-2015-119690"/>
    <d v="2015-06-25T00:00:00"/>
    <d v="2015-06-28T00:00:00"/>
    <s v="First Class"/>
    <s v="MV-17485"/>
    <x v="597"/>
    <x v="0"/>
    <s v="United States"/>
    <s v="Houston"/>
    <x v="5"/>
    <n v="77041"/>
    <x v="2"/>
    <s v="OFF-PA-10001019"/>
    <x v="1"/>
    <x v="10"/>
    <s v="Xerox 1884"/>
    <n v="47.951999999999998"/>
    <n v="3"/>
    <n v="0.2"/>
    <x v="3008"/>
    <x v="2"/>
    <x v="1"/>
    <x v="1"/>
    <x v="1"/>
  </r>
  <r>
    <n v="8034"/>
    <s v="CA-2015-119690"/>
    <d v="2015-06-25T00:00:00"/>
    <d v="2015-06-28T00:00:00"/>
    <s v="First Class"/>
    <s v="MV-17485"/>
    <x v="597"/>
    <x v="0"/>
    <s v="United States"/>
    <s v="Houston"/>
    <x v="5"/>
    <n v="77041"/>
    <x v="2"/>
    <s v="OFF-BI-10000201"/>
    <x v="1"/>
    <x v="8"/>
    <s v="Avery Triangle Shaped Sheet Lifters, Black, 2/Pack"/>
    <n v="0.98399999999999999"/>
    <n v="2"/>
    <n v="0.8"/>
    <x v="4051"/>
    <x v="1"/>
    <x v="1"/>
    <x v="1"/>
    <x v="1"/>
  </r>
  <r>
    <n v="8035"/>
    <s v="CA-2015-119690"/>
    <d v="2015-06-25T00:00:00"/>
    <d v="2015-06-28T00:00:00"/>
    <s v="First Class"/>
    <s v="MV-17485"/>
    <x v="597"/>
    <x v="0"/>
    <s v="United States"/>
    <s v="Houston"/>
    <x v="5"/>
    <n v="77041"/>
    <x v="2"/>
    <s v="FUR-FU-10004587"/>
    <x v="0"/>
    <x v="5"/>
    <s v="GE General Use Halogen Bulbs, 100 Watts, 1 Bulb per Pack"/>
    <n v="75.384"/>
    <n v="9"/>
    <n v="0.6"/>
    <x v="6155"/>
    <x v="1"/>
    <x v="1"/>
    <x v="1"/>
    <x v="1"/>
  </r>
  <r>
    <n v="8036"/>
    <s v="CA-2015-119690"/>
    <d v="2015-06-25T00:00:00"/>
    <d v="2015-06-28T00:00:00"/>
    <s v="First Class"/>
    <s v="MV-17485"/>
    <x v="597"/>
    <x v="0"/>
    <s v="United States"/>
    <s v="Houston"/>
    <x v="5"/>
    <n v="77041"/>
    <x v="2"/>
    <s v="OFF-LA-10001613"/>
    <x v="1"/>
    <x v="2"/>
    <s v="Avery File Folder Labels"/>
    <n v="4.6079999999999997"/>
    <n v="2"/>
    <n v="0.2"/>
    <x v="907"/>
    <x v="2"/>
    <x v="1"/>
    <x v="1"/>
    <x v="1"/>
  </r>
  <r>
    <n v="8037"/>
    <s v="CA-2015-153738"/>
    <d v="2015-09-20T00:00:00"/>
    <d v="2015-09-22T00:00:00"/>
    <s v="First Class"/>
    <s v="AG-10270"/>
    <x v="8"/>
    <x v="0"/>
    <s v="United States"/>
    <s v="Lawrence"/>
    <x v="31"/>
    <n v="1841"/>
    <x v="3"/>
    <s v="OFF-BI-10001308"/>
    <x v="1"/>
    <x v="8"/>
    <s v="GBC Standard Plastic Binding Systems' Combs"/>
    <n v="37.68"/>
    <n v="6"/>
    <n v="0"/>
    <x v="6156"/>
    <x v="0"/>
    <x v="1"/>
    <x v="2"/>
    <x v="8"/>
  </r>
  <r>
    <n v="8038"/>
    <s v="CA-2017-169012"/>
    <d v="2017-07-10T00:00:00"/>
    <d v="2017-07-14T00:00:00"/>
    <s v="Standard Class"/>
    <s v="BF-11275"/>
    <x v="667"/>
    <x v="1"/>
    <s v="United States"/>
    <s v="Columbus"/>
    <x v="32"/>
    <n v="31907"/>
    <x v="0"/>
    <s v="OFF-AP-10003278"/>
    <x v="1"/>
    <x v="9"/>
    <s v="Belkin 7-Outlet SurgeMaster Home Series"/>
    <n v="41.91"/>
    <n v="3"/>
    <n v="0"/>
    <x v="6157"/>
    <x v="0"/>
    <x v="3"/>
    <x v="2"/>
    <x v="7"/>
  </r>
  <r>
    <n v="8039"/>
    <s v="CA-2017-109393"/>
    <d v="2017-06-30T00:00:00"/>
    <d v="2017-07-02T00:00:00"/>
    <s v="Second Class"/>
    <s v="JC-15775"/>
    <x v="547"/>
    <x v="0"/>
    <s v="United States"/>
    <s v="Los Angeles"/>
    <x v="1"/>
    <n v="90032"/>
    <x v="1"/>
    <s v="FUR-BO-10003966"/>
    <x v="0"/>
    <x v="0"/>
    <s v="Sauder Facets Collection Library, Sky Alder Finish"/>
    <n v="435.99900000000002"/>
    <n v="3"/>
    <n v="0.15"/>
    <x v="2312"/>
    <x v="2"/>
    <x v="3"/>
    <x v="1"/>
    <x v="1"/>
  </r>
  <r>
    <n v="8040"/>
    <s v="CA-2017-121489"/>
    <d v="2017-08-21T00:00:00"/>
    <d v="2017-08-25T00:00:00"/>
    <s v="Second Class"/>
    <s v="CM-11815"/>
    <x v="698"/>
    <x v="1"/>
    <s v="United States"/>
    <s v="Seattle"/>
    <x v="4"/>
    <n v="98115"/>
    <x v="1"/>
    <s v="FUR-CH-10004698"/>
    <x v="0"/>
    <x v="1"/>
    <s v="Padded Folding Chairs, Black, 4/Carton"/>
    <n v="388.70400000000001"/>
    <n v="6"/>
    <n v="0.2"/>
    <x v="6158"/>
    <x v="2"/>
    <x v="3"/>
    <x v="2"/>
    <x v="6"/>
  </r>
  <r>
    <n v="8041"/>
    <s v="CA-2017-121489"/>
    <d v="2017-08-21T00:00:00"/>
    <d v="2017-08-25T00:00:00"/>
    <s v="Second Class"/>
    <s v="CM-11815"/>
    <x v="698"/>
    <x v="1"/>
    <s v="United States"/>
    <s v="Seattle"/>
    <x v="4"/>
    <n v="98115"/>
    <x v="1"/>
    <s v="OFF-ST-10000025"/>
    <x v="1"/>
    <x v="4"/>
    <s v="Fellowes Stor/Drawer Steel Plus Storage Drawers"/>
    <n v="572.58000000000004"/>
    <n v="6"/>
    <n v="0"/>
    <x v="736"/>
    <x v="0"/>
    <x v="3"/>
    <x v="2"/>
    <x v="6"/>
  </r>
  <r>
    <n v="8042"/>
    <s v="CA-2017-121489"/>
    <d v="2017-08-21T00:00:00"/>
    <d v="2017-08-25T00:00:00"/>
    <s v="Second Class"/>
    <s v="CM-11815"/>
    <x v="698"/>
    <x v="1"/>
    <s v="United States"/>
    <s v="Seattle"/>
    <x v="4"/>
    <n v="98115"/>
    <x v="1"/>
    <s v="TEC-AC-10000682"/>
    <x v="2"/>
    <x v="11"/>
    <s v="Kensington K72356US Mouse-in-a-Box USB Desktop Mouse"/>
    <n v="33.18"/>
    <n v="2"/>
    <n v="0"/>
    <x v="6159"/>
    <x v="0"/>
    <x v="3"/>
    <x v="2"/>
    <x v="6"/>
  </r>
  <r>
    <n v="8043"/>
    <s v="US-2017-133081"/>
    <d v="2017-03-11T00:00:00"/>
    <d v="2017-03-15T00:00:00"/>
    <s v="Standard Class"/>
    <s v="PV-18985"/>
    <x v="391"/>
    <x v="2"/>
    <s v="United States"/>
    <s v="Cambridge"/>
    <x v="31"/>
    <n v="2138"/>
    <x v="3"/>
    <s v="TEC-AC-10001772"/>
    <x v="2"/>
    <x v="11"/>
    <s v="Memorex Mini Travel Drive 16 GB USB 2.0 Flash Drive"/>
    <n v="63.88"/>
    <n v="4"/>
    <n v="0"/>
    <x v="443"/>
    <x v="0"/>
    <x v="3"/>
    <x v="3"/>
    <x v="10"/>
  </r>
  <r>
    <n v="8044"/>
    <s v="US-2017-133081"/>
    <d v="2017-03-11T00:00:00"/>
    <d v="2017-03-15T00:00:00"/>
    <s v="Standard Class"/>
    <s v="PV-18985"/>
    <x v="391"/>
    <x v="2"/>
    <s v="United States"/>
    <s v="Cambridge"/>
    <x v="31"/>
    <n v="2138"/>
    <x v="3"/>
    <s v="FUR-FU-10001379"/>
    <x v="0"/>
    <x v="5"/>
    <s v="Executive Impressions 16-1/2&quot; Circular Wall Clock"/>
    <n v="26.72"/>
    <n v="1"/>
    <n v="0"/>
    <x v="6160"/>
    <x v="0"/>
    <x v="3"/>
    <x v="3"/>
    <x v="10"/>
  </r>
  <r>
    <n v="8045"/>
    <s v="CA-2017-165008"/>
    <d v="2017-09-15T00:00:00"/>
    <d v="2017-09-17T00:00:00"/>
    <s v="Second Class"/>
    <s v="DO-13645"/>
    <x v="770"/>
    <x v="0"/>
    <s v="United States"/>
    <s v="Salt Lake City"/>
    <x v="7"/>
    <n v="84106"/>
    <x v="1"/>
    <s v="OFF-BI-10002794"/>
    <x v="1"/>
    <x v="8"/>
    <s v="Avery Trapezoid Ring Binder, 3&quot; Capacity, Black, 1040 sheets"/>
    <n v="295.05599999999998"/>
    <n v="9"/>
    <n v="0.2"/>
    <x v="6161"/>
    <x v="2"/>
    <x v="3"/>
    <x v="2"/>
    <x v="8"/>
  </r>
  <r>
    <n v="8046"/>
    <s v="CA-2016-145611"/>
    <d v="2016-09-20T00:00:00"/>
    <d v="2016-09-24T00:00:00"/>
    <s v="Standard Class"/>
    <s v="HA-14905"/>
    <x v="456"/>
    <x v="0"/>
    <s v="United States"/>
    <s v="New York City"/>
    <x v="15"/>
    <n v="10035"/>
    <x v="3"/>
    <s v="OFF-AP-10001005"/>
    <x v="1"/>
    <x v="9"/>
    <s v="Honeywell Quietcare HEPA Air Cleaner"/>
    <n v="393.25"/>
    <n v="5"/>
    <n v="0"/>
    <x v="6162"/>
    <x v="0"/>
    <x v="0"/>
    <x v="2"/>
    <x v="8"/>
  </r>
  <r>
    <n v="8047"/>
    <s v="CA-2016-113600"/>
    <d v="2016-12-15T00:00:00"/>
    <d v="2016-12-17T00:00:00"/>
    <s v="Second Class"/>
    <s v="SH-20395"/>
    <x v="129"/>
    <x v="0"/>
    <s v="United States"/>
    <s v="Cuyahoga Falls"/>
    <x v="24"/>
    <n v="44221"/>
    <x v="3"/>
    <s v="OFF-BI-10000201"/>
    <x v="1"/>
    <x v="8"/>
    <s v="Avery Triangle Shaped Sheet Lifters, Black, 2/Pack"/>
    <n v="2.214"/>
    <n v="3"/>
    <n v="0.7"/>
    <x v="4051"/>
    <x v="1"/>
    <x v="0"/>
    <x v="0"/>
    <x v="4"/>
  </r>
  <r>
    <n v="8048"/>
    <s v="CA-2017-130834"/>
    <d v="2017-11-03T00:00:00"/>
    <d v="2017-11-06T00:00:00"/>
    <s v="Second Class"/>
    <s v="JM-16195"/>
    <x v="594"/>
    <x v="0"/>
    <s v="United States"/>
    <s v="Wilmington"/>
    <x v="3"/>
    <n v="28403"/>
    <x v="0"/>
    <s v="OFF-PA-10003673"/>
    <x v="1"/>
    <x v="10"/>
    <s v="Strathmore Photo Mount Cards"/>
    <n v="16.271999999999998"/>
    <n v="3"/>
    <n v="0.2"/>
    <x v="6163"/>
    <x v="2"/>
    <x v="3"/>
    <x v="0"/>
    <x v="0"/>
  </r>
  <r>
    <n v="8049"/>
    <s v="CA-2016-168543"/>
    <d v="2016-07-03T00:00:00"/>
    <d v="2016-07-07T00:00:00"/>
    <s v="Standard Class"/>
    <s v="DK-13225"/>
    <x v="158"/>
    <x v="1"/>
    <s v="United States"/>
    <s v="New York City"/>
    <x v="15"/>
    <n v="10035"/>
    <x v="3"/>
    <s v="OFF-AP-10000938"/>
    <x v="1"/>
    <x v="9"/>
    <s v="Avanti 1.7 Cu. Ft. Refrigerator"/>
    <n v="706.86"/>
    <n v="7"/>
    <n v="0"/>
    <x v="4299"/>
    <x v="0"/>
    <x v="0"/>
    <x v="2"/>
    <x v="7"/>
  </r>
  <r>
    <n v="8050"/>
    <s v="CA-2014-144974"/>
    <d v="2014-09-26T00:00:00"/>
    <d v="2014-09-30T00:00:00"/>
    <s v="Standard Class"/>
    <s v="CM-12715"/>
    <x v="782"/>
    <x v="1"/>
    <s v="United States"/>
    <s v="Philadelphia"/>
    <x v="9"/>
    <n v="19140"/>
    <x v="3"/>
    <s v="OFF-BI-10003274"/>
    <x v="1"/>
    <x v="8"/>
    <s v="Avery Durable Slant Ring Binders, No Labels"/>
    <n v="5.97"/>
    <n v="5"/>
    <n v="0.7"/>
    <x v="4076"/>
    <x v="1"/>
    <x v="2"/>
    <x v="2"/>
    <x v="8"/>
  </r>
  <r>
    <n v="8051"/>
    <s v="CA-2014-144974"/>
    <d v="2014-09-26T00:00:00"/>
    <d v="2014-09-30T00:00:00"/>
    <s v="Standard Class"/>
    <s v="CM-12715"/>
    <x v="782"/>
    <x v="1"/>
    <s v="United States"/>
    <s v="Philadelphia"/>
    <x v="9"/>
    <n v="19140"/>
    <x v="3"/>
    <s v="FUR-FU-10001095"/>
    <x v="0"/>
    <x v="5"/>
    <s v="DAX Black Cherry Wood-Tone Poster Frame"/>
    <n v="21.184000000000001"/>
    <n v="1"/>
    <n v="0.2"/>
    <x v="6164"/>
    <x v="2"/>
    <x v="2"/>
    <x v="2"/>
    <x v="8"/>
  </r>
  <r>
    <n v="8052"/>
    <s v="CA-2014-144974"/>
    <d v="2014-09-26T00:00:00"/>
    <d v="2014-09-30T00:00:00"/>
    <s v="Standard Class"/>
    <s v="CM-12715"/>
    <x v="782"/>
    <x v="1"/>
    <s v="United States"/>
    <s v="Philadelphia"/>
    <x v="9"/>
    <n v="19140"/>
    <x v="3"/>
    <s v="OFF-AP-10001492"/>
    <x v="1"/>
    <x v="9"/>
    <s v="Acco Six-Outlet Power Strip, 4' Cord Length"/>
    <n v="41.375999999999998"/>
    <n v="6"/>
    <n v="0.2"/>
    <x v="6165"/>
    <x v="2"/>
    <x v="2"/>
    <x v="2"/>
    <x v="8"/>
  </r>
  <r>
    <n v="8053"/>
    <s v="CA-2014-109904"/>
    <d v="2014-07-14T00:00:00"/>
    <d v="2014-07-17T00:00:00"/>
    <s v="Second Class"/>
    <s v="BF-10975"/>
    <x v="541"/>
    <x v="1"/>
    <s v="United States"/>
    <s v="New York City"/>
    <x v="15"/>
    <n v="10009"/>
    <x v="3"/>
    <s v="OFF-AR-10004999"/>
    <x v="1"/>
    <x v="6"/>
    <s v="Newell 315"/>
    <n v="17.940000000000001"/>
    <n v="3"/>
    <n v="0"/>
    <x v="2926"/>
    <x v="0"/>
    <x v="2"/>
    <x v="2"/>
    <x v="7"/>
  </r>
  <r>
    <n v="8054"/>
    <s v="CA-2017-152205"/>
    <d v="2017-09-28T00:00:00"/>
    <d v="2017-10-05T00:00:00"/>
    <s v="Standard Class"/>
    <s v="SF-20965"/>
    <x v="245"/>
    <x v="1"/>
    <s v="United States"/>
    <s v="Philadelphia"/>
    <x v="9"/>
    <n v="19134"/>
    <x v="3"/>
    <s v="OFF-BI-10004094"/>
    <x v="1"/>
    <x v="8"/>
    <s v="GBC Standard Plastic Binding Systems Combs"/>
    <n v="2.6549999999999998"/>
    <n v="1"/>
    <n v="0.7"/>
    <x v="6166"/>
    <x v="1"/>
    <x v="3"/>
    <x v="2"/>
    <x v="8"/>
  </r>
  <r>
    <n v="8055"/>
    <s v="CA-2015-121188"/>
    <d v="2015-08-28T00:00:00"/>
    <d v="2015-09-04T00:00:00"/>
    <s v="Standard Class"/>
    <s v="CB-12025"/>
    <x v="90"/>
    <x v="0"/>
    <s v="United States"/>
    <s v="Los Angeles"/>
    <x v="1"/>
    <n v="90049"/>
    <x v="1"/>
    <s v="OFF-ST-10001490"/>
    <x v="1"/>
    <x v="4"/>
    <s v="Hot File 7-Pocket, Floor Stand"/>
    <n v="892.35"/>
    <n v="5"/>
    <n v="0"/>
    <x v="6167"/>
    <x v="0"/>
    <x v="1"/>
    <x v="2"/>
    <x v="6"/>
  </r>
  <r>
    <n v="8056"/>
    <s v="CA-2015-121188"/>
    <d v="2015-08-28T00:00:00"/>
    <d v="2015-09-04T00:00:00"/>
    <s v="Standard Class"/>
    <s v="CB-12025"/>
    <x v="90"/>
    <x v="0"/>
    <s v="United States"/>
    <s v="Los Angeles"/>
    <x v="1"/>
    <n v="90049"/>
    <x v="1"/>
    <s v="FUR-BO-10004695"/>
    <x v="0"/>
    <x v="0"/>
    <s v="O'Sullivan 2-Door Barrister Bookcase in Odessa Pine"/>
    <n v="307.666"/>
    <n v="2"/>
    <n v="0.15"/>
    <x v="6168"/>
    <x v="2"/>
    <x v="1"/>
    <x v="2"/>
    <x v="6"/>
  </r>
  <r>
    <n v="8057"/>
    <s v="CA-2015-121188"/>
    <d v="2015-08-28T00:00:00"/>
    <d v="2015-09-04T00:00:00"/>
    <s v="Standard Class"/>
    <s v="CB-12025"/>
    <x v="90"/>
    <x v="0"/>
    <s v="United States"/>
    <s v="Los Angeles"/>
    <x v="1"/>
    <n v="90049"/>
    <x v="1"/>
    <s v="OFF-ST-10000736"/>
    <x v="1"/>
    <x v="4"/>
    <s v="Carina Double Wide Media Storage Towers in Natural &amp; Black"/>
    <n v="728.82"/>
    <n v="9"/>
    <n v="0"/>
    <x v="433"/>
    <x v="0"/>
    <x v="1"/>
    <x v="2"/>
    <x v="6"/>
  </r>
  <r>
    <n v="8058"/>
    <s v="CA-2015-121188"/>
    <d v="2015-08-28T00:00:00"/>
    <d v="2015-09-04T00:00:00"/>
    <s v="Standard Class"/>
    <s v="CB-12025"/>
    <x v="90"/>
    <x v="0"/>
    <s v="United States"/>
    <s v="Los Angeles"/>
    <x v="1"/>
    <n v="90049"/>
    <x v="1"/>
    <s v="OFF-BI-10001617"/>
    <x v="1"/>
    <x v="8"/>
    <s v="GBC Wire Binding Combs"/>
    <n v="41.36"/>
    <n v="5"/>
    <n v="0.2"/>
    <x v="6169"/>
    <x v="2"/>
    <x v="1"/>
    <x v="2"/>
    <x v="6"/>
  </r>
  <r>
    <n v="8059"/>
    <s v="CA-2015-121188"/>
    <d v="2015-08-28T00:00:00"/>
    <d v="2015-09-04T00:00:00"/>
    <s v="Standard Class"/>
    <s v="CB-12025"/>
    <x v="90"/>
    <x v="0"/>
    <s v="United States"/>
    <s v="Los Angeles"/>
    <x v="1"/>
    <n v="90049"/>
    <x v="1"/>
    <s v="TEC-PH-10003589"/>
    <x v="2"/>
    <x v="7"/>
    <s v="invisibleSHIELD by ZAGG Smudge-Free Screen Protector"/>
    <n v="43.176000000000002"/>
    <n v="3"/>
    <n v="0.2"/>
    <x v="2697"/>
    <x v="2"/>
    <x v="1"/>
    <x v="2"/>
    <x v="6"/>
  </r>
  <r>
    <n v="8060"/>
    <s v="CA-2015-121188"/>
    <d v="2015-08-28T00:00:00"/>
    <d v="2015-09-04T00:00:00"/>
    <s v="Standard Class"/>
    <s v="CB-12025"/>
    <x v="90"/>
    <x v="0"/>
    <s v="United States"/>
    <s v="Los Angeles"/>
    <x v="1"/>
    <n v="90049"/>
    <x v="1"/>
    <s v="FUR-FU-10003981"/>
    <x v="0"/>
    <x v="5"/>
    <s v="Eldon Wave Desk Accessories"/>
    <n v="4.16"/>
    <n v="2"/>
    <n v="0"/>
    <x v="6170"/>
    <x v="0"/>
    <x v="1"/>
    <x v="2"/>
    <x v="6"/>
  </r>
  <r>
    <n v="8061"/>
    <s v="CA-2015-156013"/>
    <d v="2015-09-20T00:00:00"/>
    <d v="2015-09-26T00:00:00"/>
    <s v="Standard Class"/>
    <s v="TC-20980"/>
    <x v="568"/>
    <x v="1"/>
    <s v="United States"/>
    <s v="Long Beach"/>
    <x v="15"/>
    <n v="11561"/>
    <x v="3"/>
    <s v="OFF-PA-10001970"/>
    <x v="1"/>
    <x v="10"/>
    <s v="Xerox 1881"/>
    <n v="61.4"/>
    <n v="5"/>
    <n v="0"/>
    <x v="4175"/>
    <x v="0"/>
    <x v="1"/>
    <x v="2"/>
    <x v="8"/>
  </r>
  <r>
    <n v="8062"/>
    <s v="CA-2015-156013"/>
    <d v="2015-09-20T00:00:00"/>
    <d v="2015-09-26T00:00:00"/>
    <s v="Standard Class"/>
    <s v="TC-20980"/>
    <x v="568"/>
    <x v="1"/>
    <s v="United States"/>
    <s v="Long Beach"/>
    <x v="15"/>
    <n v="11561"/>
    <x v="3"/>
    <s v="OFF-BI-10002437"/>
    <x v="1"/>
    <x v="8"/>
    <s v="Recycled Premium Regency Composition Covers"/>
    <n v="24.448"/>
    <n v="2"/>
    <n v="0.2"/>
    <x v="682"/>
    <x v="2"/>
    <x v="1"/>
    <x v="2"/>
    <x v="8"/>
  </r>
  <r>
    <n v="8063"/>
    <s v="CA-2016-132997"/>
    <d v="2016-11-07T00:00:00"/>
    <d v="2016-11-09T00:00:00"/>
    <s v="First Class"/>
    <s v="LW-17215"/>
    <x v="560"/>
    <x v="0"/>
    <s v="United States"/>
    <s v="Rochester"/>
    <x v="15"/>
    <n v="14609"/>
    <x v="3"/>
    <s v="TEC-PH-10000586"/>
    <x v="2"/>
    <x v="7"/>
    <s v="AT&amp;T SB67148 SynJ"/>
    <n v="263.95999999999998"/>
    <n v="4"/>
    <n v="0"/>
    <x v="2564"/>
    <x v="0"/>
    <x v="0"/>
    <x v="0"/>
    <x v="0"/>
  </r>
  <r>
    <n v="8064"/>
    <s v="CA-2016-132997"/>
    <d v="2016-11-07T00:00:00"/>
    <d v="2016-11-09T00:00:00"/>
    <s v="First Class"/>
    <s v="LW-17215"/>
    <x v="560"/>
    <x v="0"/>
    <s v="United States"/>
    <s v="Rochester"/>
    <x v="15"/>
    <n v="14609"/>
    <x v="3"/>
    <s v="TEC-PH-10003811"/>
    <x v="2"/>
    <x v="7"/>
    <s v="Jabra Supreme Plus Driver Edition Headset"/>
    <n v="359.97"/>
    <n v="3"/>
    <n v="0"/>
    <x v="6171"/>
    <x v="0"/>
    <x v="0"/>
    <x v="0"/>
    <x v="0"/>
  </r>
  <r>
    <n v="8065"/>
    <s v="CA-2016-132997"/>
    <d v="2016-11-07T00:00:00"/>
    <d v="2016-11-09T00:00:00"/>
    <s v="First Class"/>
    <s v="LW-17215"/>
    <x v="560"/>
    <x v="0"/>
    <s v="United States"/>
    <s v="Rochester"/>
    <x v="15"/>
    <n v="14609"/>
    <x v="3"/>
    <s v="OFF-PA-10004983"/>
    <x v="1"/>
    <x v="10"/>
    <s v="Xerox 23"/>
    <n v="12.96"/>
    <n v="2"/>
    <n v="0"/>
    <x v="91"/>
    <x v="0"/>
    <x v="0"/>
    <x v="0"/>
    <x v="0"/>
  </r>
  <r>
    <n v="8066"/>
    <s v="CA-2016-132997"/>
    <d v="2016-11-07T00:00:00"/>
    <d v="2016-11-09T00:00:00"/>
    <s v="First Class"/>
    <s v="LW-17215"/>
    <x v="560"/>
    <x v="0"/>
    <s v="United States"/>
    <s v="Rochester"/>
    <x v="15"/>
    <n v="14609"/>
    <x v="3"/>
    <s v="OFF-ST-10003479"/>
    <x v="1"/>
    <x v="4"/>
    <s v="Eldon Base for stackable storage shelf, platinum"/>
    <n v="116.82"/>
    <n v="3"/>
    <n v="0"/>
    <x v="6172"/>
    <x v="0"/>
    <x v="0"/>
    <x v="0"/>
    <x v="0"/>
  </r>
  <r>
    <n v="8067"/>
    <s v="CA-2016-132997"/>
    <d v="2016-11-07T00:00:00"/>
    <d v="2016-11-09T00:00:00"/>
    <s v="First Class"/>
    <s v="LW-17215"/>
    <x v="560"/>
    <x v="0"/>
    <s v="United States"/>
    <s v="Rochester"/>
    <x v="15"/>
    <n v="14609"/>
    <x v="3"/>
    <s v="OFF-BI-10004318"/>
    <x v="1"/>
    <x v="8"/>
    <s v="Ibico EB-19 Dual Function Manual Binding System"/>
    <n v="276.78399999999999"/>
    <n v="2"/>
    <n v="0.2"/>
    <x v="5560"/>
    <x v="2"/>
    <x v="0"/>
    <x v="0"/>
    <x v="0"/>
  </r>
  <r>
    <n v="8068"/>
    <s v="US-2015-160563"/>
    <d v="2015-10-20T00:00:00"/>
    <d v="2015-10-24T00:00:00"/>
    <s v="Standard Class"/>
    <s v="NS-18640"/>
    <x v="374"/>
    <x v="1"/>
    <s v="United States"/>
    <s v="San Francisco"/>
    <x v="1"/>
    <n v="94109"/>
    <x v="1"/>
    <s v="TEC-AC-10002567"/>
    <x v="2"/>
    <x v="11"/>
    <s v="Logitech G602 Wireless Gaming Mouse"/>
    <n v="239.97"/>
    <n v="3"/>
    <n v="0"/>
    <x v="6173"/>
    <x v="0"/>
    <x v="1"/>
    <x v="0"/>
    <x v="2"/>
  </r>
  <r>
    <n v="8069"/>
    <s v="US-2015-160563"/>
    <d v="2015-10-20T00:00:00"/>
    <d v="2015-10-24T00:00:00"/>
    <s v="Standard Class"/>
    <s v="NS-18640"/>
    <x v="374"/>
    <x v="1"/>
    <s v="United States"/>
    <s v="San Francisco"/>
    <x v="1"/>
    <n v="94109"/>
    <x v="1"/>
    <s v="FUR-FU-10001731"/>
    <x v="0"/>
    <x v="5"/>
    <s v="Acrylic Self-Standing Desk Frames"/>
    <n v="16.02"/>
    <n v="6"/>
    <n v="0"/>
    <x v="6174"/>
    <x v="0"/>
    <x v="1"/>
    <x v="0"/>
    <x v="2"/>
  </r>
  <r>
    <n v="8070"/>
    <s v="CA-2017-151750"/>
    <d v="2017-01-01T00:00:00"/>
    <d v="2017-01-05T00:00:00"/>
    <s v="Standard Class"/>
    <s v="JM-15250"/>
    <x v="49"/>
    <x v="0"/>
    <s v="United States"/>
    <s v="Huntsville"/>
    <x v="5"/>
    <n v="77340"/>
    <x v="2"/>
    <s v="OFF-ST-10002743"/>
    <x v="1"/>
    <x v="4"/>
    <s v="SAFCO Boltless Steel Shelving"/>
    <n v="454.56"/>
    <n v="5"/>
    <n v="0.2"/>
    <x v="6175"/>
    <x v="2"/>
    <x v="3"/>
    <x v="3"/>
    <x v="9"/>
  </r>
  <r>
    <n v="8071"/>
    <s v="CA-2017-151750"/>
    <d v="2017-01-01T00:00:00"/>
    <d v="2017-01-05T00:00:00"/>
    <s v="Standard Class"/>
    <s v="JM-15250"/>
    <x v="49"/>
    <x v="0"/>
    <s v="United States"/>
    <s v="Huntsville"/>
    <x v="5"/>
    <n v="77340"/>
    <x v="2"/>
    <s v="FUR-FU-10002116"/>
    <x v="0"/>
    <x v="5"/>
    <s v="Tenex Carpeted, Granite-Look or Clear Contemporary Contour Shape Chair Mats"/>
    <n v="141.41999999999999"/>
    <n v="5"/>
    <n v="0.6"/>
    <x v="6176"/>
    <x v="1"/>
    <x v="3"/>
    <x v="3"/>
    <x v="9"/>
  </r>
  <r>
    <n v="8072"/>
    <s v="CA-2017-151750"/>
    <d v="2017-01-01T00:00:00"/>
    <d v="2017-01-05T00:00:00"/>
    <s v="Standard Class"/>
    <s v="JM-15250"/>
    <x v="49"/>
    <x v="0"/>
    <s v="United States"/>
    <s v="Huntsville"/>
    <x v="5"/>
    <n v="77340"/>
    <x v="2"/>
    <s v="FUR-CH-10003199"/>
    <x v="0"/>
    <x v="1"/>
    <s v="Office Star - Contemporary Task Swivel Chair"/>
    <n v="310.74400000000003"/>
    <n v="4"/>
    <n v="0.3"/>
    <x v="2110"/>
    <x v="1"/>
    <x v="3"/>
    <x v="3"/>
    <x v="9"/>
  </r>
  <r>
    <n v="8073"/>
    <s v="CA-2017-151750"/>
    <d v="2017-01-01T00:00:00"/>
    <d v="2017-01-05T00:00:00"/>
    <s v="Standard Class"/>
    <s v="JM-15250"/>
    <x v="49"/>
    <x v="0"/>
    <s v="United States"/>
    <s v="Huntsville"/>
    <x v="5"/>
    <n v="77340"/>
    <x v="2"/>
    <s v="OFF-AR-10003158"/>
    <x v="1"/>
    <x v="6"/>
    <s v="Fluorescent Highlighters by Dixon"/>
    <n v="12.736000000000001"/>
    <n v="4"/>
    <n v="0.2"/>
    <x v="6177"/>
    <x v="2"/>
    <x v="3"/>
    <x v="3"/>
    <x v="9"/>
  </r>
  <r>
    <n v="8074"/>
    <s v="CA-2017-151750"/>
    <d v="2017-01-01T00:00:00"/>
    <d v="2017-01-05T00:00:00"/>
    <s v="Standard Class"/>
    <s v="JM-15250"/>
    <x v="49"/>
    <x v="0"/>
    <s v="United States"/>
    <s v="Huntsville"/>
    <x v="5"/>
    <n v="77340"/>
    <x v="2"/>
    <s v="OFF-BI-10000301"/>
    <x v="1"/>
    <x v="8"/>
    <s v="GBC Instant Report Kit"/>
    <n v="6.47"/>
    <n v="5"/>
    <n v="0.8"/>
    <x v="6178"/>
    <x v="1"/>
    <x v="3"/>
    <x v="3"/>
    <x v="9"/>
  </r>
  <r>
    <n v="8075"/>
    <s v="CA-2017-151750"/>
    <d v="2017-01-01T00:00:00"/>
    <d v="2017-01-05T00:00:00"/>
    <s v="Standard Class"/>
    <s v="JM-15250"/>
    <x v="49"/>
    <x v="0"/>
    <s v="United States"/>
    <s v="Huntsville"/>
    <x v="5"/>
    <n v="77340"/>
    <x v="2"/>
    <s v="OFF-BI-10000343"/>
    <x v="1"/>
    <x v="8"/>
    <s v="Pressboard Covers with Storage Hooks, 9 1/2&quot; x 11&quot;, Light Blue"/>
    <n v="13.747999999999999"/>
    <n v="14"/>
    <n v="0.8"/>
    <x v="6179"/>
    <x v="1"/>
    <x v="3"/>
    <x v="3"/>
    <x v="9"/>
  </r>
  <r>
    <n v="8076"/>
    <s v="CA-2017-151750"/>
    <d v="2017-01-01T00:00:00"/>
    <d v="2017-01-05T00:00:00"/>
    <s v="Standard Class"/>
    <s v="JM-15250"/>
    <x v="49"/>
    <x v="0"/>
    <s v="United States"/>
    <s v="Huntsville"/>
    <x v="5"/>
    <n v="77340"/>
    <x v="2"/>
    <s v="OFF-AP-10004708"/>
    <x v="1"/>
    <x v="9"/>
    <s v="Fellowes Superior 10 Outlet Split Surge Protector"/>
    <n v="15.224"/>
    <n v="2"/>
    <n v="0.8"/>
    <x v="6180"/>
    <x v="1"/>
    <x v="3"/>
    <x v="3"/>
    <x v="9"/>
  </r>
  <r>
    <n v="8077"/>
    <s v="CA-2015-106187"/>
    <d v="2015-06-23T00:00:00"/>
    <d v="2015-06-29T00:00:00"/>
    <s v="Standard Class"/>
    <s v="RF-19345"/>
    <x v="575"/>
    <x v="1"/>
    <s v="United States"/>
    <s v="East Point"/>
    <x v="32"/>
    <n v="30344"/>
    <x v="0"/>
    <s v="FUR-FU-10000794"/>
    <x v="0"/>
    <x v="5"/>
    <s v="Eldon Stackable Tray, Side-Load, Legal, Smoke"/>
    <n v="27.42"/>
    <n v="3"/>
    <n v="0"/>
    <x v="6181"/>
    <x v="0"/>
    <x v="1"/>
    <x v="1"/>
    <x v="1"/>
  </r>
  <r>
    <n v="8078"/>
    <s v="CA-2015-106187"/>
    <d v="2015-06-23T00:00:00"/>
    <d v="2015-06-29T00:00:00"/>
    <s v="Standard Class"/>
    <s v="RF-19345"/>
    <x v="575"/>
    <x v="1"/>
    <s v="United States"/>
    <s v="East Point"/>
    <x v="32"/>
    <n v="30344"/>
    <x v="0"/>
    <s v="OFF-BI-10004519"/>
    <x v="1"/>
    <x v="8"/>
    <s v="GBC DocuBind P100 Manual Binding Machine"/>
    <n v="165.98"/>
    <n v="1"/>
    <n v="0"/>
    <x v="6182"/>
    <x v="0"/>
    <x v="1"/>
    <x v="1"/>
    <x v="1"/>
  </r>
  <r>
    <n v="8079"/>
    <s v="CA-2015-106187"/>
    <d v="2015-06-23T00:00:00"/>
    <d v="2015-06-29T00:00:00"/>
    <s v="Standard Class"/>
    <s v="RF-19345"/>
    <x v="575"/>
    <x v="1"/>
    <s v="United States"/>
    <s v="East Point"/>
    <x v="32"/>
    <n v="30344"/>
    <x v="0"/>
    <s v="TEC-AC-10001590"/>
    <x v="2"/>
    <x v="11"/>
    <s v="Dell Slim USB Multimedia Keyboard"/>
    <n v="75"/>
    <n v="3"/>
    <n v="0"/>
    <x v="6183"/>
    <x v="0"/>
    <x v="1"/>
    <x v="1"/>
    <x v="1"/>
  </r>
  <r>
    <n v="8080"/>
    <s v="US-2016-164945"/>
    <d v="2016-11-22T00:00:00"/>
    <d v="2016-11-27T00:00:00"/>
    <s v="Standard Class"/>
    <s v="CA-12055"/>
    <x v="402"/>
    <x v="2"/>
    <s v="United States"/>
    <s v="New York City"/>
    <x v="15"/>
    <n v="10009"/>
    <x v="3"/>
    <s v="OFF-BI-10001524"/>
    <x v="1"/>
    <x v="8"/>
    <s v="GBC Premium Transparent Covers with Diagonal Lined Pattern"/>
    <n v="134.27199999999999"/>
    <n v="8"/>
    <n v="0.2"/>
    <x v="6184"/>
    <x v="2"/>
    <x v="0"/>
    <x v="0"/>
    <x v="0"/>
  </r>
  <r>
    <n v="8081"/>
    <s v="CA-2015-150714"/>
    <d v="2015-10-26T00:00:00"/>
    <d v="2015-11-01T00:00:00"/>
    <s v="Standard Class"/>
    <s v="KH-16690"/>
    <x v="120"/>
    <x v="1"/>
    <s v="United States"/>
    <s v="Springfield"/>
    <x v="21"/>
    <n v="97477"/>
    <x v="1"/>
    <s v="OFF-LA-10001474"/>
    <x v="1"/>
    <x v="2"/>
    <s v="Avery 477"/>
    <n v="146.54400000000001"/>
    <n v="6"/>
    <n v="0.2"/>
    <x v="6185"/>
    <x v="2"/>
    <x v="1"/>
    <x v="0"/>
    <x v="2"/>
  </r>
  <r>
    <n v="8082"/>
    <s v="CA-2015-150714"/>
    <d v="2015-10-26T00:00:00"/>
    <d v="2015-11-01T00:00:00"/>
    <s v="Standard Class"/>
    <s v="KH-16690"/>
    <x v="120"/>
    <x v="1"/>
    <s v="United States"/>
    <s v="Springfield"/>
    <x v="21"/>
    <n v="97477"/>
    <x v="1"/>
    <s v="OFF-PA-10001497"/>
    <x v="1"/>
    <x v="10"/>
    <s v="Xerox 1914"/>
    <n v="131.904"/>
    <n v="3"/>
    <n v="0.2"/>
    <x v="585"/>
    <x v="2"/>
    <x v="1"/>
    <x v="0"/>
    <x v="2"/>
  </r>
  <r>
    <n v="8083"/>
    <s v="CA-2015-150714"/>
    <d v="2015-10-26T00:00:00"/>
    <d v="2015-11-01T00:00:00"/>
    <s v="Standard Class"/>
    <s v="KH-16690"/>
    <x v="120"/>
    <x v="1"/>
    <s v="United States"/>
    <s v="Springfield"/>
    <x v="21"/>
    <n v="97477"/>
    <x v="1"/>
    <s v="OFF-AP-10003287"/>
    <x v="1"/>
    <x v="9"/>
    <s v="Tripp Lite TLP810NET Broadband Surge for Modem/Fax"/>
    <n v="203.88"/>
    <n v="5"/>
    <n v="0.2"/>
    <x v="6186"/>
    <x v="2"/>
    <x v="1"/>
    <x v="0"/>
    <x v="2"/>
  </r>
  <r>
    <n v="8084"/>
    <s v="CA-2015-150714"/>
    <d v="2015-10-26T00:00:00"/>
    <d v="2015-11-01T00:00:00"/>
    <s v="Standard Class"/>
    <s v="KH-16690"/>
    <x v="120"/>
    <x v="1"/>
    <s v="United States"/>
    <s v="Springfield"/>
    <x v="21"/>
    <n v="97477"/>
    <x v="1"/>
    <s v="OFF-BI-10002982"/>
    <x v="1"/>
    <x v="8"/>
    <s v="Avery Self-Adhesive Photo Pockets for Polaroid Photos"/>
    <n v="14.301"/>
    <n v="7"/>
    <n v="0.7"/>
    <x v="5121"/>
    <x v="1"/>
    <x v="1"/>
    <x v="0"/>
    <x v="2"/>
  </r>
  <r>
    <n v="8085"/>
    <s v="CA-2015-150714"/>
    <d v="2015-10-26T00:00:00"/>
    <d v="2015-11-01T00:00:00"/>
    <s v="Standard Class"/>
    <s v="KH-16690"/>
    <x v="120"/>
    <x v="1"/>
    <s v="United States"/>
    <s v="Springfield"/>
    <x v="21"/>
    <n v="97477"/>
    <x v="1"/>
    <s v="OFF-ST-10001809"/>
    <x v="1"/>
    <x v="4"/>
    <s v="Fellowes Officeware Wire Shelving"/>
    <n v="718.64"/>
    <n v="10"/>
    <n v="0.2"/>
    <x v="6187"/>
    <x v="2"/>
    <x v="1"/>
    <x v="0"/>
    <x v="2"/>
  </r>
  <r>
    <n v="8086"/>
    <s v="CA-2016-105753"/>
    <d v="2016-10-20T00:00:00"/>
    <d v="2016-10-26T00:00:00"/>
    <s v="Standard Class"/>
    <s v="LC-16960"/>
    <x v="784"/>
    <x v="2"/>
    <s v="United States"/>
    <s v="Arlington"/>
    <x v="17"/>
    <n v="22204"/>
    <x v="0"/>
    <s v="FUR-FU-10000246"/>
    <x v="0"/>
    <x v="5"/>
    <s v="Aluminum Document Frame"/>
    <n v="61.1"/>
    <n v="5"/>
    <n v="0"/>
    <x v="6188"/>
    <x v="0"/>
    <x v="0"/>
    <x v="0"/>
    <x v="2"/>
  </r>
  <r>
    <n v="8087"/>
    <s v="CA-2017-120894"/>
    <d v="2017-04-28T00:00:00"/>
    <d v="2017-05-02T00:00:00"/>
    <s v="Standard Class"/>
    <s v="JL-15130"/>
    <x v="691"/>
    <x v="0"/>
    <s v="United States"/>
    <s v="Wilmington"/>
    <x v="3"/>
    <n v="28403"/>
    <x v="0"/>
    <s v="OFF-AP-10000252"/>
    <x v="1"/>
    <x v="9"/>
    <s v="Harmony HEPA Quiet Air Purifiers"/>
    <n v="28.08"/>
    <n v="3"/>
    <n v="0.2"/>
    <x v="6189"/>
    <x v="2"/>
    <x v="3"/>
    <x v="1"/>
    <x v="3"/>
  </r>
  <r>
    <n v="8088"/>
    <s v="CA-2016-106621"/>
    <d v="2016-09-29T00:00:00"/>
    <d v="2016-10-01T00:00:00"/>
    <s v="Second Class"/>
    <s v="DM-12955"/>
    <x v="678"/>
    <x v="1"/>
    <s v="United States"/>
    <s v="Yuma"/>
    <x v="16"/>
    <n v="85364"/>
    <x v="1"/>
    <s v="OFF-AR-10002375"/>
    <x v="1"/>
    <x v="6"/>
    <s v="Newell 351"/>
    <n v="10.496"/>
    <n v="4"/>
    <n v="0.2"/>
    <x v="6190"/>
    <x v="2"/>
    <x v="0"/>
    <x v="2"/>
    <x v="8"/>
  </r>
  <r>
    <n v="8089"/>
    <s v="CA-2015-107020"/>
    <d v="2015-07-10T00:00:00"/>
    <d v="2015-07-14T00:00:00"/>
    <s v="Standard Class"/>
    <s v="MV-18190"/>
    <x v="160"/>
    <x v="0"/>
    <s v="United States"/>
    <s v="San Bernardino"/>
    <x v="1"/>
    <n v="92404"/>
    <x v="1"/>
    <s v="OFF-BI-10003719"/>
    <x v="1"/>
    <x v="8"/>
    <s v="Large Capacity Hanging Post Binders"/>
    <n v="39.92"/>
    <n v="2"/>
    <n v="0.2"/>
    <x v="6191"/>
    <x v="2"/>
    <x v="1"/>
    <x v="2"/>
    <x v="7"/>
  </r>
  <r>
    <n v="8090"/>
    <s v="US-2015-117492"/>
    <d v="2015-08-07T00:00:00"/>
    <d v="2015-08-09T00:00:00"/>
    <s v="First Class"/>
    <s v="NS-18640"/>
    <x v="374"/>
    <x v="1"/>
    <s v="United States"/>
    <s v="Baltimore"/>
    <x v="39"/>
    <n v="21215"/>
    <x v="3"/>
    <s v="OFF-AP-10001492"/>
    <x v="1"/>
    <x v="9"/>
    <s v="Acco Six-Outlet Power Strip, 4' Cord Length"/>
    <n v="77.58"/>
    <n v="9"/>
    <n v="0"/>
    <x v="6192"/>
    <x v="0"/>
    <x v="1"/>
    <x v="2"/>
    <x v="6"/>
  </r>
  <r>
    <n v="8091"/>
    <s v="CA-2014-101392"/>
    <d v="2014-12-07T00:00:00"/>
    <d v="2014-12-13T00:00:00"/>
    <s v="Standard Class"/>
    <s v="AS-10630"/>
    <x v="357"/>
    <x v="2"/>
    <s v="United States"/>
    <s v="Seattle"/>
    <x v="4"/>
    <n v="98103"/>
    <x v="1"/>
    <s v="OFF-ST-10000532"/>
    <x v="1"/>
    <x v="4"/>
    <s v="Advantus Rolling Drawer Organizers"/>
    <n v="269.36"/>
    <n v="7"/>
    <n v="0"/>
    <x v="6193"/>
    <x v="0"/>
    <x v="2"/>
    <x v="0"/>
    <x v="4"/>
  </r>
  <r>
    <n v="8092"/>
    <s v="CA-2015-127502"/>
    <d v="2015-12-10T00:00:00"/>
    <d v="2015-12-14T00:00:00"/>
    <s v="Standard Class"/>
    <s v="MT-17815"/>
    <x v="363"/>
    <x v="0"/>
    <s v="United States"/>
    <s v="San Francisco"/>
    <x v="1"/>
    <n v="94110"/>
    <x v="1"/>
    <s v="OFF-LA-10001613"/>
    <x v="1"/>
    <x v="2"/>
    <s v="Avery File Folder Labels"/>
    <n v="5.76"/>
    <n v="2"/>
    <n v="0"/>
    <x v="2136"/>
    <x v="0"/>
    <x v="1"/>
    <x v="0"/>
    <x v="4"/>
  </r>
  <r>
    <n v="8093"/>
    <s v="CA-2017-143658"/>
    <d v="2017-11-08T00:00:00"/>
    <d v="2017-11-13T00:00:00"/>
    <s v="Second Class"/>
    <s v="SR-20425"/>
    <x v="676"/>
    <x v="2"/>
    <s v="United States"/>
    <s v="New York City"/>
    <x v="15"/>
    <n v="10035"/>
    <x v="3"/>
    <s v="OFF-AR-10002818"/>
    <x v="1"/>
    <x v="6"/>
    <s v="Panasonic KP-310 Heavy-Duty Electric Pencil Sharpener"/>
    <n v="109.9"/>
    <n v="5"/>
    <n v="0"/>
    <x v="6194"/>
    <x v="0"/>
    <x v="3"/>
    <x v="0"/>
    <x v="0"/>
  </r>
  <r>
    <n v="8094"/>
    <s v="CA-2017-133046"/>
    <d v="2017-07-27T00:00:00"/>
    <d v="2017-08-01T00:00:00"/>
    <s v="Second Class"/>
    <s v="DK-13375"/>
    <x v="589"/>
    <x v="0"/>
    <s v="United States"/>
    <s v="Seattle"/>
    <x v="4"/>
    <n v="98115"/>
    <x v="1"/>
    <s v="FUR-FU-10001940"/>
    <x v="0"/>
    <x v="5"/>
    <s v="Staple-based wall hangings"/>
    <n v="23.88"/>
    <n v="3"/>
    <n v="0"/>
    <x v="1790"/>
    <x v="0"/>
    <x v="3"/>
    <x v="2"/>
    <x v="7"/>
  </r>
  <r>
    <n v="8095"/>
    <s v="CA-2017-133046"/>
    <d v="2017-07-27T00:00:00"/>
    <d v="2017-08-01T00:00:00"/>
    <s v="Second Class"/>
    <s v="DK-13375"/>
    <x v="589"/>
    <x v="0"/>
    <s v="United States"/>
    <s v="Seattle"/>
    <x v="4"/>
    <n v="98115"/>
    <x v="1"/>
    <s v="OFF-PA-10003883"/>
    <x v="1"/>
    <x v="10"/>
    <s v="Message Book, Phone, Wirebound Standard Line Memo, 2 3/4&quot; X 5&quot;"/>
    <n v="26.2"/>
    <n v="4"/>
    <n v="0"/>
    <x v="6195"/>
    <x v="0"/>
    <x v="3"/>
    <x v="2"/>
    <x v="7"/>
  </r>
  <r>
    <n v="8096"/>
    <s v="CA-2017-133046"/>
    <d v="2017-07-27T00:00:00"/>
    <d v="2017-08-01T00:00:00"/>
    <s v="Second Class"/>
    <s v="DK-13375"/>
    <x v="589"/>
    <x v="0"/>
    <s v="United States"/>
    <s v="Seattle"/>
    <x v="4"/>
    <n v="98115"/>
    <x v="1"/>
    <s v="OFF-PA-10002787"/>
    <x v="1"/>
    <x v="10"/>
    <s v="Xerox 227"/>
    <n v="12.96"/>
    <n v="2"/>
    <n v="0"/>
    <x v="91"/>
    <x v="0"/>
    <x v="3"/>
    <x v="2"/>
    <x v="7"/>
  </r>
  <r>
    <n v="8097"/>
    <s v="CA-2017-133046"/>
    <d v="2017-07-27T00:00:00"/>
    <d v="2017-08-01T00:00:00"/>
    <s v="Second Class"/>
    <s v="DK-13375"/>
    <x v="589"/>
    <x v="0"/>
    <s v="United States"/>
    <s v="Seattle"/>
    <x v="4"/>
    <n v="98115"/>
    <x v="1"/>
    <s v="TEC-AC-10000991"/>
    <x v="2"/>
    <x v="11"/>
    <s v="Sony Micro Vault Click 8 GB USB 2.0 Flash Drive"/>
    <n v="234.95"/>
    <n v="5"/>
    <n v="0"/>
    <x v="6196"/>
    <x v="0"/>
    <x v="3"/>
    <x v="2"/>
    <x v="7"/>
  </r>
  <r>
    <n v="8098"/>
    <s v="CA-2017-122798"/>
    <d v="2017-12-28T00:00:00"/>
    <d v="2018-01-01T00:00:00"/>
    <s v="Standard Class"/>
    <s v="SV-20935"/>
    <x v="603"/>
    <x v="0"/>
    <s v="United States"/>
    <s v="Albuquerque"/>
    <x v="27"/>
    <n v="87105"/>
    <x v="1"/>
    <s v="OFF-ST-10003058"/>
    <x v="1"/>
    <x v="4"/>
    <s v="Eldon Mobile Mega Data Cart  Mega Stackable  Add-On Trays"/>
    <n v="118.25"/>
    <n v="5"/>
    <n v="0"/>
    <x v="3216"/>
    <x v="0"/>
    <x v="3"/>
    <x v="0"/>
    <x v="4"/>
  </r>
  <r>
    <n v="8099"/>
    <s v="CA-2017-122798"/>
    <d v="2017-12-28T00:00:00"/>
    <d v="2018-01-01T00:00:00"/>
    <s v="Standard Class"/>
    <s v="SV-20935"/>
    <x v="603"/>
    <x v="0"/>
    <s v="United States"/>
    <s v="Albuquerque"/>
    <x v="27"/>
    <n v="87105"/>
    <x v="1"/>
    <s v="OFF-PA-10004239"/>
    <x v="1"/>
    <x v="10"/>
    <s v="Xerox 1953"/>
    <n v="4.28"/>
    <n v="1"/>
    <n v="0"/>
    <x v="748"/>
    <x v="0"/>
    <x v="3"/>
    <x v="0"/>
    <x v="4"/>
  </r>
  <r>
    <n v="8100"/>
    <s v="CA-2016-169663"/>
    <d v="2016-03-10T00:00:00"/>
    <d v="2016-03-13T00:00:00"/>
    <s v="First Class"/>
    <s v="RH-19510"/>
    <x v="563"/>
    <x v="2"/>
    <s v="United States"/>
    <s v="Los Angeles"/>
    <x v="1"/>
    <n v="90045"/>
    <x v="1"/>
    <s v="TEC-AC-10003038"/>
    <x v="2"/>
    <x v="11"/>
    <s v="Kingston Digital DataTraveler 16GB USB 2.0"/>
    <n v="26.85"/>
    <n v="3"/>
    <n v="0"/>
    <x v="4517"/>
    <x v="0"/>
    <x v="0"/>
    <x v="3"/>
    <x v="10"/>
  </r>
  <r>
    <n v="8101"/>
    <s v="CA-2016-169663"/>
    <d v="2016-03-10T00:00:00"/>
    <d v="2016-03-13T00:00:00"/>
    <s v="First Class"/>
    <s v="RH-19510"/>
    <x v="563"/>
    <x v="2"/>
    <s v="United States"/>
    <s v="Los Angeles"/>
    <x v="1"/>
    <n v="90045"/>
    <x v="1"/>
    <s v="TEC-MA-10000984"/>
    <x v="2"/>
    <x v="15"/>
    <s v="Okidata MB760 Printer"/>
    <n v="3357.6"/>
    <n v="3"/>
    <n v="0.2"/>
    <x v="6197"/>
    <x v="2"/>
    <x v="0"/>
    <x v="3"/>
    <x v="10"/>
  </r>
  <r>
    <n v="8102"/>
    <s v="CA-2015-149846"/>
    <d v="2015-05-22T00:00:00"/>
    <d v="2015-05-26T00:00:00"/>
    <s v="Standard Class"/>
    <s v="SB-20185"/>
    <x v="766"/>
    <x v="0"/>
    <s v="United States"/>
    <s v="Los Angeles"/>
    <x v="1"/>
    <n v="90045"/>
    <x v="1"/>
    <s v="OFF-LA-10004484"/>
    <x v="1"/>
    <x v="2"/>
    <s v="Avery 476"/>
    <n v="8.26"/>
    <n v="2"/>
    <n v="0"/>
    <x v="349"/>
    <x v="0"/>
    <x v="1"/>
    <x v="1"/>
    <x v="5"/>
  </r>
  <r>
    <n v="8103"/>
    <s v="CA-2015-149846"/>
    <d v="2015-05-22T00:00:00"/>
    <d v="2015-05-26T00:00:00"/>
    <s v="Standard Class"/>
    <s v="SB-20185"/>
    <x v="766"/>
    <x v="0"/>
    <s v="United States"/>
    <s v="Los Angeles"/>
    <x v="1"/>
    <n v="90045"/>
    <x v="1"/>
    <s v="TEC-MA-10004002"/>
    <x v="2"/>
    <x v="15"/>
    <s v="Zebra GX420t Direct Thermal/Thermal Transfer Printer"/>
    <n v="2973.32"/>
    <n v="7"/>
    <n v="0.2"/>
    <x v="6198"/>
    <x v="2"/>
    <x v="1"/>
    <x v="1"/>
    <x v="5"/>
  </r>
  <r>
    <n v="8104"/>
    <s v="CA-2015-149846"/>
    <d v="2015-05-22T00:00:00"/>
    <d v="2015-05-26T00:00:00"/>
    <s v="Standard Class"/>
    <s v="SB-20185"/>
    <x v="766"/>
    <x v="0"/>
    <s v="United States"/>
    <s v="Los Angeles"/>
    <x v="1"/>
    <n v="90045"/>
    <x v="1"/>
    <s v="OFF-ST-10002406"/>
    <x v="1"/>
    <x v="4"/>
    <s v="Pizazz Global Quick File"/>
    <n v="104.79"/>
    <n v="7"/>
    <n v="0"/>
    <x v="360"/>
    <x v="0"/>
    <x v="1"/>
    <x v="1"/>
    <x v="5"/>
  </r>
  <r>
    <n v="8105"/>
    <s v="CA-2015-149846"/>
    <d v="2015-05-22T00:00:00"/>
    <d v="2015-05-26T00:00:00"/>
    <s v="Standard Class"/>
    <s v="SB-20185"/>
    <x v="766"/>
    <x v="0"/>
    <s v="United States"/>
    <s v="Los Angeles"/>
    <x v="1"/>
    <n v="90045"/>
    <x v="1"/>
    <s v="TEC-PH-10003645"/>
    <x v="2"/>
    <x v="7"/>
    <s v="Aastra 57i VoIP phone"/>
    <n v="775.72799999999995"/>
    <n v="6"/>
    <n v="0.2"/>
    <x v="6199"/>
    <x v="2"/>
    <x v="1"/>
    <x v="1"/>
    <x v="5"/>
  </r>
  <r>
    <n v="8106"/>
    <s v="CA-2017-159149"/>
    <d v="2017-02-17T00:00:00"/>
    <d v="2017-02-19T00:00:00"/>
    <s v="First Class"/>
    <s v="CR-12820"/>
    <x v="736"/>
    <x v="2"/>
    <s v="United States"/>
    <s v="Houston"/>
    <x v="5"/>
    <n v="77041"/>
    <x v="2"/>
    <s v="FUR-BO-10001601"/>
    <x v="0"/>
    <x v="0"/>
    <s v="Sauder Mission Library with Doors, Fruitwood Finish"/>
    <n v="89.066400000000002"/>
    <n v="1"/>
    <n v="0.32"/>
    <x v="6200"/>
    <x v="1"/>
    <x v="3"/>
    <x v="3"/>
    <x v="11"/>
  </r>
  <r>
    <n v="8107"/>
    <s v="CA-2017-159149"/>
    <d v="2017-02-17T00:00:00"/>
    <d v="2017-02-19T00:00:00"/>
    <s v="First Class"/>
    <s v="CR-12820"/>
    <x v="736"/>
    <x v="2"/>
    <s v="United States"/>
    <s v="Houston"/>
    <x v="5"/>
    <n v="77041"/>
    <x v="2"/>
    <s v="OFF-AR-10000937"/>
    <x v="1"/>
    <x v="6"/>
    <s v="Dixon Ticonderoga Core-Lock Colored Pencils, 48-Color Set"/>
    <n v="175.44"/>
    <n v="6"/>
    <n v="0.2"/>
    <x v="6201"/>
    <x v="2"/>
    <x v="3"/>
    <x v="3"/>
    <x v="11"/>
  </r>
  <r>
    <n v="8108"/>
    <s v="CA-2017-159149"/>
    <d v="2017-02-17T00:00:00"/>
    <d v="2017-02-19T00:00:00"/>
    <s v="First Class"/>
    <s v="CR-12820"/>
    <x v="736"/>
    <x v="2"/>
    <s v="United States"/>
    <s v="Houston"/>
    <x v="5"/>
    <n v="77041"/>
    <x v="2"/>
    <s v="TEC-PH-10000038"/>
    <x v="2"/>
    <x v="7"/>
    <s v="Jawbone MINI JAMBOX Wireless Bluetooth Speaker"/>
    <n v="438.33600000000001"/>
    <n v="4"/>
    <n v="0.2"/>
    <x v="1493"/>
    <x v="2"/>
    <x v="3"/>
    <x v="3"/>
    <x v="11"/>
  </r>
  <r>
    <n v="8109"/>
    <s v="US-2017-167570"/>
    <d v="2017-12-08T00:00:00"/>
    <d v="2017-12-15T00:00:00"/>
    <s v="Standard Class"/>
    <s v="EG-13900"/>
    <x v="283"/>
    <x v="0"/>
    <s v="United States"/>
    <s v="Philadelphia"/>
    <x v="9"/>
    <n v="19140"/>
    <x v="3"/>
    <s v="FUR-CH-10003396"/>
    <x v="0"/>
    <x v="1"/>
    <s v="Global Deluxe Steno Chair"/>
    <n v="215.54400000000001"/>
    <n v="4"/>
    <n v="0.3"/>
    <x v="6202"/>
    <x v="1"/>
    <x v="3"/>
    <x v="0"/>
    <x v="4"/>
  </r>
  <r>
    <n v="8110"/>
    <s v="CA-2017-160122"/>
    <d v="2017-11-18T00:00:00"/>
    <d v="2017-11-23T00:00:00"/>
    <s v="Standard Class"/>
    <s v="RD-19930"/>
    <x v="709"/>
    <x v="0"/>
    <s v="United States"/>
    <s v="Chicago"/>
    <x v="10"/>
    <n v="60623"/>
    <x v="2"/>
    <s v="OFF-EN-10002592"/>
    <x v="1"/>
    <x v="12"/>
    <s v="Peel &amp; Seel Recycled Catalog Envelopes, Brown"/>
    <n v="55.584000000000003"/>
    <n v="6"/>
    <n v="0.2"/>
    <x v="4103"/>
    <x v="2"/>
    <x v="3"/>
    <x v="0"/>
    <x v="0"/>
  </r>
  <r>
    <n v="8111"/>
    <s v="CA-2017-160122"/>
    <d v="2017-11-18T00:00:00"/>
    <d v="2017-11-23T00:00:00"/>
    <s v="Standard Class"/>
    <s v="RD-19930"/>
    <x v="709"/>
    <x v="0"/>
    <s v="United States"/>
    <s v="Chicago"/>
    <x v="10"/>
    <n v="60623"/>
    <x v="2"/>
    <s v="FUR-CH-10000422"/>
    <x v="0"/>
    <x v="1"/>
    <s v="Global Highback Leather Tilter in Burgundy"/>
    <n v="127.386"/>
    <n v="2"/>
    <n v="0.3"/>
    <x v="6203"/>
    <x v="1"/>
    <x v="3"/>
    <x v="0"/>
    <x v="0"/>
  </r>
  <r>
    <n v="8112"/>
    <s v="CA-2016-130393"/>
    <d v="2016-12-01T00:00:00"/>
    <d v="2016-12-03T00:00:00"/>
    <s v="Second Class"/>
    <s v="JM-15865"/>
    <x v="622"/>
    <x v="0"/>
    <s v="United States"/>
    <s v="San Angelo"/>
    <x v="5"/>
    <n v="76903"/>
    <x v="2"/>
    <s v="FUR-CH-10002647"/>
    <x v="0"/>
    <x v="1"/>
    <s v="Situations Contoured Folding Chairs, 4/Set"/>
    <n v="248.43"/>
    <n v="5"/>
    <n v="0.3"/>
    <x v="6204"/>
    <x v="1"/>
    <x v="0"/>
    <x v="0"/>
    <x v="4"/>
  </r>
  <r>
    <n v="8113"/>
    <s v="CA-2016-130393"/>
    <d v="2016-12-01T00:00:00"/>
    <d v="2016-12-03T00:00:00"/>
    <s v="Second Class"/>
    <s v="JM-15865"/>
    <x v="622"/>
    <x v="0"/>
    <s v="United States"/>
    <s v="San Angelo"/>
    <x v="5"/>
    <n v="76903"/>
    <x v="2"/>
    <s v="OFF-AP-10004859"/>
    <x v="1"/>
    <x v="9"/>
    <s v="Acco 6 Outlet Guardian Premium Surge Suppressor"/>
    <n v="11.648"/>
    <n v="4"/>
    <n v="0.8"/>
    <x v="6205"/>
    <x v="1"/>
    <x v="0"/>
    <x v="0"/>
    <x v="4"/>
  </r>
  <r>
    <n v="8114"/>
    <s v="CA-2016-130393"/>
    <d v="2016-12-01T00:00:00"/>
    <d v="2016-12-03T00:00:00"/>
    <s v="Second Class"/>
    <s v="JM-15865"/>
    <x v="622"/>
    <x v="0"/>
    <s v="United States"/>
    <s v="San Angelo"/>
    <x v="5"/>
    <n v="76903"/>
    <x v="2"/>
    <s v="FUR-CH-10004477"/>
    <x v="0"/>
    <x v="1"/>
    <s v="Global Push Button Manager's Chair, Indigo"/>
    <n v="85.245999999999995"/>
    <n v="2"/>
    <n v="0.3"/>
    <x v="5837"/>
    <x v="1"/>
    <x v="0"/>
    <x v="0"/>
    <x v="4"/>
  </r>
  <r>
    <n v="8115"/>
    <s v="CA-2017-144820"/>
    <d v="2017-10-03T00:00:00"/>
    <d v="2017-10-07T00:00:00"/>
    <s v="Second Class"/>
    <s v="LW-16825"/>
    <x v="429"/>
    <x v="1"/>
    <s v="United States"/>
    <s v="Pasadena"/>
    <x v="5"/>
    <n v="77506"/>
    <x v="2"/>
    <s v="OFF-AR-10004817"/>
    <x v="1"/>
    <x v="6"/>
    <s v="Colorific Watercolor Pencils"/>
    <n v="20.64"/>
    <n v="5"/>
    <n v="0.2"/>
    <x v="1008"/>
    <x v="2"/>
    <x v="3"/>
    <x v="0"/>
    <x v="2"/>
  </r>
  <r>
    <n v="8116"/>
    <s v="CA-2017-101014"/>
    <d v="2017-08-29T00:00:00"/>
    <d v="2017-09-04T00:00:00"/>
    <s v="Standard Class"/>
    <s v="RW-19540"/>
    <x v="459"/>
    <x v="1"/>
    <s v="United States"/>
    <s v="Los Angeles"/>
    <x v="1"/>
    <n v="90049"/>
    <x v="1"/>
    <s v="FUR-FU-10003374"/>
    <x v="0"/>
    <x v="5"/>
    <s v="Electrix Fluorescent Magnifier Lamps &amp; Weighted Base"/>
    <n v="148.02000000000001"/>
    <n v="3"/>
    <n v="0"/>
    <x v="6206"/>
    <x v="0"/>
    <x v="3"/>
    <x v="2"/>
    <x v="6"/>
  </r>
  <r>
    <n v="8117"/>
    <s v="CA-2017-105543"/>
    <d v="2017-11-24T00:00:00"/>
    <d v="2017-11-24T00:00:00"/>
    <s v="Same Day"/>
    <s v="BG-11695"/>
    <x v="410"/>
    <x v="1"/>
    <s v="United States"/>
    <s v="Garden City"/>
    <x v="41"/>
    <n v="67846"/>
    <x v="2"/>
    <s v="OFF-ST-10003123"/>
    <x v="1"/>
    <x v="4"/>
    <s v="Fellowes Bases and Tops For Staxonsteel/High-Stak Systems"/>
    <n v="33.29"/>
    <n v="1"/>
    <n v="0"/>
    <x v="3647"/>
    <x v="0"/>
    <x v="3"/>
    <x v="0"/>
    <x v="0"/>
  </r>
  <r>
    <n v="8118"/>
    <s v="US-2017-113201"/>
    <d v="2017-06-30T00:00:00"/>
    <d v="2017-07-05T00:00:00"/>
    <s v="Standard Class"/>
    <s v="TT-21220"/>
    <x v="627"/>
    <x v="0"/>
    <s v="United States"/>
    <s v="Los Angeles"/>
    <x v="1"/>
    <n v="90045"/>
    <x v="1"/>
    <s v="OFF-PA-10000675"/>
    <x v="1"/>
    <x v="10"/>
    <s v="Xerox 1919"/>
    <n v="204.95"/>
    <n v="5"/>
    <n v="0"/>
    <x v="3194"/>
    <x v="0"/>
    <x v="3"/>
    <x v="1"/>
    <x v="1"/>
  </r>
  <r>
    <n v="8119"/>
    <s v="US-2017-106551"/>
    <d v="2017-07-22T00:00:00"/>
    <d v="2017-07-27T00:00:00"/>
    <s v="Standard Class"/>
    <s v="EB-13930"/>
    <x v="518"/>
    <x v="0"/>
    <s v="United States"/>
    <s v="Chicago"/>
    <x v="10"/>
    <n v="60653"/>
    <x v="2"/>
    <s v="FUR-CH-10004997"/>
    <x v="0"/>
    <x v="1"/>
    <s v="Hon Every-Day Series Multi-Task Chairs"/>
    <n v="526.34400000000005"/>
    <n v="4"/>
    <n v="0.3"/>
    <x v="6207"/>
    <x v="1"/>
    <x v="3"/>
    <x v="2"/>
    <x v="7"/>
  </r>
  <r>
    <n v="8120"/>
    <s v="CA-2016-116722"/>
    <d v="2016-11-11T00:00:00"/>
    <d v="2016-11-16T00:00:00"/>
    <s v="Standard Class"/>
    <s v="LP-17080"/>
    <x v="221"/>
    <x v="0"/>
    <s v="United States"/>
    <s v="San Francisco"/>
    <x v="1"/>
    <n v="94110"/>
    <x v="1"/>
    <s v="FUR-FU-10001934"/>
    <x v="0"/>
    <x v="5"/>
    <s v="Magnifier Swing Arm Lamp"/>
    <n v="41.96"/>
    <n v="2"/>
    <n v="0"/>
    <x v="109"/>
    <x v="0"/>
    <x v="0"/>
    <x v="0"/>
    <x v="0"/>
  </r>
  <r>
    <n v="8121"/>
    <s v="CA-2016-116722"/>
    <d v="2016-11-11T00:00:00"/>
    <d v="2016-11-16T00:00:00"/>
    <s v="Standard Class"/>
    <s v="LP-17080"/>
    <x v="221"/>
    <x v="0"/>
    <s v="United States"/>
    <s v="San Francisco"/>
    <x v="1"/>
    <n v="94110"/>
    <x v="1"/>
    <s v="FUR-CH-10004997"/>
    <x v="0"/>
    <x v="1"/>
    <s v="Hon Every-Day Series Multi-Task Chairs"/>
    <n v="451.15199999999999"/>
    <n v="3"/>
    <n v="0.2"/>
    <x v="232"/>
    <x v="2"/>
    <x v="0"/>
    <x v="0"/>
    <x v="0"/>
  </r>
  <r>
    <n v="8122"/>
    <s v="CA-2016-116722"/>
    <d v="2016-11-11T00:00:00"/>
    <d v="2016-11-16T00:00:00"/>
    <s v="Standard Class"/>
    <s v="LP-17080"/>
    <x v="221"/>
    <x v="0"/>
    <s v="United States"/>
    <s v="San Francisco"/>
    <x v="1"/>
    <n v="94110"/>
    <x v="1"/>
    <s v="OFF-BI-10001890"/>
    <x v="1"/>
    <x v="8"/>
    <s v="Avery Poly Binder Pockets"/>
    <n v="31.504000000000001"/>
    <n v="11"/>
    <n v="0.2"/>
    <x v="6208"/>
    <x v="2"/>
    <x v="0"/>
    <x v="0"/>
    <x v="0"/>
  </r>
  <r>
    <n v="8123"/>
    <s v="CA-2014-138128"/>
    <d v="2014-12-09T00:00:00"/>
    <d v="2014-12-15T00:00:00"/>
    <s v="Standard Class"/>
    <s v="FP-14320"/>
    <x v="224"/>
    <x v="0"/>
    <s v="United States"/>
    <s v="Philadelphia"/>
    <x v="9"/>
    <n v="19134"/>
    <x v="3"/>
    <s v="OFF-EN-10002500"/>
    <x v="1"/>
    <x v="12"/>
    <s v="Globe Weis Peel &amp; Seel First Class Envelopes"/>
    <n v="30.672000000000001"/>
    <n v="3"/>
    <n v="0.2"/>
    <x v="6209"/>
    <x v="2"/>
    <x v="2"/>
    <x v="0"/>
    <x v="4"/>
  </r>
  <r>
    <n v="8124"/>
    <s v="CA-2014-138128"/>
    <d v="2014-12-09T00:00:00"/>
    <d v="2014-12-15T00:00:00"/>
    <s v="Standard Class"/>
    <s v="FP-14320"/>
    <x v="224"/>
    <x v="0"/>
    <s v="United States"/>
    <s v="Philadelphia"/>
    <x v="9"/>
    <n v="19134"/>
    <x v="3"/>
    <s v="TEC-CO-10001766"/>
    <x v="2"/>
    <x v="16"/>
    <s v="Canon PC940 Copier"/>
    <n v="1079.9760000000001"/>
    <n v="4"/>
    <n v="0.4"/>
    <x v="6210"/>
    <x v="1"/>
    <x v="2"/>
    <x v="0"/>
    <x v="4"/>
  </r>
  <r>
    <n v="8125"/>
    <s v="US-2017-150070"/>
    <d v="2017-09-07T00:00:00"/>
    <d v="2017-09-12T00:00:00"/>
    <s v="Standard Class"/>
    <s v="JA-15970"/>
    <x v="350"/>
    <x v="0"/>
    <s v="United States"/>
    <s v="Modesto"/>
    <x v="1"/>
    <n v="95351"/>
    <x v="1"/>
    <s v="FUR-CH-10004860"/>
    <x v="0"/>
    <x v="1"/>
    <s v="Global Low Back Tilter Chair"/>
    <n v="161.56800000000001"/>
    <n v="2"/>
    <n v="0.2"/>
    <x v="226"/>
    <x v="2"/>
    <x v="3"/>
    <x v="2"/>
    <x v="8"/>
  </r>
  <r>
    <n v="8126"/>
    <s v="CA-2015-137064"/>
    <d v="2015-02-06T00:00:00"/>
    <d v="2015-02-13T00:00:00"/>
    <s v="Standard Class"/>
    <s v="TS-21655"/>
    <x v="772"/>
    <x v="0"/>
    <s v="United States"/>
    <s v="Houston"/>
    <x v="5"/>
    <n v="77070"/>
    <x v="2"/>
    <s v="OFF-BI-10002049"/>
    <x v="1"/>
    <x v="8"/>
    <s v="UniKeep View Case Binders"/>
    <n v="2.9340000000000002"/>
    <n v="3"/>
    <n v="0.8"/>
    <x v="1030"/>
    <x v="1"/>
    <x v="1"/>
    <x v="3"/>
    <x v="11"/>
  </r>
  <r>
    <n v="8127"/>
    <s v="CA-2015-137064"/>
    <d v="2015-02-06T00:00:00"/>
    <d v="2015-02-13T00:00:00"/>
    <s v="Standard Class"/>
    <s v="TS-21655"/>
    <x v="772"/>
    <x v="0"/>
    <s v="United States"/>
    <s v="Houston"/>
    <x v="5"/>
    <n v="77070"/>
    <x v="2"/>
    <s v="TEC-AC-10003499"/>
    <x v="2"/>
    <x v="11"/>
    <s v="Memorex Mini Travel Drive 8 GB USB 2.0 Flash Drive"/>
    <n v="18.527999999999999"/>
    <n v="2"/>
    <n v="0.2"/>
    <x v="6211"/>
    <x v="2"/>
    <x v="1"/>
    <x v="3"/>
    <x v="11"/>
  </r>
  <r>
    <n v="8128"/>
    <s v="CA-2015-137064"/>
    <d v="2015-02-06T00:00:00"/>
    <d v="2015-02-13T00:00:00"/>
    <s v="Standard Class"/>
    <s v="TS-21655"/>
    <x v="772"/>
    <x v="0"/>
    <s v="United States"/>
    <s v="Houston"/>
    <x v="5"/>
    <n v="77070"/>
    <x v="2"/>
    <s v="OFF-ST-10003470"/>
    <x v="1"/>
    <x v="4"/>
    <s v="Tennsco Snap-Together Open Shelving Units, Starter Sets and Add-On Units"/>
    <n v="670.75199999999995"/>
    <n v="3"/>
    <n v="0.2"/>
    <x v="6212"/>
    <x v="2"/>
    <x v="1"/>
    <x v="3"/>
    <x v="11"/>
  </r>
  <r>
    <n v="8129"/>
    <s v="CA-2017-157350"/>
    <d v="2017-08-26T00:00:00"/>
    <d v="2017-09-01T00:00:00"/>
    <s v="Standard Class"/>
    <s v="DP-13000"/>
    <x v="24"/>
    <x v="0"/>
    <s v="United States"/>
    <s v="Chicago"/>
    <x v="10"/>
    <n v="60610"/>
    <x v="2"/>
    <s v="FUR-FU-10000222"/>
    <x v="0"/>
    <x v="5"/>
    <s v="Seth Thomas 16&quot; Steel Case Clock"/>
    <n v="64.959999999999994"/>
    <n v="5"/>
    <n v="0.6"/>
    <x v="6213"/>
    <x v="1"/>
    <x v="3"/>
    <x v="2"/>
    <x v="6"/>
  </r>
  <r>
    <n v="8130"/>
    <s v="CA-2014-127866"/>
    <d v="2014-07-20T00:00:00"/>
    <d v="2014-07-23T00:00:00"/>
    <s v="First Class"/>
    <s v="JD-15895"/>
    <x v="63"/>
    <x v="1"/>
    <s v="United States"/>
    <s v="Riverside"/>
    <x v="1"/>
    <n v="92503"/>
    <x v="1"/>
    <s v="TEC-AC-10000023"/>
    <x v="2"/>
    <x v="11"/>
    <s v="Maxell 74 Minute CD-R Spindle, 50/Pack"/>
    <n v="41.94"/>
    <n v="2"/>
    <n v="0"/>
    <x v="5871"/>
    <x v="0"/>
    <x v="2"/>
    <x v="2"/>
    <x v="7"/>
  </r>
  <r>
    <n v="8131"/>
    <s v="CA-2014-127866"/>
    <d v="2014-07-20T00:00:00"/>
    <d v="2014-07-23T00:00:00"/>
    <s v="First Class"/>
    <s v="JD-15895"/>
    <x v="63"/>
    <x v="1"/>
    <s v="United States"/>
    <s v="Riverside"/>
    <x v="1"/>
    <n v="92503"/>
    <x v="1"/>
    <s v="OFF-PA-10003971"/>
    <x v="1"/>
    <x v="10"/>
    <s v="Xerox 1965"/>
    <n v="11.96"/>
    <n v="2"/>
    <n v="0"/>
    <x v="1452"/>
    <x v="0"/>
    <x v="2"/>
    <x v="2"/>
    <x v="7"/>
  </r>
  <r>
    <n v="8132"/>
    <s v="CA-2014-127866"/>
    <d v="2014-07-20T00:00:00"/>
    <d v="2014-07-23T00:00:00"/>
    <s v="First Class"/>
    <s v="JD-15895"/>
    <x v="63"/>
    <x v="1"/>
    <s v="United States"/>
    <s v="Riverside"/>
    <x v="1"/>
    <n v="92503"/>
    <x v="1"/>
    <s v="OFF-AR-10003481"/>
    <x v="1"/>
    <x v="6"/>
    <s v="Newell 348"/>
    <n v="13.12"/>
    <n v="4"/>
    <n v="0"/>
    <x v="3059"/>
    <x v="0"/>
    <x v="2"/>
    <x v="2"/>
    <x v="7"/>
  </r>
  <r>
    <n v="8133"/>
    <s v="CA-2014-127866"/>
    <d v="2014-07-20T00:00:00"/>
    <d v="2014-07-23T00:00:00"/>
    <s v="First Class"/>
    <s v="JD-15895"/>
    <x v="63"/>
    <x v="1"/>
    <s v="United States"/>
    <s v="Riverside"/>
    <x v="1"/>
    <n v="92503"/>
    <x v="1"/>
    <s v="OFF-ST-10001490"/>
    <x v="1"/>
    <x v="4"/>
    <s v="Hot File 7-Pocket, Floor Stand"/>
    <n v="535.41"/>
    <n v="3"/>
    <n v="0"/>
    <x v="3853"/>
    <x v="0"/>
    <x v="2"/>
    <x v="2"/>
    <x v="7"/>
  </r>
  <r>
    <n v="8134"/>
    <s v="CA-2015-131352"/>
    <d v="2015-10-08T00:00:00"/>
    <d v="2015-10-13T00:00:00"/>
    <s v="Standard Class"/>
    <s v="GH-14485"/>
    <x v="16"/>
    <x v="1"/>
    <s v="United States"/>
    <s v="Dallas"/>
    <x v="5"/>
    <n v="75081"/>
    <x v="2"/>
    <s v="FUR-FU-10003708"/>
    <x v="0"/>
    <x v="5"/>
    <s v="Tenex Traditional Chairmats for Medium Pile Carpet, Standard Lip, 36&quot; x 48&quot;"/>
    <n v="72.78"/>
    <n v="3"/>
    <n v="0.6"/>
    <x v="6214"/>
    <x v="1"/>
    <x v="1"/>
    <x v="0"/>
    <x v="2"/>
  </r>
  <r>
    <n v="8135"/>
    <s v="CA-2015-121776"/>
    <d v="2015-02-16T00:00:00"/>
    <d v="2015-02-21T00:00:00"/>
    <s v="Standard Class"/>
    <s v="RD-19585"/>
    <x v="361"/>
    <x v="0"/>
    <s v="United States"/>
    <s v="Los Angeles"/>
    <x v="1"/>
    <n v="90008"/>
    <x v="1"/>
    <s v="OFF-PA-10001970"/>
    <x v="1"/>
    <x v="10"/>
    <s v="Xerox 1881"/>
    <n v="36.840000000000003"/>
    <n v="3"/>
    <n v="0"/>
    <x v="4343"/>
    <x v="0"/>
    <x v="1"/>
    <x v="3"/>
    <x v="11"/>
  </r>
  <r>
    <n v="8136"/>
    <s v="CA-2015-121776"/>
    <d v="2015-02-16T00:00:00"/>
    <d v="2015-02-21T00:00:00"/>
    <s v="Standard Class"/>
    <s v="RD-19585"/>
    <x v="361"/>
    <x v="0"/>
    <s v="United States"/>
    <s v="Los Angeles"/>
    <x v="1"/>
    <n v="90008"/>
    <x v="1"/>
    <s v="OFF-LA-10002762"/>
    <x v="1"/>
    <x v="2"/>
    <s v="Avery 485"/>
    <n v="87.71"/>
    <n v="7"/>
    <n v="0"/>
    <x v="2206"/>
    <x v="0"/>
    <x v="1"/>
    <x v="3"/>
    <x v="11"/>
  </r>
  <r>
    <n v="8137"/>
    <s v="CA-2016-118073"/>
    <d v="2016-08-12T00:00:00"/>
    <d v="2016-08-16T00:00:00"/>
    <s v="Standard Class"/>
    <s v="CS-12490"/>
    <x v="703"/>
    <x v="1"/>
    <s v="United States"/>
    <s v="Lakeland"/>
    <x v="2"/>
    <n v="33801"/>
    <x v="0"/>
    <s v="FUR-TA-10002533"/>
    <x v="0"/>
    <x v="3"/>
    <s v="BPI Conference Tables"/>
    <n v="562.29250000000002"/>
    <n v="7"/>
    <n v="0.45"/>
    <x v="6215"/>
    <x v="1"/>
    <x v="0"/>
    <x v="2"/>
    <x v="6"/>
  </r>
  <r>
    <n v="8138"/>
    <s v="CA-2014-103219"/>
    <d v="2014-11-09T00:00:00"/>
    <d v="2014-11-13T00:00:00"/>
    <s v="Standard Class"/>
    <s v="BF-11215"/>
    <x v="682"/>
    <x v="2"/>
    <s v="United States"/>
    <s v="New York City"/>
    <x v="15"/>
    <n v="10035"/>
    <x v="3"/>
    <s v="FUR-FU-10004091"/>
    <x v="0"/>
    <x v="5"/>
    <s v="Eldon 200 Class Desk Accessories, Black"/>
    <n v="56.52"/>
    <n v="9"/>
    <n v="0"/>
    <x v="6216"/>
    <x v="0"/>
    <x v="2"/>
    <x v="0"/>
    <x v="0"/>
  </r>
  <r>
    <n v="8139"/>
    <s v="CA-2016-102561"/>
    <d v="2016-07-18T00:00:00"/>
    <d v="2016-07-22T00:00:00"/>
    <s v="Standard Class"/>
    <s v="NK-18490"/>
    <x v="71"/>
    <x v="2"/>
    <s v="United States"/>
    <s v="Philadelphia"/>
    <x v="9"/>
    <n v="19140"/>
    <x v="3"/>
    <s v="OFF-AR-10001545"/>
    <x v="1"/>
    <x v="6"/>
    <s v="Newell 326"/>
    <n v="11.263999999999999"/>
    <n v="8"/>
    <n v="0.2"/>
    <x v="5514"/>
    <x v="2"/>
    <x v="0"/>
    <x v="2"/>
    <x v="7"/>
  </r>
  <r>
    <n v="8140"/>
    <s v="CA-2016-102561"/>
    <d v="2016-07-18T00:00:00"/>
    <d v="2016-07-22T00:00:00"/>
    <s v="Standard Class"/>
    <s v="NK-18490"/>
    <x v="71"/>
    <x v="2"/>
    <s v="United States"/>
    <s v="Philadelphia"/>
    <x v="9"/>
    <n v="19140"/>
    <x v="3"/>
    <s v="OFF-ST-10001476"/>
    <x v="1"/>
    <x v="4"/>
    <s v="Steel Personal Filing/Posting Tote"/>
    <n v="284.08"/>
    <n v="10"/>
    <n v="0.2"/>
    <x v="6217"/>
    <x v="2"/>
    <x v="0"/>
    <x v="2"/>
    <x v="7"/>
  </r>
  <r>
    <n v="8141"/>
    <s v="CA-2016-102561"/>
    <d v="2016-07-18T00:00:00"/>
    <d v="2016-07-22T00:00:00"/>
    <s v="Standard Class"/>
    <s v="NK-18490"/>
    <x v="71"/>
    <x v="2"/>
    <s v="United States"/>
    <s v="Philadelphia"/>
    <x v="9"/>
    <n v="19140"/>
    <x v="3"/>
    <s v="OFF-PA-10004971"/>
    <x v="1"/>
    <x v="10"/>
    <s v="Xerox 196"/>
    <n v="18.495999999999999"/>
    <n v="4"/>
    <n v="0.2"/>
    <x v="6050"/>
    <x v="2"/>
    <x v="0"/>
    <x v="2"/>
    <x v="7"/>
  </r>
  <r>
    <n v="8142"/>
    <s v="CA-2016-100993"/>
    <d v="2016-02-05T00:00:00"/>
    <d v="2016-02-10T00:00:00"/>
    <s v="Standard Class"/>
    <s v="AZ-10750"/>
    <x v="616"/>
    <x v="0"/>
    <s v="United States"/>
    <s v="San Diego"/>
    <x v="1"/>
    <n v="92037"/>
    <x v="1"/>
    <s v="OFF-LA-10003223"/>
    <x v="1"/>
    <x v="2"/>
    <s v="Avery 508"/>
    <n v="14.73"/>
    <n v="3"/>
    <n v="0"/>
    <x v="3941"/>
    <x v="0"/>
    <x v="0"/>
    <x v="3"/>
    <x v="11"/>
  </r>
  <r>
    <n v="8143"/>
    <s v="CA-2016-100993"/>
    <d v="2016-02-05T00:00:00"/>
    <d v="2016-02-10T00:00:00"/>
    <s v="Standard Class"/>
    <s v="AZ-10750"/>
    <x v="616"/>
    <x v="0"/>
    <s v="United States"/>
    <s v="San Diego"/>
    <x v="1"/>
    <n v="92037"/>
    <x v="1"/>
    <s v="OFF-ST-10004340"/>
    <x v="1"/>
    <x v="4"/>
    <s v="Fellowes Mobile File Cart, Black"/>
    <n v="186.54"/>
    <n v="3"/>
    <n v="0"/>
    <x v="3943"/>
    <x v="0"/>
    <x v="0"/>
    <x v="3"/>
    <x v="11"/>
  </r>
  <r>
    <n v="8144"/>
    <s v="CA-2016-100993"/>
    <d v="2016-02-05T00:00:00"/>
    <d v="2016-02-10T00:00:00"/>
    <s v="Standard Class"/>
    <s v="AZ-10750"/>
    <x v="616"/>
    <x v="0"/>
    <s v="United States"/>
    <s v="San Diego"/>
    <x v="1"/>
    <n v="92037"/>
    <x v="1"/>
    <s v="FUR-TA-10001095"/>
    <x v="0"/>
    <x v="3"/>
    <s v="Chromcraft Round Conference Tables"/>
    <n v="557.72799999999995"/>
    <n v="4"/>
    <n v="0.2"/>
    <x v="6218"/>
    <x v="2"/>
    <x v="0"/>
    <x v="3"/>
    <x v="11"/>
  </r>
  <r>
    <n v="8145"/>
    <s v="CA-2016-100993"/>
    <d v="2016-02-05T00:00:00"/>
    <d v="2016-02-10T00:00:00"/>
    <s v="Standard Class"/>
    <s v="AZ-10750"/>
    <x v="616"/>
    <x v="0"/>
    <s v="United States"/>
    <s v="San Diego"/>
    <x v="1"/>
    <n v="92037"/>
    <x v="1"/>
    <s v="TEC-PH-10001448"/>
    <x v="2"/>
    <x v="7"/>
    <s v="Anker Astro 15000mAh USB Portable Charger"/>
    <n v="159.96799999999999"/>
    <n v="4"/>
    <n v="0.2"/>
    <x v="6219"/>
    <x v="2"/>
    <x v="0"/>
    <x v="3"/>
    <x v="11"/>
  </r>
  <r>
    <n v="8146"/>
    <s v="US-2014-112949"/>
    <d v="2014-06-20T00:00:00"/>
    <d v="2014-06-27T00:00:00"/>
    <s v="Standard Class"/>
    <s v="Co-12640"/>
    <x v="476"/>
    <x v="0"/>
    <s v="United States"/>
    <s v="Lawton"/>
    <x v="26"/>
    <n v="73505"/>
    <x v="2"/>
    <s v="OFF-AP-10001005"/>
    <x v="1"/>
    <x v="9"/>
    <s v="Honeywell Quietcare HEPA Air Cleaner"/>
    <n v="471.9"/>
    <n v="6"/>
    <n v="0"/>
    <x v="6220"/>
    <x v="0"/>
    <x v="2"/>
    <x v="1"/>
    <x v="1"/>
  </r>
  <r>
    <n v="8147"/>
    <s v="US-2014-112949"/>
    <d v="2014-06-20T00:00:00"/>
    <d v="2014-06-27T00:00:00"/>
    <s v="Standard Class"/>
    <s v="Co-12640"/>
    <x v="476"/>
    <x v="0"/>
    <s v="United States"/>
    <s v="Lawton"/>
    <x v="26"/>
    <n v="73505"/>
    <x v="2"/>
    <s v="OFF-AR-10003469"/>
    <x v="1"/>
    <x v="6"/>
    <s v="Nontoxic Chalk"/>
    <n v="3.52"/>
    <n v="2"/>
    <n v="0"/>
    <x v="5552"/>
    <x v="0"/>
    <x v="2"/>
    <x v="1"/>
    <x v="1"/>
  </r>
  <r>
    <n v="8148"/>
    <s v="US-2017-146822"/>
    <d v="2017-06-09T00:00:00"/>
    <d v="2017-06-14T00:00:00"/>
    <s v="Standard Class"/>
    <s v="AG-10675"/>
    <x v="165"/>
    <x v="0"/>
    <s v="United States"/>
    <s v="Salem"/>
    <x v="17"/>
    <n v="24153"/>
    <x v="0"/>
    <s v="OFF-PA-10000249"/>
    <x v="1"/>
    <x v="10"/>
    <s v="Easy-staple paper"/>
    <n v="49.12"/>
    <n v="4"/>
    <n v="0"/>
    <x v="346"/>
    <x v="0"/>
    <x v="3"/>
    <x v="1"/>
    <x v="1"/>
  </r>
  <r>
    <n v="8149"/>
    <s v="US-2016-131058"/>
    <d v="2016-12-27T00:00:00"/>
    <d v="2016-12-31T00:00:00"/>
    <s v="Standard Class"/>
    <s v="EM-14140"/>
    <x v="670"/>
    <x v="2"/>
    <s v="United States"/>
    <s v="Santa Ana"/>
    <x v="1"/>
    <n v="92704"/>
    <x v="1"/>
    <s v="OFF-LA-10001613"/>
    <x v="1"/>
    <x v="2"/>
    <s v="Avery File Folder Labels"/>
    <n v="20.16"/>
    <n v="7"/>
    <n v="0"/>
    <x v="763"/>
    <x v="0"/>
    <x v="0"/>
    <x v="0"/>
    <x v="4"/>
  </r>
  <r>
    <n v="8150"/>
    <s v="CA-2014-167997"/>
    <d v="2014-01-26T00:00:00"/>
    <d v="2014-01-29T00:00:00"/>
    <s v="First Class"/>
    <s v="CA-11965"/>
    <x v="662"/>
    <x v="1"/>
    <s v="United States"/>
    <s v="Rapid City"/>
    <x v="44"/>
    <n v="57701"/>
    <x v="2"/>
    <s v="OFF-BI-10001758"/>
    <x v="1"/>
    <x v="8"/>
    <s v="Wilson Jones 14 Line Acrylic Coated Pressboard Data Binders"/>
    <n v="10.68"/>
    <n v="2"/>
    <n v="0"/>
    <x v="6221"/>
    <x v="0"/>
    <x v="2"/>
    <x v="3"/>
    <x v="9"/>
  </r>
  <r>
    <n v="8151"/>
    <s v="CA-2014-167997"/>
    <d v="2014-01-26T00:00:00"/>
    <d v="2014-01-29T00:00:00"/>
    <s v="First Class"/>
    <s v="CA-11965"/>
    <x v="662"/>
    <x v="1"/>
    <s v="United States"/>
    <s v="Rapid City"/>
    <x v="44"/>
    <n v="57701"/>
    <x v="2"/>
    <s v="FUR-BO-10004409"/>
    <x v="0"/>
    <x v="0"/>
    <s v="Safco Value Mate Series Steel Bookcases, Baked Enamel Finish on Steel, Gray"/>
    <n v="141.96"/>
    <n v="2"/>
    <n v="0"/>
    <x v="1826"/>
    <x v="0"/>
    <x v="2"/>
    <x v="3"/>
    <x v="9"/>
  </r>
  <r>
    <n v="8152"/>
    <s v="CA-2017-140151"/>
    <d v="2017-03-23T00:00:00"/>
    <d v="2017-03-25T00:00:00"/>
    <s v="First Class"/>
    <s v="RB-19360"/>
    <x v="181"/>
    <x v="0"/>
    <s v="United States"/>
    <s v="Seattle"/>
    <x v="4"/>
    <n v="98115"/>
    <x v="1"/>
    <s v="OFF-ST-10001558"/>
    <x v="1"/>
    <x v="4"/>
    <s v="Acco Perma 4000 Stacking Storage Drawers"/>
    <n v="32.479999999999997"/>
    <n v="2"/>
    <n v="0"/>
    <x v="4659"/>
    <x v="0"/>
    <x v="3"/>
    <x v="3"/>
    <x v="10"/>
  </r>
  <r>
    <n v="8153"/>
    <s v="CA-2017-140151"/>
    <d v="2017-03-23T00:00:00"/>
    <d v="2017-03-25T00:00:00"/>
    <s v="First Class"/>
    <s v="RB-19360"/>
    <x v="181"/>
    <x v="0"/>
    <s v="United States"/>
    <s v="Seattle"/>
    <x v="4"/>
    <n v="98115"/>
    <x v="1"/>
    <s v="OFF-PA-10002986"/>
    <x v="1"/>
    <x v="10"/>
    <s v="Xerox 1898"/>
    <n v="20.04"/>
    <n v="3"/>
    <n v="0"/>
    <x v="132"/>
    <x v="0"/>
    <x v="3"/>
    <x v="3"/>
    <x v="10"/>
  </r>
  <r>
    <n v="8154"/>
    <s v="CA-2017-140151"/>
    <d v="2017-03-23T00:00:00"/>
    <d v="2017-03-25T00:00:00"/>
    <s v="First Class"/>
    <s v="RB-19360"/>
    <x v="181"/>
    <x v="0"/>
    <s v="United States"/>
    <s v="Seattle"/>
    <x v="4"/>
    <n v="98115"/>
    <x v="1"/>
    <s v="TEC-CO-10004722"/>
    <x v="2"/>
    <x v="16"/>
    <s v="Canon imageCLASS 2200 Advanced Copier"/>
    <n v="13999.96"/>
    <n v="4"/>
    <n v="0"/>
    <x v="6222"/>
    <x v="0"/>
    <x v="3"/>
    <x v="3"/>
    <x v="10"/>
  </r>
  <r>
    <n v="8155"/>
    <s v="US-2017-143770"/>
    <d v="2017-03-20T00:00:00"/>
    <d v="2017-03-24T00:00:00"/>
    <s v="Standard Class"/>
    <s v="RD-19720"/>
    <x v="742"/>
    <x v="0"/>
    <s v="United States"/>
    <s v="Middletown"/>
    <x v="29"/>
    <n v="6457"/>
    <x v="3"/>
    <s v="TEC-AC-10002842"/>
    <x v="2"/>
    <x v="11"/>
    <s v="WD My Passport Ultra 2TB Portable External Hard Drive"/>
    <n v="238"/>
    <n v="2"/>
    <n v="0"/>
    <x v="1764"/>
    <x v="0"/>
    <x v="3"/>
    <x v="3"/>
    <x v="10"/>
  </r>
  <r>
    <n v="8156"/>
    <s v="US-2017-143770"/>
    <d v="2017-03-20T00:00:00"/>
    <d v="2017-03-24T00:00:00"/>
    <s v="Standard Class"/>
    <s v="RD-19720"/>
    <x v="742"/>
    <x v="0"/>
    <s v="United States"/>
    <s v="Middletown"/>
    <x v="29"/>
    <n v="6457"/>
    <x v="3"/>
    <s v="OFF-PA-10001125"/>
    <x v="1"/>
    <x v="10"/>
    <s v="Xerox 1988"/>
    <n v="61.96"/>
    <n v="2"/>
    <n v="0"/>
    <x v="3938"/>
    <x v="0"/>
    <x v="3"/>
    <x v="3"/>
    <x v="10"/>
  </r>
  <r>
    <n v="8157"/>
    <s v="CA-2016-131296"/>
    <d v="2016-10-04T00:00:00"/>
    <d v="2016-10-09T00:00:00"/>
    <s v="Standard Class"/>
    <s v="MS-17830"/>
    <x v="234"/>
    <x v="0"/>
    <s v="United States"/>
    <s v="Baltimore"/>
    <x v="39"/>
    <n v="21215"/>
    <x v="3"/>
    <s v="FUR-TA-10002622"/>
    <x v="0"/>
    <x v="3"/>
    <s v="Bush Andora Conference Table, Maple/Graphite Gray Finish"/>
    <n v="239.37200000000001"/>
    <n v="2"/>
    <n v="0.3"/>
    <x v="6223"/>
    <x v="1"/>
    <x v="0"/>
    <x v="0"/>
    <x v="2"/>
  </r>
  <r>
    <n v="8158"/>
    <s v="CA-2016-103464"/>
    <d v="2016-11-18T00:00:00"/>
    <d v="2016-11-22T00:00:00"/>
    <s v="Standard Class"/>
    <s v="PG-18820"/>
    <x v="310"/>
    <x v="0"/>
    <s v="United States"/>
    <s v="San Diego"/>
    <x v="1"/>
    <n v="92105"/>
    <x v="1"/>
    <s v="TEC-AC-10002842"/>
    <x v="2"/>
    <x v="11"/>
    <s v="WD My Passport Ultra 2TB Portable External Hard Drive"/>
    <n v="595"/>
    <n v="5"/>
    <n v="0"/>
    <x v="2153"/>
    <x v="0"/>
    <x v="0"/>
    <x v="0"/>
    <x v="0"/>
  </r>
  <r>
    <n v="8159"/>
    <s v="CA-2017-136238"/>
    <d v="2017-12-26T00:00:00"/>
    <d v="2018-01-01T00:00:00"/>
    <s v="Standard Class"/>
    <s v="KB-16240"/>
    <x v="208"/>
    <x v="1"/>
    <s v="United States"/>
    <s v="Odessa"/>
    <x v="5"/>
    <n v="79762"/>
    <x v="2"/>
    <s v="OFF-PA-10004285"/>
    <x v="1"/>
    <x v="10"/>
    <s v="Xerox 1959"/>
    <n v="16.032"/>
    <n v="3"/>
    <n v="0.2"/>
    <x v="6224"/>
    <x v="2"/>
    <x v="3"/>
    <x v="0"/>
    <x v="4"/>
  </r>
  <r>
    <n v="8160"/>
    <s v="CA-2016-120803"/>
    <d v="2016-03-09T00:00:00"/>
    <d v="2016-03-13T00:00:00"/>
    <s v="Standard Class"/>
    <s v="RB-19465"/>
    <x v="46"/>
    <x v="2"/>
    <s v="United States"/>
    <s v="Milford"/>
    <x v="29"/>
    <n v="6460"/>
    <x v="3"/>
    <s v="TEC-AC-10004469"/>
    <x v="2"/>
    <x v="11"/>
    <s v="Microsoft Sculpt Comfort Mouse"/>
    <n v="199.75"/>
    <n v="5"/>
    <n v="0"/>
    <x v="6130"/>
    <x v="0"/>
    <x v="0"/>
    <x v="3"/>
    <x v="10"/>
  </r>
  <r>
    <n v="8161"/>
    <s v="CA-2016-134138"/>
    <d v="2016-02-16T00:00:00"/>
    <d v="2016-02-20T00:00:00"/>
    <s v="Standard Class"/>
    <s v="JD-15790"/>
    <x v="479"/>
    <x v="0"/>
    <s v="United States"/>
    <s v="Belleville"/>
    <x v="30"/>
    <n v="7109"/>
    <x v="3"/>
    <s v="FUR-CH-10001545"/>
    <x v="0"/>
    <x v="1"/>
    <s v="Hon Comfortask Task/Swivel Chairs"/>
    <n v="227.96"/>
    <n v="2"/>
    <n v="0"/>
    <x v="6225"/>
    <x v="0"/>
    <x v="0"/>
    <x v="3"/>
    <x v="11"/>
  </r>
  <r>
    <n v="8162"/>
    <s v="CA-2015-120915"/>
    <d v="2015-09-28T00:00:00"/>
    <d v="2015-10-03T00:00:00"/>
    <s v="Second Class"/>
    <s v="JJ-15445"/>
    <x v="370"/>
    <x v="0"/>
    <s v="United States"/>
    <s v="New York City"/>
    <x v="15"/>
    <n v="10035"/>
    <x v="3"/>
    <s v="OFF-AP-10002578"/>
    <x v="1"/>
    <x v="9"/>
    <s v="Fellowes Premier Superior Surge Suppressor, 10-Outlet, With Phone and Remote"/>
    <n v="293.52"/>
    <n v="6"/>
    <n v="0"/>
    <x v="6226"/>
    <x v="0"/>
    <x v="1"/>
    <x v="2"/>
    <x v="8"/>
  </r>
  <r>
    <n v="8163"/>
    <s v="CA-2015-120915"/>
    <d v="2015-09-28T00:00:00"/>
    <d v="2015-10-03T00:00:00"/>
    <s v="Second Class"/>
    <s v="JJ-15445"/>
    <x v="370"/>
    <x v="0"/>
    <s v="United States"/>
    <s v="New York City"/>
    <x v="15"/>
    <n v="10035"/>
    <x v="3"/>
    <s v="TEC-PH-10003012"/>
    <x v="2"/>
    <x v="7"/>
    <s v="Nortel Meridian M3904 Professional Digital phone"/>
    <n v="307.98"/>
    <n v="2"/>
    <n v="0"/>
    <x v="684"/>
    <x v="0"/>
    <x v="1"/>
    <x v="2"/>
    <x v="8"/>
  </r>
  <r>
    <n v="8164"/>
    <s v="CA-2015-168207"/>
    <d v="2015-11-02T00:00:00"/>
    <d v="2015-11-06T00:00:00"/>
    <s v="Standard Class"/>
    <s v="LT-17110"/>
    <x v="299"/>
    <x v="0"/>
    <s v="United States"/>
    <s v="San Diego"/>
    <x v="1"/>
    <n v="92105"/>
    <x v="1"/>
    <s v="FUR-FU-10004909"/>
    <x v="0"/>
    <x v="5"/>
    <s v="Contemporary Wood/Metal Frame"/>
    <n v="96.96"/>
    <n v="6"/>
    <n v="0"/>
    <x v="6227"/>
    <x v="0"/>
    <x v="1"/>
    <x v="0"/>
    <x v="0"/>
  </r>
  <r>
    <n v="8165"/>
    <s v="CA-2015-168207"/>
    <d v="2015-11-02T00:00:00"/>
    <d v="2015-11-06T00:00:00"/>
    <s v="Standard Class"/>
    <s v="LT-17110"/>
    <x v="299"/>
    <x v="0"/>
    <s v="United States"/>
    <s v="San Diego"/>
    <x v="1"/>
    <n v="92105"/>
    <x v="1"/>
    <s v="OFF-BI-10001524"/>
    <x v="1"/>
    <x v="8"/>
    <s v="GBC Premium Transparent Covers with Diagonal Lined Pattern"/>
    <n v="117.488"/>
    <n v="7"/>
    <n v="0.2"/>
    <x v="4102"/>
    <x v="2"/>
    <x v="1"/>
    <x v="0"/>
    <x v="0"/>
  </r>
  <r>
    <n v="8166"/>
    <s v="CA-2015-168207"/>
    <d v="2015-11-02T00:00:00"/>
    <d v="2015-11-06T00:00:00"/>
    <s v="Standard Class"/>
    <s v="LT-17110"/>
    <x v="299"/>
    <x v="0"/>
    <s v="United States"/>
    <s v="San Diego"/>
    <x v="1"/>
    <n v="92105"/>
    <x v="1"/>
    <s v="OFF-BI-10003355"/>
    <x v="1"/>
    <x v="8"/>
    <s v="Cardinal Holdit Business Card Pockets"/>
    <n v="11.952"/>
    <n v="3"/>
    <n v="0.2"/>
    <x v="3973"/>
    <x v="2"/>
    <x v="1"/>
    <x v="0"/>
    <x v="0"/>
  </r>
  <r>
    <n v="8167"/>
    <s v="CA-2015-168207"/>
    <d v="2015-11-02T00:00:00"/>
    <d v="2015-11-06T00:00:00"/>
    <s v="Standard Class"/>
    <s v="LT-17110"/>
    <x v="299"/>
    <x v="0"/>
    <s v="United States"/>
    <s v="San Diego"/>
    <x v="1"/>
    <n v="92105"/>
    <x v="1"/>
    <s v="FUR-BO-10004357"/>
    <x v="0"/>
    <x v="0"/>
    <s v="O'Sullivan Living Dimensions 3-Shelf Bookcases"/>
    <n v="512.49900000000002"/>
    <n v="3"/>
    <n v="0.15"/>
    <x v="6228"/>
    <x v="2"/>
    <x v="1"/>
    <x v="0"/>
    <x v="0"/>
  </r>
  <r>
    <n v="8168"/>
    <s v="CA-2016-144148"/>
    <d v="2016-07-31T00:00:00"/>
    <d v="2016-08-05T00:00:00"/>
    <s v="Standard Class"/>
    <s v="AH-10690"/>
    <x v="706"/>
    <x v="1"/>
    <s v="United States"/>
    <s v="San Francisco"/>
    <x v="1"/>
    <n v="94122"/>
    <x v="1"/>
    <s v="FUR-TA-10002774"/>
    <x v="0"/>
    <x v="3"/>
    <s v="Laminate Occasional Tables"/>
    <n v="863.12800000000004"/>
    <n v="7"/>
    <n v="0.2"/>
    <x v="6229"/>
    <x v="2"/>
    <x v="0"/>
    <x v="2"/>
    <x v="7"/>
  </r>
  <r>
    <n v="8169"/>
    <s v="CA-2017-107174"/>
    <d v="2017-11-06T00:00:00"/>
    <d v="2017-11-13T00:00:00"/>
    <s v="Standard Class"/>
    <s v="AB-10060"/>
    <x v="144"/>
    <x v="2"/>
    <s v="United States"/>
    <s v="Seattle"/>
    <x v="4"/>
    <n v="98105"/>
    <x v="1"/>
    <s v="FUR-TA-10004575"/>
    <x v="0"/>
    <x v="3"/>
    <s v="Hon 5100 Series Wood Tables"/>
    <n v="2036.86"/>
    <n v="7"/>
    <n v="0"/>
    <x v="6230"/>
    <x v="0"/>
    <x v="3"/>
    <x v="0"/>
    <x v="0"/>
  </r>
  <r>
    <n v="8170"/>
    <s v="CA-2017-107174"/>
    <d v="2017-11-06T00:00:00"/>
    <d v="2017-11-13T00:00:00"/>
    <s v="Standard Class"/>
    <s v="AB-10060"/>
    <x v="144"/>
    <x v="2"/>
    <s v="United States"/>
    <s v="Seattle"/>
    <x v="4"/>
    <n v="98105"/>
    <x v="1"/>
    <s v="FUR-CH-10003312"/>
    <x v="0"/>
    <x v="1"/>
    <s v="Hon 2090 “Pillow Soft” Series Mid Back Swivel/Tilt Chairs"/>
    <n v="449.56799999999998"/>
    <n v="2"/>
    <n v="0.2"/>
    <x v="6231"/>
    <x v="2"/>
    <x v="3"/>
    <x v="0"/>
    <x v="0"/>
  </r>
  <r>
    <n v="8171"/>
    <s v="CA-2017-107174"/>
    <d v="2017-11-06T00:00:00"/>
    <d v="2017-11-13T00:00:00"/>
    <s v="Standard Class"/>
    <s v="AB-10060"/>
    <x v="144"/>
    <x v="2"/>
    <s v="United States"/>
    <s v="Seattle"/>
    <x v="4"/>
    <n v="98105"/>
    <x v="1"/>
    <s v="TEC-AC-10001465"/>
    <x v="2"/>
    <x v="11"/>
    <s v="SanDisk Cruzer 64 GB USB Flash Drive"/>
    <n v="108.96"/>
    <n v="3"/>
    <n v="0"/>
    <x v="6232"/>
    <x v="0"/>
    <x v="3"/>
    <x v="0"/>
    <x v="0"/>
  </r>
  <r>
    <n v="8172"/>
    <s v="CA-2016-146150"/>
    <d v="2016-02-14T00:00:00"/>
    <d v="2016-02-19T00:00:00"/>
    <s v="Standard Class"/>
    <s v="FM-14380"/>
    <x v="248"/>
    <x v="0"/>
    <s v="United States"/>
    <s v="Jackson"/>
    <x v="35"/>
    <n v="39212"/>
    <x v="0"/>
    <s v="OFF-AR-10002240"/>
    <x v="1"/>
    <x v="6"/>
    <s v="Panasonic KP-150 Electric Pencil Sharpener"/>
    <n v="264.18"/>
    <n v="7"/>
    <n v="0"/>
    <x v="6233"/>
    <x v="0"/>
    <x v="0"/>
    <x v="3"/>
    <x v="11"/>
  </r>
  <r>
    <n v="8173"/>
    <s v="CA-2014-114125"/>
    <d v="2014-07-09T00:00:00"/>
    <d v="2014-07-13T00:00:00"/>
    <s v="Standard Class"/>
    <s v="GH-14410"/>
    <x v="689"/>
    <x v="2"/>
    <s v="United States"/>
    <s v="Los Angeles"/>
    <x v="1"/>
    <n v="90049"/>
    <x v="1"/>
    <s v="OFF-LA-10004559"/>
    <x v="1"/>
    <x v="2"/>
    <s v="Avery 49"/>
    <n v="2.88"/>
    <n v="1"/>
    <n v="0"/>
    <x v="721"/>
    <x v="0"/>
    <x v="2"/>
    <x v="2"/>
    <x v="7"/>
  </r>
  <r>
    <n v="8174"/>
    <s v="CA-2014-114125"/>
    <d v="2014-07-09T00:00:00"/>
    <d v="2014-07-13T00:00:00"/>
    <s v="Standard Class"/>
    <s v="GH-14410"/>
    <x v="689"/>
    <x v="2"/>
    <s v="United States"/>
    <s v="Los Angeles"/>
    <x v="1"/>
    <n v="90049"/>
    <x v="1"/>
    <s v="OFF-BI-10003291"/>
    <x v="1"/>
    <x v="8"/>
    <s v="Wilson Jones Leather-Like Binders with DublLock Round Rings"/>
    <n v="41.904000000000003"/>
    <n v="6"/>
    <n v="0.2"/>
    <x v="4895"/>
    <x v="2"/>
    <x v="2"/>
    <x v="2"/>
    <x v="7"/>
  </r>
  <r>
    <n v="8175"/>
    <s v="CA-2014-114125"/>
    <d v="2014-07-09T00:00:00"/>
    <d v="2014-07-13T00:00:00"/>
    <s v="Standard Class"/>
    <s v="GH-14410"/>
    <x v="689"/>
    <x v="2"/>
    <s v="United States"/>
    <s v="Los Angeles"/>
    <x v="1"/>
    <n v="90049"/>
    <x v="1"/>
    <s v="OFF-ST-10001505"/>
    <x v="1"/>
    <x v="4"/>
    <s v="Perma STOR-ALL Hanging File Box, 13 1/8&quot;W x 12 1/4&quot;D x 10 1/2&quot;H"/>
    <n v="23.92"/>
    <n v="4"/>
    <n v="0"/>
    <x v="6234"/>
    <x v="0"/>
    <x v="2"/>
    <x v="2"/>
    <x v="7"/>
  </r>
  <r>
    <n v="8176"/>
    <s v="CA-2016-114944"/>
    <d v="2016-01-30T00:00:00"/>
    <d v="2016-02-04T00:00:00"/>
    <s v="Standard Class"/>
    <s v="HE-14800"/>
    <x v="785"/>
    <x v="1"/>
    <s v="United States"/>
    <s v="Chicago"/>
    <x v="10"/>
    <n v="60623"/>
    <x v="2"/>
    <s v="OFF-PA-10003892"/>
    <x v="1"/>
    <x v="10"/>
    <s v="Xerox 1943"/>
    <n v="156.512"/>
    <n v="4"/>
    <n v="0.2"/>
    <x v="6235"/>
    <x v="2"/>
    <x v="0"/>
    <x v="3"/>
    <x v="9"/>
  </r>
  <r>
    <n v="8177"/>
    <s v="CA-2016-135965"/>
    <d v="2016-09-22T00:00:00"/>
    <d v="2016-09-25T00:00:00"/>
    <s v="First Class"/>
    <s v="SZ-20035"/>
    <x v="449"/>
    <x v="2"/>
    <s v="United States"/>
    <s v="New York City"/>
    <x v="15"/>
    <n v="10035"/>
    <x v="3"/>
    <s v="OFF-ST-10002370"/>
    <x v="1"/>
    <x v="4"/>
    <s v="Sortfiler Multipurpose Personal File Organizer, Black"/>
    <n v="128.34"/>
    <n v="6"/>
    <n v="0"/>
    <x v="6236"/>
    <x v="0"/>
    <x v="0"/>
    <x v="2"/>
    <x v="8"/>
  </r>
  <r>
    <n v="8178"/>
    <s v="CA-2017-149699"/>
    <d v="2017-12-22T00:00:00"/>
    <d v="2017-12-24T00:00:00"/>
    <s v="First Class"/>
    <s v="CM-12115"/>
    <x v="441"/>
    <x v="0"/>
    <s v="United States"/>
    <s v="Los Angeles"/>
    <x v="1"/>
    <n v="90008"/>
    <x v="1"/>
    <s v="TEC-AC-10000474"/>
    <x v="2"/>
    <x v="11"/>
    <s v="Kensington Expert Mouse Optical USB Trackball for PC or Mac"/>
    <n v="474.95"/>
    <n v="5"/>
    <n v="0"/>
    <x v="6237"/>
    <x v="0"/>
    <x v="3"/>
    <x v="0"/>
    <x v="4"/>
  </r>
  <r>
    <n v="8179"/>
    <s v="CA-2016-166429"/>
    <d v="2016-09-02T00:00:00"/>
    <d v="2016-09-08T00:00:00"/>
    <s v="Standard Class"/>
    <s v="TG-21310"/>
    <x v="592"/>
    <x v="0"/>
    <s v="United States"/>
    <s v="Des Moines"/>
    <x v="4"/>
    <n v="98198"/>
    <x v="1"/>
    <s v="TEC-CO-10002095"/>
    <x v="2"/>
    <x v="16"/>
    <s v="Hewlett Packard 610 Color Digital Copier / Printer"/>
    <n v="999.98"/>
    <n v="2"/>
    <n v="0"/>
    <x v="3472"/>
    <x v="0"/>
    <x v="0"/>
    <x v="2"/>
    <x v="8"/>
  </r>
  <r>
    <n v="8180"/>
    <s v="CA-2015-112767"/>
    <d v="2015-08-02T00:00:00"/>
    <d v="2015-08-06T00:00:00"/>
    <s v="Standard Class"/>
    <s v="DK-12985"/>
    <x v="213"/>
    <x v="0"/>
    <s v="United States"/>
    <s v="Springfield"/>
    <x v="21"/>
    <n v="97477"/>
    <x v="1"/>
    <s v="FUR-TA-10003469"/>
    <x v="0"/>
    <x v="3"/>
    <s v="Balt Split Level Computer Training Table"/>
    <n v="277.5"/>
    <n v="4"/>
    <n v="0.5"/>
    <x v="6238"/>
    <x v="1"/>
    <x v="1"/>
    <x v="2"/>
    <x v="6"/>
  </r>
  <r>
    <n v="8181"/>
    <s v="CA-2015-119879"/>
    <d v="2015-11-21T00:00:00"/>
    <d v="2015-11-25T00:00:00"/>
    <s v="Standard Class"/>
    <s v="SS-20410"/>
    <x v="757"/>
    <x v="0"/>
    <s v="United States"/>
    <s v="Philadelphia"/>
    <x v="9"/>
    <n v="19120"/>
    <x v="3"/>
    <s v="FUR-TA-10002958"/>
    <x v="0"/>
    <x v="3"/>
    <s v="Bevis Oval Conference Table, Walnut"/>
    <n v="1252.704"/>
    <n v="8"/>
    <n v="0.4"/>
    <x v="6239"/>
    <x v="1"/>
    <x v="1"/>
    <x v="0"/>
    <x v="0"/>
  </r>
  <r>
    <n v="8182"/>
    <s v="CA-2015-119879"/>
    <d v="2015-11-21T00:00:00"/>
    <d v="2015-11-25T00:00:00"/>
    <s v="Standard Class"/>
    <s v="SS-20410"/>
    <x v="757"/>
    <x v="0"/>
    <s v="United States"/>
    <s v="Philadelphia"/>
    <x v="9"/>
    <n v="19120"/>
    <x v="3"/>
    <s v="TEC-PH-10002923"/>
    <x v="2"/>
    <x v="7"/>
    <s v="Logitech B530 USB Headset - headset - Full size, Binaural"/>
    <n v="110.97"/>
    <n v="5"/>
    <n v="0.4"/>
    <x v="6240"/>
    <x v="1"/>
    <x v="1"/>
    <x v="0"/>
    <x v="0"/>
  </r>
  <r>
    <n v="8183"/>
    <s v="CA-2017-155642"/>
    <d v="2017-05-18T00:00:00"/>
    <d v="2017-05-22T00:00:00"/>
    <s v="Standard Class"/>
    <s v="BM-11575"/>
    <x v="606"/>
    <x v="1"/>
    <s v="United States"/>
    <s v="Chicago"/>
    <x v="10"/>
    <n v="60653"/>
    <x v="2"/>
    <s v="FUR-FU-10004973"/>
    <x v="0"/>
    <x v="5"/>
    <s v="Flat Face Poster Frame"/>
    <n v="22.608000000000001"/>
    <n v="3"/>
    <n v="0.6"/>
    <x v="1939"/>
    <x v="1"/>
    <x v="3"/>
    <x v="1"/>
    <x v="5"/>
  </r>
  <r>
    <n v="8184"/>
    <s v="CA-2017-155642"/>
    <d v="2017-05-18T00:00:00"/>
    <d v="2017-05-22T00:00:00"/>
    <s v="Standard Class"/>
    <s v="BM-11575"/>
    <x v="606"/>
    <x v="1"/>
    <s v="United States"/>
    <s v="Chicago"/>
    <x v="10"/>
    <n v="60653"/>
    <x v="2"/>
    <s v="FUR-FU-10001918"/>
    <x v="0"/>
    <x v="5"/>
    <s v="C-Line Cubicle Keepers Polyproplyene Holder With Velcro Backings"/>
    <n v="1.8919999999999999"/>
    <n v="1"/>
    <n v="0.6"/>
    <x v="6241"/>
    <x v="1"/>
    <x v="3"/>
    <x v="1"/>
    <x v="5"/>
  </r>
  <r>
    <n v="8185"/>
    <s v="US-2017-101721"/>
    <d v="2017-07-23T00:00:00"/>
    <d v="2017-07-27T00:00:00"/>
    <s v="Standard Class"/>
    <s v="MY-17380"/>
    <x v="199"/>
    <x v="1"/>
    <s v="United States"/>
    <s v="Chicago"/>
    <x v="10"/>
    <n v="60623"/>
    <x v="2"/>
    <s v="OFF-PA-10003641"/>
    <x v="1"/>
    <x v="10"/>
    <s v="Xerox 1909"/>
    <n v="63.311999999999998"/>
    <n v="3"/>
    <n v="0.2"/>
    <x v="961"/>
    <x v="2"/>
    <x v="3"/>
    <x v="2"/>
    <x v="7"/>
  </r>
  <r>
    <n v="8186"/>
    <s v="CA-2015-136728"/>
    <d v="2015-09-13T00:00:00"/>
    <d v="2015-09-17T00:00:00"/>
    <s v="Second Class"/>
    <s v="AG-10900"/>
    <x v="151"/>
    <x v="0"/>
    <s v="United States"/>
    <s v="Chicago"/>
    <x v="10"/>
    <n v="60623"/>
    <x v="2"/>
    <s v="OFF-EN-10002621"/>
    <x v="1"/>
    <x v="12"/>
    <s v="Staple envelope"/>
    <n v="7.8239999999999998"/>
    <n v="1"/>
    <n v="0.2"/>
    <x v="1711"/>
    <x v="2"/>
    <x v="1"/>
    <x v="2"/>
    <x v="8"/>
  </r>
  <r>
    <n v="8187"/>
    <s v="CA-2015-136728"/>
    <d v="2015-09-13T00:00:00"/>
    <d v="2015-09-17T00:00:00"/>
    <s v="Second Class"/>
    <s v="AG-10900"/>
    <x v="151"/>
    <x v="0"/>
    <s v="United States"/>
    <s v="Chicago"/>
    <x v="10"/>
    <n v="60623"/>
    <x v="2"/>
    <s v="FUR-CH-10003817"/>
    <x v="0"/>
    <x v="1"/>
    <s v="Global Value Steno Chair, Gray"/>
    <n v="170.072"/>
    <n v="4"/>
    <n v="0.3"/>
    <x v="6242"/>
    <x v="1"/>
    <x v="1"/>
    <x v="2"/>
    <x v="8"/>
  </r>
  <r>
    <n v="8188"/>
    <s v="CA-2016-127194"/>
    <d v="2016-12-10T00:00:00"/>
    <d v="2016-12-16T00:00:00"/>
    <s v="Standard Class"/>
    <s v="BW-11110"/>
    <x v="308"/>
    <x v="1"/>
    <s v="United States"/>
    <s v="New York City"/>
    <x v="15"/>
    <n v="10024"/>
    <x v="3"/>
    <s v="OFF-PA-10000659"/>
    <x v="1"/>
    <x v="10"/>
    <s v="Adams Phone Message Book, Professional, 400 Message Capacity, 5 3/6” x 11”"/>
    <n v="62.82"/>
    <n v="9"/>
    <n v="0"/>
    <x v="6243"/>
    <x v="0"/>
    <x v="0"/>
    <x v="0"/>
    <x v="4"/>
  </r>
  <r>
    <n v="8189"/>
    <s v="CA-2015-140375"/>
    <d v="2015-10-02T00:00:00"/>
    <d v="2015-10-05T00:00:00"/>
    <s v="Second Class"/>
    <s v="SG-20470"/>
    <x v="495"/>
    <x v="0"/>
    <s v="United States"/>
    <s v="Rockville"/>
    <x v="39"/>
    <n v="20852"/>
    <x v="3"/>
    <s v="OFF-PA-10001870"/>
    <x v="1"/>
    <x v="10"/>
    <s v="Xerox 202"/>
    <n v="19.440000000000001"/>
    <n v="3"/>
    <n v="0"/>
    <x v="551"/>
    <x v="0"/>
    <x v="1"/>
    <x v="0"/>
    <x v="2"/>
  </r>
  <r>
    <n v="8190"/>
    <s v="CA-2015-140375"/>
    <d v="2015-10-02T00:00:00"/>
    <d v="2015-10-05T00:00:00"/>
    <s v="Second Class"/>
    <s v="SG-20470"/>
    <x v="495"/>
    <x v="0"/>
    <s v="United States"/>
    <s v="Rockville"/>
    <x v="39"/>
    <n v="20852"/>
    <x v="3"/>
    <s v="OFF-BI-10000320"/>
    <x v="1"/>
    <x v="8"/>
    <s v="GBC Plastic Binding Combs"/>
    <n v="7.38"/>
    <n v="1"/>
    <n v="0"/>
    <x v="6244"/>
    <x v="0"/>
    <x v="1"/>
    <x v="0"/>
    <x v="2"/>
  </r>
  <r>
    <n v="8191"/>
    <s v="US-2017-155866"/>
    <d v="2017-11-17T00:00:00"/>
    <d v="2017-11-21T00:00:00"/>
    <s v="Standard Class"/>
    <s v="CC-12370"/>
    <x v="666"/>
    <x v="0"/>
    <s v="United States"/>
    <s v="New York City"/>
    <x v="15"/>
    <n v="10011"/>
    <x v="3"/>
    <s v="OFF-PA-10004735"/>
    <x v="1"/>
    <x v="10"/>
    <s v="Xerox 1905"/>
    <n v="38.880000000000003"/>
    <n v="6"/>
    <n v="0"/>
    <x v="812"/>
    <x v="0"/>
    <x v="3"/>
    <x v="0"/>
    <x v="0"/>
  </r>
  <r>
    <n v="8192"/>
    <s v="US-2017-155866"/>
    <d v="2017-11-17T00:00:00"/>
    <d v="2017-11-21T00:00:00"/>
    <s v="Standard Class"/>
    <s v="CC-12370"/>
    <x v="666"/>
    <x v="0"/>
    <s v="United States"/>
    <s v="New York City"/>
    <x v="15"/>
    <n v="10011"/>
    <x v="3"/>
    <s v="FUR-FU-10004091"/>
    <x v="0"/>
    <x v="5"/>
    <s v="Howard Miller 13&quot; Diameter Goldtone Round Wall Clock"/>
    <n v="187.76"/>
    <n v="4"/>
    <n v="0"/>
    <x v="5926"/>
    <x v="0"/>
    <x v="3"/>
    <x v="0"/>
    <x v="0"/>
  </r>
  <r>
    <n v="8193"/>
    <s v="CA-2015-141327"/>
    <d v="2015-11-30T00:00:00"/>
    <d v="2015-12-03T00:00:00"/>
    <s v="First Class"/>
    <s v="LR-16915"/>
    <x v="235"/>
    <x v="0"/>
    <s v="United States"/>
    <s v="Durham"/>
    <x v="3"/>
    <n v="27707"/>
    <x v="0"/>
    <s v="OFF-BI-10000546"/>
    <x v="1"/>
    <x v="8"/>
    <s v="Avery Durable Binders"/>
    <n v="6.048"/>
    <n v="7"/>
    <n v="0.7"/>
    <x v="6245"/>
    <x v="1"/>
    <x v="1"/>
    <x v="0"/>
    <x v="0"/>
  </r>
  <r>
    <n v="8194"/>
    <s v="CA-2015-141327"/>
    <d v="2015-11-30T00:00:00"/>
    <d v="2015-12-03T00:00:00"/>
    <s v="First Class"/>
    <s v="LR-16915"/>
    <x v="235"/>
    <x v="0"/>
    <s v="United States"/>
    <s v="Durham"/>
    <x v="3"/>
    <n v="27707"/>
    <x v="0"/>
    <s v="OFF-AP-10001293"/>
    <x v="1"/>
    <x v="9"/>
    <s v="Belkin 8 Outlet Surge Protector"/>
    <n v="98.352000000000004"/>
    <n v="3"/>
    <n v="0.2"/>
    <x v="6246"/>
    <x v="2"/>
    <x v="1"/>
    <x v="0"/>
    <x v="0"/>
  </r>
  <r>
    <n v="8195"/>
    <s v="CA-2015-141327"/>
    <d v="2015-11-30T00:00:00"/>
    <d v="2015-12-03T00:00:00"/>
    <s v="First Class"/>
    <s v="LR-16915"/>
    <x v="235"/>
    <x v="0"/>
    <s v="United States"/>
    <s v="Durham"/>
    <x v="3"/>
    <n v="27707"/>
    <x v="0"/>
    <s v="FUR-FU-10000576"/>
    <x v="0"/>
    <x v="5"/>
    <s v="Luxo Professional Fluorescent Magnifier Lamp with Clamp-Mount Base"/>
    <n v="335.74400000000003"/>
    <n v="2"/>
    <n v="0.2"/>
    <x v="6247"/>
    <x v="2"/>
    <x v="1"/>
    <x v="0"/>
    <x v="0"/>
  </r>
  <r>
    <n v="8196"/>
    <s v="CA-2015-136700"/>
    <d v="2015-12-06T00:00:00"/>
    <d v="2015-12-11T00:00:00"/>
    <s v="Second Class"/>
    <s v="DB-13120"/>
    <x v="106"/>
    <x v="1"/>
    <s v="United States"/>
    <s v="Santa Barbara"/>
    <x v="1"/>
    <n v="93101"/>
    <x v="1"/>
    <s v="OFF-PA-10004519"/>
    <x v="1"/>
    <x v="10"/>
    <s v="Spiral Phone Message Books with Labels by Adams"/>
    <n v="8.9600000000000009"/>
    <n v="2"/>
    <n v="0"/>
    <x v="4495"/>
    <x v="0"/>
    <x v="1"/>
    <x v="0"/>
    <x v="4"/>
  </r>
  <r>
    <n v="8197"/>
    <s v="CA-2017-102736"/>
    <d v="2017-09-05T00:00:00"/>
    <d v="2017-09-09T00:00:00"/>
    <s v="Standard Class"/>
    <s v="LP-17095"/>
    <x v="431"/>
    <x v="0"/>
    <s v="United States"/>
    <s v="Knoxville"/>
    <x v="18"/>
    <n v="37918"/>
    <x v="0"/>
    <s v="TEC-AC-10004568"/>
    <x v="2"/>
    <x v="11"/>
    <s v="Maxell LTO Ultrium - 800 GB"/>
    <n v="89.567999999999998"/>
    <n v="4"/>
    <n v="0.2"/>
    <x v="6248"/>
    <x v="2"/>
    <x v="3"/>
    <x v="2"/>
    <x v="8"/>
  </r>
  <r>
    <n v="8198"/>
    <s v="CA-2017-102736"/>
    <d v="2017-09-05T00:00:00"/>
    <d v="2017-09-09T00:00:00"/>
    <s v="Standard Class"/>
    <s v="LP-17095"/>
    <x v="431"/>
    <x v="0"/>
    <s v="United States"/>
    <s v="Knoxville"/>
    <x v="18"/>
    <n v="37918"/>
    <x v="0"/>
    <s v="OFF-AR-10001897"/>
    <x v="1"/>
    <x v="6"/>
    <s v="Model L Table or Wall-Mount Pencil Sharpener"/>
    <n v="71.959999999999994"/>
    <n v="5"/>
    <n v="0.2"/>
    <x v="5896"/>
    <x v="2"/>
    <x v="3"/>
    <x v="2"/>
    <x v="8"/>
  </r>
  <r>
    <n v="8199"/>
    <s v="CA-2017-102736"/>
    <d v="2017-09-05T00:00:00"/>
    <d v="2017-09-09T00:00:00"/>
    <s v="Standard Class"/>
    <s v="LP-17095"/>
    <x v="431"/>
    <x v="0"/>
    <s v="United States"/>
    <s v="Knoxville"/>
    <x v="18"/>
    <n v="37918"/>
    <x v="0"/>
    <s v="OFF-PA-10001800"/>
    <x v="1"/>
    <x v="10"/>
    <s v="Xerox 220"/>
    <n v="15.552"/>
    <n v="3"/>
    <n v="0.2"/>
    <x v="12"/>
    <x v="2"/>
    <x v="3"/>
    <x v="2"/>
    <x v="8"/>
  </r>
  <r>
    <n v="8200"/>
    <s v="CA-2017-125269"/>
    <d v="2017-04-24T00:00:00"/>
    <d v="2017-04-30T00:00:00"/>
    <s v="Standard Class"/>
    <s v="AF-10870"/>
    <x v="578"/>
    <x v="0"/>
    <s v="United States"/>
    <s v="Chicago"/>
    <x v="10"/>
    <n v="60610"/>
    <x v="2"/>
    <s v="OFF-BI-10001628"/>
    <x v="1"/>
    <x v="8"/>
    <s v="Acco Data Flex Cable Posts For Top &amp; Bottom Load Binders, 6&quot; Capacity"/>
    <n v="10.43"/>
    <n v="5"/>
    <n v="0.8"/>
    <x v="5930"/>
    <x v="1"/>
    <x v="3"/>
    <x v="1"/>
    <x v="3"/>
  </r>
  <r>
    <n v="8201"/>
    <s v="CA-2017-125269"/>
    <d v="2017-04-24T00:00:00"/>
    <d v="2017-04-30T00:00:00"/>
    <s v="Standard Class"/>
    <s v="AF-10870"/>
    <x v="578"/>
    <x v="0"/>
    <s v="United States"/>
    <s v="Chicago"/>
    <x v="10"/>
    <n v="60610"/>
    <x v="2"/>
    <s v="OFF-ST-10004123"/>
    <x v="1"/>
    <x v="4"/>
    <s v="Safco Industrial Wire Shelving System"/>
    <n v="72.784000000000006"/>
    <n v="1"/>
    <n v="0.2"/>
    <x v="74"/>
    <x v="2"/>
    <x v="3"/>
    <x v="1"/>
    <x v="3"/>
  </r>
  <r>
    <n v="8202"/>
    <s v="CA-2015-114811"/>
    <d v="2015-11-08T00:00:00"/>
    <d v="2015-11-08T00:00:00"/>
    <s v="Same Day"/>
    <s v="KD-16495"/>
    <x v="470"/>
    <x v="1"/>
    <s v="United States"/>
    <s v="New York City"/>
    <x v="15"/>
    <n v="10024"/>
    <x v="3"/>
    <s v="OFF-ST-10000885"/>
    <x v="1"/>
    <x v="4"/>
    <s v="Fellowes Desktop Hanging File Manager"/>
    <n v="67.150000000000006"/>
    <n v="5"/>
    <n v="0"/>
    <x v="6249"/>
    <x v="0"/>
    <x v="1"/>
    <x v="0"/>
    <x v="0"/>
  </r>
  <r>
    <n v="8203"/>
    <s v="CA-2015-114811"/>
    <d v="2015-11-08T00:00:00"/>
    <d v="2015-11-08T00:00:00"/>
    <s v="Same Day"/>
    <s v="KD-16495"/>
    <x v="470"/>
    <x v="1"/>
    <s v="United States"/>
    <s v="New York City"/>
    <x v="15"/>
    <n v="10024"/>
    <x v="3"/>
    <s v="TEC-PH-10004165"/>
    <x v="2"/>
    <x v="7"/>
    <s v="Mitel MiVoice 5330e IP Phone"/>
    <n v="549.98"/>
    <n v="2"/>
    <n v="0"/>
    <x v="6250"/>
    <x v="0"/>
    <x v="1"/>
    <x v="0"/>
    <x v="0"/>
  </r>
  <r>
    <n v="8204"/>
    <s v="CA-2015-114811"/>
    <d v="2015-11-08T00:00:00"/>
    <d v="2015-11-08T00:00:00"/>
    <s v="Same Day"/>
    <s v="KD-16495"/>
    <x v="470"/>
    <x v="1"/>
    <s v="United States"/>
    <s v="New York City"/>
    <x v="15"/>
    <n v="10024"/>
    <x v="3"/>
    <s v="FUR-FU-10002240"/>
    <x v="0"/>
    <x v="5"/>
    <s v="Nu-Dell EZ-Mount Plastic Wall Frames"/>
    <n v="11.82"/>
    <n v="3"/>
    <n v="0"/>
    <x v="6251"/>
    <x v="0"/>
    <x v="1"/>
    <x v="0"/>
    <x v="0"/>
  </r>
  <r>
    <n v="8205"/>
    <s v="CA-2015-114811"/>
    <d v="2015-11-08T00:00:00"/>
    <d v="2015-11-08T00:00:00"/>
    <s v="Same Day"/>
    <s v="KD-16495"/>
    <x v="470"/>
    <x v="1"/>
    <s v="United States"/>
    <s v="New York City"/>
    <x v="15"/>
    <n v="10024"/>
    <x v="3"/>
    <s v="TEC-MA-10000045"/>
    <x v="2"/>
    <x v="15"/>
    <s v="Zebra ZM400 Thermal Label Printer"/>
    <n v="4643.8"/>
    <n v="4"/>
    <n v="0"/>
    <x v="6252"/>
    <x v="0"/>
    <x v="1"/>
    <x v="0"/>
    <x v="0"/>
  </r>
  <r>
    <n v="8206"/>
    <s v="CA-2015-114811"/>
    <d v="2015-11-08T00:00:00"/>
    <d v="2015-11-08T00:00:00"/>
    <s v="Same Day"/>
    <s v="KD-16495"/>
    <x v="470"/>
    <x v="1"/>
    <s v="United States"/>
    <s v="New York City"/>
    <x v="15"/>
    <n v="10024"/>
    <x v="3"/>
    <s v="FUR-CH-10003746"/>
    <x v="0"/>
    <x v="1"/>
    <s v="Hon 4070 Series Pagoda Round Back Stacking Chairs"/>
    <n v="577.76400000000001"/>
    <n v="2"/>
    <n v="0.1"/>
    <x v="6253"/>
    <x v="3"/>
    <x v="1"/>
    <x v="0"/>
    <x v="0"/>
  </r>
  <r>
    <n v="8207"/>
    <s v="CA-2015-122266"/>
    <d v="2015-04-26T00:00:00"/>
    <d v="2015-04-30T00:00:00"/>
    <s v="Standard Class"/>
    <s v="SA-20830"/>
    <x v="193"/>
    <x v="0"/>
    <s v="United States"/>
    <s v="Daytona Beach"/>
    <x v="2"/>
    <n v="32114"/>
    <x v="0"/>
    <s v="FUR-TA-10000577"/>
    <x v="0"/>
    <x v="3"/>
    <s v="Bretford CR4500 Series Slim Rectangular Table"/>
    <n v="191.5155"/>
    <n v="1"/>
    <n v="0.45"/>
    <x v="6254"/>
    <x v="1"/>
    <x v="1"/>
    <x v="1"/>
    <x v="3"/>
  </r>
  <r>
    <n v="8208"/>
    <s v="CA-2015-122266"/>
    <d v="2015-04-26T00:00:00"/>
    <d v="2015-04-30T00:00:00"/>
    <s v="Standard Class"/>
    <s v="SA-20830"/>
    <x v="193"/>
    <x v="0"/>
    <s v="United States"/>
    <s v="Daytona Beach"/>
    <x v="2"/>
    <n v="32114"/>
    <x v="0"/>
    <s v="OFF-AR-10004757"/>
    <x v="1"/>
    <x v="6"/>
    <s v="Crayola Colored Pencils"/>
    <n v="2.6240000000000001"/>
    <n v="1"/>
    <n v="0.2"/>
    <x v="379"/>
    <x v="2"/>
    <x v="1"/>
    <x v="1"/>
    <x v="3"/>
  </r>
  <r>
    <n v="8209"/>
    <s v="CA-2015-141565"/>
    <d v="2015-09-20T00:00:00"/>
    <d v="2015-09-24T00:00:00"/>
    <s v="Standard Class"/>
    <s v="BG-11035"/>
    <x v="767"/>
    <x v="0"/>
    <s v="United States"/>
    <s v="Nashville"/>
    <x v="18"/>
    <n v="37211"/>
    <x v="0"/>
    <s v="OFF-BI-10000545"/>
    <x v="1"/>
    <x v="8"/>
    <s v="GBC Ibimaster 500 Manual ProClick Binding System"/>
    <n v="1369.7639999999999"/>
    <n v="6"/>
    <n v="0.7"/>
    <x v="6255"/>
    <x v="1"/>
    <x v="1"/>
    <x v="2"/>
    <x v="8"/>
  </r>
  <r>
    <n v="8210"/>
    <s v="CA-2015-141565"/>
    <d v="2015-09-20T00:00:00"/>
    <d v="2015-09-24T00:00:00"/>
    <s v="Standard Class"/>
    <s v="BG-11035"/>
    <x v="767"/>
    <x v="0"/>
    <s v="United States"/>
    <s v="Nashville"/>
    <x v="18"/>
    <n v="37211"/>
    <x v="0"/>
    <s v="OFF-ST-10001522"/>
    <x v="1"/>
    <x v="4"/>
    <s v="Gould Plastics 18-Pocket Panel Bin, 34w x 5-1/4d x 20-1/2h"/>
    <n v="294.36799999999999"/>
    <n v="4"/>
    <n v="0.2"/>
    <x v="6256"/>
    <x v="2"/>
    <x v="1"/>
    <x v="2"/>
    <x v="8"/>
  </r>
  <r>
    <n v="8211"/>
    <s v="CA-2017-128769"/>
    <d v="2017-09-07T00:00:00"/>
    <d v="2017-09-12T00:00:00"/>
    <s v="Standard Class"/>
    <s v="DM-12955"/>
    <x v="678"/>
    <x v="1"/>
    <s v="United States"/>
    <s v="Nashville"/>
    <x v="18"/>
    <n v="37211"/>
    <x v="0"/>
    <s v="OFF-AP-10001271"/>
    <x v="1"/>
    <x v="9"/>
    <s v="Eureka The Boss Cordless Rechargeable Stick Vac"/>
    <n v="81.567999999999998"/>
    <n v="2"/>
    <n v="0.2"/>
    <x v="6257"/>
    <x v="2"/>
    <x v="3"/>
    <x v="2"/>
    <x v="8"/>
  </r>
  <r>
    <n v="8212"/>
    <s v="CA-2016-116337"/>
    <d v="2016-11-07T00:00:00"/>
    <d v="2016-11-12T00:00:00"/>
    <s v="Standard Class"/>
    <s v="MC-17845"/>
    <x v="266"/>
    <x v="0"/>
    <s v="United States"/>
    <s v="Dallas"/>
    <x v="5"/>
    <n v="75220"/>
    <x v="2"/>
    <s v="FUR-FU-10002030"/>
    <x v="0"/>
    <x v="5"/>
    <s v="Executive Impressions 14&quot; Contract Wall Clock with Quartz Movement"/>
    <n v="44.46"/>
    <n v="5"/>
    <n v="0.6"/>
    <x v="6258"/>
    <x v="1"/>
    <x v="0"/>
    <x v="0"/>
    <x v="0"/>
  </r>
  <r>
    <n v="8213"/>
    <s v="CA-2016-116337"/>
    <d v="2016-11-07T00:00:00"/>
    <d v="2016-11-12T00:00:00"/>
    <s v="Standard Class"/>
    <s v="MC-17845"/>
    <x v="266"/>
    <x v="0"/>
    <s v="United States"/>
    <s v="Dallas"/>
    <x v="5"/>
    <n v="75220"/>
    <x v="2"/>
    <s v="OFF-ST-10001272"/>
    <x v="1"/>
    <x v="4"/>
    <s v="Mini 13-1/2 Capacity Data Binder Rack, Pearl"/>
    <n v="314.08800000000002"/>
    <n v="3"/>
    <n v="0.2"/>
    <x v="6259"/>
    <x v="2"/>
    <x v="0"/>
    <x v="0"/>
    <x v="0"/>
  </r>
  <r>
    <n v="8214"/>
    <s v="CA-2015-120845"/>
    <d v="2015-09-25T00:00:00"/>
    <d v="2015-10-02T00:00:00"/>
    <s v="Standard Class"/>
    <s v="ML-17395"/>
    <x v="504"/>
    <x v="1"/>
    <s v="United States"/>
    <s v="Murfreesboro"/>
    <x v="18"/>
    <n v="37130"/>
    <x v="0"/>
    <s v="OFF-BI-10001116"/>
    <x v="1"/>
    <x v="8"/>
    <s v="Wilson Jones 1&quot; Hanging DublLock Ring Binders"/>
    <n v="6.3360000000000003"/>
    <n v="4"/>
    <n v="0.7"/>
    <x v="6260"/>
    <x v="1"/>
    <x v="1"/>
    <x v="2"/>
    <x v="8"/>
  </r>
  <r>
    <n v="8215"/>
    <s v="CA-2015-120845"/>
    <d v="2015-09-25T00:00:00"/>
    <d v="2015-10-02T00:00:00"/>
    <s v="Standard Class"/>
    <s v="ML-17395"/>
    <x v="504"/>
    <x v="1"/>
    <s v="United States"/>
    <s v="Murfreesboro"/>
    <x v="18"/>
    <n v="37130"/>
    <x v="0"/>
    <s v="OFF-PA-10004665"/>
    <x v="1"/>
    <x v="10"/>
    <s v="Advantus Motivational Note Cards"/>
    <n v="10.48"/>
    <n v="1"/>
    <n v="0.2"/>
    <x v="6261"/>
    <x v="2"/>
    <x v="1"/>
    <x v="2"/>
    <x v="8"/>
  </r>
  <r>
    <n v="8216"/>
    <s v="CA-2015-120845"/>
    <d v="2015-09-25T00:00:00"/>
    <d v="2015-10-02T00:00:00"/>
    <s v="Standard Class"/>
    <s v="ML-17395"/>
    <x v="504"/>
    <x v="1"/>
    <s v="United States"/>
    <s v="Murfreesboro"/>
    <x v="18"/>
    <n v="37130"/>
    <x v="0"/>
    <s v="OFF-BI-10004506"/>
    <x v="1"/>
    <x v="8"/>
    <s v="Wilson Jones data.warehouse D-Ring Binders with DublLock"/>
    <n v="2.4689999999999999"/>
    <n v="1"/>
    <n v="0.7"/>
    <x v="6262"/>
    <x v="1"/>
    <x v="1"/>
    <x v="2"/>
    <x v="8"/>
  </r>
  <r>
    <n v="8217"/>
    <s v="CA-2015-120845"/>
    <d v="2015-09-25T00:00:00"/>
    <d v="2015-10-02T00:00:00"/>
    <s v="Standard Class"/>
    <s v="ML-17395"/>
    <x v="504"/>
    <x v="1"/>
    <s v="United States"/>
    <s v="Murfreesboro"/>
    <x v="18"/>
    <n v="37130"/>
    <x v="0"/>
    <s v="OFF-BI-10001982"/>
    <x v="1"/>
    <x v="8"/>
    <s v="Wilson Jones Custom Binder Spines &amp; Labels"/>
    <n v="3.2639999999999998"/>
    <n v="2"/>
    <n v="0.7"/>
    <x v="6263"/>
    <x v="1"/>
    <x v="1"/>
    <x v="2"/>
    <x v="8"/>
  </r>
  <r>
    <n v="8218"/>
    <s v="CA-2014-120775"/>
    <d v="2014-10-03T00:00:00"/>
    <d v="2014-10-07T00:00:00"/>
    <s v="Standard Class"/>
    <s v="RD-19930"/>
    <x v="709"/>
    <x v="0"/>
    <s v="United States"/>
    <s v="Dallas"/>
    <x v="5"/>
    <n v="75217"/>
    <x v="2"/>
    <s v="OFF-FA-10002676"/>
    <x v="1"/>
    <x v="13"/>
    <s v="Colored Push Pins"/>
    <n v="4.3440000000000003"/>
    <n v="3"/>
    <n v="0.2"/>
    <x v="1517"/>
    <x v="2"/>
    <x v="2"/>
    <x v="0"/>
    <x v="2"/>
  </r>
  <r>
    <n v="8219"/>
    <s v="CA-2014-120775"/>
    <d v="2014-10-03T00:00:00"/>
    <d v="2014-10-07T00:00:00"/>
    <s v="Standard Class"/>
    <s v="RD-19930"/>
    <x v="709"/>
    <x v="0"/>
    <s v="United States"/>
    <s v="Dallas"/>
    <x v="5"/>
    <n v="75217"/>
    <x v="2"/>
    <s v="FUR-FU-10000758"/>
    <x v="0"/>
    <x v="5"/>
    <s v="DAX Natural Wood-Tone Poster Frame"/>
    <n v="31.776"/>
    <n v="3"/>
    <n v="0.6"/>
    <x v="6264"/>
    <x v="1"/>
    <x v="2"/>
    <x v="0"/>
    <x v="2"/>
  </r>
  <r>
    <n v="8220"/>
    <s v="CA-2014-120775"/>
    <d v="2014-10-03T00:00:00"/>
    <d v="2014-10-07T00:00:00"/>
    <s v="Standard Class"/>
    <s v="RD-19930"/>
    <x v="709"/>
    <x v="0"/>
    <s v="United States"/>
    <s v="Dallas"/>
    <x v="5"/>
    <n v="75217"/>
    <x v="2"/>
    <s v="OFF-LA-10002271"/>
    <x v="1"/>
    <x v="2"/>
    <s v="Smead Alpha-Z Color-Coded Second Alphabetical Labels and Starter Set"/>
    <n v="4.9279999999999999"/>
    <n v="2"/>
    <n v="0.2"/>
    <x v="5079"/>
    <x v="2"/>
    <x v="2"/>
    <x v="0"/>
    <x v="2"/>
  </r>
  <r>
    <n v="8221"/>
    <s v="CA-2014-120775"/>
    <d v="2014-10-03T00:00:00"/>
    <d v="2014-10-07T00:00:00"/>
    <s v="Standard Class"/>
    <s v="RD-19930"/>
    <x v="709"/>
    <x v="0"/>
    <s v="United States"/>
    <s v="Dallas"/>
    <x v="5"/>
    <n v="75217"/>
    <x v="2"/>
    <s v="OFF-BI-10002609"/>
    <x v="1"/>
    <x v="8"/>
    <s v="Avery Hidden Tab Dividers for Binding Systems"/>
    <n v="1.788"/>
    <n v="3"/>
    <n v="0.8"/>
    <x v="100"/>
    <x v="1"/>
    <x v="2"/>
    <x v="0"/>
    <x v="2"/>
  </r>
  <r>
    <n v="8222"/>
    <s v="CA-2014-120775"/>
    <d v="2014-10-03T00:00:00"/>
    <d v="2014-10-07T00:00:00"/>
    <s v="Standard Class"/>
    <s v="RD-19930"/>
    <x v="709"/>
    <x v="0"/>
    <s v="United States"/>
    <s v="Dallas"/>
    <x v="5"/>
    <n v="75217"/>
    <x v="2"/>
    <s v="OFF-FA-10000254"/>
    <x v="1"/>
    <x v="13"/>
    <s v="Sterling Rubber Bands by Alliance"/>
    <n v="15.071999999999999"/>
    <n v="4"/>
    <n v="0.2"/>
    <x v="6265"/>
    <x v="2"/>
    <x v="2"/>
    <x v="0"/>
    <x v="2"/>
  </r>
  <r>
    <n v="8223"/>
    <s v="CA-2014-152905"/>
    <d v="2014-02-18T00:00:00"/>
    <d v="2014-02-24T00:00:00"/>
    <s v="Standard Class"/>
    <s v="AB-10015"/>
    <x v="755"/>
    <x v="0"/>
    <s v="United States"/>
    <s v="Arlington"/>
    <x v="5"/>
    <n v="76017"/>
    <x v="2"/>
    <s v="OFF-ST-10000321"/>
    <x v="1"/>
    <x v="4"/>
    <s v="Akro Stacking Bins"/>
    <n v="12.624000000000001"/>
    <n v="2"/>
    <n v="0.2"/>
    <x v="5483"/>
    <x v="2"/>
    <x v="2"/>
    <x v="3"/>
    <x v="11"/>
  </r>
  <r>
    <n v="8224"/>
    <s v="CA-2016-104633"/>
    <d v="2016-06-12T00:00:00"/>
    <d v="2016-06-16T00:00:00"/>
    <s v="Standard Class"/>
    <s v="EA-14035"/>
    <x v="105"/>
    <x v="1"/>
    <s v="United States"/>
    <s v="Pasadena"/>
    <x v="1"/>
    <n v="91104"/>
    <x v="1"/>
    <s v="OFF-PA-10000241"/>
    <x v="1"/>
    <x v="10"/>
    <s v="IBM Multi-Purpose Copy Paper, 8 1/2 x 11&quot;, Case"/>
    <n v="185.88"/>
    <n v="6"/>
    <n v="0"/>
    <x v="6266"/>
    <x v="0"/>
    <x v="0"/>
    <x v="1"/>
    <x v="1"/>
  </r>
  <r>
    <n v="8225"/>
    <s v="CA-2016-104633"/>
    <d v="2016-06-12T00:00:00"/>
    <d v="2016-06-16T00:00:00"/>
    <s v="Standard Class"/>
    <s v="EA-14035"/>
    <x v="105"/>
    <x v="1"/>
    <s v="United States"/>
    <s v="Pasadena"/>
    <x v="1"/>
    <n v="91104"/>
    <x v="1"/>
    <s v="OFF-PA-10004782"/>
    <x v="1"/>
    <x v="10"/>
    <s v="Xerox 228"/>
    <n v="12.96"/>
    <n v="2"/>
    <n v="0"/>
    <x v="91"/>
    <x v="0"/>
    <x v="0"/>
    <x v="1"/>
    <x v="1"/>
  </r>
  <r>
    <n v="8226"/>
    <s v="CA-2017-104136"/>
    <d v="2017-11-01T00:00:00"/>
    <d v="2017-11-04T00:00:00"/>
    <s v="Second Class"/>
    <s v="SF-20065"/>
    <x v="11"/>
    <x v="0"/>
    <s v="United States"/>
    <s v="Everett"/>
    <x v="31"/>
    <n v="2149"/>
    <x v="3"/>
    <s v="OFF-PA-10004243"/>
    <x v="1"/>
    <x v="10"/>
    <s v="Xerox 1939"/>
    <n v="189.7"/>
    <n v="10"/>
    <n v="0"/>
    <x v="6267"/>
    <x v="0"/>
    <x v="3"/>
    <x v="0"/>
    <x v="0"/>
  </r>
  <r>
    <n v="8227"/>
    <s v="CA-2017-104136"/>
    <d v="2017-11-01T00:00:00"/>
    <d v="2017-11-04T00:00:00"/>
    <s v="Second Class"/>
    <s v="SF-20065"/>
    <x v="11"/>
    <x v="0"/>
    <s v="United States"/>
    <s v="Everett"/>
    <x v="31"/>
    <n v="2149"/>
    <x v="3"/>
    <s v="OFF-PA-10001033"/>
    <x v="1"/>
    <x v="10"/>
    <s v="Xerox 1893"/>
    <n v="40.99"/>
    <n v="1"/>
    <n v="0"/>
    <x v="1053"/>
    <x v="0"/>
    <x v="3"/>
    <x v="0"/>
    <x v="0"/>
  </r>
  <r>
    <n v="8228"/>
    <s v="CA-2016-123050"/>
    <d v="2016-04-04T00:00:00"/>
    <d v="2016-04-08T00:00:00"/>
    <s v="Second Class"/>
    <s v="BC-11125"/>
    <x v="604"/>
    <x v="2"/>
    <s v="United States"/>
    <s v="Troy"/>
    <x v="15"/>
    <n v="12180"/>
    <x v="3"/>
    <s v="FUR-FU-10000723"/>
    <x v="0"/>
    <x v="5"/>
    <s v="Deflect-o EconoMat Studded, No Bevel Mat for Low Pile Carpeting"/>
    <n v="82.64"/>
    <n v="2"/>
    <n v="0"/>
    <x v="6268"/>
    <x v="0"/>
    <x v="0"/>
    <x v="1"/>
    <x v="3"/>
  </r>
  <r>
    <n v="8229"/>
    <s v="CA-2016-123050"/>
    <d v="2016-04-04T00:00:00"/>
    <d v="2016-04-08T00:00:00"/>
    <s v="Second Class"/>
    <s v="BC-11125"/>
    <x v="604"/>
    <x v="2"/>
    <s v="United States"/>
    <s v="Troy"/>
    <x v="15"/>
    <n v="12180"/>
    <x v="3"/>
    <s v="OFF-ST-10003455"/>
    <x v="1"/>
    <x v="4"/>
    <s v="Tenex File Box, Personal Filing Tote with Lid, Black"/>
    <n v="31.02"/>
    <n v="2"/>
    <n v="0"/>
    <x v="6269"/>
    <x v="0"/>
    <x v="0"/>
    <x v="1"/>
    <x v="3"/>
  </r>
  <r>
    <n v="8230"/>
    <s v="CA-2016-123050"/>
    <d v="2016-04-04T00:00:00"/>
    <d v="2016-04-08T00:00:00"/>
    <s v="Second Class"/>
    <s v="BC-11125"/>
    <x v="604"/>
    <x v="2"/>
    <s v="United States"/>
    <s v="Troy"/>
    <x v="15"/>
    <n v="12180"/>
    <x v="3"/>
    <s v="TEC-AC-10001109"/>
    <x v="2"/>
    <x v="11"/>
    <s v="Logitech Trackman Marble Mouse"/>
    <n v="89.97"/>
    <n v="3"/>
    <n v="0"/>
    <x v="1368"/>
    <x v="0"/>
    <x v="0"/>
    <x v="1"/>
    <x v="3"/>
  </r>
  <r>
    <n v="8231"/>
    <s v="CA-2016-162355"/>
    <d v="2016-06-30T00:00:00"/>
    <d v="2016-07-02T00:00:00"/>
    <s v="Second Class"/>
    <s v="PF-19165"/>
    <x v="58"/>
    <x v="0"/>
    <s v="United States"/>
    <s v="Sandy Springs"/>
    <x v="32"/>
    <n v="30328"/>
    <x v="0"/>
    <s v="OFF-AR-10004344"/>
    <x v="1"/>
    <x v="6"/>
    <s v="Bulldog Vacuum Base Pencil Sharpener"/>
    <n v="35.97"/>
    <n v="3"/>
    <n v="0"/>
    <x v="908"/>
    <x v="0"/>
    <x v="0"/>
    <x v="1"/>
    <x v="1"/>
  </r>
  <r>
    <n v="8232"/>
    <s v="CA-2016-162355"/>
    <d v="2016-06-30T00:00:00"/>
    <d v="2016-07-02T00:00:00"/>
    <s v="Second Class"/>
    <s v="PF-19165"/>
    <x v="58"/>
    <x v="0"/>
    <s v="United States"/>
    <s v="Sandy Springs"/>
    <x v="32"/>
    <n v="30328"/>
    <x v="0"/>
    <s v="FUR-BO-10004695"/>
    <x v="0"/>
    <x v="0"/>
    <s v="O'Sullivan 2-Door Barrister Bookcase in Odessa Pine"/>
    <n v="1266.8599999999999"/>
    <n v="7"/>
    <n v="0"/>
    <x v="6270"/>
    <x v="0"/>
    <x v="0"/>
    <x v="1"/>
    <x v="1"/>
  </r>
  <r>
    <n v="8233"/>
    <s v="CA-2014-158225"/>
    <d v="2014-09-22T00:00:00"/>
    <d v="2014-09-28T00:00:00"/>
    <s v="Standard Class"/>
    <s v="SE-20110"/>
    <x v="339"/>
    <x v="0"/>
    <s v="United States"/>
    <s v="San Jose"/>
    <x v="1"/>
    <n v="95123"/>
    <x v="1"/>
    <s v="OFF-ST-10000675"/>
    <x v="1"/>
    <x v="4"/>
    <s v="File Shuttle II and Handi-File, Black"/>
    <n v="169.45"/>
    <n v="5"/>
    <n v="0"/>
    <x v="3740"/>
    <x v="0"/>
    <x v="2"/>
    <x v="2"/>
    <x v="8"/>
  </r>
  <r>
    <n v="8234"/>
    <s v="CA-2014-158225"/>
    <d v="2014-09-22T00:00:00"/>
    <d v="2014-09-28T00:00:00"/>
    <s v="Standard Class"/>
    <s v="SE-20110"/>
    <x v="339"/>
    <x v="0"/>
    <s v="United States"/>
    <s v="San Jose"/>
    <x v="1"/>
    <n v="95123"/>
    <x v="1"/>
    <s v="OFF-ST-10002301"/>
    <x v="1"/>
    <x v="4"/>
    <s v="Tennsco Commercial Shelving"/>
    <n v="40.68"/>
    <n v="2"/>
    <n v="0"/>
    <x v="4487"/>
    <x v="0"/>
    <x v="2"/>
    <x v="2"/>
    <x v="8"/>
  </r>
  <r>
    <n v="8235"/>
    <s v="CA-2017-102204"/>
    <d v="2017-05-01T00:00:00"/>
    <d v="2017-05-06T00:00:00"/>
    <s v="Standard Class"/>
    <s v="CJ-12010"/>
    <x v="170"/>
    <x v="0"/>
    <s v="United States"/>
    <s v="Jacksonville"/>
    <x v="2"/>
    <n v="32216"/>
    <x v="0"/>
    <s v="OFF-SU-10001212"/>
    <x v="1"/>
    <x v="14"/>
    <s v="Kleencut Forged Office Shears by Acme United Corporation"/>
    <n v="3.3279999999999998"/>
    <n v="2"/>
    <n v="0.2"/>
    <x v="6271"/>
    <x v="2"/>
    <x v="3"/>
    <x v="1"/>
    <x v="5"/>
  </r>
  <r>
    <n v="8236"/>
    <s v="CA-2017-102204"/>
    <d v="2017-05-01T00:00:00"/>
    <d v="2017-05-06T00:00:00"/>
    <s v="Standard Class"/>
    <s v="CJ-12010"/>
    <x v="170"/>
    <x v="0"/>
    <s v="United States"/>
    <s v="Jacksonville"/>
    <x v="2"/>
    <n v="32216"/>
    <x v="0"/>
    <s v="FUR-TA-10001889"/>
    <x v="0"/>
    <x v="3"/>
    <s v="Bush Advantage Collection Racetrack Conference Table"/>
    <n v="933.26199999999994"/>
    <n v="4"/>
    <n v="0.45"/>
    <x v="6272"/>
    <x v="1"/>
    <x v="3"/>
    <x v="1"/>
    <x v="5"/>
  </r>
  <r>
    <n v="8237"/>
    <s v="CA-2017-102204"/>
    <d v="2017-05-01T00:00:00"/>
    <d v="2017-05-06T00:00:00"/>
    <s v="Standard Class"/>
    <s v="CJ-12010"/>
    <x v="170"/>
    <x v="0"/>
    <s v="United States"/>
    <s v="Jacksonville"/>
    <x v="2"/>
    <n v="32216"/>
    <x v="0"/>
    <s v="FUR-CH-10002024"/>
    <x v="0"/>
    <x v="1"/>
    <s v="HON 5400 Series Task Chairs for Big and Tall"/>
    <n v="2803.92"/>
    <n v="5"/>
    <n v="0.2"/>
    <x v="232"/>
    <x v="2"/>
    <x v="3"/>
    <x v="1"/>
    <x v="5"/>
  </r>
  <r>
    <n v="8238"/>
    <s v="CA-2017-103065"/>
    <d v="2017-10-20T00:00:00"/>
    <d v="2017-10-20T00:00:00"/>
    <s v="Same Day"/>
    <s v="PT-19090"/>
    <x v="690"/>
    <x v="0"/>
    <s v="United States"/>
    <s v="Jacksonville"/>
    <x v="2"/>
    <n v="32216"/>
    <x v="0"/>
    <s v="OFF-ST-10000617"/>
    <x v="1"/>
    <x v="4"/>
    <s v="Woodgrain Magazine Files by Perma"/>
    <n v="4.7679999999999998"/>
    <n v="2"/>
    <n v="0.2"/>
    <x v="421"/>
    <x v="2"/>
    <x v="3"/>
    <x v="0"/>
    <x v="2"/>
  </r>
  <r>
    <n v="8239"/>
    <s v="CA-2017-103065"/>
    <d v="2017-10-20T00:00:00"/>
    <d v="2017-10-20T00:00:00"/>
    <s v="Same Day"/>
    <s v="PT-19090"/>
    <x v="690"/>
    <x v="0"/>
    <s v="United States"/>
    <s v="Jacksonville"/>
    <x v="2"/>
    <n v="32216"/>
    <x v="0"/>
    <s v="OFF-PA-10000380"/>
    <x v="1"/>
    <x v="10"/>
    <s v="REDIFORM Incoming/Outgoing Call Register, 11&quot; X 8 1/2&quot;, 100 Messages"/>
    <n v="6.6719999999999997"/>
    <n v="1"/>
    <n v="0.2"/>
    <x v="6273"/>
    <x v="2"/>
    <x v="3"/>
    <x v="0"/>
    <x v="2"/>
  </r>
  <r>
    <n v="8240"/>
    <s v="CA-2017-103065"/>
    <d v="2017-10-20T00:00:00"/>
    <d v="2017-10-20T00:00:00"/>
    <s v="Same Day"/>
    <s v="PT-19090"/>
    <x v="690"/>
    <x v="0"/>
    <s v="United States"/>
    <s v="Jacksonville"/>
    <x v="2"/>
    <n v="32216"/>
    <x v="0"/>
    <s v="OFF-AR-10003251"/>
    <x v="1"/>
    <x v="6"/>
    <s v="Prang Drawing Pencil Set"/>
    <n v="4.4480000000000004"/>
    <n v="2"/>
    <n v="0.2"/>
    <x v="6274"/>
    <x v="2"/>
    <x v="3"/>
    <x v="0"/>
    <x v="2"/>
  </r>
  <r>
    <n v="8241"/>
    <s v="CA-2017-103065"/>
    <d v="2017-10-20T00:00:00"/>
    <d v="2017-10-20T00:00:00"/>
    <s v="Same Day"/>
    <s v="PT-19090"/>
    <x v="690"/>
    <x v="0"/>
    <s v="United States"/>
    <s v="Jacksonville"/>
    <x v="2"/>
    <n v="32216"/>
    <x v="0"/>
    <s v="FUR-FU-10000175"/>
    <x v="0"/>
    <x v="5"/>
    <s v="DAX Wood Document Frame."/>
    <n v="43.936"/>
    <n v="4"/>
    <n v="0.2"/>
    <x v="6275"/>
    <x v="2"/>
    <x v="3"/>
    <x v="0"/>
    <x v="2"/>
  </r>
  <r>
    <n v="8242"/>
    <s v="CA-2014-109855"/>
    <d v="2014-09-01T00:00:00"/>
    <d v="2014-09-05T00:00:00"/>
    <s v="Standard Class"/>
    <s v="LH-16900"/>
    <x v="23"/>
    <x v="0"/>
    <s v="United States"/>
    <s v="New York City"/>
    <x v="15"/>
    <n v="10009"/>
    <x v="3"/>
    <s v="OFF-BI-10004716"/>
    <x v="1"/>
    <x v="8"/>
    <s v="Wilson Jones Hanging Recycled Pressboard Data Binders"/>
    <n v="23.744"/>
    <n v="2"/>
    <n v="0.2"/>
    <x v="6276"/>
    <x v="2"/>
    <x v="2"/>
    <x v="2"/>
    <x v="8"/>
  </r>
  <r>
    <n v="8243"/>
    <s v="CA-2014-109855"/>
    <d v="2014-09-01T00:00:00"/>
    <d v="2014-09-05T00:00:00"/>
    <s v="Standard Class"/>
    <s v="LH-16900"/>
    <x v="23"/>
    <x v="0"/>
    <s v="United States"/>
    <s v="New York City"/>
    <x v="15"/>
    <n v="10009"/>
    <x v="3"/>
    <s v="TEC-AC-10002842"/>
    <x v="2"/>
    <x v="11"/>
    <s v="WD My Passport Ultra 2TB Portable External Hard Drive"/>
    <n v="357"/>
    <n v="3"/>
    <n v="0"/>
    <x v="6277"/>
    <x v="0"/>
    <x v="2"/>
    <x v="2"/>
    <x v="8"/>
  </r>
  <r>
    <n v="8244"/>
    <s v="CA-2014-109897"/>
    <d v="2014-08-12T00:00:00"/>
    <d v="2014-08-16T00:00:00"/>
    <s v="Standard Class"/>
    <s v="BW-11200"/>
    <x v="572"/>
    <x v="0"/>
    <s v="United States"/>
    <s v="San Francisco"/>
    <x v="1"/>
    <n v="94122"/>
    <x v="1"/>
    <s v="TEC-PH-10003691"/>
    <x v="2"/>
    <x v="7"/>
    <s v="BlackBerry Q10"/>
    <n v="806.33600000000001"/>
    <n v="8"/>
    <n v="0.2"/>
    <x v="5153"/>
    <x v="2"/>
    <x v="2"/>
    <x v="2"/>
    <x v="6"/>
  </r>
  <r>
    <n v="8245"/>
    <s v="CA-2014-109897"/>
    <d v="2014-08-12T00:00:00"/>
    <d v="2014-08-16T00:00:00"/>
    <s v="Standard Class"/>
    <s v="BW-11200"/>
    <x v="572"/>
    <x v="0"/>
    <s v="United States"/>
    <s v="San Francisco"/>
    <x v="1"/>
    <n v="94122"/>
    <x v="1"/>
    <s v="FUR-FU-10002878"/>
    <x v="0"/>
    <x v="5"/>
    <s v="Seth Thomas 14&quot; Day/Date Wall Clock"/>
    <n v="85.44"/>
    <n v="3"/>
    <n v="0"/>
    <x v="6278"/>
    <x v="0"/>
    <x v="2"/>
    <x v="2"/>
    <x v="6"/>
  </r>
  <r>
    <n v="8246"/>
    <s v="US-2014-143581"/>
    <d v="2014-08-19T00:00:00"/>
    <d v="2014-08-23T00:00:00"/>
    <s v="Standard Class"/>
    <s v="BS-11365"/>
    <x v="740"/>
    <x v="1"/>
    <s v="United States"/>
    <s v="Columbus"/>
    <x v="32"/>
    <n v="31907"/>
    <x v="0"/>
    <s v="OFF-ST-10000991"/>
    <x v="1"/>
    <x v="4"/>
    <s v="Space Solutions HD Industrial Steel Shelving."/>
    <n v="344.91"/>
    <n v="3"/>
    <n v="0"/>
    <x v="3544"/>
    <x v="0"/>
    <x v="2"/>
    <x v="2"/>
    <x v="6"/>
  </r>
  <r>
    <n v="8247"/>
    <s v="CA-2015-129217"/>
    <d v="2015-05-10T00:00:00"/>
    <d v="2015-05-10T00:00:00"/>
    <s v="Same Day"/>
    <s v="DP-13390"/>
    <x v="503"/>
    <x v="2"/>
    <s v="United States"/>
    <s v="Aurora"/>
    <x v="10"/>
    <n v="60505"/>
    <x v="2"/>
    <s v="OFF-AP-10002439"/>
    <x v="1"/>
    <x v="9"/>
    <s v="Tripp Lite Isotel 8 Ultra 8 Outlet Metal Surge"/>
    <n v="70.97"/>
    <n v="5"/>
    <n v="0.8"/>
    <x v="6279"/>
    <x v="1"/>
    <x v="1"/>
    <x v="1"/>
    <x v="5"/>
  </r>
  <r>
    <n v="8248"/>
    <s v="CA-2015-129217"/>
    <d v="2015-05-10T00:00:00"/>
    <d v="2015-05-10T00:00:00"/>
    <s v="Same Day"/>
    <s v="DP-13390"/>
    <x v="503"/>
    <x v="2"/>
    <s v="United States"/>
    <s v="Aurora"/>
    <x v="10"/>
    <n v="60505"/>
    <x v="2"/>
    <s v="OFF-AR-10004602"/>
    <x v="1"/>
    <x v="6"/>
    <s v="Boston KS Multi-Size Manual Pencil Sharpener"/>
    <n v="36.783999999999999"/>
    <n v="2"/>
    <n v="0.2"/>
    <x v="3178"/>
    <x v="2"/>
    <x v="1"/>
    <x v="1"/>
    <x v="5"/>
  </r>
  <r>
    <n v="8249"/>
    <s v="CA-2016-133816"/>
    <d v="2016-05-10T00:00:00"/>
    <d v="2016-05-13T00:00:00"/>
    <s v="Second Class"/>
    <s v="CS-12400"/>
    <x v="37"/>
    <x v="2"/>
    <s v="United States"/>
    <s v="Philadelphia"/>
    <x v="9"/>
    <n v="19134"/>
    <x v="3"/>
    <s v="TEC-PH-10001795"/>
    <x v="2"/>
    <x v="7"/>
    <s v="ClearOne CHATAttach 160 - speaker phone"/>
    <n v="743.98800000000006"/>
    <n v="2"/>
    <n v="0.4"/>
    <x v="6280"/>
    <x v="1"/>
    <x v="0"/>
    <x v="1"/>
    <x v="5"/>
  </r>
  <r>
    <n v="8250"/>
    <s v="CA-2015-140221"/>
    <d v="2015-03-05T00:00:00"/>
    <d v="2015-03-09T00:00:00"/>
    <s v="Second Class"/>
    <s v="MS-17365"/>
    <x v="333"/>
    <x v="0"/>
    <s v="United States"/>
    <s v="Chicago"/>
    <x v="10"/>
    <n v="60653"/>
    <x v="2"/>
    <s v="OFF-BI-10002854"/>
    <x v="1"/>
    <x v="8"/>
    <s v="Performers Binder/Pad Holder, Black"/>
    <n v="11.212"/>
    <n v="2"/>
    <n v="0.8"/>
    <x v="6281"/>
    <x v="1"/>
    <x v="1"/>
    <x v="3"/>
    <x v="10"/>
  </r>
  <r>
    <n v="8251"/>
    <s v="CA-2015-140221"/>
    <d v="2015-03-05T00:00:00"/>
    <d v="2015-03-09T00:00:00"/>
    <s v="Second Class"/>
    <s v="MS-17365"/>
    <x v="333"/>
    <x v="0"/>
    <s v="United States"/>
    <s v="Chicago"/>
    <x v="10"/>
    <n v="60653"/>
    <x v="2"/>
    <s v="FUR-FU-10000023"/>
    <x v="0"/>
    <x v="5"/>
    <s v="Eldon Wave Desk Accessories"/>
    <n v="4.7119999999999997"/>
    <n v="2"/>
    <n v="0.6"/>
    <x v="6282"/>
    <x v="1"/>
    <x v="1"/>
    <x v="3"/>
    <x v="10"/>
  </r>
  <r>
    <n v="8252"/>
    <s v="CA-2015-140221"/>
    <d v="2015-03-05T00:00:00"/>
    <d v="2015-03-09T00:00:00"/>
    <s v="Second Class"/>
    <s v="MS-17365"/>
    <x v="333"/>
    <x v="0"/>
    <s v="United States"/>
    <s v="Chicago"/>
    <x v="10"/>
    <n v="60653"/>
    <x v="2"/>
    <s v="OFF-AP-10000828"/>
    <x v="1"/>
    <x v="9"/>
    <s v="Avanti 4.4 Cu. Ft. Refrigerator"/>
    <n v="180.98"/>
    <n v="5"/>
    <n v="0.8"/>
    <x v="6283"/>
    <x v="1"/>
    <x v="1"/>
    <x v="3"/>
    <x v="10"/>
  </r>
  <r>
    <n v="8253"/>
    <s v="CA-2015-140221"/>
    <d v="2015-03-05T00:00:00"/>
    <d v="2015-03-09T00:00:00"/>
    <s v="Second Class"/>
    <s v="MS-17365"/>
    <x v="333"/>
    <x v="0"/>
    <s v="United States"/>
    <s v="Chicago"/>
    <x v="10"/>
    <n v="60653"/>
    <x v="2"/>
    <s v="OFF-ST-10000777"/>
    <x v="1"/>
    <x v="4"/>
    <s v="Companion Letter/Legal File, Black"/>
    <n v="60.415999999999997"/>
    <n v="2"/>
    <n v="0.2"/>
    <x v="1624"/>
    <x v="2"/>
    <x v="1"/>
    <x v="3"/>
    <x v="10"/>
  </r>
  <r>
    <n v="8254"/>
    <s v="CA-2017-152310"/>
    <d v="2017-08-12T00:00:00"/>
    <d v="2017-08-19T00:00:00"/>
    <s v="Standard Class"/>
    <s v="DK-12895"/>
    <x v="729"/>
    <x v="0"/>
    <s v="United States"/>
    <s v="Seattle"/>
    <x v="4"/>
    <n v="98103"/>
    <x v="1"/>
    <s v="TEC-CO-10000971"/>
    <x v="2"/>
    <x v="16"/>
    <s v="Hewlett Packard 310 Color Digital Copier"/>
    <n v="299.99"/>
    <n v="1"/>
    <n v="0"/>
    <x v="3824"/>
    <x v="0"/>
    <x v="3"/>
    <x v="2"/>
    <x v="6"/>
  </r>
  <r>
    <n v="8255"/>
    <s v="CA-2017-152310"/>
    <d v="2017-08-12T00:00:00"/>
    <d v="2017-08-19T00:00:00"/>
    <s v="Standard Class"/>
    <s v="DK-12895"/>
    <x v="729"/>
    <x v="0"/>
    <s v="United States"/>
    <s v="Seattle"/>
    <x v="4"/>
    <n v="98103"/>
    <x v="1"/>
    <s v="OFF-PA-10003134"/>
    <x v="1"/>
    <x v="10"/>
    <s v="Xerox 1937"/>
    <n v="192.16"/>
    <n v="4"/>
    <n v="0"/>
    <x v="2395"/>
    <x v="0"/>
    <x v="3"/>
    <x v="2"/>
    <x v="6"/>
  </r>
  <r>
    <n v="8256"/>
    <s v="CA-2017-152310"/>
    <d v="2017-08-12T00:00:00"/>
    <d v="2017-08-19T00:00:00"/>
    <s v="Standard Class"/>
    <s v="DK-12895"/>
    <x v="729"/>
    <x v="0"/>
    <s v="United States"/>
    <s v="Seattle"/>
    <x v="4"/>
    <n v="98103"/>
    <x v="1"/>
    <s v="TEC-PH-10002538"/>
    <x v="2"/>
    <x v="7"/>
    <s v="Grandstream GXP1160 VoIP phone"/>
    <n v="242.624"/>
    <n v="8"/>
    <n v="0.2"/>
    <x v="6284"/>
    <x v="2"/>
    <x v="3"/>
    <x v="2"/>
    <x v="6"/>
  </r>
  <r>
    <n v="8257"/>
    <s v="CA-2017-152310"/>
    <d v="2017-08-12T00:00:00"/>
    <d v="2017-08-19T00:00:00"/>
    <s v="Standard Class"/>
    <s v="DK-12895"/>
    <x v="729"/>
    <x v="0"/>
    <s v="United States"/>
    <s v="Seattle"/>
    <x v="4"/>
    <n v="98103"/>
    <x v="1"/>
    <s v="OFF-ST-10001228"/>
    <x v="1"/>
    <x v="4"/>
    <s v="Personal File Boxes with Fold-Down Carry Handle"/>
    <n v="46.74"/>
    <n v="3"/>
    <n v="0"/>
    <x v="496"/>
    <x v="0"/>
    <x v="3"/>
    <x v="2"/>
    <x v="6"/>
  </r>
  <r>
    <n v="8258"/>
    <s v="CA-2017-152310"/>
    <d v="2017-08-12T00:00:00"/>
    <d v="2017-08-19T00:00:00"/>
    <s v="Standard Class"/>
    <s v="DK-12895"/>
    <x v="729"/>
    <x v="0"/>
    <s v="United States"/>
    <s v="Seattle"/>
    <x v="4"/>
    <n v="98103"/>
    <x v="1"/>
    <s v="TEC-AC-10000397"/>
    <x v="2"/>
    <x v="11"/>
    <s v="Perixx PERIBOARD-512B, Ergonomic Split Keyboard"/>
    <n v="174.95"/>
    <n v="5"/>
    <n v="0"/>
    <x v="6285"/>
    <x v="0"/>
    <x v="3"/>
    <x v="2"/>
    <x v="6"/>
  </r>
  <r>
    <n v="8259"/>
    <s v="CA-2017-152310"/>
    <d v="2017-08-12T00:00:00"/>
    <d v="2017-08-19T00:00:00"/>
    <s v="Standard Class"/>
    <s v="DK-12895"/>
    <x v="729"/>
    <x v="0"/>
    <s v="United States"/>
    <s v="Seattle"/>
    <x v="4"/>
    <n v="98103"/>
    <x v="1"/>
    <s v="OFF-BI-10004308"/>
    <x v="1"/>
    <x v="8"/>
    <s v="Avery Legal 4-Ring Binder"/>
    <n v="100.70399999999999"/>
    <n v="6"/>
    <n v="0.2"/>
    <x v="6286"/>
    <x v="2"/>
    <x v="3"/>
    <x v="2"/>
    <x v="6"/>
  </r>
  <r>
    <n v="8260"/>
    <s v="CA-2016-118101"/>
    <d v="2016-06-26T00:00:00"/>
    <d v="2016-06-26T00:00:00"/>
    <s v="Same Day"/>
    <s v="SN-20560"/>
    <x v="381"/>
    <x v="2"/>
    <s v="United States"/>
    <s v="Roseville"/>
    <x v="12"/>
    <n v="48066"/>
    <x v="2"/>
    <s v="OFF-PA-10000357"/>
    <x v="1"/>
    <x v="10"/>
    <s v="White Dual Perf Computer Printout Paper, 2700 Sheets, 1 Part, Heavyweight, 20 lbs., 14 7/8 x 11"/>
    <n v="368.91"/>
    <n v="9"/>
    <n v="0"/>
    <x v="1609"/>
    <x v="0"/>
    <x v="0"/>
    <x v="1"/>
    <x v="1"/>
  </r>
  <r>
    <n v="8261"/>
    <s v="CA-2016-118101"/>
    <d v="2016-06-26T00:00:00"/>
    <d v="2016-06-26T00:00:00"/>
    <s v="Same Day"/>
    <s v="SN-20560"/>
    <x v="381"/>
    <x v="2"/>
    <s v="United States"/>
    <s v="Roseville"/>
    <x v="12"/>
    <n v="48066"/>
    <x v="2"/>
    <s v="OFF-BI-10000773"/>
    <x v="1"/>
    <x v="8"/>
    <s v="Insertable Tab Post Binder Dividers"/>
    <n v="8.02"/>
    <n v="1"/>
    <n v="0"/>
    <x v="6287"/>
    <x v="0"/>
    <x v="0"/>
    <x v="1"/>
    <x v="1"/>
  </r>
  <r>
    <n v="8262"/>
    <s v="CA-2016-118101"/>
    <d v="2016-06-26T00:00:00"/>
    <d v="2016-06-26T00:00:00"/>
    <s v="Same Day"/>
    <s v="SN-20560"/>
    <x v="381"/>
    <x v="2"/>
    <s v="United States"/>
    <s v="Roseville"/>
    <x v="12"/>
    <n v="48066"/>
    <x v="2"/>
    <s v="OFF-ST-10001837"/>
    <x v="1"/>
    <x v="4"/>
    <s v="SAFCO Mobile Desk Side File, Wire Frame"/>
    <n v="171.04"/>
    <n v="4"/>
    <n v="0"/>
    <x v="6288"/>
    <x v="0"/>
    <x v="0"/>
    <x v="1"/>
    <x v="1"/>
  </r>
  <r>
    <n v="8263"/>
    <s v="CA-2016-100307"/>
    <d v="2016-12-15T00:00:00"/>
    <d v="2016-12-19T00:00:00"/>
    <s v="Standard Class"/>
    <s v="TC-21475"/>
    <x v="679"/>
    <x v="2"/>
    <s v="United States"/>
    <s v="Fayetteville"/>
    <x v="36"/>
    <n v="72701"/>
    <x v="0"/>
    <s v="OFF-PA-10002552"/>
    <x v="1"/>
    <x v="10"/>
    <s v="Xerox 1958"/>
    <n v="19.440000000000001"/>
    <n v="3"/>
    <n v="0"/>
    <x v="551"/>
    <x v="0"/>
    <x v="0"/>
    <x v="0"/>
    <x v="4"/>
  </r>
  <r>
    <n v="8264"/>
    <s v="CA-2015-138457"/>
    <d v="2015-09-13T00:00:00"/>
    <d v="2015-09-17T00:00:00"/>
    <s v="Standard Class"/>
    <s v="AM-10705"/>
    <x v="562"/>
    <x v="0"/>
    <s v="United States"/>
    <s v="Jacksonville"/>
    <x v="3"/>
    <n v="28540"/>
    <x v="0"/>
    <s v="OFF-BI-10000014"/>
    <x v="1"/>
    <x v="8"/>
    <s v="Heavy-Duty E-Z-D Binders"/>
    <n v="13.092000000000001"/>
    <n v="4"/>
    <n v="0.7"/>
    <x v="4139"/>
    <x v="1"/>
    <x v="1"/>
    <x v="2"/>
    <x v="8"/>
  </r>
  <r>
    <n v="8265"/>
    <s v="CA-2014-131800"/>
    <d v="2014-12-30T00:00:00"/>
    <d v="2015-01-04T00:00:00"/>
    <s v="Standard Class"/>
    <s v="AJ-10960"/>
    <x v="195"/>
    <x v="0"/>
    <s v="United States"/>
    <s v="New York City"/>
    <x v="15"/>
    <n v="10035"/>
    <x v="3"/>
    <s v="OFF-AP-10004136"/>
    <x v="1"/>
    <x v="9"/>
    <s v="Kensington 6 Outlet SmartSocket Surge Protector"/>
    <n v="122.94"/>
    <n v="3"/>
    <n v="0"/>
    <x v="6289"/>
    <x v="0"/>
    <x v="2"/>
    <x v="0"/>
    <x v="4"/>
  </r>
  <r>
    <n v="8266"/>
    <s v="CA-2014-131800"/>
    <d v="2014-12-30T00:00:00"/>
    <d v="2015-01-04T00:00:00"/>
    <s v="Standard Class"/>
    <s v="AJ-10960"/>
    <x v="195"/>
    <x v="0"/>
    <s v="United States"/>
    <s v="New York City"/>
    <x v="15"/>
    <n v="10035"/>
    <x v="3"/>
    <s v="OFF-BI-10003429"/>
    <x v="1"/>
    <x v="8"/>
    <s v="Cardinal HOLDit! Binder Insert Strips,Extra Strips"/>
    <n v="35.448"/>
    <n v="7"/>
    <n v="0.2"/>
    <x v="6290"/>
    <x v="2"/>
    <x v="2"/>
    <x v="0"/>
    <x v="4"/>
  </r>
  <r>
    <n v="8267"/>
    <s v="CA-2014-118304"/>
    <d v="2014-04-29T00:00:00"/>
    <d v="2014-05-04T00:00:00"/>
    <s v="Standard Class"/>
    <s v="KH-16360"/>
    <x v="347"/>
    <x v="0"/>
    <s v="United States"/>
    <s v="Dover"/>
    <x v="13"/>
    <n v="19901"/>
    <x v="3"/>
    <s v="TEC-PH-10000376"/>
    <x v="2"/>
    <x v="7"/>
    <s v="Square Credit Card Reader"/>
    <n v="19.98"/>
    <n v="2"/>
    <n v="0"/>
    <x v="6291"/>
    <x v="0"/>
    <x v="2"/>
    <x v="1"/>
    <x v="3"/>
  </r>
  <r>
    <n v="8268"/>
    <s v="CA-2017-121790"/>
    <d v="2017-01-30T00:00:00"/>
    <d v="2017-02-06T00:00:00"/>
    <s v="Standard Class"/>
    <s v="LP-17095"/>
    <x v="431"/>
    <x v="0"/>
    <s v="United States"/>
    <s v="Aurora"/>
    <x v="10"/>
    <n v="60505"/>
    <x v="2"/>
    <s v="FUR-TA-10003469"/>
    <x v="0"/>
    <x v="3"/>
    <s v="Balt Split Level Computer Training Table"/>
    <n v="69.375"/>
    <n v="1"/>
    <n v="0.5"/>
    <x v="6292"/>
    <x v="1"/>
    <x v="3"/>
    <x v="3"/>
    <x v="9"/>
  </r>
  <r>
    <n v="8269"/>
    <s v="CA-2017-121790"/>
    <d v="2017-01-30T00:00:00"/>
    <d v="2017-02-06T00:00:00"/>
    <s v="Standard Class"/>
    <s v="LP-17095"/>
    <x v="431"/>
    <x v="0"/>
    <s v="United States"/>
    <s v="Aurora"/>
    <x v="10"/>
    <n v="60505"/>
    <x v="2"/>
    <s v="OFF-SU-10004231"/>
    <x v="1"/>
    <x v="14"/>
    <s v="Acme Tagit Stainless Steel Antibacterial Scissors"/>
    <n v="31.68"/>
    <n v="4"/>
    <n v="0.2"/>
    <x v="2709"/>
    <x v="2"/>
    <x v="3"/>
    <x v="3"/>
    <x v="9"/>
  </r>
  <r>
    <n v="8270"/>
    <s v="CA-2017-121790"/>
    <d v="2017-01-30T00:00:00"/>
    <d v="2017-02-06T00:00:00"/>
    <s v="Standard Class"/>
    <s v="LP-17095"/>
    <x v="431"/>
    <x v="0"/>
    <s v="United States"/>
    <s v="Aurora"/>
    <x v="10"/>
    <n v="60505"/>
    <x v="2"/>
    <s v="TEC-PH-10002584"/>
    <x v="2"/>
    <x v="7"/>
    <s v="Samsung Galaxy S4"/>
    <n v="2003.1679999999999"/>
    <n v="4"/>
    <n v="0.2"/>
    <x v="6293"/>
    <x v="2"/>
    <x v="3"/>
    <x v="3"/>
    <x v="9"/>
  </r>
  <r>
    <n v="8271"/>
    <s v="CA-2017-121790"/>
    <d v="2017-01-30T00:00:00"/>
    <d v="2017-02-06T00:00:00"/>
    <s v="Standard Class"/>
    <s v="LP-17095"/>
    <x v="431"/>
    <x v="0"/>
    <s v="United States"/>
    <s v="Aurora"/>
    <x v="10"/>
    <n v="60505"/>
    <x v="2"/>
    <s v="OFF-AR-10003602"/>
    <x v="1"/>
    <x v="6"/>
    <s v="Quartet Omega Colored Chalk, 12/Pack"/>
    <n v="9.3439999999999994"/>
    <n v="2"/>
    <n v="0.2"/>
    <x v="6294"/>
    <x v="2"/>
    <x v="3"/>
    <x v="3"/>
    <x v="9"/>
  </r>
  <r>
    <n v="8272"/>
    <s v="CA-2016-169670"/>
    <d v="2016-12-25T00:00:00"/>
    <d v="2016-12-31T00:00:00"/>
    <s v="Standard Class"/>
    <s v="JE-15715"/>
    <x v="555"/>
    <x v="0"/>
    <s v="United States"/>
    <s v="New York City"/>
    <x v="15"/>
    <n v="10009"/>
    <x v="3"/>
    <s v="FUR-CH-10002331"/>
    <x v="0"/>
    <x v="1"/>
    <s v="Hon 4700 Series Mobuis Mid-Back Task Chairs with Adjustable Arms"/>
    <n v="2563.056"/>
    <n v="8"/>
    <n v="0.1"/>
    <x v="6295"/>
    <x v="3"/>
    <x v="0"/>
    <x v="0"/>
    <x v="4"/>
  </r>
  <r>
    <n v="8273"/>
    <s v="CA-2016-139549"/>
    <d v="2016-10-20T00:00:00"/>
    <d v="2016-10-25T00:00:00"/>
    <s v="Standard Class"/>
    <s v="MY-18295"/>
    <x v="501"/>
    <x v="1"/>
    <s v="United States"/>
    <s v="El Cajon"/>
    <x v="1"/>
    <n v="92020"/>
    <x v="1"/>
    <s v="FUR-CH-10001802"/>
    <x v="0"/>
    <x v="1"/>
    <s v="Hon Every-Day Chair Series Swivel Task Chairs"/>
    <n v="387.13600000000002"/>
    <n v="4"/>
    <n v="0.2"/>
    <x v="6296"/>
    <x v="2"/>
    <x v="0"/>
    <x v="0"/>
    <x v="2"/>
  </r>
  <r>
    <n v="8274"/>
    <s v="CA-2015-104059"/>
    <d v="2015-06-13T00:00:00"/>
    <d v="2015-06-15T00:00:00"/>
    <s v="Second Class"/>
    <s v="FC-14245"/>
    <x v="763"/>
    <x v="2"/>
    <s v="United States"/>
    <s v="Springfield"/>
    <x v="24"/>
    <n v="45503"/>
    <x v="3"/>
    <s v="OFF-AR-10000634"/>
    <x v="1"/>
    <x v="6"/>
    <s v="Newell 320"/>
    <n v="3.4239999999999999"/>
    <n v="1"/>
    <n v="0.2"/>
    <x v="6297"/>
    <x v="2"/>
    <x v="1"/>
    <x v="1"/>
    <x v="1"/>
  </r>
  <r>
    <n v="8275"/>
    <s v="CA-2017-164112"/>
    <d v="2017-06-30T00:00:00"/>
    <d v="2017-07-04T00:00:00"/>
    <s v="Standard Class"/>
    <s v="ND-18460"/>
    <x v="540"/>
    <x v="1"/>
    <s v="United States"/>
    <s v="Mount Vernon"/>
    <x v="15"/>
    <n v="10550"/>
    <x v="3"/>
    <s v="OFF-ST-10002615"/>
    <x v="1"/>
    <x v="4"/>
    <s v="Dual Level, Single-Width Filing Carts"/>
    <n v="1085.42"/>
    <n v="7"/>
    <n v="0"/>
    <x v="3244"/>
    <x v="0"/>
    <x v="3"/>
    <x v="1"/>
    <x v="1"/>
  </r>
  <r>
    <n v="8276"/>
    <s v="CA-2015-143882"/>
    <d v="2015-06-26T00:00:00"/>
    <d v="2015-06-30T00:00:00"/>
    <s v="Standard Class"/>
    <s v="DB-13360"/>
    <x v="748"/>
    <x v="2"/>
    <s v="United States"/>
    <s v="Lakewood"/>
    <x v="24"/>
    <n v="44107"/>
    <x v="3"/>
    <s v="OFF-PA-10004040"/>
    <x v="1"/>
    <x v="10"/>
    <s v="Universal Premium White Copier/Laser Paper (20Lb. and 87 Bright)"/>
    <n v="43.055999999999997"/>
    <n v="9"/>
    <n v="0.2"/>
    <x v="6298"/>
    <x v="2"/>
    <x v="1"/>
    <x v="1"/>
    <x v="1"/>
  </r>
  <r>
    <n v="8277"/>
    <s v="US-2016-139262"/>
    <d v="2016-02-21T00:00:00"/>
    <d v="2016-02-25T00:00:00"/>
    <s v="Standard Class"/>
    <s v="LC-16960"/>
    <x v="784"/>
    <x v="2"/>
    <s v="United States"/>
    <s v="Tampa"/>
    <x v="2"/>
    <n v="33614"/>
    <x v="0"/>
    <s v="OFF-BI-10003727"/>
    <x v="1"/>
    <x v="8"/>
    <s v="Avery Durable Slant Ring Binders With Label Holder"/>
    <n v="3.762"/>
    <n v="3"/>
    <n v="0.7"/>
    <x v="6121"/>
    <x v="1"/>
    <x v="0"/>
    <x v="3"/>
    <x v="11"/>
  </r>
  <r>
    <n v="8278"/>
    <s v="US-2016-139262"/>
    <d v="2016-02-21T00:00:00"/>
    <d v="2016-02-25T00:00:00"/>
    <s v="Standard Class"/>
    <s v="LC-16960"/>
    <x v="784"/>
    <x v="2"/>
    <s v="United States"/>
    <s v="Tampa"/>
    <x v="2"/>
    <n v="33614"/>
    <x v="0"/>
    <s v="OFF-BI-10002026"/>
    <x v="1"/>
    <x v="8"/>
    <s v="Avery Arch Ring Binders"/>
    <n v="34.86"/>
    <n v="2"/>
    <n v="0.7"/>
    <x v="6299"/>
    <x v="1"/>
    <x v="0"/>
    <x v="3"/>
    <x v="11"/>
  </r>
  <r>
    <n v="8279"/>
    <s v="US-2016-139262"/>
    <d v="2016-02-21T00:00:00"/>
    <d v="2016-02-25T00:00:00"/>
    <s v="Standard Class"/>
    <s v="LC-16960"/>
    <x v="784"/>
    <x v="2"/>
    <s v="United States"/>
    <s v="Tampa"/>
    <x v="2"/>
    <n v="33614"/>
    <x v="0"/>
    <s v="OFF-ST-10001496"/>
    <x v="1"/>
    <x v="4"/>
    <s v="Standard Rollaway File with Lock"/>
    <n v="432.45600000000002"/>
    <n v="3"/>
    <n v="0.2"/>
    <x v="6300"/>
    <x v="2"/>
    <x v="0"/>
    <x v="3"/>
    <x v="11"/>
  </r>
  <r>
    <n v="8280"/>
    <s v="CA-2017-146192"/>
    <d v="2017-04-22T00:00:00"/>
    <d v="2017-04-26T00:00:00"/>
    <s v="Standard Class"/>
    <s v="BD-11725"/>
    <x v="232"/>
    <x v="0"/>
    <s v="United States"/>
    <s v="Columbus"/>
    <x v="32"/>
    <n v="31907"/>
    <x v="0"/>
    <s v="OFF-ST-10003716"/>
    <x v="1"/>
    <x v="4"/>
    <s v="Tennsco Double-Tier Lockers"/>
    <n v="675.06"/>
    <n v="3"/>
    <n v="0"/>
    <x v="6301"/>
    <x v="0"/>
    <x v="3"/>
    <x v="1"/>
    <x v="3"/>
  </r>
  <r>
    <n v="8281"/>
    <s v="CA-2017-134810"/>
    <d v="2017-05-09T00:00:00"/>
    <d v="2017-05-10T00:00:00"/>
    <s v="First Class"/>
    <s v="MC-17605"/>
    <x v="204"/>
    <x v="1"/>
    <s v="United States"/>
    <s v="Jacksonville"/>
    <x v="3"/>
    <n v="28540"/>
    <x v="0"/>
    <s v="OFF-EN-10002504"/>
    <x v="1"/>
    <x v="12"/>
    <s v="Tyvek  Top-Opening Peel &amp; Seel Envelopes, Plain White"/>
    <n v="65.231999999999999"/>
    <n v="3"/>
    <n v="0.2"/>
    <x v="6302"/>
    <x v="2"/>
    <x v="3"/>
    <x v="1"/>
    <x v="5"/>
  </r>
  <r>
    <n v="8282"/>
    <s v="CA-2017-134810"/>
    <d v="2017-05-09T00:00:00"/>
    <d v="2017-05-10T00:00:00"/>
    <s v="First Class"/>
    <s v="MC-17605"/>
    <x v="204"/>
    <x v="1"/>
    <s v="United States"/>
    <s v="Jacksonville"/>
    <x v="3"/>
    <n v="28540"/>
    <x v="0"/>
    <s v="FUR-CH-10001270"/>
    <x v="0"/>
    <x v="1"/>
    <s v="Harbour Creations Steel Folding Chair"/>
    <n v="207"/>
    <n v="3"/>
    <n v="0.2"/>
    <x v="1661"/>
    <x v="2"/>
    <x v="3"/>
    <x v="1"/>
    <x v="5"/>
  </r>
  <r>
    <n v="8283"/>
    <s v="CA-2015-154284"/>
    <d v="2015-12-21T00:00:00"/>
    <d v="2015-12-26T00:00:00"/>
    <s v="Second Class"/>
    <s v="SZ-20035"/>
    <x v="449"/>
    <x v="2"/>
    <s v="United States"/>
    <s v="Saint Charles"/>
    <x v="10"/>
    <n v="60174"/>
    <x v="2"/>
    <s v="TEC-MA-10004241"/>
    <x v="2"/>
    <x v="15"/>
    <s v="Star Micronics TSP800 TSP847IIU Receipt Printer"/>
    <n v="600.53"/>
    <n v="2"/>
    <n v="0.3"/>
    <x v="6303"/>
    <x v="1"/>
    <x v="1"/>
    <x v="0"/>
    <x v="4"/>
  </r>
  <r>
    <n v="8284"/>
    <s v="CA-2015-154284"/>
    <d v="2015-12-21T00:00:00"/>
    <d v="2015-12-26T00:00:00"/>
    <s v="Second Class"/>
    <s v="SZ-20035"/>
    <x v="449"/>
    <x v="2"/>
    <s v="United States"/>
    <s v="Saint Charles"/>
    <x v="10"/>
    <n v="60174"/>
    <x v="2"/>
    <s v="OFF-AR-10001468"/>
    <x v="1"/>
    <x v="6"/>
    <s v="Sanford Prismacolor Professional Thick Lead Art Pencils, 36-Color Set"/>
    <n v="59.904000000000003"/>
    <n v="2"/>
    <n v="0.2"/>
    <x v="3891"/>
    <x v="2"/>
    <x v="1"/>
    <x v="0"/>
    <x v="4"/>
  </r>
  <r>
    <n v="8285"/>
    <s v="CA-2015-154284"/>
    <d v="2015-12-21T00:00:00"/>
    <d v="2015-12-26T00:00:00"/>
    <s v="Second Class"/>
    <s v="SZ-20035"/>
    <x v="449"/>
    <x v="2"/>
    <s v="United States"/>
    <s v="Saint Charles"/>
    <x v="10"/>
    <n v="60174"/>
    <x v="2"/>
    <s v="TEC-AC-10003198"/>
    <x v="2"/>
    <x v="11"/>
    <s v="Enermax Acrylux Wireless Keyboard"/>
    <n v="637.44000000000005"/>
    <n v="8"/>
    <n v="0.2"/>
    <x v="6304"/>
    <x v="2"/>
    <x v="1"/>
    <x v="0"/>
    <x v="4"/>
  </r>
  <r>
    <n v="8286"/>
    <s v="CA-2015-154284"/>
    <d v="2015-12-21T00:00:00"/>
    <d v="2015-12-26T00:00:00"/>
    <s v="Second Class"/>
    <s v="SZ-20035"/>
    <x v="449"/>
    <x v="2"/>
    <s v="United States"/>
    <s v="Saint Charles"/>
    <x v="10"/>
    <n v="60174"/>
    <x v="2"/>
    <s v="FUR-FU-10003039"/>
    <x v="0"/>
    <x v="5"/>
    <s v="Howard Miller 11-1/2&quot; Diameter Grantwood Wall Clock"/>
    <n v="51.756"/>
    <n v="3"/>
    <n v="0.6"/>
    <x v="6305"/>
    <x v="1"/>
    <x v="1"/>
    <x v="0"/>
    <x v="4"/>
  </r>
  <r>
    <n v="8287"/>
    <s v="CA-2014-156244"/>
    <d v="2014-08-12T00:00:00"/>
    <d v="2014-08-16T00:00:00"/>
    <s v="Standard Class"/>
    <s v="DH-13675"/>
    <x v="723"/>
    <x v="2"/>
    <s v="United States"/>
    <s v="Miami"/>
    <x v="2"/>
    <n v="33180"/>
    <x v="0"/>
    <s v="OFF-PA-10000295"/>
    <x v="1"/>
    <x v="10"/>
    <s v="Xerox 229"/>
    <n v="31.103999999999999"/>
    <n v="6"/>
    <n v="0.2"/>
    <x v="282"/>
    <x v="2"/>
    <x v="2"/>
    <x v="2"/>
    <x v="6"/>
  </r>
  <r>
    <n v="8288"/>
    <s v="CA-2014-156244"/>
    <d v="2014-08-12T00:00:00"/>
    <d v="2014-08-16T00:00:00"/>
    <s v="Standard Class"/>
    <s v="DH-13675"/>
    <x v="723"/>
    <x v="2"/>
    <s v="United States"/>
    <s v="Miami"/>
    <x v="2"/>
    <n v="33180"/>
    <x v="0"/>
    <s v="OFF-AR-10004344"/>
    <x v="1"/>
    <x v="6"/>
    <s v="Bulldog Vacuum Base Pencil Sharpener"/>
    <n v="47.96"/>
    <n v="5"/>
    <n v="0.2"/>
    <x v="2029"/>
    <x v="2"/>
    <x v="2"/>
    <x v="2"/>
    <x v="6"/>
  </r>
  <r>
    <n v="8289"/>
    <s v="CA-2014-156244"/>
    <d v="2014-08-12T00:00:00"/>
    <d v="2014-08-16T00:00:00"/>
    <s v="Standard Class"/>
    <s v="DH-13675"/>
    <x v="723"/>
    <x v="2"/>
    <s v="United States"/>
    <s v="Miami"/>
    <x v="2"/>
    <n v="33180"/>
    <x v="0"/>
    <s v="TEC-AC-10002473"/>
    <x v="2"/>
    <x v="11"/>
    <s v="Maxell 4.7GB DVD-R"/>
    <n v="158.928"/>
    <n v="7"/>
    <n v="0.2"/>
    <x v="2156"/>
    <x v="2"/>
    <x v="2"/>
    <x v="2"/>
    <x v="6"/>
  </r>
  <r>
    <n v="8290"/>
    <s v="CA-2014-156244"/>
    <d v="2014-08-12T00:00:00"/>
    <d v="2014-08-16T00:00:00"/>
    <s v="Standard Class"/>
    <s v="DH-13675"/>
    <x v="723"/>
    <x v="2"/>
    <s v="United States"/>
    <s v="Miami"/>
    <x v="2"/>
    <n v="33180"/>
    <x v="0"/>
    <s v="OFF-AP-10002403"/>
    <x v="1"/>
    <x v="9"/>
    <s v="Acco Smartsocket Color-Coded Six-Outlet AC Adapter Model Surge Protectors"/>
    <n v="211.24799999999999"/>
    <n v="6"/>
    <n v="0.2"/>
    <x v="6306"/>
    <x v="2"/>
    <x v="2"/>
    <x v="2"/>
    <x v="6"/>
  </r>
  <r>
    <n v="8291"/>
    <s v="CA-2014-156244"/>
    <d v="2014-08-12T00:00:00"/>
    <d v="2014-08-16T00:00:00"/>
    <s v="Standard Class"/>
    <s v="DH-13675"/>
    <x v="723"/>
    <x v="2"/>
    <s v="United States"/>
    <s v="Miami"/>
    <x v="2"/>
    <n v="33180"/>
    <x v="0"/>
    <s v="OFF-SU-10000432"/>
    <x v="1"/>
    <x v="14"/>
    <s v="Acco Side-Punched Conventional Columnar Pads"/>
    <n v="5.5519999999999996"/>
    <n v="2"/>
    <n v="0.2"/>
    <x v="5618"/>
    <x v="2"/>
    <x v="2"/>
    <x v="2"/>
    <x v="6"/>
  </r>
  <r>
    <n v="8292"/>
    <s v="CA-2014-156244"/>
    <d v="2014-08-12T00:00:00"/>
    <d v="2014-08-16T00:00:00"/>
    <s v="Standard Class"/>
    <s v="DH-13675"/>
    <x v="723"/>
    <x v="2"/>
    <s v="United States"/>
    <s v="Miami"/>
    <x v="2"/>
    <n v="33180"/>
    <x v="0"/>
    <s v="OFF-LA-10000443"/>
    <x v="1"/>
    <x v="2"/>
    <s v="Avery 501"/>
    <n v="2.952"/>
    <n v="1"/>
    <n v="0.2"/>
    <x v="6307"/>
    <x v="2"/>
    <x v="2"/>
    <x v="2"/>
    <x v="6"/>
  </r>
  <r>
    <n v="8293"/>
    <s v="CA-2015-106362"/>
    <d v="2015-12-11T00:00:00"/>
    <d v="2015-12-15T00:00:00"/>
    <s v="Standard Class"/>
    <s v="LC-16885"/>
    <x v="62"/>
    <x v="0"/>
    <s v="United States"/>
    <s v="Troy"/>
    <x v="24"/>
    <n v="45373"/>
    <x v="3"/>
    <s v="OFF-BI-10003166"/>
    <x v="1"/>
    <x v="8"/>
    <s v="GBC Plasticlear Binding Covers"/>
    <n v="10.332000000000001"/>
    <n v="3"/>
    <n v="0.7"/>
    <x v="2443"/>
    <x v="1"/>
    <x v="1"/>
    <x v="0"/>
    <x v="4"/>
  </r>
  <r>
    <n v="8294"/>
    <s v="US-2017-168802"/>
    <d v="2017-11-03T00:00:00"/>
    <d v="2017-11-07T00:00:00"/>
    <s v="Standard Class"/>
    <s v="JO-15145"/>
    <x v="705"/>
    <x v="1"/>
    <s v="United States"/>
    <s v="Seattle"/>
    <x v="4"/>
    <n v="98103"/>
    <x v="1"/>
    <s v="OFF-BI-10002393"/>
    <x v="1"/>
    <x v="8"/>
    <s v="Binder Posts"/>
    <n v="18.367999999999999"/>
    <n v="4"/>
    <n v="0.2"/>
    <x v="6308"/>
    <x v="2"/>
    <x v="3"/>
    <x v="0"/>
    <x v="0"/>
  </r>
  <r>
    <n v="8295"/>
    <s v="US-2017-146906"/>
    <d v="2017-03-13T00:00:00"/>
    <d v="2017-03-17T00:00:00"/>
    <s v="Standard Class"/>
    <s v="MT-17815"/>
    <x v="363"/>
    <x v="0"/>
    <s v="United States"/>
    <s v="New York City"/>
    <x v="15"/>
    <n v="10011"/>
    <x v="3"/>
    <s v="TEC-PH-10001809"/>
    <x v="2"/>
    <x v="7"/>
    <s v="Panasonic KX T7736-B Digital phone"/>
    <n v="299.89999999999998"/>
    <n v="2"/>
    <n v="0"/>
    <x v="1734"/>
    <x v="0"/>
    <x v="3"/>
    <x v="3"/>
    <x v="10"/>
  </r>
  <r>
    <n v="8296"/>
    <s v="CA-2016-166380"/>
    <d v="2016-05-30T00:00:00"/>
    <d v="2016-06-03T00:00:00"/>
    <s v="Standard Class"/>
    <s v="EB-13750"/>
    <x v="494"/>
    <x v="1"/>
    <s v="United States"/>
    <s v="Arlington"/>
    <x v="17"/>
    <n v="22204"/>
    <x v="0"/>
    <s v="OFF-EN-10002600"/>
    <x v="1"/>
    <x v="12"/>
    <s v="Redi-Strip #10 Envelopes, 4 1/8 x 9 1/2"/>
    <n v="26.55"/>
    <n v="9"/>
    <n v="0"/>
    <x v="6309"/>
    <x v="0"/>
    <x v="0"/>
    <x v="1"/>
    <x v="5"/>
  </r>
  <r>
    <n v="8297"/>
    <s v="CA-2016-166380"/>
    <d v="2016-05-30T00:00:00"/>
    <d v="2016-06-03T00:00:00"/>
    <s v="Standard Class"/>
    <s v="EB-13750"/>
    <x v="494"/>
    <x v="1"/>
    <s v="United States"/>
    <s v="Arlington"/>
    <x v="17"/>
    <n v="22204"/>
    <x v="0"/>
    <s v="TEC-AC-10000109"/>
    <x v="2"/>
    <x v="11"/>
    <s v="Sony Micro Vault Click 16 GB USB 2.0 Flash Drive"/>
    <n v="111.98"/>
    <n v="2"/>
    <n v="0"/>
    <x v="6310"/>
    <x v="0"/>
    <x v="0"/>
    <x v="1"/>
    <x v="5"/>
  </r>
  <r>
    <n v="8298"/>
    <s v="US-2015-158911"/>
    <d v="2015-07-05T00:00:00"/>
    <d v="2015-07-11T00:00:00"/>
    <s v="Standard Class"/>
    <s v="RS-19765"/>
    <x v="276"/>
    <x v="1"/>
    <s v="United States"/>
    <s v="Charlotte"/>
    <x v="3"/>
    <n v="28205"/>
    <x v="0"/>
    <s v="FUR-FU-10003829"/>
    <x v="0"/>
    <x v="5"/>
    <s v="Stackable Trays"/>
    <n v="4.9279999999999999"/>
    <n v="2"/>
    <n v="0.2"/>
    <x v="2337"/>
    <x v="2"/>
    <x v="1"/>
    <x v="2"/>
    <x v="7"/>
  </r>
  <r>
    <n v="8299"/>
    <s v="US-2015-158911"/>
    <d v="2015-07-05T00:00:00"/>
    <d v="2015-07-11T00:00:00"/>
    <s v="Standard Class"/>
    <s v="RS-19765"/>
    <x v="276"/>
    <x v="1"/>
    <s v="United States"/>
    <s v="Charlotte"/>
    <x v="3"/>
    <n v="28205"/>
    <x v="0"/>
    <s v="OFF-LA-10003223"/>
    <x v="1"/>
    <x v="2"/>
    <s v="Avery 508"/>
    <n v="11.784000000000001"/>
    <n v="3"/>
    <n v="0.2"/>
    <x v="708"/>
    <x v="2"/>
    <x v="1"/>
    <x v="2"/>
    <x v="7"/>
  </r>
  <r>
    <n v="8300"/>
    <s v="US-2014-103338"/>
    <d v="2014-03-11T00:00:00"/>
    <d v="2014-03-15T00:00:00"/>
    <s v="Standard Class"/>
    <s v="RB-19435"/>
    <x v="579"/>
    <x v="0"/>
    <s v="United States"/>
    <s v="Roseville"/>
    <x v="1"/>
    <n v="95661"/>
    <x v="1"/>
    <s v="OFF-AR-10001770"/>
    <x v="1"/>
    <x v="6"/>
    <s v="Economy #2 Pencils"/>
    <n v="7.98"/>
    <n v="3"/>
    <n v="0"/>
    <x v="3729"/>
    <x v="0"/>
    <x v="2"/>
    <x v="3"/>
    <x v="10"/>
  </r>
  <r>
    <n v="8301"/>
    <s v="CA-2015-109169"/>
    <d v="2015-04-20T00:00:00"/>
    <d v="2015-04-24T00:00:00"/>
    <s v="Standard Class"/>
    <s v="OT-18730"/>
    <x v="220"/>
    <x v="0"/>
    <s v="United States"/>
    <s v="Detroit"/>
    <x v="12"/>
    <n v="48234"/>
    <x v="2"/>
    <s v="OFF-EN-10003296"/>
    <x v="1"/>
    <x v="12"/>
    <s v="Tyvek Side-Opening Peel &amp; Seel Expanding Envelopes"/>
    <n v="180.96"/>
    <n v="2"/>
    <n v="0"/>
    <x v="2304"/>
    <x v="0"/>
    <x v="1"/>
    <x v="1"/>
    <x v="3"/>
  </r>
  <r>
    <n v="8302"/>
    <s v="US-2017-167318"/>
    <d v="2017-07-26T00:00:00"/>
    <d v="2017-08-01T00:00:00"/>
    <s v="Standard Class"/>
    <s v="GZ-14545"/>
    <x v="433"/>
    <x v="1"/>
    <s v="United States"/>
    <s v="Los Angeles"/>
    <x v="1"/>
    <n v="90036"/>
    <x v="1"/>
    <s v="TEC-AC-10003870"/>
    <x v="2"/>
    <x v="11"/>
    <s v="Logitech Z-906 Speaker sys - home theater - 5.1-CH"/>
    <n v="1649.95"/>
    <n v="5"/>
    <n v="0"/>
    <x v="4441"/>
    <x v="0"/>
    <x v="3"/>
    <x v="2"/>
    <x v="7"/>
  </r>
  <r>
    <n v="8303"/>
    <s v="US-2017-167318"/>
    <d v="2017-07-26T00:00:00"/>
    <d v="2017-08-01T00:00:00"/>
    <s v="Standard Class"/>
    <s v="GZ-14545"/>
    <x v="433"/>
    <x v="1"/>
    <s v="United States"/>
    <s v="Los Angeles"/>
    <x v="1"/>
    <n v="90036"/>
    <x v="1"/>
    <s v="FUR-CH-10000665"/>
    <x v="0"/>
    <x v="1"/>
    <s v="Global Airflow Leather Mesh Back Chair, Black"/>
    <n v="362.35199999999998"/>
    <n v="3"/>
    <n v="0.2"/>
    <x v="2882"/>
    <x v="2"/>
    <x v="3"/>
    <x v="2"/>
    <x v="7"/>
  </r>
  <r>
    <n v="8304"/>
    <s v="US-2014-120313"/>
    <d v="2014-10-31T00:00:00"/>
    <d v="2014-11-02T00:00:00"/>
    <s v="Second Class"/>
    <s v="NL-18310"/>
    <x v="644"/>
    <x v="2"/>
    <s v="United States"/>
    <s v="San Francisco"/>
    <x v="1"/>
    <n v="94110"/>
    <x v="1"/>
    <s v="TEC-PH-10003092"/>
    <x v="2"/>
    <x v="7"/>
    <s v="Motorola L804"/>
    <n v="73.584000000000003"/>
    <n v="2"/>
    <n v="0.2"/>
    <x v="89"/>
    <x v="2"/>
    <x v="2"/>
    <x v="0"/>
    <x v="2"/>
  </r>
  <r>
    <n v="8305"/>
    <s v="CA-2017-135419"/>
    <d v="2017-11-03T00:00:00"/>
    <d v="2017-11-09T00:00:00"/>
    <s v="Standard Class"/>
    <s v="BG-11740"/>
    <x v="696"/>
    <x v="0"/>
    <s v="United States"/>
    <s v="Bakersfield"/>
    <x v="1"/>
    <n v="93309"/>
    <x v="1"/>
    <s v="FUR-TA-10001086"/>
    <x v="0"/>
    <x v="3"/>
    <s v="SAFCO PlanMaster Boards, 60w x 37-1/2d, White Melamine"/>
    <n v="486.36799999999999"/>
    <n v="4"/>
    <n v="0.2"/>
    <x v="6311"/>
    <x v="2"/>
    <x v="3"/>
    <x v="0"/>
    <x v="0"/>
  </r>
  <r>
    <n v="8306"/>
    <s v="CA-2016-128671"/>
    <d v="2016-08-11T00:00:00"/>
    <d v="2016-08-16T00:00:00"/>
    <s v="Standard Class"/>
    <s v="MT-18070"/>
    <x v="192"/>
    <x v="2"/>
    <s v="United States"/>
    <s v="Tulsa"/>
    <x v="26"/>
    <n v="74133"/>
    <x v="2"/>
    <s v="OFF-PA-10001870"/>
    <x v="1"/>
    <x v="10"/>
    <s v="Xerox 202"/>
    <n v="32.4"/>
    <n v="5"/>
    <n v="0"/>
    <x v="56"/>
    <x v="0"/>
    <x v="0"/>
    <x v="2"/>
    <x v="6"/>
  </r>
  <r>
    <n v="8307"/>
    <s v="CA-2016-128671"/>
    <d v="2016-08-11T00:00:00"/>
    <d v="2016-08-16T00:00:00"/>
    <s v="Standard Class"/>
    <s v="MT-18070"/>
    <x v="192"/>
    <x v="2"/>
    <s v="United States"/>
    <s v="Tulsa"/>
    <x v="26"/>
    <n v="74133"/>
    <x v="2"/>
    <s v="OFF-BI-10003305"/>
    <x v="1"/>
    <x v="8"/>
    <s v="Avery Hanging File Binders"/>
    <n v="41.86"/>
    <n v="7"/>
    <n v="0"/>
    <x v="6312"/>
    <x v="0"/>
    <x v="0"/>
    <x v="2"/>
    <x v="6"/>
  </r>
  <r>
    <n v="8308"/>
    <s v="CA-2016-128671"/>
    <d v="2016-08-11T00:00:00"/>
    <d v="2016-08-16T00:00:00"/>
    <s v="Standard Class"/>
    <s v="MT-18070"/>
    <x v="192"/>
    <x v="2"/>
    <s v="United States"/>
    <s v="Tulsa"/>
    <x v="26"/>
    <n v="74133"/>
    <x v="2"/>
    <s v="OFF-BI-10003007"/>
    <x v="1"/>
    <x v="8"/>
    <s v="Premium Transparent Presentation Covers, No Pattern/Clear, 8 1/2&quot; x 11&quot;"/>
    <n v="77.56"/>
    <n v="2"/>
    <n v="0"/>
    <x v="4810"/>
    <x v="0"/>
    <x v="0"/>
    <x v="2"/>
    <x v="6"/>
  </r>
  <r>
    <n v="8309"/>
    <s v="CA-2016-149335"/>
    <d v="2016-07-25T00:00:00"/>
    <d v="2016-07-25T00:00:00"/>
    <s v="Same Day"/>
    <s v="BC-11125"/>
    <x v="604"/>
    <x v="2"/>
    <s v="United States"/>
    <s v="San Francisco"/>
    <x v="1"/>
    <n v="94122"/>
    <x v="1"/>
    <s v="OFF-AR-10001419"/>
    <x v="1"/>
    <x v="6"/>
    <s v="Newell 325"/>
    <n v="37.17"/>
    <n v="9"/>
    <n v="0"/>
    <x v="976"/>
    <x v="0"/>
    <x v="0"/>
    <x v="2"/>
    <x v="7"/>
  </r>
  <r>
    <n v="8310"/>
    <s v="CA-2014-168312"/>
    <d v="2014-03-01T00:00:00"/>
    <d v="2014-03-07T00:00:00"/>
    <s v="Standard Class"/>
    <s v="GW-14605"/>
    <x v="543"/>
    <x v="0"/>
    <s v="United States"/>
    <s v="Houston"/>
    <x v="5"/>
    <n v="77036"/>
    <x v="2"/>
    <s v="OFF-ST-10003692"/>
    <x v="1"/>
    <x v="4"/>
    <s v="Recycled Steel Personal File for Hanging File Folders"/>
    <n v="137.352"/>
    <n v="3"/>
    <n v="0.2"/>
    <x v="6313"/>
    <x v="2"/>
    <x v="2"/>
    <x v="3"/>
    <x v="10"/>
  </r>
  <r>
    <n v="8311"/>
    <s v="CA-2014-168312"/>
    <d v="2014-03-01T00:00:00"/>
    <d v="2014-03-07T00:00:00"/>
    <s v="Standard Class"/>
    <s v="GW-14605"/>
    <x v="543"/>
    <x v="0"/>
    <s v="United States"/>
    <s v="Houston"/>
    <x v="5"/>
    <n v="77036"/>
    <x v="2"/>
    <s v="FUR-TA-10001866"/>
    <x v="0"/>
    <x v="3"/>
    <s v="Bevis Round Conference Room Tables and Bases"/>
    <n v="376.50900000000001"/>
    <n v="3"/>
    <n v="0.3"/>
    <x v="6314"/>
    <x v="1"/>
    <x v="2"/>
    <x v="3"/>
    <x v="10"/>
  </r>
  <r>
    <n v="8312"/>
    <s v="US-2017-105935"/>
    <d v="2017-01-26T00:00:00"/>
    <d v="2017-01-31T00:00:00"/>
    <s v="Standard Class"/>
    <s v="BD-11500"/>
    <x v="214"/>
    <x v="0"/>
    <s v="United States"/>
    <s v="Columbus"/>
    <x v="32"/>
    <n v="31907"/>
    <x v="0"/>
    <s v="FUR-FU-10002157"/>
    <x v="0"/>
    <x v="5"/>
    <s v="Artistic Insta-Plaque"/>
    <n v="62.72"/>
    <n v="4"/>
    <n v="0"/>
    <x v="5430"/>
    <x v="0"/>
    <x v="3"/>
    <x v="3"/>
    <x v="9"/>
  </r>
  <r>
    <n v="8313"/>
    <s v="US-2017-105935"/>
    <d v="2017-01-26T00:00:00"/>
    <d v="2017-01-31T00:00:00"/>
    <s v="Standard Class"/>
    <s v="BD-11500"/>
    <x v="214"/>
    <x v="0"/>
    <s v="United States"/>
    <s v="Columbus"/>
    <x v="32"/>
    <n v="31907"/>
    <x v="0"/>
    <s v="TEC-PH-10001459"/>
    <x v="2"/>
    <x v="7"/>
    <s v="Samsung Galaxy Mega 6.3"/>
    <n v="2939.93"/>
    <n v="7"/>
    <n v="0"/>
    <x v="6315"/>
    <x v="0"/>
    <x v="3"/>
    <x v="3"/>
    <x v="9"/>
  </r>
  <r>
    <n v="8314"/>
    <s v="CA-2014-161508"/>
    <d v="2014-07-12T00:00:00"/>
    <d v="2014-07-16T00:00:00"/>
    <s v="Standard Class"/>
    <s v="PV-18985"/>
    <x v="391"/>
    <x v="2"/>
    <s v="United States"/>
    <s v="League City"/>
    <x v="5"/>
    <n v="77573"/>
    <x v="2"/>
    <s v="FUR-CH-10002126"/>
    <x v="0"/>
    <x v="1"/>
    <s v="Hon Deluxe Fabric Upholstered Stacking Chairs"/>
    <n v="512.35799999999995"/>
    <n v="3"/>
    <n v="0.3"/>
    <x v="6316"/>
    <x v="1"/>
    <x v="2"/>
    <x v="2"/>
    <x v="7"/>
  </r>
  <r>
    <n v="8315"/>
    <s v="CA-2014-161508"/>
    <d v="2014-07-12T00:00:00"/>
    <d v="2014-07-16T00:00:00"/>
    <s v="Standard Class"/>
    <s v="PV-18985"/>
    <x v="391"/>
    <x v="2"/>
    <s v="United States"/>
    <s v="League City"/>
    <x v="5"/>
    <n v="77573"/>
    <x v="2"/>
    <s v="OFF-FA-10001561"/>
    <x v="1"/>
    <x v="13"/>
    <s v="Stockwell Push Pins"/>
    <n v="3.488"/>
    <n v="2"/>
    <n v="0.2"/>
    <x v="4866"/>
    <x v="2"/>
    <x v="2"/>
    <x v="2"/>
    <x v="7"/>
  </r>
  <r>
    <n v="8316"/>
    <s v="CA-2014-161508"/>
    <d v="2014-07-12T00:00:00"/>
    <d v="2014-07-16T00:00:00"/>
    <s v="Standard Class"/>
    <s v="PV-18985"/>
    <x v="391"/>
    <x v="2"/>
    <s v="United States"/>
    <s v="League City"/>
    <x v="5"/>
    <n v="77573"/>
    <x v="2"/>
    <s v="OFF-AR-10003158"/>
    <x v="1"/>
    <x v="6"/>
    <s v="Fluorescent Highlighters by Dixon"/>
    <n v="22.288"/>
    <n v="7"/>
    <n v="0.2"/>
    <x v="6317"/>
    <x v="2"/>
    <x v="2"/>
    <x v="2"/>
    <x v="7"/>
  </r>
  <r>
    <n v="8317"/>
    <s v="CA-2014-161508"/>
    <d v="2014-07-12T00:00:00"/>
    <d v="2014-07-16T00:00:00"/>
    <s v="Standard Class"/>
    <s v="PV-18985"/>
    <x v="391"/>
    <x v="2"/>
    <s v="United States"/>
    <s v="League City"/>
    <x v="5"/>
    <n v="77573"/>
    <x v="2"/>
    <s v="OFF-PA-10001804"/>
    <x v="1"/>
    <x v="10"/>
    <s v="Xerox 195"/>
    <n v="16.032"/>
    <n v="3"/>
    <n v="0.2"/>
    <x v="6224"/>
    <x v="2"/>
    <x v="2"/>
    <x v="2"/>
    <x v="7"/>
  </r>
  <r>
    <n v="8318"/>
    <s v="CA-2017-130904"/>
    <d v="2017-04-11T00:00:00"/>
    <d v="2017-04-16T00:00:00"/>
    <s v="Standard Class"/>
    <s v="HM-14980"/>
    <x v="31"/>
    <x v="0"/>
    <s v="United States"/>
    <s v="Burlington"/>
    <x v="3"/>
    <n v="27217"/>
    <x v="0"/>
    <s v="OFF-AR-10000422"/>
    <x v="1"/>
    <x v="6"/>
    <s v="Pencil and Crayon Sharpener"/>
    <n v="1.752"/>
    <n v="1"/>
    <n v="0.2"/>
    <x v="6318"/>
    <x v="2"/>
    <x v="3"/>
    <x v="1"/>
    <x v="3"/>
  </r>
  <r>
    <n v="8319"/>
    <s v="CA-2017-130904"/>
    <d v="2017-04-11T00:00:00"/>
    <d v="2017-04-16T00:00:00"/>
    <s v="Standard Class"/>
    <s v="HM-14980"/>
    <x v="31"/>
    <x v="0"/>
    <s v="United States"/>
    <s v="Burlington"/>
    <x v="3"/>
    <n v="27217"/>
    <x v="0"/>
    <s v="OFF-AR-10000127"/>
    <x v="1"/>
    <x v="6"/>
    <s v="Newell 321"/>
    <n v="20.992000000000001"/>
    <n v="8"/>
    <n v="0.2"/>
    <x v="6319"/>
    <x v="2"/>
    <x v="3"/>
    <x v="1"/>
    <x v="3"/>
  </r>
  <r>
    <n v="8320"/>
    <s v="CA-2017-133620"/>
    <d v="2017-11-13T00:00:00"/>
    <d v="2017-11-18T00:00:00"/>
    <s v="Standard Class"/>
    <s v="EM-14065"/>
    <x v="191"/>
    <x v="0"/>
    <s v="United States"/>
    <s v="New York City"/>
    <x v="15"/>
    <n v="10009"/>
    <x v="3"/>
    <s v="OFF-ST-10004634"/>
    <x v="1"/>
    <x v="4"/>
    <s v="Personal Folder Holder, Ebony"/>
    <n v="11.21"/>
    <n v="1"/>
    <n v="0"/>
    <x v="1116"/>
    <x v="0"/>
    <x v="3"/>
    <x v="0"/>
    <x v="0"/>
  </r>
  <r>
    <n v="8321"/>
    <s v="CA-2015-142937"/>
    <d v="2015-12-05T00:00:00"/>
    <d v="2015-12-06T00:00:00"/>
    <s v="First Class"/>
    <s v="SF-20065"/>
    <x v="11"/>
    <x v="0"/>
    <s v="United States"/>
    <s v="Dallas"/>
    <x v="5"/>
    <n v="75220"/>
    <x v="2"/>
    <s v="OFF-AR-10003582"/>
    <x v="1"/>
    <x v="6"/>
    <s v="Boston Electric Pencil Sharpener, Model 1818, Charcoal Black"/>
    <n v="45.04"/>
    <n v="2"/>
    <n v="0.2"/>
    <x v="4282"/>
    <x v="2"/>
    <x v="1"/>
    <x v="0"/>
    <x v="4"/>
  </r>
  <r>
    <n v="8322"/>
    <s v="US-2016-149790"/>
    <d v="2016-09-26T00:00:00"/>
    <d v="2016-10-01T00:00:00"/>
    <s v="Standard Class"/>
    <s v="SC-20380"/>
    <x v="618"/>
    <x v="0"/>
    <s v="United States"/>
    <s v="Houston"/>
    <x v="5"/>
    <n v="77095"/>
    <x v="2"/>
    <s v="OFF-BI-10002026"/>
    <x v="1"/>
    <x v="8"/>
    <s v="Ibico Recycled Linen-Style Covers"/>
    <n v="15.624000000000001"/>
    <n v="2"/>
    <n v="0.8"/>
    <x v="6320"/>
    <x v="1"/>
    <x v="0"/>
    <x v="2"/>
    <x v="8"/>
  </r>
  <r>
    <n v="8323"/>
    <s v="CA-2016-130778"/>
    <d v="2016-11-19T00:00:00"/>
    <d v="2016-11-25T00:00:00"/>
    <s v="Standard Class"/>
    <s v="ND-18370"/>
    <x v="444"/>
    <x v="0"/>
    <s v="United States"/>
    <s v="Long Beach"/>
    <x v="15"/>
    <n v="11561"/>
    <x v="3"/>
    <s v="OFF-AP-10000595"/>
    <x v="1"/>
    <x v="9"/>
    <s v="Disposable Triple-Filter Dust Bags"/>
    <n v="8.74"/>
    <n v="2"/>
    <n v="0"/>
    <x v="5337"/>
    <x v="0"/>
    <x v="0"/>
    <x v="0"/>
    <x v="0"/>
  </r>
  <r>
    <n v="8324"/>
    <s v="CA-2016-130778"/>
    <d v="2016-11-19T00:00:00"/>
    <d v="2016-11-25T00:00:00"/>
    <s v="Standard Class"/>
    <s v="ND-18370"/>
    <x v="444"/>
    <x v="0"/>
    <s v="United States"/>
    <s v="Long Beach"/>
    <x v="15"/>
    <n v="11561"/>
    <x v="3"/>
    <s v="OFF-PA-10001509"/>
    <x v="1"/>
    <x v="10"/>
    <s v="Recycled Desk Saver Line &quot;While You Were Out&quot; Book, 5 1/2&quot; X 4&quot;"/>
    <n v="44.75"/>
    <n v="5"/>
    <n v="0"/>
    <x v="945"/>
    <x v="0"/>
    <x v="0"/>
    <x v="0"/>
    <x v="0"/>
  </r>
  <r>
    <n v="8325"/>
    <s v="CA-2017-144456"/>
    <d v="2017-09-08T00:00:00"/>
    <d v="2017-09-09T00:00:00"/>
    <s v="First Class"/>
    <s v="FC-14245"/>
    <x v="763"/>
    <x v="2"/>
    <s v="United States"/>
    <s v="Hialeah"/>
    <x v="2"/>
    <n v="33012"/>
    <x v="0"/>
    <s v="OFF-ST-10001321"/>
    <x v="1"/>
    <x v="4"/>
    <s v="Decoflex Hanging Personal Folder File, Blue"/>
    <n v="61.68"/>
    <n v="5"/>
    <n v="0.2"/>
    <x v="1179"/>
    <x v="2"/>
    <x v="3"/>
    <x v="2"/>
    <x v="8"/>
  </r>
  <r>
    <n v="8326"/>
    <s v="CA-2017-144456"/>
    <d v="2017-09-08T00:00:00"/>
    <d v="2017-09-09T00:00:00"/>
    <s v="First Class"/>
    <s v="FC-14245"/>
    <x v="763"/>
    <x v="2"/>
    <s v="United States"/>
    <s v="Hialeah"/>
    <x v="2"/>
    <n v="33012"/>
    <x v="0"/>
    <s v="TEC-PH-10001750"/>
    <x v="2"/>
    <x v="7"/>
    <s v="Samsung Rugby III"/>
    <n v="158.376"/>
    <n v="3"/>
    <n v="0.2"/>
    <x v="3503"/>
    <x v="2"/>
    <x v="3"/>
    <x v="2"/>
    <x v="8"/>
  </r>
  <r>
    <n v="8327"/>
    <s v="CA-2017-103478"/>
    <d v="2017-07-21T00:00:00"/>
    <d v="2017-07-24T00:00:00"/>
    <s v="Second Class"/>
    <s v="KL-16555"/>
    <x v="126"/>
    <x v="1"/>
    <s v="United States"/>
    <s v="Aurora"/>
    <x v="10"/>
    <n v="60505"/>
    <x v="2"/>
    <s v="OFF-BI-10001890"/>
    <x v="1"/>
    <x v="8"/>
    <s v="Avery Poly Binder Pockets"/>
    <n v="2.8639999999999999"/>
    <n v="4"/>
    <n v="0.8"/>
    <x v="6321"/>
    <x v="1"/>
    <x v="3"/>
    <x v="2"/>
    <x v="7"/>
  </r>
  <r>
    <n v="8328"/>
    <s v="CA-2017-103478"/>
    <d v="2017-07-21T00:00:00"/>
    <d v="2017-07-24T00:00:00"/>
    <s v="Second Class"/>
    <s v="KL-16555"/>
    <x v="126"/>
    <x v="1"/>
    <s v="United States"/>
    <s v="Aurora"/>
    <x v="10"/>
    <n v="60505"/>
    <x v="2"/>
    <s v="OFF-BI-10004224"/>
    <x v="1"/>
    <x v="8"/>
    <s v="Catalog Binders with Expanding Posts"/>
    <n v="94.191999999999993"/>
    <n v="7"/>
    <n v="0.8"/>
    <x v="6322"/>
    <x v="1"/>
    <x v="3"/>
    <x v="2"/>
    <x v="7"/>
  </r>
  <r>
    <n v="8329"/>
    <s v="CA-2017-118577"/>
    <d v="2017-10-06T00:00:00"/>
    <d v="2017-10-11T00:00:00"/>
    <s v="Standard Class"/>
    <s v="XP-21865"/>
    <x v="190"/>
    <x v="0"/>
    <s v="United States"/>
    <s v="Belleville"/>
    <x v="30"/>
    <n v="7109"/>
    <x v="3"/>
    <s v="OFF-PA-10001357"/>
    <x v="1"/>
    <x v="10"/>
    <s v="Xerox 1886"/>
    <n v="143.69999999999999"/>
    <n v="3"/>
    <n v="0"/>
    <x v="142"/>
    <x v="0"/>
    <x v="3"/>
    <x v="0"/>
    <x v="2"/>
  </r>
  <r>
    <n v="8330"/>
    <s v="CA-2017-118577"/>
    <d v="2017-10-06T00:00:00"/>
    <d v="2017-10-11T00:00:00"/>
    <s v="Standard Class"/>
    <s v="XP-21865"/>
    <x v="190"/>
    <x v="0"/>
    <s v="United States"/>
    <s v="Belleville"/>
    <x v="30"/>
    <n v="7109"/>
    <x v="3"/>
    <s v="OFF-PA-10004888"/>
    <x v="1"/>
    <x v="10"/>
    <s v="Xerox 217"/>
    <n v="6.48"/>
    <n v="1"/>
    <n v="0"/>
    <x v="90"/>
    <x v="0"/>
    <x v="3"/>
    <x v="0"/>
    <x v="2"/>
  </r>
  <r>
    <n v="8331"/>
    <s v="CA-2017-113572"/>
    <d v="2017-11-07T00:00:00"/>
    <d v="2017-11-11T00:00:00"/>
    <s v="Standard Class"/>
    <s v="FP-14320"/>
    <x v="224"/>
    <x v="0"/>
    <s v="United States"/>
    <s v="New York City"/>
    <x v="15"/>
    <n v="10024"/>
    <x v="3"/>
    <s v="TEC-AC-10002370"/>
    <x v="2"/>
    <x v="11"/>
    <s v="Maxell CD-R Discs"/>
    <n v="7.88"/>
    <n v="4"/>
    <n v="0"/>
    <x v="6323"/>
    <x v="0"/>
    <x v="3"/>
    <x v="0"/>
    <x v="0"/>
  </r>
  <r>
    <n v="8332"/>
    <s v="CA-2016-153269"/>
    <d v="2016-03-09T00:00:00"/>
    <d v="2016-03-12T00:00:00"/>
    <s v="First Class"/>
    <s v="PS-18760"/>
    <x v="519"/>
    <x v="0"/>
    <s v="United States"/>
    <s v="Andover"/>
    <x v="31"/>
    <n v="1810"/>
    <x v="3"/>
    <s v="OFF-ST-10004634"/>
    <x v="1"/>
    <x v="4"/>
    <s v="Personal Folder Holder, Ebony"/>
    <n v="11.21"/>
    <n v="1"/>
    <n v="0"/>
    <x v="1116"/>
    <x v="0"/>
    <x v="0"/>
    <x v="3"/>
    <x v="10"/>
  </r>
  <r>
    <n v="8333"/>
    <s v="CA-2016-153269"/>
    <d v="2016-03-09T00:00:00"/>
    <d v="2016-03-12T00:00:00"/>
    <s v="First Class"/>
    <s v="PS-18760"/>
    <x v="519"/>
    <x v="0"/>
    <s v="United States"/>
    <s v="Andover"/>
    <x v="31"/>
    <n v="1810"/>
    <x v="3"/>
    <s v="FUR-CH-10002647"/>
    <x v="0"/>
    <x v="1"/>
    <s v="Situations Contoured Folding Chairs, 4/Set"/>
    <n v="354.9"/>
    <n v="5"/>
    <n v="0"/>
    <x v="4916"/>
    <x v="0"/>
    <x v="0"/>
    <x v="3"/>
    <x v="10"/>
  </r>
  <r>
    <n v="8334"/>
    <s v="CA-2016-153269"/>
    <d v="2016-03-09T00:00:00"/>
    <d v="2016-03-12T00:00:00"/>
    <s v="First Class"/>
    <s v="PS-18760"/>
    <x v="519"/>
    <x v="0"/>
    <s v="United States"/>
    <s v="Andover"/>
    <x v="31"/>
    <n v="1810"/>
    <x v="3"/>
    <s v="OFF-PA-10001801"/>
    <x v="1"/>
    <x v="10"/>
    <s v="Xerox 193"/>
    <n v="17.940000000000001"/>
    <n v="3"/>
    <n v="0"/>
    <x v="1526"/>
    <x v="0"/>
    <x v="0"/>
    <x v="3"/>
    <x v="10"/>
  </r>
  <r>
    <n v="8335"/>
    <s v="CA-2016-153269"/>
    <d v="2016-03-09T00:00:00"/>
    <d v="2016-03-12T00:00:00"/>
    <s v="First Class"/>
    <s v="PS-18760"/>
    <x v="519"/>
    <x v="0"/>
    <s v="United States"/>
    <s v="Andover"/>
    <x v="31"/>
    <n v="1810"/>
    <x v="3"/>
    <s v="OFF-BI-10004632"/>
    <x v="1"/>
    <x v="8"/>
    <s v="GBC Binding covers"/>
    <n v="51.8"/>
    <n v="4"/>
    <n v="0"/>
    <x v="6324"/>
    <x v="0"/>
    <x v="0"/>
    <x v="3"/>
    <x v="10"/>
  </r>
  <r>
    <n v="8336"/>
    <s v="CA-2017-161655"/>
    <d v="2017-05-13T00:00:00"/>
    <d v="2017-05-18T00:00:00"/>
    <s v="Second Class"/>
    <s v="CW-11905"/>
    <x v="194"/>
    <x v="2"/>
    <s v="United States"/>
    <s v="Newark"/>
    <x v="13"/>
    <n v="19711"/>
    <x v="3"/>
    <s v="OFF-BI-10002082"/>
    <x v="1"/>
    <x v="8"/>
    <s v="GBC Twin Loop Wire Binding Elements"/>
    <n v="299.52"/>
    <n v="9"/>
    <n v="0"/>
    <x v="6325"/>
    <x v="0"/>
    <x v="3"/>
    <x v="1"/>
    <x v="5"/>
  </r>
  <r>
    <n v="8337"/>
    <s v="CA-2016-101469"/>
    <d v="2016-07-02T00:00:00"/>
    <d v="2016-07-08T00:00:00"/>
    <s v="Standard Class"/>
    <s v="KH-16360"/>
    <x v="347"/>
    <x v="0"/>
    <s v="United States"/>
    <s v="Arlington"/>
    <x v="17"/>
    <n v="22204"/>
    <x v="0"/>
    <s v="OFF-AR-10003986"/>
    <x v="1"/>
    <x v="6"/>
    <s v="Avery Hi-Liter Pen Style Six-Color Fluorescent Set"/>
    <n v="7.7"/>
    <n v="2"/>
    <n v="0"/>
    <x v="6326"/>
    <x v="0"/>
    <x v="0"/>
    <x v="2"/>
    <x v="7"/>
  </r>
  <r>
    <n v="8338"/>
    <s v="CA-2014-153087"/>
    <d v="2014-12-27T00:00:00"/>
    <d v="2015-01-03T00:00:00"/>
    <s v="Standard Class"/>
    <s v="TC-20980"/>
    <x v="568"/>
    <x v="1"/>
    <s v="United States"/>
    <s v="Decatur"/>
    <x v="19"/>
    <n v="35601"/>
    <x v="0"/>
    <s v="OFF-PA-10001243"/>
    <x v="1"/>
    <x v="10"/>
    <s v="Xerox 1983"/>
    <n v="23.92"/>
    <n v="4"/>
    <n v="0"/>
    <x v="101"/>
    <x v="0"/>
    <x v="2"/>
    <x v="0"/>
    <x v="4"/>
  </r>
  <r>
    <n v="8339"/>
    <s v="CA-2014-153087"/>
    <d v="2014-12-27T00:00:00"/>
    <d v="2015-01-03T00:00:00"/>
    <s v="Standard Class"/>
    <s v="TC-20980"/>
    <x v="568"/>
    <x v="1"/>
    <s v="United States"/>
    <s v="Decatur"/>
    <x v="19"/>
    <n v="35601"/>
    <x v="0"/>
    <s v="TEC-AC-10003198"/>
    <x v="2"/>
    <x v="11"/>
    <s v="Enermax Acrylux Wireless Keyboard"/>
    <n v="498"/>
    <n v="5"/>
    <n v="0"/>
    <x v="6327"/>
    <x v="0"/>
    <x v="2"/>
    <x v="0"/>
    <x v="4"/>
  </r>
  <r>
    <n v="8340"/>
    <s v="CA-2017-135076"/>
    <d v="2017-04-13T00:00:00"/>
    <d v="2017-04-17T00:00:00"/>
    <s v="Standard Class"/>
    <s v="YS-21880"/>
    <x v="453"/>
    <x v="1"/>
    <s v="United States"/>
    <s v="Hesperia"/>
    <x v="1"/>
    <n v="92345"/>
    <x v="1"/>
    <s v="FUR-CH-10003774"/>
    <x v="0"/>
    <x v="1"/>
    <s v="Global Wood Trimmed Manager's Task Chair, Khaki"/>
    <n v="436.70400000000001"/>
    <n v="6"/>
    <n v="0.2"/>
    <x v="6328"/>
    <x v="2"/>
    <x v="3"/>
    <x v="1"/>
    <x v="3"/>
  </r>
  <r>
    <n v="8341"/>
    <s v="CA-2014-161634"/>
    <d v="2014-11-14T00:00:00"/>
    <d v="2014-11-20T00:00:00"/>
    <s v="Standard Class"/>
    <s v="CC-12220"/>
    <x v="417"/>
    <x v="0"/>
    <s v="United States"/>
    <s v="Chesapeake"/>
    <x v="17"/>
    <n v="23320"/>
    <x v="0"/>
    <s v="OFF-PA-10002262"/>
    <x v="1"/>
    <x v="10"/>
    <s v="Xerox 192"/>
    <n v="32.4"/>
    <n v="5"/>
    <n v="0"/>
    <x v="56"/>
    <x v="0"/>
    <x v="2"/>
    <x v="0"/>
    <x v="0"/>
  </r>
  <r>
    <n v="8342"/>
    <s v="CA-2017-141481"/>
    <d v="2017-06-11T00:00:00"/>
    <d v="2017-06-14T00:00:00"/>
    <s v="First Class"/>
    <s v="ZD-21925"/>
    <x v="9"/>
    <x v="0"/>
    <s v="United States"/>
    <s v="Los Angeles"/>
    <x v="1"/>
    <n v="90036"/>
    <x v="1"/>
    <s v="OFF-AP-10004532"/>
    <x v="1"/>
    <x v="9"/>
    <s v="Kensington 6 Outlet Guardian Standard Surge Protector"/>
    <n v="61.44"/>
    <n v="3"/>
    <n v="0"/>
    <x v="650"/>
    <x v="0"/>
    <x v="3"/>
    <x v="1"/>
    <x v="1"/>
  </r>
  <r>
    <n v="8343"/>
    <s v="CA-2016-132549"/>
    <d v="2016-11-25T00:00:00"/>
    <d v="2016-11-30T00:00:00"/>
    <s v="Standard Class"/>
    <s v="JK-15370"/>
    <x v="271"/>
    <x v="0"/>
    <s v="United States"/>
    <s v="Huntsville"/>
    <x v="19"/>
    <n v="35810"/>
    <x v="0"/>
    <s v="OFF-ST-10001325"/>
    <x v="1"/>
    <x v="4"/>
    <s v="Sterilite Officeware Hinged File Box"/>
    <n v="73.36"/>
    <n v="7"/>
    <n v="0"/>
    <x v="6329"/>
    <x v="0"/>
    <x v="0"/>
    <x v="0"/>
    <x v="0"/>
  </r>
  <r>
    <n v="8344"/>
    <s v="US-2014-155544"/>
    <d v="2014-03-21T00:00:00"/>
    <d v="2014-03-25T00:00:00"/>
    <s v="Standard Class"/>
    <s v="GM-14440"/>
    <x v="306"/>
    <x v="0"/>
    <s v="United States"/>
    <s v="Knoxville"/>
    <x v="18"/>
    <n v="37918"/>
    <x v="0"/>
    <s v="OFF-LA-10004544"/>
    <x v="1"/>
    <x v="2"/>
    <s v="Avery 505"/>
    <n v="59.2"/>
    <n v="5"/>
    <n v="0.2"/>
    <x v="1962"/>
    <x v="2"/>
    <x v="2"/>
    <x v="3"/>
    <x v="10"/>
  </r>
  <r>
    <n v="8345"/>
    <s v="US-2014-155544"/>
    <d v="2014-03-21T00:00:00"/>
    <d v="2014-03-25T00:00:00"/>
    <s v="Standard Class"/>
    <s v="GM-14440"/>
    <x v="306"/>
    <x v="0"/>
    <s v="United States"/>
    <s v="Knoxville"/>
    <x v="18"/>
    <n v="37918"/>
    <x v="0"/>
    <s v="FUR-FU-10001473"/>
    <x v="0"/>
    <x v="5"/>
    <s v="DAX Wood Document Frame"/>
    <n v="32.951999999999998"/>
    <n v="3"/>
    <n v="0.2"/>
    <x v="6330"/>
    <x v="2"/>
    <x v="2"/>
    <x v="3"/>
    <x v="10"/>
  </r>
  <r>
    <n v="8346"/>
    <s v="US-2014-155544"/>
    <d v="2014-03-21T00:00:00"/>
    <d v="2014-03-25T00:00:00"/>
    <s v="Standard Class"/>
    <s v="GM-14440"/>
    <x v="306"/>
    <x v="0"/>
    <s v="United States"/>
    <s v="Knoxville"/>
    <x v="18"/>
    <n v="37918"/>
    <x v="0"/>
    <s v="FUR-CH-10000422"/>
    <x v="0"/>
    <x v="1"/>
    <s v="Global Highback Leather Tilter in Burgundy"/>
    <n v="218.376"/>
    <n v="3"/>
    <n v="0.2"/>
    <x v="6331"/>
    <x v="2"/>
    <x v="2"/>
    <x v="3"/>
    <x v="10"/>
  </r>
  <r>
    <n v="8347"/>
    <s v="US-2015-115238"/>
    <d v="2015-04-30T00:00:00"/>
    <d v="2015-05-04T00:00:00"/>
    <s v="Standard Class"/>
    <s v="JW-15220"/>
    <x v="478"/>
    <x v="1"/>
    <s v="United States"/>
    <s v="Lawrence"/>
    <x v="31"/>
    <n v="1841"/>
    <x v="3"/>
    <s v="FUR-FU-10002960"/>
    <x v="0"/>
    <x v="5"/>
    <s v="Eldon 200 Class Desk Accessories, Burgundy"/>
    <n v="31.4"/>
    <n v="5"/>
    <n v="0"/>
    <x v="6332"/>
    <x v="0"/>
    <x v="1"/>
    <x v="1"/>
    <x v="3"/>
  </r>
  <r>
    <n v="8348"/>
    <s v="US-2015-115238"/>
    <d v="2015-04-30T00:00:00"/>
    <d v="2015-05-04T00:00:00"/>
    <s v="Standard Class"/>
    <s v="JW-15220"/>
    <x v="478"/>
    <x v="1"/>
    <s v="United States"/>
    <s v="Lawrence"/>
    <x v="31"/>
    <n v="1841"/>
    <x v="3"/>
    <s v="FUR-FU-10002445"/>
    <x v="0"/>
    <x v="5"/>
    <s v="DAX Two-Tone Rosewood/Black Document Frame, Desktop, 5 x 7"/>
    <n v="9.48"/>
    <n v="1"/>
    <n v="0"/>
    <x v="3185"/>
    <x v="0"/>
    <x v="1"/>
    <x v="1"/>
    <x v="3"/>
  </r>
  <r>
    <n v="8349"/>
    <s v="US-2015-115238"/>
    <d v="2015-04-30T00:00:00"/>
    <d v="2015-05-04T00:00:00"/>
    <s v="Standard Class"/>
    <s v="JW-15220"/>
    <x v="478"/>
    <x v="1"/>
    <s v="United States"/>
    <s v="Lawrence"/>
    <x v="31"/>
    <n v="1841"/>
    <x v="3"/>
    <s v="TEC-PH-10001300"/>
    <x v="2"/>
    <x v="7"/>
    <s v="iKross Bluetooth Portable Keyboard + Cell Phone Stand Holder + Brush for Apple iPhone 5S 5C 5, 4S 4"/>
    <n v="209.5"/>
    <n v="10"/>
    <n v="0"/>
    <x v="6333"/>
    <x v="0"/>
    <x v="1"/>
    <x v="1"/>
    <x v="3"/>
  </r>
  <r>
    <n v="8350"/>
    <s v="US-2015-115238"/>
    <d v="2015-04-30T00:00:00"/>
    <d v="2015-05-04T00:00:00"/>
    <s v="Standard Class"/>
    <s v="JW-15220"/>
    <x v="478"/>
    <x v="1"/>
    <s v="United States"/>
    <s v="Lawrence"/>
    <x v="31"/>
    <n v="1841"/>
    <x v="3"/>
    <s v="FUR-FU-10001025"/>
    <x v="0"/>
    <x v="5"/>
    <s v="Eldon Imàge Series Desk Accessories, Clear"/>
    <n v="24.3"/>
    <n v="5"/>
    <n v="0"/>
    <x v="6334"/>
    <x v="0"/>
    <x v="1"/>
    <x v="1"/>
    <x v="3"/>
  </r>
  <r>
    <n v="8351"/>
    <s v="US-2015-115238"/>
    <d v="2015-04-30T00:00:00"/>
    <d v="2015-05-04T00:00:00"/>
    <s v="Standard Class"/>
    <s v="JW-15220"/>
    <x v="478"/>
    <x v="1"/>
    <s v="United States"/>
    <s v="Lawrence"/>
    <x v="31"/>
    <n v="1841"/>
    <x v="3"/>
    <s v="OFF-PA-10002689"/>
    <x v="1"/>
    <x v="10"/>
    <s v="Weyerhaeuser First Choice Laser/Copy Paper (20Lb. and 88 Bright)"/>
    <n v="6.48"/>
    <n v="1"/>
    <n v="0"/>
    <x v="90"/>
    <x v="0"/>
    <x v="1"/>
    <x v="1"/>
    <x v="3"/>
  </r>
  <r>
    <n v="8352"/>
    <s v="CA-2017-132199"/>
    <d v="2017-05-03T00:00:00"/>
    <d v="2017-05-08T00:00:00"/>
    <s v="Standard Class"/>
    <s v="BO-11350"/>
    <x v="635"/>
    <x v="1"/>
    <s v="United States"/>
    <s v="Philadelphia"/>
    <x v="9"/>
    <n v="19134"/>
    <x v="3"/>
    <s v="FUR-FU-10004245"/>
    <x v="0"/>
    <x v="5"/>
    <s v="Career Cubicle Clock, 8 1/4&quot;, Black"/>
    <n v="32.448"/>
    <n v="2"/>
    <n v="0.2"/>
    <x v="2730"/>
    <x v="2"/>
    <x v="3"/>
    <x v="1"/>
    <x v="5"/>
  </r>
  <r>
    <n v="8353"/>
    <s v="CA-2017-132199"/>
    <d v="2017-05-03T00:00:00"/>
    <d v="2017-05-08T00:00:00"/>
    <s v="Standard Class"/>
    <s v="BO-11350"/>
    <x v="635"/>
    <x v="1"/>
    <s v="United States"/>
    <s v="Philadelphia"/>
    <x v="9"/>
    <n v="19134"/>
    <x v="3"/>
    <s v="OFF-BI-10003684"/>
    <x v="1"/>
    <x v="8"/>
    <s v="Wilson Jones Legal Size Ring Binders"/>
    <n v="26.388000000000002"/>
    <n v="4"/>
    <n v="0.7"/>
    <x v="6335"/>
    <x v="1"/>
    <x v="3"/>
    <x v="1"/>
    <x v="5"/>
  </r>
  <r>
    <n v="8354"/>
    <s v="CA-2017-132199"/>
    <d v="2017-05-03T00:00:00"/>
    <d v="2017-05-08T00:00:00"/>
    <s v="Standard Class"/>
    <s v="BO-11350"/>
    <x v="635"/>
    <x v="1"/>
    <s v="United States"/>
    <s v="Philadelphia"/>
    <x v="9"/>
    <n v="19134"/>
    <x v="3"/>
    <s v="FUR-TA-10003748"/>
    <x v="0"/>
    <x v="3"/>
    <s v="Bevis 36 x 72 Conference Tables"/>
    <n v="373.47"/>
    <n v="5"/>
    <n v="0.4"/>
    <x v="6336"/>
    <x v="1"/>
    <x v="3"/>
    <x v="1"/>
    <x v="5"/>
  </r>
  <r>
    <n v="8355"/>
    <s v="CA-2017-132199"/>
    <d v="2017-05-03T00:00:00"/>
    <d v="2017-05-08T00:00:00"/>
    <s v="Standard Class"/>
    <s v="BO-11350"/>
    <x v="635"/>
    <x v="1"/>
    <s v="United States"/>
    <s v="Philadelphia"/>
    <x v="9"/>
    <n v="19134"/>
    <x v="3"/>
    <s v="OFF-BI-10002133"/>
    <x v="1"/>
    <x v="8"/>
    <s v="Wilson Jones Elliptical Ring 3 1/2&quot; Capacity Binders, 800 sheets"/>
    <n v="64.2"/>
    <n v="5"/>
    <n v="0.7"/>
    <x v="6337"/>
    <x v="1"/>
    <x v="3"/>
    <x v="1"/>
    <x v="5"/>
  </r>
  <r>
    <n v="8356"/>
    <s v="CA-2017-132199"/>
    <d v="2017-05-03T00:00:00"/>
    <d v="2017-05-08T00:00:00"/>
    <s v="Standard Class"/>
    <s v="BO-11350"/>
    <x v="635"/>
    <x v="1"/>
    <s v="United States"/>
    <s v="Philadelphia"/>
    <x v="9"/>
    <n v="19134"/>
    <x v="3"/>
    <s v="OFF-FA-10002280"/>
    <x v="1"/>
    <x v="13"/>
    <s v="Advantus Plastic Paper Clips"/>
    <n v="8"/>
    <n v="2"/>
    <n v="0.2"/>
    <x v="6338"/>
    <x v="2"/>
    <x v="3"/>
    <x v="1"/>
    <x v="5"/>
  </r>
  <r>
    <n v="8357"/>
    <s v="CA-2016-163174"/>
    <d v="2016-08-26T00:00:00"/>
    <d v="2016-08-30T00:00:00"/>
    <s v="Standard Class"/>
    <s v="XP-21865"/>
    <x v="190"/>
    <x v="0"/>
    <s v="United States"/>
    <s v="Athens"/>
    <x v="32"/>
    <n v="30605"/>
    <x v="0"/>
    <s v="FUR-FU-10000308"/>
    <x v="0"/>
    <x v="5"/>
    <s v="Deflect-o Glass Clear Studded Chair Mats"/>
    <n v="186.54"/>
    <n v="3"/>
    <n v="0"/>
    <x v="5496"/>
    <x v="0"/>
    <x v="0"/>
    <x v="2"/>
    <x v="6"/>
  </r>
  <r>
    <n v="8358"/>
    <s v="CA-2014-110555"/>
    <d v="2014-04-11T00:00:00"/>
    <d v="2014-04-18T00:00:00"/>
    <s v="Standard Class"/>
    <s v="MM-18055"/>
    <x v="514"/>
    <x v="0"/>
    <s v="United States"/>
    <s v="Great Falls"/>
    <x v="37"/>
    <n v="59405"/>
    <x v="1"/>
    <s v="OFF-ST-10000876"/>
    <x v="1"/>
    <x v="4"/>
    <s v="Eldon Simplefile Box Office"/>
    <n v="87.08"/>
    <n v="7"/>
    <n v="0"/>
    <x v="6339"/>
    <x v="0"/>
    <x v="2"/>
    <x v="1"/>
    <x v="3"/>
  </r>
  <r>
    <n v="8359"/>
    <s v="CA-2014-110555"/>
    <d v="2014-04-11T00:00:00"/>
    <d v="2014-04-18T00:00:00"/>
    <s v="Standard Class"/>
    <s v="MM-18055"/>
    <x v="514"/>
    <x v="0"/>
    <s v="United States"/>
    <s v="Great Falls"/>
    <x v="37"/>
    <n v="59405"/>
    <x v="1"/>
    <s v="TEC-PH-10000586"/>
    <x v="2"/>
    <x v="7"/>
    <s v="AT&amp;T SB67148 SynJ"/>
    <n v="105.584"/>
    <n v="2"/>
    <n v="0.2"/>
    <x v="563"/>
    <x v="2"/>
    <x v="2"/>
    <x v="1"/>
    <x v="3"/>
  </r>
  <r>
    <n v="8360"/>
    <s v="CA-2014-110555"/>
    <d v="2014-04-11T00:00:00"/>
    <d v="2014-04-18T00:00:00"/>
    <s v="Standard Class"/>
    <s v="MM-18055"/>
    <x v="514"/>
    <x v="0"/>
    <s v="United States"/>
    <s v="Great Falls"/>
    <x v="37"/>
    <n v="59405"/>
    <x v="1"/>
    <s v="TEC-AC-10003399"/>
    <x v="2"/>
    <x v="11"/>
    <s v="Memorex Mini Travel Drive 64 GB USB 2.0 Flash Drive"/>
    <n v="217.44"/>
    <n v="6"/>
    <n v="0"/>
    <x v="6340"/>
    <x v="0"/>
    <x v="2"/>
    <x v="1"/>
    <x v="3"/>
  </r>
  <r>
    <n v="8361"/>
    <s v="CA-2017-147207"/>
    <d v="2017-01-02T00:00:00"/>
    <d v="2017-01-04T00:00:00"/>
    <s v="Second Class"/>
    <s v="TS-21655"/>
    <x v="772"/>
    <x v="0"/>
    <s v="United States"/>
    <s v="El Paso"/>
    <x v="5"/>
    <n v="79907"/>
    <x v="2"/>
    <s v="OFF-AR-10001955"/>
    <x v="1"/>
    <x v="6"/>
    <s v="Newell 319"/>
    <n v="31.744"/>
    <n v="2"/>
    <n v="0.2"/>
    <x v="6341"/>
    <x v="2"/>
    <x v="3"/>
    <x v="3"/>
    <x v="9"/>
  </r>
  <r>
    <n v="8362"/>
    <s v="CA-2017-147207"/>
    <d v="2017-01-02T00:00:00"/>
    <d v="2017-01-04T00:00:00"/>
    <s v="Second Class"/>
    <s v="TS-21655"/>
    <x v="772"/>
    <x v="0"/>
    <s v="United States"/>
    <s v="El Paso"/>
    <x v="5"/>
    <n v="79907"/>
    <x v="2"/>
    <s v="OFF-AP-10000027"/>
    <x v="1"/>
    <x v="9"/>
    <s v="Hoover Commercial SteamVac"/>
    <n v="5.4320000000000004"/>
    <n v="2"/>
    <n v="0.8"/>
    <x v="6342"/>
    <x v="1"/>
    <x v="3"/>
    <x v="3"/>
    <x v="9"/>
  </r>
  <r>
    <n v="8363"/>
    <s v="CA-2017-147207"/>
    <d v="2017-01-02T00:00:00"/>
    <d v="2017-01-04T00:00:00"/>
    <s v="Second Class"/>
    <s v="TS-21655"/>
    <x v="772"/>
    <x v="0"/>
    <s v="United States"/>
    <s v="El Paso"/>
    <x v="5"/>
    <n v="79907"/>
    <x v="2"/>
    <s v="FUR-TA-10002958"/>
    <x v="0"/>
    <x v="3"/>
    <s v="Bevis Oval Conference Table, Walnut"/>
    <n v="913.43"/>
    <n v="5"/>
    <n v="0.3"/>
    <x v="6343"/>
    <x v="1"/>
    <x v="3"/>
    <x v="3"/>
    <x v="9"/>
  </r>
  <r>
    <n v="8364"/>
    <s v="CA-2017-147207"/>
    <d v="2017-01-02T00:00:00"/>
    <d v="2017-01-04T00:00:00"/>
    <s v="Second Class"/>
    <s v="TS-21655"/>
    <x v="772"/>
    <x v="0"/>
    <s v="United States"/>
    <s v="El Paso"/>
    <x v="5"/>
    <n v="79907"/>
    <x v="2"/>
    <s v="OFF-ST-10002615"/>
    <x v="1"/>
    <x v="4"/>
    <s v="Dual Level, Single-Width Filing Carts"/>
    <n v="372.14400000000001"/>
    <n v="3"/>
    <n v="0.2"/>
    <x v="6344"/>
    <x v="2"/>
    <x v="3"/>
    <x v="3"/>
    <x v="9"/>
  </r>
  <r>
    <n v="8365"/>
    <s v="CA-2017-137631"/>
    <d v="2017-04-28T00:00:00"/>
    <d v="2017-05-02T00:00:00"/>
    <s v="Standard Class"/>
    <s v="JL-15235"/>
    <x v="538"/>
    <x v="0"/>
    <s v="United States"/>
    <s v="Kissimmee"/>
    <x v="2"/>
    <n v="34741"/>
    <x v="0"/>
    <s v="TEC-PH-10002624"/>
    <x v="2"/>
    <x v="7"/>
    <s v="Samsung Galaxy S4 Mini"/>
    <n v="751.98400000000004"/>
    <n v="2"/>
    <n v="0.2"/>
    <x v="6345"/>
    <x v="2"/>
    <x v="3"/>
    <x v="1"/>
    <x v="3"/>
  </r>
  <r>
    <n v="8366"/>
    <s v="CA-2017-157273"/>
    <d v="2017-01-30T00:00:00"/>
    <d v="2017-02-02T00:00:00"/>
    <s v="First Class"/>
    <s v="SZ-20035"/>
    <x v="449"/>
    <x v="2"/>
    <s v="United States"/>
    <s v="Seattle"/>
    <x v="4"/>
    <n v="98105"/>
    <x v="1"/>
    <s v="TEC-PH-10002275"/>
    <x v="2"/>
    <x v="7"/>
    <s v="Mitel 5320 IP Phone VoIP phone"/>
    <n v="604.76800000000003"/>
    <n v="4"/>
    <n v="0.2"/>
    <x v="6346"/>
    <x v="2"/>
    <x v="3"/>
    <x v="3"/>
    <x v="9"/>
  </r>
  <r>
    <n v="8367"/>
    <s v="CA-2014-109918"/>
    <d v="2014-09-07T00:00:00"/>
    <d v="2014-09-12T00:00:00"/>
    <s v="Second Class"/>
    <s v="LR-17035"/>
    <x v="756"/>
    <x v="1"/>
    <s v="United States"/>
    <s v="Santa Clara"/>
    <x v="1"/>
    <n v="95051"/>
    <x v="1"/>
    <s v="OFF-SU-10004290"/>
    <x v="1"/>
    <x v="14"/>
    <s v="Acme Design Line 8&quot; Stainless Steel Bent Scissors w/Champagne Handles, 3-1/8&quot; Cut"/>
    <n v="27.36"/>
    <n v="4"/>
    <n v="0"/>
    <x v="6347"/>
    <x v="0"/>
    <x v="2"/>
    <x v="2"/>
    <x v="8"/>
  </r>
  <r>
    <n v="8368"/>
    <s v="CA-2014-109918"/>
    <d v="2014-09-07T00:00:00"/>
    <d v="2014-09-12T00:00:00"/>
    <s v="Second Class"/>
    <s v="LR-17035"/>
    <x v="756"/>
    <x v="1"/>
    <s v="United States"/>
    <s v="Santa Clara"/>
    <x v="1"/>
    <n v="95051"/>
    <x v="1"/>
    <s v="OFF-PA-10000174"/>
    <x v="1"/>
    <x v="10"/>
    <s v="Message Book, Wirebound, Four 5 1/2&quot; X 4&quot; Forms/Pg., 200 Dupl. Sets/Book"/>
    <n v="20.56"/>
    <n v="2"/>
    <n v="0"/>
    <x v="6348"/>
    <x v="0"/>
    <x v="2"/>
    <x v="2"/>
    <x v="8"/>
  </r>
  <r>
    <n v="8369"/>
    <s v="CA-2014-109918"/>
    <d v="2014-09-07T00:00:00"/>
    <d v="2014-09-12T00:00:00"/>
    <s v="Second Class"/>
    <s v="LR-17035"/>
    <x v="756"/>
    <x v="1"/>
    <s v="United States"/>
    <s v="Santa Clara"/>
    <x v="1"/>
    <n v="95051"/>
    <x v="1"/>
    <s v="OFF-BI-10004308"/>
    <x v="1"/>
    <x v="8"/>
    <s v="Avery Legal 4-Ring Binder"/>
    <n v="83.92"/>
    <n v="5"/>
    <n v="0.2"/>
    <x v="6349"/>
    <x v="2"/>
    <x v="2"/>
    <x v="2"/>
    <x v="8"/>
  </r>
  <r>
    <n v="8370"/>
    <s v="CA-2016-118745"/>
    <d v="2016-06-11T00:00:00"/>
    <d v="2016-06-16T00:00:00"/>
    <s v="Standard Class"/>
    <s v="SV-20365"/>
    <x v="277"/>
    <x v="0"/>
    <s v="United States"/>
    <s v="Los Angeles"/>
    <x v="1"/>
    <n v="90049"/>
    <x v="1"/>
    <s v="FUR-TA-10003473"/>
    <x v="0"/>
    <x v="3"/>
    <s v="Bretford Rectangular Conference Table Tops"/>
    <n v="902.71199999999999"/>
    <n v="3"/>
    <n v="0.2"/>
    <x v="3842"/>
    <x v="2"/>
    <x v="0"/>
    <x v="1"/>
    <x v="1"/>
  </r>
  <r>
    <n v="8371"/>
    <s v="CA-2016-163972"/>
    <d v="2016-10-17T00:00:00"/>
    <d v="2016-10-21T00:00:00"/>
    <s v="Standard Class"/>
    <s v="MG-17890"/>
    <x v="450"/>
    <x v="2"/>
    <s v="United States"/>
    <s v="Fresno"/>
    <x v="1"/>
    <n v="93727"/>
    <x v="1"/>
    <s v="FUR-BO-10003894"/>
    <x v="0"/>
    <x v="0"/>
    <s v="Safco Value Mate Steel Bookcase, Baked Enamel Finish on Steel, Black"/>
    <n v="120.666"/>
    <n v="2"/>
    <n v="0.15"/>
    <x v="4643"/>
    <x v="2"/>
    <x v="0"/>
    <x v="0"/>
    <x v="2"/>
  </r>
  <r>
    <n v="8372"/>
    <s v="CA-2014-165393"/>
    <d v="2014-12-27T00:00:00"/>
    <d v="2014-12-30T00:00:00"/>
    <s v="First Class"/>
    <s v="NC-18415"/>
    <x v="720"/>
    <x v="0"/>
    <s v="United States"/>
    <s v="Fort Worth"/>
    <x v="5"/>
    <n v="76106"/>
    <x v="2"/>
    <s v="OFF-BI-10001658"/>
    <x v="1"/>
    <x v="8"/>
    <s v="GBC Standard Therm-A-Bind Covers"/>
    <n v="4.984"/>
    <n v="1"/>
    <n v="0.8"/>
    <x v="6350"/>
    <x v="1"/>
    <x v="2"/>
    <x v="0"/>
    <x v="4"/>
  </r>
  <r>
    <n v="8373"/>
    <s v="CA-2016-113726"/>
    <d v="2016-11-24T00:00:00"/>
    <d v="2016-12-01T00:00:00"/>
    <s v="Standard Class"/>
    <s v="SC-20680"/>
    <x v="649"/>
    <x v="2"/>
    <s v="United States"/>
    <s v="Seattle"/>
    <x v="4"/>
    <n v="98105"/>
    <x v="1"/>
    <s v="FUR-FU-10003535"/>
    <x v="0"/>
    <x v="5"/>
    <s v="Howard Miller Distant Time Traveler Alarm Clock"/>
    <n v="82.26"/>
    <n v="3"/>
    <n v="0"/>
    <x v="5130"/>
    <x v="0"/>
    <x v="0"/>
    <x v="0"/>
    <x v="0"/>
  </r>
  <r>
    <n v="8374"/>
    <s v="CA-2016-152940"/>
    <d v="2016-11-10T00:00:00"/>
    <d v="2016-11-13T00:00:00"/>
    <s v="First Class"/>
    <s v="RO-19780"/>
    <x v="197"/>
    <x v="0"/>
    <s v="United States"/>
    <s v="San Francisco"/>
    <x v="1"/>
    <n v="94110"/>
    <x v="1"/>
    <s v="OFF-ST-10000352"/>
    <x v="1"/>
    <x v="4"/>
    <s v="Acco Perma 2700 Stacking Storage Drawers"/>
    <n v="29.74"/>
    <n v="1"/>
    <n v="0"/>
    <x v="6351"/>
    <x v="0"/>
    <x v="0"/>
    <x v="0"/>
    <x v="0"/>
  </r>
  <r>
    <n v="8375"/>
    <s v="CA-2015-158701"/>
    <d v="2015-01-05T00:00:00"/>
    <d v="2015-01-10T00:00:00"/>
    <s v="Standard Class"/>
    <s v="JL-15175"/>
    <x v="311"/>
    <x v="2"/>
    <s v="United States"/>
    <s v="San Francisco"/>
    <x v="1"/>
    <n v="94110"/>
    <x v="1"/>
    <s v="OFF-AP-10004859"/>
    <x v="1"/>
    <x v="9"/>
    <s v="Acco 6 Outlet Guardian Premium Surge Suppressor"/>
    <n v="87.36"/>
    <n v="6"/>
    <n v="0"/>
    <x v="6352"/>
    <x v="0"/>
    <x v="1"/>
    <x v="3"/>
    <x v="9"/>
  </r>
  <r>
    <n v="8376"/>
    <s v="CA-2015-158701"/>
    <d v="2015-01-05T00:00:00"/>
    <d v="2015-01-10T00:00:00"/>
    <s v="Standard Class"/>
    <s v="JL-15175"/>
    <x v="311"/>
    <x v="2"/>
    <s v="United States"/>
    <s v="San Francisco"/>
    <x v="1"/>
    <n v="94110"/>
    <x v="1"/>
    <s v="OFF-BI-10001294"/>
    <x v="1"/>
    <x v="8"/>
    <s v="Fellowes Binding Cases"/>
    <n v="56.16"/>
    <n v="6"/>
    <n v="0.2"/>
    <x v="6353"/>
    <x v="2"/>
    <x v="1"/>
    <x v="3"/>
    <x v="9"/>
  </r>
  <r>
    <n v="8377"/>
    <s v="CA-2017-156272"/>
    <d v="2017-03-21T00:00:00"/>
    <d v="2017-03-27T00:00:00"/>
    <s v="Standard Class"/>
    <s v="PW-19030"/>
    <x v="463"/>
    <x v="1"/>
    <s v="United States"/>
    <s v="Pompano Beach"/>
    <x v="2"/>
    <n v="33068"/>
    <x v="0"/>
    <s v="OFF-AP-10001242"/>
    <x v="1"/>
    <x v="9"/>
    <s v="APC 7 Outlet Network SurgeArrest Surge Protector"/>
    <n v="64.384"/>
    <n v="1"/>
    <n v="0.2"/>
    <x v="6354"/>
    <x v="2"/>
    <x v="3"/>
    <x v="3"/>
    <x v="10"/>
  </r>
  <r>
    <n v="8378"/>
    <s v="CA-2015-162964"/>
    <d v="2015-11-12T00:00:00"/>
    <d v="2015-11-18T00:00:00"/>
    <s v="Standard Class"/>
    <s v="MF-18250"/>
    <x v="751"/>
    <x v="1"/>
    <s v="United States"/>
    <s v="Houston"/>
    <x v="5"/>
    <n v="77095"/>
    <x v="2"/>
    <s v="OFF-ST-10002344"/>
    <x v="1"/>
    <x v="4"/>
    <s v="Carina 42&quot;Hx23 3/4&quot;W Media Storage Unit"/>
    <n v="64.784000000000006"/>
    <n v="1"/>
    <n v="0.2"/>
    <x v="1527"/>
    <x v="2"/>
    <x v="1"/>
    <x v="0"/>
    <x v="0"/>
  </r>
  <r>
    <n v="8379"/>
    <s v="CA-2015-162964"/>
    <d v="2015-11-12T00:00:00"/>
    <d v="2015-11-18T00:00:00"/>
    <s v="Standard Class"/>
    <s v="MF-18250"/>
    <x v="751"/>
    <x v="1"/>
    <s v="United States"/>
    <s v="Houston"/>
    <x v="5"/>
    <n v="77095"/>
    <x v="2"/>
    <s v="OFF-PA-10003349"/>
    <x v="1"/>
    <x v="10"/>
    <s v="Xerox 1957"/>
    <n v="15.552"/>
    <n v="3"/>
    <n v="0.2"/>
    <x v="903"/>
    <x v="2"/>
    <x v="1"/>
    <x v="0"/>
    <x v="0"/>
  </r>
  <r>
    <n v="8380"/>
    <s v="CA-2015-162964"/>
    <d v="2015-11-12T00:00:00"/>
    <d v="2015-11-18T00:00:00"/>
    <s v="Standard Class"/>
    <s v="MF-18250"/>
    <x v="751"/>
    <x v="1"/>
    <s v="United States"/>
    <s v="Houston"/>
    <x v="5"/>
    <n v="77095"/>
    <x v="2"/>
    <s v="OFF-EN-10003055"/>
    <x v="1"/>
    <x v="12"/>
    <s v="Blue String-Tie &amp; Button Interoffice Envelopes, 10 x 13"/>
    <n v="223.88800000000001"/>
    <n v="7"/>
    <n v="0.2"/>
    <x v="6355"/>
    <x v="2"/>
    <x v="1"/>
    <x v="0"/>
    <x v="0"/>
  </r>
  <r>
    <n v="8381"/>
    <s v="CA-2014-103527"/>
    <d v="2014-09-09T00:00:00"/>
    <d v="2014-09-14T00:00:00"/>
    <s v="Second Class"/>
    <s v="CC-12220"/>
    <x v="417"/>
    <x v="0"/>
    <s v="United States"/>
    <s v="Chicago"/>
    <x v="10"/>
    <n v="60653"/>
    <x v="2"/>
    <s v="OFF-PA-10001622"/>
    <x v="1"/>
    <x v="10"/>
    <s v="Ampad Poly Cover Wirebound Steno Book, 6&quot; x 9&quot; Assorted Colors, Gregg Ruled"/>
    <n v="10.896000000000001"/>
    <n v="3"/>
    <n v="0.2"/>
    <x v="6356"/>
    <x v="2"/>
    <x v="2"/>
    <x v="2"/>
    <x v="8"/>
  </r>
  <r>
    <n v="8382"/>
    <s v="CA-2016-134544"/>
    <d v="2016-03-17T00:00:00"/>
    <d v="2016-03-19T00:00:00"/>
    <s v="Second Class"/>
    <s v="AC-10660"/>
    <x v="663"/>
    <x v="0"/>
    <s v="United States"/>
    <s v="San Francisco"/>
    <x v="1"/>
    <n v="94109"/>
    <x v="1"/>
    <s v="TEC-PH-10003800"/>
    <x v="2"/>
    <x v="7"/>
    <s v="i.Sound Portable Power - 8000 mAh"/>
    <n v="84.784000000000006"/>
    <n v="2"/>
    <n v="0.2"/>
    <x v="569"/>
    <x v="2"/>
    <x v="0"/>
    <x v="3"/>
    <x v="10"/>
  </r>
  <r>
    <n v="8383"/>
    <s v="CA-2016-163048"/>
    <d v="2016-02-08T00:00:00"/>
    <d v="2016-02-15T00:00:00"/>
    <s v="Standard Class"/>
    <s v="MH-17440"/>
    <x v="775"/>
    <x v="1"/>
    <s v="United States"/>
    <s v="Houston"/>
    <x v="5"/>
    <n v="77036"/>
    <x v="2"/>
    <s v="FUR-CH-10001270"/>
    <x v="0"/>
    <x v="1"/>
    <s v="Harbour Creations Steel Folding Chair"/>
    <n v="241.5"/>
    <n v="4"/>
    <n v="0.3"/>
    <x v="232"/>
    <x v="1"/>
    <x v="0"/>
    <x v="3"/>
    <x v="11"/>
  </r>
  <r>
    <n v="8384"/>
    <s v="CA-2016-145135"/>
    <d v="2016-11-26T00:00:00"/>
    <d v="2016-11-28T00:00:00"/>
    <s v="First Class"/>
    <s v="CD-12790"/>
    <x v="522"/>
    <x v="2"/>
    <s v="United States"/>
    <s v="Shelton"/>
    <x v="29"/>
    <n v="6484"/>
    <x v="3"/>
    <s v="TEC-AC-10003447"/>
    <x v="2"/>
    <x v="11"/>
    <s v="Micropad Numeric Keypads"/>
    <n v="59.97"/>
    <n v="3"/>
    <n v="0"/>
    <x v="1610"/>
    <x v="0"/>
    <x v="0"/>
    <x v="0"/>
    <x v="0"/>
  </r>
  <r>
    <n v="8385"/>
    <s v="CA-2016-145135"/>
    <d v="2016-11-26T00:00:00"/>
    <d v="2016-11-28T00:00:00"/>
    <s v="First Class"/>
    <s v="CD-12790"/>
    <x v="522"/>
    <x v="2"/>
    <s v="United States"/>
    <s v="Shelton"/>
    <x v="29"/>
    <n v="6484"/>
    <x v="3"/>
    <s v="OFF-PA-10004285"/>
    <x v="1"/>
    <x v="10"/>
    <s v="Xerox 1959"/>
    <n v="13.36"/>
    <n v="2"/>
    <n v="0"/>
    <x v="534"/>
    <x v="0"/>
    <x v="0"/>
    <x v="0"/>
    <x v="0"/>
  </r>
  <r>
    <n v="8386"/>
    <s v="CA-2017-137582"/>
    <d v="2017-09-04T00:00:00"/>
    <d v="2017-09-08T00:00:00"/>
    <s v="Standard Class"/>
    <s v="CV-12805"/>
    <x v="51"/>
    <x v="1"/>
    <s v="United States"/>
    <s v="Oakland"/>
    <x v="1"/>
    <n v="94601"/>
    <x v="1"/>
    <s v="OFF-BI-10001757"/>
    <x v="1"/>
    <x v="8"/>
    <s v="Pressboard Hanging Data Binders for Unburst Sheets"/>
    <n v="11.808"/>
    <n v="3"/>
    <n v="0.2"/>
    <x v="5470"/>
    <x v="2"/>
    <x v="3"/>
    <x v="2"/>
    <x v="8"/>
  </r>
  <r>
    <n v="8387"/>
    <s v="CA-2015-149601"/>
    <d v="2015-05-28T00:00:00"/>
    <d v="2015-06-03T00:00:00"/>
    <s v="Standard Class"/>
    <s v="TB-21625"/>
    <x v="577"/>
    <x v="0"/>
    <s v="United States"/>
    <s v="Manchester"/>
    <x v="29"/>
    <n v="6040"/>
    <x v="3"/>
    <s v="OFF-ST-10001558"/>
    <x v="1"/>
    <x v="4"/>
    <s v="Acco Perma 4000 Stacking Storage Drawers"/>
    <n v="16.239999999999998"/>
    <n v="1"/>
    <n v="0"/>
    <x v="984"/>
    <x v="0"/>
    <x v="1"/>
    <x v="1"/>
    <x v="5"/>
  </r>
  <r>
    <n v="8388"/>
    <s v="CA-2015-149601"/>
    <d v="2015-05-28T00:00:00"/>
    <d v="2015-06-03T00:00:00"/>
    <s v="Standard Class"/>
    <s v="TB-21625"/>
    <x v="577"/>
    <x v="0"/>
    <s v="United States"/>
    <s v="Manchester"/>
    <x v="29"/>
    <n v="6040"/>
    <x v="3"/>
    <s v="OFF-ST-10001328"/>
    <x v="1"/>
    <x v="4"/>
    <s v="Personal Filing Tote with Lid, Black/Gray"/>
    <n v="77.55"/>
    <n v="5"/>
    <n v="0"/>
    <x v="3864"/>
    <x v="0"/>
    <x v="1"/>
    <x v="1"/>
    <x v="5"/>
  </r>
  <r>
    <n v="8389"/>
    <s v="CA-2014-139423"/>
    <d v="2014-11-01T00:00:00"/>
    <d v="2014-11-05T00:00:00"/>
    <s v="Standard Class"/>
    <s v="DG-13300"/>
    <x v="375"/>
    <x v="1"/>
    <s v="United States"/>
    <s v="Orange"/>
    <x v="30"/>
    <n v="7050"/>
    <x v="3"/>
    <s v="OFF-AP-10004708"/>
    <x v="1"/>
    <x v="9"/>
    <s v="Fellowes Superior 10 Outlet Split Surge Protector"/>
    <n v="76.12"/>
    <n v="2"/>
    <n v="0"/>
    <x v="575"/>
    <x v="0"/>
    <x v="2"/>
    <x v="0"/>
    <x v="0"/>
  </r>
  <r>
    <n v="8390"/>
    <s v="CA-2016-102596"/>
    <d v="2016-12-27T00:00:00"/>
    <d v="2016-12-30T00:00:00"/>
    <s v="First Class"/>
    <s v="RD-19810"/>
    <x v="279"/>
    <x v="2"/>
    <s v="United States"/>
    <s v="Akron"/>
    <x v="24"/>
    <n v="44312"/>
    <x v="3"/>
    <s v="OFF-FA-10000621"/>
    <x v="1"/>
    <x v="13"/>
    <s v="OIC Colored Binder Clips, Assorted Sizes"/>
    <n v="17.184000000000001"/>
    <n v="6"/>
    <n v="0.2"/>
    <x v="6357"/>
    <x v="2"/>
    <x v="0"/>
    <x v="0"/>
    <x v="4"/>
  </r>
  <r>
    <n v="8391"/>
    <s v="CA-2017-153227"/>
    <d v="2017-12-04T00:00:00"/>
    <d v="2017-12-06T00:00:00"/>
    <s v="First Class"/>
    <s v="CS-12250"/>
    <x v="294"/>
    <x v="1"/>
    <s v="United States"/>
    <s v="Los Angeles"/>
    <x v="1"/>
    <n v="90032"/>
    <x v="1"/>
    <s v="OFF-PA-10001838"/>
    <x v="1"/>
    <x v="10"/>
    <s v="Adams Telephone Message Book W/Dividers/Space For Phone Numbers, 5 1/4&quot;X8 1/2&quot;, 300/Messages"/>
    <n v="11.76"/>
    <n v="2"/>
    <n v="0"/>
    <x v="3887"/>
    <x v="0"/>
    <x v="3"/>
    <x v="0"/>
    <x v="4"/>
  </r>
  <r>
    <n v="8392"/>
    <s v="CA-2017-110625"/>
    <d v="2017-12-23T00:00:00"/>
    <d v="2017-12-30T00:00:00"/>
    <s v="Standard Class"/>
    <s v="JB-16045"/>
    <x v="674"/>
    <x v="2"/>
    <s v="United States"/>
    <s v="Danbury"/>
    <x v="29"/>
    <n v="6810"/>
    <x v="3"/>
    <s v="FUR-FU-10001473"/>
    <x v="0"/>
    <x v="5"/>
    <s v="DAX Wood Document Frame"/>
    <n v="27.46"/>
    <n v="2"/>
    <n v="0"/>
    <x v="1345"/>
    <x v="0"/>
    <x v="3"/>
    <x v="0"/>
    <x v="4"/>
  </r>
  <r>
    <n v="8393"/>
    <s v="CA-2016-142594"/>
    <d v="2016-12-01T00:00:00"/>
    <d v="2016-12-06T00:00:00"/>
    <s v="Second Class"/>
    <s v="EJ-14155"/>
    <x v="412"/>
    <x v="0"/>
    <s v="United States"/>
    <s v="Franklin"/>
    <x v="31"/>
    <n v="2038"/>
    <x v="3"/>
    <s v="TEC-PH-10000193"/>
    <x v="2"/>
    <x v="7"/>
    <s v="Jensen SMPS-640 - speaker phone"/>
    <n v="137.94"/>
    <n v="3"/>
    <n v="0"/>
    <x v="5638"/>
    <x v="0"/>
    <x v="0"/>
    <x v="0"/>
    <x v="4"/>
  </r>
  <r>
    <n v="8394"/>
    <s v="CA-2016-142594"/>
    <d v="2016-12-01T00:00:00"/>
    <d v="2016-12-06T00:00:00"/>
    <s v="Second Class"/>
    <s v="EJ-14155"/>
    <x v="412"/>
    <x v="0"/>
    <s v="United States"/>
    <s v="Franklin"/>
    <x v="31"/>
    <n v="2038"/>
    <x v="3"/>
    <s v="FUR-FU-10002045"/>
    <x v="0"/>
    <x v="5"/>
    <s v="Executive Impressions 14&quot;"/>
    <n v="111.15"/>
    <n v="5"/>
    <n v="0"/>
    <x v="5589"/>
    <x v="0"/>
    <x v="0"/>
    <x v="0"/>
    <x v="4"/>
  </r>
  <r>
    <n v="8395"/>
    <s v="CA-2016-142594"/>
    <d v="2016-12-01T00:00:00"/>
    <d v="2016-12-06T00:00:00"/>
    <s v="Second Class"/>
    <s v="EJ-14155"/>
    <x v="412"/>
    <x v="0"/>
    <s v="United States"/>
    <s v="Franklin"/>
    <x v="31"/>
    <n v="2038"/>
    <x v="3"/>
    <s v="OFF-AP-10002945"/>
    <x v="1"/>
    <x v="9"/>
    <s v="Honeywell Enviracaire Portable HEPA Air Cleaner for 17' x 22' Room"/>
    <n v="901.95"/>
    <n v="3"/>
    <n v="0"/>
    <x v="3704"/>
    <x v="0"/>
    <x v="0"/>
    <x v="0"/>
    <x v="4"/>
  </r>
  <r>
    <n v="8396"/>
    <s v="CA-2016-142594"/>
    <d v="2016-12-01T00:00:00"/>
    <d v="2016-12-06T00:00:00"/>
    <s v="Second Class"/>
    <s v="EJ-14155"/>
    <x v="412"/>
    <x v="0"/>
    <s v="United States"/>
    <s v="Franklin"/>
    <x v="31"/>
    <n v="2038"/>
    <x v="3"/>
    <s v="FUR-TA-10001095"/>
    <x v="0"/>
    <x v="3"/>
    <s v="Chromcraft Round Conference Tables"/>
    <n v="366.00900000000001"/>
    <n v="3"/>
    <n v="0.3"/>
    <x v="6358"/>
    <x v="1"/>
    <x v="0"/>
    <x v="0"/>
    <x v="4"/>
  </r>
  <r>
    <n v="8397"/>
    <s v="CA-2014-152254"/>
    <d v="2014-06-30T00:00:00"/>
    <d v="2014-06-30T00:00:00"/>
    <s v="Same Day"/>
    <s v="BD-11620"/>
    <x v="379"/>
    <x v="0"/>
    <s v="United States"/>
    <s v="Wilmington"/>
    <x v="3"/>
    <n v="28403"/>
    <x v="0"/>
    <s v="OFF-PA-10001144"/>
    <x v="1"/>
    <x v="10"/>
    <s v="Xerox 1913"/>
    <n v="310.68799999999999"/>
    <n v="7"/>
    <n v="0.2"/>
    <x v="6359"/>
    <x v="2"/>
    <x v="2"/>
    <x v="1"/>
    <x v="1"/>
  </r>
  <r>
    <n v="8398"/>
    <s v="US-2014-120236"/>
    <d v="2014-09-03T00:00:00"/>
    <d v="2014-09-04T00:00:00"/>
    <s v="First Class"/>
    <s v="MR-17545"/>
    <x v="280"/>
    <x v="2"/>
    <s v="United States"/>
    <s v="Houston"/>
    <x v="5"/>
    <n v="77095"/>
    <x v="2"/>
    <s v="OFF-BI-10004099"/>
    <x v="1"/>
    <x v="8"/>
    <s v="GBC VeloBinder Strips"/>
    <n v="7.68"/>
    <n v="5"/>
    <n v="0.8"/>
    <x v="6360"/>
    <x v="1"/>
    <x v="2"/>
    <x v="2"/>
    <x v="8"/>
  </r>
  <r>
    <n v="8399"/>
    <s v="CA-2017-120061"/>
    <d v="2017-11-02T00:00:00"/>
    <d v="2017-11-07T00:00:00"/>
    <s v="Second Class"/>
    <s v="SR-20425"/>
    <x v="676"/>
    <x v="2"/>
    <s v="United States"/>
    <s v="Springfield"/>
    <x v="24"/>
    <n v="45503"/>
    <x v="3"/>
    <s v="FUR-CH-10001973"/>
    <x v="0"/>
    <x v="1"/>
    <s v="Office Star Flex Back Scooter Chair with White Frame"/>
    <n v="155.37200000000001"/>
    <n v="2"/>
    <n v="0.3"/>
    <x v="5669"/>
    <x v="1"/>
    <x v="3"/>
    <x v="0"/>
    <x v="0"/>
  </r>
  <r>
    <n v="8400"/>
    <s v="CA-2015-133837"/>
    <d v="2015-04-13T00:00:00"/>
    <d v="2015-04-18T00:00:00"/>
    <s v="Standard Class"/>
    <s v="TH-21100"/>
    <x v="513"/>
    <x v="0"/>
    <s v="United States"/>
    <s v="Glendale"/>
    <x v="16"/>
    <n v="85301"/>
    <x v="1"/>
    <s v="OFF-ST-10000344"/>
    <x v="1"/>
    <x v="4"/>
    <s v="Neat Ideas Personal Hanging Folder Files, Black"/>
    <n v="10.744"/>
    <n v="1"/>
    <n v="0.2"/>
    <x v="1404"/>
    <x v="2"/>
    <x v="1"/>
    <x v="1"/>
    <x v="3"/>
  </r>
  <r>
    <n v="8401"/>
    <s v="CA-2015-110814"/>
    <d v="2015-12-05T00:00:00"/>
    <d v="2015-12-09T00:00:00"/>
    <s v="Second Class"/>
    <s v="BD-11635"/>
    <x v="631"/>
    <x v="0"/>
    <s v="United States"/>
    <s v="New York City"/>
    <x v="15"/>
    <n v="10009"/>
    <x v="3"/>
    <s v="OFF-BI-10002026"/>
    <x v="1"/>
    <x v="8"/>
    <s v="Avery Arch Ring Binders"/>
    <n v="232.4"/>
    <n v="5"/>
    <n v="0.2"/>
    <x v="2880"/>
    <x v="2"/>
    <x v="1"/>
    <x v="0"/>
    <x v="4"/>
  </r>
  <r>
    <n v="8402"/>
    <s v="CA-2015-110814"/>
    <d v="2015-12-05T00:00:00"/>
    <d v="2015-12-09T00:00:00"/>
    <s v="Second Class"/>
    <s v="BD-11635"/>
    <x v="631"/>
    <x v="0"/>
    <s v="United States"/>
    <s v="New York City"/>
    <x v="15"/>
    <n v="10009"/>
    <x v="3"/>
    <s v="FUR-CH-10003535"/>
    <x v="0"/>
    <x v="1"/>
    <s v="Global Armless Task Chair, Royal Blue"/>
    <n v="164.64599999999999"/>
    <n v="3"/>
    <n v="0.1"/>
    <x v="6361"/>
    <x v="3"/>
    <x v="1"/>
    <x v="0"/>
    <x v="4"/>
  </r>
  <r>
    <n v="8403"/>
    <s v="CA-2015-110814"/>
    <d v="2015-12-05T00:00:00"/>
    <d v="2015-12-09T00:00:00"/>
    <s v="Second Class"/>
    <s v="BD-11635"/>
    <x v="631"/>
    <x v="0"/>
    <s v="United States"/>
    <s v="New York City"/>
    <x v="15"/>
    <n v="10009"/>
    <x v="3"/>
    <s v="OFF-PA-10004156"/>
    <x v="1"/>
    <x v="10"/>
    <s v="Xerox 188"/>
    <n v="22.68"/>
    <n v="2"/>
    <n v="0"/>
    <x v="6362"/>
    <x v="0"/>
    <x v="1"/>
    <x v="0"/>
    <x v="4"/>
  </r>
  <r>
    <n v="8404"/>
    <s v="CA-2016-154067"/>
    <d v="2016-02-01T00:00:00"/>
    <d v="2016-02-07T00:00:00"/>
    <s v="Standard Class"/>
    <s v="SM-20950"/>
    <x v="416"/>
    <x v="1"/>
    <s v="United States"/>
    <s v="Los Angeles"/>
    <x v="1"/>
    <n v="90036"/>
    <x v="1"/>
    <s v="OFF-PA-10002254"/>
    <x v="1"/>
    <x v="10"/>
    <s v="Xerox 1883"/>
    <n v="105.52"/>
    <n v="4"/>
    <n v="0"/>
    <x v="153"/>
    <x v="0"/>
    <x v="0"/>
    <x v="3"/>
    <x v="11"/>
  </r>
  <r>
    <n v="8405"/>
    <s v="CA-2017-140480"/>
    <d v="2017-07-08T00:00:00"/>
    <d v="2017-07-12T00:00:00"/>
    <s v="Standard Class"/>
    <s v="HE-14800"/>
    <x v="785"/>
    <x v="1"/>
    <s v="United States"/>
    <s v="Newark"/>
    <x v="13"/>
    <n v="19711"/>
    <x v="3"/>
    <s v="FUR-FU-10003247"/>
    <x v="0"/>
    <x v="5"/>
    <s v="36X48 HARDFLOOR CHAIRMAT"/>
    <n v="83.92"/>
    <n v="4"/>
    <n v="0"/>
    <x v="204"/>
    <x v="0"/>
    <x v="3"/>
    <x v="2"/>
    <x v="7"/>
  </r>
  <r>
    <n v="8406"/>
    <s v="CA-2017-140480"/>
    <d v="2017-07-08T00:00:00"/>
    <d v="2017-07-12T00:00:00"/>
    <s v="Standard Class"/>
    <s v="HE-14800"/>
    <x v="785"/>
    <x v="1"/>
    <s v="United States"/>
    <s v="Newark"/>
    <x v="13"/>
    <n v="19711"/>
    <x v="3"/>
    <s v="TEC-AC-10002473"/>
    <x v="2"/>
    <x v="11"/>
    <s v="Maxell 4.7GB DVD-R"/>
    <n v="141.9"/>
    <n v="5"/>
    <n v="0"/>
    <x v="6363"/>
    <x v="0"/>
    <x v="3"/>
    <x v="2"/>
    <x v="7"/>
  </r>
  <r>
    <n v="8407"/>
    <s v="CA-2017-140480"/>
    <d v="2017-07-08T00:00:00"/>
    <d v="2017-07-12T00:00:00"/>
    <s v="Standard Class"/>
    <s v="HE-14800"/>
    <x v="785"/>
    <x v="1"/>
    <s v="United States"/>
    <s v="Newark"/>
    <x v="13"/>
    <n v="19711"/>
    <x v="3"/>
    <s v="FUR-FU-10001057"/>
    <x v="0"/>
    <x v="5"/>
    <s v="Tensor Track Tree Floor Lamp"/>
    <n v="39.979999999999997"/>
    <n v="2"/>
    <n v="0"/>
    <x v="6364"/>
    <x v="0"/>
    <x v="3"/>
    <x v="2"/>
    <x v="7"/>
  </r>
  <r>
    <n v="8408"/>
    <s v="CA-2017-140480"/>
    <d v="2017-07-08T00:00:00"/>
    <d v="2017-07-12T00:00:00"/>
    <s v="Standard Class"/>
    <s v="HE-14800"/>
    <x v="785"/>
    <x v="1"/>
    <s v="United States"/>
    <s v="Newark"/>
    <x v="13"/>
    <n v="19711"/>
    <x v="3"/>
    <s v="OFF-AR-10001419"/>
    <x v="1"/>
    <x v="6"/>
    <s v="Newell 325"/>
    <n v="28.91"/>
    <n v="7"/>
    <n v="0"/>
    <x v="6365"/>
    <x v="0"/>
    <x v="3"/>
    <x v="2"/>
    <x v="7"/>
  </r>
  <r>
    <n v="8409"/>
    <s v="CA-2017-140480"/>
    <d v="2017-07-08T00:00:00"/>
    <d v="2017-07-12T00:00:00"/>
    <s v="Standard Class"/>
    <s v="HE-14800"/>
    <x v="785"/>
    <x v="1"/>
    <s v="United States"/>
    <s v="Newark"/>
    <x v="13"/>
    <n v="19711"/>
    <x v="3"/>
    <s v="OFF-AR-10004010"/>
    <x v="1"/>
    <x v="6"/>
    <s v="Hunt Boston Vacuum Mount KS Pencil Sharpener"/>
    <n v="174.95"/>
    <n v="5"/>
    <n v="0"/>
    <x v="6366"/>
    <x v="0"/>
    <x v="3"/>
    <x v="2"/>
    <x v="7"/>
  </r>
  <r>
    <n v="8410"/>
    <s v="CA-2015-134082"/>
    <d v="2015-12-11T00:00:00"/>
    <d v="2015-12-17T00:00:00"/>
    <s v="Standard Class"/>
    <s v="JK-15640"/>
    <x v="82"/>
    <x v="2"/>
    <s v="United States"/>
    <s v="San Bernardino"/>
    <x v="1"/>
    <n v="92404"/>
    <x v="1"/>
    <s v="OFF-BI-10004230"/>
    <x v="1"/>
    <x v="8"/>
    <s v="GBC Recycled Grain Textured Covers"/>
    <n v="110.52800000000001"/>
    <n v="4"/>
    <n v="0.2"/>
    <x v="6367"/>
    <x v="2"/>
    <x v="1"/>
    <x v="0"/>
    <x v="4"/>
  </r>
  <r>
    <n v="8411"/>
    <s v="CA-2016-130820"/>
    <d v="2016-11-15T00:00:00"/>
    <d v="2016-11-15T00:00:00"/>
    <s v="Same Day"/>
    <s v="ON-18715"/>
    <x v="21"/>
    <x v="1"/>
    <s v="United States"/>
    <s v="Burlington"/>
    <x v="3"/>
    <n v="27217"/>
    <x v="0"/>
    <s v="FUR-TA-10001768"/>
    <x v="0"/>
    <x v="3"/>
    <s v="Hon Racetrack Conference Tables"/>
    <n v="630.024"/>
    <n v="4"/>
    <n v="0.4"/>
    <x v="6368"/>
    <x v="1"/>
    <x v="0"/>
    <x v="0"/>
    <x v="0"/>
  </r>
  <r>
    <n v="8412"/>
    <s v="CA-2016-159765"/>
    <d v="2016-05-09T00:00:00"/>
    <d v="2016-05-12T00:00:00"/>
    <s v="Second Class"/>
    <s v="TH-21100"/>
    <x v="513"/>
    <x v="0"/>
    <s v="United States"/>
    <s v="Salem"/>
    <x v="17"/>
    <n v="24153"/>
    <x v="0"/>
    <s v="OFF-AR-10003514"/>
    <x v="1"/>
    <x v="6"/>
    <s v="4009 Highlighters by Sanford"/>
    <n v="27.86"/>
    <n v="7"/>
    <n v="0"/>
    <x v="6369"/>
    <x v="0"/>
    <x v="0"/>
    <x v="1"/>
    <x v="5"/>
  </r>
  <r>
    <n v="8413"/>
    <s v="CA-2017-132290"/>
    <d v="2017-03-10T00:00:00"/>
    <d v="2017-03-14T00:00:00"/>
    <s v="Standard Class"/>
    <s v="MD-17350"/>
    <x v="198"/>
    <x v="0"/>
    <s v="United States"/>
    <s v="Dallas"/>
    <x v="5"/>
    <n v="75217"/>
    <x v="2"/>
    <s v="FUR-TA-10002228"/>
    <x v="0"/>
    <x v="3"/>
    <s v="Bevis Traditional Conference Table Top, Plinth Base"/>
    <n v="933.40800000000002"/>
    <n v="4"/>
    <n v="0.3"/>
    <x v="6370"/>
    <x v="1"/>
    <x v="3"/>
    <x v="3"/>
    <x v="10"/>
  </r>
  <r>
    <n v="8414"/>
    <s v="CA-2016-147109"/>
    <d v="2016-12-17T00:00:00"/>
    <d v="2016-12-21T00:00:00"/>
    <s v="Standard Class"/>
    <s v="AH-10075"/>
    <x v="340"/>
    <x v="1"/>
    <s v="United States"/>
    <s v="Arlington"/>
    <x v="5"/>
    <n v="76017"/>
    <x v="2"/>
    <s v="OFF-PA-10001972"/>
    <x v="1"/>
    <x v="10"/>
    <s v="Xerox 214"/>
    <n v="51.84"/>
    <n v="10"/>
    <n v="0.2"/>
    <x v="6371"/>
    <x v="2"/>
    <x v="0"/>
    <x v="0"/>
    <x v="4"/>
  </r>
  <r>
    <n v="8415"/>
    <s v="CA-2016-147109"/>
    <d v="2016-12-17T00:00:00"/>
    <d v="2016-12-21T00:00:00"/>
    <s v="Standard Class"/>
    <s v="AH-10075"/>
    <x v="340"/>
    <x v="1"/>
    <s v="United States"/>
    <s v="Arlington"/>
    <x v="5"/>
    <n v="76017"/>
    <x v="2"/>
    <s v="TEC-AC-10002942"/>
    <x v="2"/>
    <x v="11"/>
    <s v="WD My Passport Ultra 1TB Portable External Hard Drive"/>
    <n v="165.6"/>
    <n v="3"/>
    <n v="0.2"/>
    <x v="6372"/>
    <x v="2"/>
    <x v="0"/>
    <x v="0"/>
    <x v="4"/>
  </r>
  <r>
    <n v="8416"/>
    <s v="CA-2017-107265"/>
    <d v="2017-04-06T00:00:00"/>
    <d v="2017-04-12T00:00:00"/>
    <s v="Standard Class"/>
    <s v="ML-17755"/>
    <x v="529"/>
    <x v="2"/>
    <s v="United States"/>
    <s v="Marion"/>
    <x v="23"/>
    <n v="52302"/>
    <x v="2"/>
    <s v="OFF-PA-10000474"/>
    <x v="1"/>
    <x v="10"/>
    <s v="Easy-staple paper"/>
    <n v="106.32"/>
    <n v="3"/>
    <n v="0"/>
    <x v="2056"/>
    <x v="0"/>
    <x v="3"/>
    <x v="1"/>
    <x v="3"/>
  </r>
  <r>
    <n v="8417"/>
    <s v="CA-2017-118199"/>
    <d v="2017-05-09T00:00:00"/>
    <d v="2017-05-11T00:00:00"/>
    <s v="First Class"/>
    <s v="LB-16795"/>
    <x v="697"/>
    <x v="2"/>
    <s v="United States"/>
    <s v="Seattle"/>
    <x v="4"/>
    <n v="98105"/>
    <x v="1"/>
    <s v="OFF-BI-10004330"/>
    <x v="1"/>
    <x v="8"/>
    <s v="GBC Velobind Prepunched Cover Sets, Regency Series"/>
    <n v="147.91999999999999"/>
    <n v="5"/>
    <n v="0.2"/>
    <x v="6373"/>
    <x v="2"/>
    <x v="3"/>
    <x v="1"/>
    <x v="5"/>
  </r>
  <r>
    <n v="8418"/>
    <s v="CA-2017-118199"/>
    <d v="2017-05-09T00:00:00"/>
    <d v="2017-05-11T00:00:00"/>
    <s v="First Class"/>
    <s v="LB-16795"/>
    <x v="697"/>
    <x v="2"/>
    <s v="United States"/>
    <s v="Seattle"/>
    <x v="4"/>
    <n v="98105"/>
    <x v="1"/>
    <s v="OFF-ST-10000604"/>
    <x v="1"/>
    <x v="4"/>
    <s v="Home/Office Personal File Carts"/>
    <n v="104.28"/>
    <n v="3"/>
    <n v="0"/>
    <x v="1525"/>
    <x v="0"/>
    <x v="3"/>
    <x v="1"/>
    <x v="5"/>
  </r>
  <r>
    <n v="8419"/>
    <s v="CA-2017-118199"/>
    <d v="2017-05-09T00:00:00"/>
    <d v="2017-05-11T00:00:00"/>
    <s v="First Class"/>
    <s v="LB-16795"/>
    <x v="697"/>
    <x v="2"/>
    <s v="United States"/>
    <s v="Seattle"/>
    <x v="4"/>
    <n v="98105"/>
    <x v="1"/>
    <s v="FUR-TA-10004154"/>
    <x v="0"/>
    <x v="3"/>
    <s v="Riverside Furniture Oval Coffee Table, Oval End Table, End Table with Drawer"/>
    <n v="286.85000000000002"/>
    <n v="1"/>
    <n v="0"/>
    <x v="6374"/>
    <x v="0"/>
    <x v="3"/>
    <x v="1"/>
    <x v="5"/>
  </r>
  <r>
    <n v="8420"/>
    <s v="CA-2017-118199"/>
    <d v="2017-05-09T00:00:00"/>
    <d v="2017-05-11T00:00:00"/>
    <s v="First Class"/>
    <s v="LB-16795"/>
    <x v="697"/>
    <x v="2"/>
    <s v="United States"/>
    <s v="Seattle"/>
    <x v="4"/>
    <n v="98105"/>
    <x v="1"/>
    <s v="OFF-ST-10000636"/>
    <x v="1"/>
    <x v="4"/>
    <s v="Rogers Profile Extra Capacity Storage Tub"/>
    <n v="66.959999999999994"/>
    <n v="4"/>
    <n v="0"/>
    <x v="6107"/>
    <x v="0"/>
    <x v="3"/>
    <x v="1"/>
    <x v="5"/>
  </r>
  <r>
    <n v="8421"/>
    <s v="CA-2017-118199"/>
    <d v="2017-05-09T00:00:00"/>
    <d v="2017-05-11T00:00:00"/>
    <s v="First Class"/>
    <s v="LB-16795"/>
    <x v="697"/>
    <x v="2"/>
    <s v="United States"/>
    <s v="Seattle"/>
    <x v="4"/>
    <n v="98105"/>
    <x v="1"/>
    <s v="TEC-AC-10004171"/>
    <x v="2"/>
    <x v="11"/>
    <s v="Razer Kraken 7.1 Surround Sound Over Ear USB Gaming Headset"/>
    <n v="199.98"/>
    <n v="2"/>
    <n v="0"/>
    <x v="6375"/>
    <x v="0"/>
    <x v="3"/>
    <x v="1"/>
    <x v="5"/>
  </r>
  <r>
    <n v="8422"/>
    <s v="CA-2017-150091"/>
    <d v="2017-10-12T00:00:00"/>
    <d v="2017-10-16T00:00:00"/>
    <s v="Standard Class"/>
    <s v="NP-18670"/>
    <x v="73"/>
    <x v="0"/>
    <s v="United States"/>
    <s v="Lakewood"/>
    <x v="30"/>
    <n v="8701"/>
    <x v="3"/>
    <s v="TEC-AC-10002167"/>
    <x v="2"/>
    <x v="11"/>
    <s v="Imation 8gb Micro Traveldrive Usb 2.0 Flash Drive"/>
    <n v="45"/>
    <n v="3"/>
    <n v="0"/>
    <x v="47"/>
    <x v="0"/>
    <x v="3"/>
    <x v="0"/>
    <x v="2"/>
  </r>
  <r>
    <n v="8423"/>
    <s v="CA-2017-150091"/>
    <d v="2017-10-12T00:00:00"/>
    <d v="2017-10-16T00:00:00"/>
    <s v="Standard Class"/>
    <s v="NP-18670"/>
    <x v="73"/>
    <x v="0"/>
    <s v="United States"/>
    <s v="Lakewood"/>
    <x v="30"/>
    <n v="8701"/>
    <x v="3"/>
    <s v="OFF-FA-10000621"/>
    <x v="1"/>
    <x v="13"/>
    <s v="OIC Colored Binder Clips, Assorted Sizes"/>
    <n v="17.899999999999999"/>
    <n v="5"/>
    <n v="0"/>
    <x v="6376"/>
    <x v="0"/>
    <x v="3"/>
    <x v="0"/>
    <x v="2"/>
  </r>
  <r>
    <n v="8424"/>
    <s v="CA-2017-150091"/>
    <d v="2017-10-12T00:00:00"/>
    <d v="2017-10-16T00:00:00"/>
    <s v="Standard Class"/>
    <s v="NP-18670"/>
    <x v="73"/>
    <x v="0"/>
    <s v="United States"/>
    <s v="Lakewood"/>
    <x v="30"/>
    <n v="8701"/>
    <x v="3"/>
    <s v="FUR-FU-10004053"/>
    <x v="0"/>
    <x v="5"/>
    <s v="DAX Two-Tone Silver Metal Document Frame"/>
    <n v="40.479999999999997"/>
    <n v="2"/>
    <n v="0"/>
    <x v="6377"/>
    <x v="0"/>
    <x v="3"/>
    <x v="0"/>
    <x v="2"/>
  </r>
  <r>
    <n v="8425"/>
    <s v="CA-2017-150091"/>
    <d v="2017-10-12T00:00:00"/>
    <d v="2017-10-16T00:00:00"/>
    <s v="Standard Class"/>
    <s v="NP-18670"/>
    <x v="73"/>
    <x v="0"/>
    <s v="United States"/>
    <s v="Lakewood"/>
    <x v="30"/>
    <n v="8701"/>
    <x v="3"/>
    <s v="FUR-BO-10003404"/>
    <x v="0"/>
    <x v="0"/>
    <s v="Global Adaptabilites Bookcase, Cherry/Storm Gray Finish"/>
    <n v="2154.9"/>
    <n v="5"/>
    <n v="0"/>
    <x v="6378"/>
    <x v="0"/>
    <x v="3"/>
    <x v="0"/>
    <x v="2"/>
  </r>
  <r>
    <n v="8426"/>
    <s v="CA-2016-137652"/>
    <d v="2016-08-28T00:00:00"/>
    <d v="2016-08-30T00:00:00"/>
    <s v="First Class"/>
    <s v="EB-13750"/>
    <x v="494"/>
    <x v="1"/>
    <s v="United States"/>
    <s v="Cincinnati"/>
    <x v="24"/>
    <n v="45231"/>
    <x v="3"/>
    <s v="OFF-BI-10004099"/>
    <x v="1"/>
    <x v="8"/>
    <s v="GBC VeloBinder Strips"/>
    <n v="18.431999999999999"/>
    <n v="8"/>
    <n v="0.7"/>
    <x v="6379"/>
    <x v="1"/>
    <x v="0"/>
    <x v="2"/>
    <x v="6"/>
  </r>
  <r>
    <n v="8427"/>
    <s v="CA-2015-128356"/>
    <d v="2015-10-02T00:00:00"/>
    <d v="2015-10-07T00:00:00"/>
    <s v="Standard Class"/>
    <s v="RP-19390"/>
    <x v="261"/>
    <x v="0"/>
    <s v="United States"/>
    <s v="Thornton"/>
    <x v="22"/>
    <n v="80229"/>
    <x v="1"/>
    <s v="OFF-SU-10004290"/>
    <x v="1"/>
    <x v="14"/>
    <s v="Acme Design Line 8&quot; Stainless Steel Bent Scissors w/Champagne Handles, 3-1/8&quot; Cut"/>
    <n v="10.944000000000001"/>
    <n v="2"/>
    <n v="0.2"/>
    <x v="6380"/>
    <x v="2"/>
    <x v="1"/>
    <x v="0"/>
    <x v="2"/>
  </r>
  <r>
    <n v="8428"/>
    <s v="CA-2017-167017"/>
    <d v="2017-11-23T00:00:00"/>
    <d v="2017-11-25T00:00:00"/>
    <s v="First Class"/>
    <s v="DC-12850"/>
    <x v="419"/>
    <x v="0"/>
    <s v="United States"/>
    <s v="Roseville"/>
    <x v="12"/>
    <n v="48066"/>
    <x v="2"/>
    <s v="OFF-SU-10001935"/>
    <x v="1"/>
    <x v="14"/>
    <s v="Staple remover"/>
    <n v="4.3600000000000003"/>
    <n v="2"/>
    <n v="0"/>
    <x v="6381"/>
    <x v="0"/>
    <x v="3"/>
    <x v="0"/>
    <x v="0"/>
  </r>
  <r>
    <n v="8429"/>
    <s v="US-2017-132220"/>
    <d v="2017-11-12T00:00:00"/>
    <d v="2017-11-16T00:00:00"/>
    <s v="Standard Class"/>
    <s v="DJ-13510"/>
    <x v="137"/>
    <x v="1"/>
    <s v="United States"/>
    <s v="Tempe"/>
    <x v="16"/>
    <n v="85281"/>
    <x v="1"/>
    <s v="TEC-AC-10004227"/>
    <x v="2"/>
    <x v="11"/>
    <s v="SanDisk Ultra 16 GB MicroSDHC Class 10 Memory Card"/>
    <n v="62.351999999999997"/>
    <n v="6"/>
    <n v="0.2"/>
    <x v="6382"/>
    <x v="2"/>
    <x v="3"/>
    <x v="0"/>
    <x v="0"/>
  </r>
  <r>
    <n v="8430"/>
    <s v="CA-2016-118129"/>
    <d v="2016-12-19T00:00:00"/>
    <d v="2016-12-21T00:00:00"/>
    <s v="Second Class"/>
    <s v="CL-12565"/>
    <x v="52"/>
    <x v="0"/>
    <s v="United States"/>
    <s v="Reading"/>
    <x v="9"/>
    <n v="19601"/>
    <x v="3"/>
    <s v="FUR-FU-10004904"/>
    <x v="0"/>
    <x v="5"/>
    <s v="Eldon &quot;L&quot; Workstation Diamond Chairmat"/>
    <n v="303.92"/>
    <n v="5"/>
    <n v="0.2"/>
    <x v="6383"/>
    <x v="2"/>
    <x v="0"/>
    <x v="0"/>
    <x v="4"/>
  </r>
  <r>
    <n v="8431"/>
    <s v="US-2014-113124"/>
    <d v="2014-03-30T00:00:00"/>
    <d v="2014-04-05T00:00:00"/>
    <s v="Standard Class"/>
    <s v="NC-18340"/>
    <x v="396"/>
    <x v="0"/>
    <s v="United States"/>
    <s v="Apple Valley"/>
    <x v="11"/>
    <n v="55124"/>
    <x v="2"/>
    <s v="OFF-ST-10001511"/>
    <x v="1"/>
    <x v="4"/>
    <s v="Space Solutions Commercial Steel Shelving"/>
    <n v="129.30000000000001"/>
    <n v="2"/>
    <n v="0"/>
    <x v="2569"/>
    <x v="0"/>
    <x v="2"/>
    <x v="3"/>
    <x v="10"/>
  </r>
  <r>
    <n v="8432"/>
    <s v="CA-2017-155621"/>
    <d v="2017-11-08T00:00:00"/>
    <d v="2017-11-13T00:00:00"/>
    <s v="Standard Class"/>
    <s v="KN-16450"/>
    <x v="634"/>
    <x v="1"/>
    <s v="United States"/>
    <s v="Baltimore"/>
    <x v="39"/>
    <n v="21215"/>
    <x v="3"/>
    <s v="FUR-FU-10003535"/>
    <x v="0"/>
    <x v="5"/>
    <s v="Howard Miller Distant Time Traveler Alarm Clock"/>
    <n v="274.2"/>
    <n v="10"/>
    <n v="0"/>
    <x v="6384"/>
    <x v="0"/>
    <x v="3"/>
    <x v="0"/>
    <x v="0"/>
  </r>
  <r>
    <n v="8433"/>
    <s v="US-2014-127635"/>
    <d v="2014-09-14T00:00:00"/>
    <d v="2014-09-18T00:00:00"/>
    <s v="Second Class"/>
    <s v="SC-20260"/>
    <x v="609"/>
    <x v="1"/>
    <s v="United States"/>
    <s v="Corpus Christi"/>
    <x v="5"/>
    <n v="78415"/>
    <x v="2"/>
    <s v="OFF-FA-10000053"/>
    <x v="1"/>
    <x v="13"/>
    <s v="Revere Boxed Rubber Bands by Revere"/>
    <n v="6.048"/>
    <n v="4"/>
    <n v="0.2"/>
    <x v="6385"/>
    <x v="2"/>
    <x v="2"/>
    <x v="2"/>
    <x v="8"/>
  </r>
  <r>
    <n v="8434"/>
    <s v="US-2014-127635"/>
    <d v="2014-09-14T00:00:00"/>
    <d v="2014-09-18T00:00:00"/>
    <s v="Second Class"/>
    <s v="SC-20260"/>
    <x v="609"/>
    <x v="1"/>
    <s v="United States"/>
    <s v="Corpus Christi"/>
    <x v="5"/>
    <n v="78415"/>
    <x v="2"/>
    <s v="OFF-PA-10004610"/>
    <x v="1"/>
    <x v="10"/>
    <s v="Xerox 1900"/>
    <n v="6.8479999999999999"/>
    <n v="2"/>
    <n v="0.2"/>
    <x v="2945"/>
    <x v="2"/>
    <x v="2"/>
    <x v="2"/>
    <x v="8"/>
  </r>
  <r>
    <n v="8435"/>
    <s v="US-2014-127635"/>
    <d v="2014-09-14T00:00:00"/>
    <d v="2014-09-18T00:00:00"/>
    <s v="Second Class"/>
    <s v="SC-20260"/>
    <x v="609"/>
    <x v="1"/>
    <s v="United States"/>
    <s v="Corpus Christi"/>
    <x v="5"/>
    <n v="78415"/>
    <x v="2"/>
    <s v="FUR-FU-10000550"/>
    <x v="0"/>
    <x v="5"/>
    <s v="Stacking Trays by OIC"/>
    <n v="9.9600000000000009"/>
    <n v="5"/>
    <n v="0.6"/>
    <x v="6386"/>
    <x v="1"/>
    <x v="2"/>
    <x v="2"/>
    <x v="8"/>
  </r>
  <r>
    <n v="8436"/>
    <s v="US-2014-127635"/>
    <d v="2014-09-14T00:00:00"/>
    <d v="2014-09-18T00:00:00"/>
    <s v="Second Class"/>
    <s v="SC-20260"/>
    <x v="609"/>
    <x v="1"/>
    <s v="United States"/>
    <s v="Corpus Christi"/>
    <x v="5"/>
    <n v="78415"/>
    <x v="2"/>
    <s v="OFF-BI-10001721"/>
    <x v="1"/>
    <x v="8"/>
    <s v="Trimflex Flexible Post Binders"/>
    <n v="8.5519999999999996"/>
    <n v="2"/>
    <n v="0.8"/>
    <x v="6387"/>
    <x v="1"/>
    <x v="2"/>
    <x v="2"/>
    <x v="8"/>
  </r>
  <r>
    <n v="8437"/>
    <s v="CA-2015-151470"/>
    <d v="2015-09-20T00:00:00"/>
    <d v="2015-09-26T00:00:00"/>
    <s v="Standard Class"/>
    <s v="AM-10705"/>
    <x v="562"/>
    <x v="0"/>
    <s v="United States"/>
    <s v="Las Vegas"/>
    <x v="33"/>
    <n v="89115"/>
    <x v="1"/>
    <s v="OFF-BI-10004040"/>
    <x v="1"/>
    <x v="8"/>
    <s v="Wilson Jones Impact Binders"/>
    <n v="45.584000000000003"/>
    <n v="11"/>
    <n v="0.2"/>
    <x v="6388"/>
    <x v="2"/>
    <x v="1"/>
    <x v="2"/>
    <x v="8"/>
  </r>
  <r>
    <n v="8438"/>
    <s v="CA-2015-112823"/>
    <d v="2015-12-10T00:00:00"/>
    <d v="2015-12-16T00:00:00"/>
    <s v="Standard Class"/>
    <s v="RA-19945"/>
    <x v="362"/>
    <x v="0"/>
    <s v="United States"/>
    <s v="Cleveland"/>
    <x v="24"/>
    <n v="44105"/>
    <x v="3"/>
    <s v="TEC-AC-10002550"/>
    <x v="2"/>
    <x v="11"/>
    <s v="Maxell 4.7GB DVD-RW 3/Pack"/>
    <n v="25.488"/>
    <n v="2"/>
    <n v="0.2"/>
    <x v="1191"/>
    <x v="2"/>
    <x v="1"/>
    <x v="0"/>
    <x v="4"/>
  </r>
  <r>
    <n v="8439"/>
    <s v="CA-2014-108861"/>
    <d v="2014-05-28T00:00:00"/>
    <d v="2014-06-01T00:00:00"/>
    <s v="Standard Class"/>
    <s v="MM-17260"/>
    <x v="570"/>
    <x v="0"/>
    <s v="United States"/>
    <s v="Seattle"/>
    <x v="4"/>
    <n v="98105"/>
    <x v="1"/>
    <s v="OFF-BI-10003876"/>
    <x v="1"/>
    <x v="8"/>
    <s v="Green Canvas Binder for 8-1/2&quot; x 14&quot; Sheets"/>
    <n v="136.96"/>
    <n v="4"/>
    <n v="0.2"/>
    <x v="6389"/>
    <x v="2"/>
    <x v="2"/>
    <x v="1"/>
    <x v="5"/>
  </r>
  <r>
    <n v="8440"/>
    <s v="CA-2017-114370"/>
    <d v="2017-03-14T00:00:00"/>
    <d v="2017-03-17T00:00:00"/>
    <s v="Second Class"/>
    <s v="BN-11470"/>
    <x v="272"/>
    <x v="1"/>
    <s v="United States"/>
    <s v="Chicago"/>
    <x v="10"/>
    <n v="60623"/>
    <x v="2"/>
    <s v="TEC-PH-10000213"/>
    <x v="2"/>
    <x v="7"/>
    <s v="Seidio BD2-HK3IPH5-BK DILEX Case and Holster Combo for Apple iPhone 5/5s - Black"/>
    <n v="49.616"/>
    <n v="2"/>
    <n v="0.2"/>
    <x v="5846"/>
    <x v="2"/>
    <x v="3"/>
    <x v="3"/>
    <x v="10"/>
  </r>
  <r>
    <n v="8441"/>
    <s v="CA-2016-158302"/>
    <d v="2016-12-08T00:00:00"/>
    <d v="2016-12-12T00:00:00"/>
    <s v="Second Class"/>
    <s v="JB-16045"/>
    <x v="674"/>
    <x v="2"/>
    <s v="United States"/>
    <s v="Columbus"/>
    <x v="24"/>
    <n v="43229"/>
    <x v="3"/>
    <s v="OFF-PA-10002615"/>
    <x v="1"/>
    <x v="10"/>
    <s v="Ampad Gold Fibre Wirebound Steno Books, 6&quot; x 9&quot;, Gregg Ruled"/>
    <n v="10.584"/>
    <n v="3"/>
    <n v="0.2"/>
    <x v="6390"/>
    <x v="2"/>
    <x v="0"/>
    <x v="0"/>
    <x v="4"/>
  </r>
  <r>
    <n v="8442"/>
    <s v="CA-2017-145779"/>
    <d v="2017-05-06T00:00:00"/>
    <d v="2017-05-10T00:00:00"/>
    <s v="Standard Class"/>
    <s v="DB-13615"/>
    <x v="140"/>
    <x v="0"/>
    <s v="United States"/>
    <s v="Tucson"/>
    <x v="16"/>
    <n v="85705"/>
    <x v="1"/>
    <s v="OFF-PA-10002254"/>
    <x v="1"/>
    <x v="10"/>
    <s v="Xerox 1883"/>
    <n v="84.415999999999997"/>
    <n v="4"/>
    <n v="0.2"/>
    <x v="6391"/>
    <x v="2"/>
    <x v="3"/>
    <x v="1"/>
    <x v="5"/>
  </r>
  <r>
    <n v="8443"/>
    <s v="US-2016-155173"/>
    <d v="2016-03-06T00:00:00"/>
    <d v="2016-03-10T00:00:00"/>
    <s v="Standard Class"/>
    <s v="JB-16045"/>
    <x v="674"/>
    <x v="2"/>
    <s v="United States"/>
    <s v="Philadelphia"/>
    <x v="9"/>
    <n v="19120"/>
    <x v="3"/>
    <s v="TEC-PH-10004586"/>
    <x v="2"/>
    <x v="7"/>
    <s v="Wilson SignalBoost 841262 DB PRO Amplifier Kit"/>
    <n v="431.94"/>
    <n v="2"/>
    <n v="0.4"/>
    <x v="6392"/>
    <x v="1"/>
    <x v="0"/>
    <x v="3"/>
    <x v="10"/>
  </r>
  <r>
    <n v="8444"/>
    <s v="US-2016-155173"/>
    <d v="2016-03-06T00:00:00"/>
    <d v="2016-03-10T00:00:00"/>
    <s v="Standard Class"/>
    <s v="JB-16045"/>
    <x v="674"/>
    <x v="2"/>
    <s v="United States"/>
    <s v="Philadelphia"/>
    <x v="9"/>
    <n v="19120"/>
    <x v="3"/>
    <s v="OFF-BI-10002982"/>
    <x v="1"/>
    <x v="8"/>
    <s v="Avery Self-Adhesive Photo Pockets for Polaroid Photos"/>
    <n v="2.0430000000000001"/>
    <n v="1"/>
    <n v="0.7"/>
    <x v="6393"/>
    <x v="1"/>
    <x v="0"/>
    <x v="3"/>
    <x v="10"/>
  </r>
  <r>
    <n v="8445"/>
    <s v="US-2016-155173"/>
    <d v="2016-03-06T00:00:00"/>
    <d v="2016-03-10T00:00:00"/>
    <s v="Standard Class"/>
    <s v="JB-16045"/>
    <x v="674"/>
    <x v="2"/>
    <s v="United States"/>
    <s v="Philadelphia"/>
    <x v="9"/>
    <n v="19120"/>
    <x v="3"/>
    <s v="TEC-PH-10002538"/>
    <x v="2"/>
    <x v="7"/>
    <s v="Grandstream GXP1160 VoIP phone"/>
    <n v="68.238"/>
    <n v="3"/>
    <n v="0.4"/>
    <x v="6394"/>
    <x v="1"/>
    <x v="0"/>
    <x v="3"/>
    <x v="10"/>
  </r>
  <r>
    <n v="8446"/>
    <s v="CA-2017-125451"/>
    <d v="2017-10-23T00:00:00"/>
    <d v="2017-10-24T00:00:00"/>
    <s v="First Class"/>
    <s v="AH-10075"/>
    <x v="340"/>
    <x v="1"/>
    <s v="United States"/>
    <s v="Cranston"/>
    <x v="34"/>
    <n v="2920"/>
    <x v="3"/>
    <s v="FUR-TA-10001039"/>
    <x v="0"/>
    <x v="3"/>
    <s v="KI Adjustable-Height Table"/>
    <n v="240.744"/>
    <n v="4"/>
    <n v="0.3"/>
    <x v="6395"/>
    <x v="1"/>
    <x v="3"/>
    <x v="0"/>
    <x v="2"/>
  </r>
  <r>
    <n v="8447"/>
    <s v="CA-2017-125451"/>
    <d v="2017-10-23T00:00:00"/>
    <d v="2017-10-24T00:00:00"/>
    <s v="First Class"/>
    <s v="AH-10075"/>
    <x v="340"/>
    <x v="1"/>
    <s v="United States"/>
    <s v="Cranston"/>
    <x v="34"/>
    <n v="2920"/>
    <x v="3"/>
    <s v="FUR-FU-10004963"/>
    <x v="0"/>
    <x v="5"/>
    <s v="Eldon 400 Class Desk Accessories, Black Carbon"/>
    <n v="35"/>
    <n v="4"/>
    <n v="0"/>
    <x v="5125"/>
    <x v="0"/>
    <x v="3"/>
    <x v="0"/>
    <x v="2"/>
  </r>
  <r>
    <n v="8448"/>
    <s v="CA-2017-125451"/>
    <d v="2017-10-23T00:00:00"/>
    <d v="2017-10-24T00:00:00"/>
    <s v="First Class"/>
    <s v="AH-10075"/>
    <x v="340"/>
    <x v="1"/>
    <s v="United States"/>
    <s v="Cranston"/>
    <x v="34"/>
    <n v="2920"/>
    <x v="3"/>
    <s v="FUR-FU-10000277"/>
    <x v="0"/>
    <x v="5"/>
    <s v="Deflect-o DuraMat Antistatic Studded Beveled Mat for Medium Pile Carpeting"/>
    <n v="210.68"/>
    <n v="2"/>
    <n v="0"/>
    <x v="6151"/>
    <x v="0"/>
    <x v="3"/>
    <x v="0"/>
    <x v="2"/>
  </r>
  <r>
    <n v="8449"/>
    <s v="CA-2017-125451"/>
    <d v="2017-10-23T00:00:00"/>
    <d v="2017-10-24T00:00:00"/>
    <s v="First Class"/>
    <s v="AH-10075"/>
    <x v="340"/>
    <x v="1"/>
    <s v="United States"/>
    <s v="Cranston"/>
    <x v="34"/>
    <n v="2920"/>
    <x v="3"/>
    <s v="FUR-TA-10004915"/>
    <x v="0"/>
    <x v="3"/>
    <s v="Office Impressions End Table, 20-1/2&quot;H x 24&quot;W x 20&quot;D"/>
    <n v="637.89599999999996"/>
    <n v="3"/>
    <n v="0.3"/>
    <x v="3418"/>
    <x v="1"/>
    <x v="3"/>
    <x v="0"/>
    <x v="2"/>
  </r>
  <r>
    <n v="8450"/>
    <s v="CA-2017-125451"/>
    <d v="2017-10-23T00:00:00"/>
    <d v="2017-10-24T00:00:00"/>
    <s v="First Class"/>
    <s v="AH-10075"/>
    <x v="340"/>
    <x v="1"/>
    <s v="United States"/>
    <s v="Cranston"/>
    <x v="34"/>
    <n v="2920"/>
    <x v="3"/>
    <s v="OFF-PA-10003724"/>
    <x v="1"/>
    <x v="10"/>
    <s v="Wirebound Message Book, 4 per Page"/>
    <n v="43.44"/>
    <n v="8"/>
    <n v="0"/>
    <x v="6396"/>
    <x v="0"/>
    <x v="3"/>
    <x v="0"/>
    <x v="2"/>
  </r>
  <r>
    <n v="8451"/>
    <s v="CA-2017-125451"/>
    <d v="2017-10-23T00:00:00"/>
    <d v="2017-10-24T00:00:00"/>
    <s v="First Class"/>
    <s v="AH-10075"/>
    <x v="340"/>
    <x v="1"/>
    <s v="United States"/>
    <s v="Cranston"/>
    <x v="34"/>
    <n v="2920"/>
    <x v="3"/>
    <s v="OFF-AP-10002906"/>
    <x v="1"/>
    <x v="9"/>
    <s v="Hoover Replacement Belt for Commercial Guardsman Heavy-Duty Upright Vacuum"/>
    <n v="2.2200000000000002"/>
    <n v="1"/>
    <n v="0"/>
    <x v="6397"/>
    <x v="0"/>
    <x v="3"/>
    <x v="0"/>
    <x v="2"/>
  </r>
  <r>
    <n v="8452"/>
    <s v="CA-2014-131387"/>
    <d v="2014-04-28T00:00:00"/>
    <d v="2014-04-30T00:00:00"/>
    <s v="First Class"/>
    <s v="AI-10855"/>
    <x v="482"/>
    <x v="0"/>
    <s v="United States"/>
    <s v="San Francisco"/>
    <x v="1"/>
    <n v="94122"/>
    <x v="1"/>
    <s v="TEC-PH-10001459"/>
    <x v="2"/>
    <x v="7"/>
    <s v="Samsung Galaxy Mega 6.3"/>
    <n v="1679.96"/>
    <n v="5"/>
    <n v="0.2"/>
    <x v="6398"/>
    <x v="2"/>
    <x v="2"/>
    <x v="1"/>
    <x v="3"/>
  </r>
  <r>
    <n v="8453"/>
    <s v="CA-2016-125087"/>
    <d v="2016-04-18T00:00:00"/>
    <d v="2016-04-23T00:00:00"/>
    <s v="Standard Class"/>
    <s v="TH-21115"/>
    <x v="764"/>
    <x v="1"/>
    <s v="United States"/>
    <s v="Houston"/>
    <x v="5"/>
    <n v="77070"/>
    <x v="2"/>
    <s v="FUR-CH-10002880"/>
    <x v="0"/>
    <x v="1"/>
    <s v="Global High-Back Leather Tilter, Burgundy"/>
    <n v="344.37200000000001"/>
    <n v="4"/>
    <n v="0.3"/>
    <x v="6081"/>
    <x v="1"/>
    <x v="0"/>
    <x v="1"/>
    <x v="3"/>
  </r>
  <r>
    <n v="8454"/>
    <s v="CA-2016-125087"/>
    <d v="2016-04-18T00:00:00"/>
    <d v="2016-04-23T00:00:00"/>
    <s v="Standard Class"/>
    <s v="TH-21115"/>
    <x v="764"/>
    <x v="1"/>
    <s v="United States"/>
    <s v="Houston"/>
    <x v="5"/>
    <n v="77070"/>
    <x v="2"/>
    <s v="OFF-ST-10001780"/>
    <x v="1"/>
    <x v="4"/>
    <s v="Tennsco 16-Compartment Lockers with Coat Rack"/>
    <n v="1554.9359999999999"/>
    <n v="3"/>
    <n v="0.2"/>
    <x v="6399"/>
    <x v="2"/>
    <x v="0"/>
    <x v="1"/>
    <x v="3"/>
  </r>
  <r>
    <n v="8455"/>
    <s v="CA-2016-125087"/>
    <d v="2016-04-18T00:00:00"/>
    <d v="2016-04-23T00:00:00"/>
    <s v="Standard Class"/>
    <s v="TH-21115"/>
    <x v="764"/>
    <x v="1"/>
    <s v="United States"/>
    <s v="Houston"/>
    <x v="5"/>
    <n v="77070"/>
    <x v="2"/>
    <s v="FUR-FU-10004748"/>
    <x v="0"/>
    <x v="5"/>
    <s v="Howard Miller 16&quot; Diameter Gallery Wall Clock"/>
    <n v="127.88"/>
    <n v="5"/>
    <n v="0.6"/>
    <x v="6400"/>
    <x v="1"/>
    <x v="0"/>
    <x v="1"/>
    <x v="3"/>
  </r>
  <r>
    <n v="8456"/>
    <s v="CA-2016-154081"/>
    <d v="2016-05-22T00:00:00"/>
    <d v="2016-05-29T00:00:00"/>
    <s v="Standard Class"/>
    <s v="JE-15610"/>
    <x v="531"/>
    <x v="1"/>
    <s v="United States"/>
    <s v="Los Angeles"/>
    <x v="1"/>
    <n v="90049"/>
    <x v="1"/>
    <s v="TEC-PH-10001918"/>
    <x v="2"/>
    <x v="7"/>
    <s v="Nortel Business Series Terminal T7208 Digital phone"/>
    <n v="222.38399999999999"/>
    <n v="2"/>
    <n v="0.2"/>
    <x v="6401"/>
    <x v="2"/>
    <x v="0"/>
    <x v="1"/>
    <x v="5"/>
  </r>
  <r>
    <n v="8457"/>
    <s v="US-2017-118556"/>
    <d v="2017-05-28T00:00:00"/>
    <d v="2017-06-02T00:00:00"/>
    <s v="Second Class"/>
    <s v="TH-21235"/>
    <x v="260"/>
    <x v="1"/>
    <s v="United States"/>
    <s v="Chicago"/>
    <x v="10"/>
    <n v="60653"/>
    <x v="2"/>
    <s v="FUR-CH-10001146"/>
    <x v="0"/>
    <x v="1"/>
    <s v="Global Task Chair, Black"/>
    <n v="106.869"/>
    <n v="3"/>
    <n v="0.3"/>
    <x v="6402"/>
    <x v="1"/>
    <x v="3"/>
    <x v="1"/>
    <x v="5"/>
  </r>
  <r>
    <n v="8458"/>
    <s v="US-2017-118556"/>
    <d v="2017-05-28T00:00:00"/>
    <d v="2017-06-02T00:00:00"/>
    <s v="Second Class"/>
    <s v="TH-21235"/>
    <x v="260"/>
    <x v="1"/>
    <s v="United States"/>
    <s v="Chicago"/>
    <x v="10"/>
    <n v="60653"/>
    <x v="2"/>
    <s v="OFF-BI-10004364"/>
    <x v="1"/>
    <x v="8"/>
    <s v="Storex Dura Pro Binders"/>
    <n v="3.5640000000000001"/>
    <n v="3"/>
    <n v="0.8"/>
    <x v="3300"/>
    <x v="1"/>
    <x v="3"/>
    <x v="1"/>
    <x v="5"/>
  </r>
  <r>
    <n v="8459"/>
    <s v="CA-2014-126200"/>
    <d v="2014-08-25T00:00:00"/>
    <d v="2014-08-29T00:00:00"/>
    <s v="Standard Class"/>
    <s v="JE-15715"/>
    <x v="555"/>
    <x v="0"/>
    <s v="United States"/>
    <s v="Houston"/>
    <x v="5"/>
    <n v="77070"/>
    <x v="2"/>
    <s v="OFF-BI-10002133"/>
    <x v="1"/>
    <x v="8"/>
    <s v="Wilson Jones Elliptical Ring 3 1/2&quot; Capacity Binders, 800 sheets"/>
    <n v="25.68"/>
    <n v="3"/>
    <n v="0.8"/>
    <x v="6403"/>
    <x v="1"/>
    <x v="2"/>
    <x v="2"/>
    <x v="6"/>
  </r>
  <r>
    <n v="8460"/>
    <s v="CA-2014-126200"/>
    <d v="2014-08-25T00:00:00"/>
    <d v="2014-08-29T00:00:00"/>
    <s v="Standard Class"/>
    <s v="JE-15715"/>
    <x v="555"/>
    <x v="0"/>
    <s v="United States"/>
    <s v="Houston"/>
    <x v="5"/>
    <n v="77070"/>
    <x v="2"/>
    <s v="OFF-BI-10002225"/>
    <x v="1"/>
    <x v="8"/>
    <s v="Square Ring Data Binders, Rigid 75 Pt. Covers, 11&quot; x 14-7/8&quot;"/>
    <n v="12.384"/>
    <n v="3"/>
    <n v="0.8"/>
    <x v="6404"/>
    <x v="1"/>
    <x v="2"/>
    <x v="2"/>
    <x v="6"/>
  </r>
  <r>
    <n v="8461"/>
    <s v="CA-2014-146500"/>
    <d v="2014-08-30T00:00:00"/>
    <d v="2014-09-04T00:00:00"/>
    <s v="Standard Class"/>
    <s v="AT-10735"/>
    <x v="247"/>
    <x v="0"/>
    <s v="United States"/>
    <s v="Bristol"/>
    <x v="29"/>
    <n v="6010"/>
    <x v="3"/>
    <s v="OFF-BI-10002432"/>
    <x v="1"/>
    <x v="8"/>
    <s v="Wilson Jones Standard D-Ring Binders"/>
    <n v="25.3"/>
    <n v="5"/>
    <n v="0"/>
    <x v="3616"/>
    <x v="0"/>
    <x v="2"/>
    <x v="2"/>
    <x v="6"/>
  </r>
  <r>
    <n v="8462"/>
    <s v="CA-2014-146500"/>
    <d v="2014-08-30T00:00:00"/>
    <d v="2014-09-04T00:00:00"/>
    <s v="Standard Class"/>
    <s v="AT-10735"/>
    <x v="247"/>
    <x v="0"/>
    <s v="United States"/>
    <s v="Bristol"/>
    <x v="29"/>
    <n v="6010"/>
    <x v="3"/>
    <s v="OFF-ST-10000563"/>
    <x v="1"/>
    <x v="4"/>
    <s v="Fellowes Bankers Box Stor/Drawer Steel Plus"/>
    <n v="95.94"/>
    <n v="3"/>
    <n v="0"/>
    <x v="1508"/>
    <x v="0"/>
    <x v="2"/>
    <x v="2"/>
    <x v="6"/>
  </r>
  <r>
    <n v="8463"/>
    <s v="CA-2015-169537"/>
    <d v="2015-09-03T00:00:00"/>
    <d v="2015-09-07T00:00:00"/>
    <s v="Second Class"/>
    <s v="JH-15820"/>
    <x v="581"/>
    <x v="0"/>
    <s v="United States"/>
    <s v="Holland"/>
    <x v="12"/>
    <n v="49423"/>
    <x v="2"/>
    <s v="OFF-LA-10001982"/>
    <x v="1"/>
    <x v="2"/>
    <s v="Smead Alpha-Z Color-Coded Name Labels First Letter Starter Set"/>
    <n v="7.5"/>
    <n v="2"/>
    <n v="0"/>
    <x v="6405"/>
    <x v="0"/>
    <x v="1"/>
    <x v="2"/>
    <x v="8"/>
  </r>
  <r>
    <n v="8464"/>
    <s v="CA-2014-100881"/>
    <d v="2014-03-28T00:00:00"/>
    <d v="2014-04-01T00:00:00"/>
    <s v="Standard Class"/>
    <s v="DR-12940"/>
    <x v="660"/>
    <x v="2"/>
    <s v="United States"/>
    <s v="Albuquerque"/>
    <x v="27"/>
    <n v="87105"/>
    <x v="1"/>
    <s v="TEC-PH-10003273"/>
    <x v="2"/>
    <x v="7"/>
    <s v="AT&amp;T TR1909W"/>
    <n v="302.37599999999998"/>
    <n v="3"/>
    <n v="0.2"/>
    <x v="216"/>
    <x v="2"/>
    <x v="2"/>
    <x v="3"/>
    <x v="10"/>
  </r>
  <r>
    <n v="8465"/>
    <s v="CA-2015-144043"/>
    <d v="2015-05-10T00:00:00"/>
    <d v="2015-05-15T00:00:00"/>
    <s v="Standard Class"/>
    <s v="AB-10165"/>
    <x v="269"/>
    <x v="0"/>
    <s v="United States"/>
    <s v="Louisville"/>
    <x v="22"/>
    <n v="80027"/>
    <x v="1"/>
    <s v="TEC-AC-10002718"/>
    <x v="2"/>
    <x v="11"/>
    <s v="Belkin Standard 104 key USB Keyboard"/>
    <n v="46.688000000000002"/>
    <n v="4"/>
    <n v="0.2"/>
    <x v="4330"/>
    <x v="2"/>
    <x v="1"/>
    <x v="1"/>
    <x v="5"/>
  </r>
  <r>
    <n v="8466"/>
    <s v="CA-2015-116512"/>
    <d v="2015-04-09T00:00:00"/>
    <d v="2015-04-14T00:00:00"/>
    <s v="Standard Class"/>
    <s v="MC-18100"/>
    <x v="498"/>
    <x v="0"/>
    <s v="United States"/>
    <s v="New York City"/>
    <x v="15"/>
    <n v="10024"/>
    <x v="3"/>
    <s v="OFF-ST-10001505"/>
    <x v="1"/>
    <x v="4"/>
    <s v="Perma STOR-ALL Hanging File Box, 13 1/8&quot;W x 12 1/4&quot;D x 10 1/2&quot;H"/>
    <n v="17.940000000000001"/>
    <n v="3"/>
    <n v="0"/>
    <x v="4146"/>
    <x v="0"/>
    <x v="1"/>
    <x v="1"/>
    <x v="3"/>
  </r>
  <r>
    <n v="8467"/>
    <s v="CA-2015-101000"/>
    <d v="2015-04-09T00:00:00"/>
    <d v="2015-04-14T00:00:00"/>
    <s v="Standard Class"/>
    <s v="IG-15085"/>
    <x v="490"/>
    <x v="0"/>
    <s v="United States"/>
    <s v="Norwich"/>
    <x v="29"/>
    <n v="6360"/>
    <x v="3"/>
    <s v="OFF-AP-10000179"/>
    <x v="1"/>
    <x v="9"/>
    <s v="Honeywell Enviracaire Portable HEPA Air Cleaner for up to 10 x 16 Room"/>
    <n v="370.14"/>
    <n v="3"/>
    <n v="0"/>
    <x v="6406"/>
    <x v="0"/>
    <x v="1"/>
    <x v="1"/>
    <x v="3"/>
  </r>
  <r>
    <n v="8468"/>
    <s v="CA-2016-168557"/>
    <d v="2016-09-19T00:00:00"/>
    <d v="2016-09-23T00:00:00"/>
    <s v="Standard Class"/>
    <s v="FH-14275"/>
    <x v="395"/>
    <x v="1"/>
    <s v="United States"/>
    <s v="San Francisco"/>
    <x v="1"/>
    <n v="94122"/>
    <x v="1"/>
    <s v="OFF-BI-10002309"/>
    <x v="1"/>
    <x v="8"/>
    <s v="Avery Heavy-Duty EZD  Binder With Locking Rings"/>
    <n v="8.9280000000000008"/>
    <n v="2"/>
    <n v="0.2"/>
    <x v="6407"/>
    <x v="2"/>
    <x v="0"/>
    <x v="2"/>
    <x v="8"/>
  </r>
  <r>
    <n v="8469"/>
    <s v="US-2016-164196"/>
    <d v="2016-11-11T00:00:00"/>
    <d v="2016-11-17T00:00:00"/>
    <s v="Standard Class"/>
    <s v="AS-10285"/>
    <x v="155"/>
    <x v="1"/>
    <s v="United States"/>
    <s v="Noblesville"/>
    <x v="14"/>
    <n v="46060"/>
    <x v="2"/>
    <s v="FUR-TA-10001950"/>
    <x v="0"/>
    <x v="3"/>
    <s v="Balt Solid Wood Round Tables"/>
    <n v="2678.94"/>
    <n v="6"/>
    <n v="0"/>
    <x v="6408"/>
    <x v="0"/>
    <x v="0"/>
    <x v="0"/>
    <x v="0"/>
  </r>
  <r>
    <n v="8470"/>
    <s v="US-2017-132031"/>
    <d v="2017-04-23T00:00:00"/>
    <d v="2017-04-27T00:00:00"/>
    <s v="Standard Class"/>
    <s v="PN-18775"/>
    <x v="43"/>
    <x v="2"/>
    <s v="United States"/>
    <s v="Clarksville"/>
    <x v="18"/>
    <n v="37042"/>
    <x v="0"/>
    <s v="FUR-BO-10001972"/>
    <x v="0"/>
    <x v="0"/>
    <s v="O'Sullivan 4-Shelf Bookcase in Odessa Pine"/>
    <n v="387.13600000000002"/>
    <n v="4"/>
    <n v="0.2"/>
    <x v="6409"/>
    <x v="2"/>
    <x v="3"/>
    <x v="1"/>
    <x v="3"/>
  </r>
  <r>
    <n v="8471"/>
    <s v="US-2017-132031"/>
    <d v="2017-04-23T00:00:00"/>
    <d v="2017-04-27T00:00:00"/>
    <s v="Standard Class"/>
    <s v="PN-18775"/>
    <x v="43"/>
    <x v="2"/>
    <s v="United States"/>
    <s v="Clarksville"/>
    <x v="18"/>
    <n v="37042"/>
    <x v="0"/>
    <s v="TEC-AC-10002473"/>
    <x v="2"/>
    <x v="11"/>
    <s v="Maxell 4.7GB DVD-R"/>
    <n v="45.408000000000001"/>
    <n v="2"/>
    <n v="0.2"/>
    <x v="6410"/>
    <x v="2"/>
    <x v="3"/>
    <x v="1"/>
    <x v="3"/>
  </r>
  <r>
    <n v="8472"/>
    <s v="US-2017-132031"/>
    <d v="2017-04-23T00:00:00"/>
    <d v="2017-04-27T00:00:00"/>
    <s v="Standard Class"/>
    <s v="PN-18775"/>
    <x v="43"/>
    <x v="2"/>
    <s v="United States"/>
    <s v="Clarksville"/>
    <x v="18"/>
    <n v="37042"/>
    <x v="0"/>
    <s v="FUR-FU-10000193"/>
    <x v="0"/>
    <x v="5"/>
    <s v="Tenex Chairmats For Use with Hard Floors"/>
    <n v="77.951999999999998"/>
    <n v="3"/>
    <n v="0.2"/>
    <x v="6411"/>
    <x v="2"/>
    <x v="3"/>
    <x v="1"/>
    <x v="3"/>
  </r>
  <r>
    <n v="8473"/>
    <s v="US-2017-132031"/>
    <d v="2017-04-23T00:00:00"/>
    <d v="2017-04-27T00:00:00"/>
    <s v="Standard Class"/>
    <s v="PN-18775"/>
    <x v="43"/>
    <x v="2"/>
    <s v="United States"/>
    <s v="Clarksville"/>
    <x v="18"/>
    <n v="37042"/>
    <x v="0"/>
    <s v="OFF-LA-10000081"/>
    <x v="1"/>
    <x v="2"/>
    <s v="Avery 496"/>
    <n v="3"/>
    <n v="1"/>
    <n v="0.2"/>
    <x v="3895"/>
    <x v="2"/>
    <x v="3"/>
    <x v="1"/>
    <x v="3"/>
  </r>
  <r>
    <n v="8474"/>
    <s v="CA-2015-169733"/>
    <d v="2015-10-22T00:00:00"/>
    <d v="2015-10-26T00:00:00"/>
    <s v="Second Class"/>
    <s v="GM-14500"/>
    <x v="421"/>
    <x v="0"/>
    <s v="United States"/>
    <s v="Hollywood"/>
    <x v="2"/>
    <n v="33021"/>
    <x v="0"/>
    <s v="OFF-ST-10000876"/>
    <x v="1"/>
    <x v="4"/>
    <s v="Eldon Simplefile Box Office"/>
    <n v="9.952"/>
    <n v="1"/>
    <n v="0.2"/>
    <x v="6412"/>
    <x v="2"/>
    <x v="1"/>
    <x v="0"/>
    <x v="2"/>
  </r>
  <r>
    <n v="8475"/>
    <s v="CA-2017-169404"/>
    <d v="2017-04-09T00:00:00"/>
    <d v="2017-04-14T00:00:00"/>
    <s v="Standard Class"/>
    <s v="NC-18625"/>
    <x v="544"/>
    <x v="1"/>
    <s v="United States"/>
    <s v="York"/>
    <x v="9"/>
    <n v="17403"/>
    <x v="3"/>
    <s v="OFF-BI-10004492"/>
    <x v="1"/>
    <x v="8"/>
    <s v="Tuf-Vin Binders"/>
    <n v="37.896000000000001"/>
    <n v="4"/>
    <n v="0.7"/>
    <x v="6413"/>
    <x v="1"/>
    <x v="3"/>
    <x v="1"/>
    <x v="3"/>
  </r>
  <r>
    <n v="8476"/>
    <s v="CA-2017-169404"/>
    <d v="2017-04-09T00:00:00"/>
    <d v="2017-04-14T00:00:00"/>
    <s v="Standard Class"/>
    <s v="NC-18625"/>
    <x v="544"/>
    <x v="1"/>
    <s v="United States"/>
    <s v="York"/>
    <x v="9"/>
    <n v="17403"/>
    <x v="3"/>
    <s v="OFF-PA-10001033"/>
    <x v="1"/>
    <x v="10"/>
    <s v="Xerox 1893"/>
    <n v="65.584000000000003"/>
    <n v="2"/>
    <n v="0.2"/>
    <x v="5787"/>
    <x v="2"/>
    <x v="3"/>
    <x v="1"/>
    <x v="3"/>
  </r>
  <r>
    <n v="8477"/>
    <s v="CA-2017-134880"/>
    <d v="2017-10-27T00:00:00"/>
    <d v="2017-11-01T00:00:00"/>
    <s v="Standard Class"/>
    <s v="TW-21025"/>
    <x v="69"/>
    <x v="2"/>
    <s v="United States"/>
    <s v="Mesa"/>
    <x v="16"/>
    <n v="85204"/>
    <x v="1"/>
    <s v="OFF-PA-10004039"/>
    <x v="1"/>
    <x v="10"/>
    <s v="Xerox 1882"/>
    <n v="44.783999999999999"/>
    <n v="1"/>
    <n v="0.2"/>
    <x v="6414"/>
    <x v="2"/>
    <x v="3"/>
    <x v="0"/>
    <x v="2"/>
  </r>
  <r>
    <n v="8478"/>
    <s v="CA-2015-145758"/>
    <d v="2015-10-30T00:00:00"/>
    <d v="2015-10-30T00:00:00"/>
    <s v="Same Day"/>
    <s v="BF-11020"/>
    <x v="292"/>
    <x v="1"/>
    <s v="United States"/>
    <s v="New York City"/>
    <x v="15"/>
    <n v="10024"/>
    <x v="3"/>
    <s v="TEC-MA-10004552"/>
    <x v="2"/>
    <x v="15"/>
    <s v="Star Micronics TSP100 TSP143LAN Receipt Printer"/>
    <n v="1035.8"/>
    <n v="4"/>
    <n v="0"/>
    <x v="6415"/>
    <x v="0"/>
    <x v="1"/>
    <x v="0"/>
    <x v="2"/>
  </r>
  <r>
    <n v="8479"/>
    <s v="CA-2017-158736"/>
    <d v="2017-12-18T00:00:00"/>
    <d v="2017-12-24T00:00:00"/>
    <s v="Standard Class"/>
    <s v="TT-21460"/>
    <x v="499"/>
    <x v="2"/>
    <s v="United States"/>
    <s v="San Francisco"/>
    <x v="1"/>
    <n v="94110"/>
    <x v="1"/>
    <s v="OFF-AR-10002578"/>
    <x v="1"/>
    <x v="6"/>
    <s v="Newell 335"/>
    <n v="5.76"/>
    <n v="2"/>
    <n v="0"/>
    <x v="907"/>
    <x v="0"/>
    <x v="3"/>
    <x v="0"/>
    <x v="4"/>
  </r>
  <r>
    <n v="8480"/>
    <s v="US-2016-119270"/>
    <d v="2016-03-12T00:00:00"/>
    <d v="2016-03-16T00:00:00"/>
    <s v="Standard Class"/>
    <s v="SW-20245"/>
    <x v="573"/>
    <x v="0"/>
    <s v="United States"/>
    <s v="Los Angeles"/>
    <x v="1"/>
    <n v="90036"/>
    <x v="1"/>
    <s v="OFF-PA-10004022"/>
    <x v="1"/>
    <x v="10"/>
    <s v="Hammermill Color Copier Paper (28Lb. and 96 Bright)"/>
    <n v="19.98"/>
    <n v="2"/>
    <n v="0"/>
    <x v="1060"/>
    <x v="0"/>
    <x v="0"/>
    <x v="3"/>
    <x v="10"/>
  </r>
  <r>
    <n v="8481"/>
    <s v="CA-2014-109890"/>
    <d v="2014-07-21T00:00:00"/>
    <d v="2014-07-27T00:00:00"/>
    <s v="Standard Class"/>
    <s v="PG-18820"/>
    <x v="310"/>
    <x v="0"/>
    <s v="United States"/>
    <s v="Omaha"/>
    <x v="8"/>
    <n v="68104"/>
    <x v="2"/>
    <s v="TEC-PH-10004100"/>
    <x v="2"/>
    <x v="7"/>
    <s v="Griffin GC17055 Auxiliary Audio Cable"/>
    <n v="35.979999999999997"/>
    <n v="2"/>
    <n v="0"/>
    <x v="6416"/>
    <x v="0"/>
    <x v="2"/>
    <x v="2"/>
    <x v="7"/>
  </r>
  <r>
    <n v="8482"/>
    <s v="CA-2016-138583"/>
    <d v="2016-05-24T00:00:00"/>
    <d v="2016-05-28T00:00:00"/>
    <s v="Standard Class"/>
    <s v="DP-13390"/>
    <x v="503"/>
    <x v="2"/>
    <s v="United States"/>
    <s v="Philadelphia"/>
    <x v="9"/>
    <n v="19120"/>
    <x v="3"/>
    <s v="OFF-AR-10001860"/>
    <x v="1"/>
    <x v="6"/>
    <s v="BIC Liqua Brite Liner"/>
    <n v="16.655999999999999"/>
    <n v="3"/>
    <n v="0.2"/>
    <x v="6417"/>
    <x v="2"/>
    <x v="0"/>
    <x v="1"/>
    <x v="5"/>
  </r>
  <r>
    <n v="8483"/>
    <s v="US-2017-118535"/>
    <d v="2017-02-11T00:00:00"/>
    <d v="2017-02-15T00:00:00"/>
    <s v="Standard Class"/>
    <s v="DJ-13510"/>
    <x v="137"/>
    <x v="1"/>
    <s v="United States"/>
    <s v="New York City"/>
    <x v="15"/>
    <n v="10024"/>
    <x v="3"/>
    <s v="OFF-LA-10001297"/>
    <x v="1"/>
    <x v="2"/>
    <s v="Avery 473"/>
    <n v="20.7"/>
    <n v="2"/>
    <n v="0"/>
    <x v="354"/>
    <x v="0"/>
    <x v="3"/>
    <x v="3"/>
    <x v="11"/>
  </r>
  <r>
    <n v="8484"/>
    <s v="CA-2016-126284"/>
    <d v="2016-09-20T00:00:00"/>
    <d v="2016-09-24T00:00:00"/>
    <s v="Standard Class"/>
    <s v="EN-13780"/>
    <x v="633"/>
    <x v="0"/>
    <s v="United States"/>
    <s v="Grand Rapids"/>
    <x v="12"/>
    <n v="49505"/>
    <x v="2"/>
    <s v="OFF-BI-10004828"/>
    <x v="1"/>
    <x v="8"/>
    <s v="GBC Poly Designer Binding Covers"/>
    <n v="83.7"/>
    <n v="5"/>
    <n v="0"/>
    <x v="6418"/>
    <x v="0"/>
    <x v="0"/>
    <x v="2"/>
    <x v="8"/>
  </r>
  <r>
    <n v="8485"/>
    <s v="CA-2017-142391"/>
    <d v="2017-09-24T00:00:00"/>
    <d v="2017-09-24T00:00:00"/>
    <s v="Same Day"/>
    <s v="PB-19150"/>
    <x v="171"/>
    <x v="0"/>
    <s v="United States"/>
    <s v="Seattle"/>
    <x v="4"/>
    <n v="98115"/>
    <x v="1"/>
    <s v="FUR-FU-10002759"/>
    <x v="0"/>
    <x v="5"/>
    <s v="12-1/2 Diameter Round Wall Clock"/>
    <n v="199.8"/>
    <n v="10"/>
    <n v="0"/>
    <x v="6419"/>
    <x v="0"/>
    <x v="3"/>
    <x v="2"/>
    <x v="8"/>
  </r>
  <r>
    <n v="8486"/>
    <s v="CA-2017-124716"/>
    <d v="2017-03-27T00:00:00"/>
    <d v="2017-03-31T00:00:00"/>
    <s v="Standard Class"/>
    <s v="BD-11560"/>
    <x v="786"/>
    <x v="2"/>
    <s v="United States"/>
    <s v="Fresno"/>
    <x v="1"/>
    <n v="93727"/>
    <x v="1"/>
    <s v="OFF-PA-10000740"/>
    <x v="1"/>
    <x v="10"/>
    <s v="Xerox 1982"/>
    <n v="45.68"/>
    <n v="2"/>
    <n v="0"/>
    <x v="1957"/>
    <x v="0"/>
    <x v="3"/>
    <x v="3"/>
    <x v="10"/>
  </r>
  <r>
    <n v="8487"/>
    <s v="CA-2017-124716"/>
    <d v="2017-03-27T00:00:00"/>
    <d v="2017-03-31T00:00:00"/>
    <s v="Standard Class"/>
    <s v="BD-11560"/>
    <x v="786"/>
    <x v="2"/>
    <s v="United States"/>
    <s v="Fresno"/>
    <x v="1"/>
    <n v="93727"/>
    <x v="1"/>
    <s v="OFF-PA-10001144"/>
    <x v="1"/>
    <x v="10"/>
    <s v="Xerox 1913"/>
    <n v="110.96"/>
    <n v="2"/>
    <n v="0"/>
    <x v="170"/>
    <x v="0"/>
    <x v="3"/>
    <x v="3"/>
    <x v="10"/>
  </r>
  <r>
    <n v="8488"/>
    <s v="CA-2017-124716"/>
    <d v="2017-03-27T00:00:00"/>
    <d v="2017-03-31T00:00:00"/>
    <s v="Standard Class"/>
    <s v="BD-11560"/>
    <x v="786"/>
    <x v="2"/>
    <s v="United States"/>
    <s v="Fresno"/>
    <x v="1"/>
    <n v="93727"/>
    <x v="1"/>
    <s v="OFF-PA-10000859"/>
    <x v="1"/>
    <x v="10"/>
    <s v="Unpadded Memo Slips"/>
    <n v="11.94"/>
    <n v="3"/>
    <n v="0"/>
    <x v="6420"/>
    <x v="0"/>
    <x v="3"/>
    <x v="3"/>
    <x v="10"/>
  </r>
  <r>
    <n v="8489"/>
    <s v="CA-2016-158841"/>
    <d v="2016-02-02T00:00:00"/>
    <d v="2016-02-04T00:00:00"/>
    <s v="Second Class"/>
    <s v="SE-20110"/>
    <x v="339"/>
    <x v="0"/>
    <s v="United States"/>
    <s v="Arlington"/>
    <x v="17"/>
    <n v="22204"/>
    <x v="0"/>
    <s v="TEC-MA-10001127"/>
    <x v="2"/>
    <x v="15"/>
    <s v="HP Designjet T520 Inkjet Large Format Printer - 24&quot; Color"/>
    <n v="8749.9500000000007"/>
    <n v="5"/>
    <n v="0"/>
    <x v="6421"/>
    <x v="0"/>
    <x v="0"/>
    <x v="3"/>
    <x v="11"/>
  </r>
  <r>
    <n v="8490"/>
    <s v="CA-2016-158841"/>
    <d v="2016-02-02T00:00:00"/>
    <d v="2016-02-04T00:00:00"/>
    <s v="Second Class"/>
    <s v="SE-20110"/>
    <x v="339"/>
    <x v="0"/>
    <s v="United States"/>
    <s v="Arlington"/>
    <x v="17"/>
    <n v="22204"/>
    <x v="0"/>
    <s v="OFF-BI-10002557"/>
    <x v="1"/>
    <x v="8"/>
    <s v="Presstex Flexible Ring Binders"/>
    <n v="36.4"/>
    <n v="8"/>
    <n v="0"/>
    <x v="6422"/>
    <x v="0"/>
    <x v="0"/>
    <x v="3"/>
    <x v="11"/>
  </r>
  <r>
    <n v="8491"/>
    <s v="CA-2016-158841"/>
    <d v="2016-02-02T00:00:00"/>
    <d v="2016-02-04T00:00:00"/>
    <s v="Second Class"/>
    <s v="SE-20110"/>
    <x v="339"/>
    <x v="0"/>
    <s v="United States"/>
    <s v="Arlington"/>
    <x v="17"/>
    <n v="22204"/>
    <x v="0"/>
    <s v="FUR-FU-10001731"/>
    <x v="0"/>
    <x v="5"/>
    <s v="Acrylic Self-Standing Desk Frames"/>
    <n v="18.690000000000001"/>
    <n v="7"/>
    <n v="0"/>
    <x v="6423"/>
    <x v="0"/>
    <x v="0"/>
    <x v="3"/>
    <x v="11"/>
  </r>
  <r>
    <n v="8492"/>
    <s v="CA-2017-106824"/>
    <d v="2017-07-07T00:00:00"/>
    <d v="2017-07-11T00:00:00"/>
    <s v="Standard Class"/>
    <s v="AT-10735"/>
    <x v="247"/>
    <x v="0"/>
    <s v="United States"/>
    <s v="Los Angeles"/>
    <x v="1"/>
    <n v="90049"/>
    <x v="1"/>
    <s v="OFF-FA-10001135"/>
    <x v="1"/>
    <x v="13"/>
    <s v="Brites Rubber Bands, 1 1/2 oz. Box"/>
    <n v="5.94"/>
    <n v="3"/>
    <n v="0"/>
    <x v="6424"/>
    <x v="0"/>
    <x v="3"/>
    <x v="2"/>
    <x v="7"/>
  </r>
  <r>
    <n v="8493"/>
    <s v="CA-2015-109190"/>
    <d v="2015-10-23T00:00:00"/>
    <d v="2015-10-28T00:00:00"/>
    <s v="Standard Class"/>
    <s v="CC-12685"/>
    <x v="530"/>
    <x v="0"/>
    <s v="United States"/>
    <s v="Lubbock"/>
    <x v="5"/>
    <n v="79424"/>
    <x v="2"/>
    <s v="OFF-PA-10000069"/>
    <x v="1"/>
    <x v="10"/>
    <s v="TOPS 4 x 6 Fluorescent Color Memo Sheets, 500 Sheets per Pack"/>
    <n v="60.735999999999997"/>
    <n v="8"/>
    <n v="0.2"/>
    <x v="6425"/>
    <x v="2"/>
    <x v="1"/>
    <x v="0"/>
    <x v="2"/>
  </r>
  <r>
    <n v="8494"/>
    <s v="CA-2015-109190"/>
    <d v="2015-10-23T00:00:00"/>
    <d v="2015-10-28T00:00:00"/>
    <s v="Standard Class"/>
    <s v="CC-12685"/>
    <x v="530"/>
    <x v="0"/>
    <s v="United States"/>
    <s v="Lubbock"/>
    <x v="5"/>
    <n v="79424"/>
    <x v="2"/>
    <s v="TEC-CO-10001943"/>
    <x v="2"/>
    <x v="16"/>
    <s v="Canon PC-428 Personal Copier"/>
    <n v="479.976"/>
    <n v="3"/>
    <n v="0.2"/>
    <x v="6426"/>
    <x v="2"/>
    <x v="1"/>
    <x v="0"/>
    <x v="2"/>
  </r>
  <r>
    <n v="8495"/>
    <s v="CA-2015-109190"/>
    <d v="2015-10-23T00:00:00"/>
    <d v="2015-10-28T00:00:00"/>
    <s v="Standard Class"/>
    <s v="CC-12685"/>
    <x v="530"/>
    <x v="0"/>
    <s v="United States"/>
    <s v="Lubbock"/>
    <x v="5"/>
    <n v="79424"/>
    <x v="2"/>
    <s v="OFF-BI-10000977"/>
    <x v="1"/>
    <x v="8"/>
    <s v="Ibico Plastic Spiral Binding Combs"/>
    <n v="6.08"/>
    <n v="1"/>
    <n v="0.8"/>
    <x v="6427"/>
    <x v="1"/>
    <x v="1"/>
    <x v="0"/>
    <x v="2"/>
  </r>
  <r>
    <n v="8496"/>
    <s v="CA-2016-143154"/>
    <d v="2016-12-02T00:00:00"/>
    <d v="2016-12-08T00:00:00"/>
    <s v="Standard Class"/>
    <s v="AS-10225"/>
    <x v="127"/>
    <x v="1"/>
    <s v="United States"/>
    <s v="Longmont"/>
    <x v="22"/>
    <n v="80501"/>
    <x v="1"/>
    <s v="TEC-AC-10002942"/>
    <x v="2"/>
    <x v="11"/>
    <s v="WD My Passport Ultra 1TB Portable External Hard Drive"/>
    <n v="165.6"/>
    <n v="3"/>
    <n v="0.2"/>
    <x v="6372"/>
    <x v="2"/>
    <x v="0"/>
    <x v="0"/>
    <x v="4"/>
  </r>
  <r>
    <n v="8497"/>
    <s v="CA-2014-169061"/>
    <d v="2014-03-05T00:00:00"/>
    <d v="2014-03-08T00:00:00"/>
    <s v="Second Class"/>
    <s v="AB-10150"/>
    <x v="492"/>
    <x v="0"/>
    <s v="United States"/>
    <s v="Yonkers"/>
    <x v="15"/>
    <n v="10701"/>
    <x v="3"/>
    <s v="OFF-AR-10000588"/>
    <x v="1"/>
    <x v="6"/>
    <s v="Newell 345"/>
    <n v="59.52"/>
    <n v="3"/>
    <n v="0"/>
    <x v="436"/>
    <x v="0"/>
    <x v="2"/>
    <x v="3"/>
    <x v="10"/>
  </r>
  <r>
    <n v="8498"/>
    <s v="CA-2014-169061"/>
    <d v="2014-03-05T00:00:00"/>
    <d v="2014-03-08T00:00:00"/>
    <s v="Second Class"/>
    <s v="AB-10150"/>
    <x v="492"/>
    <x v="0"/>
    <s v="United States"/>
    <s v="Yonkers"/>
    <x v="15"/>
    <n v="10701"/>
    <x v="3"/>
    <s v="TEC-AC-10002001"/>
    <x v="2"/>
    <x v="11"/>
    <s v="Logitech Wireless Gaming Headset G930"/>
    <n v="479.97"/>
    <n v="3"/>
    <n v="0"/>
    <x v="6428"/>
    <x v="0"/>
    <x v="2"/>
    <x v="3"/>
    <x v="10"/>
  </r>
  <r>
    <n v="8499"/>
    <s v="CA-2014-169061"/>
    <d v="2014-03-05T00:00:00"/>
    <d v="2014-03-08T00:00:00"/>
    <s v="Second Class"/>
    <s v="AB-10150"/>
    <x v="492"/>
    <x v="0"/>
    <s v="United States"/>
    <s v="Yonkers"/>
    <x v="15"/>
    <n v="10701"/>
    <x v="3"/>
    <s v="OFF-SU-10000381"/>
    <x v="1"/>
    <x v="14"/>
    <s v="Acme Forged Steel Scissors with Black Enamel Handles"/>
    <n v="18.62"/>
    <n v="2"/>
    <n v="0"/>
    <x v="6429"/>
    <x v="0"/>
    <x v="2"/>
    <x v="3"/>
    <x v="10"/>
  </r>
  <r>
    <n v="8500"/>
    <s v="CA-2014-169061"/>
    <d v="2014-03-05T00:00:00"/>
    <d v="2014-03-08T00:00:00"/>
    <s v="Second Class"/>
    <s v="AB-10150"/>
    <x v="492"/>
    <x v="0"/>
    <s v="United States"/>
    <s v="Yonkers"/>
    <x v="15"/>
    <n v="10701"/>
    <x v="3"/>
    <s v="OFF-BI-10001617"/>
    <x v="1"/>
    <x v="8"/>
    <s v="GBC Wire Binding Combs"/>
    <n v="49.631999999999998"/>
    <n v="6"/>
    <n v="0.2"/>
    <x v="6430"/>
    <x v="2"/>
    <x v="2"/>
    <x v="3"/>
    <x v="10"/>
  </r>
  <r>
    <n v="8501"/>
    <s v="CA-2014-169061"/>
    <d v="2014-03-05T00:00:00"/>
    <d v="2014-03-08T00:00:00"/>
    <s v="Second Class"/>
    <s v="AB-10150"/>
    <x v="492"/>
    <x v="0"/>
    <s v="United States"/>
    <s v="Yonkers"/>
    <x v="15"/>
    <n v="10701"/>
    <x v="3"/>
    <s v="OFF-PA-10001878"/>
    <x v="1"/>
    <x v="10"/>
    <s v="Xerox 1891"/>
    <n v="97.82"/>
    <n v="2"/>
    <n v="0"/>
    <x v="629"/>
    <x v="0"/>
    <x v="2"/>
    <x v="3"/>
    <x v="10"/>
  </r>
  <r>
    <n v="8502"/>
    <s v="CA-2015-102316"/>
    <d v="2015-03-01T00:00:00"/>
    <d v="2015-03-03T00:00:00"/>
    <s v="Second Class"/>
    <s v="DH-13075"/>
    <x v="704"/>
    <x v="1"/>
    <s v="United States"/>
    <s v="Los Angeles"/>
    <x v="1"/>
    <n v="90045"/>
    <x v="1"/>
    <s v="TEC-PH-10000376"/>
    <x v="2"/>
    <x v="7"/>
    <s v="Square Credit Card Reader"/>
    <n v="15.984"/>
    <n v="2"/>
    <n v="0.2"/>
    <x v="4702"/>
    <x v="2"/>
    <x v="1"/>
    <x v="3"/>
    <x v="10"/>
  </r>
  <r>
    <n v="8503"/>
    <s v="CA-2015-102316"/>
    <d v="2015-03-01T00:00:00"/>
    <d v="2015-03-03T00:00:00"/>
    <s v="Second Class"/>
    <s v="DH-13075"/>
    <x v="704"/>
    <x v="1"/>
    <s v="United States"/>
    <s v="Los Angeles"/>
    <x v="1"/>
    <n v="90045"/>
    <x v="1"/>
    <s v="FUR-CH-10003396"/>
    <x v="0"/>
    <x v="1"/>
    <s v="Global Deluxe Steno Chair"/>
    <n v="184.75200000000001"/>
    <n v="3"/>
    <n v="0.2"/>
    <x v="4817"/>
    <x v="2"/>
    <x v="1"/>
    <x v="3"/>
    <x v="10"/>
  </r>
  <r>
    <n v="8504"/>
    <s v="CA-2014-164903"/>
    <d v="2014-02-20T00:00:00"/>
    <d v="2014-02-24T00:00:00"/>
    <s v="Standard Class"/>
    <s v="SR-20740"/>
    <x v="256"/>
    <x v="2"/>
    <s v="United States"/>
    <s v="Los Angeles"/>
    <x v="1"/>
    <n v="90049"/>
    <x v="1"/>
    <s v="OFF-PA-10003363"/>
    <x v="1"/>
    <x v="10"/>
    <s v="Xerox 204"/>
    <n v="12.96"/>
    <n v="2"/>
    <n v="0"/>
    <x v="91"/>
    <x v="0"/>
    <x v="2"/>
    <x v="3"/>
    <x v="11"/>
  </r>
  <r>
    <n v="8505"/>
    <s v="CA-2016-109400"/>
    <d v="2016-05-02T00:00:00"/>
    <d v="2016-05-06T00:00:00"/>
    <s v="Standard Class"/>
    <s v="NR-18550"/>
    <x v="749"/>
    <x v="0"/>
    <s v="United States"/>
    <s v="Amarillo"/>
    <x v="5"/>
    <n v="79109"/>
    <x v="2"/>
    <s v="FUR-CH-10003298"/>
    <x v="0"/>
    <x v="1"/>
    <s v="Office Star - Contemporary Task Swivel chair with Loop Arms, Charcoal"/>
    <n v="366.74400000000003"/>
    <n v="4"/>
    <n v="0.3"/>
    <x v="5502"/>
    <x v="1"/>
    <x v="0"/>
    <x v="1"/>
    <x v="5"/>
  </r>
  <r>
    <n v="8506"/>
    <s v="CA-2016-130400"/>
    <d v="2016-03-08T00:00:00"/>
    <d v="2016-03-12T00:00:00"/>
    <s v="Standard Class"/>
    <s v="SJ-20125"/>
    <x v="319"/>
    <x v="2"/>
    <s v="United States"/>
    <s v="Dallas"/>
    <x v="5"/>
    <n v="75217"/>
    <x v="2"/>
    <s v="OFF-BI-10001757"/>
    <x v="1"/>
    <x v="8"/>
    <s v="Pressboard Hanging Data Binders for Unburst Sheets"/>
    <n v="8.8559999999999999"/>
    <n v="9"/>
    <n v="0.8"/>
    <x v="6431"/>
    <x v="1"/>
    <x v="0"/>
    <x v="3"/>
    <x v="10"/>
  </r>
  <r>
    <n v="8507"/>
    <s v="CA-2016-130400"/>
    <d v="2016-03-08T00:00:00"/>
    <d v="2016-03-12T00:00:00"/>
    <s v="Standard Class"/>
    <s v="SJ-20125"/>
    <x v="319"/>
    <x v="2"/>
    <s v="United States"/>
    <s v="Dallas"/>
    <x v="5"/>
    <n v="75217"/>
    <x v="2"/>
    <s v="TEC-AC-10004633"/>
    <x v="2"/>
    <x v="11"/>
    <s v="Verbatim 25 GB 6x Blu-ray Single Layer Recordable Disc, 3/Pack"/>
    <n v="27.96"/>
    <n v="5"/>
    <n v="0.2"/>
    <x v="6432"/>
    <x v="2"/>
    <x v="0"/>
    <x v="3"/>
    <x v="10"/>
  </r>
  <r>
    <n v="8508"/>
    <s v="CA-2016-130400"/>
    <d v="2016-03-08T00:00:00"/>
    <d v="2016-03-12T00:00:00"/>
    <s v="Standard Class"/>
    <s v="SJ-20125"/>
    <x v="319"/>
    <x v="2"/>
    <s v="United States"/>
    <s v="Dallas"/>
    <x v="5"/>
    <n v="75217"/>
    <x v="2"/>
    <s v="OFF-EN-10001453"/>
    <x v="1"/>
    <x v="12"/>
    <s v="Tyvek Interoffice Envelopes, 9 1/2&quot; x 12 1/2&quot;, 100/Box"/>
    <n v="146.352"/>
    <n v="3"/>
    <n v="0.2"/>
    <x v="6433"/>
    <x v="2"/>
    <x v="0"/>
    <x v="3"/>
    <x v="10"/>
  </r>
  <r>
    <n v="8509"/>
    <s v="CA-2015-135853"/>
    <d v="2015-12-11T00:00:00"/>
    <d v="2015-12-14T00:00:00"/>
    <s v="First Class"/>
    <s v="CA-12775"/>
    <x v="222"/>
    <x v="0"/>
    <s v="United States"/>
    <s v="Detroit"/>
    <x v="12"/>
    <n v="48205"/>
    <x v="2"/>
    <s v="TEC-AC-10004761"/>
    <x v="2"/>
    <x v="11"/>
    <s v="Maxell 4.7GB DVD+RW 3/Pack"/>
    <n v="175.23"/>
    <n v="11"/>
    <n v="0"/>
    <x v="6434"/>
    <x v="0"/>
    <x v="1"/>
    <x v="0"/>
    <x v="4"/>
  </r>
  <r>
    <n v="8510"/>
    <s v="CA-2015-135853"/>
    <d v="2015-12-11T00:00:00"/>
    <d v="2015-12-14T00:00:00"/>
    <s v="First Class"/>
    <s v="CA-12775"/>
    <x v="222"/>
    <x v="0"/>
    <s v="United States"/>
    <s v="Detroit"/>
    <x v="12"/>
    <n v="48205"/>
    <x v="2"/>
    <s v="TEC-PH-10003691"/>
    <x v="2"/>
    <x v="7"/>
    <s v="BlackBerry Q10"/>
    <n v="125.99"/>
    <n v="1"/>
    <n v="0"/>
    <x v="6435"/>
    <x v="0"/>
    <x v="1"/>
    <x v="0"/>
    <x v="4"/>
  </r>
  <r>
    <n v="8511"/>
    <s v="CA-2015-135853"/>
    <d v="2015-12-11T00:00:00"/>
    <d v="2015-12-14T00:00:00"/>
    <s v="First Class"/>
    <s v="CA-12775"/>
    <x v="222"/>
    <x v="0"/>
    <s v="United States"/>
    <s v="Detroit"/>
    <x v="12"/>
    <n v="48205"/>
    <x v="2"/>
    <s v="OFF-BI-10004965"/>
    <x v="1"/>
    <x v="8"/>
    <s v="Ibico Covers for Plastic or Wire Binding Elements"/>
    <n v="23"/>
    <n v="2"/>
    <n v="0"/>
    <x v="139"/>
    <x v="0"/>
    <x v="1"/>
    <x v="0"/>
    <x v="4"/>
  </r>
  <r>
    <n v="8512"/>
    <s v="CA-2016-103359"/>
    <d v="2016-12-22T00:00:00"/>
    <d v="2016-12-26T00:00:00"/>
    <s v="Standard Class"/>
    <s v="LC-16885"/>
    <x v="62"/>
    <x v="0"/>
    <s v="United States"/>
    <s v="New York City"/>
    <x v="15"/>
    <n v="10035"/>
    <x v="3"/>
    <s v="OFF-BI-10004233"/>
    <x v="1"/>
    <x v="8"/>
    <s v="GBC Pre-Punched Binding Paper, Plastic, White, 8-1/2&quot; x 11&quot;"/>
    <n v="25.584"/>
    <n v="2"/>
    <n v="0.2"/>
    <x v="2352"/>
    <x v="2"/>
    <x v="0"/>
    <x v="0"/>
    <x v="4"/>
  </r>
  <r>
    <n v="8513"/>
    <s v="CA-2016-144645"/>
    <d v="2016-02-02T00:00:00"/>
    <d v="2016-02-08T00:00:00"/>
    <s v="Standard Class"/>
    <s v="NS-18640"/>
    <x v="374"/>
    <x v="1"/>
    <s v="United States"/>
    <s v="Houston"/>
    <x v="5"/>
    <n v="77041"/>
    <x v="2"/>
    <s v="FUR-FU-10003601"/>
    <x v="0"/>
    <x v="5"/>
    <s v="Deflect-o RollaMat Studded, Beveled Mat for Medium Pile Carpeting"/>
    <n v="73.784000000000006"/>
    <n v="2"/>
    <n v="0.6"/>
    <x v="6436"/>
    <x v="1"/>
    <x v="0"/>
    <x v="3"/>
    <x v="11"/>
  </r>
  <r>
    <n v="8514"/>
    <s v="CA-2017-141614"/>
    <d v="2017-06-05T00:00:00"/>
    <d v="2017-06-09T00:00:00"/>
    <s v="Standard Class"/>
    <s v="NS-18640"/>
    <x v="374"/>
    <x v="1"/>
    <s v="United States"/>
    <s v="Orlando"/>
    <x v="2"/>
    <n v="32839"/>
    <x v="0"/>
    <s v="OFF-PA-10002787"/>
    <x v="1"/>
    <x v="10"/>
    <s v="Xerox 227"/>
    <n v="20.736000000000001"/>
    <n v="4"/>
    <n v="0.2"/>
    <x v="570"/>
    <x v="2"/>
    <x v="3"/>
    <x v="1"/>
    <x v="1"/>
  </r>
  <r>
    <n v="8515"/>
    <s v="CA-2015-122168"/>
    <d v="2015-08-21T00:00:00"/>
    <d v="2015-08-26T00:00:00"/>
    <s v="Standard Class"/>
    <s v="HG-14965"/>
    <x v="428"/>
    <x v="1"/>
    <s v="United States"/>
    <s v="Florence"/>
    <x v="0"/>
    <n v="41042"/>
    <x v="0"/>
    <s v="OFF-AR-10003602"/>
    <x v="1"/>
    <x v="6"/>
    <s v="Quartet Omega Colored Chalk, 12/Pack"/>
    <n v="17.52"/>
    <n v="3"/>
    <n v="0"/>
    <x v="6437"/>
    <x v="0"/>
    <x v="1"/>
    <x v="2"/>
    <x v="6"/>
  </r>
  <r>
    <n v="8516"/>
    <s v="CA-2015-122168"/>
    <d v="2015-08-21T00:00:00"/>
    <d v="2015-08-26T00:00:00"/>
    <s v="Standard Class"/>
    <s v="HG-14965"/>
    <x v="428"/>
    <x v="1"/>
    <s v="United States"/>
    <s v="Florence"/>
    <x v="0"/>
    <n v="41042"/>
    <x v="0"/>
    <s v="OFF-AR-10002053"/>
    <x v="1"/>
    <x v="6"/>
    <s v="Premium Writing Pencils, Soft, #2 by Central Association for the Blind"/>
    <n v="35.76"/>
    <n v="12"/>
    <n v="0"/>
    <x v="6438"/>
    <x v="0"/>
    <x v="1"/>
    <x v="2"/>
    <x v="6"/>
  </r>
  <r>
    <n v="8517"/>
    <s v="CA-2016-132899"/>
    <d v="2016-04-07T00:00:00"/>
    <d v="2016-04-11T00:00:00"/>
    <s v="Standard Class"/>
    <s v="SF-20200"/>
    <x v="227"/>
    <x v="0"/>
    <s v="United States"/>
    <s v="New York City"/>
    <x v="15"/>
    <n v="10009"/>
    <x v="3"/>
    <s v="OFF-AR-10002833"/>
    <x v="1"/>
    <x v="6"/>
    <s v="Newell 322"/>
    <n v="3.64"/>
    <n v="2"/>
    <n v="0"/>
    <x v="6439"/>
    <x v="0"/>
    <x v="0"/>
    <x v="1"/>
    <x v="3"/>
  </r>
  <r>
    <n v="8518"/>
    <s v="CA-2017-149720"/>
    <d v="2017-06-04T00:00:00"/>
    <d v="2017-06-07T00:00:00"/>
    <s v="Second Class"/>
    <s v="EM-14065"/>
    <x v="191"/>
    <x v="0"/>
    <s v="United States"/>
    <s v="Frisco"/>
    <x v="5"/>
    <n v="75034"/>
    <x v="2"/>
    <s v="FUR-FU-10002501"/>
    <x v="0"/>
    <x v="5"/>
    <s v="Nu-Dell Executive Frame"/>
    <n v="30.335999999999999"/>
    <n v="6"/>
    <n v="0.6"/>
    <x v="6440"/>
    <x v="1"/>
    <x v="3"/>
    <x v="1"/>
    <x v="1"/>
  </r>
  <r>
    <n v="8519"/>
    <s v="CA-2017-118003"/>
    <d v="2017-12-04T00:00:00"/>
    <d v="2017-12-10T00:00:00"/>
    <s v="Standard Class"/>
    <s v="DO-13645"/>
    <x v="770"/>
    <x v="0"/>
    <s v="United States"/>
    <s v="Paterson"/>
    <x v="30"/>
    <n v="7501"/>
    <x v="3"/>
    <s v="FUR-FU-10002506"/>
    <x v="0"/>
    <x v="5"/>
    <s v="Tensor &quot;Hersey Kiss&quot; Styled Floor Lamp"/>
    <n v="12.99"/>
    <n v="1"/>
    <n v="0"/>
    <x v="2422"/>
    <x v="0"/>
    <x v="3"/>
    <x v="0"/>
    <x v="4"/>
  </r>
  <r>
    <n v="8520"/>
    <s v="CA-2017-118003"/>
    <d v="2017-12-04T00:00:00"/>
    <d v="2017-12-10T00:00:00"/>
    <s v="Standard Class"/>
    <s v="DO-13645"/>
    <x v="770"/>
    <x v="0"/>
    <s v="United States"/>
    <s v="Paterson"/>
    <x v="30"/>
    <n v="7501"/>
    <x v="3"/>
    <s v="FUR-CH-10003817"/>
    <x v="0"/>
    <x v="1"/>
    <s v="Global Value Steno Chair, Gray"/>
    <n v="182.22"/>
    <n v="3"/>
    <n v="0"/>
    <x v="6441"/>
    <x v="0"/>
    <x v="3"/>
    <x v="0"/>
    <x v="4"/>
  </r>
  <r>
    <n v="8521"/>
    <s v="CA-2017-118003"/>
    <d v="2017-12-04T00:00:00"/>
    <d v="2017-12-10T00:00:00"/>
    <s v="Standard Class"/>
    <s v="DO-13645"/>
    <x v="770"/>
    <x v="0"/>
    <s v="United States"/>
    <s v="Paterson"/>
    <x v="30"/>
    <n v="7501"/>
    <x v="3"/>
    <s v="FUR-CH-10004860"/>
    <x v="0"/>
    <x v="1"/>
    <s v="Global Low Back Tilter Chair"/>
    <n v="302.94"/>
    <n v="3"/>
    <n v="0"/>
    <x v="4877"/>
    <x v="0"/>
    <x v="3"/>
    <x v="0"/>
    <x v="4"/>
  </r>
  <r>
    <n v="8522"/>
    <s v="CA-2016-141887"/>
    <d v="2016-01-11T00:00:00"/>
    <d v="2016-01-15T00:00:00"/>
    <s v="Standard Class"/>
    <s v="MP-17470"/>
    <x v="88"/>
    <x v="2"/>
    <s v="United States"/>
    <s v="Columbus"/>
    <x v="24"/>
    <n v="43229"/>
    <x v="3"/>
    <s v="FUR-FU-10002268"/>
    <x v="0"/>
    <x v="5"/>
    <s v="Ultra Door Push Plate"/>
    <n v="54.991999999999997"/>
    <n v="14"/>
    <n v="0.2"/>
    <x v="6442"/>
    <x v="2"/>
    <x v="0"/>
    <x v="3"/>
    <x v="9"/>
  </r>
  <r>
    <n v="8523"/>
    <s v="US-2016-160206"/>
    <d v="2016-04-01T00:00:00"/>
    <d v="2016-04-07T00:00:00"/>
    <s v="Standard Class"/>
    <s v="MY-18295"/>
    <x v="501"/>
    <x v="1"/>
    <s v="United States"/>
    <s v="Milwaukee"/>
    <x v="6"/>
    <n v="53209"/>
    <x v="2"/>
    <s v="TEC-PH-10000148"/>
    <x v="2"/>
    <x v="7"/>
    <s v="Cyber Acoustics AC-202b Speech Recognition Stereo Headset"/>
    <n v="12.99"/>
    <n v="1"/>
    <n v="0"/>
    <x v="6443"/>
    <x v="0"/>
    <x v="0"/>
    <x v="1"/>
    <x v="3"/>
  </r>
  <r>
    <n v="8524"/>
    <s v="CA-2017-133074"/>
    <d v="2017-09-21T00:00:00"/>
    <d v="2017-09-25T00:00:00"/>
    <s v="Standard Class"/>
    <s v="DB-13615"/>
    <x v="140"/>
    <x v="0"/>
    <s v="United States"/>
    <s v="San Francisco"/>
    <x v="1"/>
    <n v="94109"/>
    <x v="1"/>
    <s v="OFF-PA-10004082"/>
    <x v="1"/>
    <x v="10"/>
    <s v="Adams Telephone Message Book w/Frequently-Called Numbers Space, 400 Messages per Book"/>
    <n v="55.86"/>
    <n v="7"/>
    <n v="0"/>
    <x v="6444"/>
    <x v="0"/>
    <x v="3"/>
    <x v="2"/>
    <x v="8"/>
  </r>
  <r>
    <n v="8525"/>
    <s v="CA-2017-161172"/>
    <d v="2017-03-16T00:00:00"/>
    <d v="2017-03-16T00:00:00"/>
    <s v="Same Day"/>
    <s v="SP-20920"/>
    <x v="727"/>
    <x v="0"/>
    <s v="United States"/>
    <s v="Columbus"/>
    <x v="24"/>
    <n v="43229"/>
    <x v="3"/>
    <s v="TEC-PH-10004348"/>
    <x v="2"/>
    <x v="7"/>
    <s v="OtterBox Defender Series Case - iPhone 5c"/>
    <n v="44.375999999999998"/>
    <n v="2"/>
    <n v="0.4"/>
    <x v="6445"/>
    <x v="1"/>
    <x v="3"/>
    <x v="3"/>
    <x v="10"/>
  </r>
  <r>
    <n v="8526"/>
    <s v="CA-2017-161172"/>
    <d v="2017-03-16T00:00:00"/>
    <d v="2017-03-16T00:00:00"/>
    <s v="Same Day"/>
    <s v="SP-20920"/>
    <x v="727"/>
    <x v="0"/>
    <s v="United States"/>
    <s v="Columbus"/>
    <x v="24"/>
    <n v="43229"/>
    <x v="3"/>
    <s v="FUR-FU-10003424"/>
    <x v="0"/>
    <x v="5"/>
    <s v="Nu-Dell Oak Frame"/>
    <n v="51.264000000000003"/>
    <n v="6"/>
    <n v="0.2"/>
    <x v="6446"/>
    <x v="2"/>
    <x v="3"/>
    <x v="3"/>
    <x v="10"/>
  </r>
  <r>
    <n v="8527"/>
    <s v="CA-2017-161172"/>
    <d v="2017-03-16T00:00:00"/>
    <d v="2017-03-16T00:00:00"/>
    <s v="Same Day"/>
    <s v="SP-20920"/>
    <x v="727"/>
    <x v="0"/>
    <s v="United States"/>
    <s v="Columbus"/>
    <x v="24"/>
    <n v="43229"/>
    <x v="3"/>
    <s v="OFF-BI-10004654"/>
    <x v="1"/>
    <x v="8"/>
    <s v="Avery Binding System Hidden Tab Executive Style Index Sets"/>
    <n v="5.1929999999999996"/>
    <n v="3"/>
    <n v="0.7"/>
    <x v="635"/>
    <x v="1"/>
    <x v="3"/>
    <x v="3"/>
    <x v="10"/>
  </r>
  <r>
    <n v="8528"/>
    <s v="CA-2017-161172"/>
    <d v="2017-03-16T00:00:00"/>
    <d v="2017-03-16T00:00:00"/>
    <s v="Same Day"/>
    <s v="SP-20920"/>
    <x v="727"/>
    <x v="0"/>
    <s v="United States"/>
    <s v="Columbus"/>
    <x v="24"/>
    <n v="43229"/>
    <x v="3"/>
    <s v="TEC-AC-10004571"/>
    <x v="2"/>
    <x v="11"/>
    <s v="Logitech G700s Rechargeable Gaming Mouse"/>
    <n v="159.98400000000001"/>
    <n v="2"/>
    <n v="0.2"/>
    <x v="1348"/>
    <x v="2"/>
    <x v="3"/>
    <x v="3"/>
    <x v="10"/>
  </r>
  <r>
    <n v="8529"/>
    <s v="CA-2017-161172"/>
    <d v="2017-03-16T00:00:00"/>
    <d v="2017-03-16T00:00:00"/>
    <s v="Same Day"/>
    <s v="SP-20920"/>
    <x v="727"/>
    <x v="0"/>
    <s v="United States"/>
    <s v="Columbus"/>
    <x v="24"/>
    <n v="43229"/>
    <x v="3"/>
    <s v="OFF-ST-10000675"/>
    <x v="1"/>
    <x v="4"/>
    <s v="File Shuttle II and Handi-File, Black"/>
    <n v="54.223999999999997"/>
    <n v="2"/>
    <n v="0.2"/>
    <x v="322"/>
    <x v="2"/>
    <x v="3"/>
    <x v="3"/>
    <x v="10"/>
  </r>
  <r>
    <n v="8530"/>
    <s v="CA-2017-137624"/>
    <d v="2017-11-10T00:00:00"/>
    <d v="2017-11-17T00:00:00"/>
    <s v="Standard Class"/>
    <s v="ME-17320"/>
    <x v="467"/>
    <x v="2"/>
    <s v="United States"/>
    <s v="Los Angeles"/>
    <x v="1"/>
    <n v="90008"/>
    <x v="1"/>
    <s v="FUR-CH-10001714"/>
    <x v="0"/>
    <x v="1"/>
    <s v="Global Leather &amp; Oak Executive Chair, Burgundy"/>
    <n v="241.42400000000001"/>
    <n v="2"/>
    <n v="0.2"/>
    <x v="6447"/>
    <x v="2"/>
    <x v="3"/>
    <x v="0"/>
    <x v="0"/>
  </r>
  <r>
    <n v="8531"/>
    <s v="CA-2016-156748"/>
    <d v="2016-11-30T00:00:00"/>
    <d v="2016-12-06T00:00:00"/>
    <s v="Standard Class"/>
    <s v="BS-11755"/>
    <x v="94"/>
    <x v="0"/>
    <s v="United States"/>
    <s v="Detroit"/>
    <x v="12"/>
    <n v="48227"/>
    <x v="2"/>
    <s v="OFF-PA-10000380"/>
    <x v="1"/>
    <x v="10"/>
    <s v="REDIFORM Incoming/Outgoing Call Register, 11&quot; X 8 1/2&quot;, 100 Messages"/>
    <n v="33.36"/>
    <n v="4"/>
    <n v="0"/>
    <x v="6114"/>
    <x v="0"/>
    <x v="0"/>
    <x v="0"/>
    <x v="0"/>
  </r>
  <r>
    <n v="8532"/>
    <s v="CA-2016-156748"/>
    <d v="2016-11-30T00:00:00"/>
    <d v="2016-12-06T00:00:00"/>
    <s v="Standard Class"/>
    <s v="BS-11755"/>
    <x v="94"/>
    <x v="0"/>
    <s v="United States"/>
    <s v="Detroit"/>
    <x v="12"/>
    <n v="48227"/>
    <x v="2"/>
    <s v="OFF-PA-10002713"/>
    <x v="1"/>
    <x v="10"/>
    <s v="Adams Phone Message Book, 200 Message Capacity, 8 1/16” x 11”"/>
    <n v="13.76"/>
    <n v="2"/>
    <n v="0"/>
    <x v="1329"/>
    <x v="0"/>
    <x v="0"/>
    <x v="0"/>
    <x v="0"/>
  </r>
  <r>
    <n v="8533"/>
    <s v="CA-2016-156748"/>
    <d v="2016-11-30T00:00:00"/>
    <d v="2016-12-06T00:00:00"/>
    <s v="Standard Class"/>
    <s v="BS-11755"/>
    <x v="94"/>
    <x v="0"/>
    <s v="United States"/>
    <s v="Detroit"/>
    <x v="12"/>
    <n v="48227"/>
    <x v="2"/>
    <s v="OFF-ST-10001370"/>
    <x v="1"/>
    <x v="4"/>
    <s v="Sensible Storage WireTech Storage Systems"/>
    <n v="496.86"/>
    <n v="7"/>
    <n v="0"/>
    <x v="6448"/>
    <x v="0"/>
    <x v="0"/>
    <x v="0"/>
    <x v="0"/>
  </r>
  <r>
    <n v="8534"/>
    <s v="CA-2016-156748"/>
    <d v="2016-11-30T00:00:00"/>
    <d v="2016-12-06T00:00:00"/>
    <s v="Standard Class"/>
    <s v="BS-11755"/>
    <x v="94"/>
    <x v="0"/>
    <s v="United States"/>
    <s v="Detroit"/>
    <x v="12"/>
    <n v="48227"/>
    <x v="2"/>
    <s v="FUR-CH-10000513"/>
    <x v="0"/>
    <x v="1"/>
    <s v="High-Back Leather Manager's Chair"/>
    <n v="389.97"/>
    <n v="3"/>
    <n v="0"/>
    <x v="6449"/>
    <x v="0"/>
    <x v="0"/>
    <x v="0"/>
    <x v="0"/>
  </r>
  <r>
    <n v="8535"/>
    <s v="CA-2015-169677"/>
    <d v="2015-01-13T00:00:00"/>
    <d v="2015-01-15T00:00:00"/>
    <s v="Second Class"/>
    <s v="KS-16300"/>
    <x v="754"/>
    <x v="1"/>
    <s v="United States"/>
    <s v="Columbus"/>
    <x v="32"/>
    <n v="31907"/>
    <x v="0"/>
    <s v="OFF-LA-10003223"/>
    <x v="1"/>
    <x v="2"/>
    <s v="Avery 508"/>
    <n v="9.82"/>
    <n v="2"/>
    <n v="0"/>
    <x v="785"/>
    <x v="0"/>
    <x v="1"/>
    <x v="3"/>
    <x v="9"/>
  </r>
  <r>
    <n v="8536"/>
    <s v="US-2014-163146"/>
    <d v="2014-05-16T00:00:00"/>
    <d v="2014-05-20T00:00:00"/>
    <s v="Standard Class"/>
    <s v="CC-12475"/>
    <x v="693"/>
    <x v="0"/>
    <s v="United States"/>
    <s v="San Francisco"/>
    <x v="1"/>
    <n v="94122"/>
    <x v="1"/>
    <s v="TEC-AC-10002217"/>
    <x v="2"/>
    <x v="11"/>
    <s v="Imation Clip USB flash drive - 8 GB"/>
    <n v="56.4"/>
    <n v="3"/>
    <n v="0"/>
    <x v="6450"/>
    <x v="0"/>
    <x v="2"/>
    <x v="1"/>
    <x v="5"/>
  </r>
  <r>
    <n v="8537"/>
    <s v="CA-2015-157343"/>
    <d v="2015-06-07T00:00:00"/>
    <d v="2015-06-11T00:00:00"/>
    <s v="Standard Class"/>
    <s v="HD-14785"/>
    <x v="787"/>
    <x v="2"/>
    <s v="United States"/>
    <s v="Philadelphia"/>
    <x v="9"/>
    <n v="19143"/>
    <x v="3"/>
    <s v="OFF-BI-10003707"/>
    <x v="1"/>
    <x v="8"/>
    <s v="Aluminum Screw Posts"/>
    <n v="18.312000000000001"/>
    <n v="4"/>
    <n v="0.7"/>
    <x v="5378"/>
    <x v="1"/>
    <x v="1"/>
    <x v="1"/>
    <x v="1"/>
  </r>
  <r>
    <n v="8538"/>
    <s v="CA-2015-157343"/>
    <d v="2015-06-07T00:00:00"/>
    <d v="2015-06-11T00:00:00"/>
    <s v="Standard Class"/>
    <s v="HD-14785"/>
    <x v="787"/>
    <x v="2"/>
    <s v="United States"/>
    <s v="Philadelphia"/>
    <x v="9"/>
    <n v="19143"/>
    <x v="3"/>
    <s v="OFF-PA-10000552"/>
    <x v="1"/>
    <x v="10"/>
    <s v="Xerox 200"/>
    <n v="25.92"/>
    <n v="5"/>
    <n v="0.2"/>
    <x v="1430"/>
    <x v="2"/>
    <x v="1"/>
    <x v="1"/>
    <x v="1"/>
  </r>
  <r>
    <n v="8539"/>
    <s v="CA-2015-157343"/>
    <d v="2015-06-07T00:00:00"/>
    <d v="2015-06-11T00:00:00"/>
    <s v="Standard Class"/>
    <s v="HD-14785"/>
    <x v="787"/>
    <x v="2"/>
    <s v="United States"/>
    <s v="Philadelphia"/>
    <x v="9"/>
    <n v="19143"/>
    <x v="3"/>
    <s v="OFF-AR-10003183"/>
    <x v="1"/>
    <x v="6"/>
    <s v="Avery Fluorescent Highlighter Four-Color Set"/>
    <n v="8.016"/>
    <n v="3"/>
    <n v="0.2"/>
    <x v="2389"/>
    <x v="2"/>
    <x v="1"/>
    <x v="1"/>
    <x v="1"/>
  </r>
  <r>
    <n v="8540"/>
    <s v="CA-2017-147354"/>
    <d v="2017-03-09T00:00:00"/>
    <d v="2017-03-13T00:00:00"/>
    <s v="Standard Class"/>
    <s v="KB-16315"/>
    <x v="41"/>
    <x v="0"/>
    <s v="United States"/>
    <s v="Los Angeles"/>
    <x v="1"/>
    <n v="90008"/>
    <x v="1"/>
    <s v="TEC-CO-10000971"/>
    <x v="2"/>
    <x v="16"/>
    <s v="Hewlett Packard 310 Color Digital Copier"/>
    <n v="479.98399999999998"/>
    <n v="2"/>
    <n v="0.2"/>
    <x v="2127"/>
    <x v="2"/>
    <x v="3"/>
    <x v="3"/>
    <x v="10"/>
  </r>
  <r>
    <n v="8541"/>
    <s v="CA-2017-147354"/>
    <d v="2017-03-09T00:00:00"/>
    <d v="2017-03-13T00:00:00"/>
    <s v="Standard Class"/>
    <s v="KB-16315"/>
    <x v="41"/>
    <x v="0"/>
    <s v="United States"/>
    <s v="Los Angeles"/>
    <x v="1"/>
    <n v="90008"/>
    <x v="1"/>
    <s v="OFF-BI-10003910"/>
    <x v="1"/>
    <x v="8"/>
    <s v="DXL Angle-View Binders with Locking Rings by Samsill"/>
    <n v="30.84"/>
    <n v="5"/>
    <n v="0.2"/>
    <x v="6451"/>
    <x v="2"/>
    <x v="3"/>
    <x v="3"/>
    <x v="10"/>
  </r>
  <r>
    <n v="8542"/>
    <s v="CA-2015-157287"/>
    <d v="2015-12-22T00:00:00"/>
    <d v="2015-12-23T00:00:00"/>
    <s v="First Class"/>
    <s v="HR-14830"/>
    <x v="403"/>
    <x v="1"/>
    <s v="United States"/>
    <s v="Philadelphia"/>
    <x v="9"/>
    <n v="19140"/>
    <x v="3"/>
    <s v="OFF-ST-10001172"/>
    <x v="1"/>
    <x v="4"/>
    <s v="Tennsco Lockers, Sand"/>
    <n v="33.567999999999998"/>
    <n v="2"/>
    <n v="0.2"/>
    <x v="6452"/>
    <x v="2"/>
    <x v="1"/>
    <x v="0"/>
    <x v="4"/>
  </r>
  <r>
    <n v="8543"/>
    <s v="CA-2015-157287"/>
    <d v="2015-12-22T00:00:00"/>
    <d v="2015-12-23T00:00:00"/>
    <s v="First Class"/>
    <s v="HR-14830"/>
    <x v="403"/>
    <x v="1"/>
    <s v="United States"/>
    <s v="Philadelphia"/>
    <x v="9"/>
    <n v="19140"/>
    <x v="3"/>
    <s v="FUR-CH-10001270"/>
    <x v="0"/>
    <x v="1"/>
    <s v="Harbour Creations Steel Folding Chair"/>
    <n v="422.625"/>
    <n v="7"/>
    <n v="0.3"/>
    <x v="232"/>
    <x v="1"/>
    <x v="1"/>
    <x v="0"/>
    <x v="4"/>
  </r>
  <r>
    <n v="8544"/>
    <s v="CA-2014-137575"/>
    <d v="2014-08-06T00:00:00"/>
    <d v="2014-08-11T00:00:00"/>
    <s v="Standard Class"/>
    <s v="TB-21625"/>
    <x v="577"/>
    <x v="0"/>
    <s v="United States"/>
    <s v="New York City"/>
    <x v="15"/>
    <n v="10035"/>
    <x v="3"/>
    <s v="TEC-AC-10004571"/>
    <x v="2"/>
    <x v="11"/>
    <s v="Logitech G700s Rechargeable Gaming Mouse"/>
    <n v="199.98"/>
    <n v="2"/>
    <n v="0"/>
    <x v="4116"/>
    <x v="0"/>
    <x v="2"/>
    <x v="2"/>
    <x v="6"/>
  </r>
  <r>
    <n v="8545"/>
    <s v="CA-2016-119074"/>
    <d v="2016-03-27T00:00:00"/>
    <d v="2016-03-31T00:00:00"/>
    <s v="Standard Class"/>
    <s v="DS-13180"/>
    <x v="103"/>
    <x v="1"/>
    <s v="United States"/>
    <s v="Columbus"/>
    <x v="32"/>
    <n v="31907"/>
    <x v="0"/>
    <s v="FUR-FU-10004053"/>
    <x v="0"/>
    <x v="5"/>
    <s v="DAX Two-Tone Silver Metal Document Frame"/>
    <n v="20.239999999999998"/>
    <n v="1"/>
    <n v="0"/>
    <x v="6453"/>
    <x v="0"/>
    <x v="0"/>
    <x v="3"/>
    <x v="10"/>
  </r>
  <r>
    <n v="8546"/>
    <s v="CA-2016-119074"/>
    <d v="2016-03-27T00:00:00"/>
    <d v="2016-03-31T00:00:00"/>
    <s v="Standard Class"/>
    <s v="DS-13180"/>
    <x v="103"/>
    <x v="1"/>
    <s v="United States"/>
    <s v="Columbus"/>
    <x v="32"/>
    <n v="31907"/>
    <x v="0"/>
    <s v="FUR-FU-10003731"/>
    <x v="0"/>
    <x v="5"/>
    <s v="Eldon Expressions Wood and Plastic Desk Accessories, Oak"/>
    <n v="39.92"/>
    <n v="4"/>
    <n v="0"/>
    <x v="3395"/>
    <x v="0"/>
    <x v="0"/>
    <x v="3"/>
    <x v="10"/>
  </r>
  <r>
    <n v="8547"/>
    <s v="CA-2016-119074"/>
    <d v="2016-03-27T00:00:00"/>
    <d v="2016-03-31T00:00:00"/>
    <s v="Standard Class"/>
    <s v="DS-13180"/>
    <x v="103"/>
    <x v="1"/>
    <s v="United States"/>
    <s v="Columbus"/>
    <x v="32"/>
    <n v="31907"/>
    <x v="0"/>
    <s v="OFF-BI-10000962"/>
    <x v="1"/>
    <x v="8"/>
    <s v="Acco Flexible ACCOHIDE Square Ring Data Binder, Dark Blue, 11 1/2&quot; X 14&quot; 7/8&quot;"/>
    <n v="32.54"/>
    <n v="2"/>
    <n v="0"/>
    <x v="3212"/>
    <x v="0"/>
    <x v="0"/>
    <x v="3"/>
    <x v="10"/>
  </r>
  <r>
    <n v="8548"/>
    <s v="CA-2015-149566"/>
    <d v="2015-12-05T00:00:00"/>
    <d v="2015-12-10T00:00:00"/>
    <s v="Standard Class"/>
    <s v="GB-14530"/>
    <x v="334"/>
    <x v="1"/>
    <s v="United States"/>
    <s v="Los Angeles"/>
    <x v="1"/>
    <n v="90049"/>
    <x v="1"/>
    <s v="TEC-AC-10001266"/>
    <x v="2"/>
    <x v="11"/>
    <s v="Memorex Micro Travel Drive 8 GB"/>
    <n v="39"/>
    <n v="3"/>
    <n v="0"/>
    <x v="6353"/>
    <x v="0"/>
    <x v="1"/>
    <x v="0"/>
    <x v="4"/>
  </r>
  <r>
    <n v="8549"/>
    <s v="CA-2015-149566"/>
    <d v="2015-12-05T00:00:00"/>
    <d v="2015-12-10T00:00:00"/>
    <s v="Standard Class"/>
    <s v="GB-14530"/>
    <x v="334"/>
    <x v="1"/>
    <s v="United States"/>
    <s v="Los Angeles"/>
    <x v="1"/>
    <n v="90049"/>
    <x v="1"/>
    <s v="OFF-LA-10000452"/>
    <x v="1"/>
    <x v="2"/>
    <s v="Avery 488"/>
    <n v="12.6"/>
    <n v="4"/>
    <n v="0"/>
    <x v="2550"/>
    <x v="0"/>
    <x v="1"/>
    <x v="0"/>
    <x v="4"/>
  </r>
  <r>
    <n v="8550"/>
    <s v="CA-2015-126186"/>
    <d v="2015-09-11T00:00:00"/>
    <d v="2015-09-12T00:00:00"/>
    <s v="First Class"/>
    <s v="GB-14530"/>
    <x v="334"/>
    <x v="1"/>
    <s v="United States"/>
    <s v="Aurora"/>
    <x v="22"/>
    <n v="80013"/>
    <x v="1"/>
    <s v="FUR-FU-10000073"/>
    <x v="0"/>
    <x v="5"/>
    <s v="Deflect-O Glasstique Clear Desk Accessories"/>
    <n v="24.64"/>
    <n v="4"/>
    <n v="0.2"/>
    <x v="6454"/>
    <x v="2"/>
    <x v="1"/>
    <x v="2"/>
    <x v="8"/>
  </r>
  <r>
    <n v="8551"/>
    <s v="CA-2015-121132"/>
    <d v="2015-07-17T00:00:00"/>
    <d v="2015-07-24T00:00:00"/>
    <s v="Standard Class"/>
    <s v="VB-21745"/>
    <x v="146"/>
    <x v="1"/>
    <s v="United States"/>
    <s v="Houston"/>
    <x v="5"/>
    <n v="77041"/>
    <x v="2"/>
    <s v="OFF-LA-10002368"/>
    <x v="1"/>
    <x v="2"/>
    <s v="Avery 479"/>
    <n v="6.2640000000000002"/>
    <n v="3"/>
    <n v="0.2"/>
    <x v="308"/>
    <x v="2"/>
    <x v="1"/>
    <x v="2"/>
    <x v="7"/>
  </r>
  <r>
    <n v="8552"/>
    <s v="CA-2015-121132"/>
    <d v="2015-07-17T00:00:00"/>
    <d v="2015-07-24T00:00:00"/>
    <s v="Standard Class"/>
    <s v="VB-21745"/>
    <x v="146"/>
    <x v="1"/>
    <s v="United States"/>
    <s v="Houston"/>
    <x v="5"/>
    <n v="77041"/>
    <x v="2"/>
    <s v="OFF-FA-10004248"/>
    <x v="1"/>
    <x v="13"/>
    <s v="Advantus T-Pin Paper Clips"/>
    <n v="14.432"/>
    <n v="4"/>
    <n v="0.2"/>
    <x v="6455"/>
    <x v="2"/>
    <x v="1"/>
    <x v="2"/>
    <x v="7"/>
  </r>
  <r>
    <n v="8553"/>
    <s v="CA-2014-140473"/>
    <d v="2014-05-30T00:00:00"/>
    <d v="2014-06-03T00:00:00"/>
    <s v="Standard Class"/>
    <s v="MC-17425"/>
    <x v="466"/>
    <x v="1"/>
    <s v="United States"/>
    <s v="Chicago"/>
    <x v="10"/>
    <n v="60623"/>
    <x v="2"/>
    <s v="TEC-CO-10004202"/>
    <x v="2"/>
    <x v="16"/>
    <s v="Brother DCP1000 Digital 3 in 1 Multifunction Machine"/>
    <n v="719.976"/>
    <n v="3"/>
    <n v="0.2"/>
    <x v="6456"/>
    <x v="2"/>
    <x v="2"/>
    <x v="1"/>
    <x v="5"/>
  </r>
  <r>
    <n v="8554"/>
    <s v="US-2017-102904"/>
    <d v="2017-11-13T00:00:00"/>
    <d v="2017-11-20T00:00:00"/>
    <s v="Standard Class"/>
    <s v="CB-12025"/>
    <x v="90"/>
    <x v="0"/>
    <s v="United States"/>
    <s v="Decatur"/>
    <x v="19"/>
    <n v="35601"/>
    <x v="0"/>
    <s v="TEC-AC-10000927"/>
    <x v="2"/>
    <x v="11"/>
    <s v="Anker Ultrathin Bluetooth Wireless Keyboard Aluminum Cover with Stand "/>
    <n v="239.92"/>
    <n v="8"/>
    <n v="0"/>
    <x v="6457"/>
    <x v="0"/>
    <x v="3"/>
    <x v="0"/>
    <x v="0"/>
  </r>
  <r>
    <n v="8555"/>
    <s v="CA-2016-102092"/>
    <d v="2016-12-09T00:00:00"/>
    <d v="2016-12-11T00:00:00"/>
    <s v="First Class"/>
    <s v="PM-18940"/>
    <x v="400"/>
    <x v="0"/>
    <s v="United States"/>
    <s v="Springfield"/>
    <x v="17"/>
    <n v="22153"/>
    <x v="0"/>
    <s v="FUR-TA-10002530"/>
    <x v="0"/>
    <x v="3"/>
    <s v="Iceberg OfficeWorks 42&quot; Round Tables"/>
    <n v="1056.8599999999999"/>
    <n v="7"/>
    <n v="0"/>
    <x v="6458"/>
    <x v="0"/>
    <x v="0"/>
    <x v="0"/>
    <x v="4"/>
  </r>
  <r>
    <n v="8556"/>
    <s v="CA-2015-117884"/>
    <d v="2015-03-22T00:00:00"/>
    <d v="2015-03-22T00:00:00"/>
    <s v="Same Day"/>
    <s v="DC-13285"/>
    <x v="290"/>
    <x v="0"/>
    <s v="United States"/>
    <s v="Plantation"/>
    <x v="2"/>
    <n v="33317"/>
    <x v="0"/>
    <s v="TEC-AC-10002567"/>
    <x v="2"/>
    <x v="11"/>
    <s v="Logitech G602 Wireless Gaming Mouse"/>
    <n v="447.94400000000002"/>
    <n v="7"/>
    <n v="0.2"/>
    <x v="3302"/>
    <x v="2"/>
    <x v="1"/>
    <x v="3"/>
    <x v="10"/>
  </r>
  <r>
    <n v="8557"/>
    <s v="CA-2015-117884"/>
    <d v="2015-03-22T00:00:00"/>
    <d v="2015-03-22T00:00:00"/>
    <s v="Same Day"/>
    <s v="DC-13285"/>
    <x v="290"/>
    <x v="0"/>
    <s v="United States"/>
    <s v="Plantation"/>
    <x v="2"/>
    <n v="33317"/>
    <x v="0"/>
    <s v="OFF-ST-10002182"/>
    <x v="1"/>
    <x v="4"/>
    <s v="Iris 3-Drawer Stacking Bin, Black"/>
    <n v="150.40799999999999"/>
    <n v="9"/>
    <n v="0.2"/>
    <x v="6459"/>
    <x v="2"/>
    <x v="1"/>
    <x v="3"/>
    <x v="10"/>
  </r>
  <r>
    <n v="8558"/>
    <s v="CA-2016-132829"/>
    <d v="2016-12-23T00:00:00"/>
    <d v="2016-12-26T00:00:00"/>
    <s v="Second Class"/>
    <s v="LA-16780"/>
    <x v="156"/>
    <x v="1"/>
    <s v="United States"/>
    <s v="Houston"/>
    <x v="5"/>
    <n v="77041"/>
    <x v="2"/>
    <s v="TEC-PH-10004539"/>
    <x v="2"/>
    <x v="7"/>
    <s v="Wireless Extenders zBoost YX545 SOHO Signal Booster"/>
    <n v="453.57600000000002"/>
    <n v="3"/>
    <n v="0.2"/>
    <x v="1433"/>
    <x v="2"/>
    <x v="0"/>
    <x v="0"/>
    <x v="4"/>
  </r>
  <r>
    <n v="8559"/>
    <s v="CA-2016-132829"/>
    <d v="2016-12-23T00:00:00"/>
    <d v="2016-12-26T00:00:00"/>
    <s v="Second Class"/>
    <s v="LA-16780"/>
    <x v="156"/>
    <x v="1"/>
    <s v="United States"/>
    <s v="Houston"/>
    <x v="5"/>
    <n v="77041"/>
    <x v="2"/>
    <s v="OFF-LA-10002945"/>
    <x v="1"/>
    <x v="2"/>
    <s v="Permanent Self-Adhesive File Folder Labels for Typewriters, 1 1/8 x 3 1/2, White"/>
    <n v="45.36"/>
    <n v="9"/>
    <n v="0.2"/>
    <x v="6460"/>
    <x v="2"/>
    <x v="0"/>
    <x v="0"/>
    <x v="4"/>
  </r>
  <r>
    <n v="8560"/>
    <s v="CA-2016-132829"/>
    <d v="2016-12-23T00:00:00"/>
    <d v="2016-12-26T00:00:00"/>
    <s v="Second Class"/>
    <s v="LA-16780"/>
    <x v="156"/>
    <x v="1"/>
    <s v="United States"/>
    <s v="Houston"/>
    <x v="5"/>
    <n v="77041"/>
    <x v="2"/>
    <s v="TEC-PH-10004345"/>
    <x v="2"/>
    <x v="7"/>
    <s v="Cisco SPA 502G IP Phone"/>
    <n v="287.88"/>
    <n v="3"/>
    <n v="0.2"/>
    <x v="4829"/>
    <x v="2"/>
    <x v="0"/>
    <x v="0"/>
    <x v="4"/>
  </r>
  <r>
    <n v="8561"/>
    <s v="CA-2016-132829"/>
    <d v="2016-12-23T00:00:00"/>
    <d v="2016-12-26T00:00:00"/>
    <s v="Second Class"/>
    <s v="LA-16780"/>
    <x v="156"/>
    <x v="1"/>
    <s v="United States"/>
    <s v="Houston"/>
    <x v="5"/>
    <n v="77041"/>
    <x v="2"/>
    <s v="TEC-PH-10004912"/>
    <x v="2"/>
    <x v="7"/>
    <s v="Cisco SPA112 2 Port Phone Adapter"/>
    <n v="131.88"/>
    <n v="3"/>
    <n v="0.2"/>
    <x v="6461"/>
    <x v="2"/>
    <x v="0"/>
    <x v="0"/>
    <x v="4"/>
  </r>
  <r>
    <n v="8562"/>
    <s v="CA-2016-132829"/>
    <d v="2016-12-23T00:00:00"/>
    <d v="2016-12-26T00:00:00"/>
    <s v="Second Class"/>
    <s v="LA-16780"/>
    <x v="156"/>
    <x v="1"/>
    <s v="United States"/>
    <s v="Houston"/>
    <x v="5"/>
    <n v="77041"/>
    <x v="2"/>
    <s v="FUR-FU-10000206"/>
    <x v="0"/>
    <x v="5"/>
    <s v="GE General Purpose, Extra Long Life, Showcase &amp; Floodlight Incandescent Bulbs"/>
    <n v="2.3279999999999998"/>
    <n v="2"/>
    <n v="0.6"/>
    <x v="1033"/>
    <x v="1"/>
    <x v="0"/>
    <x v="0"/>
    <x v="4"/>
  </r>
  <r>
    <n v="8563"/>
    <s v="CA-2016-123540"/>
    <d v="2016-04-02T00:00:00"/>
    <d v="2016-04-06T00:00:00"/>
    <s v="Second Class"/>
    <s v="DJ-13420"/>
    <x v="249"/>
    <x v="1"/>
    <s v="United States"/>
    <s v="Milwaukee"/>
    <x v="6"/>
    <n v="53209"/>
    <x v="2"/>
    <s v="FUR-CH-10000847"/>
    <x v="0"/>
    <x v="1"/>
    <s v="Global Executive Mid-Back Manager's Chair"/>
    <n v="1454.9"/>
    <n v="5"/>
    <n v="0"/>
    <x v="6462"/>
    <x v="0"/>
    <x v="0"/>
    <x v="1"/>
    <x v="3"/>
  </r>
  <r>
    <n v="8564"/>
    <s v="US-2017-108315"/>
    <d v="2017-04-30T00:00:00"/>
    <d v="2017-05-04T00:00:00"/>
    <s v="Standard Class"/>
    <s v="MH-18115"/>
    <x v="414"/>
    <x v="2"/>
    <s v="United States"/>
    <s v="Sanford"/>
    <x v="2"/>
    <n v="32771"/>
    <x v="0"/>
    <s v="OFF-BI-10000822"/>
    <x v="1"/>
    <x v="8"/>
    <s v="Acco PRESSTEX Data Binder with Storage Hooks, Light Blue, 9 1/2&quot; X 11&quot;"/>
    <n v="4.8419999999999996"/>
    <n v="3"/>
    <n v="0.7"/>
    <x v="6463"/>
    <x v="1"/>
    <x v="3"/>
    <x v="1"/>
    <x v="3"/>
  </r>
  <r>
    <n v="8565"/>
    <s v="US-2017-108315"/>
    <d v="2017-04-30T00:00:00"/>
    <d v="2017-05-04T00:00:00"/>
    <s v="Standard Class"/>
    <s v="MH-18115"/>
    <x v="414"/>
    <x v="2"/>
    <s v="United States"/>
    <s v="Sanford"/>
    <x v="2"/>
    <n v="32771"/>
    <x v="0"/>
    <s v="FUR-FU-10000747"/>
    <x v="0"/>
    <x v="5"/>
    <s v="Tenex B1-RE Series Chair Mats for Low Pile Carpets"/>
    <n v="220.70400000000001"/>
    <n v="6"/>
    <n v="0.2"/>
    <x v="6464"/>
    <x v="2"/>
    <x v="3"/>
    <x v="1"/>
    <x v="3"/>
  </r>
  <r>
    <n v="8566"/>
    <s v="CA-2016-134110"/>
    <d v="2016-11-17T00:00:00"/>
    <d v="2016-11-18T00:00:00"/>
    <s v="First Class"/>
    <s v="BG-11035"/>
    <x v="767"/>
    <x v="0"/>
    <s v="United States"/>
    <s v="The Colony"/>
    <x v="5"/>
    <n v="75056"/>
    <x v="2"/>
    <s v="TEC-PH-10002350"/>
    <x v="2"/>
    <x v="7"/>
    <s v="Apple EarPods with Remote and Mic"/>
    <n v="67.176000000000002"/>
    <n v="3"/>
    <n v="0.2"/>
    <x v="6075"/>
    <x v="2"/>
    <x v="0"/>
    <x v="0"/>
    <x v="0"/>
  </r>
  <r>
    <n v="8567"/>
    <s v="CA-2016-134110"/>
    <d v="2016-11-17T00:00:00"/>
    <d v="2016-11-18T00:00:00"/>
    <s v="First Class"/>
    <s v="BG-11035"/>
    <x v="767"/>
    <x v="0"/>
    <s v="United States"/>
    <s v="The Colony"/>
    <x v="5"/>
    <n v="75056"/>
    <x v="2"/>
    <s v="OFF-PA-10000697"/>
    <x v="1"/>
    <x v="10"/>
    <s v="TOPS Voice Message Log Book, Flash Format"/>
    <n v="15.231999999999999"/>
    <n v="4"/>
    <n v="0.2"/>
    <x v="5973"/>
    <x v="2"/>
    <x v="0"/>
    <x v="0"/>
    <x v="0"/>
  </r>
  <r>
    <n v="8568"/>
    <s v="US-2016-136581"/>
    <d v="2016-11-10T00:00:00"/>
    <d v="2016-11-12T00:00:00"/>
    <s v="First Class"/>
    <s v="SV-20365"/>
    <x v="277"/>
    <x v="0"/>
    <s v="United States"/>
    <s v="Troy"/>
    <x v="24"/>
    <n v="45373"/>
    <x v="3"/>
    <s v="OFF-PA-10002787"/>
    <x v="1"/>
    <x v="10"/>
    <s v="Xerox 227"/>
    <n v="31.103999999999999"/>
    <n v="6"/>
    <n v="0.2"/>
    <x v="282"/>
    <x v="2"/>
    <x v="0"/>
    <x v="0"/>
    <x v="0"/>
  </r>
  <r>
    <n v="8569"/>
    <s v="CA-2016-162390"/>
    <d v="2016-12-06T00:00:00"/>
    <d v="2016-12-12T00:00:00"/>
    <s v="Standard Class"/>
    <s v="DP-13105"/>
    <x v="317"/>
    <x v="1"/>
    <s v="United States"/>
    <s v="Hempstead"/>
    <x v="15"/>
    <n v="11550"/>
    <x v="3"/>
    <s v="OFF-BI-10004318"/>
    <x v="1"/>
    <x v="8"/>
    <s v="Ibico EB-19 Dual Function Manual Binding System"/>
    <n v="968.74400000000003"/>
    <n v="7"/>
    <n v="0.2"/>
    <x v="6465"/>
    <x v="2"/>
    <x v="0"/>
    <x v="0"/>
    <x v="4"/>
  </r>
  <r>
    <n v="8570"/>
    <s v="CA-2016-162390"/>
    <d v="2016-12-06T00:00:00"/>
    <d v="2016-12-12T00:00:00"/>
    <s v="Standard Class"/>
    <s v="DP-13105"/>
    <x v="317"/>
    <x v="1"/>
    <s v="United States"/>
    <s v="Hempstead"/>
    <x v="15"/>
    <n v="11550"/>
    <x v="3"/>
    <s v="OFF-BI-10001721"/>
    <x v="1"/>
    <x v="8"/>
    <s v="Trimflex Flexible Post Binders"/>
    <n v="222.352"/>
    <n v="13"/>
    <n v="0.2"/>
    <x v="6466"/>
    <x v="2"/>
    <x v="0"/>
    <x v="0"/>
    <x v="4"/>
  </r>
  <r>
    <n v="8571"/>
    <s v="CA-2016-162390"/>
    <d v="2016-12-06T00:00:00"/>
    <d v="2016-12-12T00:00:00"/>
    <s v="Standard Class"/>
    <s v="DP-13105"/>
    <x v="317"/>
    <x v="1"/>
    <s v="United States"/>
    <s v="Hempstead"/>
    <x v="15"/>
    <n v="11550"/>
    <x v="3"/>
    <s v="TEC-CO-10004202"/>
    <x v="2"/>
    <x v="16"/>
    <s v="Brother DCP1000 Digital 3 in 1 Multifunction Machine"/>
    <n v="479.98399999999998"/>
    <n v="2"/>
    <n v="0.2"/>
    <x v="3824"/>
    <x v="2"/>
    <x v="0"/>
    <x v="0"/>
    <x v="4"/>
  </r>
  <r>
    <n v="8572"/>
    <s v="CA-2016-162222"/>
    <d v="2016-04-03T00:00:00"/>
    <d v="2016-04-03T00:00:00"/>
    <s v="Same Day"/>
    <s v="SR-20740"/>
    <x v="256"/>
    <x v="2"/>
    <s v="United States"/>
    <s v="Dallas"/>
    <x v="5"/>
    <n v="75081"/>
    <x v="2"/>
    <s v="OFF-PA-10003893"/>
    <x v="1"/>
    <x v="10"/>
    <s v="Xerox 1962"/>
    <n v="10.272"/>
    <n v="3"/>
    <n v="0.2"/>
    <x v="1583"/>
    <x v="2"/>
    <x v="0"/>
    <x v="1"/>
    <x v="3"/>
  </r>
  <r>
    <n v="8573"/>
    <s v="CA-2014-121629"/>
    <d v="2014-11-28T00:00:00"/>
    <d v="2014-12-02T00:00:00"/>
    <s v="Standard Class"/>
    <s v="BT-11680"/>
    <x v="537"/>
    <x v="0"/>
    <s v="United States"/>
    <s v="Houston"/>
    <x v="5"/>
    <n v="77041"/>
    <x v="2"/>
    <s v="TEC-MA-10004679"/>
    <x v="2"/>
    <x v="15"/>
    <s v="StarTech.com 10/100 VDSL2 Ethernet Extender Kit"/>
    <n v="998.85"/>
    <n v="5"/>
    <n v="0.4"/>
    <x v="6467"/>
    <x v="1"/>
    <x v="2"/>
    <x v="0"/>
    <x v="0"/>
  </r>
  <r>
    <n v="8574"/>
    <s v="CA-2015-164623"/>
    <d v="2015-10-20T00:00:00"/>
    <d v="2015-10-22T00:00:00"/>
    <s v="First Class"/>
    <s v="MS-17770"/>
    <x v="474"/>
    <x v="0"/>
    <s v="United States"/>
    <s v="New York City"/>
    <x v="15"/>
    <n v="10035"/>
    <x v="3"/>
    <s v="OFF-PA-10000249"/>
    <x v="1"/>
    <x v="10"/>
    <s v="Easy-staple paper"/>
    <n v="24.56"/>
    <n v="2"/>
    <n v="0"/>
    <x v="342"/>
    <x v="0"/>
    <x v="1"/>
    <x v="0"/>
    <x v="2"/>
  </r>
  <r>
    <n v="8575"/>
    <s v="CA-2014-159849"/>
    <d v="2014-09-19T00:00:00"/>
    <d v="2014-09-19T00:00:00"/>
    <s v="Same Day"/>
    <s v="JK-15640"/>
    <x v="82"/>
    <x v="2"/>
    <s v="United States"/>
    <s v="San Francisco"/>
    <x v="1"/>
    <n v="94110"/>
    <x v="1"/>
    <s v="OFF-FA-10000053"/>
    <x v="1"/>
    <x v="13"/>
    <s v="Revere Boxed Rubber Bands by Revere"/>
    <n v="5.67"/>
    <n v="3"/>
    <n v="0"/>
    <x v="2116"/>
    <x v="0"/>
    <x v="2"/>
    <x v="2"/>
    <x v="8"/>
  </r>
  <r>
    <n v="8576"/>
    <s v="CA-2017-101273"/>
    <d v="2017-08-27T00:00:00"/>
    <d v="2017-08-30T00:00:00"/>
    <s v="Second Class"/>
    <s v="ST-20530"/>
    <x v="461"/>
    <x v="0"/>
    <s v="United States"/>
    <s v="Port Saint Lucie"/>
    <x v="2"/>
    <n v="34952"/>
    <x v="0"/>
    <s v="OFF-AP-10000804"/>
    <x v="1"/>
    <x v="9"/>
    <s v="Hoover Portapower Portable Vacuum"/>
    <n v="14.336"/>
    <n v="4"/>
    <n v="0.2"/>
    <x v="6468"/>
    <x v="2"/>
    <x v="3"/>
    <x v="2"/>
    <x v="6"/>
  </r>
  <r>
    <n v="8577"/>
    <s v="CA-2017-106747"/>
    <d v="2017-07-03T00:00:00"/>
    <d v="2017-07-04T00:00:00"/>
    <s v="First Class"/>
    <s v="TS-21505"/>
    <x v="700"/>
    <x v="0"/>
    <s v="United States"/>
    <s v="Concord"/>
    <x v="38"/>
    <n v="3301"/>
    <x v="3"/>
    <s v="FUR-FU-10004188"/>
    <x v="0"/>
    <x v="5"/>
    <s v="Luxo Professional Combination Clamp-On Lamps"/>
    <n v="102.3"/>
    <n v="1"/>
    <n v="0"/>
    <x v="816"/>
    <x v="0"/>
    <x v="3"/>
    <x v="2"/>
    <x v="7"/>
  </r>
  <r>
    <n v="8578"/>
    <s v="CA-2017-146164"/>
    <d v="2017-12-22T00:00:00"/>
    <d v="2017-12-26T00:00:00"/>
    <s v="Standard Class"/>
    <s v="CM-12190"/>
    <x v="496"/>
    <x v="0"/>
    <s v="United States"/>
    <s v="Rochester"/>
    <x v="11"/>
    <n v="55901"/>
    <x v="2"/>
    <s v="FUR-TA-10004915"/>
    <x v="0"/>
    <x v="3"/>
    <s v="Office Impressions End Table, 20-1/2&quot;H x 24&quot;W x 20&quot;D"/>
    <n v="607.52"/>
    <n v="2"/>
    <n v="0"/>
    <x v="6469"/>
    <x v="0"/>
    <x v="3"/>
    <x v="0"/>
    <x v="4"/>
  </r>
  <r>
    <n v="8579"/>
    <s v="CA-2017-146164"/>
    <d v="2017-12-22T00:00:00"/>
    <d v="2017-12-26T00:00:00"/>
    <s v="Standard Class"/>
    <s v="CM-12190"/>
    <x v="496"/>
    <x v="0"/>
    <s v="United States"/>
    <s v="Rochester"/>
    <x v="11"/>
    <n v="55901"/>
    <x v="2"/>
    <s v="OFF-ST-10001228"/>
    <x v="1"/>
    <x v="4"/>
    <s v="Personal File Boxes with Fold-Down Carry Handle"/>
    <n v="31.16"/>
    <n v="2"/>
    <n v="0"/>
    <x v="6470"/>
    <x v="0"/>
    <x v="3"/>
    <x v="0"/>
    <x v="4"/>
  </r>
  <r>
    <n v="8580"/>
    <s v="CA-2016-111605"/>
    <d v="2016-12-27T00:00:00"/>
    <d v="2017-01-02T00:00:00"/>
    <s v="Standard Class"/>
    <s v="JW-15955"/>
    <x v="527"/>
    <x v="0"/>
    <s v="United States"/>
    <s v="Louisville"/>
    <x v="0"/>
    <n v="40214"/>
    <x v="0"/>
    <s v="OFF-LA-10002368"/>
    <x v="1"/>
    <x v="2"/>
    <s v="Avery 479"/>
    <n v="2.61"/>
    <n v="1"/>
    <n v="0"/>
    <x v="547"/>
    <x v="0"/>
    <x v="0"/>
    <x v="0"/>
    <x v="4"/>
  </r>
  <r>
    <n v="8581"/>
    <s v="CA-2014-130673"/>
    <d v="2014-05-20T00:00:00"/>
    <d v="2014-05-22T00:00:00"/>
    <s v="Second Class"/>
    <s v="MC-17590"/>
    <x v="565"/>
    <x v="1"/>
    <s v="United States"/>
    <s v="San Marcos"/>
    <x v="5"/>
    <n v="78666"/>
    <x v="2"/>
    <s v="FUR-FU-10003489"/>
    <x v="0"/>
    <x v="5"/>
    <s v="Contemporary Borderless Frame"/>
    <n v="10.332000000000001"/>
    <n v="3"/>
    <n v="0.6"/>
    <x v="6471"/>
    <x v="1"/>
    <x v="2"/>
    <x v="1"/>
    <x v="5"/>
  </r>
  <r>
    <n v="8582"/>
    <s v="CA-2014-130673"/>
    <d v="2014-05-20T00:00:00"/>
    <d v="2014-05-22T00:00:00"/>
    <s v="Second Class"/>
    <s v="MC-17590"/>
    <x v="565"/>
    <x v="1"/>
    <s v="United States"/>
    <s v="San Marcos"/>
    <x v="5"/>
    <n v="78666"/>
    <x v="2"/>
    <s v="OFF-PA-10000289"/>
    <x v="1"/>
    <x v="10"/>
    <s v="Xerox 213"/>
    <n v="10.368"/>
    <n v="2"/>
    <n v="0.2"/>
    <x v="572"/>
    <x v="2"/>
    <x v="2"/>
    <x v="1"/>
    <x v="5"/>
  </r>
  <r>
    <n v="8583"/>
    <s v="CA-2014-130673"/>
    <d v="2014-05-20T00:00:00"/>
    <d v="2014-05-22T00:00:00"/>
    <s v="Second Class"/>
    <s v="MC-17590"/>
    <x v="565"/>
    <x v="1"/>
    <s v="United States"/>
    <s v="San Marcos"/>
    <x v="5"/>
    <n v="78666"/>
    <x v="2"/>
    <s v="TEC-AC-10004227"/>
    <x v="2"/>
    <x v="11"/>
    <s v="SanDisk Ultra 16 GB MicroSDHC Class 10 Memory Card"/>
    <n v="20.783999999999999"/>
    <n v="2"/>
    <n v="0.2"/>
    <x v="6472"/>
    <x v="2"/>
    <x v="2"/>
    <x v="1"/>
    <x v="5"/>
  </r>
  <r>
    <n v="8584"/>
    <s v="CA-2014-130673"/>
    <d v="2014-05-20T00:00:00"/>
    <d v="2014-05-22T00:00:00"/>
    <s v="Second Class"/>
    <s v="MC-17590"/>
    <x v="565"/>
    <x v="1"/>
    <s v="United States"/>
    <s v="San Marcos"/>
    <x v="5"/>
    <n v="78666"/>
    <x v="2"/>
    <s v="OFF-ST-10000636"/>
    <x v="1"/>
    <x v="4"/>
    <s v="Rogers Profile Extra Capacity Storage Tub"/>
    <n v="66.959999999999994"/>
    <n v="5"/>
    <n v="0.2"/>
    <x v="6473"/>
    <x v="2"/>
    <x v="2"/>
    <x v="1"/>
    <x v="5"/>
  </r>
  <r>
    <n v="8585"/>
    <s v="CA-2014-104808"/>
    <d v="2014-02-04T00:00:00"/>
    <d v="2014-02-08T00:00:00"/>
    <s v="Second Class"/>
    <s v="MH-17440"/>
    <x v="775"/>
    <x v="1"/>
    <s v="United States"/>
    <s v="Escondido"/>
    <x v="1"/>
    <n v="92025"/>
    <x v="1"/>
    <s v="OFF-BI-10003676"/>
    <x v="1"/>
    <x v="8"/>
    <s v="GBC Standard Recycled Report Covers, Clear Plastic Sheets"/>
    <n v="17.248000000000001"/>
    <n v="2"/>
    <n v="0.2"/>
    <x v="3374"/>
    <x v="2"/>
    <x v="2"/>
    <x v="3"/>
    <x v="11"/>
  </r>
  <r>
    <n v="8586"/>
    <s v="US-2017-132927"/>
    <d v="2017-12-09T00:00:00"/>
    <d v="2017-12-15T00:00:00"/>
    <s v="Standard Class"/>
    <s v="RD-19720"/>
    <x v="742"/>
    <x v="0"/>
    <s v="United States"/>
    <s v="Philadelphia"/>
    <x v="9"/>
    <n v="19134"/>
    <x v="3"/>
    <s v="OFF-BI-10001116"/>
    <x v="1"/>
    <x v="8"/>
    <s v="Wilson Jones 1&quot; Hanging DublLock Ring Binders"/>
    <n v="11.087999999999999"/>
    <n v="7"/>
    <n v="0.7"/>
    <x v="2369"/>
    <x v="1"/>
    <x v="3"/>
    <x v="0"/>
    <x v="4"/>
  </r>
  <r>
    <n v="8587"/>
    <s v="CA-2017-162015"/>
    <d v="2017-07-11T00:00:00"/>
    <d v="2017-07-18T00:00:00"/>
    <s v="Standard Class"/>
    <s v="KB-16240"/>
    <x v="208"/>
    <x v="1"/>
    <s v="United States"/>
    <s v="Los Angeles"/>
    <x v="1"/>
    <n v="90049"/>
    <x v="1"/>
    <s v="TEC-AC-10003832"/>
    <x v="2"/>
    <x v="11"/>
    <s v="Logitech P710e Mobile Speakerphone"/>
    <n v="1287.45"/>
    <n v="5"/>
    <n v="0"/>
    <x v="2929"/>
    <x v="0"/>
    <x v="3"/>
    <x v="2"/>
    <x v="7"/>
  </r>
  <r>
    <n v="8588"/>
    <s v="CA-2017-162015"/>
    <d v="2017-07-11T00:00:00"/>
    <d v="2017-07-18T00:00:00"/>
    <s v="Standard Class"/>
    <s v="KB-16240"/>
    <x v="208"/>
    <x v="1"/>
    <s v="United States"/>
    <s v="Los Angeles"/>
    <x v="1"/>
    <n v="90049"/>
    <x v="1"/>
    <s v="OFF-AP-10003040"/>
    <x v="1"/>
    <x v="9"/>
    <s v="Fellowes 8 Outlet Superior Workstation Surge Protector w/o Phone/Fax/Modem Protection"/>
    <n v="168.1"/>
    <n v="5"/>
    <n v="0"/>
    <x v="5386"/>
    <x v="0"/>
    <x v="3"/>
    <x v="2"/>
    <x v="7"/>
  </r>
  <r>
    <n v="8589"/>
    <s v="CA-2015-138492"/>
    <d v="2015-05-15T00:00:00"/>
    <d v="2015-05-22T00:00:00"/>
    <s v="Standard Class"/>
    <s v="FC-14335"/>
    <x v="712"/>
    <x v="1"/>
    <s v="United States"/>
    <s v="Philadelphia"/>
    <x v="9"/>
    <n v="19140"/>
    <x v="3"/>
    <s v="OFF-ST-10002583"/>
    <x v="1"/>
    <x v="4"/>
    <s v="Fellowes Neat Ideas Storage Cubes"/>
    <n v="51.968000000000004"/>
    <n v="2"/>
    <n v="0.2"/>
    <x v="6474"/>
    <x v="2"/>
    <x v="1"/>
    <x v="1"/>
    <x v="5"/>
  </r>
  <r>
    <n v="8590"/>
    <s v="CA-2017-145338"/>
    <d v="2017-01-29T00:00:00"/>
    <d v="2017-02-01T00:00:00"/>
    <s v="First Class"/>
    <s v="BD-11770"/>
    <x v="420"/>
    <x v="0"/>
    <s v="United States"/>
    <s v="Philadelphia"/>
    <x v="9"/>
    <n v="19120"/>
    <x v="3"/>
    <s v="OFF-AR-10002053"/>
    <x v="1"/>
    <x v="6"/>
    <s v="Premium Writing Pencils, Soft, #2 by Central Association for the Blind"/>
    <n v="4.7679999999999998"/>
    <n v="2"/>
    <n v="0.2"/>
    <x v="6475"/>
    <x v="2"/>
    <x v="3"/>
    <x v="3"/>
    <x v="9"/>
  </r>
  <r>
    <n v="8591"/>
    <s v="CA-2017-126676"/>
    <d v="2017-09-29T00:00:00"/>
    <d v="2017-10-01T00:00:00"/>
    <s v="First Class"/>
    <s v="FH-14365"/>
    <x v="92"/>
    <x v="1"/>
    <s v="United States"/>
    <s v="Hempstead"/>
    <x v="15"/>
    <n v="11550"/>
    <x v="3"/>
    <s v="OFF-EN-10004846"/>
    <x v="1"/>
    <x v="12"/>
    <s v="Letter or Legal Size Expandable Poly String Tie Envelopes"/>
    <n v="7.98"/>
    <n v="3"/>
    <n v="0"/>
    <x v="6476"/>
    <x v="0"/>
    <x v="3"/>
    <x v="2"/>
    <x v="8"/>
  </r>
  <r>
    <n v="8592"/>
    <s v="CA-2017-101700"/>
    <d v="2017-04-23T00:00:00"/>
    <d v="2017-04-26T00:00:00"/>
    <s v="First Class"/>
    <s v="SO-20335"/>
    <x v="2"/>
    <x v="0"/>
    <s v="United States"/>
    <s v="Greeley"/>
    <x v="22"/>
    <n v="80634"/>
    <x v="1"/>
    <s v="OFF-EN-10003134"/>
    <x v="1"/>
    <x v="12"/>
    <s v="Staple envelope"/>
    <n v="18.687999999999999"/>
    <n v="2"/>
    <n v="0.2"/>
    <x v="6477"/>
    <x v="2"/>
    <x v="3"/>
    <x v="1"/>
    <x v="3"/>
  </r>
  <r>
    <n v="8593"/>
    <s v="CA-2017-101700"/>
    <d v="2017-04-23T00:00:00"/>
    <d v="2017-04-26T00:00:00"/>
    <s v="First Class"/>
    <s v="SO-20335"/>
    <x v="2"/>
    <x v="0"/>
    <s v="United States"/>
    <s v="Greeley"/>
    <x v="22"/>
    <n v="80634"/>
    <x v="1"/>
    <s v="FUR-FU-10001025"/>
    <x v="0"/>
    <x v="5"/>
    <s v="Eldon Imàge Series Desk Accessories, Clear"/>
    <n v="11.664"/>
    <n v="3"/>
    <n v="0.2"/>
    <x v="6478"/>
    <x v="2"/>
    <x v="3"/>
    <x v="1"/>
    <x v="3"/>
  </r>
  <r>
    <n v="8594"/>
    <s v="CA-2017-159667"/>
    <d v="2017-11-09T00:00:00"/>
    <d v="2017-11-13T00:00:00"/>
    <s v="Standard Class"/>
    <s v="PM-19135"/>
    <x v="327"/>
    <x v="2"/>
    <s v="United States"/>
    <s v="Jacksonville"/>
    <x v="2"/>
    <n v="32216"/>
    <x v="0"/>
    <s v="TEC-AC-10002567"/>
    <x v="2"/>
    <x v="11"/>
    <s v="Logitech G602 Wireless Gaming Mouse"/>
    <n v="191.976"/>
    <n v="3"/>
    <n v="0.2"/>
    <x v="6479"/>
    <x v="2"/>
    <x v="3"/>
    <x v="0"/>
    <x v="0"/>
  </r>
  <r>
    <n v="8595"/>
    <s v="CA-2017-159667"/>
    <d v="2017-11-09T00:00:00"/>
    <d v="2017-11-13T00:00:00"/>
    <s v="Standard Class"/>
    <s v="PM-19135"/>
    <x v="327"/>
    <x v="2"/>
    <s v="United States"/>
    <s v="Jacksonville"/>
    <x v="2"/>
    <n v="32216"/>
    <x v="0"/>
    <s v="TEC-PH-10004094"/>
    <x v="2"/>
    <x v="7"/>
    <s v="Motorola L703CM"/>
    <n v="499.16800000000001"/>
    <n v="4"/>
    <n v="0.2"/>
    <x v="2729"/>
    <x v="2"/>
    <x v="3"/>
    <x v="0"/>
    <x v="0"/>
  </r>
  <r>
    <n v="8596"/>
    <s v="CA-2014-111934"/>
    <d v="2014-05-05T00:00:00"/>
    <d v="2014-05-07T00:00:00"/>
    <s v="First Class"/>
    <s v="GD-14590"/>
    <x v="241"/>
    <x v="1"/>
    <s v="United States"/>
    <s v="Arlington"/>
    <x v="17"/>
    <n v="22204"/>
    <x v="0"/>
    <s v="OFF-BI-10004364"/>
    <x v="1"/>
    <x v="8"/>
    <s v="Storex Dura Pro Binders"/>
    <n v="11.88"/>
    <n v="2"/>
    <n v="0"/>
    <x v="6480"/>
    <x v="0"/>
    <x v="2"/>
    <x v="1"/>
    <x v="5"/>
  </r>
  <r>
    <n v="8597"/>
    <s v="CA-2014-111934"/>
    <d v="2014-05-05T00:00:00"/>
    <d v="2014-05-07T00:00:00"/>
    <s v="First Class"/>
    <s v="GD-14590"/>
    <x v="241"/>
    <x v="1"/>
    <s v="United States"/>
    <s v="Arlington"/>
    <x v="17"/>
    <n v="22204"/>
    <x v="0"/>
    <s v="OFF-PA-10000474"/>
    <x v="1"/>
    <x v="10"/>
    <s v="Easy-staple paper"/>
    <n v="35.44"/>
    <n v="1"/>
    <n v="0"/>
    <x v="133"/>
    <x v="0"/>
    <x v="2"/>
    <x v="1"/>
    <x v="5"/>
  </r>
  <r>
    <n v="8598"/>
    <s v="US-2016-117387"/>
    <d v="2016-10-27T00:00:00"/>
    <d v="2016-10-31T00:00:00"/>
    <s v="Standard Class"/>
    <s v="PA-19060"/>
    <x v="50"/>
    <x v="2"/>
    <s v="United States"/>
    <s v="San Francisco"/>
    <x v="1"/>
    <n v="94122"/>
    <x v="1"/>
    <s v="OFF-BI-10004308"/>
    <x v="1"/>
    <x v="8"/>
    <s v="Avery Legal 4-Ring Binder"/>
    <n v="67.135999999999996"/>
    <n v="4"/>
    <n v="0.2"/>
    <x v="1830"/>
    <x v="2"/>
    <x v="0"/>
    <x v="0"/>
    <x v="2"/>
  </r>
  <r>
    <n v="8599"/>
    <s v="CA-2014-141110"/>
    <d v="2014-11-26T00:00:00"/>
    <d v="2014-12-01T00:00:00"/>
    <s v="Standard Class"/>
    <s v="LS-17200"/>
    <x v="624"/>
    <x v="1"/>
    <s v="United States"/>
    <s v="Fresno"/>
    <x v="1"/>
    <n v="93727"/>
    <x v="1"/>
    <s v="OFF-BI-10002012"/>
    <x v="1"/>
    <x v="8"/>
    <s v="Wilson Jones Easy Flow II Sheet Lifters"/>
    <n v="4.32"/>
    <n v="3"/>
    <n v="0.2"/>
    <x v="1016"/>
    <x v="2"/>
    <x v="2"/>
    <x v="0"/>
    <x v="0"/>
  </r>
  <r>
    <n v="8600"/>
    <s v="CA-2014-141110"/>
    <d v="2014-11-26T00:00:00"/>
    <d v="2014-12-01T00:00:00"/>
    <s v="Standard Class"/>
    <s v="LS-17200"/>
    <x v="624"/>
    <x v="1"/>
    <s v="United States"/>
    <s v="Fresno"/>
    <x v="1"/>
    <n v="93727"/>
    <x v="1"/>
    <s v="OFF-PA-10002586"/>
    <x v="1"/>
    <x v="10"/>
    <s v="Xerox 1970"/>
    <n v="14.94"/>
    <n v="3"/>
    <n v="0"/>
    <x v="1937"/>
    <x v="0"/>
    <x v="2"/>
    <x v="0"/>
    <x v="0"/>
  </r>
  <r>
    <n v="8601"/>
    <s v="CA-2014-141110"/>
    <d v="2014-11-26T00:00:00"/>
    <d v="2014-12-01T00:00:00"/>
    <s v="Standard Class"/>
    <s v="LS-17200"/>
    <x v="624"/>
    <x v="1"/>
    <s v="United States"/>
    <s v="Fresno"/>
    <x v="1"/>
    <n v="93727"/>
    <x v="1"/>
    <s v="OFF-AP-10000692"/>
    <x v="1"/>
    <x v="9"/>
    <s v="Fellowes Mighty 8 Compact Surge Protector"/>
    <n v="40.54"/>
    <n v="2"/>
    <n v="0"/>
    <x v="6481"/>
    <x v="0"/>
    <x v="2"/>
    <x v="0"/>
    <x v="0"/>
  </r>
  <r>
    <n v="8602"/>
    <s v="CA-2014-141110"/>
    <d v="2014-11-26T00:00:00"/>
    <d v="2014-12-01T00:00:00"/>
    <s v="Standard Class"/>
    <s v="LS-17200"/>
    <x v="624"/>
    <x v="1"/>
    <s v="United States"/>
    <s v="Fresno"/>
    <x v="1"/>
    <n v="93727"/>
    <x v="1"/>
    <s v="OFF-BI-10001553"/>
    <x v="1"/>
    <x v="8"/>
    <s v="SpineVue Locking Slant-D Ring Binders by Cardinal"/>
    <n v="7.3120000000000003"/>
    <n v="1"/>
    <n v="0.2"/>
    <x v="1869"/>
    <x v="2"/>
    <x v="2"/>
    <x v="0"/>
    <x v="0"/>
  </r>
  <r>
    <n v="8603"/>
    <s v="US-2014-133949"/>
    <d v="2014-12-31T00:00:00"/>
    <d v="2014-12-31T00:00:00"/>
    <s v="Same Day"/>
    <s v="JL-15175"/>
    <x v="311"/>
    <x v="2"/>
    <s v="United States"/>
    <s v="Reno"/>
    <x v="33"/>
    <n v="89502"/>
    <x v="1"/>
    <s v="TEC-PH-10004908"/>
    <x v="2"/>
    <x v="7"/>
    <s v="Panasonic KX TS3282W Corded phone"/>
    <n v="475.94400000000002"/>
    <n v="7"/>
    <n v="0.2"/>
    <x v="6482"/>
    <x v="2"/>
    <x v="2"/>
    <x v="0"/>
    <x v="4"/>
  </r>
  <r>
    <n v="8604"/>
    <s v="US-2016-116365"/>
    <d v="2016-01-03T00:00:00"/>
    <d v="2016-01-08T00:00:00"/>
    <s v="Standard Class"/>
    <s v="CA-12310"/>
    <x v="119"/>
    <x v="1"/>
    <s v="United States"/>
    <s v="San Antonio"/>
    <x v="5"/>
    <n v="78207"/>
    <x v="2"/>
    <s v="TEC-AC-10002217"/>
    <x v="2"/>
    <x v="11"/>
    <s v="Imation Clip USB flash drive - 8 GB"/>
    <n v="30.08"/>
    <n v="2"/>
    <n v="0.2"/>
    <x v="6483"/>
    <x v="2"/>
    <x v="0"/>
    <x v="3"/>
    <x v="9"/>
  </r>
  <r>
    <n v="8605"/>
    <s v="US-2016-116365"/>
    <d v="2016-01-03T00:00:00"/>
    <d v="2016-01-08T00:00:00"/>
    <s v="Standard Class"/>
    <s v="CA-12310"/>
    <x v="119"/>
    <x v="1"/>
    <s v="United States"/>
    <s v="San Antonio"/>
    <x v="5"/>
    <n v="78207"/>
    <x v="2"/>
    <s v="TEC-AC-10002942"/>
    <x v="2"/>
    <x v="11"/>
    <s v="WD My Passport Ultra 1TB Portable External Hard Drive"/>
    <n v="165.6"/>
    <n v="3"/>
    <n v="0.2"/>
    <x v="6372"/>
    <x v="2"/>
    <x v="0"/>
    <x v="3"/>
    <x v="9"/>
  </r>
  <r>
    <n v="8606"/>
    <s v="US-2016-116365"/>
    <d v="2016-01-03T00:00:00"/>
    <d v="2016-01-08T00:00:00"/>
    <s v="Standard Class"/>
    <s v="CA-12310"/>
    <x v="119"/>
    <x v="1"/>
    <s v="United States"/>
    <s v="San Antonio"/>
    <x v="5"/>
    <n v="78207"/>
    <x v="2"/>
    <s v="TEC-PH-10002890"/>
    <x v="2"/>
    <x v="7"/>
    <s v="AT&amp;T 17929 Lendline Telephone"/>
    <n v="180.96"/>
    <n v="5"/>
    <n v="0.2"/>
    <x v="5124"/>
    <x v="2"/>
    <x v="0"/>
    <x v="3"/>
    <x v="9"/>
  </r>
  <r>
    <n v="8607"/>
    <s v="CA-2017-162936"/>
    <d v="2017-08-18T00:00:00"/>
    <d v="2017-08-22T00:00:00"/>
    <s v="Standard Class"/>
    <s v="CM-12160"/>
    <x v="380"/>
    <x v="0"/>
    <s v="United States"/>
    <s v="New Bedford"/>
    <x v="31"/>
    <n v="2740"/>
    <x v="3"/>
    <s v="TEC-AC-10003614"/>
    <x v="2"/>
    <x v="11"/>
    <s v="Verbatim 25 GB 6x Blu-ray Single Layer Recordable Disc, 10/Pack"/>
    <n v="23.18"/>
    <n v="2"/>
    <n v="0"/>
    <x v="6484"/>
    <x v="0"/>
    <x v="3"/>
    <x v="2"/>
    <x v="6"/>
  </r>
  <r>
    <n v="8608"/>
    <s v="CA-2014-151946"/>
    <d v="2014-06-04T00:00:00"/>
    <d v="2014-06-09T00:00:00"/>
    <s v="Standard Class"/>
    <s v="BT-11440"/>
    <x v="590"/>
    <x v="0"/>
    <s v="United States"/>
    <s v="New York City"/>
    <x v="15"/>
    <n v="10035"/>
    <x v="3"/>
    <s v="FUR-FU-10002878"/>
    <x v="0"/>
    <x v="5"/>
    <s v="Seth Thomas 14&quot; Day/Date Wall Clock"/>
    <n v="56.96"/>
    <n v="2"/>
    <n v="0"/>
    <x v="6485"/>
    <x v="0"/>
    <x v="2"/>
    <x v="1"/>
    <x v="1"/>
  </r>
  <r>
    <n v="8609"/>
    <s v="CA-2014-151946"/>
    <d v="2014-06-04T00:00:00"/>
    <d v="2014-06-09T00:00:00"/>
    <s v="Standard Class"/>
    <s v="BT-11440"/>
    <x v="590"/>
    <x v="0"/>
    <s v="United States"/>
    <s v="New York City"/>
    <x v="15"/>
    <n v="10035"/>
    <x v="3"/>
    <s v="OFF-AP-10001626"/>
    <x v="1"/>
    <x v="9"/>
    <s v="Commercial WindTunnel Clean Air Upright Vacuum, Replacement Belts, Filtration Bags"/>
    <n v="15.56"/>
    <n v="4"/>
    <n v="0"/>
    <x v="6486"/>
    <x v="0"/>
    <x v="2"/>
    <x v="1"/>
    <x v="1"/>
  </r>
  <r>
    <n v="8610"/>
    <s v="CA-2014-151946"/>
    <d v="2014-06-04T00:00:00"/>
    <d v="2014-06-09T00:00:00"/>
    <s v="Standard Class"/>
    <s v="BT-11440"/>
    <x v="590"/>
    <x v="0"/>
    <s v="United States"/>
    <s v="New York City"/>
    <x v="15"/>
    <n v="10035"/>
    <x v="3"/>
    <s v="FUR-BO-10003272"/>
    <x v="0"/>
    <x v="0"/>
    <s v="O'Sullivan Living Dimensions 5-Shelf Bookcases"/>
    <n v="353.56799999999998"/>
    <n v="2"/>
    <n v="0.2"/>
    <x v="4303"/>
    <x v="2"/>
    <x v="2"/>
    <x v="1"/>
    <x v="1"/>
  </r>
  <r>
    <n v="8611"/>
    <s v="CA-2014-151946"/>
    <d v="2014-06-04T00:00:00"/>
    <d v="2014-06-09T00:00:00"/>
    <s v="Standard Class"/>
    <s v="BT-11440"/>
    <x v="590"/>
    <x v="0"/>
    <s v="United States"/>
    <s v="New York City"/>
    <x v="15"/>
    <n v="10035"/>
    <x v="3"/>
    <s v="FUR-FU-10002191"/>
    <x v="0"/>
    <x v="5"/>
    <s v="G.E. Halogen Desk Lamp Bulbs"/>
    <n v="13.96"/>
    <n v="2"/>
    <n v="0"/>
    <x v="952"/>
    <x v="0"/>
    <x v="2"/>
    <x v="1"/>
    <x v="1"/>
  </r>
  <r>
    <n v="8612"/>
    <s v="CA-2017-123624"/>
    <d v="2017-11-13T00:00:00"/>
    <d v="2017-11-17T00:00:00"/>
    <s v="Second Class"/>
    <s v="SE-20110"/>
    <x v="339"/>
    <x v="0"/>
    <s v="United States"/>
    <s v="Oxnard"/>
    <x v="1"/>
    <n v="93030"/>
    <x v="1"/>
    <s v="TEC-AC-10000682"/>
    <x v="2"/>
    <x v="11"/>
    <s v="Kensington K72356US Mouse-in-a-Box USB Desktop Mouse"/>
    <n v="82.95"/>
    <n v="5"/>
    <n v="0"/>
    <x v="2205"/>
    <x v="0"/>
    <x v="3"/>
    <x v="0"/>
    <x v="0"/>
  </r>
  <r>
    <n v="8613"/>
    <s v="CA-2016-146437"/>
    <d v="2016-01-28T00:00:00"/>
    <d v="2016-02-01T00:00:00"/>
    <s v="Second Class"/>
    <s v="HG-14965"/>
    <x v="428"/>
    <x v="1"/>
    <s v="United States"/>
    <s v="Los Angeles"/>
    <x v="1"/>
    <n v="90036"/>
    <x v="1"/>
    <s v="OFF-AR-10000588"/>
    <x v="1"/>
    <x v="6"/>
    <s v="Newell 345"/>
    <n v="39.68"/>
    <n v="2"/>
    <n v="0"/>
    <x v="2132"/>
    <x v="0"/>
    <x v="0"/>
    <x v="3"/>
    <x v="9"/>
  </r>
  <r>
    <n v="8614"/>
    <s v="CA-2016-138233"/>
    <d v="2016-11-09T00:00:00"/>
    <d v="2016-11-14T00:00:00"/>
    <s v="Standard Class"/>
    <s v="PF-19165"/>
    <x v="58"/>
    <x v="0"/>
    <s v="United States"/>
    <s v="Oakland"/>
    <x v="1"/>
    <n v="94601"/>
    <x v="1"/>
    <s v="TEC-AC-10002001"/>
    <x v="2"/>
    <x v="11"/>
    <s v="Logitech Wireless Gaming Headset G930"/>
    <n v="479.97"/>
    <n v="3"/>
    <n v="0"/>
    <x v="6428"/>
    <x v="0"/>
    <x v="0"/>
    <x v="0"/>
    <x v="0"/>
  </r>
  <r>
    <n v="8615"/>
    <s v="CA-2016-165918"/>
    <d v="2016-09-10T00:00:00"/>
    <d v="2016-09-14T00:00:00"/>
    <s v="Standard Class"/>
    <s v="BD-11770"/>
    <x v="420"/>
    <x v="0"/>
    <s v="United States"/>
    <s v="Edmonds"/>
    <x v="4"/>
    <n v="98026"/>
    <x v="1"/>
    <s v="OFF-LA-10003720"/>
    <x v="1"/>
    <x v="2"/>
    <s v="Avery 487"/>
    <n v="7.38"/>
    <n v="2"/>
    <n v="0"/>
    <x v="1646"/>
    <x v="0"/>
    <x v="0"/>
    <x v="2"/>
    <x v="8"/>
  </r>
  <r>
    <n v="8616"/>
    <s v="CA-2016-165918"/>
    <d v="2016-09-10T00:00:00"/>
    <d v="2016-09-14T00:00:00"/>
    <s v="Standard Class"/>
    <s v="BD-11770"/>
    <x v="420"/>
    <x v="0"/>
    <s v="United States"/>
    <s v="Edmonds"/>
    <x v="4"/>
    <n v="98026"/>
    <x v="1"/>
    <s v="OFF-BI-10004364"/>
    <x v="1"/>
    <x v="8"/>
    <s v="Storex Dura Pro Binders"/>
    <n v="14.256"/>
    <n v="3"/>
    <n v="0.2"/>
    <x v="6487"/>
    <x v="2"/>
    <x v="0"/>
    <x v="2"/>
    <x v="8"/>
  </r>
  <r>
    <n v="8617"/>
    <s v="CA-2016-165918"/>
    <d v="2016-09-10T00:00:00"/>
    <d v="2016-09-14T00:00:00"/>
    <s v="Standard Class"/>
    <s v="BD-11770"/>
    <x v="420"/>
    <x v="0"/>
    <s v="United States"/>
    <s v="Edmonds"/>
    <x v="4"/>
    <n v="98026"/>
    <x v="1"/>
    <s v="OFF-PA-10000100"/>
    <x v="1"/>
    <x v="10"/>
    <s v="Xerox 1945"/>
    <n v="81.98"/>
    <n v="2"/>
    <n v="0"/>
    <x v="2883"/>
    <x v="0"/>
    <x v="0"/>
    <x v="2"/>
    <x v="8"/>
  </r>
  <r>
    <n v="8618"/>
    <s v="CA-2016-165918"/>
    <d v="2016-09-10T00:00:00"/>
    <d v="2016-09-14T00:00:00"/>
    <s v="Standard Class"/>
    <s v="BD-11770"/>
    <x v="420"/>
    <x v="0"/>
    <s v="United States"/>
    <s v="Edmonds"/>
    <x v="4"/>
    <n v="98026"/>
    <x v="1"/>
    <s v="OFF-BI-10004826"/>
    <x v="1"/>
    <x v="8"/>
    <s v="JM Magazine Binder"/>
    <n v="39.624000000000002"/>
    <n v="3"/>
    <n v="0.2"/>
    <x v="6488"/>
    <x v="2"/>
    <x v="0"/>
    <x v="2"/>
    <x v="8"/>
  </r>
  <r>
    <n v="8619"/>
    <s v="CA-2017-117513"/>
    <d v="2017-03-03T00:00:00"/>
    <d v="2017-03-08T00:00:00"/>
    <s v="Standard Class"/>
    <s v="BT-11395"/>
    <x v="387"/>
    <x v="1"/>
    <s v="United States"/>
    <s v="Los Angeles"/>
    <x v="1"/>
    <n v="90004"/>
    <x v="1"/>
    <s v="FUR-TA-10001520"/>
    <x v="0"/>
    <x v="3"/>
    <s v="Lesro Sheffield Collection Coffee Table, End Table, Center Table, Corner Table"/>
    <n v="399.67200000000003"/>
    <n v="7"/>
    <n v="0.2"/>
    <x v="4337"/>
    <x v="2"/>
    <x v="3"/>
    <x v="3"/>
    <x v="10"/>
  </r>
  <r>
    <n v="8620"/>
    <s v="CA-2017-132437"/>
    <d v="2017-09-08T00:00:00"/>
    <d v="2017-09-13T00:00:00"/>
    <s v="Second Class"/>
    <s v="EM-14095"/>
    <x v="313"/>
    <x v="1"/>
    <s v="United States"/>
    <s v="New York City"/>
    <x v="15"/>
    <n v="10024"/>
    <x v="3"/>
    <s v="OFF-ST-10001031"/>
    <x v="1"/>
    <x v="4"/>
    <s v="Adjustable Personal File Tote"/>
    <n v="65.12"/>
    <n v="4"/>
    <n v="0"/>
    <x v="6489"/>
    <x v="0"/>
    <x v="3"/>
    <x v="2"/>
    <x v="8"/>
  </r>
  <r>
    <n v="8621"/>
    <s v="US-2017-119319"/>
    <d v="2017-11-06T00:00:00"/>
    <d v="2017-11-09T00:00:00"/>
    <s v="Second Class"/>
    <s v="LC-17050"/>
    <x v="702"/>
    <x v="0"/>
    <s v="United States"/>
    <s v="Dallas"/>
    <x v="5"/>
    <n v="75217"/>
    <x v="2"/>
    <s v="FUR-FU-10003878"/>
    <x v="0"/>
    <x v="5"/>
    <s v="Linden 10&quot; Round Wall Clock, Black"/>
    <n v="30.56"/>
    <n v="5"/>
    <n v="0.6"/>
    <x v="6490"/>
    <x v="1"/>
    <x v="3"/>
    <x v="0"/>
    <x v="0"/>
  </r>
  <r>
    <n v="8622"/>
    <s v="CA-2017-104318"/>
    <d v="2017-05-13T00:00:00"/>
    <d v="2017-05-18T00:00:00"/>
    <s v="Standard Class"/>
    <s v="FH-14275"/>
    <x v="395"/>
    <x v="1"/>
    <s v="United States"/>
    <s v="Franklin"/>
    <x v="18"/>
    <n v="37064"/>
    <x v="0"/>
    <s v="OFF-AP-10000358"/>
    <x v="1"/>
    <x v="9"/>
    <s v="Fellowes Basic Home/Office Series Surge Protectors"/>
    <n v="20.768000000000001"/>
    <n v="2"/>
    <n v="0.2"/>
    <x v="6491"/>
    <x v="2"/>
    <x v="3"/>
    <x v="1"/>
    <x v="5"/>
  </r>
  <r>
    <n v="8623"/>
    <s v="US-2016-114230"/>
    <d v="2016-11-27T00:00:00"/>
    <d v="2016-12-01T00:00:00"/>
    <s v="Standard Class"/>
    <s v="CM-12235"/>
    <x v="632"/>
    <x v="0"/>
    <s v="United States"/>
    <s v="Phoenix"/>
    <x v="16"/>
    <n v="85023"/>
    <x v="1"/>
    <s v="OFF-ST-10000876"/>
    <x v="1"/>
    <x v="4"/>
    <s v="Eldon Simplefile Box Office"/>
    <n v="39.808"/>
    <n v="4"/>
    <n v="0.2"/>
    <x v="6492"/>
    <x v="2"/>
    <x v="0"/>
    <x v="0"/>
    <x v="0"/>
  </r>
  <r>
    <n v="8624"/>
    <s v="CA-2015-136147"/>
    <d v="2015-11-13T00:00:00"/>
    <d v="2015-11-18T00:00:00"/>
    <s v="Standard Class"/>
    <s v="FM-14380"/>
    <x v="248"/>
    <x v="0"/>
    <s v="United States"/>
    <s v="Miami"/>
    <x v="2"/>
    <n v="33178"/>
    <x v="0"/>
    <s v="OFF-BI-10004224"/>
    <x v="1"/>
    <x v="8"/>
    <s v="Catalog Binders with Expanding Posts"/>
    <n v="121.104"/>
    <n v="6"/>
    <n v="0.7"/>
    <x v="1503"/>
    <x v="1"/>
    <x v="1"/>
    <x v="0"/>
    <x v="0"/>
  </r>
  <r>
    <n v="8625"/>
    <s v="CA-2015-136147"/>
    <d v="2015-11-13T00:00:00"/>
    <d v="2015-11-18T00:00:00"/>
    <s v="Standard Class"/>
    <s v="FM-14380"/>
    <x v="248"/>
    <x v="0"/>
    <s v="United States"/>
    <s v="Miami"/>
    <x v="2"/>
    <n v="33178"/>
    <x v="0"/>
    <s v="TEC-AC-10004568"/>
    <x v="2"/>
    <x v="11"/>
    <s v="Maxell LTO Ultrium - 800 GB"/>
    <n v="111.96"/>
    <n v="5"/>
    <n v="0.2"/>
    <x v="6493"/>
    <x v="2"/>
    <x v="1"/>
    <x v="0"/>
    <x v="0"/>
  </r>
  <r>
    <n v="8626"/>
    <s v="CA-2015-156118"/>
    <d v="2015-12-08T00:00:00"/>
    <d v="2015-12-12T00:00:00"/>
    <s v="Standard Class"/>
    <s v="HG-14965"/>
    <x v="428"/>
    <x v="1"/>
    <s v="United States"/>
    <s v="Colorado Springs"/>
    <x v="22"/>
    <n v="80906"/>
    <x v="1"/>
    <s v="OFF-PA-10000533"/>
    <x v="1"/>
    <x v="10"/>
    <s v="Southworth Parchment Paper &amp; Envelopes"/>
    <n v="15.696"/>
    <n v="3"/>
    <n v="0.2"/>
    <x v="968"/>
    <x v="2"/>
    <x v="1"/>
    <x v="0"/>
    <x v="4"/>
  </r>
  <r>
    <n v="8627"/>
    <s v="CA-2015-164084"/>
    <d v="2015-09-07T00:00:00"/>
    <d v="2015-09-12T00:00:00"/>
    <s v="Standard Class"/>
    <s v="AG-10525"/>
    <x v="132"/>
    <x v="1"/>
    <s v="United States"/>
    <s v="New York City"/>
    <x v="15"/>
    <n v="10011"/>
    <x v="3"/>
    <s v="OFF-ST-10003638"/>
    <x v="1"/>
    <x v="4"/>
    <s v="Mobile Personal File Cube"/>
    <n v="70.260000000000005"/>
    <n v="3"/>
    <n v="0"/>
    <x v="4291"/>
    <x v="0"/>
    <x v="1"/>
    <x v="2"/>
    <x v="8"/>
  </r>
  <r>
    <n v="8628"/>
    <s v="CA-2015-164084"/>
    <d v="2015-09-07T00:00:00"/>
    <d v="2015-09-12T00:00:00"/>
    <s v="Standard Class"/>
    <s v="AG-10525"/>
    <x v="132"/>
    <x v="1"/>
    <s v="United States"/>
    <s v="New York City"/>
    <x v="15"/>
    <n v="10011"/>
    <x v="3"/>
    <s v="TEC-AC-10002305"/>
    <x v="2"/>
    <x v="11"/>
    <s v="KeyTronic E03601U1 - Keyboard - Beige"/>
    <n v="90"/>
    <n v="5"/>
    <n v="0"/>
    <x v="6494"/>
    <x v="0"/>
    <x v="1"/>
    <x v="2"/>
    <x v="8"/>
  </r>
  <r>
    <n v="8629"/>
    <s v="CA-2015-164084"/>
    <d v="2015-09-07T00:00:00"/>
    <d v="2015-09-12T00:00:00"/>
    <s v="Standard Class"/>
    <s v="AG-10525"/>
    <x v="132"/>
    <x v="1"/>
    <s v="United States"/>
    <s v="New York City"/>
    <x v="15"/>
    <n v="10011"/>
    <x v="3"/>
    <s v="OFF-BI-10000605"/>
    <x v="1"/>
    <x v="8"/>
    <s v="Acco Pressboard Covers with Storage Hooks, 9 1/2&quot; x 11&quot;, Executive Red"/>
    <n v="6.0960000000000001"/>
    <n v="2"/>
    <n v="0.2"/>
    <x v="3854"/>
    <x v="2"/>
    <x v="1"/>
    <x v="2"/>
    <x v="8"/>
  </r>
  <r>
    <n v="8630"/>
    <s v="CA-2015-164084"/>
    <d v="2015-09-07T00:00:00"/>
    <d v="2015-09-12T00:00:00"/>
    <s v="Standard Class"/>
    <s v="AG-10525"/>
    <x v="132"/>
    <x v="1"/>
    <s v="United States"/>
    <s v="New York City"/>
    <x v="15"/>
    <n v="10011"/>
    <x v="3"/>
    <s v="FUR-TA-10003569"/>
    <x v="0"/>
    <x v="3"/>
    <s v="Bretford CR8500 Series Meeting Room Furniture"/>
    <n v="481.17599999999999"/>
    <n v="2"/>
    <n v="0.4"/>
    <x v="6495"/>
    <x v="1"/>
    <x v="1"/>
    <x v="2"/>
    <x v="8"/>
  </r>
  <r>
    <n v="8631"/>
    <s v="CA-2015-164084"/>
    <d v="2015-09-07T00:00:00"/>
    <d v="2015-09-12T00:00:00"/>
    <s v="Standard Class"/>
    <s v="AG-10525"/>
    <x v="132"/>
    <x v="1"/>
    <s v="United States"/>
    <s v="New York City"/>
    <x v="15"/>
    <n v="10011"/>
    <x v="3"/>
    <s v="OFF-FA-10003059"/>
    <x v="1"/>
    <x v="13"/>
    <s v="Assorted Color Push Pins"/>
    <n v="7.24"/>
    <n v="4"/>
    <n v="0"/>
    <x v="6496"/>
    <x v="0"/>
    <x v="1"/>
    <x v="2"/>
    <x v="8"/>
  </r>
  <r>
    <n v="8632"/>
    <s v="CA-2016-107783"/>
    <d v="2016-07-28T00:00:00"/>
    <d v="2016-07-29T00:00:00"/>
    <s v="First Class"/>
    <s v="OT-18730"/>
    <x v="220"/>
    <x v="0"/>
    <s v="United States"/>
    <s v="Bethlehem"/>
    <x v="9"/>
    <n v="18018"/>
    <x v="3"/>
    <s v="FUR-BO-10004409"/>
    <x v="0"/>
    <x v="0"/>
    <s v="Safco Value Mate Series Steel Bookcases, Baked Enamel Finish on Steel, Gray"/>
    <n v="177.45"/>
    <n v="5"/>
    <n v="0.5"/>
    <x v="6497"/>
    <x v="1"/>
    <x v="0"/>
    <x v="2"/>
    <x v="7"/>
  </r>
  <r>
    <n v="8633"/>
    <s v="CA-2016-107783"/>
    <d v="2016-07-28T00:00:00"/>
    <d v="2016-07-29T00:00:00"/>
    <s v="First Class"/>
    <s v="OT-18730"/>
    <x v="220"/>
    <x v="0"/>
    <s v="United States"/>
    <s v="Bethlehem"/>
    <x v="9"/>
    <n v="18018"/>
    <x v="3"/>
    <s v="OFF-BI-10000545"/>
    <x v="1"/>
    <x v="8"/>
    <s v="GBC Ibimaster 500 Manual ProClick Binding System"/>
    <n v="1369.7639999999999"/>
    <n v="6"/>
    <n v="0.7"/>
    <x v="6255"/>
    <x v="1"/>
    <x v="0"/>
    <x v="2"/>
    <x v="7"/>
  </r>
  <r>
    <n v="8634"/>
    <s v="CA-2016-107783"/>
    <d v="2016-07-28T00:00:00"/>
    <d v="2016-07-29T00:00:00"/>
    <s v="First Class"/>
    <s v="OT-18730"/>
    <x v="220"/>
    <x v="0"/>
    <s v="United States"/>
    <s v="Bethlehem"/>
    <x v="9"/>
    <n v="18018"/>
    <x v="3"/>
    <s v="OFF-AP-10004052"/>
    <x v="1"/>
    <x v="9"/>
    <s v="Hoover Replacement Belts For Soft Guard &amp; Commercial Ltweight Upright Vacs, 2/Pk"/>
    <n v="9.48"/>
    <n v="3"/>
    <n v="0.2"/>
    <x v="6498"/>
    <x v="2"/>
    <x v="0"/>
    <x v="2"/>
    <x v="7"/>
  </r>
  <r>
    <n v="8635"/>
    <s v="CA-2017-159793"/>
    <d v="2017-08-25T00:00:00"/>
    <d v="2017-08-29T00:00:00"/>
    <s v="Standard Class"/>
    <s v="SV-20365"/>
    <x v="277"/>
    <x v="0"/>
    <s v="United States"/>
    <s v="Philadelphia"/>
    <x v="9"/>
    <n v="19140"/>
    <x v="3"/>
    <s v="FUR-BO-10001798"/>
    <x v="0"/>
    <x v="0"/>
    <s v="Bush Somerset Collection Bookcase"/>
    <n v="130.97999999999999"/>
    <n v="2"/>
    <n v="0.5"/>
    <x v="6499"/>
    <x v="1"/>
    <x v="3"/>
    <x v="2"/>
    <x v="6"/>
  </r>
  <r>
    <n v="8636"/>
    <s v="CA-2014-160094"/>
    <d v="2014-04-30T00:00:00"/>
    <d v="2014-05-02T00:00:00"/>
    <s v="First Class"/>
    <s v="JM-16195"/>
    <x v="594"/>
    <x v="0"/>
    <s v="United States"/>
    <s v="Louisville"/>
    <x v="0"/>
    <n v="40214"/>
    <x v="0"/>
    <s v="OFF-AR-10004010"/>
    <x v="1"/>
    <x v="6"/>
    <s v="Hunt Boston Vacuum Mount KS Pencil Sharpener"/>
    <n v="174.95"/>
    <n v="5"/>
    <n v="0"/>
    <x v="6366"/>
    <x v="0"/>
    <x v="2"/>
    <x v="1"/>
    <x v="3"/>
  </r>
  <r>
    <n v="8637"/>
    <s v="CA-2014-160094"/>
    <d v="2014-04-30T00:00:00"/>
    <d v="2014-05-02T00:00:00"/>
    <s v="First Class"/>
    <s v="JM-16195"/>
    <x v="594"/>
    <x v="0"/>
    <s v="United States"/>
    <s v="Louisville"/>
    <x v="0"/>
    <n v="40214"/>
    <x v="0"/>
    <s v="OFF-ST-10000585"/>
    <x v="1"/>
    <x v="4"/>
    <s v="Economy Rollaway Files"/>
    <n v="826"/>
    <n v="5"/>
    <n v="0"/>
    <x v="6500"/>
    <x v="0"/>
    <x v="2"/>
    <x v="1"/>
    <x v="3"/>
  </r>
  <r>
    <n v="8638"/>
    <s v="CA-2017-151281"/>
    <d v="2017-04-27T00:00:00"/>
    <d v="2017-05-02T00:00:00"/>
    <s v="Standard Class"/>
    <s v="HM-14980"/>
    <x v="31"/>
    <x v="0"/>
    <s v="United States"/>
    <s v="Seattle"/>
    <x v="4"/>
    <n v="98105"/>
    <x v="1"/>
    <s v="FUR-FU-10000397"/>
    <x v="0"/>
    <x v="5"/>
    <s v="Luxo Economy Swing Arm Lamp"/>
    <n v="139.58000000000001"/>
    <n v="7"/>
    <n v="0"/>
    <x v="6501"/>
    <x v="0"/>
    <x v="3"/>
    <x v="1"/>
    <x v="3"/>
  </r>
  <r>
    <n v="8639"/>
    <s v="CA-2017-118346"/>
    <d v="2017-07-23T00:00:00"/>
    <d v="2017-07-24T00:00:00"/>
    <s v="First Class"/>
    <s v="PO-19180"/>
    <x v="178"/>
    <x v="2"/>
    <s v="United States"/>
    <s v="Kenosha"/>
    <x v="6"/>
    <n v="53142"/>
    <x v="2"/>
    <s v="TEC-AC-10000736"/>
    <x v="2"/>
    <x v="11"/>
    <s v="Logitech G600 MMO Gaming Mouse"/>
    <n v="399.95"/>
    <n v="5"/>
    <n v="0"/>
    <x v="5188"/>
    <x v="0"/>
    <x v="3"/>
    <x v="2"/>
    <x v="7"/>
  </r>
  <r>
    <n v="8640"/>
    <s v="CA-2014-129819"/>
    <d v="2014-12-13T00:00:00"/>
    <d v="2014-12-15T00:00:00"/>
    <s v="Second Class"/>
    <s v="KC-16675"/>
    <x v="169"/>
    <x v="1"/>
    <s v="United States"/>
    <s v="Henderson"/>
    <x v="0"/>
    <n v="42420"/>
    <x v="0"/>
    <s v="OFF-BI-10004970"/>
    <x v="1"/>
    <x v="8"/>
    <s v="ACCOHIDE 3-Ring Binder, Blue, 1&quot;"/>
    <n v="12.39"/>
    <n v="3"/>
    <n v="0"/>
    <x v="4020"/>
    <x v="0"/>
    <x v="2"/>
    <x v="0"/>
    <x v="4"/>
  </r>
  <r>
    <n v="8641"/>
    <s v="US-2017-148551"/>
    <d v="2017-01-12T00:00:00"/>
    <d v="2017-01-16T00:00:00"/>
    <s v="Standard Class"/>
    <s v="DB-13120"/>
    <x v="106"/>
    <x v="1"/>
    <s v="United States"/>
    <s v="Dallas"/>
    <x v="5"/>
    <n v="75217"/>
    <x v="2"/>
    <s v="OFF-BI-10000545"/>
    <x v="1"/>
    <x v="8"/>
    <s v="GBC Ibimaster 500 Manual ProClick Binding System"/>
    <n v="760.98"/>
    <n v="5"/>
    <n v="0.8"/>
    <x v="6502"/>
    <x v="1"/>
    <x v="3"/>
    <x v="3"/>
    <x v="9"/>
  </r>
  <r>
    <n v="8642"/>
    <s v="CA-2017-147767"/>
    <d v="2017-12-02T00:00:00"/>
    <d v="2017-12-02T00:00:00"/>
    <s v="Same Day"/>
    <s v="SV-20935"/>
    <x v="603"/>
    <x v="0"/>
    <s v="United States"/>
    <s v="Peoria"/>
    <x v="16"/>
    <n v="85345"/>
    <x v="1"/>
    <s v="OFF-BI-10001670"/>
    <x v="1"/>
    <x v="8"/>
    <s v="Vinyl Sectional Post Binders"/>
    <n v="67.86"/>
    <n v="6"/>
    <n v="0.7"/>
    <x v="6503"/>
    <x v="1"/>
    <x v="3"/>
    <x v="0"/>
    <x v="4"/>
  </r>
  <r>
    <n v="8643"/>
    <s v="CA-2015-108259"/>
    <d v="2015-11-08T00:00:00"/>
    <d v="2015-11-15T00:00:00"/>
    <s v="Standard Class"/>
    <s v="NS-18640"/>
    <x v="374"/>
    <x v="1"/>
    <s v="United States"/>
    <s v="Jacksonville"/>
    <x v="3"/>
    <n v="28540"/>
    <x v="0"/>
    <s v="OFF-FA-10000624"/>
    <x v="1"/>
    <x v="13"/>
    <s v="OIC Binder Clips"/>
    <n v="31.504000000000001"/>
    <n v="11"/>
    <n v="0.2"/>
    <x v="6504"/>
    <x v="2"/>
    <x v="1"/>
    <x v="0"/>
    <x v="0"/>
  </r>
  <r>
    <n v="8644"/>
    <s v="CA-2015-108259"/>
    <d v="2015-11-08T00:00:00"/>
    <d v="2015-11-15T00:00:00"/>
    <s v="Standard Class"/>
    <s v="NS-18640"/>
    <x v="374"/>
    <x v="1"/>
    <s v="United States"/>
    <s v="Jacksonville"/>
    <x v="3"/>
    <n v="28540"/>
    <x v="0"/>
    <s v="OFF-LA-10002945"/>
    <x v="1"/>
    <x v="2"/>
    <s v="Permanent Self-Adhesive File Folder Labels for Typewriters, 1 1/8 x 3 1/2, White"/>
    <n v="5.04"/>
    <n v="1"/>
    <n v="0.2"/>
    <x v="1072"/>
    <x v="2"/>
    <x v="1"/>
    <x v="0"/>
    <x v="0"/>
  </r>
  <r>
    <n v="8645"/>
    <s v="CA-2015-108259"/>
    <d v="2015-11-08T00:00:00"/>
    <d v="2015-11-15T00:00:00"/>
    <s v="Standard Class"/>
    <s v="NS-18640"/>
    <x v="374"/>
    <x v="1"/>
    <s v="United States"/>
    <s v="Jacksonville"/>
    <x v="3"/>
    <n v="28540"/>
    <x v="0"/>
    <s v="OFF-BI-10000315"/>
    <x v="1"/>
    <x v="8"/>
    <s v="Poly Designer Cover &amp; Back"/>
    <n v="39.878999999999998"/>
    <n v="7"/>
    <n v="0.7"/>
    <x v="6505"/>
    <x v="1"/>
    <x v="1"/>
    <x v="0"/>
    <x v="0"/>
  </r>
  <r>
    <n v="8646"/>
    <s v="CA-2015-108259"/>
    <d v="2015-11-08T00:00:00"/>
    <d v="2015-11-15T00:00:00"/>
    <s v="Standard Class"/>
    <s v="NS-18640"/>
    <x v="374"/>
    <x v="1"/>
    <s v="United States"/>
    <s v="Jacksonville"/>
    <x v="3"/>
    <n v="28540"/>
    <x v="0"/>
    <s v="FUR-FU-10000023"/>
    <x v="0"/>
    <x v="5"/>
    <s v="Eldon Wave Desk Accessories"/>
    <n v="4.7119999999999997"/>
    <n v="1"/>
    <n v="0.2"/>
    <x v="6506"/>
    <x v="2"/>
    <x v="1"/>
    <x v="0"/>
    <x v="0"/>
  </r>
  <r>
    <n v="8647"/>
    <s v="CA-2016-113341"/>
    <d v="2016-11-25T00:00:00"/>
    <d v="2016-11-29T00:00:00"/>
    <s v="Standard Class"/>
    <s v="MH-17455"/>
    <x v="708"/>
    <x v="0"/>
    <s v="United States"/>
    <s v="Los Angeles"/>
    <x v="1"/>
    <n v="90032"/>
    <x v="1"/>
    <s v="FUR-CH-10004698"/>
    <x v="0"/>
    <x v="1"/>
    <s v="Padded Folding Chairs, Black, 4/Carton"/>
    <n v="194.352"/>
    <n v="3"/>
    <n v="0.2"/>
    <x v="4034"/>
    <x v="2"/>
    <x v="0"/>
    <x v="0"/>
    <x v="0"/>
  </r>
  <r>
    <n v="8648"/>
    <s v="US-2015-131842"/>
    <d v="2015-12-05T00:00:00"/>
    <d v="2015-12-08T00:00:00"/>
    <s v="First Class"/>
    <s v="RR-19525"/>
    <x v="645"/>
    <x v="1"/>
    <s v="United States"/>
    <s v="Nashville"/>
    <x v="18"/>
    <n v="37211"/>
    <x v="0"/>
    <s v="FUR-CH-10004477"/>
    <x v="0"/>
    <x v="1"/>
    <s v="Global Push Button Manager's Chair, Indigo"/>
    <n v="97.424000000000007"/>
    <n v="2"/>
    <n v="0.2"/>
    <x v="6507"/>
    <x v="2"/>
    <x v="1"/>
    <x v="0"/>
    <x v="4"/>
  </r>
  <r>
    <n v="8649"/>
    <s v="CA-2016-164574"/>
    <d v="2016-07-29T00:00:00"/>
    <d v="2016-08-03T00:00:00"/>
    <s v="Standard Class"/>
    <s v="RH-19555"/>
    <x v="653"/>
    <x v="0"/>
    <s v="United States"/>
    <s v="Charlotte"/>
    <x v="3"/>
    <n v="28205"/>
    <x v="0"/>
    <s v="OFF-ST-10003816"/>
    <x v="1"/>
    <x v="4"/>
    <s v="Fellowes High-Stak Drawer Files"/>
    <n v="704.76"/>
    <n v="5"/>
    <n v="0.2"/>
    <x v="6508"/>
    <x v="2"/>
    <x v="0"/>
    <x v="2"/>
    <x v="7"/>
  </r>
  <r>
    <n v="8650"/>
    <s v="CA-2016-164574"/>
    <d v="2016-07-29T00:00:00"/>
    <d v="2016-08-03T00:00:00"/>
    <s v="Standard Class"/>
    <s v="RH-19555"/>
    <x v="653"/>
    <x v="0"/>
    <s v="United States"/>
    <s v="Charlotte"/>
    <x v="3"/>
    <n v="28205"/>
    <x v="0"/>
    <s v="OFF-BI-10002429"/>
    <x v="1"/>
    <x v="8"/>
    <s v="Premier Elliptical Ring Binder, Black"/>
    <n v="27.396000000000001"/>
    <n v="3"/>
    <n v="0.7"/>
    <x v="6509"/>
    <x v="1"/>
    <x v="0"/>
    <x v="2"/>
    <x v="7"/>
  </r>
  <r>
    <n v="8651"/>
    <s v="CA-2014-142769"/>
    <d v="2014-09-13T00:00:00"/>
    <d v="2014-09-13T00:00:00"/>
    <s v="Same Day"/>
    <s v="RP-19390"/>
    <x v="261"/>
    <x v="0"/>
    <s v="United States"/>
    <s v="Seattle"/>
    <x v="4"/>
    <n v="98103"/>
    <x v="1"/>
    <s v="OFF-FA-10000840"/>
    <x v="1"/>
    <x v="13"/>
    <s v="OIC Thumb-Tacks"/>
    <n v="5.7"/>
    <n v="5"/>
    <n v="0"/>
    <x v="6510"/>
    <x v="0"/>
    <x v="2"/>
    <x v="2"/>
    <x v="8"/>
  </r>
  <r>
    <n v="8652"/>
    <s v="CA-2014-142769"/>
    <d v="2014-09-13T00:00:00"/>
    <d v="2014-09-13T00:00:00"/>
    <s v="Same Day"/>
    <s v="RP-19390"/>
    <x v="261"/>
    <x v="0"/>
    <s v="United States"/>
    <s v="Seattle"/>
    <x v="4"/>
    <n v="98103"/>
    <x v="1"/>
    <s v="FUR-FU-10001918"/>
    <x v="0"/>
    <x v="5"/>
    <s v="C-Line Cubicle Keepers Polyproplyene Holder With Velcro Backings"/>
    <n v="14.19"/>
    <n v="3"/>
    <n v="0"/>
    <x v="6511"/>
    <x v="0"/>
    <x v="2"/>
    <x v="2"/>
    <x v="8"/>
  </r>
  <r>
    <n v="8653"/>
    <s v="CA-2014-142769"/>
    <d v="2014-09-13T00:00:00"/>
    <d v="2014-09-13T00:00:00"/>
    <s v="Same Day"/>
    <s v="RP-19390"/>
    <x v="261"/>
    <x v="0"/>
    <s v="United States"/>
    <s v="Seattle"/>
    <x v="4"/>
    <n v="98103"/>
    <x v="1"/>
    <s v="OFF-SU-10001574"/>
    <x v="1"/>
    <x v="14"/>
    <s v="Acme Value Line Scissors"/>
    <n v="7.3"/>
    <n v="2"/>
    <n v="0"/>
    <x v="558"/>
    <x v="0"/>
    <x v="2"/>
    <x v="2"/>
    <x v="8"/>
  </r>
  <r>
    <n v="8654"/>
    <s v="CA-2014-142769"/>
    <d v="2014-09-13T00:00:00"/>
    <d v="2014-09-13T00:00:00"/>
    <s v="Same Day"/>
    <s v="RP-19390"/>
    <x v="261"/>
    <x v="0"/>
    <s v="United States"/>
    <s v="Seattle"/>
    <x v="4"/>
    <n v="98103"/>
    <x v="1"/>
    <s v="TEC-AC-10001606"/>
    <x v="2"/>
    <x v="11"/>
    <s v="Logitech Wireless Performance Mouse MX for PC and Mac"/>
    <n v="199.98"/>
    <n v="2"/>
    <n v="0"/>
    <x v="6512"/>
    <x v="0"/>
    <x v="2"/>
    <x v="2"/>
    <x v="8"/>
  </r>
  <r>
    <n v="8655"/>
    <s v="CA-2014-142769"/>
    <d v="2014-09-13T00:00:00"/>
    <d v="2014-09-13T00:00:00"/>
    <s v="Same Day"/>
    <s v="RP-19390"/>
    <x v="261"/>
    <x v="0"/>
    <s v="United States"/>
    <s v="Seattle"/>
    <x v="4"/>
    <n v="98103"/>
    <x v="1"/>
    <s v="TEC-AC-10003399"/>
    <x v="2"/>
    <x v="11"/>
    <s v="Memorex Mini Travel Drive 64 GB USB 2.0 Flash Drive"/>
    <n v="144.96"/>
    <n v="4"/>
    <n v="0"/>
    <x v="6513"/>
    <x v="0"/>
    <x v="2"/>
    <x v="2"/>
    <x v="8"/>
  </r>
  <r>
    <n v="8656"/>
    <s v="CA-2014-142769"/>
    <d v="2014-09-13T00:00:00"/>
    <d v="2014-09-13T00:00:00"/>
    <s v="Same Day"/>
    <s v="RP-19390"/>
    <x v="261"/>
    <x v="0"/>
    <s v="United States"/>
    <s v="Seattle"/>
    <x v="4"/>
    <n v="98103"/>
    <x v="1"/>
    <s v="TEC-AC-10000865"/>
    <x v="2"/>
    <x v="11"/>
    <s v="WD My Passport Ultra 500GB Portable External Hard Drive"/>
    <n v="118"/>
    <n v="2"/>
    <n v="0"/>
    <x v="6514"/>
    <x v="0"/>
    <x v="2"/>
    <x v="2"/>
    <x v="8"/>
  </r>
  <r>
    <n v="8657"/>
    <s v="CA-2014-142769"/>
    <d v="2014-09-13T00:00:00"/>
    <d v="2014-09-13T00:00:00"/>
    <s v="Same Day"/>
    <s v="RP-19390"/>
    <x v="261"/>
    <x v="0"/>
    <s v="United States"/>
    <s v="Seattle"/>
    <x v="4"/>
    <n v="98103"/>
    <x v="1"/>
    <s v="OFF-PA-10002923"/>
    <x v="1"/>
    <x v="10"/>
    <s v="Xerox 1942"/>
    <n v="48.94"/>
    <n v="1"/>
    <n v="0"/>
    <x v="1621"/>
    <x v="0"/>
    <x v="2"/>
    <x v="2"/>
    <x v="8"/>
  </r>
  <r>
    <n v="8658"/>
    <s v="CA-2014-142769"/>
    <d v="2014-09-13T00:00:00"/>
    <d v="2014-09-13T00:00:00"/>
    <s v="Same Day"/>
    <s v="RP-19390"/>
    <x v="261"/>
    <x v="0"/>
    <s v="United States"/>
    <s v="Seattle"/>
    <x v="4"/>
    <n v="98103"/>
    <x v="1"/>
    <s v="OFF-AP-10004785"/>
    <x v="1"/>
    <x v="9"/>
    <s v="Holmes Replacement Filter for HEPA Air Cleaner, Medium Room"/>
    <n v="22.66"/>
    <n v="2"/>
    <n v="0"/>
    <x v="6515"/>
    <x v="0"/>
    <x v="2"/>
    <x v="2"/>
    <x v="8"/>
  </r>
  <r>
    <n v="8659"/>
    <s v="CA-2016-168361"/>
    <d v="2016-06-21T00:00:00"/>
    <d v="2016-06-25T00:00:00"/>
    <s v="Standard Class"/>
    <s v="KB-16600"/>
    <x v="33"/>
    <x v="1"/>
    <s v="United States"/>
    <s v="Chicago"/>
    <x v="10"/>
    <n v="60623"/>
    <x v="2"/>
    <s v="OFF-BI-10003727"/>
    <x v="1"/>
    <x v="8"/>
    <s v="Avery Durable Slant Ring Binders With Label Holder"/>
    <n v="0.83599999999999997"/>
    <n v="1"/>
    <n v="0.8"/>
    <x v="6516"/>
    <x v="1"/>
    <x v="0"/>
    <x v="1"/>
    <x v="1"/>
  </r>
  <r>
    <n v="8660"/>
    <s v="CA-2016-153185"/>
    <d v="2016-09-03T00:00:00"/>
    <d v="2016-09-08T00:00:00"/>
    <s v="Standard Class"/>
    <s v="MH-17620"/>
    <x v="588"/>
    <x v="1"/>
    <s v="United States"/>
    <s v="Cincinnati"/>
    <x v="24"/>
    <n v="45231"/>
    <x v="3"/>
    <s v="OFF-PA-10002246"/>
    <x v="1"/>
    <x v="10"/>
    <s v="Wirebound Four 2-3/4 x 5 Forms per Page, 400 Sets per Book"/>
    <n v="30.96"/>
    <n v="6"/>
    <n v="0.2"/>
    <x v="2972"/>
    <x v="2"/>
    <x v="0"/>
    <x v="2"/>
    <x v="8"/>
  </r>
  <r>
    <n v="8661"/>
    <s v="CA-2017-124765"/>
    <d v="2017-11-25T00:00:00"/>
    <d v="2017-11-30T00:00:00"/>
    <s v="Standard Class"/>
    <s v="HZ-14950"/>
    <x v="521"/>
    <x v="0"/>
    <s v="United States"/>
    <s v="Fort Lauderdale"/>
    <x v="2"/>
    <n v="33311"/>
    <x v="0"/>
    <s v="FUR-BO-10003965"/>
    <x v="0"/>
    <x v="0"/>
    <s v="O'Sullivan Manor Hill 2-Door Library in Brianna Oak"/>
    <n v="723.92"/>
    <n v="5"/>
    <n v="0.2"/>
    <x v="6517"/>
    <x v="2"/>
    <x v="3"/>
    <x v="0"/>
    <x v="0"/>
  </r>
  <r>
    <n v="8662"/>
    <s v="CA-2015-131856"/>
    <d v="2015-05-12T00:00:00"/>
    <d v="2015-05-17T00:00:00"/>
    <s v="Standard Class"/>
    <s v="JG-15160"/>
    <x v="506"/>
    <x v="0"/>
    <s v="United States"/>
    <s v="Houston"/>
    <x v="5"/>
    <n v="77041"/>
    <x v="2"/>
    <s v="FUR-FU-10000175"/>
    <x v="0"/>
    <x v="5"/>
    <s v="DAX Wood Document Frame."/>
    <n v="21.968"/>
    <n v="4"/>
    <n v="0.6"/>
    <x v="6518"/>
    <x v="1"/>
    <x v="1"/>
    <x v="1"/>
    <x v="5"/>
  </r>
  <r>
    <n v="8663"/>
    <s v="CA-2015-131856"/>
    <d v="2015-05-12T00:00:00"/>
    <d v="2015-05-17T00:00:00"/>
    <s v="Standard Class"/>
    <s v="JG-15160"/>
    <x v="506"/>
    <x v="0"/>
    <s v="United States"/>
    <s v="Houston"/>
    <x v="5"/>
    <n v="77041"/>
    <x v="2"/>
    <s v="TEC-PH-10001336"/>
    <x v="2"/>
    <x v="7"/>
    <s v="Digium D40 VoIP phone"/>
    <n v="619.15200000000004"/>
    <n v="6"/>
    <n v="0.2"/>
    <x v="6519"/>
    <x v="2"/>
    <x v="1"/>
    <x v="1"/>
    <x v="5"/>
  </r>
  <r>
    <n v="8664"/>
    <s v="CA-2015-131856"/>
    <d v="2015-05-12T00:00:00"/>
    <d v="2015-05-17T00:00:00"/>
    <s v="Standard Class"/>
    <s v="JG-15160"/>
    <x v="506"/>
    <x v="0"/>
    <s v="United States"/>
    <s v="Houston"/>
    <x v="5"/>
    <n v="77041"/>
    <x v="2"/>
    <s v="OFF-PA-10001954"/>
    <x v="1"/>
    <x v="10"/>
    <s v="Xerox 1964"/>
    <n v="127.904"/>
    <n v="7"/>
    <n v="0.2"/>
    <x v="6520"/>
    <x v="2"/>
    <x v="1"/>
    <x v="1"/>
    <x v="5"/>
  </r>
  <r>
    <n v="8665"/>
    <s v="CA-2017-126634"/>
    <d v="2017-03-30T00:00:00"/>
    <d v="2017-04-01T00:00:00"/>
    <s v="Second Class"/>
    <s v="AB-10165"/>
    <x v="269"/>
    <x v="0"/>
    <s v="United States"/>
    <s v="Lakewood"/>
    <x v="1"/>
    <n v="90712"/>
    <x v="1"/>
    <s v="FUR-FU-10004973"/>
    <x v="0"/>
    <x v="5"/>
    <s v="Flat Face Poster Frame"/>
    <n v="94.2"/>
    <n v="5"/>
    <n v="0"/>
    <x v="6521"/>
    <x v="0"/>
    <x v="3"/>
    <x v="3"/>
    <x v="10"/>
  </r>
  <r>
    <n v="8666"/>
    <s v="CA-2016-118500"/>
    <d v="2016-11-17T00:00:00"/>
    <d v="2016-11-18T00:00:00"/>
    <s v="First Class"/>
    <s v="HJ-14875"/>
    <x v="707"/>
    <x v="2"/>
    <s v="United States"/>
    <s v="San Francisco"/>
    <x v="1"/>
    <n v="94122"/>
    <x v="1"/>
    <s v="OFF-SU-10004231"/>
    <x v="1"/>
    <x v="14"/>
    <s v="Acme Tagit Stainless Steel Antibacterial Scissors"/>
    <n v="49.5"/>
    <n v="5"/>
    <n v="0"/>
    <x v="1326"/>
    <x v="0"/>
    <x v="0"/>
    <x v="0"/>
    <x v="0"/>
  </r>
  <r>
    <n v="8667"/>
    <s v="CA-2016-163951"/>
    <d v="2016-12-30T00:00:00"/>
    <d v="2017-01-02T00:00:00"/>
    <s v="First Class"/>
    <s v="CJ-11875"/>
    <x v="788"/>
    <x v="1"/>
    <s v="United States"/>
    <s v="Philadelphia"/>
    <x v="9"/>
    <n v="19140"/>
    <x v="3"/>
    <s v="OFF-AR-10004269"/>
    <x v="1"/>
    <x v="6"/>
    <s v="Newell 31"/>
    <n v="16.52"/>
    <n v="5"/>
    <n v="0.2"/>
    <x v="113"/>
    <x v="2"/>
    <x v="0"/>
    <x v="0"/>
    <x v="4"/>
  </r>
  <r>
    <n v="8668"/>
    <s v="CA-2016-149916"/>
    <d v="2016-12-22T00:00:00"/>
    <d v="2016-12-24T00:00:00"/>
    <s v="Second Class"/>
    <s v="ED-13885"/>
    <x v="525"/>
    <x v="2"/>
    <s v="United States"/>
    <s v="Seattle"/>
    <x v="4"/>
    <n v="98115"/>
    <x v="1"/>
    <s v="OFF-BI-10004002"/>
    <x v="1"/>
    <x v="8"/>
    <s v="Wilson Jones International Size A4 Ring Binders"/>
    <n v="55.36"/>
    <n v="4"/>
    <n v="0.2"/>
    <x v="6522"/>
    <x v="2"/>
    <x v="0"/>
    <x v="0"/>
    <x v="4"/>
  </r>
  <r>
    <n v="8669"/>
    <s v="CA-2016-149916"/>
    <d v="2016-12-22T00:00:00"/>
    <d v="2016-12-24T00:00:00"/>
    <s v="Second Class"/>
    <s v="ED-13885"/>
    <x v="525"/>
    <x v="2"/>
    <s v="United States"/>
    <s v="Seattle"/>
    <x v="4"/>
    <n v="98115"/>
    <x v="1"/>
    <s v="TEC-MA-10000752"/>
    <x v="2"/>
    <x v="15"/>
    <s v="Texas Instrument TI-15 Fraction Calculator"/>
    <n v="11.56"/>
    <n v="1"/>
    <n v="0.2"/>
    <x v="6523"/>
    <x v="2"/>
    <x v="0"/>
    <x v="0"/>
    <x v="4"/>
  </r>
  <r>
    <n v="8670"/>
    <s v="CA-2015-158918"/>
    <d v="2015-12-20T00:00:00"/>
    <d v="2015-12-25T00:00:00"/>
    <s v="Second Class"/>
    <s v="AI-10855"/>
    <x v="482"/>
    <x v="0"/>
    <s v="United States"/>
    <s v="Los Angeles"/>
    <x v="1"/>
    <n v="90036"/>
    <x v="1"/>
    <s v="OFF-PA-10004947"/>
    <x v="1"/>
    <x v="10"/>
    <s v="Easy-staple paper"/>
    <n v="17.12"/>
    <n v="4"/>
    <n v="0"/>
    <x v="1765"/>
    <x v="0"/>
    <x v="1"/>
    <x v="0"/>
    <x v="4"/>
  </r>
  <r>
    <n v="8671"/>
    <s v="US-2014-159611"/>
    <d v="2014-12-27T00:00:00"/>
    <d v="2015-01-01T00:00:00"/>
    <s v="Second Class"/>
    <s v="KB-16315"/>
    <x v="41"/>
    <x v="0"/>
    <s v="United States"/>
    <s v="Cleveland"/>
    <x v="24"/>
    <n v="44105"/>
    <x v="3"/>
    <s v="FUR-FU-10004904"/>
    <x v="0"/>
    <x v="5"/>
    <s v="Eldon &quot;L&quot; Workstation Diamond Chairmat"/>
    <n v="182.352"/>
    <n v="3"/>
    <n v="0.2"/>
    <x v="6524"/>
    <x v="2"/>
    <x v="2"/>
    <x v="0"/>
    <x v="4"/>
  </r>
  <r>
    <n v="8672"/>
    <s v="US-2014-159611"/>
    <d v="2014-12-27T00:00:00"/>
    <d v="2015-01-01T00:00:00"/>
    <s v="Second Class"/>
    <s v="KB-16315"/>
    <x v="41"/>
    <x v="0"/>
    <s v="United States"/>
    <s v="Cleveland"/>
    <x v="24"/>
    <n v="44105"/>
    <x v="3"/>
    <s v="OFF-ST-10002790"/>
    <x v="1"/>
    <x v="4"/>
    <s v="Safco Industrial Shelving"/>
    <n v="118.16"/>
    <n v="2"/>
    <n v="0.2"/>
    <x v="5924"/>
    <x v="2"/>
    <x v="2"/>
    <x v="0"/>
    <x v="4"/>
  </r>
  <r>
    <n v="8673"/>
    <s v="CA-2017-163265"/>
    <d v="2017-02-16T00:00:00"/>
    <d v="2017-02-21T00:00:00"/>
    <s v="Standard Class"/>
    <s v="JS-16030"/>
    <x v="559"/>
    <x v="0"/>
    <s v="United States"/>
    <s v="Decatur"/>
    <x v="10"/>
    <n v="62521"/>
    <x v="2"/>
    <s v="OFF-FA-10004854"/>
    <x v="1"/>
    <x v="13"/>
    <s v="Vinyl Coated Wire Paper Clips in Organizer Box, 800/Box"/>
    <n v="18.367999999999999"/>
    <n v="2"/>
    <n v="0.2"/>
    <x v="6525"/>
    <x v="2"/>
    <x v="3"/>
    <x v="3"/>
    <x v="11"/>
  </r>
  <r>
    <n v="8674"/>
    <s v="CA-2017-163265"/>
    <d v="2017-02-16T00:00:00"/>
    <d v="2017-02-21T00:00:00"/>
    <s v="Standard Class"/>
    <s v="JS-16030"/>
    <x v="559"/>
    <x v="0"/>
    <s v="United States"/>
    <s v="Decatur"/>
    <x v="10"/>
    <n v="62521"/>
    <x v="2"/>
    <s v="FUR-CH-10004063"/>
    <x v="0"/>
    <x v="1"/>
    <s v="Global Deluxe High-Back Manager's Chair"/>
    <n v="600.55799999999999"/>
    <n v="3"/>
    <n v="0.3"/>
    <x v="123"/>
    <x v="1"/>
    <x v="3"/>
    <x v="3"/>
    <x v="11"/>
  </r>
  <r>
    <n v="8675"/>
    <s v="CA-2017-163265"/>
    <d v="2017-02-16T00:00:00"/>
    <d v="2017-02-21T00:00:00"/>
    <s v="Standard Class"/>
    <s v="JS-16030"/>
    <x v="559"/>
    <x v="0"/>
    <s v="United States"/>
    <s v="Decatur"/>
    <x v="10"/>
    <n v="62521"/>
    <x v="2"/>
    <s v="OFF-ST-10000642"/>
    <x v="1"/>
    <x v="4"/>
    <s v="Tennsco Lockers, Gray"/>
    <n v="50.351999999999997"/>
    <n v="3"/>
    <n v="0.2"/>
    <x v="6526"/>
    <x v="2"/>
    <x v="3"/>
    <x v="3"/>
    <x v="11"/>
  </r>
  <r>
    <n v="8676"/>
    <s v="CA-2017-163265"/>
    <d v="2017-02-16T00:00:00"/>
    <d v="2017-02-21T00:00:00"/>
    <s v="Standard Class"/>
    <s v="JS-16030"/>
    <x v="559"/>
    <x v="0"/>
    <s v="United States"/>
    <s v="Decatur"/>
    <x v="10"/>
    <n v="62521"/>
    <x v="2"/>
    <s v="OFF-AR-10004078"/>
    <x v="1"/>
    <x v="6"/>
    <s v="Newell 312"/>
    <n v="28.032"/>
    <n v="6"/>
    <n v="0.2"/>
    <x v="1426"/>
    <x v="2"/>
    <x v="3"/>
    <x v="3"/>
    <x v="11"/>
  </r>
  <r>
    <n v="8677"/>
    <s v="CA-2017-163265"/>
    <d v="2017-02-16T00:00:00"/>
    <d v="2017-02-21T00:00:00"/>
    <s v="Standard Class"/>
    <s v="JS-16030"/>
    <x v="559"/>
    <x v="0"/>
    <s v="United States"/>
    <s v="Decatur"/>
    <x v="10"/>
    <n v="62521"/>
    <x v="2"/>
    <s v="FUR-FU-10004270"/>
    <x v="0"/>
    <x v="5"/>
    <s v="Executive Impressions 13&quot; Clairmont Wall Clock"/>
    <n v="7.6920000000000002"/>
    <n v="1"/>
    <n v="0.6"/>
    <x v="6527"/>
    <x v="1"/>
    <x v="3"/>
    <x v="3"/>
    <x v="11"/>
  </r>
  <r>
    <n v="8678"/>
    <s v="CA-2017-141705"/>
    <d v="2017-10-24T00:00:00"/>
    <d v="2017-10-26T00:00:00"/>
    <s v="First Class"/>
    <s v="PO-18850"/>
    <x v="138"/>
    <x v="0"/>
    <s v="United States"/>
    <s v="Mansfield"/>
    <x v="5"/>
    <n v="76063"/>
    <x v="2"/>
    <s v="FUR-TA-10004607"/>
    <x v="0"/>
    <x v="3"/>
    <s v="Hon 2111 Invitation Series Straight Table"/>
    <n v="517.40499999999997"/>
    <n v="5"/>
    <n v="0.3"/>
    <x v="6528"/>
    <x v="1"/>
    <x v="3"/>
    <x v="0"/>
    <x v="2"/>
  </r>
  <r>
    <n v="8679"/>
    <s v="CA-2016-112739"/>
    <d v="2016-09-02T00:00:00"/>
    <d v="2016-09-07T00:00:00"/>
    <s v="Second Class"/>
    <s v="RD-19810"/>
    <x v="279"/>
    <x v="2"/>
    <s v="United States"/>
    <s v="Houston"/>
    <x v="5"/>
    <n v="77070"/>
    <x v="2"/>
    <s v="OFF-BI-10001132"/>
    <x v="1"/>
    <x v="8"/>
    <s v="Acco PRESSTEX Data Binder with Storage Hooks, Dark Blue, 9 1/2&quot; X 11&quot;"/>
    <n v="8.6080000000000005"/>
    <n v="8"/>
    <n v="0.8"/>
    <x v="6529"/>
    <x v="1"/>
    <x v="0"/>
    <x v="2"/>
    <x v="8"/>
  </r>
  <r>
    <n v="8680"/>
    <s v="CA-2016-112739"/>
    <d v="2016-09-02T00:00:00"/>
    <d v="2016-09-07T00:00:00"/>
    <s v="Second Class"/>
    <s v="RD-19810"/>
    <x v="279"/>
    <x v="2"/>
    <s v="United States"/>
    <s v="Houston"/>
    <x v="5"/>
    <n v="77070"/>
    <x v="2"/>
    <s v="TEC-AC-10001714"/>
    <x v="2"/>
    <x v="11"/>
    <s v="Logitech MX Performance Wireless Mouse"/>
    <n v="159.56"/>
    <n v="5"/>
    <n v="0.2"/>
    <x v="6530"/>
    <x v="2"/>
    <x v="0"/>
    <x v="2"/>
    <x v="8"/>
  </r>
  <r>
    <n v="8681"/>
    <s v="CA-2016-143805"/>
    <d v="2016-12-01T00:00:00"/>
    <d v="2016-12-03T00:00:00"/>
    <s v="Second Class"/>
    <s v="JD-15895"/>
    <x v="63"/>
    <x v="1"/>
    <s v="United States"/>
    <s v="Richmond"/>
    <x v="17"/>
    <n v="23223"/>
    <x v="0"/>
    <s v="OFF-AP-10002945"/>
    <x v="1"/>
    <x v="9"/>
    <s v="Honeywell Enviracaire Portable HEPA Air Cleaner for 17' x 22' Room"/>
    <n v="2104.5500000000002"/>
    <n v="7"/>
    <n v="0"/>
    <x v="6531"/>
    <x v="0"/>
    <x v="0"/>
    <x v="0"/>
    <x v="4"/>
  </r>
  <r>
    <n v="8682"/>
    <s v="CA-2016-143805"/>
    <d v="2016-12-01T00:00:00"/>
    <d v="2016-12-03T00:00:00"/>
    <s v="Second Class"/>
    <s v="JD-15895"/>
    <x v="63"/>
    <x v="1"/>
    <s v="United States"/>
    <s v="Richmond"/>
    <x v="17"/>
    <n v="23223"/>
    <x v="0"/>
    <s v="OFF-SU-10004664"/>
    <x v="1"/>
    <x v="14"/>
    <s v="Acme Softgrip Scissors"/>
    <n v="40.700000000000003"/>
    <n v="5"/>
    <n v="0"/>
    <x v="6532"/>
    <x v="0"/>
    <x v="0"/>
    <x v="0"/>
    <x v="4"/>
  </r>
  <r>
    <n v="8683"/>
    <s v="CA-2014-133634"/>
    <d v="2014-11-05T00:00:00"/>
    <d v="2014-11-10T00:00:00"/>
    <s v="Standard Class"/>
    <s v="SR-20740"/>
    <x v="256"/>
    <x v="2"/>
    <s v="United States"/>
    <s v="Arlington"/>
    <x v="17"/>
    <n v="22204"/>
    <x v="0"/>
    <s v="TEC-AC-10002550"/>
    <x v="2"/>
    <x v="11"/>
    <s v="Maxell 4.7GB DVD-RW 3/Pack"/>
    <n v="47.79"/>
    <n v="3"/>
    <n v="0"/>
    <x v="4144"/>
    <x v="0"/>
    <x v="2"/>
    <x v="0"/>
    <x v="0"/>
  </r>
  <r>
    <n v="8684"/>
    <s v="CA-2017-101665"/>
    <d v="2017-11-25T00:00:00"/>
    <d v="2017-12-01T00:00:00"/>
    <s v="Standard Class"/>
    <s v="TZ-21580"/>
    <x v="356"/>
    <x v="0"/>
    <s v="United States"/>
    <s v="San Francisco"/>
    <x v="1"/>
    <n v="94122"/>
    <x v="1"/>
    <s v="OFF-AR-10002335"/>
    <x v="1"/>
    <x v="6"/>
    <s v="DIXON Oriole Pencils"/>
    <n v="5.16"/>
    <n v="2"/>
    <n v="0"/>
    <x v="811"/>
    <x v="0"/>
    <x v="3"/>
    <x v="0"/>
    <x v="0"/>
  </r>
  <r>
    <n v="8685"/>
    <s v="CA-2016-155446"/>
    <d v="2016-12-16T00:00:00"/>
    <d v="2016-12-23T00:00:00"/>
    <s v="Standard Class"/>
    <s v="TN-21040"/>
    <x v="184"/>
    <x v="2"/>
    <s v="United States"/>
    <s v="San Diego"/>
    <x v="1"/>
    <n v="92024"/>
    <x v="1"/>
    <s v="TEC-AC-10001445"/>
    <x v="2"/>
    <x v="11"/>
    <s v="Imation USB 2.0 Swivel Flash Drive USB flash drive - 4 GB - Pink"/>
    <n v="21.21"/>
    <n v="7"/>
    <n v="0"/>
    <x v="6533"/>
    <x v="0"/>
    <x v="0"/>
    <x v="0"/>
    <x v="4"/>
  </r>
  <r>
    <n v="8686"/>
    <s v="CA-2017-137323"/>
    <d v="2017-11-14T00:00:00"/>
    <d v="2017-11-18T00:00:00"/>
    <s v="Second Class"/>
    <s v="PW-19030"/>
    <x v="463"/>
    <x v="1"/>
    <s v="United States"/>
    <s v="Watertown"/>
    <x v="15"/>
    <n v="13601"/>
    <x v="3"/>
    <s v="OFF-ST-10003996"/>
    <x v="1"/>
    <x v="4"/>
    <s v="Letter/Legal File Tote with Clear Snap-On Lid, Black Granite"/>
    <n v="96.36"/>
    <n v="6"/>
    <n v="0"/>
    <x v="6534"/>
    <x v="0"/>
    <x v="3"/>
    <x v="0"/>
    <x v="0"/>
  </r>
  <r>
    <n v="8687"/>
    <s v="CA-2016-144015"/>
    <d v="2016-06-26T00:00:00"/>
    <d v="2016-06-26T00:00:00"/>
    <s v="Same Day"/>
    <s v="AH-10075"/>
    <x v="340"/>
    <x v="1"/>
    <s v="United States"/>
    <s v="Los Angeles"/>
    <x v="1"/>
    <n v="90036"/>
    <x v="1"/>
    <s v="OFF-SU-10003505"/>
    <x v="1"/>
    <x v="14"/>
    <s v="Premier Electric Letter Opener"/>
    <n v="231.72"/>
    <n v="2"/>
    <n v="0"/>
    <x v="5223"/>
    <x v="0"/>
    <x v="0"/>
    <x v="1"/>
    <x v="1"/>
  </r>
  <r>
    <n v="8688"/>
    <s v="CA-2016-144015"/>
    <d v="2016-06-26T00:00:00"/>
    <d v="2016-06-26T00:00:00"/>
    <s v="Same Day"/>
    <s v="AH-10075"/>
    <x v="340"/>
    <x v="1"/>
    <s v="United States"/>
    <s v="Los Angeles"/>
    <x v="1"/>
    <n v="90036"/>
    <x v="1"/>
    <s v="OFF-FA-10000624"/>
    <x v="1"/>
    <x v="13"/>
    <s v="OIC Binder Clips"/>
    <n v="17.899999999999999"/>
    <n v="5"/>
    <n v="0"/>
    <x v="5380"/>
    <x v="0"/>
    <x v="0"/>
    <x v="1"/>
    <x v="1"/>
  </r>
  <r>
    <n v="8689"/>
    <s v="CA-2016-144015"/>
    <d v="2016-06-26T00:00:00"/>
    <d v="2016-06-26T00:00:00"/>
    <s v="Same Day"/>
    <s v="AH-10075"/>
    <x v="340"/>
    <x v="1"/>
    <s v="United States"/>
    <s v="Los Angeles"/>
    <x v="1"/>
    <n v="90036"/>
    <x v="1"/>
    <s v="OFF-PA-10002870"/>
    <x v="1"/>
    <x v="10"/>
    <s v="Ampad Phone Message Book, Recycled, 400 Message Capacity, 5 ¾” x 11”"/>
    <n v="12.48"/>
    <n v="2"/>
    <n v="0"/>
    <x v="1172"/>
    <x v="0"/>
    <x v="0"/>
    <x v="1"/>
    <x v="1"/>
  </r>
  <r>
    <n v="8690"/>
    <s v="CA-2014-101427"/>
    <d v="2014-12-26T00:00:00"/>
    <d v="2014-12-30T00:00:00"/>
    <s v="Standard Class"/>
    <s v="AY-10555"/>
    <x v="672"/>
    <x v="1"/>
    <s v="United States"/>
    <s v="Philadelphia"/>
    <x v="9"/>
    <n v="19140"/>
    <x v="3"/>
    <s v="OFF-AR-10002257"/>
    <x v="1"/>
    <x v="6"/>
    <s v="Eldon Spacemaker Box, Quick-Snap Lid, Clear"/>
    <n v="8.016"/>
    <n v="3"/>
    <n v="0.2"/>
    <x v="6535"/>
    <x v="2"/>
    <x v="2"/>
    <x v="0"/>
    <x v="4"/>
  </r>
  <r>
    <n v="8691"/>
    <s v="CA-2016-136770"/>
    <d v="2016-08-14T00:00:00"/>
    <d v="2016-08-18T00:00:00"/>
    <s v="Standard Class"/>
    <s v="SP-20650"/>
    <x v="70"/>
    <x v="1"/>
    <s v="United States"/>
    <s v="Akron"/>
    <x v="24"/>
    <n v="44312"/>
    <x v="3"/>
    <s v="TEC-PH-10003580"/>
    <x v="2"/>
    <x v="7"/>
    <s v="Cisco IP Phone 7961G-GE VoIP phone"/>
    <n v="259.89600000000002"/>
    <n v="2"/>
    <n v="0.4"/>
    <x v="5427"/>
    <x v="1"/>
    <x v="0"/>
    <x v="2"/>
    <x v="6"/>
  </r>
  <r>
    <n v="8692"/>
    <s v="CA-2016-136770"/>
    <d v="2016-08-14T00:00:00"/>
    <d v="2016-08-18T00:00:00"/>
    <s v="Standard Class"/>
    <s v="SP-20650"/>
    <x v="70"/>
    <x v="1"/>
    <s v="United States"/>
    <s v="Akron"/>
    <x v="24"/>
    <n v="44312"/>
    <x v="3"/>
    <s v="TEC-PH-10001530"/>
    <x v="2"/>
    <x v="7"/>
    <s v="Plantronics Voyager Pro Legend"/>
    <n v="247.18799999999999"/>
    <n v="2"/>
    <n v="0.4"/>
    <x v="6536"/>
    <x v="1"/>
    <x v="0"/>
    <x v="2"/>
    <x v="6"/>
  </r>
  <r>
    <n v="8693"/>
    <s v="CA-2016-136770"/>
    <d v="2016-08-14T00:00:00"/>
    <d v="2016-08-18T00:00:00"/>
    <s v="Standard Class"/>
    <s v="SP-20650"/>
    <x v="70"/>
    <x v="1"/>
    <s v="United States"/>
    <s v="Akron"/>
    <x v="24"/>
    <n v="44312"/>
    <x v="3"/>
    <s v="TEC-AC-10000420"/>
    <x v="2"/>
    <x v="11"/>
    <s v="Logitech G500s Laser Gaming Mouse with Adjustable Weight Tuning"/>
    <n v="279.95999999999998"/>
    <n v="5"/>
    <n v="0.2"/>
    <x v="6537"/>
    <x v="2"/>
    <x v="0"/>
    <x v="2"/>
    <x v="6"/>
  </r>
  <r>
    <n v="8694"/>
    <s v="CA-2016-118311"/>
    <d v="2016-10-24T00:00:00"/>
    <d v="2016-10-28T00:00:00"/>
    <s v="Standard Class"/>
    <s v="ED-13885"/>
    <x v="525"/>
    <x v="2"/>
    <s v="United States"/>
    <s v="San Francisco"/>
    <x v="1"/>
    <n v="94110"/>
    <x v="1"/>
    <s v="TEC-AC-10000892"/>
    <x v="2"/>
    <x v="11"/>
    <s v="NETGEAR N750 Dual Band Wi-Fi Gigabit Router"/>
    <n v="450"/>
    <n v="5"/>
    <n v="0"/>
    <x v="6538"/>
    <x v="0"/>
    <x v="0"/>
    <x v="0"/>
    <x v="2"/>
  </r>
  <r>
    <n v="8695"/>
    <s v="US-2014-112795"/>
    <d v="2014-08-23T00:00:00"/>
    <d v="2014-08-28T00:00:00"/>
    <s v="Second Class"/>
    <s v="CR-12625"/>
    <x v="128"/>
    <x v="2"/>
    <s v="United States"/>
    <s v="Grand Rapids"/>
    <x v="12"/>
    <n v="49505"/>
    <x v="2"/>
    <s v="OFF-PA-10001934"/>
    <x v="1"/>
    <x v="10"/>
    <s v="Xerox 1993"/>
    <n v="19.440000000000001"/>
    <n v="3"/>
    <n v="0"/>
    <x v="6539"/>
    <x v="0"/>
    <x v="2"/>
    <x v="2"/>
    <x v="6"/>
  </r>
  <r>
    <n v="8696"/>
    <s v="CA-2017-127096"/>
    <d v="2017-09-15T00:00:00"/>
    <d v="2017-09-17T00:00:00"/>
    <s v="Second Class"/>
    <s v="CS-12400"/>
    <x v="37"/>
    <x v="2"/>
    <s v="United States"/>
    <s v="San Francisco"/>
    <x v="1"/>
    <n v="94109"/>
    <x v="1"/>
    <s v="FUR-TA-10003473"/>
    <x v="0"/>
    <x v="3"/>
    <s v="Bretford Rectangular Conference Table Tops"/>
    <n v="300.904"/>
    <n v="1"/>
    <n v="0.2"/>
    <x v="1250"/>
    <x v="2"/>
    <x v="3"/>
    <x v="2"/>
    <x v="8"/>
  </r>
  <r>
    <n v="8697"/>
    <s v="CA-2017-119284"/>
    <d v="2017-06-15T00:00:00"/>
    <d v="2017-06-20T00:00:00"/>
    <s v="Standard Class"/>
    <s v="TS-21205"/>
    <x v="131"/>
    <x v="1"/>
    <s v="United States"/>
    <s v="Nashville"/>
    <x v="18"/>
    <n v="37211"/>
    <x v="0"/>
    <s v="TEC-PH-10001051"/>
    <x v="2"/>
    <x v="7"/>
    <s v="HTC One"/>
    <n v="239.976"/>
    <n v="3"/>
    <n v="0.2"/>
    <x v="5362"/>
    <x v="2"/>
    <x v="3"/>
    <x v="1"/>
    <x v="1"/>
  </r>
  <r>
    <n v="8698"/>
    <s v="CA-2017-119284"/>
    <d v="2017-06-15T00:00:00"/>
    <d v="2017-06-20T00:00:00"/>
    <s v="Standard Class"/>
    <s v="TS-21205"/>
    <x v="131"/>
    <x v="1"/>
    <s v="United States"/>
    <s v="Nashville"/>
    <x v="18"/>
    <n v="37211"/>
    <x v="0"/>
    <s v="FUR-FU-10004351"/>
    <x v="0"/>
    <x v="5"/>
    <s v="Staple-based wall hangings"/>
    <n v="31.167999999999999"/>
    <n v="4"/>
    <n v="0.2"/>
    <x v="6540"/>
    <x v="2"/>
    <x v="3"/>
    <x v="1"/>
    <x v="1"/>
  </r>
  <r>
    <n v="8699"/>
    <s v="CA-2017-119284"/>
    <d v="2017-06-15T00:00:00"/>
    <d v="2017-06-20T00:00:00"/>
    <s v="Standard Class"/>
    <s v="TS-21205"/>
    <x v="131"/>
    <x v="1"/>
    <s v="United States"/>
    <s v="Nashville"/>
    <x v="18"/>
    <n v="37211"/>
    <x v="0"/>
    <s v="FUR-TA-10004152"/>
    <x v="0"/>
    <x v="3"/>
    <s v="Barricks 18&quot; x 48&quot; Non-Folding Utility Table with Bottom Storage Shelf"/>
    <n v="120.96"/>
    <n v="2"/>
    <n v="0.4"/>
    <x v="3802"/>
    <x v="1"/>
    <x v="3"/>
    <x v="1"/>
    <x v="1"/>
  </r>
  <r>
    <n v="8700"/>
    <s v="CA-2017-119284"/>
    <d v="2017-06-15T00:00:00"/>
    <d v="2017-06-20T00:00:00"/>
    <s v="Standard Class"/>
    <s v="TS-21205"/>
    <x v="131"/>
    <x v="1"/>
    <s v="United States"/>
    <s v="Nashville"/>
    <x v="18"/>
    <n v="37211"/>
    <x v="0"/>
    <s v="TEC-PH-10000560"/>
    <x v="2"/>
    <x v="7"/>
    <s v="Samsung Galaxy S III - 16GB - pebble blue (T-Mobile)"/>
    <n v="2239.9360000000001"/>
    <n v="8"/>
    <n v="0.2"/>
    <x v="6541"/>
    <x v="2"/>
    <x v="3"/>
    <x v="1"/>
    <x v="1"/>
  </r>
  <r>
    <n v="8701"/>
    <s v="CA-2017-119284"/>
    <d v="2017-06-15T00:00:00"/>
    <d v="2017-06-20T00:00:00"/>
    <s v="Standard Class"/>
    <s v="TS-21205"/>
    <x v="131"/>
    <x v="1"/>
    <s v="United States"/>
    <s v="Nashville"/>
    <x v="18"/>
    <n v="37211"/>
    <x v="0"/>
    <s v="OFF-AP-10004249"/>
    <x v="1"/>
    <x v="9"/>
    <s v="Staple holder"/>
    <n v="76.608000000000004"/>
    <n v="8"/>
    <n v="0.2"/>
    <x v="6542"/>
    <x v="2"/>
    <x v="3"/>
    <x v="1"/>
    <x v="1"/>
  </r>
  <r>
    <n v="8702"/>
    <s v="CA-2017-119284"/>
    <d v="2017-06-15T00:00:00"/>
    <d v="2017-06-20T00:00:00"/>
    <s v="Standard Class"/>
    <s v="TS-21205"/>
    <x v="131"/>
    <x v="1"/>
    <s v="United States"/>
    <s v="Nashville"/>
    <x v="18"/>
    <n v="37211"/>
    <x v="0"/>
    <s v="OFF-ST-10001490"/>
    <x v="1"/>
    <x v="4"/>
    <s v="Hot File 7-Pocket, Floor Stand"/>
    <n v="142.77600000000001"/>
    <n v="1"/>
    <n v="0.2"/>
    <x v="582"/>
    <x v="2"/>
    <x v="3"/>
    <x v="1"/>
    <x v="1"/>
  </r>
  <r>
    <n v="8703"/>
    <s v="CA-2017-119284"/>
    <d v="2017-06-15T00:00:00"/>
    <d v="2017-06-20T00:00:00"/>
    <s v="Standard Class"/>
    <s v="TS-21205"/>
    <x v="131"/>
    <x v="1"/>
    <s v="United States"/>
    <s v="Nashville"/>
    <x v="18"/>
    <n v="37211"/>
    <x v="0"/>
    <s v="OFF-PA-10000312"/>
    <x v="1"/>
    <x v="10"/>
    <s v="Xerox 1955"/>
    <n v="91.36"/>
    <n v="5"/>
    <n v="0.2"/>
    <x v="6543"/>
    <x v="2"/>
    <x v="3"/>
    <x v="1"/>
    <x v="1"/>
  </r>
  <r>
    <n v="8704"/>
    <s v="CA-2015-133494"/>
    <d v="2015-03-01T00:00:00"/>
    <d v="2015-03-05T00:00:00"/>
    <s v="Standard Class"/>
    <s v="RP-19390"/>
    <x v="261"/>
    <x v="0"/>
    <s v="United States"/>
    <s v="Philadelphia"/>
    <x v="9"/>
    <n v="19120"/>
    <x v="3"/>
    <s v="OFF-AP-10002906"/>
    <x v="1"/>
    <x v="9"/>
    <s v="Hoover Replacement Belt for Commercial Guardsman Heavy-Duty Upright Vacuum"/>
    <n v="3.552"/>
    <n v="2"/>
    <n v="0.2"/>
    <x v="1565"/>
    <x v="2"/>
    <x v="1"/>
    <x v="3"/>
    <x v="10"/>
  </r>
  <r>
    <n v="8705"/>
    <s v="CA-2016-111318"/>
    <d v="2016-07-23T00:00:00"/>
    <d v="2016-07-26T00:00:00"/>
    <s v="First Class"/>
    <s v="IL-15100"/>
    <x v="582"/>
    <x v="0"/>
    <s v="United States"/>
    <s v="Houston"/>
    <x v="5"/>
    <n v="77041"/>
    <x v="2"/>
    <s v="TEC-PH-10004100"/>
    <x v="2"/>
    <x v="7"/>
    <s v="Griffin GC17055 Auxiliary Audio Cable"/>
    <n v="115.136"/>
    <n v="8"/>
    <n v="0.2"/>
    <x v="6544"/>
    <x v="2"/>
    <x v="0"/>
    <x v="2"/>
    <x v="7"/>
  </r>
  <r>
    <n v="8706"/>
    <s v="US-2014-132745"/>
    <d v="2014-10-01T00:00:00"/>
    <d v="2014-10-05T00:00:00"/>
    <s v="Standard Class"/>
    <s v="NF-18475"/>
    <x v="739"/>
    <x v="2"/>
    <s v="United States"/>
    <s v="Reno"/>
    <x v="33"/>
    <n v="89502"/>
    <x v="1"/>
    <s v="OFF-FA-10000254"/>
    <x v="1"/>
    <x v="13"/>
    <s v="Sterling Rubber Bands by Alliance"/>
    <n v="4.71"/>
    <n v="1"/>
    <n v="0"/>
    <x v="232"/>
    <x v="0"/>
    <x v="2"/>
    <x v="0"/>
    <x v="2"/>
  </r>
  <r>
    <n v="8707"/>
    <s v="CA-2014-146815"/>
    <d v="2014-09-08T00:00:00"/>
    <d v="2014-09-13T00:00:00"/>
    <s v="Standard Class"/>
    <s v="PP-18955"/>
    <x v="452"/>
    <x v="2"/>
    <s v="United States"/>
    <s v="New York City"/>
    <x v="15"/>
    <n v="10009"/>
    <x v="3"/>
    <s v="FUR-CH-10004289"/>
    <x v="0"/>
    <x v="1"/>
    <s v="Global Super Steno Chair"/>
    <n v="172.76400000000001"/>
    <n v="2"/>
    <n v="0.1"/>
    <x v="6545"/>
    <x v="3"/>
    <x v="2"/>
    <x v="2"/>
    <x v="8"/>
  </r>
  <r>
    <n v="8708"/>
    <s v="CA-2014-146815"/>
    <d v="2014-09-08T00:00:00"/>
    <d v="2014-09-13T00:00:00"/>
    <s v="Standard Class"/>
    <s v="PP-18955"/>
    <x v="452"/>
    <x v="2"/>
    <s v="United States"/>
    <s v="New York City"/>
    <x v="15"/>
    <n v="10009"/>
    <x v="3"/>
    <s v="OFF-AR-10003469"/>
    <x v="1"/>
    <x v="6"/>
    <s v="Nontoxic Chalk"/>
    <n v="3.52"/>
    <n v="2"/>
    <n v="0"/>
    <x v="5552"/>
    <x v="0"/>
    <x v="2"/>
    <x v="2"/>
    <x v="8"/>
  </r>
  <r>
    <n v="8709"/>
    <s v="CA-2014-119144"/>
    <d v="2014-11-16T00:00:00"/>
    <d v="2014-11-18T00:00:00"/>
    <s v="First Class"/>
    <s v="JD-16150"/>
    <x v="251"/>
    <x v="1"/>
    <s v="United States"/>
    <s v="Los Angeles"/>
    <x v="1"/>
    <n v="90008"/>
    <x v="1"/>
    <s v="TEC-PH-10004188"/>
    <x v="2"/>
    <x v="7"/>
    <s v="OtterBox Commuter Series Case - Samsung Galaxy S4"/>
    <n v="79.968000000000004"/>
    <n v="4"/>
    <n v="0.2"/>
    <x v="6546"/>
    <x v="2"/>
    <x v="2"/>
    <x v="0"/>
    <x v="0"/>
  </r>
  <r>
    <n v="8710"/>
    <s v="CA-2014-119144"/>
    <d v="2014-11-16T00:00:00"/>
    <d v="2014-11-18T00:00:00"/>
    <s v="First Class"/>
    <s v="JD-16150"/>
    <x v="251"/>
    <x v="1"/>
    <s v="United States"/>
    <s v="Los Angeles"/>
    <x v="1"/>
    <n v="90008"/>
    <x v="1"/>
    <s v="FUR-BO-10004015"/>
    <x v="0"/>
    <x v="0"/>
    <s v="Bush Andora Bookcase, Maple/Graphite Gray Finish"/>
    <n v="305.97449999999998"/>
    <n v="3"/>
    <n v="0.15"/>
    <x v="6547"/>
    <x v="2"/>
    <x v="2"/>
    <x v="0"/>
    <x v="0"/>
  </r>
  <r>
    <n v="8711"/>
    <s v="CA-2014-119144"/>
    <d v="2014-11-16T00:00:00"/>
    <d v="2014-11-18T00:00:00"/>
    <s v="First Class"/>
    <s v="JD-16150"/>
    <x v="251"/>
    <x v="1"/>
    <s v="United States"/>
    <s v="Los Angeles"/>
    <x v="1"/>
    <n v="90008"/>
    <x v="1"/>
    <s v="OFF-ST-10000991"/>
    <x v="1"/>
    <x v="4"/>
    <s v="Space Solutions HD Industrial Steel Shelving."/>
    <n v="344.91"/>
    <n v="3"/>
    <n v="0"/>
    <x v="3544"/>
    <x v="0"/>
    <x v="2"/>
    <x v="0"/>
    <x v="0"/>
  </r>
  <r>
    <n v="8712"/>
    <s v="CA-2014-105648"/>
    <d v="2014-03-03T00:00:00"/>
    <d v="2014-03-07T00:00:00"/>
    <s v="Standard Class"/>
    <s v="EJ-14155"/>
    <x v="412"/>
    <x v="0"/>
    <s v="United States"/>
    <s v="San Diego"/>
    <x v="1"/>
    <n v="92037"/>
    <x v="1"/>
    <s v="FUR-TA-10002958"/>
    <x v="0"/>
    <x v="3"/>
    <s v="Bevis Oval Conference Table, Walnut"/>
    <n v="626.35199999999998"/>
    <n v="3"/>
    <n v="0.2"/>
    <x v="6548"/>
    <x v="2"/>
    <x v="2"/>
    <x v="3"/>
    <x v="10"/>
  </r>
  <r>
    <n v="8713"/>
    <s v="US-2015-145422"/>
    <d v="2015-12-03T00:00:00"/>
    <d v="2015-12-07T00:00:00"/>
    <s v="Standard Class"/>
    <s v="PW-19240"/>
    <x v="617"/>
    <x v="0"/>
    <s v="United States"/>
    <s v="San Francisco"/>
    <x v="1"/>
    <n v="94110"/>
    <x v="1"/>
    <s v="FUR-BO-10002213"/>
    <x v="0"/>
    <x v="0"/>
    <s v="Sauder Forest Hills Library, Woodland Oak Finish"/>
    <n v="359.49900000000002"/>
    <n v="3"/>
    <n v="0.15"/>
    <x v="4201"/>
    <x v="2"/>
    <x v="1"/>
    <x v="0"/>
    <x v="4"/>
  </r>
  <r>
    <n v="8714"/>
    <s v="CA-2017-136623"/>
    <d v="2017-07-11T00:00:00"/>
    <d v="2017-07-16T00:00:00"/>
    <s v="Standard Class"/>
    <s v="TS-21430"/>
    <x v="747"/>
    <x v="1"/>
    <s v="United States"/>
    <s v="San Diego"/>
    <x v="1"/>
    <n v="92105"/>
    <x v="1"/>
    <s v="TEC-PH-10000004"/>
    <x v="2"/>
    <x v="7"/>
    <s v="Belkin iPhone and iPad Lightning Cable"/>
    <n v="71.951999999999998"/>
    <n v="6"/>
    <n v="0.2"/>
    <x v="6549"/>
    <x v="2"/>
    <x v="3"/>
    <x v="2"/>
    <x v="7"/>
  </r>
  <r>
    <n v="8715"/>
    <s v="CA-2017-136623"/>
    <d v="2017-07-11T00:00:00"/>
    <d v="2017-07-16T00:00:00"/>
    <s v="Standard Class"/>
    <s v="TS-21430"/>
    <x v="747"/>
    <x v="1"/>
    <s v="United States"/>
    <s v="San Diego"/>
    <x v="1"/>
    <n v="92105"/>
    <x v="1"/>
    <s v="OFF-BI-10003708"/>
    <x v="1"/>
    <x v="8"/>
    <s v="Acco Four Pocket Poly Ring Binder with Label Holder, Smoke, 1&quot;"/>
    <n v="29.8"/>
    <n v="5"/>
    <n v="0.2"/>
    <x v="1317"/>
    <x v="2"/>
    <x v="3"/>
    <x v="2"/>
    <x v="7"/>
  </r>
  <r>
    <n v="8716"/>
    <s v="CA-2017-121678"/>
    <d v="2017-11-16T00:00:00"/>
    <d v="2017-11-20T00:00:00"/>
    <s v="Second Class"/>
    <s v="BM-11650"/>
    <x v="312"/>
    <x v="1"/>
    <s v="United States"/>
    <s v="Elyria"/>
    <x v="24"/>
    <n v="44035"/>
    <x v="3"/>
    <s v="OFF-BI-10002949"/>
    <x v="1"/>
    <x v="8"/>
    <s v="Prestige Round Ring Binders"/>
    <n v="1.8240000000000001"/>
    <n v="1"/>
    <n v="0.7"/>
    <x v="6550"/>
    <x v="1"/>
    <x v="3"/>
    <x v="0"/>
    <x v="0"/>
  </r>
  <r>
    <n v="8717"/>
    <s v="CA-2016-120824"/>
    <d v="2016-06-12T00:00:00"/>
    <d v="2016-06-16T00:00:00"/>
    <s v="Second Class"/>
    <s v="AW-10930"/>
    <x v="585"/>
    <x v="2"/>
    <s v="United States"/>
    <s v="Houston"/>
    <x v="5"/>
    <n v="77070"/>
    <x v="2"/>
    <s v="OFF-AP-10001242"/>
    <x v="1"/>
    <x v="9"/>
    <s v="APC 7 Outlet Network SurgeArrest Surge Protector"/>
    <n v="64.384"/>
    <n v="4"/>
    <n v="0.8"/>
    <x v="6551"/>
    <x v="1"/>
    <x v="0"/>
    <x v="1"/>
    <x v="1"/>
  </r>
  <r>
    <n v="8718"/>
    <s v="CA-2016-120824"/>
    <d v="2016-06-12T00:00:00"/>
    <d v="2016-06-16T00:00:00"/>
    <s v="Second Class"/>
    <s v="AW-10930"/>
    <x v="585"/>
    <x v="2"/>
    <s v="United States"/>
    <s v="Houston"/>
    <x v="5"/>
    <n v="77070"/>
    <x v="2"/>
    <s v="FUR-FU-10001424"/>
    <x v="0"/>
    <x v="5"/>
    <s v="Dax Clear Box Frame"/>
    <n v="6.984"/>
    <n v="2"/>
    <n v="0.6"/>
    <x v="6552"/>
    <x v="1"/>
    <x v="0"/>
    <x v="1"/>
    <x v="1"/>
  </r>
  <r>
    <n v="8719"/>
    <s v="CA-2016-120824"/>
    <d v="2016-06-12T00:00:00"/>
    <d v="2016-06-16T00:00:00"/>
    <s v="Second Class"/>
    <s v="AW-10930"/>
    <x v="585"/>
    <x v="2"/>
    <s v="United States"/>
    <s v="Houston"/>
    <x v="5"/>
    <n v="77070"/>
    <x v="2"/>
    <s v="OFF-AR-10003469"/>
    <x v="1"/>
    <x v="6"/>
    <s v="Nontoxic Chalk"/>
    <n v="11.263999999999999"/>
    <n v="8"/>
    <n v="0.2"/>
    <x v="6553"/>
    <x v="2"/>
    <x v="0"/>
    <x v="1"/>
    <x v="1"/>
  </r>
  <r>
    <n v="8720"/>
    <s v="CA-2016-120824"/>
    <d v="2016-06-12T00:00:00"/>
    <d v="2016-06-16T00:00:00"/>
    <s v="Second Class"/>
    <s v="AW-10930"/>
    <x v="585"/>
    <x v="2"/>
    <s v="United States"/>
    <s v="Houston"/>
    <x v="5"/>
    <n v="77070"/>
    <x v="2"/>
    <s v="OFF-PA-10000232"/>
    <x v="1"/>
    <x v="10"/>
    <s v="Xerox 1975"/>
    <n v="15.552"/>
    <n v="3"/>
    <n v="0.2"/>
    <x v="903"/>
    <x v="2"/>
    <x v="0"/>
    <x v="1"/>
    <x v="1"/>
  </r>
  <r>
    <n v="8721"/>
    <s v="CA-2016-120824"/>
    <d v="2016-06-12T00:00:00"/>
    <d v="2016-06-16T00:00:00"/>
    <s v="Second Class"/>
    <s v="AW-10930"/>
    <x v="585"/>
    <x v="2"/>
    <s v="United States"/>
    <s v="Houston"/>
    <x v="5"/>
    <n v="77070"/>
    <x v="2"/>
    <s v="FUR-CH-10000229"/>
    <x v="0"/>
    <x v="1"/>
    <s v="Global Enterprise Series Seating High-Back Swivel/Tilt Chairs"/>
    <n v="379.37200000000001"/>
    <n v="2"/>
    <n v="0.3"/>
    <x v="6554"/>
    <x v="1"/>
    <x v="0"/>
    <x v="1"/>
    <x v="1"/>
  </r>
  <r>
    <n v="8722"/>
    <s v="CA-2016-120824"/>
    <d v="2016-06-12T00:00:00"/>
    <d v="2016-06-16T00:00:00"/>
    <s v="Second Class"/>
    <s v="AW-10930"/>
    <x v="585"/>
    <x v="2"/>
    <s v="United States"/>
    <s v="Houston"/>
    <x v="5"/>
    <n v="77070"/>
    <x v="2"/>
    <s v="OFF-ST-10002562"/>
    <x v="1"/>
    <x v="4"/>
    <s v="Staple magnet"/>
    <n v="67.536000000000001"/>
    <n v="9"/>
    <n v="0.2"/>
    <x v="6555"/>
    <x v="2"/>
    <x v="0"/>
    <x v="1"/>
    <x v="1"/>
  </r>
  <r>
    <n v="8723"/>
    <s v="CA-2016-120824"/>
    <d v="2016-06-12T00:00:00"/>
    <d v="2016-06-16T00:00:00"/>
    <s v="Second Class"/>
    <s v="AW-10930"/>
    <x v="585"/>
    <x v="2"/>
    <s v="United States"/>
    <s v="Houston"/>
    <x v="5"/>
    <n v="77070"/>
    <x v="2"/>
    <s v="OFF-BI-10001525"/>
    <x v="1"/>
    <x v="8"/>
    <s v="Acco Pressboard Covers with Storage Hooks, 14 7/8&quot; x 11&quot;, Executive Red"/>
    <n v="1.524"/>
    <n v="2"/>
    <n v="0.8"/>
    <x v="6556"/>
    <x v="1"/>
    <x v="0"/>
    <x v="1"/>
    <x v="1"/>
  </r>
  <r>
    <n v="8724"/>
    <s v="US-2016-135209"/>
    <d v="2016-12-29T00:00:00"/>
    <d v="2016-12-31T00:00:00"/>
    <s v="Second Class"/>
    <s v="MH-17290"/>
    <x v="762"/>
    <x v="2"/>
    <s v="United States"/>
    <s v="Miami"/>
    <x v="2"/>
    <n v="33178"/>
    <x v="0"/>
    <s v="OFF-PA-10002986"/>
    <x v="1"/>
    <x v="10"/>
    <s v="Xerox 1898"/>
    <n v="37.408000000000001"/>
    <n v="7"/>
    <n v="0.2"/>
    <x v="6557"/>
    <x v="2"/>
    <x v="0"/>
    <x v="0"/>
    <x v="4"/>
  </r>
  <r>
    <n v="8725"/>
    <s v="US-2016-135209"/>
    <d v="2016-12-29T00:00:00"/>
    <d v="2016-12-31T00:00:00"/>
    <s v="Second Class"/>
    <s v="MH-17290"/>
    <x v="762"/>
    <x v="2"/>
    <s v="United States"/>
    <s v="Miami"/>
    <x v="2"/>
    <n v="33178"/>
    <x v="0"/>
    <s v="OFF-PA-10000143"/>
    <x v="1"/>
    <x v="10"/>
    <s v="Astroparche Fine Business Paper"/>
    <n v="25.344000000000001"/>
    <n v="6"/>
    <n v="0.2"/>
    <x v="2879"/>
    <x v="2"/>
    <x v="0"/>
    <x v="0"/>
    <x v="4"/>
  </r>
  <r>
    <n v="8726"/>
    <s v="CA-2017-148145"/>
    <d v="2017-03-18T00:00:00"/>
    <d v="2017-03-23T00:00:00"/>
    <s v="Standard Class"/>
    <s v="SW-20275"/>
    <x v="349"/>
    <x v="0"/>
    <s v="United States"/>
    <s v="Seattle"/>
    <x v="4"/>
    <n v="98115"/>
    <x v="1"/>
    <s v="OFF-AR-10003752"/>
    <x v="1"/>
    <x v="6"/>
    <s v="Deluxe Chalkboard Eraser Cleaner"/>
    <n v="46.2"/>
    <n v="4"/>
    <n v="0"/>
    <x v="6558"/>
    <x v="0"/>
    <x v="3"/>
    <x v="3"/>
    <x v="10"/>
  </r>
  <r>
    <n v="8727"/>
    <s v="CA-2015-103870"/>
    <d v="2015-12-27T00:00:00"/>
    <d v="2015-12-31T00:00:00"/>
    <s v="Standard Class"/>
    <s v="SP-20860"/>
    <x v="133"/>
    <x v="1"/>
    <s v="United States"/>
    <s v="Murfreesboro"/>
    <x v="18"/>
    <n v="37130"/>
    <x v="0"/>
    <s v="TEC-AC-10002370"/>
    <x v="2"/>
    <x v="11"/>
    <s v="Maxell CD-R Discs"/>
    <n v="4.7279999999999998"/>
    <n v="3"/>
    <n v="0.2"/>
    <x v="6559"/>
    <x v="2"/>
    <x v="1"/>
    <x v="0"/>
    <x v="4"/>
  </r>
  <r>
    <n v="8728"/>
    <s v="CA-2015-103870"/>
    <d v="2015-12-27T00:00:00"/>
    <d v="2015-12-31T00:00:00"/>
    <s v="Standard Class"/>
    <s v="SP-20860"/>
    <x v="133"/>
    <x v="1"/>
    <s v="United States"/>
    <s v="Murfreesboro"/>
    <x v="18"/>
    <n v="37130"/>
    <x v="0"/>
    <s v="FUR-FU-10002030"/>
    <x v="0"/>
    <x v="5"/>
    <s v="Executive Impressions 14&quot; Contract Wall Clock with Quartz Movement"/>
    <n v="53.351999999999997"/>
    <n v="3"/>
    <n v="0.2"/>
    <x v="6560"/>
    <x v="2"/>
    <x v="1"/>
    <x v="0"/>
    <x v="4"/>
  </r>
  <r>
    <n v="8729"/>
    <s v="CA-2015-103870"/>
    <d v="2015-12-27T00:00:00"/>
    <d v="2015-12-31T00:00:00"/>
    <s v="Standard Class"/>
    <s v="SP-20860"/>
    <x v="133"/>
    <x v="1"/>
    <s v="United States"/>
    <s v="Murfreesboro"/>
    <x v="18"/>
    <n v="37130"/>
    <x v="0"/>
    <s v="FUR-BO-10002853"/>
    <x v="0"/>
    <x v="0"/>
    <s v="O'Sullivan 5-Shelf Heavy-Duty Bookcases"/>
    <n v="131.10400000000001"/>
    <n v="2"/>
    <n v="0.2"/>
    <x v="6561"/>
    <x v="2"/>
    <x v="1"/>
    <x v="0"/>
    <x v="4"/>
  </r>
  <r>
    <n v="8730"/>
    <s v="CA-2015-103870"/>
    <d v="2015-12-27T00:00:00"/>
    <d v="2015-12-31T00:00:00"/>
    <s v="Standard Class"/>
    <s v="SP-20860"/>
    <x v="133"/>
    <x v="1"/>
    <s v="United States"/>
    <s v="Murfreesboro"/>
    <x v="18"/>
    <n v="37130"/>
    <x v="0"/>
    <s v="OFF-ST-10002562"/>
    <x v="1"/>
    <x v="4"/>
    <s v="Staple magnet"/>
    <n v="22.512"/>
    <n v="3"/>
    <n v="0.2"/>
    <x v="2997"/>
    <x v="2"/>
    <x v="1"/>
    <x v="0"/>
    <x v="4"/>
  </r>
  <r>
    <n v="8731"/>
    <s v="CA-2015-103870"/>
    <d v="2015-12-27T00:00:00"/>
    <d v="2015-12-31T00:00:00"/>
    <s v="Standard Class"/>
    <s v="SP-20860"/>
    <x v="133"/>
    <x v="1"/>
    <s v="United States"/>
    <s v="Murfreesboro"/>
    <x v="18"/>
    <n v="37130"/>
    <x v="0"/>
    <s v="TEC-AC-10004227"/>
    <x v="2"/>
    <x v="11"/>
    <s v="SanDisk Ultra 16 GB MicroSDHC Class 10 Memory Card"/>
    <n v="72.744"/>
    <n v="7"/>
    <n v="0.2"/>
    <x v="6562"/>
    <x v="2"/>
    <x v="1"/>
    <x v="0"/>
    <x v="4"/>
  </r>
  <r>
    <n v="8732"/>
    <s v="CA-2015-111017"/>
    <d v="2015-07-31T00:00:00"/>
    <d v="2015-08-06T00:00:00"/>
    <s v="Standard Class"/>
    <s v="SC-20695"/>
    <x v="281"/>
    <x v="1"/>
    <s v="United States"/>
    <s v="Saint Louis"/>
    <x v="25"/>
    <n v="63116"/>
    <x v="2"/>
    <s v="OFF-SU-10002573"/>
    <x v="1"/>
    <x v="14"/>
    <s v="Acme 10&quot; Easy Grip Assistive Scissors"/>
    <n v="52.59"/>
    <n v="3"/>
    <n v="0"/>
    <x v="6563"/>
    <x v="0"/>
    <x v="1"/>
    <x v="2"/>
    <x v="7"/>
  </r>
  <r>
    <n v="8733"/>
    <s v="CA-2017-116988"/>
    <d v="2017-06-27T00:00:00"/>
    <d v="2017-06-29T00:00:00"/>
    <s v="Second Class"/>
    <s v="PW-19030"/>
    <x v="463"/>
    <x v="1"/>
    <s v="United States"/>
    <s v="Seattle"/>
    <x v="4"/>
    <n v="98105"/>
    <x v="1"/>
    <s v="OFF-PA-10003848"/>
    <x v="1"/>
    <x v="10"/>
    <s v="Xerox 1997"/>
    <n v="19.440000000000001"/>
    <n v="3"/>
    <n v="0"/>
    <x v="551"/>
    <x v="0"/>
    <x v="3"/>
    <x v="1"/>
    <x v="1"/>
  </r>
  <r>
    <n v="8734"/>
    <s v="CA-2017-116988"/>
    <d v="2017-06-27T00:00:00"/>
    <d v="2017-06-29T00:00:00"/>
    <s v="Second Class"/>
    <s v="PW-19030"/>
    <x v="463"/>
    <x v="1"/>
    <s v="United States"/>
    <s v="Seattle"/>
    <x v="4"/>
    <n v="98105"/>
    <x v="1"/>
    <s v="FUR-FU-10001290"/>
    <x v="0"/>
    <x v="5"/>
    <s v="Executive Impressions Supervisor Wall Clock"/>
    <n v="126.3"/>
    <n v="3"/>
    <n v="0"/>
    <x v="498"/>
    <x v="0"/>
    <x v="3"/>
    <x v="1"/>
    <x v="1"/>
  </r>
  <r>
    <n v="8735"/>
    <s v="CA-2017-116988"/>
    <d v="2017-06-27T00:00:00"/>
    <d v="2017-06-29T00:00:00"/>
    <s v="Second Class"/>
    <s v="PW-19030"/>
    <x v="463"/>
    <x v="1"/>
    <s v="United States"/>
    <s v="Seattle"/>
    <x v="4"/>
    <n v="98105"/>
    <x v="1"/>
    <s v="TEC-AC-10003832"/>
    <x v="2"/>
    <x v="11"/>
    <s v="Logitech P710e Mobile Speakerphone"/>
    <n v="1287.45"/>
    <n v="5"/>
    <n v="0"/>
    <x v="2929"/>
    <x v="0"/>
    <x v="3"/>
    <x v="1"/>
    <x v="1"/>
  </r>
  <r>
    <n v="8736"/>
    <s v="US-2014-169390"/>
    <d v="2014-02-07T00:00:00"/>
    <d v="2014-02-10T00:00:00"/>
    <s v="Second Class"/>
    <s v="CS-12250"/>
    <x v="294"/>
    <x v="1"/>
    <s v="United States"/>
    <s v="New York City"/>
    <x v="15"/>
    <n v="10024"/>
    <x v="3"/>
    <s v="OFF-ST-10001558"/>
    <x v="1"/>
    <x v="4"/>
    <s v="Acco Perma 4000 Stacking Storage Drawers"/>
    <n v="64.959999999999994"/>
    <n v="4"/>
    <n v="0"/>
    <x v="2681"/>
    <x v="0"/>
    <x v="2"/>
    <x v="3"/>
    <x v="11"/>
  </r>
  <r>
    <n v="8737"/>
    <s v="CA-2016-168774"/>
    <d v="2016-09-04T00:00:00"/>
    <d v="2016-09-09T00:00:00"/>
    <s v="Standard Class"/>
    <s v="RP-19855"/>
    <x v="532"/>
    <x v="1"/>
    <s v="United States"/>
    <s v="Woodbury"/>
    <x v="11"/>
    <n v="55125"/>
    <x v="2"/>
    <s v="OFF-ST-10001490"/>
    <x v="1"/>
    <x v="4"/>
    <s v="Hot File 7-Pocket, Floor Stand"/>
    <n v="535.41"/>
    <n v="3"/>
    <n v="0"/>
    <x v="3853"/>
    <x v="0"/>
    <x v="0"/>
    <x v="2"/>
    <x v="8"/>
  </r>
  <r>
    <n v="8738"/>
    <s v="CA-2017-161592"/>
    <d v="2017-04-06T00:00:00"/>
    <d v="2017-04-10T00:00:00"/>
    <s v="Standard Class"/>
    <s v="CS-12175"/>
    <x v="728"/>
    <x v="1"/>
    <s v="United States"/>
    <s v="Chattanooga"/>
    <x v="18"/>
    <n v="37421"/>
    <x v="0"/>
    <s v="OFF-BI-10003669"/>
    <x v="1"/>
    <x v="8"/>
    <s v="3M Organizer Strips"/>
    <n v="8.1"/>
    <n v="5"/>
    <n v="0.7"/>
    <x v="6564"/>
    <x v="1"/>
    <x v="3"/>
    <x v="1"/>
    <x v="3"/>
  </r>
  <r>
    <n v="8739"/>
    <s v="US-2017-131961"/>
    <d v="2017-12-08T00:00:00"/>
    <d v="2017-12-11T00:00:00"/>
    <s v="First Class"/>
    <s v="MJ-17740"/>
    <x v="77"/>
    <x v="0"/>
    <s v="United States"/>
    <s v="Philadelphia"/>
    <x v="9"/>
    <n v="19140"/>
    <x v="3"/>
    <s v="OFF-AR-10004441"/>
    <x v="1"/>
    <x v="6"/>
    <s v="BIC Brite Liner Highlighters"/>
    <n v="13.247999999999999"/>
    <n v="4"/>
    <n v="0.2"/>
    <x v="2285"/>
    <x v="2"/>
    <x v="3"/>
    <x v="0"/>
    <x v="4"/>
  </r>
  <r>
    <n v="8740"/>
    <s v="US-2017-131961"/>
    <d v="2017-12-08T00:00:00"/>
    <d v="2017-12-11T00:00:00"/>
    <s v="First Class"/>
    <s v="MJ-17740"/>
    <x v="77"/>
    <x v="0"/>
    <s v="United States"/>
    <s v="Philadelphia"/>
    <x v="9"/>
    <n v="19140"/>
    <x v="3"/>
    <s v="TEC-PH-10001924"/>
    <x v="2"/>
    <x v="7"/>
    <s v="iHome FM Clock Radio with Lightning Dock"/>
    <n v="83.988"/>
    <n v="2"/>
    <n v="0.4"/>
    <x v="6565"/>
    <x v="1"/>
    <x v="3"/>
    <x v="0"/>
    <x v="4"/>
  </r>
  <r>
    <n v="8741"/>
    <s v="CA-2016-102498"/>
    <d v="2016-07-24T00:00:00"/>
    <d v="2016-07-25T00:00:00"/>
    <s v="First Class"/>
    <s v="JG-15160"/>
    <x v="506"/>
    <x v="0"/>
    <s v="United States"/>
    <s v="Lafayette"/>
    <x v="28"/>
    <n v="70506"/>
    <x v="0"/>
    <s v="OFF-AR-10004456"/>
    <x v="1"/>
    <x v="6"/>
    <s v="Panasonic KP-4ABK Battery-Operated Pencil Sharpener"/>
    <n v="73.2"/>
    <n v="5"/>
    <n v="0"/>
    <x v="1466"/>
    <x v="0"/>
    <x v="0"/>
    <x v="2"/>
    <x v="7"/>
  </r>
  <r>
    <n v="8742"/>
    <s v="CA-2015-113222"/>
    <d v="2015-11-09T00:00:00"/>
    <d v="2015-11-09T00:00:00"/>
    <s v="Same Day"/>
    <s v="AG-10765"/>
    <x v="326"/>
    <x v="2"/>
    <s v="United States"/>
    <s v="Lawrence"/>
    <x v="14"/>
    <n v="46226"/>
    <x v="2"/>
    <s v="OFF-BI-10001890"/>
    <x v="1"/>
    <x v="8"/>
    <s v="Avery Poly Binder Pockets"/>
    <n v="10.74"/>
    <n v="3"/>
    <n v="0"/>
    <x v="6566"/>
    <x v="0"/>
    <x v="1"/>
    <x v="0"/>
    <x v="0"/>
  </r>
  <r>
    <n v="8743"/>
    <s v="US-2015-144771"/>
    <d v="2015-10-02T00:00:00"/>
    <d v="2015-10-04T00:00:00"/>
    <s v="First Class"/>
    <s v="CK-12205"/>
    <x v="237"/>
    <x v="0"/>
    <s v="United States"/>
    <s v="Hillsboro"/>
    <x v="21"/>
    <n v="97123"/>
    <x v="1"/>
    <s v="FUR-FU-10000629"/>
    <x v="0"/>
    <x v="5"/>
    <s v="9-3/4 Diameter Round Wall Clock"/>
    <n v="11.032"/>
    <n v="1"/>
    <n v="0.2"/>
    <x v="6567"/>
    <x v="2"/>
    <x v="1"/>
    <x v="0"/>
    <x v="2"/>
  </r>
  <r>
    <n v="8744"/>
    <s v="US-2015-144771"/>
    <d v="2015-10-02T00:00:00"/>
    <d v="2015-10-04T00:00:00"/>
    <s v="First Class"/>
    <s v="CK-12205"/>
    <x v="237"/>
    <x v="0"/>
    <s v="United States"/>
    <s v="Hillsboro"/>
    <x v="21"/>
    <n v="97123"/>
    <x v="1"/>
    <s v="TEC-AC-10002323"/>
    <x v="2"/>
    <x v="11"/>
    <s v="SanDisk Ultra 32 GB MicroSDHC Class 10 Memory Card"/>
    <n v="53.04"/>
    <n v="3"/>
    <n v="0.2"/>
    <x v="4570"/>
    <x v="2"/>
    <x v="1"/>
    <x v="0"/>
    <x v="2"/>
  </r>
  <r>
    <n v="8745"/>
    <s v="CA-2015-162376"/>
    <d v="2015-11-22T00:00:00"/>
    <d v="2015-11-25T00:00:00"/>
    <s v="Second Class"/>
    <s v="HD-14785"/>
    <x v="787"/>
    <x v="2"/>
    <s v="United States"/>
    <s v="Cambridge"/>
    <x v="31"/>
    <n v="2138"/>
    <x v="3"/>
    <s v="OFF-AR-10003056"/>
    <x v="1"/>
    <x v="6"/>
    <s v="Newell 341"/>
    <n v="17.12"/>
    <n v="4"/>
    <n v="0"/>
    <x v="2900"/>
    <x v="0"/>
    <x v="1"/>
    <x v="0"/>
    <x v="0"/>
  </r>
  <r>
    <n v="8746"/>
    <s v="CA-2015-162376"/>
    <d v="2015-11-22T00:00:00"/>
    <d v="2015-11-25T00:00:00"/>
    <s v="Second Class"/>
    <s v="HD-14785"/>
    <x v="787"/>
    <x v="2"/>
    <s v="United States"/>
    <s v="Cambridge"/>
    <x v="31"/>
    <n v="2138"/>
    <x v="3"/>
    <s v="OFF-PA-10000300"/>
    <x v="1"/>
    <x v="10"/>
    <s v="Xerox 1936"/>
    <n v="59.94"/>
    <n v="3"/>
    <n v="0"/>
    <x v="747"/>
    <x v="0"/>
    <x v="1"/>
    <x v="0"/>
    <x v="0"/>
  </r>
  <r>
    <n v="8747"/>
    <s v="CA-2017-128076"/>
    <d v="2017-02-02T00:00:00"/>
    <d v="2017-02-07T00:00:00"/>
    <s v="Standard Class"/>
    <s v="BO-11350"/>
    <x v="635"/>
    <x v="1"/>
    <s v="United States"/>
    <s v="San Diego"/>
    <x v="1"/>
    <n v="92105"/>
    <x v="1"/>
    <s v="FUR-FU-10000293"/>
    <x v="0"/>
    <x v="5"/>
    <s v="Eldon Antistatic Chair Mats for Low to Medium Pile Carpets"/>
    <n v="210.58"/>
    <n v="2"/>
    <n v="0"/>
    <x v="6568"/>
    <x v="0"/>
    <x v="3"/>
    <x v="3"/>
    <x v="11"/>
  </r>
  <r>
    <n v="8748"/>
    <s v="CA-2017-128076"/>
    <d v="2017-02-02T00:00:00"/>
    <d v="2017-02-07T00:00:00"/>
    <s v="Standard Class"/>
    <s v="BO-11350"/>
    <x v="635"/>
    <x v="1"/>
    <s v="United States"/>
    <s v="San Diego"/>
    <x v="1"/>
    <n v="92105"/>
    <x v="1"/>
    <s v="OFF-BI-10003638"/>
    <x v="1"/>
    <x v="8"/>
    <s v="GBC Durable Plastic Covers"/>
    <n v="30.96"/>
    <n v="2"/>
    <n v="0.2"/>
    <x v="6569"/>
    <x v="2"/>
    <x v="3"/>
    <x v="3"/>
    <x v="11"/>
  </r>
  <r>
    <n v="8749"/>
    <s v="CA-2017-128076"/>
    <d v="2017-02-02T00:00:00"/>
    <d v="2017-02-07T00:00:00"/>
    <s v="Standard Class"/>
    <s v="BO-11350"/>
    <x v="635"/>
    <x v="1"/>
    <s v="United States"/>
    <s v="San Diego"/>
    <x v="1"/>
    <n v="92105"/>
    <x v="1"/>
    <s v="TEC-MA-10002109"/>
    <x v="2"/>
    <x v="15"/>
    <s v="HP Officejet Pro 8600 e-All-In-One Printer, Copier, Scanner, Fax"/>
    <n v="239.98400000000001"/>
    <n v="2"/>
    <n v="0.2"/>
    <x v="6570"/>
    <x v="2"/>
    <x v="3"/>
    <x v="3"/>
    <x v="11"/>
  </r>
  <r>
    <n v="8750"/>
    <s v="US-2015-163825"/>
    <d v="2015-06-16T00:00:00"/>
    <d v="2015-06-19T00:00:00"/>
    <s v="First Class"/>
    <s v="LC-16885"/>
    <x v="62"/>
    <x v="0"/>
    <s v="United States"/>
    <s v="New York City"/>
    <x v="15"/>
    <n v="10009"/>
    <x v="3"/>
    <s v="OFF-BI-10003527"/>
    <x v="1"/>
    <x v="8"/>
    <s v="Fellowes PB500 Electric Punch Plastic Comb Binding Machine with Manual Bind"/>
    <n v="3050.3760000000002"/>
    <n v="3"/>
    <n v="0.2"/>
    <x v="6571"/>
    <x v="2"/>
    <x v="1"/>
    <x v="1"/>
    <x v="1"/>
  </r>
  <r>
    <n v="8751"/>
    <s v="US-2015-163825"/>
    <d v="2015-06-16T00:00:00"/>
    <d v="2015-06-19T00:00:00"/>
    <s v="First Class"/>
    <s v="LC-16885"/>
    <x v="62"/>
    <x v="0"/>
    <s v="United States"/>
    <s v="New York City"/>
    <x v="15"/>
    <n v="10009"/>
    <x v="3"/>
    <s v="TEC-PH-10004922"/>
    <x v="2"/>
    <x v="7"/>
    <s v="RCA Visys Integrated PBX 8-Line Router"/>
    <n v="133.97999999999999"/>
    <n v="2"/>
    <n v="0"/>
    <x v="6572"/>
    <x v="0"/>
    <x v="1"/>
    <x v="1"/>
    <x v="1"/>
  </r>
  <r>
    <n v="8752"/>
    <s v="CA-2016-105662"/>
    <d v="2016-05-05T00:00:00"/>
    <d v="2016-05-09T00:00:00"/>
    <s v="Standard Class"/>
    <s v="RB-19465"/>
    <x v="46"/>
    <x v="2"/>
    <s v="United States"/>
    <s v="Tallahassee"/>
    <x v="2"/>
    <n v="32303"/>
    <x v="0"/>
    <s v="OFF-PA-10001001"/>
    <x v="1"/>
    <x v="10"/>
    <s v="Snap-A-Way Black Print Carbonless Speed Message, No Reply Area, Duplicate"/>
    <n v="93.248000000000005"/>
    <n v="4"/>
    <n v="0.2"/>
    <x v="6573"/>
    <x v="2"/>
    <x v="0"/>
    <x v="1"/>
    <x v="5"/>
  </r>
  <r>
    <n v="8753"/>
    <s v="CA-2016-105662"/>
    <d v="2016-05-05T00:00:00"/>
    <d v="2016-05-09T00:00:00"/>
    <s v="Standard Class"/>
    <s v="RB-19465"/>
    <x v="46"/>
    <x v="2"/>
    <s v="United States"/>
    <s v="Tallahassee"/>
    <x v="2"/>
    <n v="32303"/>
    <x v="0"/>
    <s v="TEC-PH-10001198"/>
    <x v="2"/>
    <x v="7"/>
    <s v="Avaya 4621SW VoIP phone"/>
    <n v="177.48"/>
    <n v="3"/>
    <n v="0.2"/>
    <x v="1742"/>
    <x v="2"/>
    <x v="0"/>
    <x v="1"/>
    <x v="5"/>
  </r>
  <r>
    <n v="8754"/>
    <s v="CA-2017-152198"/>
    <d v="2017-09-09T00:00:00"/>
    <d v="2017-09-10T00:00:00"/>
    <s v="First Class"/>
    <s v="JD-16015"/>
    <x v="557"/>
    <x v="0"/>
    <s v="United States"/>
    <s v="Toledo"/>
    <x v="24"/>
    <n v="43615"/>
    <x v="3"/>
    <s v="OFF-LA-10000443"/>
    <x v="1"/>
    <x v="2"/>
    <s v="Avery 501"/>
    <n v="17.712"/>
    <n v="6"/>
    <n v="0.2"/>
    <x v="6574"/>
    <x v="2"/>
    <x v="3"/>
    <x v="2"/>
    <x v="8"/>
  </r>
  <r>
    <n v="8755"/>
    <s v="CA-2017-152198"/>
    <d v="2017-09-09T00:00:00"/>
    <d v="2017-09-10T00:00:00"/>
    <s v="First Class"/>
    <s v="JD-16015"/>
    <x v="557"/>
    <x v="0"/>
    <s v="United States"/>
    <s v="Toledo"/>
    <x v="24"/>
    <n v="43615"/>
    <x v="3"/>
    <s v="OFF-BI-10003669"/>
    <x v="1"/>
    <x v="8"/>
    <s v="3M Organizer Strips"/>
    <n v="4.8600000000000003"/>
    <n v="3"/>
    <n v="0.7"/>
    <x v="6575"/>
    <x v="1"/>
    <x v="3"/>
    <x v="2"/>
    <x v="8"/>
  </r>
  <r>
    <n v="8756"/>
    <s v="CA-2017-152198"/>
    <d v="2017-09-09T00:00:00"/>
    <d v="2017-09-10T00:00:00"/>
    <s v="First Class"/>
    <s v="JD-16015"/>
    <x v="557"/>
    <x v="0"/>
    <s v="United States"/>
    <s v="Toledo"/>
    <x v="24"/>
    <n v="43615"/>
    <x v="3"/>
    <s v="OFF-BI-10001628"/>
    <x v="1"/>
    <x v="8"/>
    <s v="Acco Data Flex Cable Posts For Top &amp; Bottom Load Binders, 6&quot; Capacity"/>
    <n v="6.258"/>
    <n v="2"/>
    <n v="0.7"/>
    <x v="6576"/>
    <x v="1"/>
    <x v="3"/>
    <x v="2"/>
    <x v="8"/>
  </r>
  <r>
    <n v="8757"/>
    <s v="CA-2016-114307"/>
    <d v="2016-07-22T00:00:00"/>
    <d v="2016-07-26T00:00:00"/>
    <s v="Standard Class"/>
    <s v="MF-17665"/>
    <x v="716"/>
    <x v="1"/>
    <s v="United States"/>
    <s v="Columbia"/>
    <x v="39"/>
    <n v="21044"/>
    <x v="3"/>
    <s v="OFF-AP-10002350"/>
    <x v="1"/>
    <x v="9"/>
    <s v="Belkin F9H710-06 7 Outlet SurgeMaster Surge Protector"/>
    <n v="37.68"/>
    <n v="2"/>
    <n v="0"/>
    <x v="1059"/>
    <x v="0"/>
    <x v="0"/>
    <x v="2"/>
    <x v="7"/>
  </r>
  <r>
    <n v="8758"/>
    <s v="CA-2016-114307"/>
    <d v="2016-07-22T00:00:00"/>
    <d v="2016-07-26T00:00:00"/>
    <s v="Standard Class"/>
    <s v="MF-17665"/>
    <x v="716"/>
    <x v="1"/>
    <s v="United States"/>
    <s v="Columbia"/>
    <x v="39"/>
    <n v="21044"/>
    <x v="3"/>
    <s v="OFF-PA-10004100"/>
    <x v="1"/>
    <x v="10"/>
    <s v="Xerox 216"/>
    <n v="51.84"/>
    <n v="8"/>
    <n v="0"/>
    <x v="189"/>
    <x v="0"/>
    <x v="0"/>
    <x v="2"/>
    <x v="7"/>
  </r>
  <r>
    <n v="8759"/>
    <s v="CA-2016-114307"/>
    <d v="2016-07-22T00:00:00"/>
    <d v="2016-07-26T00:00:00"/>
    <s v="Standard Class"/>
    <s v="MF-17665"/>
    <x v="716"/>
    <x v="1"/>
    <s v="United States"/>
    <s v="Columbia"/>
    <x v="39"/>
    <n v="21044"/>
    <x v="3"/>
    <s v="FUR-FU-10000794"/>
    <x v="0"/>
    <x v="5"/>
    <s v="Eldon Stackable Tray, Side-Load, Legal, Smoke"/>
    <n v="27.42"/>
    <n v="3"/>
    <n v="0"/>
    <x v="6181"/>
    <x v="0"/>
    <x v="0"/>
    <x v="2"/>
    <x v="7"/>
  </r>
  <r>
    <n v="8760"/>
    <s v="CA-2016-114307"/>
    <d v="2016-07-22T00:00:00"/>
    <d v="2016-07-26T00:00:00"/>
    <s v="Standard Class"/>
    <s v="MF-17665"/>
    <x v="716"/>
    <x v="1"/>
    <s v="United States"/>
    <s v="Columbia"/>
    <x v="39"/>
    <n v="21044"/>
    <x v="3"/>
    <s v="OFF-BI-10002012"/>
    <x v="1"/>
    <x v="8"/>
    <s v="Wilson Jones Easy Flow II Sheet Lifters"/>
    <n v="5.4"/>
    <n v="3"/>
    <n v="0"/>
    <x v="6577"/>
    <x v="0"/>
    <x v="0"/>
    <x v="2"/>
    <x v="7"/>
  </r>
  <r>
    <n v="8761"/>
    <s v="CA-2016-159891"/>
    <d v="2016-01-31T00:00:00"/>
    <d v="2016-02-06T00:00:00"/>
    <s v="Standard Class"/>
    <s v="BF-11170"/>
    <x v="408"/>
    <x v="2"/>
    <s v="United States"/>
    <s v="Atlanta"/>
    <x v="32"/>
    <n v="30318"/>
    <x v="0"/>
    <s v="OFF-BI-10003527"/>
    <x v="1"/>
    <x v="8"/>
    <s v="Fellowes PB500 Electric Punch Plastic Comb Binding Machine with Manual Bind"/>
    <n v="1270.99"/>
    <n v="1"/>
    <n v="0"/>
    <x v="6578"/>
    <x v="0"/>
    <x v="0"/>
    <x v="3"/>
    <x v="9"/>
  </r>
  <r>
    <n v="8762"/>
    <s v="CA-2016-159891"/>
    <d v="2016-01-31T00:00:00"/>
    <d v="2016-02-06T00:00:00"/>
    <s v="Standard Class"/>
    <s v="BF-11170"/>
    <x v="408"/>
    <x v="2"/>
    <s v="United States"/>
    <s v="Atlanta"/>
    <x v="32"/>
    <n v="30318"/>
    <x v="0"/>
    <s v="OFF-EN-10004483"/>
    <x v="1"/>
    <x v="12"/>
    <s v="#10 White Business Envelopes,4 1/8 x 9 1/2"/>
    <n v="125.36"/>
    <n v="8"/>
    <n v="0"/>
    <x v="6579"/>
    <x v="0"/>
    <x v="0"/>
    <x v="3"/>
    <x v="9"/>
  </r>
  <r>
    <n v="8763"/>
    <s v="CA-2016-112578"/>
    <d v="2016-12-29T00:00:00"/>
    <d v="2017-01-02T00:00:00"/>
    <s v="Standard Class"/>
    <s v="FO-14305"/>
    <x v="383"/>
    <x v="0"/>
    <s v="United States"/>
    <s v="Sacramento"/>
    <x v="1"/>
    <n v="95823"/>
    <x v="1"/>
    <s v="OFF-ST-10003722"/>
    <x v="1"/>
    <x v="4"/>
    <s v="Project Tote Personal File"/>
    <n v="14.03"/>
    <n v="1"/>
    <n v="0"/>
    <x v="949"/>
    <x v="0"/>
    <x v="0"/>
    <x v="0"/>
    <x v="4"/>
  </r>
  <r>
    <n v="8764"/>
    <s v="CA-2016-112578"/>
    <d v="2016-12-29T00:00:00"/>
    <d v="2017-01-02T00:00:00"/>
    <s v="Standard Class"/>
    <s v="FO-14305"/>
    <x v="383"/>
    <x v="0"/>
    <s v="United States"/>
    <s v="Sacramento"/>
    <x v="1"/>
    <n v="95823"/>
    <x v="1"/>
    <s v="OFF-SU-10002557"/>
    <x v="1"/>
    <x v="14"/>
    <s v="Fiskars Spring-Action Scissors"/>
    <n v="27.96"/>
    <n v="2"/>
    <n v="0"/>
    <x v="6580"/>
    <x v="0"/>
    <x v="0"/>
    <x v="0"/>
    <x v="4"/>
  </r>
  <r>
    <n v="8765"/>
    <s v="CA-2015-107083"/>
    <d v="2015-11-21T00:00:00"/>
    <d v="2015-11-27T00:00:00"/>
    <s v="Standard Class"/>
    <s v="BB-11545"/>
    <x v="179"/>
    <x v="1"/>
    <s v="United States"/>
    <s v="Fort Worth"/>
    <x v="5"/>
    <n v="76106"/>
    <x v="2"/>
    <s v="OFF-AR-10002257"/>
    <x v="1"/>
    <x v="6"/>
    <s v="Eldon Spacemaker Box, Quick-Snap Lid, Clear"/>
    <n v="5.3440000000000003"/>
    <n v="2"/>
    <n v="0.2"/>
    <x v="1798"/>
    <x v="2"/>
    <x v="1"/>
    <x v="0"/>
    <x v="0"/>
  </r>
  <r>
    <n v="8766"/>
    <s v="CA-2015-107083"/>
    <d v="2015-11-21T00:00:00"/>
    <d v="2015-11-27T00:00:00"/>
    <s v="Standard Class"/>
    <s v="BB-11545"/>
    <x v="179"/>
    <x v="1"/>
    <s v="United States"/>
    <s v="Fort Worth"/>
    <x v="5"/>
    <n v="76106"/>
    <x v="2"/>
    <s v="OFF-BI-10000756"/>
    <x v="1"/>
    <x v="8"/>
    <s v="Storex DuraTech Recycled Plastic Frosted Binders"/>
    <n v="1.696"/>
    <n v="2"/>
    <n v="0.8"/>
    <x v="6581"/>
    <x v="1"/>
    <x v="1"/>
    <x v="0"/>
    <x v="0"/>
  </r>
  <r>
    <n v="8767"/>
    <s v="CA-2015-107083"/>
    <d v="2015-11-21T00:00:00"/>
    <d v="2015-11-27T00:00:00"/>
    <s v="Standard Class"/>
    <s v="BB-11545"/>
    <x v="179"/>
    <x v="1"/>
    <s v="United States"/>
    <s v="Fort Worth"/>
    <x v="5"/>
    <n v="76106"/>
    <x v="2"/>
    <s v="OFF-AP-10004136"/>
    <x v="1"/>
    <x v="9"/>
    <s v="Kensington 6 Outlet SmartSocket Surge Protector"/>
    <n v="24.588000000000001"/>
    <n v="3"/>
    <n v="0.8"/>
    <x v="6582"/>
    <x v="1"/>
    <x v="1"/>
    <x v="0"/>
    <x v="0"/>
  </r>
  <r>
    <n v="8768"/>
    <s v="CA-2015-107083"/>
    <d v="2015-11-21T00:00:00"/>
    <d v="2015-11-27T00:00:00"/>
    <s v="Standard Class"/>
    <s v="BB-11545"/>
    <x v="179"/>
    <x v="1"/>
    <s v="United States"/>
    <s v="Fort Worth"/>
    <x v="5"/>
    <n v="76106"/>
    <x v="2"/>
    <s v="OFF-BI-10002194"/>
    <x v="1"/>
    <x v="8"/>
    <s v="Cardinal Hold-It CD Pocket"/>
    <n v="7.98"/>
    <n v="5"/>
    <n v="0.8"/>
    <x v="6583"/>
    <x v="1"/>
    <x v="1"/>
    <x v="0"/>
    <x v="0"/>
  </r>
  <r>
    <n v="8769"/>
    <s v="CA-2015-151722"/>
    <d v="2015-10-05T00:00:00"/>
    <d v="2015-10-09T00:00:00"/>
    <s v="Standard Class"/>
    <s v="IL-15100"/>
    <x v="582"/>
    <x v="0"/>
    <s v="United States"/>
    <s v="Columbus"/>
    <x v="24"/>
    <n v="43229"/>
    <x v="3"/>
    <s v="TEC-AC-10000892"/>
    <x v="2"/>
    <x v="11"/>
    <s v="NETGEAR N750 Dual Band Wi-Fi Gigabit Router"/>
    <n v="288"/>
    <n v="4"/>
    <n v="0.2"/>
    <x v="6584"/>
    <x v="2"/>
    <x v="1"/>
    <x v="0"/>
    <x v="2"/>
  </r>
  <r>
    <n v="8770"/>
    <s v="CA-2016-151148"/>
    <d v="2016-09-12T00:00:00"/>
    <d v="2016-09-13T00:00:00"/>
    <s v="Same Day"/>
    <s v="PO-19180"/>
    <x v="178"/>
    <x v="2"/>
    <s v="United States"/>
    <s v="Louisville"/>
    <x v="22"/>
    <n v="80027"/>
    <x v="1"/>
    <s v="TEC-PH-10001870"/>
    <x v="2"/>
    <x v="7"/>
    <s v="Lunatik TT5L-002 Taktik Strike Impact Protection System for iPhone 5"/>
    <n v="146.952"/>
    <n v="3"/>
    <n v="0.2"/>
    <x v="6585"/>
    <x v="2"/>
    <x v="0"/>
    <x v="2"/>
    <x v="8"/>
  </r>
  <r>
    <n v="8771"/>
    <s v="CA-2016-151148"/>
    <d v="2016-09-12T00:00:00"/>
    <d v="2016-09-13T00:00:00"/>
    <s v="Same Day"/>
    <s v="PO-19180"/>
    <x v="178"/>
    <x v="2"/>
    <s v="United States"/>
    <s v="Louisville"/>
    <x v="22"/>
    <n v="80027"/>
    <x v="1"/>
    <s v="FUR-CH-10002304"/>
    <x v="0"/>
    <x v="1"/>
    <s v="Global Stack Chair without Arms, Black"/>
    <n v="83.135999999999996"/>
    <n v="4"/>
    <n v="0.2"/>
    <x v="6586"/>
    <x v="2"/>
    <x v="0"/>
    <x v="2"/>
    <x v="8"/>
  </r>
  <r>
    <n v="8772"/>
    <s v="CA-2017-115882"/>
    <d v="2017-09-14T00:00:00"/>
    <d v="2017-09-17T00:00:00"/>
    <s v="First Class"/>
    <s v="DB-13555"/>
    <x v="587"/>
    <x v="1"/>
    <s v="United States"/>
    <s v="Raleigh"/>
    <x v="3"/>
    <n v="27604"/>
    <x v="0"/>
    <s v="OFF-AP-10002534"/>
    <x v="1"/>
    <x v="9"/>
    <s v="3.6 Cubic Foot Counter Height Office Refrigerator"/>
    <n v="942.78399999999999"/>
    <n v="4"/>
    <n v="0.2"/>
    <x v="6587"/>
    <x v="2"/>
    <x v="3"/>
    <x v="2"/>
    <x v="8"/>
  </r>
  <r>
    <n v="8773"/>
    <s v="CA-2017-115882"/>
    <d v="2017-09-14T00:00:00"/>
    <d v="2017-09-17T00:00:00"/>
    <s v="First Class"/>
    <s v="DB-13555"/>
    <x v="587"/>
    <x v="1"/>
    <s v="United States"/>
    <s v="Raleigh"/>
    <x v="3"/>
    <n v="27604"/>
    <x v="0"/>
    <s v="OFF-PA-10001125"/>
    <x v="1"/>
    <x v="10"/>
    <s v="Xerox 1988"/>
    <n v="74.352000000000004"/>
    <n v="3"/>
    <n v="0.2"/>
    <x v="1403"/>
    <x v="2"/>
    <x v="3"/>
    <x v="2"/>
    <x v="8"/>
  </r>
  <r>
    <n v="8774"/>
    <s v="CA-2015-132276"/>
    <d v="2015-02-23T00:00:00"/>
    <d v="2015-02-28T00:00:00"/>
    <s v="Standard Class"/>
    <s v="LC-16960"/>
    <x v="784"/>
    <x v="2"/>
    <s v="United States"/>
    <s v="New York City"/>
    <x v="15"/>
    <n v="10024"/>
    <x v="3"/>
    <s v="OFF-AP-10000804"/>
    <x v="1"/>
    <x v="9"/>
    <s v="Hoover Portapower Portable Vacuum"/>
    <n v="26.88"/>
    <n v="6"/>
    <n v="0"/>
    <x v="6588"/>
    <x v="0"/>
    <x v="1"/>
    <x v="3"/>
    <x v="11"/>
  </r>
  <r>
    <n v="8775"/>
    <s v="CA-2015-132276"/>
    <d v="2015-02-23T00:00:00"/>
    <d v="2015-02-28T00:00:00"/>
    <s v="Standard Class"/>
    <s v="LC-16960"/>
    <x v="784"/>
    <x v="2"/>
    <s v="United States"/>
    <s v="New York City"/>
    <x v="15"/>
    <n v="10024"/>
    <x v="3"/>
    <s v="OFF-BI-10002982"/>
    <x v="1"/>
    <x v="8"/>
    <s v="Avery Self-Adhesive Photo Pockets for Polaroid Photos"/>
    <n v="10.896000000000001"/>
    <n v="2"/>
    <n v="0.2"/>
    <x v="6589"/>
    <x v="2"/>
    <x v="1"/>
    <x v="3"/>
    <x v="11"/>
  </r>
  <r>
    <n v="8776"/>
    <s v="CA-2016-163636"/>
    <d v="2016-12-05T00:00:00"/>
    <d v="2016-12-09T00:00:00"/>
    <s v="Second Class"/>
    <s v="MP-18175"/>
    <x v="486"/>
    <x v="2"/>
    <s v="United States"/>
    <s v="Chicago"/>
    <x v="10"/>
    <n v="60623"/>
    <x v="2"/>
    <s v="OFF-AR-10001547"/>
    <x v="1"/>
    <x v="6"/>
    <s v="Newell 311"/>
    <n v="3.536"/>
    <n v="2"/>
    <n v="0.2"/>
    <x v="6590"/>
    <x v="2"/>
    <x v="0"/>
    <x v="0"/>
    <x v="4"/>
  </r>
  <r>
    <n v="8777"/>
    <s v="CA-2016-102813"/>
    <d v="2016-07-02T00:00:00"/>
    <d v="2016-07-03T00:00:00"/>
    <s v="First Class"/>
    <s v="EA-14035"/>
    <x v="105"/>
    <x v="1"/>
    <s v="United States"/>
    <s v="Huntsville"/>
    <x v="5"/>
    <n v="77340"/>
    <x v="2"/>
    <s v="FUR-CH-10000665"/>
    <x v="0"/>
    <x v="1"/>
    <s v="Global Airflow Leather Mesh Back Chair, Black"/>
    <n v="528.42999999999995"/>
    <n v="5"/>
    <n v="0.3"/>
    <x v="232"/>
    <x v="1"/>
    <x v="0"/>
    <x v="2"/>
    <x v="7"/>
  </r>
  <r>
    <n v="8778"/>
    <s v="CA-2016-102813"/>
    <d v="2016-07-02T00:00:00"/>
    <d v="2016-07-03T00:00:00"/>
    <s v="First Class"/>
    <s v="EA-14035"/>
    <x v="105"/>
    <x v="1"/>
    <s v="United States"/>
    <s v="Huntsville"/>
    <x v="5"/>
    <n v="77340"/>
    <x v="2"/>
    <s v="OFF-PA-10000520"/>
    <x v="1"/>
    <x v="10"/>
    <s v="Xerox 201"/>
    <n v="41.472000000000001"/>
    <n v="8"/>
    <n v="0.2"/>
    <x v="780"/>
    <x v="2"/>
    <x v="0"/>
    <x v="2"/>
    <x v="7"/>
  </r>
  <r>
    <n v="8779"/>
    <s v="CA-2017-135377"/>
    <d v="2017-12-13T00:00:00"/>
    <d v="2017-12-18T00:00:00"/>
    <s v="Standard Class"/>
    <s v="BP-11095"/>
    <x v="162"/>
    <x v="1"/>
    <s v="United States"/>
    <s v="New York City"/>
    <x v="15"/>
    <n v="10024"/>
    <x v="3"/>
    <s v="FUR-BO-10004015"/>
    <x v="0"/>
    <x v="0"/>
    <s v="Bush Andora Bookcase, Maple/Graphite Gray Finish"/>
    <n v="287.976"/>
    <n v="3"/>
    <n v="0.2"/>
    <x v="6591"/>
    <x v="2"/>
    <x v="3"/>
    <x v="0"/>
    <x v="4"/>
  </r>
  <r>
    <n v="8780"/>
    <s v="CA-2015-165813"/>
    <d v="2015-03-20T00:00:00"/>
    <d v="2015-03-22T00:00:00"/>
    <s v="Second Class"/>
    <s v="BM-11785"/>
    <x v="298"/>
    <x v="0"/>
    <s v="United States"/>
    <s v="Salem"/>
    <x v="21"/>
    <n v="97301"/>
    <x v="1"/>
    <s v="OFF-ST-10004258"/>
    <x v="1"/>
    <x v="4"/>
    <s v="Portable Personal File Box"/>
    <n v="29.303999999999998"/>
    <n v="3"/>
    <n v="0.2"/>
    <x v="6592"/>
    <x v="2"/>
    <x v="1"/>
    <x v="3"/>
    <x v="10"/>
  </r>
  <r>
    <n v="8781"/>
    <s v="CA-2015-133585"/>
    <d v="2015-03-01T00:00:00"/>
    <d v="2015-03-04T00:00:00"/>
    <s v="First Class"/>
    <s v="CM-12715"/>
    <x v="782"/>
    <x v="1"/>
    <s v="United States"/>
    <s v="Houston"/>
    <x v="5"/>
    <n v="77070"/>
    <x v="2"/>
    <s v="OFF-AR-10003696"/>
    <x v="1"/>
    <x v="6"/>
    <s v="Panasonic KP-350BK Electric Pencil Sharpener with Auto Stop"/>
    <n v="55.328000000000003"/>
    <n v="2"/>
    <n v="0.2"/>
    <x v="1531"/>
    <x v="2"/>
    <x v="1"/>
    <x v="3"/>
    <x v="10"/>
  </r>
  <r>
    <n v="8782"/>
    <s v="CA-2015-133585"/>
    <d v="2015-03-01T00:00:00"/>
    <d v="2015-03-04T00:00:00"/>
    <s v="First Class"/>
    <s v="CM-12715"/>
    <x v="782"/>
    <x v="1"/>
    <s v="United States"/>
    <s v="Houston"/>
    <x v="5"/>
    <n v="77070"/>
    <x v="2"/>
    <s v="FUR-BO-10001811"/>
    <x v="0"/>
    <x v="0"/>
    <s v="Atlantic Metals Mobile 5-Shelf Bookcases, Custom Colors"/>
    <n v="1227.9983999999999"/>
    <n v="6"/>
    <n v="0.32"/>
    <x v="6593"/>
    <x v="1"/>
    <x v="1"/>
    <x v="3"/>
    <x v="10"/>
  </r>
  <r>
    <n v="8783"/>
    <s v="CA-2016-116911"/>
    <d v="2016-09-15T00:00:00"/>
    <d v="2016-09-20T00:00:00"/>
    <s v="Standard Class"/>
    <s v="JD-16150"/>
    <x v="251"/>
    <x v="1"/>
    <s v="United States"/>
    <s v="Twin Falls"/>
    <x v="45"/>
    <n v="83301"/>
    <x v="1"/>
    <s v="OFF-BI-10001249"/>
    <x v="1"/>
    <x v="8"/>
    <s v="Avery Heavy-Duty EZD View Binder with Locking Rings"/>
    <n v="20.416"/>
    <n v="4"/>
    <n v="0.2"/>
    <x v="6594"/>
    <x v="2"/>
    <x v="0"/>
    <x v="2"/>
    <x v="8"/>
  </r>
  <r>
    <n v="8784"/>
    <s v="CA-2016-116911"/>
    <d v="2016-09-15T00:00:00"/>
    <d v="2016-09-20T00:00:00"/>
    <s v="Standard Class"/>
    <s v="JD-16150"/>
    <x v="251"/>
    <x v="1"/>
    <s v="United States"/>
    <s v="Twin Falls"/>
    <x v="45"/>
    <n v="83301"/>
    <x v="1"/>
    <s v="FUR-TA-10003473"/>
    <x v="0"/>
    <x v="3"/>
    <s v="Bretford Rectangular Conference Table Tops"/>
    <n v="1128.3900000000001"/>
    <n v="3"/>
    <n v="0"/>
    <x v="6595"/>
    <x v="0"/>
    <x v="0"/>
    <x v="2"/>
    <x v="8"/>
  </r>
  <r>
    <n v="8785"/>
    <s v="US-2017-129224"/>
    <d v="2017-03-17T00:00:00"/>
    <d v="2017-03-23T00:00:00"/>
    <s v="Standard Class"/>
    <s v="AS-10630"/>
    <x v="357"/>
    <x v="2"/>
    <s v="United States"/>
    <s v="Knoxville"/>
    <x v="18"/>
    <n v="37918"/>
    <x v="0"/>
    <s v="OFF-LA-10003190"/>
    <x v="1"/>
    <x v="2"/>
    <s v="Avery 474"/>
    <n v="4.6079999999999997"/>
    <n v="2"/>
    <n v="0.2"/>
    <x v="907"/>
    <x v="2"/>
    <x v="3"/>
    <x v="3"/>
    <x v="10"/>
  </r>
  <r>
    <n v="8786"/>
    <s v="CA-2017-145765"/>
    <d v="2017-05-28T00:00:00"/>
    <d v="2017-06-02T00:00:00"/>
    <s v="Standard Class"/>
    <s v="CM-11815"/>
    <x v="698"/>
    <x v="1"/>
    <s v="United States"/>
    <s v="Phoenix"/>
    <x v="16"/>
    <n v="85023"/>
    <x v="1"/>
    <s v="TEC-PH-10001305"/>
    <x v="2"/>
    <x v="7"/>
    <s v="Panasonic KX TS208W Corded phone"/>
    <n v="195.96"/>
    <n v="5"/>
    <n v="0.2"/>
    <x v="5029"/>
    <x v="2"/>
    <x v="3"/>
    <x v="1"/>
    <x v="5"/>
  </r>
  <r>
    <n v="8787"/>
    <s v="CA-2017-145765"/>
    <d v="2017-05-28T00:00:00"/>
    <d v="2017-06-02T00:00:00"/>
    <s v="Standard Class"/>
    <s v="CM-11815"/>
    <x v="698"/>
    <x v="1"/>
    <s v="United States"/>
    <s v="Phoenix"/>
    <x v="16"/>
    <n v="85023"/>
    <x v="1"/>
    <s v="OFF-PA-10001534"/>
    <x v="1"/>
    <x v="10"/>
    <s v="Xerox 230"/>
    <n v="15.552"/>
    <n v="3"/>
    <n v="0.2"/>
    <x v="12"/>
    <x v="2"/>
    <x v="3"/>
    <x v="1"/>
    <x v="5"/>
  </r>
  <r>
    <n v="8788"/>
    <s v="CA-2017-145765"/>
    <d v="2017-05-28T00:00:00"/>
    <d v="2017-06-02T00:00:00"/>
    <s v="Standard Class"/>
    <s v="CM-11815"/>
    <x v="698"/>
    <x v="1"/>
    <s v="United States"/>
    <s v="Phoenix"/>
    <x v="16"/>
    <n v="85023"/>
    <x v="1"/>
    <s v="TEC-AC-10000844"/>
    <x v="2"/>
    <x v="11"/>
    <s v="Logitech Gaming G510s - Keyboard"/>
    <n v="271.96800000000002"/>
    <n v="4"/>
    <n v="0.2"/>
    <x v="6596"/>
    <x v="2"/>
    <x v="3"/>
    <x v="1"/>
    <x v="5"/>
  </r>
  <r>
    <n v="8789"/>
    <s v="CA-2017-126914"/>
    <d v="2017-06-15T00:00:00"/>
    <d v="2017-06-19T00:00:00"/>
    <s v="Standard Class"/>
    <s v="JE-15715"/>
    <x v="555"/>
    <x v="0"/>
    <s v="United States"/>
    <s v="Monroe"/>
    <x v="3"/>
    <n v="28110"/>
    <x v="0"/>
    <s v="FUR-CH-10000847"/>
    <x v="0"/>
    <x v="1"/>
    <s v="Global Executive Mid-Back Manager's Chair"/>
    <n v="698.35199999999998"/>
    <n v="3"/>
    <n v="0.2"/>
    <x v="5250"/>
    <x v="2"/>
    <x v="3"/>
    <x v="1"/>
    <x v="1"/>
  </r>
  <r>
    <n v="8790"/>
    <s v="CA-2017-126914"/>
    <d v="2017-06-15T00:00:00"/>
    <d v="2017-06-19T00:00:00"/>
    <s v="Standard Class"/>
    <s v="JE-15715"/>
    <x v="555"/>
    <x v="0"/>
    <s v="United States"/>
    <s v="Monroe"/>
    <x v="3"/>
    <n v="28110"/>
    <x v="0"/>
    <s v="FUR-BO-10000468"/>
    <x v="0"/>
    <x v="0"/>
    <s v="O'Sullivan 2-Shelf Heavy-Duty Bookcases"/>
    <n v="77.727999999999994"/>
    <n v="2"/>
    <n v="0.2"/>
    <x v="6597"/>
    <x v="2"/>
    <x v="3"/>
    <x v="1"/>
    <x v="1"/>
  </r>
  <r>
    <n v="8791"/>
    <s v="CA-2015-169572"/>
    <d v="2015-09-06T00:00:00"/>
    <d v="2015-09-12T00:00:00"/>
    <s v="Standard Class"/>
    <s v="AG-10525"/>
    <x v="132"/>
    <x v="1"/>
    <s v="United States"/>
    <s v="Richmond"/>
    <x v="17"/>
    <n v="23223"/>
    <x v="0"/>
    <s v="OFF-BI-10002799"/>
    <x v="1"/>
    <x v="8"/>
    <s v="SlimView Poly Binder, 3/8&quot;"/>
    <n v="46.62"/>
    <n v="9"/>
    <n v="0"/>
    <x v="6598"/>
    <x v="0"/>
    <x v="1"/>
    <x v="2"/>
    <x v="8"/>
  </r>
  <r>
    <n v="8792"/>
    <s v="CA-2017-162075"/>
    <d v="2017-03-18T00:00:00"/>
    <d v="2017-03-24T00:00:00"/>
    <s v="Standard Class"/>
    <s v="TT-21220"/>
    <x v="627"/>
    <x v="0"/>
    <s v="United States"/>
    <s v="Houston"/>
    <x v="5"/>
    <n v="77041"/>
    <x v="2"/>
    <s v="TEC-PH-10001557"/>
    <x v="2"/>
    <x v="7"/>
    <s v="Pyle PMP37LED"/>
    <n v="537.54399999999998"/>
    <n v="7"/>
    <n v="0.2"/>
    <x v="6599"/>
    <x v="2"/>
    <x v="3"/>
    <x v="3"/>
    <x v="10"/>
  </r>
  <r>
    <n v="8793"/>
    <s v="CA-2014-162992"/>
    <d v="2014-12-19T00:00:00"/>
    <d v="2014-12-21T00:00:00"/>
    <s v="First Class"/>
    <s v="BP-11095"/>
    <x v="162"/>
    <x v="1"/>
    <s v="United States"/>
    <s v="Los Angeles"/>
    <x v="1"/>
    <n v="90008"/>
    <x v="1"/>
    <s v="OFF-LA-10001934"/>
    <x v="1"/>
    <x v="2"/>
    <s v="Avery 516"/>
    <n v="14.62"/>
    <n v="2"/>
    <n v="0"/>
    <x v="2"/>
    <x v="0"/>
    <x v="2"/>
    <x v="0"/>
    <x v="4"/>
  </r>
  <r>
    <n v="8794"/>
    <s v="CA-2014-162992"/>
    <d v="2014-12-19T00:00:00"/>
    <d v="2014-12-21T00:00:00"/>
    <s v="First Class"/>
    <s v="BP-11095"/>
    <x v="162"/>
    <x v="1"/>
    <s v="United States"/>
    <s v="Los Angeles"/>
    <x v="1"/>
    <n v="90008"/>
    <x v="1"/>
    <s v="OFF-FA-10004248"/>
    <x v="1"/>
    <x v="13"/>
    <s v="Advantus T-Pin Paper Clips"/>
    <n v="22.55"/>
    <n v="5"/>
    <n v="0"/>
    <x v="6600"/>
    <x v="0"/>
    <x v="2"/>
    <x v="0"/>
    <x v="4"/>
  </r>
  <r>
    <n v="8795"/>
    <s v="CA-2014-162992"/>
    <d v="2014-12-19T00:00:00"/>
    <d v="2014-12-21T00:00:00"/>
    <s v="First Class"/>
    <s v="BP-11095"/>
    <x v="162"/>
    <x v="1"/>
    <s v="United States"/>
    <s v="Los Angeles"/>
    <x v="1"/>
    <n v="90008"/>
    <x v="1"/>
    <s v="TEC-PH-10001944"/>
    <x v="2"/>
    <x v="7"/>
    <s v="Wi-Ex zBoost YX540 Cellular Phone Signal Booster"/>
    <n v="583.79999999999995"/>
    <n v="5"/>
    <n v="0.2"/>
    <x v="6601"/>
    <x v="2"/>
    <x v="2"/>
    <x v="0"/>
    <x v="4"/>
  </r>
  <r>
    <n v="8796"/>
    <s v="CA-2014-162992"/>
    <d v="2014-12-19T00:00:00"/>
    <d v="2014-12-21T00:00:00"/>
    <s v="First Class"/>
    <s v="BP-11095"/>
    <x v="162"/>
    <x v="1"/>
    <s v="United States"/>
    <s v="Los Angeles"/>
    <x v="1"/>
    <n v="90008"/>
    <x v="1"/>
    <s v="TEC-PH-10002085"/>
    <x v="2"/>
    <x v="7"/>
    <s v="Clarity 53712"/>
    <n v="211.16800000000001"/>
    <n v="4"/>
    <n v="0.2"/>
    <x v="2126"/>
    <x v="2"/>
    <x v="2"/>
    <x v="0"/>
    <x v="4"/>
  </r>
  <r>
    <n v="8797"/>
    <s v="CA-2016-106397"/>
    <d v="2016-07-07T00:00:00"/>
    <d v="2016-07-13T00:00:00"/>
    <s v="Standard Class"/>
    <s v="MJ-17740"/>
    <x v="77"/>
    <x v="0"/>
    <s v="United States"/>
    <s v="Orem"/>
    <x v="7"/>
    <n v="84057"/>
    <x v="1"/>
    <s v="OFF-PA-10003441"/>
    <x v="1"/>
    <x v="10"/>
    <s v="Xerox 226"/>
    <n v="12.96"/>
    <n v="2"/>
    <n v="0"/>
    <x v="91"/>
    <x v="0"/>
    <x v="0"/>
    <x v="2"/>
    <x v="7"/>
  </r>
  <r>
    <n v="8798"/>
    <s v="CA-2016-106397"/>
    <d v="2016-07-07T00:00:00"/>
    <d v="2016-07-13T00:00:00"/>
    <s v="Standard Class"/>
    <s v="MJ-17740"/>
    <x v="77"/>
    <x v="0"/>
    <s v="United States"/>
    <s v="Orem"/>
    <x v="7"/>
    <n v="84057"/>
    <x v="1"/>
    <s v="OFF-AR-10004602"/>
    <x v="1"/>
    <x v="6"/>
    <s v="Boston KS Multi-Size Manual Pencil Sharpener"/>
    <n v="45.98"/>
    <n v="2"/>
    <n v="0"/>
    <x v="4400"/>
    <x v="0"/>
    <x v="0"/>
    <x v="2"/>
    <x v="7"/>
  </r>
  <r>
    <n v="8799"/>
    <s v="US-2016-150140"/>
    <d v="2016-04-06T00:00:00"/>
    <d v="2016-04-10T00:00:00"/>
    <s v="Standard Class"/>
    <s v="VM-21685"/>
    <x v="91"/>
    <x v="2"/>
    <s v="United States"/>
    <s v="Burlington"/>
    <x v="42"/>
    <n v="5408"/>
    <x v="3"/>
    <s v="TEC-PH-10002555"/>
    <x v="2"/>
    <x v="7"/>
    <s v="Nortel Meridian M5316 Digital phone"/>
    <n v="1294.75"/>
    <n v="5"/>
    <n v="0"/>
    <x v="6602"/>
    <x v="0"/>
    <x v="0"/>
    <x v="1"/>
    <x v="3"/>
  </r>
  <r>
    <n v="8800"/>
    <s v="CA-2014-116666"/>
    <d v="2014-05-08T00:00:00"/>
    <d v="2014-05-10T00:00:00"/>
    <s v="First Class"/>
    <s v="KT-16480"/>
    <x v="409"/>
    <x v="0"/>
    <s v="United States"/>
    <s v="Philadelphia"/>
    <x v="9"/>
    <n v="19134"/>
    <x v="3"/>
    <s v="TEC-CO-10001449"/>
    <x v="2"/>
    <x v="16"/>
    <s v="Hewlett Packard LaserJet 3310 Copier"/>
    <n v="1799.97"/>
    <n v="5"/>
    <n v="0.4"/>
    <x v="6603"/>
    <x v="1"/>
    <x v="2"/>
    <x v="1"/>
    <x v="5"/>
  </r>
  <r>
    <n v="8801"/>
    <s v="CA-2017-148992"/>
    <d v="2017-11-23T00:00:00"/>
    <d v="2017-11-27T00:00:00"/>
    <s v="Standard Class"/>
    <s v="CS-12250"/>
    <x v="294"/>
    <x v="1"/>
    <s v="United States"/>
    <s v="Chicago"/>
    <x v="10"/>
    <n v="60623"/>
    <x v="2"/>
    <s v="OFF-PA-10004285"/>
    <x v="1"/>
    <x v="10"/>
    <s v="Xerox 1959"/>
    <n v="10.688000000000001"/>
    <n v="2"/>
    <n v="0.2"/>
    <x v="1490"/>
    <x v="2"/>
    <x v="3"/>
    <x v="0"/>
    <x v="0"/>
  </r>
  <r>
    <n v="8802"/>
    <s v="CA-2016-140935"/>
    <d v="2016-11-10T00:00:00"/>
    <d v="2016-11-12T00:00:00"/>
    <s v="First Class"/>
    <s v="AB-10015"/>
    <x v="755"/>
    <x v="0"/>
    <s v="United States"/>
    <s v="Oklahoma City"/>
    <x v="26"/>
    <n v="73120"/>
    <x v="2"/>
    <s v="TEC-PH-10000562"/>
    <x v="2"/>
    <x v="7"/>
    <s v="Samsung Convoy 3"/>
    <n v="221.98"/>
    <n v="2"/>
    <n v="0"/>
    <x v="6604"/>
    <x v="0"/>
    <x v="0"/>
    <x v="0"/>
    <x v="0"/>
  </r>
  <r>
    <n v="8803"/>
    <s v="CA-2016-140935"/>
    <d v="2016-11-10T00:00:00"/>
    <d v="2016-11-12T00:00:00"/>
    <s v="First Class"/>
    <s v="AB-10015"/>
    <x v="755"/>
    <x v="0"/>
    <s v="United States"/>
    <s v="Oklahoma City"/>
    <x v="26"/>
    <n v="73120"/>
    <x v="2"/>
    <s v="FUR-BO-10003966"/>
    <x v="0"/>
    <x v="0"/>
    <s v="Sauder Facets Collection Library, Sky Alder Finish"/>
    <n v="341.96"/>
    <n v="2"/>
    <n v="0"/>
    <x v="6605"/>
    <x v="0"/>
    <x v="0"/>
    <x v="0"/>
    <x v="0"/>
  </r>
  <r>
    <n v="8804"/>
    <s v="CA-2014-157644"/>
    <d v="2014-12-31T00:00:00"/>
    <d v="2015-01-01T00:00:00"/>
    <s v="First Class"/>
    <s v="AH-10030"/>
    <x v="692"/>
    <x v="1"/>
    <s v="United States"/>
    <s v="New York City"/>
    <x v="15"/>
    <n v="10035"/>
    <x v="3"/>
    <s v="TEC-AC-10003614"/>
    <x v="2"/>
    <x v="11"/>
    <s v="Verbatim 25 GB 6x Blu-ray Single Layer Recordable Disc, 10/Pack"/>
    <n v="34.770000000000003"/>
    <n v="3"/>
    <n v="0"/>
    <x v="6606"/>
    <x v="0"/>
    <x v="2"/>
    <x v="0"/>
    <x v="4"/>
  </r>
  <r>
    <n v="8805"/>
    <s v="CA-2014-157644"/>
    <d v="2014-12-31T00:00:00"/>
    <d v="2015-01-01T00:00:00"/>
    <s v="First Class"/>
    <s v="AH-10030"/>
    <x v="692"/>
    <x v="1"/>
    <s v="United States"/>
    <s v="New York City"/>
    <x v="15"/>
    <n v="10035"/>
    <x v="3"/>
    <s v="OFF-LA-10003148"/>
    <x v="1"/>
    <x v="2"/>
    <s v="Avery 51"/>
    <n v="18.899999999999999"/>
    <n v="3"/>
    <n v="0"/>
    <x v="276"/>
    <x v="0"/>
    <x v="2"/>
    <x v="0"/>
    <x v="4"/>
  </r>
  <r>
    <n v="8806"/>
    <s v="US-2017-100398"/>
    <d v="2017-08-19T00:00:00"/>
    <d v="2017-08-23T00:00:00"/>
    <s v="Standard Class"/>
    <s v="DO-13435"/>
    <x v="157"/>
    <x v="0"/>
    <s v="United States"/>
    <s v="Salt Lake City"/>
    <x v="7"/>
    <n v="84106"/>
    <x v="1"/>
    <s v="OFF-BI-10002133"/>
    <x v="1"/>
    <x v="8"/>
    <s v="Wilson Jones Elliptical Ring 3 1/2&quot; Capacity Binders, 800 sheets"/>
    <n v="102.72"/>
    <n v="3"/>
    <n v="0.2"/>
    <x v="6607"/>
    <x v="2"/>
    <x v="3"/>
    <x v="2"/>
    <x v="6"/>
  </r>
  <r>
    <n v="8807"/>
    <s v="CA-2016-113082"/>
    <d v="2016-09-12T00:00:00"/>
    <d v="2016-09-16T00:00:00"/>
    <s v="Standard Class"/>
    <s v="MC-17590"/>
    <x v="565"/>
    <x v="1"/>
    <s v="United States"/>
    <s v="Utica"/>
    <x v="15"/>
    <n v="13501"/>
    <x v="3"/>
    <s v="FUR-FU-10002813"/>
    <x v="0"/>
    <x v="5"/>
    <s v="DAX Contemporary Wood Frame with Silver Metal Mat, Desktop, 11 x 14 Size"/>
    <n v="40.479999999999997"/>
    <n v="2"/>
    <n v="0"/>
    <x v="6017"/>
    <x v="0"/>
    <x v="0"/>
    <x v="2"/>
    <x v="8"/>
  </r>
  <r>
    <n v="8808"/>
    <s v="US-2017-110646"/>
    <d v="2017-10-26T00:00:00"/>
    <d v="2017-10-31T00:00:00"/>
    <s v="Standard Class"/>
    <s v="JF-15190"/>
    <x v="440"/>
    <x v="0"/>
    <s v="United States"/>
    <s v="Philadelphia"/>
    <x v="9"/>
    <n v="19134"/>
    <x v="3"/>
    <s v="OFF-BI-10004330"/>
    <x v="1"/>
    <x v="8"/>
    <s v="GBC Velobind Prepunched Cover Sets, Regency Series"/>
    <n v="33.281999999999996"/>
    <n v="3"/>
    <n v="0.7"/>
    <x v="6608"/>
    <x v="1"/>
    <x v="3"/>
    <x v="0"/>
    <x v="2"/>
  </r>
  <r>
    <n v="8809"/>
    <s v="US-2017-110646"/>
    <d v="2017-10-26T00:00:00"/>
    <d v="2017-10-31T00:00:00"/>
    <s v="Standard Class"/>
    <s v="JF-15190"/>
    <x v="440"/>
    <x v="0"/>
    <s v="United States"/>
    <s v="Philadelphia"/>
    <x v="9"/>
    <n v="19134"/>
    <x v="3"/>
    <s v="TEC-PH-10002807"/>
    <x v="2"/>
    <x v="7"/>
    <s v="Motorla HX550 Universal Bluetooth Headset"/>
    <n v="118.65"/>
    <n v="5"/>
    <n v="0.4"/>
    <x v="6609"/>
    <x v="1"/>
    <x v="3"/>
    <x v="0"/>
    <x v="2"/>
  </r>
  <r>
    <n v="8810"/>
    <s v="US-2017-110646"/>
    <d v="2017-10-26T00:00:00"/>
    <d v="2017-10-31T00:00:00"/>
    <s v="Standard Class"/>
    <s v="JF-15190"/>
    <x v="440"/>
    <x v="0"/>
    <s v="United States"/>
    <s v="Philadelphia"/>
    <x v="9"/>
    <n v="19134"/>
    <x v="3"/>
    <s v="OFF-LA-10001404"/>
    <x v="1"/>
    <x v="2"/>
    <s v="Avery 517"/>
    <n v="14.76"/>
    <n v="5"/>
    <n v="0.2"/>
    <x v="6610"/>
    <x v="2"/>
    <x v="3"/>
    <x v="0"/>
    <x v="2"/>
  </r>
  <r>
    <n v="8811"/>
    <s v="CA-2017-120614"/>
    <d v="2017-05-30T00:00:00"/>
    <d v="2017-06-04T00:00:00"/>
    <s v="Standard Class"/>
    <s v="SM-20950"/>
    <x v="416"/>
    <x v="1"/>
    <s v="United States"/>
    <s v="Los Angeles"/>
    <x v="1"/>
    <n v="90004"/>
    <x v="1"/>
    <s v="OFF-PA-10004911"/>
    <x v="1"/>
    <x v="10"/>
    <s v="Rediform S.O.S. 1-Up Phone Message Bk, 4-1/4x3-1/16 Bk, 1 Form/Pg, 40 Messages/Bk, 3/Pk"/>
    <n v="37.520000000000003"/>
    <n v="4"/>
    <n v="0"/>
    <x v="6611"/>
    <x v="0"/>
    <x v="3"/>
    <x v="1"/>
    <x v="5"/>
  </r>
  <r>
    <n v="8812"/>
    <s v="US-2016-140172"/>
    <d v="2016-03-08T00:00:00"/>
    <d v="2016-03-13T00:00:00"/>
    <s v="Standard Class"/>
    <s v="SP-20650"/>
    <x v="70"/>
    <x v="1"/>
    <s v="United States"/>
    <s v="Jackson"/>
    <x v="12"/>
    <n v="49201"/>
    <x v="2"/>
    <s v="OFF-AP-10004233"/>
    <x v="1"/>
    <x v="9"/>
    <s v="Honeywell Enviracaire Portable Air Cleaner for up to 8 x 10 Room"/>
    <n v="207.14400000000001"/>
    <n v="3"/>
    <n v="0.1"/>
    <x v="6612"/>
    <x v="3"/>
    <x v="0"/>
    <x v="3"/>
    <x v="10"/>
  </r>
  <r>
    <n v="8813"/>
    <s v="US-2016-140172"/>
    <d v="2016-03-08T00:00:00"/>
    <d v="2016-03-13T00:00:00"/>
    <s v="Standard Class"/>
    <s v="SP-20650"/>
    <x v="70"/>
    <x v="1"/>
    <s v="United States"/>
    <s v="Jackson"/>
    <x v="12"/>
    <n v="49201"/>
    <x v="2"/>
    <s v="OFF-AR-10002766"/>
    <x v="1"/>
    <x v="6"/>
    <s v="Prang Drawing Pencil Set"/>
    <n v="13.9"/>
    <n v="5"/>
    <n v="0"/>
    <x v="6613"/>
    <x v="0"/>
    <x v="0"/>
    <x v="3"/>
    <x v="10"/>
  </r>
  <r>
    <n v="8814"/>
    <s v="CA-2015-127754"/>
    <d v="2015-07-26T00:00:00"/>
    <d v="2015-07-31T00:00:00"/>
    <s v="Standard Class"/>
    <s v="CK-12760"/>
    <x v="316"/>
    <x v="1"/>
    <s v="United States"/>
    <s v="Glendale"/>
    <x v="16"/>
    <n v="85301"/>
    <x v="1"/>
    <s v="FUR-CH-10003199"/>
    <x v="0"/>
    <x v="1"/>
    <s v="Office Star - Contemporary Task Swivel Chair"/>
    <n v="266.35199999999998"/>
    <n v="3"/>
    <n v="0.2"/>
    <x v="16"/>
    <x v="2"/>
    <x v="1"/>
    <x v="2"/>
    <x v="7"/>
  </r>
  <r>
    <n v="8815"/>
    <s v="CA-2015-144274"/>
    <d v="2015-11-23T00:00:00"/>
    <d v="2015-11-25T00:00:00"/>
    <s v="Second Class"/>
    <s v="PW-19240"/>
    <x v="617"/>
    <x v="0"/>
    <s v="United States"/>
    <s v="Wilmington"/>
    <x v="13"/>
    <n v="19805"/>
    <x v="3"/>
    <s v="TEC-PH-10003012"/>
    <x v="2"/>
    <x v="7"/>
    <s v="Nortel Meridian M3904 Professional Digital phone"/>
    <n v="307.98"/>
    <n v="2"/>
    <n v="0"/>
    <x v="684"/>
    <x v="0"/>
    <x v="1"/>
    <x v="0"/>
    <x v="0"/>
  </r>
  <r>
    <n v="8816"/>
    <s v="CA-2015-144274"/>
    <d v="2015-11-23T00:00:00"/>
    <d v="2015-11-25T00:00:00"/>
    <s v="Second Class"/>
    <s v="PW-19240"/>
    <x v="617"/>
    <x v="0"/>
    <s v="United States"/>
    <s v="Wilmington"/>
    <x v="13"/>
    <n v="19805"/>
    <x v="3"/>
    <s v="OFF-PA-10001583"/>
    <x v="1"/>
    <x v="10"/>
    <s v="1/4 Fold Party Design Invitations &amp; White Envelopes, 24 8-1/2&quot; X 11&quot; Cards, 25 Env./Pack"/>
    <n v="44.1"/>
    <n v="6"/>
    <n v="0"/>
    <x v="6614"/>
    <x v="0"/>
    <x v="1"/>
    <x v="0"/>
    <x v="0"/>
  </r>
  <r>
    <n v="8817"/>
    <s v="CA-2015-144274"/>
    <d v="2015-11-23T00:00:00"/>
    <d v="2015-11-25T00:00:00"/>
    <s v="Second Class"/>
    <s v="PW-19240"/>
    <x v="617"/>
    <x v="0"/>
    <s v="United States"/>
    <s v="Wilmington"/>
    <x v="13"/>
    <n v="19805"/>
    <x v="3"/>
    <s v="OFF-AR-10001940"/>
    <x v="1"/>
    <x v="6"/>
    <s v="Sanford Colorific Eraseable Coloring Pencils, 12 Count"/>
    <n v="13.12"/>
    <n v="4"/>
    <n v="0"/>
    <x v="6615"/>
    <x v="0"/>
    <x v="1"/>
    <x v="0"/>
    <x v="0"/>
  </r>
  <r>
    <n v="8818"/>
    <s v="CA-2015-144274"/>
    <d v="2015-11-23T00:00:00"/>
    <d v="2015-11-25T00:00:00"/>
    <s v="Second Class"/>
    <s v="PW-19240"/>
    <x v="617"/>
    <x v="0"/>
    <s v="United States"/>
    <s v="Wilmington"/>
    <x v="13"/>
    <n v="19805"/>
    <x v="3"/>
    <s v="OFF-EN-10003286"/>
    <x v="1"/>
    <x v="12"/>
    <s v="Staple envelope"/>
    <n v="16.559999999999999"/>
    <n v="2"/>
    <n v="0"/>
    <x v="6616"/>
    <x v="0"/>
    <x v="1"/>
    <x v="0"/>
    <x v="0"/>
  </r>
  <r>
    <n v="8819"/>
    <s v="CA-2015-144274"/>
    <d v="2015-11-23T00:00:00"/>
    <d v="2015-11-25T00:00:00"/>
    <s v="Second Class"/>
    <s v="PW-19240"/>
    <x v="617"/>
    <x v="0"/>
    <s v="United States"/>
    <s v="Wilmington"/>
    <x v="13"/>
    <n v="19805"/>
    <x v="3"/>
    <s v="OFF-PA-10003441"/>
    <x v="1"/>
    <x v="10"/>
    <s v="Xerox 226"/>
    <n v="38.880000000000003"/>
    <n v="6"/>
    <n v="0"/>
    <x v="812"/>
    <x v="0"/>
    <x v="1"/>
    <x v="0"/>
    <x v="0"/>
  </r>
  <r>
    <n v="8820"/>
    <s v="CA-2015-142930"/>
    <d v="2015-11-28T00:00:00"/>
    <d v="2015-12-02T00:00:00"/>
    <s v="Standard Class"/>
    <s v="EB-14170"/>
    <x v="432"/>
    <x v="0"/>
    <s v="United States"/>
    <s v="Austin"/>
    <x v="5"/>
    <n v="78745"/>
    <x v="2"/>
    <s v="OFF-PA-10003395"/>
    <x v="1"/>
    <x v="10"/>
    <s v="Xerox 1941"/>
    <n v="335.52"/>
    <n v="4"/>
    <n v="0.2"/>
    <x v="783"/>
    <x v="2"/>
    <x v="1"/>
    <x v="0"/>
    <x v="0"/>
  </r>
  <r>
    <n v="8821"/>
    <s v="CA-2017-100622"/>
    <d v="2017-11-03T00:00:00"/>
    <d v="2017-11-07T00:00:00"/>
    <s v="Standard Class"/>
    <s v="DK-13090"/>
    <x v="54"/>
    <x v="0"/>
    <s v="United States"/>
    <s v="Orlando"/>
    <x v="2"/>
    <n v="32839"/>
    <x v="0"/>
    <s v="TEC-CO-10003236"/>
    <x v="2"/>
    <x v="16"/>
    <s v="Canon Image Class D660 Copier"/>
    <n v="959.98400000000004"/>
    <n v="2"/>
    <n v="0.2"/>
    <x v="6617"/>
    <x v="2"/>
    <x v="3"/>
    <x v="0"/>
    <x v="0"/>
  </r>
  <r>
    <n v="8822"/>
    <s v="CA-2017-100622"/>
    <d v="2017-11-03T00:00:00"/>
    <d v="2017-11-07T00:00:00"/>
    <s v="Standard Class"/>
    <s v="DK-13090"/>
    <x v="54"/>
    <x v="0"/>
    <s v="United States"/>
    <s v="Orlando"/>
    <x v="2"/>
    <n v="32839"/>
    <x v="0"/>
    <s v="OFF-BI-10002982"/>
    <x v="1"/>
    <x v="8"/>
    <s v="Avery Self-Adhesive Photo Pockets for Polaroid Photos"/>
    <n v="4.0860000000000003"/>
    <n v="2"/>
    <n v="0.7"/>
    <x v="6618"/>
    <x v="1"/>
    <x v="3"/>
    <x v="0"/>
    <x v="0"/>
  </r>
  <r>
    <n v="8823"/>
    <s v="CA-2017-100622"/>
    <d v="2017-11-03T00:00:00"/>
    <d v="2017-11-07T00:00:00"/>
    <s v="Standard Class"/>
    <s v="DK-13090"/>
    <x v="54"/>
    <x v="0"/>
    <s v="United States"/>
    <s v="Orlando"/>
    <x v="2"/>
    <n v="32839"/>
    <x v="0"/>
    <s v="OFF-AR-10004010"/>
    <x v="1"/>
    <x v="6"/>
    <s v="Hunt Boston Vacuum Mount KS Pencil Sharpener"/>
    <n v="55.984000000000002"/>
    <n v="2"/>
    <n v="0.2"/>
    <x v="4563"/>
    <x v="2"/>
    <x v="3"/>
    <x v="0"/>
    <x v="0"/>
  </r>
  <r>
    <n v="8824"/>
    <s v="CA-2017-100622"/>
    <d v="2017-11-03T00:00:00"/>
    <d v="2017-11-07T00:00:00"/>
    <s v="Standard Class"/>
    <s v="DK-13090"/>
    <x v="54"/>
    <x v="0"/>
    <s v="United States"/>
    <s v="Orlando"/>
    <x v="2"/>
    <n v="32839"/>
    <x v="0"/>
    <s v="OFF-PA-10002947"/>
    <x v="1"/>
    <x v="10"/>
    <s v="Xerox 1923"/>
    <n v="10.688000000000001"/>
    <n v="2"/>
    <n v="0.2"/>
    <x v="1490"/>
    <x v="2"/>
    <x v="3"/>
    <x v="0"/>
    <x v="0"/>
  </r>
  <r>
    <n v="8825"/>
    <s v="CA-2017-117156"/>
    <d v="2017-03-21T00:00:00"/>
    <d v="2017-03-23T00:00:00"/>
    <s v="Second Class"/>
    <s v="TB-21055"/>
    <x v="26"/>
    <x v="0"/>
    <s v="United States"/>
    <s v="Reading"/>
    <x v="9"/>
    <n v="19601"/>
    <x v="3"/>
    <s v="OFF-EN-10003845"/>
    <x v="1"/>
    <x v="12"/>
    <s v="Colored Envelopes"/>
    <n v="8.8559999999999999"/>
    <n v="3"/>
    <n v="0.2"/>
    <x v="4498"/>
    <x v="2"/>
    <x v="3"/>
    <x v="3"/>
    <x v="10"/>
  </r>
  <r>
    <n v="8826"/>
    <s v="CA-2015-115399"/>
    <d v="2015-12-19T00:00:00"/>
    <d v="2015-12-22T00:00:00"/>
    <s v="First Class"/>
    <s v="AG-10900"/>
    <x v="151"/>
    <x v="0"/>
    <s v="United States"/>
    <s v="Philadelphia"/>
    <x v="9"/>
    <n v="19134"/>
    <x v="3"/>
    <s v="OFF-LA-10003190"/>
    <x v="1"/>
    <x v="2"/>
    <s v="Avery 474"/>
    <n v="6.9119999999999999"/>
    <n v="3"/>
    <n v="0.2"/>
    <x v="1028"/>
    <x v="2"/>
    <x v="1"/>
    <x v="0"/>
    <x v="4"/>
  </r>
  <r>
    <n v="8827"/>
    <s v="US-2014-157847"/>
    <d v="2014-04-02T00:00:00"/>
    <d v="2014-04-06T00:00:00"/>
    <s v="Second Class"/>
    <s v="SC-20020"/>
    <x v="710"/>
    <x v="0"/>
    <s v="United States"/>
    <s v="Houston"/>
    <x v="5"/>
    <n v="77095"/>
    <x v="2"/>
    <s v="OFF-PA-10002986"/>
    <x v="1"/>
    <x v="10"/>
    <s v="Xerox 1898"/>
    <n v="26.72"/>
    <n v="5"/>
    <n v="0.2"/>
    <x v="3352"/>
    <x v="2"/>
    <x v="2"/>
    <x v="1"/>
    <x v="3"/>
  </r>
  <r>
    <n v="8828"/>
    <s v="US-2014-157847"/>
    <d v="2014-04-02T00:00:00"/>
    <d v="2014-04-06T00:00:00"/>
    <s v="Second Class"/>
    <s v="SC-20020"/>
    <x v="710"/>
    <x v="0"/>
    <s v="United States"/>
    <s v="Houston"/>
    <x v="5"/>
    <n v="77095"/>
    <x v="2"/>
    <s v="OFF-PA-10001593"/>
    <x v="1"/>
    <x v="10"/>
    <s v="Xerox 1947"/>
    <n v="33.488"/>
    <n v="7"/>
    <n v="0.2"/>
    <x v="1119"/>
    <x v="2"/>
    <x v="2"/>
    <x v="1"/>
    <x v="3"/>
  </r>
  <r>
    <n v="8829"/>
    <s v="CA-2015-115168"/>
    <d v="2015-06-05T00:00:00"/>
    <d v="2015-06-09T00:00:00"/>
    <s v="Standard Class"/>
    <s v="BB-11545"/>
    <x v="179"/>
    <x v="1"/>
    <s v="United States"/>
    <s v="Saint Charles"/>
    <x v="25"/>
    <n v="63301"/>
    <x v="2"/>
    <s v="OFF-PA-10000528"/>
    <x v="1"/>
    <x v="10"/>
    <s v="Xerox 1981"/>
    <n v="10.56"/>
    <n v="2"/>
    <n v="0"/>
    <x v="234"/>
    <x v="0"/>
    <x v="1"/>
    <x v="1"/>
    <x v="1"/>
  </r>
  <r>
    <n v="8830"/>
    <s v="CA-2014-109680"/>
    <d v="2014-10-06T00:00:00"/>
    <d v="2014-10-09T00:00:00"/>
    <s v="First Class"/>
    <s v="VP-21760"/>
    <x v="778"/>
    <x v="1"/>
    <s v="United States"/>
    <s v="Indianapolis"/>
    <x v="14"/>
    <n v="46203"/>
    <x v="2"/>
    <s v="OFF-ST-10001932"/>
    <x v="1"/>
    <x v="4"/>
    <s v="Fellowes Staxonsteel Drawer Files"/>
    <n v="386.34"/>
    <n v="2"/>
    <n v="0"/>
    <x v="6619"/>
    <x v="0"/>
    <x v="2"/>
    <x v="0"/>
    <x v="2"/>
  </r>
  <r>
    <n v="8831"/>
    <s v="CA-2016-167983"/>
    <d v="2016-08-21T00:00:00"/>
    <d v="2016-08-24T00:00:00"/>
    <s v="Second Class"/>
    <s v="RP-19270"/>
    <x v="345"/>
    <x v="1"/>
    <s v="United States"/>
    <s v="Seattle"/>
    <x v="4"/>
    <n v="98115"/>
    <x v="1"/>
    <s v="OFF-BI-10003727"/>
    <x v="1"/>
    <x v="8"/>
    <s v="Avery Durable Slant Ring Binders With Label Holder"/>
    <n v="33.44"/>
    <n v="10"/>
    <n v="0.2"/>
    <x v="6620"/>
    <x v="2"/>
    <x v="0"/>
    <x v="2"/>
    <x v="6"/>
  </r>
  <r>
    <n v="8832"/>
    <s v="CA-2015-145324"/>
    <d v="2015-11-15T00:00:00"/>
    <d v="2015-11-19T00:00:00"/>
    <s v="Standard Class"/>
    <s v="DH-13675"/>
    <x v="723"/>
    <x v="2"/>
    <s v="United States"/>
    <s v="Harrisonburg"/>
    <x v="17"/>
    <n v="22801"/>
    <x v="0"/>
    <s v="FUR-FU-10002759"/>
    <x v="0"/>
    <x v="5"/>
    <s v="12-1/2 Diameter Round Wall Clock"/>
    <n v="39.96"/>
    <n v="2"/>
    <n v="0"/>
    <x v="6621"/>
    <x v="0"/>
    <x v="1"/>
    <x v="0"/>
    <x v="0"/>
  </r>
  <r>
    <n v="8833"/>
    <s v="CA-2015-153423"/>
    <d v="2015-06-22T00:00:00"/>
    <d v="2015-06-27T00:00:00"/>
    <s v="Standard Class"/>
    <s v="SW-20455"/>
    <x v="517"/>
    <x v="0"/>
    <s v="United States"/>
    <s v="Rochester"/>
    <x v="15"/>
    <n v="14609"/>
    <x v="3"/>
    <s v="OFF-BI-10000545"/>
    <x v="1"/>
    <x v="8"/>
    <s v="GBC Ibimaster 500 Manual ProClick Binding System"/>
    <n v="1217.568"/>
    <n v="2"/>
    <n v="0.2"/>
    <x v="1448"/>
    <x v="2"/>
    <x v="1"/>
    <x v="1"/>
    <x v="1"/>
  </r>
  <r>
    <n v="8834"/>
    <s v="US-2017-132675"/>
    <d v="2017-09-24T00:00:00"/>
    <d v="2017-09-28T00:00:00"/>
    <s v="Standard Class"/>
    <s v="KF-16285"/>
    <x v="580"/>
    <x v="2"/>
    <s v="United States"/>
    <s v="Sandy Springs"/>
    <x v="32"/>
    <n v="30328"/>
    <x v="0"/>
    <s v="OFF-ST-10004950"/>
    <x v="1"/>
    <x v="4"/>
    <s v="Tenex Personal Filing Tote With Secure Closure Lid, Black/Frost"/>
    <n v="15.51"/>
    <n v="1"/>
    <n v="0"/>
    <x v="5721"/>
    <x v="0"/>
    <x v="3"/>
    <x v="2"/>
    <x v="8"/>
  </r>
  <r>
    <n v="8835"/>
    <s v="US-2017-132675"/>
    <d v="2017-09-24T00:00:00"/>
    <d v="2017-09-28T00:00:00"/>
    <s v="Standard Class"/>
    <s v="KF-16285"/>
    <x v="580"/>
    <x v="2"/>
    <s v="United States"/>
    <s v="Sandy Springs"/>
    <x v="32"/>
    <n v="30328"/>
    <x v="0"/>
    <s v="TEC-PH-10003171"/>
    <x v="2"/>
    <x v="7"/>
    <s v="Plantronics Encore H101 Dual Earpieces Headset"/>
    <n v="89.9"/>
    <n v="2"/>
    <n v="0"/>
    <x v="6622"/>
    <x v="0"/>
    <x v="3"/>
    <x v="2"/>
    <x v="8"/>
  </r>
  <r>
    <n v="8836"/>
    <s v="US-2017-132675"/>
    <d v="2017-09-24T00:00:00"/>
    <d v="2017-09-28T00:00:00"/>
    <s v="Standard Class"/>
    <s v="KF-16285"/>
    <x v="580"/>
    <x v="2"/>
    <s v="United States"/>
    <s v="Sandy Springs"/>
    <x v="32"/>
    <n v="30328"/>
    <x v="0"/>
    <s v="OFF-AR-10000614"/>
    <x v="1"/>
    <x v="6"/>
    <s v="Barrel Sharpener"/>
    <n v="14.28"/>
    <n v="4"/>
    <n v="0"/>
    <x v="6623"/>
    <x v="0"/>
    <x v="3"/>
    <x v="2"/>
    <x v="8"/>
  </r>
  <r>
    <n v="8837"/>
    <s v="US-2017-132675"/>
    <d v="2017-09-24T00:00:00"/>
    <d v="2017-09-28T00:00:00"/>
    <s v="Standard Class"/>
    <s v="KF-16285"/>
    <x v="580"/>
    <x v="2"/>
    <s v="United States"/>
    <s v="Sandy Springs"/>
    <x v="32"/>
    <n v="30328"/>
    <x v="0"/>
    <s v="OFF-AR-10000034"/>
    <x v="1"/>
    <x v="6"/>
    <s v="BIC Brite Liner Grip Highlighters, Assorted, 5/Pack"/>
    <n v="12.72"/>
    <n v="3"/>
    <n v="0"/>
    <x v="6624"/>
    <x v="0"/>
    <x v="3"/>
    <x v="2"/>
    <x v="8"/>
  </r>
  <r>
    <n v="8838"/>
    <s v="US-2017-132675"/>
    <d v="2017-09-24T00:00:00"/>
    <d v="2017-09-28T00:00:00"/>
    <s v="Standard Class"/>
    <s v="KF-16285"/>
    <x v="580"/>
    <x v="2"/>
    <s v="United States"/>
    <s v="Sandy Springs"/>
    <x v="32"/>
    <n v="30328"/>
    <x v="0"/>
    <s v="OFF-LA-10003766"/>
    <x v="1"/>
    <x v="2"/>
    <s v="Self-Adhesive Removable Labels"/>
    <n v="15.75"/>
    <n v="5"/>
    <n v="0"/>
    <x v="2277"/>
    <x v="0"/>
    <x v="3"/>
    <x v="2"/>
    <x v="8"/>
  </r>
  <r>
    <n v="8839"/>
    <s v="CA-2014-153808"/>
    <d v="2014-04-06T00:00:00"/>
    <d v="2014-04-10T00:00:00"/>
    <s v="Second Class"/>
    <s v="FH-14275"/>
    <x v="395"/>
    <x v="1"/>
    <s v="United States"/>
    <s v="Los Angeles"/>
    <x v="1"/>
    <n v="90004"/>
    <x v="1"/>
    <s v="OFF-AR-10001725"/>
    <x v="1"/>
    <x v="6"/>
    <s v="Boston Home &amp; Office Model 2000 Electric Pencil Sharpeners"/>
    <n v="70.95"/>
    <n v="3"/>
    <n v="0"/>
    <x v="3727"/>
    <x v="0"/>
    <x v="2"/>
    <x v="1"/>
    <x v="3"/>
  </r>
  <r>
    <n v="8840"/>
    <s v="CA-2014-153808"/>
    <d v="2014-04-06T00:00:00"/>
    <d v="2014-04-10T00:00:00"/>
    <s v="Second Class"/>
    <s v="FH-14275"/>
    <x v="395"/>
    <x v="1"/>
    <s v="United States"/>
    <s v="Los Angeles"/>
    <x v="1"/>
    <n v="90004"/>
    <x v="1"/>
    <s v="OFF-BI-10002794"/>
    <x v="1"/>
    <x v="8"/>
    <s v="Avery Trapezoid Ring Binder, 3&quot; Capacity, Black, 1040 sheets"/>
    <n v="65.567999999999998"/>
    <n v="2"/>
    <n v="0.2"/>
    <x v="6625"/>
    <x v="2"/>
    <x v="2"/>
    <x v="1"/>
    <x v="3"/>
  </r>
  <r>
    <n v="8841"/>
    <s v="CA-2014-153808"/>
    <d v="2014-04-06T00:00:00"/>
    <d v="2014-04-10T00:00:00"/>
    <s v="Second Class"/>
    <s v="FH-14275"/>
    <x v="395"/>
    <x v="1"/>
    <s v="United States"/>
    <s v="Los Angeles"/>
    <x v="1"/>
    <n v="90004"/>
    <x v="1"/>
    <s v="TEC-AC-10004171"/>
    <x v="2"/>
    <x v="11"/>
    <s v="Razer Kraken 7.1 Surround Sound Over Ear USB Gaming Headset"/>
    <n v="299.97000000000003"/>
    <n v="3"/>
    <n v="0"/>
    <x v="6626"/>
    <x v="0"/>
    <x v="2"/>
    <x v="1"/>
    <x v="3"/>
  </r>
  <r>
    <n v="8842"/>
    <s v="US-2016-112396"/>
    <d v="2016-02-09T00:00:00"/>
    <d v="2016-02-13T00:00:00"/>
    <s v="Standard Class"/>
    <s v="JR-16210"/>
    <x v="335"/>
    <x v="1"/>
    <s v="United States"/>
    <s v="San Francisco"/>
    <x v="1"/>
    <n v="94110"/>
    <x v="1"/>
    <s v="TEC-AC-10003628"/>
    <x v="2"/>
    <x v="11"/>
    <s v="Logitech 910-002974 M325 Wireless Mouse for Web Scrolling"/>
    <n v="89.97"/>
    <n v="3"/>
    <n v="0"/>
    <x v="6627"/>
    <x v="0"/>
    <x v="0"/>
    <x v="3"/>
    <x v="11"/>
  </r>
  <r>
    <n v="8843"/>
    <s v="US-2016-112396"/>
    <d v="2016-02-09T00:00:00"/>
    <d v="2016-02-13T00:00:00"/>
    <s v="Standard Class"/>
    <s v="JR-16210"/>
    <x v="335"/>
    <x v="1"/>
    <s v="United States"/>
    <s v="San Francisco"/>
    <x v="1"/>
    <n v="94110"/>
    <x v="1"/>
    <s v="TEC-AC-10004761"/>
    <x v="2"/>
    <x v="11"/>
    <s v="Maxell 4.7GB DVD+RW 3/Pack"/>
    <n v="31.86"/>
    <n v="2"/>
    <n v="0"/>
    <x v="976"/>
    <x v="0"/>
    <x v="0"/>
    <x v="3"/>
    <x v="11"/>
  </r>
  <r>
    <n v="8844"/>
    <s v="CA-2014-141173"/>
    <d v="2014-11-18T00:00:00"/>
    <d v="2014-11-20T00:00:00"/>
    <s v="Second Class"/>
    <s v="JC-16105"/>
    <x v="36"/>
    <x v="1"/>
    <s v="United States"/>
    <s v="Minneapolis"/>
    <x v="11"/>
    <n v="55407"/>
    <x v="2"/>
    <s v="OFF-ST-10000885"/>
    <x v="1"/>
    <x v="4"/>
    <s v="Fellowes Desktop Hanging File Manager"/>
    <n v="67.150000000000006"/>
    <n v="5"/>
    <n v="0"/>
    <x v="6249"/>
    <x v="0"/>
    <x v="2"/>
    <x v="0"/>
    <x v="0"/>
  </r>
  <r>
    <n v="8845"/>
    <s v="CA-2017-156664"/>
    <d v="2017-12-18T00:00:00"/>
    <d v="2017-12-23T00:00:00"/>
    <s v="Standard Class"/>
    <s v="BP-11290"/>
    <x v="443"/>
    <x v="0"/>
    <s v="United States"/>
    <s v="Columbus"/>
    <x v="24"/>
    <n v="43229"/>
    <x v="3"/>
    <s v="OFF-BI-10004209"/>
    <x v="1"/>
    <x v="8"/>
    <s v="Fellowes Twister Kit, Gray/Clear, 3/pkg"/>
    <n v="7.2359999999999998"/>
    <n v="3"/>
    <n v="0.7"/>
    <x v="6628"/>
    <x v="1"/>
    <x v="3"/>
    <x v="0"/>
    <x v="4"/>
  </r>
  <r>
    <n v="8846"/>
    <s v="CA-2017-156664"/>
    <d v="2017-12-18T00:00:00"/>
    <d v="2017-12-23T00:00:00"/>
    <s v="Standard Class"/>
    <s v="BP-11290"/>
    <x v="443"/>
    <x v="0"/>
    <s v="United States"/>
    <s v="Columbus"/>
    <x v="24"/>
    <n v="43229"/>
    <x v="3"/>
    <s v="OFF-FA-10002988"/>
    <x v="1"/>
    <x v="13"/>
    <s v="Ideal Clamps"/>
    <n v="4.8239999999999998"/>
    <n v="3"/>
    <n v="0.2"/>
    <x v="6629"/>
    <x v="2"/>
    <x v="3"/>
    <x v="0"/>
    <x v="4"/>
  </r>
  <r>
    <n v="8847"/>
    <s v="CA-2017-156664"/>
    <d v="2017-12-18T00:00:00"/>
    <d v="2017-12-23T00:00:00"/>
    <s v="Standard Class"/>
    <s v="BP-11290"/>
    <x v="443"/>
    <x v="0"/>
    <s v="United States"/>
    <s v="Columbus"/>
    <x v="24"/>
    <n v="43229"/>
    <x v="3"/>
    <s v="OFF-PA-10002222"/>
    <x v="1"/>
    <x v="10"/>
    <s v="Xerox Color Copier Paper, 11&quot; x 17&quot;, Ream"/>
    <n v="91.36"/>
    <n v="5"/>
    <n v="0.2"/>
    <x v="6543"/>
    <x v="2"/>
    <x v="3"/>
    <x v="0"/>
    <x v="4"/>
  </r>
  <r>
    <n v="8848"/>
    <s v="CA-2017-156664"/>
    <d v="2017-12-18T00:00:00"/>
    <d v="2017-12-23T00:00:00"/>
    <s v="Standard Class"/>
    <s v="BP-11290"/>
    <x v="443"/>
    <x v="0"/>
    <s v="United States"/>
    <s v="Columbus"/>
    <x v="24"/>
    <n v="43229"/>
    <x v="3"/>
    <s v="OFF-AP-10004487"/>
    <x v="1"/>
    <x v="9"/>
    <s v="Kensington 4 Outlet MasterPiece Compact Power Control Center"/>
    <n v="130.11199999999999"/>
    <n v="2"/>
    <n v="0.2"/>
    <x v="6630"/>
    <x v="2"/>
    <x v="3"/>
    <x v="0"/>
    <x v="4"/>
  </r>
  <r>
    <n v="8849"/>
    <s v="CA-2015-140718"/>
    <d v="2015-07-02T00:00:00"/>
    <d v="2015-07-04T00:00:00"/>
    <s v="First Class"/>
    <s v="FA-14230"/>
    <x v="135"/>
    <x v="1"/>
    <s v="United States"/>
    <s v="Raleigh"/>
    <x v="3"/>
    <n v="27604"/>
    <x v="0"/>
    <s v="TEC-PH-10003505"/>
    <x v="2"/>
    <x v="7"/>
    <s v="Geemarc AmpliPOWER60"/>
    <n v="74.239999999999995"/>
    <n v="1"/>
    <n v="0.2"/>
    <x v="6631"/>
    <x v="2"/>
    <x v="1"/>
    <x v="2"/>
    <x v="7"/>
  </r>
  <r>
    <n v="8850"/>
    <s v="CA-2015-140718"/>
    <d v="2015-07-02T00:00:00"/>
    <d v="2015-07-04T00:00:00"/>
    <s v="First Class"/>
    <s v="FA-14230"/>
    <x v="135"/>
    <x v="1"/>
    <s v="United States"/>
    <s v="Raleigh"/>
    <x v="3"/>
    <n v="27604"/>
    <x v="0"/>
    <s v="FUR-FU-10000076"/>
    <x v="0"/>
    <x v="5"/>
    <s v="24-Hour Round Wall Clock"/>
    <n v="159.84"/>
    <n v="10"/>
    <n v="0.2"/>
    <x v="6632"/>
    <x v="2"/>
    <x v="1"/>
    <x v="2"/>
    <x v="7"/>
  </r>
  <r>
    <n v="8851"/>
    <s v="CA-2015-140718"/>
    <d v="2015-07-02T00:00:00"/>
    <d v="2015-07-04T00:00:00"/>
    <s v="First Class"/>
    <s v="FA-14230"/>
    <x v="135"/>
    <x v="1"/>
    <s v="United States"/>
    <s v="Raleigh"/>
    <x v="3"/>
    <n v="27604"/>
    <x v="0"/>
    <s v="OFF-BI-10004728"/>
    <x v="1"/>
    <x v="8"/>
    <s v="Wilson Jones Turn Tabs Binder Tool for Ring Binders"/>
    <n v="2.8919999999999999"/>
    <n v="2"/>
    <n v="0.7"/>
    <x v="6633"/>
    <x v="1"/>
    <x v="1"/>
    <x v="2"/>
    <x v="7"/>
  </r>
  <r>
    <n v="8852"/>
    <s v="CA-2015-140718"/>
    <d v="2015-07-02T00:00:00"/>
    <d v="2015-07-04T00:00:00"/>
    <s v="First Class"/>
    <s v="FA-14230"/>
    <x v="135"/>
    <x v="1"/>
    <s v="United States"/>
    <s v="Raleigh"/>
    <x v="3"/>
    <n v="27604"/>
    <x v="0"/>
    <s v="OFF-PA-10002250"/>
    <x v="1"/>
    <x v="10"/>
    <s v="Things To Do Today Pad"/>
    <n v="9.3919999999999995"/>
    <n v="2"/>
    <n v="0.2"/>
    <x v="1833"/>
    <x v="2"/>
    <x v="1"/>
    <x v="2"/>
    <x v="7"/>
  </r>
  <r>
    <n v="8853"/>
    <s v="CA-2014-119977"/>
    <d v="2014-10-08T00:00:00"/>
    <d v="2014-10-13T00:00:00"/>
    <s v="Second Class"/>
    <s v="DN-13690"/>
    <x v="35"/>
    <x v="0"/>
    <s v="United States"/>
    <s v="New York City"/>
    <x v="15"/>
    <n v="10011"/>
    <x v="3"/>
    <s v="OFF-PA-10003823"/>
    <x v="1"/>
    <x v="10"/>
    <s v="Xerox 197"/>
    <n v="123.92"/>
    <n v="4"/>
    <n v="0"/>
    <x v="1972"/>
    <x v="0"/>
    <x v="2"/>
    <x v="0"/>
    <x v="2"/>
  </r>
  <r>
    <n v="8854"/>
    <s v="US-2015-115343"/>
    <d v="2015-09-22T00:00:00"/>
    <d v="2015-09-25T00:00:00"/>
    <s v="First Class"/>
    <s v="FO-14305"/>
    <x v="383"/>
    <x v="0"/>
    <s v="United States"/>
    <s v="Philadelphia"/>
    <x v="9"/>
    <n v="19143"/>
    <x v="3"/>
    <s v="OFF-SU-10000898"/>
    <x v="1"/>
    <x v="14"/>
    <s v="Acme Hot Forged Carbon Steel Scissors with Nickel-Plated Handles, 3 7/8&quot; Cut, 8&quot;L"/>
    <n v="55.6"/>
    <n v="5"/>
    <n v="0.2"/>
    <x v="186"/>
    <x v="2"/>
    <x v="1"/>
    <x v="2"/>
    <x v="8"/>
  </r>
  <r>
    <n v="8855"/>
    <s v="US-2015-115343"/>
    <d v="2015-09-22T00:00:00"/>
    <d v="2015-09-25T00:00:00"/>
    <s v="First Class"/>
    <s v="FO-14305"/>
    <x v="383"/>
    <x v="0"/>
    <s v="United States"/>
    <s v="Philadelphia"/>
    <x v="9"/>
    <n v="19143"/>
    <x v="3"/>
    <s v="TEC-AC-10003832"/>
    <x v="2"/>
    <x v="11"/>
    <s v="Logitech P710e Mobile Speakerphone"/>
    <n v="617.976"/>
    <n v="3"/>
    <n v="0.2"/>
    <x v="233"/>
    <x v="2"/>
    <x v="1"/>
    <x v="2"/>
    <x v="8"/>
  </r>
  <r>
    <n v="8856"/>
    <s v="CA-2017-163671"/>
    <d v="2017-12-24T00:00:00"/>
    <d v="2017-12-30T00:00:00"/>
    <s v="Standard Class"/>
    <s v="DP-13105"/>
    <x v="317"/>
    <x v="1"/>
    <s v="United States"/>
    <s v="Meridian"/>
    <x v="45"/>
    <n v="83642"/>
    <x v="1"/>
    <s v="OFF-BI-10001679"/>
    <x v="1"/>
    <x v="8"/>
    <s v="GBC Instant Index System for Binding Systems"/>
    <n v="21.312000000000001"/>
    <n v="3"/>
    <n v="0.2"/>
    <x v="6634"/>
    <x v="2"/>
    <x v="3"/>
    <x v="0"/>
    <x v="4"/>
  </r>
  <r>
    <n v="8857"/>
    <s v="CA-2017-135909"/>
    <d v="2017-10-13T00:00:00"/>
    <d v="2017-10-20T00:00:00"/>
    <s v="Standard Class"/>
    <s v="JW-15220"/>
    <x v="478"/>
    <x v="1"/>
    <s v="United States"/>
    <s v="Sacramento"/>
    <x v="1"/>
    <n v="95823"/>
    <x v="1"/>
    <s v="TEC-AC-10002335"/>
    <x v="2"/>
    <x v="11"/>
    <s v="Logitech Media Keyboard K200"/>
    <n v="209.94"/>
    <n v="6"/>
    <n v="0"/>
    <x v="6635"/>
    <x v="0"/>
    <x v="3"/>
    <x v="0"/>
    <x v="2"/>
  </r>
  <r>
    <n v="8858"/>
    <s v="CA-2017-135909"/>
    <d v="2017-10-13T00:00:00"/>
    <d v="2017-10-20T00:00:00"/>
    <s v="Standard Class"/>
    <s v="JW-15220"/>
    <x v="478"/>
    <x v="1"/>
    <s v="United States"/>
    <s v="Sacramento"/>
    <x v="1"/>
    <n v="95823"/>
    <x v="1"/>
    <s v="TEC-PH-10003187"/>
    <x v="2"/>
    <x v="7"/>
    <s v="Anker Astro Mini 3000mAh Ultra-Compact Portable Charger"/>
    <n v="31.984000000000002"/>
    <n v="2"/>
    <n v="0.2"/>
    <x v="5416"/>
    <x v="2"/>
    <x v="3"/>
    <x v="0"/>
    <x v="2"/>
  </r>
  <r>
    <n v="8859"/>
    <s v="CA-2017-135909"/>
    <d v="2017-10-13T00:00:00"/>
    <d v="2017-10-20T00:00:00"/>
    <s v="Standard Class"/>
    <s v="JW-15220"/>
    <x v="478"/>
    <x v="1"/>
    <s v="United States"/>
    <s v="Sacramento"/>
    <x v="1"/>
    <n v="95823"/>
    <x v="1"/>
    <s v="OFF-BI-10003527"/>
    <x v="1"/>
    <x v="8"/>
    <s v="Fellowes PB500 Electric Punch Plastic Comb Binding Machine with Manual Bind"/>
    <n v="5083.96"/>
    <n v="5"/>
    <n v="0.2"/>
    <x v="5942"/>
    <x v="2"/>
    <x v="3"/>
    <x v="0"/>
    <x v="2"/>
  </r>
  <r>
    <n v="8860"/>
    <s v="US-2017-114356"/>
    <d v="2017-08-20T00:00:00"/>
    <d v="2017-08-26T00:00:00"/>
    <s v="Standard Class"/>
    <s v="TT-21460"/>
    <x v="499"/>
    <x v="2"/>
    <s v="United States"/>
    <s v="Charlotte"/>
    <x v="3"/>
    <n v="28205"/>
    <x v="0"/>
    <s v="TEC-PH-10003171"/>
    <x v="2"/>
    <x v="7"/>
    <s v="Plantronics Encore H101 Dual Earpieces Headset"/>
    <n v="35.96"/>
    <n v="1"/>
    <n v="0.2"/>
    <x v="6636"/>
    <x v="2"/>
    <x v="3"/>
    <x v="2"/>
    <x v="6"/>
  </r>
  <r>
    <n v="8861"/>
    <s v="CA-2015-125934"/>
    <d v="2015-09-11T00:00:00"/>
    <d v="2015-09-18T00:00:00"/>
    <s v="Standard Class"/>
    <s v="SN-20560"/>
    <x v="381"/>
    <x v="2"/>
    <s v="United States"/>
    <s v="Paterson"/>
    <x v="30"/>
    <n v="7501"/>
    <x v="3"/>
    <s v="OFF-LA-10000414"/>
    <x v="1"/>
    <x v="2"/>
    <s v="Avery 503"/>
    <n v="31.05"/>
    <n v="3"/>
    <n v="0"/>
    <x v="2753"/>
    <x v="0"/>
    <x v="1"/>
    <x v="2"/>
    <x v="8"/>
  </r>
  <r>
    <n v="8862"/>
    <s v="CA-2015-125934"/>
    <d v="2015-09-11T00:00:00"/>
    <d v="2015-09-18T00:00:00"/>
    <s v="Standard Class"/>
    <s v="SN-20560"/>
    <x v="381"/>
    <x v="2"/>
    <s v="United States"/>
    <s v="Paterson"/>
    <x v="30"/>
    <n v="7501"/>
    <x v="3"/>
    <s v="FUR-FU-10002107"/>
    <x v="0"/>
    <x v="5"/>
    <s v="Eldon Pizzaz Desk Accessories"/>
    <n v="8.92"/>
    <n v="4"/>
    <n v="0"/>
    <x v="4775"/>
    <x v="0"/>
    <x v="1"/>
    <x v="2"/>
    <x v="8"/>
  </r>
  <r>
    <n v="8863"/>
    <s v="CA-2015-125934"/>
    <d v="2015-09-11T00:00:00"/>
    <d v="2015-09-18T00:00:00"/>
    <s v="Standard Class"/>
    <s v="SN-20560"/>
    <x v="381"/>
    <x v="2"/>
    <s v="United States"/>
    <s v="Paterson"/>
    <x v="30"/>
    <n v="7501"/>
    <x v="3"/>
    <s v="OFF-BI-10004593"/>
    <x v="1"/>
    <x v="8"/>
    <s v="Ibico Laser Imprintable Binding System Covers"/>
    <n v="209.6"/>
    <n v="4"/>
    <n v="0"/>
    <x v="6637"/>
    <x v="0"/>
    <x v="1"/>
    <x v="2"/>
    <x v="8"/>
  </r>
  <r>
    <n v="8864"/>
    <s v="CA-2015-125934"/>
    <d v="2015-09-11T00:00:00"/>
    <d v="2015-09-18T00:00:00"/>
    <s v="Standard Class"/>
    <s v="SN-20560"/>
    <x v="381"/>
    <x v="2"/>
    <s v="United States"/>
    <s v="Paterson"/>
    <x v="30"/>
    <n v="7501"/>
    <x v="3"/>
    <s v="OFF-AP-10003860"/>
    <x v="1"/>
    <x v="9"/>
    <s v="Fellowes Advanced 8 Outlet Surge Suppressor with Phone/Fax Protection"/>
    <n v="111.04"/>
    <n v="4"/>
    <n v="0"/>
    <x v="6638"/>
    <x v="0"/>
    <x v="1"/>
    <x v="2"/>
    <x v="8"/>
  </r>
  <r>
    <n v="8865"/>
    <s v="CA-2015-125934"/>
    <d v="2015-09-11T00:00:00"/>
    <d v="2015-09-18T00:00:00"/>
    <s v="Standard Class"/>
    <s v="SN-20560"/>
    <x v="381"/>
    <x v="2"/>
    <s v="United States"/>
    <s v="Paterson"/>
    <x v="30"/>
    <n v="7501"/>
    <x v="3"/>
    <s v="OFF-PA-10000556"/>
    <x v="1"/>
    <x v="10"/>
    <s v="Xerox 208"/>
    <n v="38.880000000000003"/>
    <n v="6"/>
    <n v="0"/>
    <x v="812"/>
    <x v="0"/>
    <x v="1"/>
    <x v="2"/>
    <x v="8"/>
  </r>
  <r>
    <n v="8866"/>
    <s v="CA-2015-158148"/>
    <d v="2015-12-20T00:00:00"/>
    <d v="2015-12-26T00:00:00"/>
    <s v="Standard Class"/>
    <s v="JM-15865"/>
    <x v="622"/>
    <x v="0"/>
    <s v="United States"/>
    <s v="Arlington"/>
    <x v="17"/>
    <n v="22204"/>
    <x v="0"/>
    <s v="OFF-AP-10003281"/>
    <x v="1"/>
    <x v="9"/>
    <s v="Acco 6 Outlet Guardian Standard Surge Suppressor"/>
    <n v="36.270000000000003"/>
    <n v="3"/>
    <n v="0"/>
    <x v="743"/>
    <x v="0"/>
    <x v="1"/>
    <x v="0"/>
    <x v="4"/>
  </r>
  <r>
    <n v="8867"/>
    <s v="CA-2014-120411"/>
    <d v="2014-09-20T00:00:00"/>
    <d v="2014-09-23T00:00:00"/>
    <s v="First Class"/>
    <s v="SB-20185"/>
    <x v="766"/>
    <x v="0"/>
    <s v="United States"/>
    <s v="Chicago"/>
    <x v="10"/>
    <n v="60653"/>
    <x v="2"/>
    <s v="FUR-BO-10004218"/>
    <x v="0"/>
    <x v="0"/>
    <s v="Bush Heritage Pine Collection 5-Shelf Bookcase, Albany Pine Finish, *Special Order"/>
    <n v="493.43"/>
    <n v="5"/>
    <n v="0.3"/>
    <x v="6639"/>
    <x v="1"/>
    <x v="2"/>
    <x v="2"/>
    <x v="8"/>
  </r>
  <r>
    <n v="8868"/>
    <s v="CA-2014-120411"/>
    <d v="2014-09-20T00:00:00"/>
    <d v="2014-09-23T00:00:00"/>
    <s v="First Class"/>
    <s v="SB-20185"/>
    <x v="766"/>
    <x v="0"/>
    <s v="United States"/>
    <s v="Chicago"/>
    <x v="10"/>
    <n v="60653"/>
    <x v="2"/>
    <s v="TEC-PH-10002185"/>
    <x v="2"/>
    <x v="7"/>
    <s v="QVS USB Car Charger 2-Port 2.1Amp for iPod/iPhone/iPad/iPad 2/iPad 3"/>
    <n v="11.12"/>
    <n v="2"/>
    <n v="0.2"/>
    <x v="4502"/>
    <x v="2"/>
    <x v="2"/>
    <x v="2"/>
    <x v="8"/>
  </r>
  <r>
    <n v="8869"/>
    <s v="CA-2016-158260"/>
    <d v="2016-11-04T00:00:00"/>
    <d v="2016-11-08T00:00:00"/>
    <s v="Standard Class"/>
    <s v="CC-12475"/>
    <x v="693"/>
    <x v="0"/>
    <s v="United States"/>
    <s v="San Diego"/>
    <x v="1"/>
    <n v="92037"/>
    <x v="1"/>
    <s v="TEC-MA-10003176"/>
    <x v="2"/>
    <x v="15"/>
    <s v="Okidata B400 Printer"/>
    <n v="686.4"/>
    <n v="2"/>
    <n v="0.2"/>
    <x v="6640"/>
    <x v="2"/>
    <x v="0"/>
    <x v="0"/>
    <x v="0"/>
  </r>
  <r>
    <n v="8870"/>
    <s v="CA-2017-101805"/>
    <d v="2017-12-01T00:00:00"/>
    <d v="2017-12-06T00:00:00"/>
    <s v="Standard Class"/>
    <s v="SH-19975"/>
    <x v="64"/>
    <x v="1"/>
    <s v="United States"/>
    <s v="Seattle"/>
    <x v="4"/>
    <n v="98105"/>
    <x v="1"/>
    <s v="OFF-BI-10002003"/>
    <x v="1"/>
    <x v="8"/>
    <s v="Ibico Presentation Index for Binding Systems"/>
    <n v="15.92"/>
    <n v="5"/>
    <n v="0.2"/>
    <x v="493"/>
    <x v="2"/>
    <x v="3"/>
    <x v="0"/>
    <x v="4"/>
  </r>
  <r>
    <n v="8871"/>
    <s v="CA-2017-101805"/>
    <d v="2017-12-01T00:00:00"/>
    <d v="2017-12-06T00:00:00"/>
    <s v="Standard Class"/>
    <s v="SH-19975"/>
    <x v="64"/>
    <x v="1"/>
    <s v="United States"/>
    <s v="Seattle"/>
    <x v="4"/>
    <n v="98105"/>
    <x v="1"/>
    <s v="FUR-FU-10000023"/>
    <x v="0"/>
    <x v="5"/>
    <s v="Eldon Wave Desk Accessories"/>
    <n v="70.680000000000007"/>
    <n v="12"/>
    <n v="0"/>
    <x v="6641"/>
    <x v="0"/>
    <x v="3"/>
    <x v="0"/>
    <x v="4"/>
  </r>
  <r>
    <n v="8872"/>
    <s v="CA-2017-101805"/>
    <d v="2017-12-01T00:00:00"/>
    <d v="2017-12-06T00:00:00"/>
    <s v="Standard Class"/>
    <s v="SH-19975"/>
    <x v="64"/>
    <x v="1"/>
    <s v="United States"/>
    <s v="Seattle"/>
    <x v="4"/>
    <n v="98105"/>
    <x v="1"/>
    <s v="OFF-ST-10002756"/>
    <x v="1"/>
    <x v="4"/>
    <s v="Tennsco Stur-D-Stor Boltless Shelving, 5 Shelves, 24&quot; Deep, Sand"/>
    <n v="541.24"/>
    <n v="4"/>
    <n v="0"/>
    <x v="6140"/>
    <x v="0"/>
    <x v="3"/>
    <x v="0"/>
    <x v="4"/>
  </r>
  <r>
    <n v="8873"/>
    <s v="US-2014-105137"/>
    <d v="2014-10-10T00:00:00"/>
    <d v="2014-10-10T00:00:00"/>
    <s v="Same Day"/>
    <s v="RB-19435"/>
    <x v="579"/>
    <x v="0"/>
    <s v="United States"/>
    <s v="Columbus"/>
    <x v="24"/>
    <n v="43229"/>
    <x v="3"/>
    <s v="TEC-MA-10002694"/>
    <x v="2"/>
    <x v="15"/>
    <s v="Hewlett-Packard Deskjet F4180 All-in-One Color Ink-jet - Printer / copier / scanner"/>
    <n v="101.994"/>
    <n v="2"/>
    <n v="0.7"/>
    <x v="6642"/>
    <x v="1"/>
    <x v="2"/>
    <x v="0"/>
    <x v="2"/>
  </r>
  <r>
    <n v="8874"/>
    <s v="US-2014-105137"/>
    <d v="2014-10-10T00:00:00"/>
    <d v="2014-10-10T00:00:00"/>
    <s v="Same Day"/>
    <s v="RB-19435"/>
    <x v="579"/>
    <x v="0"/>
    <s v="United States"/>
    <s v="Columbus"/>
    <x v="24"/>
    <n v="43229"/>
    <x v="3"/>
    <s v="OFF-BI-10002429"/>
    <x v="1"/>
    <x v="8"/>
    <s v="Premier Elliptical Ring Binder, Black"/>
    <n v="18.263999999999999"/>
    <n v="2"/>
    <n v="0.7"/>
    <x v="6643"/>
    <x v="1"/>
    <x v="2"/>
    <x v="0"/>
    <x v="2"/>
  </r>
  <r>
    <n v="8875"/>
    <s v="CA-2017-142489"/>
    <d v="2017-11-14T00:00:00"/>
    <d v="2017-11-16T00:00:00"/>
    <s v="Second Class"/>
    <s v="TC-21295"/>
    <x v="646"/>
    <x v="0"/>
    <s v="United States"/>
    <s v="Houston"/>
    <x v="5"/>
    <n v="77095"/>
    <x v="2"/>
    <s v="OFF-BI-10003684"/>
    <x v="1"/>
    <x v="8"/>
    <s v="Wilson Jones Legal Size Ring Binders"/>
    <n v="21.99"/>
    <n v="5"/>
    <n v="0.8"/>
    <x v="6644"/>
    <x v="1"/>
    <x v="3"/>
    <x v="0"/>
    <x v="0"/>
  </r>
  <r>
    <n v="8876"/>
    <s v="US-2016-141264"/>
    <d v="2016-08-13T00:00:00"/>
    <d v="2016-08-19T00:00:00"/>
    <s v="Standard Class"/>
    <s v="CT-11995"/>
    <x v="564"/>
    <x v="0"/>
    <s v="United States"/>
    <s v="Irving"/>
    <x v="5"/>
    <n v="75061"/>
    <x v="2"/>
    <s v="OFF-SU-10003505"/>
    <x v="1"/>
    <x v="14"/>
    <s v="Premier Electric Letter Opener"/>
    <n v="185.376"/>
    <n v="2"/>
    <n v="0.2"/>
    <x v="453"/>
    <x v="2"/>
    <x v="0"/>
    <x v="2"/>
    <x v="6"/>
  </r>
  <r>
    <n v="8877"/>
    <s v="US-2016-141264"/>
    <d v="2016-08-13T00:00:00"/>
    <d v="2016-08-19T00:00:00"/>
    <s v="Standard Class"/>
    <s v="CT-11995"/>
    <x v="564"/>
    <x v="0"/>
    <s v="United States"/>
    <s v="Irving"/>
    <x v="5"/>
    <n v="75061"/>
    <x v="2"/>
    <s v="OFF-AP-10002534"/>
    <x v="1"/>
    <x v="9"/>
    <s v="3.6 Cubic Foot Counter Height Office Refrigerator"/>
    <n v="58.923999999999999"/>
    <n v="1"/>
    <n v="0.8"/>
    <x v="6645"/>
    <x v="1"/>
    <x v="0"/>
    <x v="2"/>
    <x v="6"/>
  </r>
  <r>
    <n v="8878"/>
    <s v="CA-2017-126928"/>
    <d v="2017-09-17T00:00:00"/>
    <d v="2017-09-23T00:00:00"/>
    <s v="Standard Class"/>
    <s v="GZ-14470"/>
    <x v="47"/>
    <x v="0"/>
    <s v="United States"/>
    <s v="Morristown"/>
    <x v="30"/>
    <n v="7960"/>
    <x v="3"/>
    <s v="TEC-MA-10004626"/>
    <x v="2"/>
    <x v="15"/>
    <s v="Lexmark 20R1285 X6650 Wireless All-in-One Printer"/>
    <n v="480"/>
    <n v="4"/>
    <n v="0"/>
    <x v="6646"/>
    <x v="0"/>
    <x v="3"/>
    <x v="2"/>
    <x v="8"/>
  </r>
  <r>
    <n v="8879"/>
    <s v="CA-2017-126928"/>
    <d v="2017-09-17T00:00:00"/>
    <d v="2017-09-23T00:00:00"/>
    <s v="Standard Class"/>
    <s v="GZ-14470"/>
    <x v="47"/>
    <x v="0"/>
    <s v="United States"/>
    <s v="Morristown"/>
    <x v="30"/>
    <n v="7960"/>
    <x v="3"/>
    <s v="OFF-ST-10000615"/>
    <x v="1"/>
    <x v="4"/>
    <s v="SimpliFile Personal File, Black Granite, 15w x 6-15/16d x 11-1/4h"/>
    <n v="34.049999999999997"/>
    <n v="3"/>
    <n v="0"/>
    <x v="4397"/>
    <x v="0"/>
    <x v="3"/>
    <x v="2"/>
    <x v="8"/>
  </r>
  <r>
    <n v="8880"/>
    <s v="US-2015-107944"/>
    <d v="2015-03-23T00:00:00"/>
    <d v="2015-03-25T00:00:00"/>
    <s v="First Class"/>
    <s v="AM-10360"/>
    <x v="87"/>
    <x v="1"/>
    <s v="United States"/>
    <s v="Los Angeles"/>
    <x v="1"/>
    <n v="90008"/>
    <x v="1"/>
    <s v="OFF-PA-10000659"/>
    <x v="1"/>
    <x v="10"/>
    <s v="TOPS Carbonless Receipt Book, Four 2-3/4 x 7-1/4 Money Receipts per Page"/>
    <n v="192.72"/>
    <n v="11"/>
    <n v="0"/>
    <x v="6647"/>
    <x v="0"/>
    <x v="1"/>
    <x v="3"/>
    <x v="10"/>
  </r>
  <r>
    <n v="8881"/>
    <s v="US-2015-107944"/>
    <d v="2015-03-23T00:00:00"/>
    <d v="2015-03-25T00:00:00"/>
    <s v="First Class"/>
    <s v="AM-10360"/>
    <x v="87"/>
    <x v="1"/>
    <s v="United States"/>
    <s v="Los Angeles"/>
    <x v="1"/>
    <n v="90008"/>
    <x v="1"/>
    <s v="TEC-AC-10000736"/>
    <x v="2"/>
    <x v="11"/>
    <s v="Logitech G600 MMO Gaming Mouse"/>
    <n v="239.97"/>
    <n v="3"/>
    <n v="0"/>
    <x v="6173"/>
    <x v="0"/>
    <x v="1"/>
    <x v="3"/>
    <x v="10"/>
  </r>
  <r>
    <n v="8882"/>
    <s v="CA-2016-135594"/>
    <d v="2016-06-30T00:00:00"/>
    <d v="2016-07-03T00:00:00"/>
    <s v="Second Class"/>
    <s v="AH-10120"/>
    <x v="571"/>
    <x v="2"/>
    <s v="United States"/>
    <s v="Aurora"/>
    <x v="10"/>
    <n v="60505"/>
    <x v="2"/>
    <s v="TEC-AC-10003038"/>
    <x v="2"/>
    <x v="11"/>
    <s v="Kingston Digital DataTraveler 16GB USB 2.0"/>
    <n v="50.12"/>
    <n v="7"/>
    <n v="0.2"/>
    <x v="2449"/>
    <x v="2"/>
    <x v="0"/>
    <x v="1"/>
    <x v="1"/>
  </r>
  <r>
    <n v="8883"/>
    <s v="US-2017-115252"/>
    <d v="2017-10-20T00:00:00"/>
    <d v="2017-10-25T00:00:00"/>
    <s v="Standard Class"/>
    <s v="MY-18295"/>
    <x v="501"/>
    <x v="1"/>
    <s v="United States"/>
    <s v="Durham"/>
    <x v="3"/>
    <n v="27707"/>
    <x v="0"/>
    <s v="TEC-PH-10004071"/>
    <x v="2"/>
    <x v="7"/>
    <s v="PayAnywhere Card Reader"/>
    <n v="15.984"/>
    <n v="2"/>
    <n v="0.2"/>
    <x v="6648"/>
    <x v="2"/>
    <x v="3"/>
    <x v="0"/>
    <x v="2"/>
  </r>
  <r>
    <n v="8884"/>
    <s v="US-2017-115252"/>
    <d v="2017-10-20T00:00:00"/>
    <d v="2017-10-25T00:00:00"/>
    <s v="Standard Class"/>
    <s v="MY-18295"/>
    <x v="501"/>
    <x v="1"/>
    <s v="United States"/>
    <s v="Durham"/>
    <x v="3"/>
    <n v="27707"/>
    <x v="0"/>
    <s v="OFF-PA-10001667"/>
    <x v="1"/>
    <x v="10"/>
    <s v="Great White Multi-Use Recycled Paper (20Lb. and 84 Bright)"/>
    <n v="14.352"/>
    <n v="3"/>
    <n v="0.2"/>
    <x v="2926"/>
    <x v="2"/>
    <x v="3"/>
    <x v="0"/>
    <x v="2"/>
  </r>
  <r>
    <n v="8885"/>
    <s v="CA-2014-107398"/>
    <d v="2014-08-25T00:00:00"/>
    <d v="2014-08-30T00:00:00"/>
    <s v="Standard Class"/>
    <s v="BS-11590"/>
    <x v="29"/>
    <x v="1"/>
    <s v="United States"/>
    <s v="Columbus"/>
    <x v="24"/>
    <n v="43229"/>
    <x v="3"/>
    <s v="OFF-BI-10001982"/>
    <x v="1"/>
    <x v="8"/>
    <s v="Wilson Jones Custom Binder Spines &amp; Labels"/>
    <n v="6.5279999999999996"/>
    <n v="4"/>
    <n v="0.7"/>
    <x v="6649"/>
    <x v="1"/>
    <x v="2"/>
    <x v="2"/>
    <x v="6"/>
  </r>
  <r>
    <n v="8886"/>
    <s v="CA-2014-107398"/>
    <d v="2014-08-25T00:00:00"/>
    <d v="2014-08-30T00:00:00"/>
    <s v="Standard Class"/>
    <s v="BS-11590"/>
    <x v="29"/>
    <x v="1"/>
    <s v="United States"/>
    <s v="Columbus"/>
    <x v="24"/>
    <n v="43229"/>
    <x v="3"/>
    <s v="OFF-BI-10004141"/>
    <x v="1"/>
    <x v="8"/>
    <s v="Insertable Tab Indexes For Data Binders"/>
    <n v="2.8620000000000001"/>
    <n v="3"/>
    <n v="0.7"/>
    <x v="6650"/>
    <x v="1"/>
    <x v="2"/>
    <x v="2"/>
    <x v="6"/>
  </r>
  <r>
    <n v="8887"/>
    <s v="CA-2014-107398"/>
    <d v="2014-08-25T00:00:00"/>
    <d v="2014-08-30T00:00:00"/>
    <s v="Standard Class"/>
    <s v="BS-11590"/>
    <x v="29"/>
    <x v="1"/>
    <s v="United States"/>
    <s v="Columbus"/>
    <x v="24"/>
    <n v="43229"/>
    <x v="3"/>
    <s v="OFF-BI-10002103"/>
    <x v="1"/>
    <x v="8"/>
    <s v="Cardinal Slant-D Ring Binder, Heavy Gauge Vinyl"/>
    <n v="20.856000000000002"/>
    <n v="8"/>
    <n v="0.7"/>
    <x v="6651"/>
    <x v="1"/>
    <x v="2"/>
    <x v="2"/>
    <x v="6"/>
  </r>
  <r>
    <n v="8888"/>
    <s v="CA-2014-169642"/>
    <d v="2014-07-27T00:00:00"/>
    <d v="2014-07-30T00:00:00"/>
    <s v="Second Class"/>
    <s v="BB-10990"/>
    <x v="121"/>
    <x v="1"/>
    <s v="United States"/>
    <s v="Los Angeles"/>
    <x v="1"/>
    <n v="90036"/>
    <x v="1"/>
    <s v="OFF-ST-10002574"/>
    <x v="1"/>
    <x v="4"/>
    <s v="SAFCO Commercial Wire Shelving, Black"/>
    <n v="276.27999999999997"/>
    <n v="2"/>
    <n v="0"/>
    <x v="232"/>
    <x v="0"/>
    <x v="2"/>
    <x v="2"/>
    <x v="7"/>
  </r>
  <r>
    <n v="8889"/>
    <s v="CA-2017-103968"/>
    <d v="2017-12-01T00:00:00"/>
    <d v="2017-12-07T00:00:00"/>
    <s v="Standard Class"/>
    <s v="ML-17755"/>
    <x v="529"/>
    <x v="2"/>
    <s v="United States"/>
    <s v="Stockton"/>
    <x v="1"/>
    <n v="95207"/>
    <x v="1"/>
    <s v="FUR-FU-10003394"/>
    <x v="0"/>
    <x v="5"/>
    <s v="Tenex &quot;The Solids&quot; Textured Chair Mats"/>
    <n v="629.64"/>
    <n v="9"/>
    <n v="0"/>
    <x v="6652"/>
    <x v="0"/>
    <x v="3"/>
    <x v="0"/>
    <x v="4"/>
  </r>
  <r>
    <n v="8890"/>
    <s v="CA-2016-147256"/>
    <d v="2016-10-17T00:00:00"/>
    <d v="2016-10-21T00:00:00"/>
    <s v="Second Class"/>
    <s v="FC-14245"/>
    <x v="763"/>
    <x v="2"/>
    <s v="United States"/>
    <s v="Columbia"/>
    <x v="25"/>
    <n v="65203"/>
    <x v="2"/>
    <s v="TEC-PH-10003072"/>
    <x v="2"/>
    <x v="7"/>
    <s v="Panasonic KX-TG9541B DECT 6.0 Digital 2-Line Expandable Cordless Phone With Digital Answering System"/>
    <n v="449.97"/>
    <n v="3"/>
    <n v="0"/>
    <x v="6653"/>
    <x v="0"/>
    <x v="0"/>
    <x v="0"/>
    <x v="2"/>
  </r>
  <r>
    <n v="8891"/>
    <s v="CA-2016-147256"/>
    <d v="2016-10-17T00:00:00"/>
    <d v="2016-10-21T00:00:00"/>
    <s v="Second Class"/>
    <s v="FC-14245"/>
    <x v="763"/>
    <x v="2"/>
    <s v="United States"/>
    <s v="Columbia"/>
    <x v="25"/>
    <n v="65203"/>
    <x v="2"/>
    <s v="OFF-AP-10003057"/>
    <x v="1"/>
    <x v="9"/>
    <s v="Honeywell Enviracaire Portable HEPA Air Cleaner for 16' x 20' Room"/>
    <n v="1927.59"/>
    <n v="7"/>
    <n v="0"/>
    <x v="6654"/>
    <x v="0"/>
    <x v="0"/>
    <x v="0"/>
    <x v="2"/>
  </r>
  <r>
    <n v="8892"/>
    <s v="CA-2016-162159"/>
    <d v="2016-09-16T00:00:00"/>
    <d v="2016-09-18T00:00:00"/>
    <s v="First Class"/>
    <s v="CR-12625"/>
    <x v="128"/>
    <x v="2"/>
    <s v="United States"/>
    <s v="Columbus"/>
    <x v="32"/>
    <n v="31907"/>
    <x v="0"/>
    <s v="FUR-CH-10001146"/>
    <x v="0"/>
    <x v="1"/>
    <s v="Global Value Mid-Back Manager's Chair, Gray"/>
    <n v="121.78"/>
    <n v="2"/>
    <n v="0"/>
    <x v="6655"/>
    <x v="0"/>
    <x v="0"/>
    <x v="2"/>
    <x v="8"/>
  </r>
  <r>
    <n v="8893"/>
    <s v="CA-2015-111038"/>
    <d v="2015-12-01T00:00:00"/>
    <d v="2015-12-06T00:00:00"/>
    <s v="Standard Class"/>
    <s v="LC-16960"/>
    <x v="784"/>
    <x v="2"/>
    <s v="United States"/>
    <s v="San Diego"/>
    <x v="1"/>
    <n v="92037"/>
    <x v="1"/>
    <s v="FUR-CH-10003973"/>
    <x v="0"/>
    <x v="1"/>
    <s v="GuestStacker Chair with Chrome Finish Legs"/>
    <n v="2676.672"/>
    <n v="9"/>
    <n v="0.2"/>
    <x v="6656"/>
    <x v="2"/>
    <x v="1"/>
    <x v="0"/>
    <x v="4"/>
  </r>
  <r>
    <n v="8894"/>
    <s v="CA-2014-124723"/>
    <d v="2014-08-05T00:00:00"/>
    <d v="2014-08-12T00:00:00"/>
    <s v="Standard Class"/>
    <s v="GZ-14470"/>
    <x v="47"/>
    <x v="0"/>
    <s v="United States"/>
    <s v="Texas City"/>
    <x v="5"/>
    <n v="77590"/>
    <x v="2"/>
    <s v="FUR-TA-10001307"/>
    <x v="0"/>
    <x v="3"/>
    <s v="SAFCO PlanMaster Heigh-Adjustable Drafting Table Base, 43w x 30d x 30-37h, Black"/>
    <n v="489.23"/>
    <n v="2"/>
    <n v="0.3"/>
    <x v="6657"/>
    <x v="1"/>
    <x v="2"/>
    <x v="2"/>
    <x v="6"/>
  </r>
  <r>
    <n v="8895"/>
    <s v="CA-2016-167241"/>
    <d v="2016-08-15T00:00:00"/>
    <d v="2016-08-22T00:00:00"/>
    <s v="Standard Class"/>
    <s v="BD-11320"/>
    <x v="217"/>
    <x v="0"/>
    <s v="United States"/>
    <s v="Los Angeles"/>
    <x v="1"/>
    <n v="90004"/>
    <x v="1"/>
    <s v="FUR-FU-10004071"/>
    <x v="0"/>
    <x v="5"/>
    <s v="Luxo Professional Magnifying Clamp-On Fluorescent Lamps"/>
    <n v="312.02999999999997"/>
    <n v="3"/>
    <n v="0"/>
    <x v="6658"/>
    <x v="0"/>
    <x v="0"/>
    <x v="2"/>
    <x v="6"/>
  </r>
  <r>
    <n v="8896"/>
    <s v="CA-2016-167241"/>
    <d v="2016-08-15T00:00:00"/>
    <d v="2016-08-22T00:00:00"/>
    <s v="Standard Class"/>
    <s v="BD-11320"/>
    <x v="217"/>
    <x v="0"/>
    <s v="United States"/>
    <s v="Los Angeles"/>
    <x v="1"/>
    <n v="90004"/>
    <x v="1"/>
    <s v="OFF-ST-10001505"/>
    <x v="1"/>
    <x v="4"/>
    <s v="Perma STOR-ALL Hanging File Box, 13 1/8&quot;W x 12 1/4&quot;D x 10 1/2&quot;H"/>
    <n v="17.940000000000001"/>
    <n v="3"/>
    <n v="0"/>
    <x v="4146"/>
    <x v="0"/>
    <x v="0"/>
    <x v="2"/>
    <x v="6"/>
  </r>
  <r>
    <n v="8897"/>
    <s v="CA-2016-167241"/>
    <d v="2016-08-15T00:00:00"/>
    <d v="2016-08-22T00:00:00"/>
    <s v="Standard Class"/>
    <s v="BD-11320"/>
    <x v="217"/>
    <x v="0"/>
    <s v="United States"/>
    <s v="Los Angeles"/>
    <x v="1"/>
    <n v="90004"/>
    <x v="1"/>
    <s v="TEC-PH-10004614"/>
    <x v="2"/>
    <x v="7"/>
    <s v="AT&amp;T 841000 Phone"/>
    <n v="165.6"/>
    <n v="3"/>
    <n v="0.2"/>
    <x v="139"/>
    <x v="2"/>
    <x v="0"/>
    <x v="2"/>
    <x v="6"/>
  </r>
  <r>
    <n v="8898"/>
    <s v="CA-2016-167241"/>
    <d v="2016-08-15T00:00:00"/>
    <d v="2016-08-22T00:00:00"/>
    <s v="Standard Class"/>
    <s v="BD-11320"/>
    <x v="217"/>
    <x v="0"/>
    <s v="United States"/>
    <s v="Los Angeles"/>
    <x v="1"/>
    <n v="90004"/>
    <x v="1"/>
    <s v="OFF-PA-10004911"/>
    <x v="1"/>
    <x v="10"/>
    <s v="Rediform S.O.S. 1-Up Phone Message Bk, 4-1/4x3-1/16 Bk, 1 Form/Pg, 40 Messages/Bk, 3/Pk"/>
    <n v="37.520000000000003"/>
    <n v="4"/>
    <n v="0"/>
    <x v="6611"/>
    <x v="0"/>
    <x v="0"/>
    <x v="2"/>
    <x v="6"/>
  </r>
  <r>
    <n v="8899"/>
    <s v="CA-2015-163237"/>
    <d v="2015-08-07T00:00:00"/>
    <d v="2015-08-09T00:00:00"/>
    <s v="Second Class"/>
    <s v="EM-14095"/>
    <x v="313"/>
    <x v="1"/>
    <s v="United States"/>
    <s v="Springfield"/>
    <x v="17"/>
    <n v="22153"/>
    <x v="0"/>
    <s v="TEC-PH-10003601"/>
    <x v="2"/>
    <x v="7"/>
    <s v="Ativa D5772 2-Line 5.8GHz Digital Expandable Corded/Cordless Phone System with Answering &amp; Caller ID/Call Waiting, Black/Silver"/>
    <n v="494.97"/>
    <n v="3"/>
    <n v="0"/>
    <x v="5409"/>
    <x v="0"/>
    <x v="1"/>
    <x v="2"/>
    <x v="6"/>
  </r>
  <r>
    <n v="8900"/>
    <s v="CA-2015-163237"/>
    <d v="2015-08-07T00:00:00"/>
    <d v="2015-08-09T00:00:00"/>
    <s v="Second Class"/>
    <s v="EM-14095"/>
    <x v="313"/>
    <x v="1"/>
    <s v="United States"/>
    <s v="Springfield"/>
    <x v="17"/>
    <n v="22153"/>
    <x v="0"/>
    <s v="OFF-LA-10004545"/>
    <x v="1"/>
    <x v="2"/>
    <s v="Avery 50"/>
    <n v="25.06"/>
    <n v="2"/>
    <n v="0"/>
    <x v="3266"/>
    <x v="0"/>
    <x v="1"/>
    <x v="2"/>
    <x v="6"/>
  </r>
  <r>
    <n v="8901"/>
    <s v="CA-2016-150483"/>
    <d v="2016-05-31T00:00:00"/>
    <d v="2016-06-04T00:00:00"/>
    <s v="Standard Class"/>
    <s v="BP-11290"/>
    <x v="443"/>
    <x v="0"/>
    <s v="United States"/>
    <s v="Decatur"/>
    <x v="10"/>
    <n v="62521"/>
    <x v="2"/>
    <s v="FUR-FU-10001379"/>
    <x v="0"/>
    <x v="5"/>
    <s v="Executive Impressions 16-1/2&quot; Circular Wall Clock"/>
    <n v="32.064"/>
    <n v="3"/>
    <n v="0.6"/>
    <x v="6659"/>
    <x v="1"/>
    <x v="0"/>
    <x v="1"/>
    <x v="5"/>
  </r>
  <r>
    <n v="8902"/>
    <s v="CA-2016-150483"/>
    <d v="2016-05-31T00:00:00"/>
    <d v="2016-06-04T00:00:00"/>
    <s v="Standard Class"/>
    <s v="BP-11290"/>
    <x v="443"/>
    <x v="0"/>
    <s v="United States"/>
    <s v="Decatur"/>
    <x v="10"/>
    <n v="62521"/>
    <x v="2"/>
    <s v="OFF-PA-10001846"/>
    <x v="1"/>
    <x v="10"/>
    <s v="Xerox 1899"/>
    <n v="18.495999999999999"/>
    <n v="4"/>
    <n v="0.2"/>
    <x v="6050"/>
    <x v="2"/>
    <x v="0"/>
    <x v="1"/>
    <x v="5"/>
  </r>
  <r>
    <n v="8903"/>
    <s v="CA-2016-150483"/>
    <d v="2016-05-31T00:00:00"/>
    <d v="2016-06-04T00:00:00"/>
    <s v="Standard Class"/>
    <s v="BP-11290"/>
    <x v="443"/>
    <x v="0"/>
    <s v="United States"/>
    <s v="Decatur"/>
    <x v="10"/>
    <n v="62521"/>
    <x v="2"/>
    <s v="FUR-CH-10000422"/>
    <x v="0"/>
    <x v="1"/>
    <s v="Global Highback Leather Tilter in Burgundy"/>
    <n v="191.07900000000001"/>
    <n v="3"/>
    <n v="0.3"/>
    <x v="6660"/>
    <x v="1"/>
    <x v="0"/>
    <x v="1"/>
    <x v="5"/>
  </r>
  <r>
    <n v="8904"/>
    <s v="CA-2016-150483"/>
    <d v="2016-05-31T00:00:00"/>
    <d v="2016-06-04T00:00:00"/>
    <s v="Standard Class"/>
    <s v="BP-11290"/>
    <x v="443"/>
    <x v="0"/>
    <s v="United States"/>
    <s v="Decatur"/>
    <x v="10"/>
    <n v="62521"/>
    <x v="2"/>
    <s v="OFF-PA-10004621"/>
    <x v="1"/>
    <x v="10"/>
    <s v="Xerox 212"/>
    <n v="10.368"/>
    <n v="2"/>
    <n v="0.2"/>
    <x v="572"/>
    <x v="2"/>
    <x v="0"/>
    <x v="1"/>
    <x v="5"/>
  </r>
  <r>
    <n v="8905"/>
    <s v="US-2016-126431"/>
    <d v="2016-07-01T00:00:00"/>
    <d v="2016-07-01T00:00:00"/>
    <s v="Same Day"/>
    <s v="SU-20665"/>
    <x v="711"/>
    <x v="2"/>
    <s v="United States"/>
    <s v="New York City"/>
    <x v="15"/>
    <n v="10009"/>
    <x v="3"/>
    <s v="OFF-LA-10001474"/>
    <x v="1"/>
    <x v="2"/>
    <s v="Avery 477"/>
    <n v="30.53"/>
    <n v="1"/>
    <n v="0"/>
    <x v="6661"/>
    <x v="0"/>
    <x v="0"/>
    <x v="2"/>
    <x v="7"/>
  </r>
  <r>
    <n v="8906"/>
    <s v="US-2016-126431"/>
    <d v="2016-07-01T00:00:00"/>
    <d v="2016-07-01T00:00:00"/>
    <s v="Same Day"/>
    <s v="SU-20665"/>
    <x v="711"/>
    <x v="2"/>
    <s v="United States"/>
    <s v="New York City"/>
    <x v="15"/>
    <n v="10009"/>
    <x v="3"/>
    <s v="TEC-AC-10001635"/>
    <x v="2"/>
    <x v="11"/>
    <s v="KeyTronic KT400U2 - Keyboard - Black"/>
    <n v="30.84"/>
    <n v="3"/>
    <n v="0"/>
    <x v="6662"/>
    <x v="0"/>
    <x v="0"/>
    <x v="2"/>
    <x v="7"/>
  </r>
  <r>
    <n v="8907"/>
    <s v="US-2016-126431"/>
    <d v="2016-07-01T00:00:00"/>
    <d v="2016-07-01T00:00:00"/>
    <s v="Same Day"/>
    <s v="SU-20665"/>
    <x v="711"/>
    <x v="2"/>
    <s v="United States"/>
    <s v="New York City"/>
    <x v="15"/>
    <n v="10009"/>
    <x v="3"/>
    <s v="OFF-PA-10001950"/>
    <x v="1"/>
    <x v="10"/>
    <s v="Southworth 25% Cotton Antique Laid Paper &amp; Envelopes"/>
    <n v="75.06"/>
    <n v="9"/>
    <n v="0"/>
    <x v="6663"/>
    <x v="0"/>
    <x v="0"/>
    <x v="2"/>
    <x v="7"/>
  </r>
  <r>
    <n v="8908"/>
    <s v="CA-2016-139934"/>
    <d v="2016-12-18T00:00:00"/>
    <d v="2016-12-20T00:00:00"/>
    <s v="First Class"/>
    <s v="AY-10555"/>
    <x v="672"/>
    <x v="1"/>
    <s v="United States"/>
    <s v="San Francisco"/>
    <x v="1"/>
    <n v="94110"/>
    <x v="1"/>
    <s v="TEC-PH-10001552"/>
    <x v="2"/>
    <x v="7"/>
    <s v="I Need's 3d Hello Kitty Hybrid Silicone Case Cover for HTC One X 4g with 3d Hello Kitty Stylus Pen Green/pink"/>
    <n v="66.975999999999999"/>
    <n v="7"/>
    <n v="0.2"/>
    <x v="2040"/>
    <x v="2"/>
    <x v="0"/>
    <x v="0"/>
    <x v="4"/>
  </r>
  <r>
    <n v="8909"/>
    <s v="CA-2015-109603"/>
    <d v="2015-01-26T00:00:00"/>
    <d v="2015-02-01T00:00:00"/>
    <s v="Standard Class"/>
    <s v="EM-13825"/>
    <x v="605"/>
    <x v="1"/>
    <s v="United States"/>
    <s v="Moreno Valley"/>
    <x v="1"/>
    <n v="92553"/>
    <x v="1"/>
    <s v="OFF-PA-10003790"/>
    <x v="1"/>
    <x v="10"/>
    <s v="Xerox 1991"/>
    <n v="182.72"/>
    <n v="8"/>
    <n v="0"/>
    <x v="697"/>
    <x v="0"/>
    <x v="1"/>
    <x v="3"/>
    <x v="9"/>
  </r>
  <r>
    <n v="8910"/>
    <s v="CA-2017-160661"/>
    <d v="2017-10-28T00:00:00"/>
    <d v="2017-11-01T00:00:00"/>
    <s v="Standard Class"/>
    <s v="SA-20830"/>
    <x v="193"/>
    <x v="0"/>
    <s v="United States"/>
    <s v="Everett"/>
    <x v="31"/>
    <n v="2149"/>
    <x v="3"/>
    <s v="OFF-LA-10002475"/>
    <x v="1"/>
    <x v="2"/>
    <s v="Avery 519"/>
    <n v="21.93"/>
    <n v="3"/>
    <n v="0"/>
    <x v="3555"/>
    <x v="0"/>
    <x v="3"/>
    <x v="0"/>
    <x v="2"/>
  </r>
  <r>
    <n v="8911"/>
    <s v="CA-2017-102610"/>
    <d v="2017-11-04T00:00:00"/>
    <d v="2017-11-08T00:00:00"/>
    <s v="Standard Class"/>
    <s v="CA-12265"/>
    <x v="244"/>
    <x v="0"/>
    <s v="United States"/>
    <s v="Chattanooga"/>
    <x v="18"/>
    <n v="37421"/>
    <x v="0"/>
    <s v="TEC-AC-10000303"/>
    <x v="2"/>
    <x v="11"/>
    <s v="Logitech M510 Wireless Mouse"/>
    <n v="95.975999999999999"/>
    <n v="3"/>
    <n v="0.2"/>
    <x v="6664"/>
    <x v="2"/>
    <x v="3"/>
    <x v="0"/>
    <x v="0"/>
  </r>
  <r>
    <n v="8912"/>
    <s v="CA-2017-102610"/>
    <d v="2017-11-04T00:00:00"/>
    <d v="2017-11-08T00:00:00"/>
    <s v="Standard Class"/>
    <s v="CA-12265"/>
    <x v="244"/>
    <x v="0"/>
    <s v="United States"/>
    <s v="Chattanooga"/>
    <x v="18"/>
    <n v="37421"/>
    <x v="0"/>
    <s v="TEC-PH-10000127"/>
    <x v="2"/>
    <x v="7"/>
    <s v="iOttie XL Car Mount"/>
    <n v="143.928"/>
    <n v="9"/>
    <n v="0.2"/>
    <x v="6665"/>
    <x v="2"/>
    <x v="3"/>
    <x v="0"/>
    <x v="0"/>
  </r>
  <r>
    <n v="8913"/>
    <s v="CA-2017-102610"/>
    <d v="2017-11-04T00:00:00"/>
    <d v="2017-11-08T00:00:00"/>
    <s v="Standard Class"/>
    <s v="CA-12265"/>
    <x v="244"/>
    <x v="0"/>
    <s v="United States"/>
    <s v="Chattanooga"/>
    <x v="18"/>
    <n v="37421"/>
    <x v="0"/>
    <s v="OFF-BI-10004364"/>
    <x v="1"/>
    <x v="8"/>
    <s v="Storex Dura Pro Binders"/>
    <n v="3.5640000000000001"/>
    <n v="2"/>
    <n v="0.7"/>
    <x v="6666"/>
    <x v="1"/>
    <x v="3"/>
    <x v="0"/>
    <x v="0"/>
  </r>
  <r>
    <n v="8914"/>
    <s v="CA-2017-102610"/>
    <d v="2017-11-04T00:00:00"/>
    <d v="2017-11-08T00:00:00"/>
    <s v="Standard Class"/>
    <s v="CA-12265"/>
    <x v="244"/>
    <x v="0"/>
    <s v="United States"/>
    <s v="Chattanooga"/>
    <x v="18"/>
    <n v="37421"/>
    <x v="0"/>
    <s v="OFF-LA-10002195"/>
    <x v="1"/>
    <x v="2"/>
    <s v="Avery 481"/>
    <n v="4.9279999999999999"/>
    <n v="2"/>
    <n v="0.2"/>
    <x v="5079"/>
    <x v="2"/>
    <x v="3"/>
    <x v="0"/>
    <x v="0"/>
  </r>
  <r>
    <n v="8915"/>
    <s v="US-2016-144057"/>
    <d v="2016-05-09T00:00:00"/>
    <d v="2016-05-13T00:00:00"/>
    <s v="Standard Class"/>
    <s v="CV-12805"/>
    <x v="51"/>
    <x v="1"/>
    <s v="United States"/>
    <s v="Austin"/>
    <x v="5"/>
    <n v="78745"/>
    <x v="2"/>
    <s v="OFF-ST-10001490"/>
    <x v="1"/>
    <x v="4"/>
    <s v="Hot File 7-Pocket, Floor Stand"/>
    <n v="856.65599999999995"/>
    <n v="6"/>
    <n v="0.2"/>
    <x v="3327"/>
    <x v="2"/>
    <x v="0"/>
    <x v="1"/>
    <x v="5"/>
  </r>
  <r>
    <n v="8916"/>
    <s v="US-2016-144057"/>
    <d v="2016-05-09T00:00:00"/>
    <d v="2016-05-13T00:00:00"/>
    <s v="Standard Class"/>
    <s v="CV-12805"/>
    <x v="51"/>
    <x v="1"/>
    <s v="United States"/>
    <s v="Austin"/>
    <x v="5"/>
    <n v="78745"/>
    <x v="2"/>
    <s v="OFF-BI-10002852"/>
    <x v="1"/>
    <x v="8"/>
    <s v="Ibico Standard Transparent Covers"/>
    <n v="13.183999999999999"/>
    <n v="4"/>
    <n v="0.8"/>
    <x v="6667"/>
    <x v="1"/>
    <x v="0"/>
    <x v="1"/>
    <x v="5"/>
  </r>
  <r>
    <n v="8917"/>
    <s v="US-2016-144057"/>
    <d v="2016-05-09T00:00:00"/>
    <d v="2016-05-13T00:00:00"/>
    <s v="Standard Class"/>
    <s v="CV-12805"/>
    <x v="51"/>
    <x v="1"/>
    <s v="United States"/>
    <s v="Austin"/>
    <x v="5"/>
    <n v="78745"/>
    <x v="2"/>
    <s v="OFF-AP-10000390"/>
    <x v="1"/>
    <x v="9"/>
    <s v="Euro Pro Shark Stick Mini Vacuum"/>
    <n v="48.783999999999999"/>
    <n v="4"/>
    <n v="0.8"/>
    <x v="6668"/>
    <x v="1"/>
    <x v="0"/>
    <x v="1"/>
    <x v="5"/>
  </r>
  <r>
    <n v="8918"/>
    <s v="US-2016-144057"/>
    <d v="2016-05-09T00:00:00"/>
    <d v="2016-05-13T00:00:00"/>
    <s v="Standard Class"/>
    <s v="CV-12805"/>
    <x v="51"/>
    <x v="1"/>
    <s v="United States"/>
    <s v="Austin"/>
    <x v="5"/>
    <n v="78745"/>
    <x v="2"/>
    <s v="OFF-PA-10004327"/>
    <x v="1"/>
    <x v="10"/>
    <s v="Xerox 1911"/>
    <n v="76.64"/>
    <n v="2"/>
    <n v="0.2"/>
    <x v="6072"/>
    <x v="2"/>
    <x v="0"/>
    <x v="1"/>
    <x v="5"/>
  </r>
  <r>
    <n v="8919"/>
    <s v="US-2016-144057"/>
    <d v="2016-05-09T00:00:00"/>
    <d v="2016-05-13T00:00:00"/>
    <s v="Standard Class"/>
    <s v="CV-12805"/>
    <x v="51"/>
    <x v="1"/>
    <s v="United States"/>
    <s v="Austin"/>
    <x v="5"/>
    <n v="78745"/>
    <x v="2"/>
    <s v="OFF-BI-10002353"/>
    <x v="1"/>
    <x v="8"/>
    <s v="GBC VeloBind Cover Sets"/>
    <n v="18.527999999999999"/>
    <n v="6"/>
    <n v="0.8"/>
    <x v="6669"/>
    <x v="1"/>
    <x v="0"/>
    <x v="1"/>
    <x v="5"/>
  </r>
  <r>
    <n v="8920"/>
    <s v="CA-2014-160276"/>
    <d v="2014-04-02T00:00:00"/>
    <d v="2014-04-08T00:00:00"/>
    <s v="Standard Class"/>
    <s v="AH-10690"/>
    <x v="706"/>
    <x v="1"/>
    <s v="United States"/>
    <s v="Virginia Beach"/>
    <x v="17"/>
    <n v="23464"/>
    <x v="0"/>
    <s v="FUR-FU-10003192"/>
    <x v="0"/>
    <x v="5"/>
    <s v="Luxo Adjustable Task Clamp Lamp"/>
    <n v="177.68"/>
    <n v="2"/>
    <n v="0"/>
    <x v="6670"/>
    <x v="0"/>
    <x v="2"/>
    <x v="1"/>
    <x v="3"/>
  </r>
  <r>
    <n v="8921"/>
    <s v="CA-2014-132983"/>
    <d v="2014-04-28T00:00:00"/>
    <d v="2014-05-03T00:00:00"/>
    <s v="Standard Class"/>
    <s v="DS-13180"/>
    <x v="103"/>
    <x v="1"/>
    <s v="United States"/>
    <s v="Jamestown"/>
    <x v="15"/>
    <n v="14701"/>
    <x v="3"/>
    <s v="TEC-AC-10000736"/>
    <x v="2"/>
    <x v="11"/>
    <s v="Logitech G600 MMO Gaming Mouse"/>
    <n v="159.97999999999999"/>
    <n v="2"/>
    <n v="0"/>
    <x v="471"/>
    <x v="0"/>
    <x v="2"/>
    <x v="1"/>
    <x v="3"/>
  </r>
  <r>
    <n v="8922"/>
    <s v="CA-2016-145709"/>
    <d v="2016-10-04T00:00:00"/>
    <d v="2016-10-08T00:00:00"/>
    <s v="Standard Class"/>
    <s v="AH-10690"/>
    <x v="706"/>
    <x v="1"/>
    <s v="United States"/>
    <s v="Coral Gables"/>
    <x v="2"/>
    <n v="33134"/>
    <x v="0"/>
    <s v="TEC-PH-10003095"/>
    <x v="2"/>
    <x v="7"/>
    <s v="Samsung HM1900 Bluetooth Headset"/>
    <n v="52.68"/>
    <n v="3"/>
    <n v="0.2"/>
    <x v="2898"/>
    <x v="2"/>
    <x v="0"/>
    <x v="0"/>
    <x v="2"/>
  </r>
  <r>
    <n v="8923"/>
    <s v="CA-2016-145709"/>
    <d v="2016-10-04T00:00:00"/>
    <d v="2016-10-08T00:00:00"/>
    <s v="Standard Class"/>
    <s v="AH-10690"/>
    <x v="706"/>
    <x v="1"/>
    <s v="United States"/>
    <s v="Coral Gables"/>
    <x v="2"/>
    <n v="33134"/>
    <x v="0"/>
    <s v="FUR-FU-10002885"/>
    <x v="0"/>
    <x v="5"/>
    <s v="Magna Visual Magnetic Picture Hangers"/>
    <n v="11.568"/>
    <n v="3"/>
    <n v="0.2"/>
    <x v="6671"/>
    <x v="2"/>
    <x v="0"/>
    <x v="0"/>
    <x v="2"/>
  </r>
  <r>
    <n v="8924"/>
    <s v="CA-2017-133928"/>
    <d v="2017-06-11T00:00:00"/>
    <d v="2017-06-17T00:00:00"/>
    <s v="Standard Class"/>
    <s v="ZC-21910"/>
    <x v="233"/>
    <x v="0"/>
    <s v="United States"/>
    <s v="Hickory"/>
    <x v="3"/>
    <n v="28601"/>
    <x v="0"/>
    <s v="OFF-BI-10001525"/>
    <x v="1"/>
    <x v="8"/>
    <s v="Acco Pressboard Covers with Storage Hooks, 14 7/8&quot; x 11&quot;, Executive Red"/>
    <n v="4.5720000000000001"/>
    <n v="4"/>
    <n v="0.7"/>
    <x v="6672"/>
    <x v="1"/>
    <x v="3"/>
    <x v="1"/>
    <x v="1"/>
  </r>
  <r>
    <n v="8925"/>
    <s v="CA-2016-168032"/>
    <d v="2016-01-30T00:00:00"/>
    <d v="2016-02-03T00:00:00"/>
    <s v="Standard Class"/>
    <s v="DF-13135"/>
    <x v="650"/>
    <x v="0"/>
    <s v="United States"/>
    <s v="Rockford"/>
    <x v="10"/>
    <n v="61107"/>
    <x v="2"/>
    <s v="TEC-PH-10004241"/>
    <x v="2"/>
    <x v="7"/>
    <s v="Nokia Lumia 1020"/>
    <n v="1439.9680000000001"/>
    <n v="4"/>
    <n v="0.2"/>
    <x v="6673"/>
    <x v="2"/>
    <x v="0"/>
    <x v="3"/>
    <x v="9"/>
  </r>
  <r>
    <n v="8926"/>
    <s v="CA-2016-168032"/>
    <d v="2016-01-30T00:00:00"/>
    <d v="2016-02-03T00:00:00"/>
    <s v="Standard Class"/>
    <s v="DF-13135"/>
    <x v="650"/>
    <x v="0"/>
    <s v="United States"/>
    <s v="Rockford"/>
    <x v="10"/>
    <n v="61107"/>
    <x v="2"/>
    <s v="OFF-BI-10000546"/>
    <x v="1"/>
    <x v="8"/>
    <s v="Avery Durable Binders"/>
    <n v="1.728"/>
    <n v="3"/>
    <n v="0.8"/>
    <x v="6674"/>
    <x v="1"/>
    <x v="0"/>
    <x v="3"/>
    <x v="9"/>
  </r>
  <r>
    <n v="8927"/>
    <s v="CA-2016-168032"/>
    <d v="2016-01-30T00:00:00"/>
    <d v="2016-02-03T00:00:00"/>
    <s v="Standard Class"/>
    <s v="DF-13135"/>
    <x v="650"/>
    <x v="0"/>
    <s v="United States"/>
    <s v="Rockford"/>
    <x v="10"/>
    <n v="61107"/>
    <x v="2"/>
    <s v="FUR-TA-10004256"/>
    <x v="0"/>
    <x v="3"/>
    <s v="Bretford “Just In Time” Height-Adjustable Multi-Task Work Tables"/>
    <n v="626.1"/>
    <n v="3"/>
    <n v="0.5"/>
    <x v="6675"/>
    <x v="1"/>
    <x v="0"/>
    <x v="3"/>
    <x v="9"/>
  </r>
  <r>
    <n v="8928"/>
    <s v="CA-2015-143616"/>
    <d v="2015-09-27T00:00:00"/>
    <d v="2015-09-29T00:00:00"/>
    <s v="Second Class"/>
    <s v="SS-20140"/>
    <x v="164"/>
    <x v="1"/>
    <s v="United States"/>
    <s v="Seattle"/>
    <x v="4"/>
    <n v="98103"/>
    <x v="1"/>
    <s v="OFF-AR-10002067"/>
    <x v="1"/>
    <x v="6"/>
    <s v="Newell 334"/>
    <n v="99.2"/>
    <n v="5"/>
    <n v="0"/>
    <x v="1693"/>
    <x v="0"/>
    <x v="1"/>
    <x v="2"/>
    <x v="8"/>
  </r>
  <r>
    <n v="8929"/>
    <s v="US-2015-168704"/>
    <d v="2015-04-13T00:00:00"/>
    <d v="2015-04-17T00:00:00"/>
    <s v="Standard Class"/>
    <s v="FP-14320"/>
    <x v="224"/>
    <x v="0"/>
    <s v="United States"/>
    <s v="Huntsville"/>
    <x v="5"/>
    <n v="77340"/>
    <x v="2"/>
    <s v="FUR-TA-10000688"/>
    <x v="0"/>
    <x v="3"/>
    <s v="Chromcraft Bull-Nose Wood Round Conference Table Top, Wood Base"/>
    <n v="609.98"/>
    <n v="4"/>
    <n v="0.3"/>
    <x v="6676"/>
    <x v="1"/>
    <x v="1"/>
    <x v="1"/>
    <x v="3"/>
  </r>
  <r>
    <n v="8930"/>
    <s v="US-2015-168704"/>
    <d v="2015-04-13T00:00:00"/>
    <d v="2015-04-17T00:00:00"/>
    <s v="Standard Class"/>
    <s v="FP-14320"/>
    <x v="224"/>
    <x v="0"/>
    <s v="United States"/>
    <s v="Huntsville"/>
    <x v="5"/>
    <n v="77340"/>
    <x v="2"/>
    <s v="FUR-TA-10002530"/>
    <x v="0"/>
    <x v="3"/>
    <s v="Iceberg OfficeWorks 42&quot; Round Tables"/>
    <n v="211.37200000000001"/>
    <n v="2"/>
    <n v="0.3"/>
    <x v="6677"/>
    <x v="1"/>
    <x v="1"/>
    <x v="1"/>
    <x v="3"/>
  </r>
  <r>
    <n v="8931"/>
    <s v="US-2015-168704"/>
    <d v="2015-04-13T00:00:00"/>
    <d v="2015-04-17T00:00:00"/>
    <s v="Standard Class"/>
    <s v="FP-14320"/>
    <x v="224"/>
    <x v="0"/>
    <s v="United States"/>
    <s v="Huntsville"/>
    <x v="5"/>
    <n v="77340"/>
    <x v="2"/>
    <s v="TEC-PH-10001061"/>
    <x v="2"/>
    <x v="7"/>
    <s v="Apple iPhone 5C"/>
    <n v="239.976"/>
    <n v="3"/>
    <n v="0.2"/>
    <x v="5018"/>
    <x v="2"/>
    <x v="1"/>
    <x v="1"/>
    <x v="3"/>
  </r>
  <r>
    <n v="8932"/>
    <s v="CA-2017-143252"/>
    <d v="2017-12-18T00:00:00"/>
    <d v="2017-12-24T00:00:00"/>
    <s v="Standard Class"/>
    <s v="HE-14800"/>
    <x v="785"/>
    <x v="1"/>
    <s v="United States"/>
    <s v="Milwaukee"/>
    <x v="6"/>
    <n v="53209"/>
    <x v="2"/>
    <s v="FUR-FU-10001057"/>
    <x v="0"/>
    <x v="5"/>
    <s v="Tensor Track Tree Floor Lamp"/>
    <n v="99.95"/>
    <n v="5"/>
    <n v="0"/>
    <x v="6678"/>
    <x v="0"/>
    <x v="3"/>
    <x v="0"/>
    <x v="4"/>
  </r>
  <r>
    <n v="8933"/>
    <s v="CA-2017-143252"/>
    <d v="2017-12-18T00:00:00"/>
    <d v="2017-12-24T00:00:00"/>
    <s v="Standard Class"/>
    <s v="HE-14800"/>
    <x v="785"/>
    <x v="1"/>
    <s v="United States"/>
    <s v="Milwaukee"/>
    <x v="6"/>
    <n v="53209"/>
    <x v="2"/>
    <s v="TEC-AC-10002331"/>
    <x v="2"/>
    <x v="11"/>
    <s v="Maxell 74 Minute CDR, 10/Pack"/>
    <n v="29.34"/>
    <n v="3"/>
    <n v="0"/>
    <x v="6679"/>
    <x v="0"/>
    <x v="3"/>
    <x v="0"/>
    <x v="4"/>
  </r>
  <r>
    <n v="8934"/>
    <s v="CA-2016-102134"/>
    <d v="2016-03-14T00:00:00"/>
    <d v="2016-03-19T00:00:00"/>
    <s v="Standard Class"/>
    <s v="SP-20545"/>
    <x v="259"/>
    <x v="1"/>
    <s v="United States"/>
    <s v="Green Bay"/>
    <x v="6"/>
    <n v="54302"/>
    <x v="2"/>
    <s v="FUR-FU-10003724"/>
    <x v="0"/>
    <x v="5"/>
    <s v="Westinghouse Clip-On Gooseneck Lamps"/>
    <n v="16.739999999999998"/>
    <n v="2"/>
    <n v="0"/>
    <x v="986"/>
    <x v="0"/>
    <x v="0"/>
    <x v="3"/>
    <x v="10"/>
  </r>
  <r>
    <n v="8935"/>
    <s v="CA-2017-130036"/>
    <d v="2017-08-27T00:00:00"/>
    <d v="2017-08-27T00:00:00"/>
    <s v="Same Day"/>
    <s v="BP-11185"/>
    <x v="130"/>
    <x v="1"/>
    <s v="United States"/>
    <s v="Philadelphia"/>
    <x v="9"/>
    <n v="19120"/>
    <x v="3"/>
    <s v="OFF-PA-10000528"/>
    <x v="1"/>
    <x v="10"/>
    <s v="Xerox 1981"/>
    <n v="12.672000000000001"/>
    <n v="3"/>
    <n v="0.2"/>
    <x v="6680"/>
    <x v="2"/>
    <x v="3"/>
    <x v="2"/>
    <x v="6"/>
  </r>
  <r>
    <n v="8936"/>
    <s v="CA-2017-130036"/>
    <d v="2017-08-27T00:00:00"/>
    <d v="2017-08-27T00:00:00"/>
    <s v="Same Day"/>
    <s v="BP-11185"/>
    <x v="130"/>
    <x v="1"/>
    <s v="United States"/>
    <s v="Philadelphia"/>
    <x v="9"/>
    <n v="19120"/>
    <x v="3"/>
    <s v="TEC-AC-10001908"/>
    <x v="2"/>
    <x v="11"/>
    <s v="Logitech Wireless Headset h800"/>
    <n v="1119.8879999999999"/>
    <n v="14"/>
    <n v="0.2"/>
    <x v="6681"/>
    <x v="2"/>
    <x v="3"/>
    <x v="2"/>
    <x v="6"/>
  </r>
  <r>
    <n v="8937"/>
    <s v="CA-2015-134117"/>
    <d v="2015-12-17T00:00:00"/>
    <d v="2015-12-19T00:00:00"/>
    <s v="Second Class"/>
    <s v="PG-18895"/>
    <x v="38"/>
    <x v="0"/>
    <s v="United States"/>
    <s v="Los Angeles"/>
    <x v="1"/>
    <n v="90008"/>
    <x v="1"/>
    <s v="OFF-AR-10003903"/>
    <x v="1"/>
    <x v="6"/>
    <s v="Sanford 52201 APSCO Electric Pencil Sharpener"/>
    <n v="204.85"/>
    <n v="5"/>
    <n v="0"/>
    <x v="6682"/>
    <x v="0"/>
    <x v="1"/>
    <x v="0"/>
    <x v="4"/>
  </r>
  <r>
    <n v="8938"/>
    <s v="CA-2015-134117"/>
    <d v="2015-12-17T00:00:00"/>
    <d v="2015-12-19T00:00:00"/>
    <s v="Second Class"/>
    <s v="PG-18895"/>
    <x v="38"/>
    <x v="0"/>
    <s v="United States"/>
    <s v="Los Angeles"/>
    <x v="1"/>
    <n v="90008"/>
    <x v="1"/>
    <s v="TEC-PH-10004908"/>
    <x v="2"/>
    <x v="7"/>
    <s v="Panasonic KX TS3282W Corded phone"/>
    <n v="135.98400000000001"/>
    <n v="2"/>
    <n v="0.2"/>
    <x v="6683"/>
    <x v="2"/>
    <x v="1"/>
    <x v="0"/>
    <x v="4"/>
  </r>
  <r>
    <n v="8939"/>
    <s v="CA-2015-134117"/>
    <d v="2015-12-17T00:00:00"/>
    <d v="2015-12-19T00:00:00"/>
    <s v="Second Class"/>
    <s v="PG-18895"/>
    <x v="38"/>
    <x v="0"/>
    <s v="United States"/>
    <s v="Los Angeles"/>
    <x v="1"/>
    <n v="90008"/>
    <x v="1"/>
    <s v="OFF-AR-10001940"/>
    <x v="1"/>
    <x v="6"/>
    <s v="Sanford Colorific Eraseable Coloring Pencils, 12 Count"/>
    <n v="16.399999999999999"/>
    <n v="5"/>
    <n v="0"/>
    <x v="6684"/>
    <x v="0"/>
    <x v="1"/>
    <x v="0"/>
    <x v="4"/>
  </r>
  <r>
    <n v="8940"/>
    <s v="CA-2015-134117"/>
    <d v="2015-12-17T00:00:00"/>
    <d v="2015-12-19T00:00:00"/>
    <s v="Second Class"/>
    <s v="PG-18895"/>
    <x v="38"/>
    <x v="0"/>
    <s v="United States"/>
    <s v="Los Angeles"/>
    <x v="1"/>
    <n v="90008"/>
    <x v="1"/>
    <s v="OFF-BI-10002026"/>
    <x v="1"/>
    <x v="8"/>
    <s v="Avery Arch Ring Binders"/>
    <n v="92.96"/>
    <n v="2"/>
    <n v="0.2"/>
    <x v="6685"/>
    <x v="2"/>
    <x v="1"/>
    <x v="0"/>
    <x v="4"/>
  </r>
  <r>
    <n v="8941"/>
    <s v="CA-2014-130918"/>
    <d v="2014-08-22T00:00:00"/>
    <d v="2014-08-24T00:00:00"/>
    <s v="Second Class"/>
    <s v="JP-15520"/>
    <x v="187"/>
    <x v="0"/>
    <s v="United States"/>
    <s v="North Miami"/>
    <x v="2"/>
    <n v="33161"/>
    <x v="0"/>
    <s v="OFF-SU-10003936"/>
    <x v="1"/>
    <x v="14"/>
    <s v="Acme Serrated Blade Letter Opener"/>
    <n v="7.6319999999999997"/>
    <n v="3"/>
    <n v="0.2"/>
    <x v="6686"/>
    <x v="2"/>
    <x v="2"/>
    <x v="2"/>
    <x v="6"/>
  </r>
  <r>
    <n v="8942"/>
    <s v="CA-2016-159023"/>
    <d v="2016-11-03T00:00:00"/>
    <d v="2016-11-05T00:00:00"/>
    <s v="First Class"/>
    <s v="NW-18400"/>
    <x v="508"/>
    <x v="0"/>
    <s v="United States"/>
    <s v="Portland"/>
    <x v="21"/>
    <n v="97206"/>
    <x v="1"/>
    <s v="OFF-BI-10002813"/>
    <x v="1"/>
    <x v="8"/>
    <s v="Avery Reinforcements for Hole-Punch Pages"/>
    <n v="4.1580000000000004"/>
    <n v="7"/>
    <n v="0.7"/>
    <x v="5709"/>
    <x v="1"/>
    <x v="0"/>
    <x v="0"/>
    <x v="0"/>
  </r>
  <r>
    <n v="8943"/>
    <s v="CA-2016-159023"/>
    <d v="2016-11-03T00:00:00"/>
    <d v="2016-11-05T00:00:00"/>
    <s v="First Class"/>
    <s v="NW-18400"/>
    <x v="508"/>
    <x v="0"/>
    <s v="United States"/>
    <s v="Portland"/>
    <x v="21"/>
    <n v="97206"/>
    <x v="1"/>
    <s v="TEC-MA-10003337"/>
    <x v="2"/>
    <x v="15"/>
    <s v="Okidata B401 Printer"/>
    <n v="179.99100000000001"/>
    <n v="3"/>
    <n v="0.7"/>
    <x v="6687"/>
    <x v="1"/>
    <x v="0"/>
    <x v="0"/>
    <x v="0"/>
  </r>
  <r>
    <n v="8944"/>
    <s v="CA-2017-111717"/>
    <d v="2017-10-10T00:00:00"/>
    <d v="2017-10-16T00:00:00"/>
    <s v="Standard Class"/>
    <s v="SW-20245"/>
    <x v="573"/>
    <x v="0"/>
    <s v="United States"/>
    <s v="Aurora"/>
    <x v="10"/>
    <n v="60505"/>
    <x v="2"/>
    <s v="FUR-CH-10001545"/>
    <x v="0"/>
    <x v="1"/>
    <s v="Hon Comfortask Task/Swivel Chairs"/>
    <n v="239.358"/>
    <n v="3"/>
    <n v="0.3"/>
    <x v="6688"/>
    <x v="1"/>
    <x v="3"/>
    <x v="0"/>
    <x v="2"/>
  </r>
  <r>
    <n v="8945"/>
    <s v="CA-2014-154592"/>
    <d v="2014-12-07T00:00:00"/>
    <d v="2014-12-08T00:00:00"/>
    <s v="First Class"/>
    <s v="EH-14005"/>
    <x v="382"/>
    <x v="2"/>
    <s v="United States"/>
    <s v="San Francisco"/>
    <x v="1"/>
    <n v="94109"/>
    <x v="1"/>
    <s v="OFF-PA-10000062"/>
    <x v="1"/>
    <x v="10"/>
    <s v="Green Bar Computer Printout Paper"/>
    <n v="164.88"/>
    <n v="3"/>
    <n v="0"/>
    <x v="2350"/>
    <x v="0"/>
    <x v="2"/>
    <x v="0"/>
    <x v="4"/>
  </r>
  <r>
    <n v="8946"/>
    <s v="CA-2014-128622"/>
    <d v="2014-11-15T00:00:00"/>
    <d v="2014-11-17T00:00:00"/>
    <s v="Second Class"/>
    <s v="SC-20260"/>
    <x v="609"/>
    <x v="1"/>
    <s v="United States"/>
    <s v="San Francisco"/>
    <x v="1"/>
    <n v="94110"/>
    <x v="1"/>
    <s v="OFF-SU-10001574"/>
    <x v="1"/>
    <x v="14"/>
    <s v="Acme Value Line Scissors"/>
    <n v="10.95"/>
    <n v="3"/>
    <n v="0"/>
    <x v="3483"/>
    <x v="0"/>
    <x v="2"/>
    <x v="0"/>
    <x v="0"/>
  </r>
  <r>
    <n v="8947"/>
    <s v="CA-2017-148355"/>
    <d v="2017-12-24T00:00:00"/>
    <d v="2017-12-28T00:00:00"/>
    <s v="Standard Class"/>
    <s v="NC-18535"/>
    <x v="714"/>
    <x v="1"/>
    <s v="United States"/>
    <s v="New Bedford"/>
    <x v="31"/>
    <n v="2740"/>
    <x v="3"/>
    <s v="OFF-PA-10001972"/>
    <x v="1"/>
    <x v="10"/>
    <s v="Xerox 214"/>
    <n v="19.440000000000001"/>
    <n v="3"/>
    <n v="0"/>
    <x v="551"/>
    <x v="0"/>
    <x v="3"/>
    <x v="0"/>
    <x v="4"/>
  </r>
  <r>
    <n v="8948"/>
    <s v="CA-2017-148355"/>
    <d v="2017-12-24T00:00:00"/>
    <d v="2017-12-28T00:00:00"/>
    <s v="Standard Class"/>
    <s v="NC-18535"/>
    <x v="714"/>
    <x v="1"/>
    <s v="United States"/>
    <s v="New Bedford"/>
    <x v="31"/>
    <n v="2740"/>
    <x v="3"/>
    <s v="OFF-BI-10000201"/>
    <x v="1"/>
    <x v="8"/>
    <s v="Avery Triangle Shaped Sheet Lifters, Black, 2/Pack"/>
    <n v="12.3"/>
    <n v="5"/>
    <n v="0"/>
    <x v="6689"/>
    <x v="0"/>
    <x v="3"/>
    <x v="0"/>
    <x v="4"/>
  </r>
  <r>
    <n v="8949"/>
    <s v="CA-2014-132913"/>
    <d v="2014-12-24T00:00:00"/>
    <d v="2014-12-26T00:00:00"/>
    <s v="First Class"/>
    <s v="AS-10090"/>
    <x v="548"/>
    <x v="0"/>
    <s v="United States"/>
    <s v="San Diego"/>
    <x v="1"/>
    <n v="92037"/>
    <x v="1"/>
    <s v="OFF-AP-10003278"/>
    <x v="1"/>
    <x v="9"/>
    <s v="Belkin 7-Outlet SurgeMaster Home Series"/>
    <n v="13.97"/>
    <n v="1"/>
    <n v="0"/>
    <x v="6690"/>
    <x v="0"/>
    <x v="2"/>
    <x v="0"/>
    <x v="4"/>
  </r>
  <r>
    <n v="8950"/>
    <s v="CA-2017-150910"/>
    <d v="2017-12-22T00:00:00"/>
    <d v="2017-12-28T00:00:00"/>
    <s v="Standard Class"/>
    <s v="JL-15130"/>
    <x v="691"/>
    <x v="0"/>
    <s v="United States"/>
    <s v="Jackson"/>
    <x v="18"/>
    <n v="38301"/>
    <x v="0"/>
    <s v="FUR-TA-10002903"/>
    <x v="0"/>
    <x v="3"/>
    <s v="Bevis Round Bullnose 29&quot; High Table Top"/>
    <n v="934.95600000000002"/>
    <n v="6"/>
    <n v="0.4"/>
    <x v="6691"/>
    <x v="1"/>
    <x v="3"/>
    <x v="0"/>
    <x v="4"/>
  </r>
  <r>
    <n v="8951"/>
    <s v="CA-2017-150910"/>
    <d v="2017-12-22T00:00:00"/>
    <d v="2017-12-28T00:00:00"/>
    <s v="Standard Class"/>
    <s v="JL-15130"/>
    <x v="691"/>
    <x v="0"/>
    <s v="United States"/>
    <s v="Jackson"/>
    <x v="18"/>
    <n v="38301"/>
    <x v="0"/>
    <s v="TEC-AC-10001013"/>
    <x v="2"/>
    <x v="11"/>
    <s v="Logitech ClearChat Comfort/USB Headset H390"/>
    <n v="46.863999999999997"/>
    <n v="2"/>
    <n v="0.2"/>
    <x v="1592"/>
    <x v="2"/>
    <x v="3"/>
    <x v="0"/>
    <x v="4"/>
  </r>
  <r>
    <n v="8952"/>
    <s v="CA-2017-150910"/>
    <d v="2017-12-22T00:00:00"/>
    <d v="2017-12-28T00:00:00"/>
    <s v="Standard Class"/>
    <s v="JL-15130"/>
    <x v="691"/>
    <x v="0"/>
    <s v="United States"/>
    <s v="Jackson"/>
    <x v="18"/>
    <n v="38301"/>
    <x v="0"/>
    <s v="OFF-ST-10000918"/>
    <x v="1"/>
    <x v="4"/>
    <s v="Crate-A-Files"/>
    <n v="26.16"/>
    <n v="3"/>
    <n v="0.2"/>
    <x v="4926"/>
    <x v="2"/>
    <x v="3"/>
    <x v="0"/>
    <x v="4"/>
  </r>
  <r>
    <n v="8953"/>
    <s v="CA-2017-150910"/>
    <d v="2017-12-22T00:00:00"/>
    <d v="2017-12-28T00:00:00"/>
    <s v="Standard Class"/>
    <s v="JL-15130"/>
    <x v="691"/>
    <x v="0"/>
    <s v="United States"/>
    <s v="Jackson"/>
    <x v="18"/>
    <n v="38301"/>
    <x v="0"/>
    <s v="OFF-AR-10001419"/>
    <x v="1"/>
    <x v="6"/>
    <s v="Newell 325"/>
    <n v="23.128"/>
    <n v="7"/>
    <n v="0.2"/>
    <x v="6692"/>
    <x v="2"/>
    <x v="3"/>
    <x v="0"/>
    <x v="4"/>
  </r>
  <r>
    <n v="8954"/>
    <s v="CA-2017-150910"/>
    <d v="2017-12-22T00:00:00"/>
    <d v="2017-12-28T00:00:00"/>
    <s v="Standard Class"/>
    <s v="JL-15130"/>
    <x v="691"/>
    <x v="0"/>
    <s v="United States"/>
    <s v="Jackson"/>
    <x v="18"/>
    <n v="38301"/>
    <x v="0"/>
    <s v="OFF-AP-10003266"/>
    <x v="1"/>
    <x v="9"/>
    <s v="Holmes Replacement Filter for HEPA Air Cleaner, Large Room"/>
    <n v="59.24"/>
    <n v="5"/>
    <n v="0.2"/>
    <x v="6693"/>
    <x v="2"/>
    <x v="3"/>
    <x v="0"/>
    <x v="4"/>
  </r>
  <r>
    <n v="8955"/>
    <s v="CA-2014-156790"/>
    <d v="2014-08-08T00:00:00"/>
    <d v="2014-08-10T00:00:00"/>
    <s v="Second Class"/>
    <s v="VG-21790"/>
    <x v="364"/>
    <x v="0"/>
    <s v="United States"/>
    <s v="Jacksonville"/>
    <x v="2"/>
    <n v="32216"/>
    <x v="0"/>
    <s v="FUR-BO-10000468"/>
    <x v="0"/>
    <x v="0"/>
    <s v="O'Sullivan 2-Shelf Heavy-Duty Bookcases"/>
    <n v="155.45599999999999"/>
    <n v="4"/>
    <n v="0.2"/>
    <x v="6694"/>
    <x v="2"/>
    <x v="2"/>
    <x v="2"/>
    <x v="6"/>
  </r>
  <r>
    <n v="8956"/>
    <s v="CA-2014-126480"/>
    <d v="2014-09-20T00:00:00"/>
    <d v="2014-09-24T00:00:00"/>
    <s v="Standard Class"/>
    <s v="HG-14965"/>
    <x v="428"/>
    <x v="1"/>
    <s v="United States"/>
    <s v="San Diego"/>
    <x v="1"/>
    <n v="92024"/>
    <x v="1"/>
    <s v="OFF-PA-10004610"/>
    <x v="1"/>
    <x v="10"/>
    <s v="Xerox 1900"/>
    <n v="8.56"/>
    <n v="2"/>
    <n v="0"/>
    <x v="1588"/>
    <x v="0"/>
    <x v="2"/>
    <x v="2"/>
    <x v="8"/>
  </r>
  <r>
    <n v="8957"/>
    <s v="CA-2017-105620"/>
    <d v="2017-12-25T00:00:00"/>
    <d v="2017-12-28T00:00:00"/>
    <s v="First Class"/>
    <s v="JH-15430"/>
    <x v="371"/>
    <x v="0"/>
    <s v="United States"/>
    <s v="Hialeah"/>
    <x v="2"/>
    <n v="33012"/>
    <x v="0"/>
    <s v="FUR-FU-10004963"/>
    <x v="0"/>
    <x v="5"/>
    <s v="Eldon 400 Class Desk Accessories, Black Carbon"/>
    <n v="21"/>
    <n v="3"/>
    <n v="0.2"/>
    <x v="5104"/>
    <x v="2"/>
    <x v="3"/>
    <x v="0"/>
    <x v="4"/>
  </r>
  <r>
    <n v="8958"/>
    <s v="CA-2017-105620"/>
    <d v="2017-12-25T00:00:00"/>
    <d v="2017-12-28T00:00:00"/>
    <s v="First Class"/>
    <s v="JH-15430"/>
    <x v="371"/>
    <x v="0"/>
    <s v="United States"/>
    <s v="Hialeah"/>
    <x v="2"/>
    <n v="33012"/>
    <x v="0"/>
    <s v="TEC-MA-10004626"/>
    <x v="2"/>
    <x v="15"/>
    <s v="Lexmark 20R1285 X6650 Wireless All-in-One Printer"/>
    <n v="120"/>
    <n v="2"/>
    <n v="0.5"/>
    <x v="6695"/>
    <x v="1"/>
    <x v="3"/>
    <x v="0"/>
    <x v="4"/>
  </r>
  <r>
    <n v="8959"/>
    <s v="CA-2017-150266"/>
    <d v="2017-11-25T00:00:00"/>
    <d v="2017-11-30T00:00:00"/>
    <s v="Standard Class"/>
    <s v="RO-19780"/>
    <x v="197"/>
    <x v="0"/>
    <s v="United States"/>
    <s v="Houston"/>
    <x v="5"/>
    <n v="77070"/>
    <x v="2"/>
    <s v="TEC-PH-10003437"/>
    <x v="2"/>
    <x v="7"/>
    <s v="Blue Parrot B250XT Professional Grade Wireless Bluetooth Headset with"/>
    <n v="299.95999999999998"/>
    <n v="5"/>
    <n v="0.2"/>
    <x v="6696"/>
    <x v="2"/>
    <x v="3"/>
    <x v="0"/>
    <x v="0"/>
  </r>
  <r>
    <n v="8960"/>
    <s v="CA-2017-150266"/>
    <d v="2017-11-25T00:00:00"/>
    <d v="2017-11-30T00:00:00"/>
    <s v="Standard Class"/>
    <s v="RO-19780"/>
    <x v="197"/>
    <x v="0"/>
    <s v="United States"/>
    <s v="Houston"/>
    <x v="5"/>
    <n v="77070"/>
    <x v="2"/>
    <s v="OFF-AP-10002867"/>
    <x v="1"/>
    <x v="9"/>
    <s v="Fellowes Command Center 5-outlet power strip"/>
    <n v="67.84"/>
    <n v="5"/>
    <n v="0.8"/>
    <x v="6697"/>
    <x v="1"/>
    <x v="3"/>
    <x v="0"/>
    <x v="0"/>
  </r>
  <r>
    <n v="8961"/>
    <s v="CA-2017-150266"/>
    <d v="2017-11-25T00:00:00"/>
    <d v="2017-11-30T00:00:00"/>
    <s v="Standard Class"/>
    <s v="RO-19780"/>
    <x v="197"/>
    <x v="0"/>
    <s v="United States"/>
    <s v="Houston"/>
    <x v="5"/>
    <n v="77070"/>
    <x v="2"/>
    <s v="FUR-CH-10002126"/>
    <x v="0"/>
    <x v="1"/>
    <s v="Hon Deluxe Fabric Upholstered Stacking Chairs"/>
    <n v="853.93"/>
    <n v="5"/>
    <n v="0.3"/>
    <x v="6698"/>
    <x v="1"/>
    <x v="3"/>
    <x v="0"/>
    <x v="0"/>
  </r>
  <r>
    <n v="8962"/>
    <s v="CA-2017-150266"/>
    <d v="2017-11-25T00:00:00"/>
    <d v="2017-11-30T00:00:00"/>
    <s v="Standard Class"/>
    <s v="RO-19780"/>
    <x v="197"/>
    <x v="0"/>
    <s v="United States"/>
    <s v="Houston"/>
    <x v="5"/>
    <n v="77070"/>
    <x v="2"/>
    <s v="OFF-AR-10001761"/>
    <x v="1"/>
    <x v="6"/>
    <s v="Avery Hi-Liter Smear-Safe Highlighters"/>
    <n v="18.687999999999999"/>
    <n v="4"/>
    <n v="0.2"/>
    <x v="6699"/>
    <x v="2"/>
    <x v="3"/>
    <x v="0"/>
    <x v="0"/>
  </r>
  <r>
    <n v="8963"/>
    <s v="CA-2016-157280"/>
    <d v="2016-11-05T00:00:00"/>
    <d v="2016-11-07T00:00:00"/>
    <s v="First Class"/>
    <s v="LW-17125"/>
    <x v="752"/>
    <x v="0"/>
    <s v="United States"/>
    <s v="Virginia Beach"/>
    <x v="17"/>
    <n v="23464"/>
    <x v="0"/>
    <s v="FUR-FU-10004665"/>
    <x v="0"/>
    <x v="5"/>
    <s v="3M Polarizing Task Lamp with Clamp Arm, Light Gray"/>
    <n v="273.95999999999998"/>
    <n v="2"/>
    <n v="0"/>
    <x v="4405"/>
    <x v="0"/>
    <x v="0"/>
    <x v="0"/>
    <x v="0"/>
  </r>
  <r>
    <n v="8964"/>
    <s v="CA-2016-157280"/>
    <d v="2016-11-05T00:00:00"/>
    <d v="2016-11-07T00:00:00"/>
    <s v="First Class"/>
    <s v="LW-17125"/>
    <x v="752"/>
    <x v="0"/>
    <s v="United States"/>
    <s v="Virginia Beach"/>
    <x v="17"/>
    <n v="23464"/>
    <x v="0"/>
    <s v="TEC-AC-10000057"/>
    <x v="2"/>
    <x v="11"/>
    <s v="Microsoft Natural Ergonomic Keyboard 4000"/>
    <n v="89.97"/>
    <n v="3"/>
    <n v="0"/>
    <x v="2913"/>
    <x v="0"/>
    <x v="0"/>
    <x v="0"/>
    <x v="0"/>
  </r>
  <r>
    <n v="8965"/>
    <s v="CA-2016-157280"/>
    <d v="2016-11-05T00:00:00"/>
    <d v="2016-11-07T00:00:00"/>
    <s v="First Class"/>
    <s v="LW-17125"/>
    <x v="752"/>
    <x v="0"/>
    <s v="United States"/>
    <s v="Virginia Beach"/>
    <x v="17"/>
    <n v="23464"/>
    <x v="0"/>
    <s v="FUR-FU-10003806"/>
    <x v="0"/>
    <x v="5"/>
    <s v="Tenex Chairmat w/ Average Lip, 45&quot; x 53&quot;"/>
    <n v="756.8"/>
    <n v="5"/>
    <n v="0"/>
    <x v="5631"/>
    <x v="0"/>
    <x v="0"/>
    <x v="0"/>
    <x v="0"/>
  </r>
  <r>
    <n v="8966"/>
    <s v="CA-2017-106691"/>
    <d v="2017-11-06T00:00:00"/>
    <d v="2017-11-12T00:00:00"/>
    <s v="Standard Class"/>
    <s v="CC-12370"/>
    <x v="666"/>
    <x v="0"/>
    <s v="United States"/>
    <s v="Houston"/>
    <x v="5"/>
    <n v="77070"/>
    <x v="2"/>
    <s v="OFF-BI-10000145"/>
    <x v="1"/>
    <x v="8"/>
    <s v="Zipper Ring Binder Pockets"/>
    <n v="1.248"/>
    <n v="2"/>
    <n v="0.8"/>
    <x v="75"/>
    <x v="1"/>
    <x v="3"/>
    <x v="0"/>
    <x v="0"/>
  </r>
  <r>
    <n v="8967"/>
    <s v="CA-2016-134180"/>
    <d v="2016-11-03T00:00:00"/>
    <d v="2016-11-07T00:00:00"/>
    <s v="Standard Class"/>
    <s v="JP-16135"/>
    <x v="655"/>
    <x v="2"/>
    <s v="United States"/>
    <s v="Philadelphia"/>
    <x v="9"/>
    <n v="19120"/>
    <x v="3"/>
    <s v="TEC-AC-10000892"/>
    <x v="2"/>
    <x v="11"/>
    <s v="NETGEAR N750 Dual Band Wi-Fi Gigabit Router"/>
    <n v="72"/>
    <n v="1"/>
    <n v="0.2"/>
    <x v="3071"/>
    <x v="2"/>
    <x v="0"/>
    <x v="0"/>
    <x v="0"/>
  </r>
  <r>
    <n v="8968"/>
    <s v="CA-2016-134180"/>
    <d v="2016-11-03T00:00:00"/>
    <d v="2016-11-07T00:00:00"/>
    <s v="Standard Class"/>
    <s v="JP-16135"/>
    <x v="655"/>
    <x v="2"/>
    <s v="United States"/>
    <s v="Philadelphia"/>
    <x v="9"/>
    <n v="19120"/>
    <x v="3"/>
    <s v="FUR-CH-10004886"/>
    <x v="0"/>
    <x v="1"/>
    <s v="Bevis Steel Folding Chairs"/>
    <n v="470.15499999999997"/>
    <n v="7"/>
    <n v="0.3"/>
    <x v="6700"/>
    <x v="1"/>
    <x v="0"/>
    <x v="0"/>
    <x v="0"/>
  </r>
  <r>
    <n v="8969"/>
    <s v="CA-2014-166730"/>
    <d v="2014-12-30T00:00:00"/>
    <d v="2015-01-01T00:00:00"/>
    <s v="First Class"/>
    <s v="DD-13570"/>
    <x v="732"/>
    <x v="0"/>
    <s v="United States"/>
    <s v="Memphis"/>
    <x v="18"/>
    <n v="38109"/>
    <x v="0"/>
    <s v="OFF-ST-10002554"/>
    <x v="1"/>
    <x v="4"/>
    <s v="Tennsco Industrial Shelving"/>
    <n v="39.128"/>
    <n v="1"/>
    <n v="0.2"/>
    <x v="6701"/>
    <x v="2"/>
    <x v="2"/>
    <x v="0"/>
    <x v="4"/>
  </r>
  <r>
    <n v="8970"/>
    <s v="CA-2017-157469"/>
    <d v="2017-12-02T00:00:00"/>
    <d v="2017-12-07T00:00:00"/>
    <s v="Standard Class"/>
    <s v="ES-14080"/>
    <x v="20"/>
    <x v="1"/>
    <s v="United States"/>
    <s v="Lakewood"/>
    <x v="24"/>
    <n v="44107"/>
    <x v="3"/>
    <s v="OFF-AR-10001662"/>
    <x v="1"/>
    <x v="6"/>
    <s v="Rogers Handheld Barrel Pencil Sharpener"/>
    <n v="19.728000000000002"/>
    <n v="9"/>
    <n v="0.2"/>
    <x v="6702"/>
    <x v="2"/>
    <x v="3"/>
    <x v="0"/>
    <x v="4"/>
  </r>
  <r>
    <n v="8971"/>
    <s v="CA-2017-157469"/>
    <d v="2017-12-02T00:00:00"/>
    <d v="2017-12-07T00:00:00"/>
    <s v="Standard Class"/>
    <s v="ES-14080"/>
    <x v="20"/>
    <x v="1"/>
    <s v="United States"/>
    <s v="Lakewood"/>
    <x v="24"/>
    <n v="44107"/>
    <x v="3"/>
    <s v="TEC-PH-10004531"/>
    <x v="2"/>
    <x v="7"/>
    <s v="AT&amp;T CL2909"/>
    <n v="151.18799999999999"/>
    <n v="2"/>
    <n v="0.4"/>
    <x v="6703"/>
    <x v="1"/>
    <x v="3"/>
    <x v="0"/>
    <x v="4"/>
  </r>
  <r>
    <n v="8972"/>
    <s v="CA-2017-122308"/>
    <d v="2017-03-24T00:00:00"/>
    <d v="2017-03-28T00:00:00"/>
    <s v="Standard Class"/>
    <s v="MV-17485"/>
    <x v="597"/>
    <x v="0"/>
    <s v="United States"/>
    <s v="New York City"/>
    <x v="15"/>
    <n v="10011"/>
    <x v="3"/>
    <s v="FUR-CH-10000665"/>
    <x v="0"/>
    <x v="1"/>
    <s v="Global Airflow Leather Mesh Back Chair, Black"/>
    <n v="271.76400000000001"/>
    <n v="2"/>
    <n v="0.1"/>
    <x v="2152"/>
    <x v="3"/>
    <x v="3"/>
    <x v="3"/>
    <x v="10"/>
  </r>
  <r>
    <n v="8973"/>
    <s v="US-2014-149034"/>
    <d v="2014-11-19T00:00:00"/>
    <d v="2014-11-21T00:00:00"/>
    <s v="First Class"/>
    <s v="RD-19900"/>
    <x v="76"/>
    <x v="0"/>
    <s v="United States"/>
    <s v="Philadelphia"/>
    <x v="9"/>
    <n v="19120"/>
    <x v="3"/>
    <s v="TEC-AC-10003023"/>
    <x v="2"/>
    <x v="11"/>
    <s v="Logitech G105 Gaming Keyboard"/>
    <n v="47.496000000000002"/>
    <n v="1"/>
    <n v="0.2"/>
    <x v="6704"/>
    <x v="2"/>
    <x v="2"/>
    <x v="0"/>
    <x v="0"/>
  </r>
  <r>
    <n v="8974"/>
    <s v="CA-2017-159226"/>
    <d v="2017-04-25T00:00:00"/>
    <d v="2017-04-27T00:00:00"/>
    <s v="Second Class"/>
    <s v="RL-19615"/>
    <x v="210"/>
    <x v="0"/>
    <s v="United States"/>
    <s v="Los Angeles"/>
    <x v="1"/>
    <n v="90008"/>
    <x v="1"/>
    <s v="FUR-BO-10004709"/>
    <x v="0"/>
    <x v="0"/>
    <s v="Bush Westfield Collection Bookcases, Medium Cherry Finish"/>
    <n v="344.98099999999999"/>
    <n v="7"/>
    <n v="0.15"/>
    <x v="6705"/>
    <x v="2"/>
    <x v="3"/>
    <x v="1"/>
    <x v="3"/>
  </r>
  <r>
    <n v="8975"/>
    <s v="CA-2017-156622"/>
    <d v="2017-11-23T00:00:00"/>
    <d v="2017-11-26T00:00:00"/>
    <s v="First Class"/>
    <s v="JP-15460"/>
    <x v="687"/>
    <x v="1"/>
    <s v="United States"/>
    <s v="Dallas"/>
    <x v="5"/>
    <n v="75220"/>
    <x v="2"/>
    <s v="OFF-PA-10000477"/>
    <x v="1"/>
    <x v="10"/>
    <s v="Xerox 22"/>
    <n v="36.287999999999997"/>
    <n v="7"/>
    <n v="0.2"/>
    <x v="1663"/>
    <x v="2"/>
    <x v="3"/>
    <x v="0"/>
    <x v="0"/>
  </r>
  <r>
    <n v="8976"/>
    <s v="CA-2017-156622"/>
    <d v="2017-11-23T00:00:00"/>
    <d v="2017-11-26T00:00:00"/>
    <s v="First Class"/>
    <s v="JP-15460"/>
    <x v="687"/>
    <x v="1"/>
    <s v="United States"/>
    <s v="Dallas"/>
    <x v="5"/>
    <n v="75220"/>
    <x v="2"/>
    <s v="OFF-PA-10002923"/>
    <x v="1"/>
    <x v="10"/>
    <s v="Xerox 1942"/>
    <n v="78.304000000000002"/>
    <n v="2"/>
    <n v="0.2"/>
    <x v="130"/>
    <x v="2"/>
    <x v="3"/>
    <x v="0"/>
    <x v="0"/>
  </r>
  <r>
    <n v="8977"/>
    <s v="CA-2017-156622"/>
    <d v="2017-11-23T00:00:00"/>
    <d v="2017-11-26T00:00:00"/>
    <s v="First Class"/>
    <s v="JP-15460"/>
    <x v="687"/>
    <x v="1"/>
    <s v="United States"/>
    <s v="Dallas"/>
    <x v="5"/>
    <n v="75220"/>
    <x v="2"/>
    <s v="FUR-TA-10003008"/>
    <x v="0"/>
    <x v="3"/>
    <s v="Lesro Round Back Collection Coffee Table, End Table"/>
    <n v="127.785"/>
    <n v="1"/>
    <n v="0.3"/>
    <x v="6706"/>
    <x v="1"/>
    <x v="3"/>
    <x v="0"/>
    <x v="0"/>
  </r>
  <r>
    <n v="8978"/>
    <s v="CA-2017-156622"/>
    <d v="2017-11-23T00:00:00"/>
    <d v="2017-11-26T00:00:00"/>
    <s v="First Class"/>
    <s v="JP-15460"/>
    <x v="687"/>
    <x v="1"/>
    <s v="United States"/>
    <s v="Dallas"/>
    <x v="5"/>
    <n v="75220"/>
    <x v="2"/>
    <s v="OFF-BI-10003707"/>
    <x v="1"/>
    <x v="8"/>
    <s v="Aluminum Screw Posts"/>
    <n v="6.1040000000000001"/>
    <n v="2"/>
    <n v="0.8"/>
    <x v="6707"/>
    <x v="1"/>
    <x v="3"/>
    <x v="0"/>
    <x v="0"/>
  </r>
  <r>
    <n v="8979"/>
    <s v="CA-2014-119529"/>
    <d v="2014-11-03T00:00:00"/>
    <d v="2014-11-05T00:00:00"/>
    <s v="Second Class"/>
    <s v="DM-13345"/>
    <x v="664"/>
    <x v="1"/>
    <s v="United States"/>
    <s v="Orange"/>
    <x v="30"/>
    <n v="7050"/>
    <x v="3"/>
    <s v="OFF-BI-10000546"/>
    <x v="1"/>
    <x v="8"/>
    <s v="Avery Durable Binders"/>
    <n v="5.76"/>
    <n v="2"/>
    <n v="0"/>
    <x v="2136"/>
    <x v="0"/>
    <x v="2"/>
    <x v="0"/>
    <x v="0"/>
  </r>
  <r>
    <n v="8980"/>
    <s v="CA-2015-150413"/>
    <d v="2015-10-19T00:00:00"/>
    <d v="2015-10-24T00:00:00"/>
    <s v="Second Class"/>
    <s v="CS-11860"/>
    <x v="750"/>
    <x v="0"/>
    <s v="United States"/>
    <s v="Dallas"/>
    <x v="5"/>
    <n v="75220"/>
    <x v="2"/>
    <s v="OFF-BI-10000404"/>
    <x v="1"/>
    <x v="8"/>
    <s v="Avery Printable Repositionable Plastic Tabs"/>
    <n v="1.72"/>
    <n v="1"/>
    <n v="0.8"/>
    <x v="6708"/>
    <x v="1"/>
    <x v="1"/>
    <x v="0"/>
    <x v="2"/>
  </r>
  <r>
    <n v="8981"/>
    <s v="CA-2014-108182"/>
    <d v="2014-02-06T00:00:00"/>
    <d v="2014-02-10T00:00:00"/>
    <s v="Second Class"/>
    <s v="DL-13315"/>
    <x v="111"/>
    <x v="0"/>
    <s v="United States"/>
    <s v="Romeoville"/>
    <x v="10"/>
    <n v="60441"/>
    <x v="2"/>
    <s v="OFF-BI-10001196"/>
    <x v="1"/>
    <x v="8"/>
    <s v="Avery Flip-Chart Easel Binder, Black"/>
    <n v="8.952"/>
    <n v="2"/>
    <n v="0.8"/>
    <x v="6709"/>
    <x v="1"/>
    <x v="2"/>
    <x v="3"/>
    <x v="11"/>
  </r>
  <r>
    <n v="8982"/>
    <s v="CA-2016-110898"/>
    <d v="2016-03-06T00:00:00"/>
    <d v="2016-03-12T00:00:00"/>
    <s v="Standard Class"/>
    <s v="LC-16870"/>
    <x v="48"/>
    <x v="0"/>
    <s v="United States"/>
    <s v="Chicago"/>
    <x v="10"/>
    <n v="60623"/>
    <x v="2"/>
    <s v="OFF-AP-10001626"/>
    <x v="1"/>
    <x v="9"/>
    <s v="Commercial WindTunnel Clean Air Upright Vacuum, Replacement Belts, Filtration Bags"/>
    <n v="2.3340000000000001"/>
    <n v="3"/>
    <n v="0.8"/>
    <x v="6710"/>
    <x v="1"/>
    <x v="0"/>
    <x v="3"/>
    <x v="10"/>
  </r>
  <r>
    <n v="8983"/>
    <s v="CA-2016-110898"/>
    <d v="2016-03-06T00:00:00"/>
    <d v="2016-03-12T00:00:00"/>
    <s v="Standard Class"/>
    <s v="LC-16870"/>
    <x v="48"/>
    <x v="0"/>
    <s v="United States"/>
    <s v="Chicago"/>
    <x v="10"/>
    <n v="60623"/>
    <x v="2"/>
    <s v="OFF-BI-10004656"/>
    <x v="1"/>
    <x v="8"/>
    <s v="Peel &amp; Stick Add-On Corner Pockets"/>
    <n v="1.728"/>
    <n v="4"/>
    <n v="0.8"/>
    <x v="6711"/>
    <x v="1"/>
    <x v="0"/>
    <x v="3"/>
    <x v="10"/>
  </r>
  <r>
    <n v="8984"/>
    <s v="CA-2016-110898"/>
    <d v="2016-03-06T00:00:00"/>
    <d v="2016-03-12T00:00:00"/>
    <s v="Standard Class"/>
    <s v="LC-16870"/>
    <x v="48"/>
    <x v="0"/>
    <s v="United States"/>
    <s v="Chicago"/>
    <x v="10"/>
    <n v="60623"/>
    <x v="2"/>
    <s v="FUR-FU-10003773"/>
    <x v="0"/>
    <x v="5"/>
    <s v="Eldon Cleatmat Plus Chair Mats for High Pile Carpets"/>
    <n v="159.04"/>
    <n v="5"/>
    <n v="0.6"/>
    <x v="6712"/>
    <x v="1"/>
    <x v="0"/>
    <x v="3"/>
    <x v="10"/>
  </r>
  <r>
    <n v="8985"/>
    <s v="CA-2016-110898"/>
    <d v="2016-03-06T00:00:00"/>
    <d v="2016-03-12T00:00:00"/>
    <s v="Standard Class"/>
    <s v="LC-16870"/>
    <x v="48"/>
    <x v="0"/>
    <s v="United States"/>
    <s v="Chicago"/>
    <x v="10"/>
    <n v="60623"/>
    <x v="2"/>
    <s v="FUR-TA-10000849"/>
    <x v="0"/>
    <x v="3"/>
    <s v="Bevis Rectangular Conference Tables"/>
    <n v="145.97999999999999"/>
    <n v="2"/>
    <n v="0.5"/>
    <x v="2170"/>
    <x v="1"/>
    <x v="0"/>
    <x v="3"/>
    <x v="10"/>
  </r>
  <r>
    <n v="8986"/>
    <s v="CA-2015-123092"/>
    <d v="2015-12-03T00:00:00"/>
    <d v="2015-12-07T00:00:00"/>
    <s v="Standard Class"/>
    <s v="JG-15115"/>
    <x v="161"/>
    <x v="0"/>
    <s v="United States"/>
    <s v="Jacksonville"/>
    <x v="3"/>
    <n v="28540"/>
    <x v="0"/>
    <s v="FUR-FU-10000222"/>
    <x v="0"/>
    <x v="5"/>
    <s v="Seth Thomas 16&quot; Steel Case Clock"/>
    <n v="77.951999999999998"/>
    <n v="3"/>
    <n v="0.2"/>
    <x v="6713"/>
    <x v="2"/>
    <x v="1"/>
    <x v="0"/>
    <x v="4"/>
  </r>
  <r>
    <n v="8987"/>
    <s v="CA-2015-123092"/>
    <d v="2015-12-03T00:00:00"/>
    <d v="2015-12-07T00:00:00"/>
    <s v="Standard Class"/>
    <s v="JG-15115"/>
    <x v="161"/>
    <x v="0"/>
    <s v="United States"/>
    <s v="Jacksonville"/>
    <x v="3"/>
    <n v="28540"/>
    <x v="0"/>
    <s v="OFF-BI-10001718"/>
    <x v="1"/>
    <x v="8"/>
    <s v="GBC DocuBind P50 Personal Binding Machine"/>
    <n v="95.97"/>
    <n v="5"/>
    <n v="0.7"/>
    <x v="6714"/>
    <x v="1"/>
    <x v="1"/>
    <x v="0"/>
    <x v="4"/>
  </r>
  <r>
    <n v="8988"/>
    <s v="CA-2015-123092"/>
    <d v="2015-12-03T00:00:00"/>
    <d v="2015-12-07T00:00:00"/>
    <s v="Standard Class"/>
    <s v="JG-15115"/>
    <x v="161"/>
    <x v="0"/>
    <s v="United States"/>
    <s v="Jacksonville"/>
    <x v="3"/>
    <n v="28540"/>
    <x v="0"/>
    <s v="TEC-PH-10001700"/>
    <x v="2"/>
    <x v="7"/>
    <s v="Panasonic KX-TG6844B Expandable Digital Cordless Telephone"/>
    <n v="105.584"/>
    <n v="2"/>
    <n v="0.2"/>
    <x v="563"/>
    <x v="2"/>
    <x v="1"/>
    <x v="0"/>
    <x v="4"/>
  </r>
  <r>
    <n v="8989"/>
    <s v="CA-2015-123092"/>
    <d v="2015-12-03T00:00:00"/>
    <d v="2015-12-07T00:00:00"/>
    <s v="Standard Class"/>
    <s v="JG-15115"/>
    <x v="161"/>
    <x v="0"/>
    <s v="United States"/>
    <s v="Jacksonville"/>
    <x v="3"/>
    <n v="28540"/>
    <x v="0"/>
    <s v="OFF-AR-10004078"/>
    <x v="1"/>
    <x v="6"/>
    <s v="Newell 312"/>
    <n v="9.3439999999999994"/>
    <n v="2"/>
    <n v="0.2"/>
    <x v="573"/>
    <x v="2"/>
    <x v="1"/>
    <x v="0"/>
    <x v="4"/>
  </r>
  <r>
    <n v="8990"/>
    <s v="US-2015-128587"/>
    <d v="2015-12-24T00:00:00"/>
    <d v="2015-12-30T00:00:00"/>
    <s v="Standard Class"/>
    <s v="HM-14860"/>
    <x v="447"/>
    <x v="1"/>
    <s v="United States"/>
    <s v="Springfield"/>
    <x v="25"/>
    <n v="65807"/>
    <x v="2"/>
    <s v="FUR-FU-10003026"/>
    <x v="0"/>
    <x v="5"/>
    <s v="Eldon Regeneration Recycled Desk Accessories, Black"/>
    <n v="9.68"/>
    <n v="2"/>
    <n v="0"/>
    <x v="6715"/>
    <x v="0"/>
    <x v="1"/>
    <x v="0"/>
    <x v="4"/>
  </r>
  <r>
    <n v="8991"/>
    <s v="US-2015-128587"/>
    <d v="2015-12-24T00:00:00"/>
    <d v="2015-12-30T00:00:00"/>
    <s v="Standard Class"/>
    <s v="HM-14860"/>
    <x v="447"/>
    <x v="1"/>
    <s v="United States"/>
    <s v="Springfield"/>
    <x v="25"/>
    <n v="65807"/>
    <x v="2"/>
    <s v="TEC-CO-10003763"/>
    <x v="2"/>
    <x v="16"/>
    <s v="Canon PC1060 Personal Laser Copier"/>
    <n v="4899.93"/>
    <n v="7"/>
    <n v="0"/>
    <x v="6716"/>
    <x v="0"/>
    <x v="1"/>
    <x v="0"/>
    <x v="4"/>
  </r>
  <r>
    <n v="8992"/>
    <s v="US-2017-139577"/>
    <d v="2017-10-01T00:00:00"/>
    <d v="2017-10-06T00:00:00"/>
    <s v="Standard Class"/>
    <s v="TN-21040"/>
    <x v="184"/>
    <x v="2"/>
    <s v="United States"/>
    <s v="San Francisco"/>
    <x v="1"/>
    <n v="94110"/>
    <x v="1"/>
    <s v="TEC-AC-10004708"/>
    <x v="2"/>
    <x v="11"/>
    <s v="Sony 32GB Class 10 Micro SDHC R40 Memory Card"/>
    <n v="104.75"/>
    <n v="5"/>
    <n v="0"/>
    <x v="6717"/>
    <x v="0"/>
    <x v="3"/>
    <x v="0"/>
    <x v="2"/>
  </r>
  <r>
    <n v="8993"/>
    <s v="CA-2017-159100"/>
    <d v="2017-10-16T00:00:00"/>
    <d v="2017-10-21T00:00:00"/>
    <s v="Standard Class"/>
    <s v="VP-21760"/>
    <x v="778"/>
    <x v="1"/>
    <s v="United States"/>
    <s v="Columbia"/>
    <x v="18"/>
    <n v="38401"/>
    <x v="0"/>
    <s v="TEC-AC-10003499"/>
    <x v="2"/>
    <x v="11"/>
    <s v="Memorex Mini Travel Drive 8 GB USB 2.0 Flash Drive"/>
    <n v="18.527999999999999"/>
    <n v="2"/>
    <n v="0.2"/>
    <x v="6211"/>
    <x v="2"/>
    <x v="3"/>
    <x v="0"/>
    <x v="2"/>
  </r>
  <r>
    <n v="8994"/>
    <s v="CA-2017-159100"/>
    <d v="2017-10-16T00:00:00"/>
    <d v="2017-10-21T00:00:00"/>
    <s v="Standard Class"/>
    <s v="VP-21760"/>
    <x v="778"/>
    <x v="1"/>
    <s v="United States"/>
    <s v="Columbia"/>
    <x v="18"/>
    <n v="38401"/>
    <x v="0"/>
    <s v="FUR-TA-10001950"/>
    <x v="0"/>
    <x v="3"/>
    <s v="Balt Solid Wood Round Tables"/>
    <n v="1875.258"/>
    <n v="7"/>
    <n v="0.4"/>
    <x v="6718"/>
    <x v="1"/>
    <x v="3"/>
    <x v="0"/>
    <x v="2"/>
  </r>
  <r>
    <n v="8995"/>
    <s v="CA-2014-109043"/>
    <d v="2014-08-15T00:00:00"/>
    <d v="2014-08-17T00:00:00"/>
    <s v="First Class"/>
    <s v="CS-12355"/>
    <x v="394"/>
    <x v="0"/>
    <s v="United States"/>
    <s v="Hollywood"/>
    <x v="2"/>
    <n v="33021"/>
    <x v="0"/>
    <s v="OFF-PA-10000312"/>
    <x v="1"/>
    <x v="10"/>
    <s v="Xerox 1955"/>
    <n v="91.36"/>
    <n v="5"/>
    <n v="0.2"/>
    <x v="6543"/>
    <x v="2"/>
    <x v="2"/>
    <x v="2"/>
    <x v="6"/>
  </r>
  <r>
    <n v="8996"/>
    <s v="CA-2014-109043"/>
    <d v="2014-08-15T00:00:00"/>
    <d v="2014-08-17T00:00:00"/>
    <s v="First Class"/>
    <s v="CS-12355"/>
    <x v="394"/>
    <x v="0"/>
    <s v="United States"/>
    <s v="Hollywood"/>
    <x v="2"/>
    <n v="33021"/>
    <x v="0"/>
    <s v="OFF-AP-10004708"/>
    <x v="1"/>
    <x v="9"/>
    <s v="Fellowes Superior 10 Outlet Split Surge Protector"/>
    <n v="152.24"/>
    <n v="5"/>
    <n v="0.2"/>
    <x v="6719"/>
    <x v="2"/>
    <x v="2"/>
    <x v="2"/>
    <x v="6"/>
  </r>
  <r>
    <n v="8997"/>
    <s v="US-2017-116491"/>
    <d v="2017-11-11T00:00:00"/>
    <d v="2017-11-13T00:00:00"/>
    <s v="First Class"/>
    <s v="PG-18820"/>
    <x v="310"/>
    <x v="0"/>
    <s v="United States"/>
    <s v="Dallas"/>
    <x v="5"/>
    <n v="75081"/>
    <x v="2"/>
    <s v="TEC-PH-10004531"/>
    <x v="2"/>
    <x v="7"/>
    <s v="OtterBox Commuter Series Case - iPhone 5 &amp; 5s"/>
    <n v="35.183999999999997"/>
    <n v="2"/>
    <n v="0.2"/>
    <x v="5358"/>
    <x v="2"/>
    <x v="3"/>
    <x v="0"/>
    <x v="0"/>
  </r>
  <r>
    <n v="8998"/>
    <s v="CA-2017-122763"/>
    <d v="2017-03-20T00:00:00"/>
    <d v="2017-03-20T00:00:00"/>
    <s v="Same Day"/>
    <s v="HG-14845"/>
    <x v="668"/>
    <x v="0"/>
    <s v="United States"/>
    <s v="Houston"/>
    <x v="5"/>
    <n v="77041"/>
    <x v="2"/>
    <s v="OFF-PA-10000474"/>
    <x v="1"/>
    <x v="10"/>
    <s v="Easy-staple paper"/>
    <n v="56.704000000000001"/>
    <n v="2"/>
    <n v="0.2"/>
    <x v="4501"/>
    <x v="2"/>
    <x v="3"/>
    <x v="3"/>
    <x v="10"/>
  </r>
  <r>
    <n v="8999"/>
    <s v="CA-2017-122763"/>
    <d v="2017-03-20T00:00:00"/>
    <d v="2017-03-20T00:00:00"/>
    <s v="Same Day"/>
    <s v="HG-14845"/>
    <x v="668"/>
    <x v="0"/>
    <s v="United States"/>
    <s v="Houston"/>
    <x v="5"/>
    <n v="77041"/>
    <x v="2"/>
    <s v="OFF-PA-10002377"/>
    <x v="1"/>
    <x v="10"/>
    <s v="Xerox 1916"/>
    <n v="274.06400000000002"/>
    <n v="7"/>
    <n v="0.2"/>
    <x v="6720"/>
    <x v="2"/>
    <x v="3"/>
    <x v="3"/>
    <x v="10"/>
  </r>
  <r>
    <n v="9000"/>
    <s v="CA-2017-137785"/>
    <d v="2017-05-13T00:00:00"/>
    <d v="2017-05-17T00:00:00"/>
    <s v="Standard Class"/>
    <s v="MH-18115"/>
    <x v="414"/>
    <x v="2"/>
    <s v="United States"/>
    <s v="Philadelphia"/>
    <x v="9"/>
    <n v="19140"/>
    <x v="3"/>
    <s v="FUR-CH-10001482"/>
    <x v="0"/>
    <x v="1"/>
    <s v="Office Star - Mesh Screen back chair with Vinyl seat"/>
    <n v="458.43"/>
    <n v="5"/>
    <n v="0.3"/>
    <x v="6721"/>
    <x v="1"/>
    <x v="3"/>
    <x v="1"/>
    <x v="5"/>
  </r>
  <r>
    <n v="9001"/>
    <s v="CA-2014-133389"/>
    <d v="2014-06-22T00:00:00"/>
    <d v="2014-06-22T00:00:00"/>
    <s v="Same Day"/>
    <s v="TB-21280"/>
    <x v="509"/>
    <x v="0"/>
    <s v="United States"/>
    <s v="Phoenix"/>
    <x v="16"/>
    <n v="85023"/>
    <x v="1"/>
    <s v="OFF-BI-10001553"/>
    <x v="1"/>
    <x v="8"/>
    <s v="SpineVue Locking Slant-D Ring Binders by Cardinal"/>
    <n v="8.2260000000000009"/>
    <n v="3"/>
    <n v="0.7"/>
    <x v="2430"/>
    <x v="1"/>
    <x v="2"/>
    <x v="1"/>
    <x v="1"/>
  </r>
  <r>
    <n v="9002"/>
    <s v="CA-2014-103807"/>
    <d v="2014-12-02T00:00:00"/>
    <d v="2014-12-09T00:00:00"/>
    <s v="Standard Class"/>
    <s v="EM-13825"/>
    <x v="605"/>
    <x v="1"/>
    <s v="United States"/>
    <s v="Sandy Springs"/>
    <x v="32"/>
    <n v="30328"/>
    <x v="0"/>
    <s v="TEC-AC-10000199"/>
    <x v="2"/>
    <x v="11"/>
    <s v="Kingston Digital DataTraveler 8GB USB 2.0"/>
    <n v="5.95"/>
    <n v="1"/>
    <n v="0"/>
    <x v="6722"/>
    <x v="0"/>
    <x v="2"/>
    <x v="0"/>
    <x v="4"/>
  </r>
  <r>
    <n v="9003"/>
    <s v="CA-2014-103807"/>
    <d v="2014-12-02T00:00:00"/>
    <d v="2014-12-09T00:00:00"/>
    <s v="Standard Class"/>
    <s v="EM-13825"/>
    <x v="605"/>
    <x v="1"/>
    <s v="United States"/>
    <s v="Sandy Springs"/>
    <x v="32"/>
    <n v="30328"/>
    <x v="0"/>
    <s v="OFF-PA-10002195"/>
    <x v="1"/>
    <x v="10"/>
    <s v="RSVP Cards &amp; Envelopes, Blank White, 8-1/2&quot; X 11&quot;, 24 Cards/25 Envelopes/Set"/>
    <n v="15.24"/>
    <n v="3"/>
    <n v="0"/>
    <x v="6723"/>
    <x v="0"/>
    <x v="2"/>
    <x v="0"/>
    <x v="4"/>
  </r>
  <r>
    <n v="9004"/>
    <s v="CA-2015-102855"/>
    <d v="2015-04-05T00:00:00"/>
    <d v="2015-04-06T00:00:00"/>
    <s v="Same Day"/>
    <s v="JF-15415"/>
    <x v="226"/>
    <x v="0"/>
    <s v="United States"/>
    <s v="Spokane"/>
    <x v="4"/>
    <n v="99207"/>
    <x v="1"/>
    <s v="TEC-AC-10001767"/>
    <x v="2"/>
    <x v="11"/>
    <s v="SanDisk Ultra 64 GB MicroSDHC Class 10 Memory Card"/>
    <n v="239.94"/>
    <n v="6"/>
    <n v="0"/>
    <x v="4426"/>
    <x v="0"/>
    <x v="1"/>
    <x v="1"/>
    <x v="3"/>
  </r>
  <r>
    <n v="9005"/>
    <s v="CA-2015-102855"/>
    <d v="2015-04-05T00:00:00"/>
    <d v="2015-04-06T00:00:00"/>
    <s v="Same Day"/>
    <s v="JF-15415"/>
    <x v="226"/>
    <x v="0"/>
    <s v="United States"/>
    <s v="Spokane"/>
    <x v="4"/>
    <n v="99207"/>
    <x v="1"/>
    <s v="OFF-AR-10002467"/>
    <x v="1"/>
    <x v="6"/>
    <s v="Dixon Ticonderoga Pencils"/>
    <n v="23.84"/>
    <n v="8"/>
    <n v="0"/>
    <x v="6724"/>
    <x v="0"/>
    <x v="1"/>
    <x v="1"/>
    <x v="3"/>
  </r>
  <r>
    <n v="9006"/>
    <s v="CA-2017-107825"/>
    <d v="2017-11-18T00:00:00"/>
    <d v="2017-11-18T00:00:00"/>
    <s v="Same Day"/>
    <s v="NB-18655"/>
    <x v="240"/>
    <x v="1"/>
    <s v="United States"/>
    <s v="Milwaukee"/>
    <x v="6"/>
    <n v="53209"/>
    <x v="2"/>
    <s v="OFF-ST-10001321"/>
    <x v="1"/>
    <x v="4"/>
    <s v="Decoflex Hanging Personal Folder File, Blue"/>
    <n v="92.52"/>
    <n v="6"/>
    <n v="0"/>
    <x v="462"/>
    <x v="0"/>
    <x v="3"/>
    <x v="0"/>
    <x v="0"/>
  </r>
  <r>
    <n v="9007"/>
    <s v="CA-2017-107825"/>
    <d v="2017-11-18T00:00:00"/>
    <d v="2017-11-18T00:00:00"/>
    <s v="Same Day"/>
    <s v="NB-18655"/>
    <x v="240"/>
    <x v="1"/>
    <s v="United States"/>
    <s v="Milwaukee"/>
    <x v="6"/>
    <n v="53209"/>
    <x v="2"/>
    <s v="OFF-ST-10000777"/>
    <x v="1"/>
    <x v="4"/>
    <s v="Companion Letter/Legal File, Black"/>
    <n v="37.76"/>
    <n v="1"/>
    <n v="0"/>
    <x v="6725"/>
    <x v="0"/>
    <x v="3"/>
    <x v="0"/>
    <x v="0"/>
  </r>
  <r>
    <n v="9008"/>
    <s v="CA-2017-107825"/>
    <d v="2017-11-18T00:00:00"/>
    <d v="2017-11-18T00:00:00"/>
    <s v="Same Day"/>
    <s v="NB-18655"/>
    <x v="240"/>
    <x v="1"/>
    <s v="United States"/>
    <s v="Milwaukee"/>
    <x v="6"/>
    <n v="53209"/>
    <x v="2"/>
    <s v="OFF-LA-10003720"/>
    <x v="1"/>
    <x v="2"/>
    <s v="Avery 487"/>
    <n v="7.38"/>
    <n v="2"/>
    <n v="0"/>
    <x v="1646"/>
    <x v="0"/>
    <x v="3"/>
    <x v="0"/>
    <x v="0"/>
  </r>
  <r>
    <n v="9009"/>
    <s v="CA-2017-107825"/>
    <d v="2017-11-18T00:00:00"/>
    <d v="2017-11-18T00:00:00"/>
    <s v="Same Day"/>
    <s v="NB-18655"/>
    <x v="240"/>
    <x v="1"/>
    <s v="United States"/>
    <s v="Milwaukee"/>
    <x v="6"/>
    <n v="53209"/>
    <x v="2"/>
    <s v="FUR-FU-10000206"/>
    <x v="0"/>
    <x v="5"/>
    <s v="GE General Purpose, Extra Long Life, Showcase &amp; Floodlight Incandescent Bulbs"/>
    <n v="5.82"/>
    <n v="2"/>
    <n v="0"/>
    <x v="6726"/>
    <x v="0"/>
    <x v="3"/>
    <x v="0"/>
    <x v="0"/>
  </r>
  <r>
    <n v="9010"/>
    <s v="CA-2017-106047"/>
    <d v="2017-07-12T00:00:00"/>
    <d v="2017-07-18T00:00:00"/>
    <s v="Standard Class"/>
    <s v="CS-11860"/>
    <x v="750"/>
    <x v="0"/>
    <s v="United States"/>
    <s v="Fairfield"/>
    <x v="24"/>
    <n v="45014"/>
    <x v="3"/>
    <s v="OFF-PA-10000791"/>
    <x v="1"/>
    <x v="10"/>
    <s v="Wirebound Message Books, Four 2 3/4 x 5 Forms per Page, 200 Sets per Book"/>
    <n v="3.8159999999999998"/>
    <n v="1"/>
    <n v="0.2"/>
    <x v="6727"/>
    <x v="2"/>
    <x v="3"/>
    <x v="2"/>
    <x v="7"/>
  </r>
  <r>
    <n v="9011"/>
    <s v="CA-2017-127803"/>
    <d v="2017-05-19T00:00:00"/>
    <d v="2017-05-23T00:00:00"/>
    <s v="Standard Class"/>
    <s v="ND-18460"/>
    <x v="540"/>
    <x v="1"/>
    <s v="United States"/>
    <s v="Huntsville"/>
    <x v="19"/>
    <n v="35810"/>
    <x v="0"/>
    <s v="OFF-BI-10001787"/>
    <x v="1"/>
    <x v="8"/>
    <s v="Wilson Jones Four-Pocket Poly Binders"/>
    <n v="26.16"/>
    <n v="4"/>
    <n v="0"/>
    <x v="6728"/>
    <x v="0"/>
    <x v="3"/>
    <x v="1"/>
    <x v="5"/>
  </r>
  <r>
    <n v="9012"/>
    <s v="CA-2015-137071"/>
    <d v="2015-12-20T00:00:00"/>
    <d v="2015-12-21T00:00:00"/>
    <s v="First Class"/>
    <s v="ED-13885"/>
    <x v="525"/>
    <x v="2"/>
    <s v="United States"/>
    <s v="Houston"/>
    <x v="5"/>
    <n v="77036"/>
    <x v="2"/>
    <s v="TEC-AC-10004353"/>
    <x v="2"/>
    <x v="11"/>
    <s v="Hypercom P1300 Pinpad"/>
    <n v="100.8"/>
    <n v="2"/>
    <n v="0.2"/>
    <x v="5370"/>
    <x v="2"/>
    <x v="1"/>
    <x v="0"/>
    <x v="4"/>
  </r>
  <r>
    <n v="9013"/>
    <s v="CA-2016-121447"/>
    <d v="2016-02-21T00:00:00"/>
    <d v="2016-02-22T00:00:00"/>
    <s v="First Class"/>
    <s v="EA-14035"/>
    <x v="105"/>
    <x v="1"/>
    <s v="United States"/>
    <s v="New York City"/>
    <x v="15"/>
    <n v="10011"/>
    <x v="3"/>
    <s v="FUR-FU-10001861"/>
    <x v="0"/>
    <x v="5"/>
    <s v="Floodlight Indoor Halogen Bulbs, 1 Bulb per Pack, 60 Watts"/>
    <n v="135.80000000000001"/>
    <n v="7"/>
    <n v="0"/>
    <x v="6729"/>
    <x v="0"/>
    <x v="0"/>
    <x v="3"/>
    <x v="11"/>
  </r>
  <r>
    <n v="9014"/>
    <s v="CA-2017-143084"/>
    <d v="2017-03-18T00:00:00"/>
    <d v="2017-03-22T00:00:00"/>
    <s v="Standard Class"/>
    <s v="BP-11050"/>
    <x v="771"/>
    <x v="1"/>
    <s v="United States"/>
    <s v="Los Angeles"/>
    <x v="1"/>
    <n v="90008"/>
    <x v="1"/>
    <s v="OFF-AR-10002766"/>
    <x v="1"/>
    <x v="6"/>
    <s v="Prang Drawing Pencil Set"/>
    <n v="13.9"/>
    <n v="5"/>
    <n v="0"/>
    <x v="6613"/>
    <x v="0"/>
    <x v="3"/>
    <x v="3"/>
    <x v="10"/>
  </r>
  <r>
    <n v="9015"/>
    <s v="CA-2017-143084"/>
    <d v="2017-03-18T00:00:00"/>
    <d v="2017-03-22T00:00:00"/>
    <s v="Standard Class"/>
    <s v="BP-11050"/>
    <x v="771"/>
    <x v="1"/>
    <s v="United States"/>
    <s v="Los Angeles"/>
    <x v="1"/>
    <n v="90008"/>
    <x v="1"/>
    <s v="OFF-EN-10003072"/>
    <x v="1"/>
    <x v="12"/>
    <s v="Peel &amp; Seel Envelopes"/>
    <n v="19.399999999999999"/>
    <n v="5"/>
    <n v="0"/>
    <x v="6730"/>
    <x v="0"/>
    <x v="3"/>
    <x v="3"/>
    <x v="10"/>
  </r>
  <r>
    <n v="9016"/>
    <s v="CA-2016-131639"/>
    <d v="2016-12-17T00:00:00"/>
    <d v="2016-12-23T00:00:00"/>
    <s v="Standard Class"/>
    <s v="NS-18640"/>
    <x v="374"/>
    <x v="1"/>
    <s v="United States"/>
    <s v="Carlsbad"/>
    <x v="27"/>
    <n v="88220"/>
    <x v="1"/>
    <s v="OFF-BI-10001636"/>
    <x v="1"/>
    <x v="8"/>
    <s v="Ibico Plastic and Wire Spiral Binding Combs"/>
    <n v="13.488"/>
    <n v="2"/>
    <n v="0.2"/>
    <x v="6731"/>
    <x v="2"/>
    <x v="0"/>
    <x v="0"/>
    <x v="4"/>
  </r>
  <r>
    <n v="9017"/>
    <s v="CA-2016-131639"/>
    <d v="2016-12-17T00:00:00"/>
    <d v="2016-12-23T00:00:00"/>
    <s v="Standard Class"/>
    <s v="NS-18640"/>
    <x v="374"/>
    <x v="1"/>
    <s v="United States"/>
    <s v="Carlsbad"/>
    <x v="27"/>
    <n v="88220"/>
    <x v="1"/>
    <s v="OFF-BI-10000948"/>
    <x v="1"/>
    <x v="8"/>
    <s v="GBC Laser Imprintable Binding System Covers, Desert Sand"/>
    <n v="11.416"/>
    <n v="1"/>
    <n v="0.2"/>
    <x v="6732"/>
    <x v="2"/>
    <x v="0"/>
    <x v="0"/>
    <x v="4"/>
  </r>
  <r>
    <n v="9018"/>
    <s v="CA-2016-161361"/>
    <d v="2016-03-26T00:00:00"/>
    <d v="2016-03-28T00:00:00"/>
    <s v="Second Class"/>
    <s v="MV-17485"/>
    <x v="597"/>
    <x v="0"/>
    <s v="United States"/>
    <s v="Pocatello"/>
    <x v="45"/>
    <n v="83201"/>
    <x v="1"/>
    <s v="OFF-PA-10001838"/>
    <x v="1"/>
    <x v="10"/>
    <s v="Adams Telephone Message Book W/Dividers/Space For Phone Numbers, 5 1/4&quot;X8 1/2&quot;, 300/Messages"/>
    <n v="17.64"/>
    <n v="3"/>
    <n v="0"/>
    <x v="5750"/>
    <x v="0"/>
    <x v="0"/>
    <x v="3"/>
    <x v="10"/>
  </r>
  <r>
    <n v="9019"/>
    <s v="CA-2016-161361"/>
    <d v="2016-03-26T00:00:00"/>
    <d v="2016-03-28T00:00:00"/>
    <s v="Second Class"/>
    <s v="MV-17485"/>
    <x v="597"/>
    <x v="0"/>
    <s v="United States"/>
    <s v="Pocatello"/>
    <x v="45"/>
    <n v="83201"/>
    <x v="1"/>
    <s v="OFF-BI-10002215"/>
    <x v="1"/>
    <x v="8"/>
    <s v="Wilson Jones Hanging View Binder, White, 1&quot;"/>
    <n v="17.04"/>
    <n v="3"/>
    <n v="0.2"/>
    <x v="5840"/>
    <x v="2"/>
    <x v="0"/>
    <x v="3"/>
    <x v="10"/>
  </r>
  <r>
    <n v="9020"/>
    <s v="CA-2014-100706"/>
    <d v="2014-12-16T00:00:00"/>
    <d v="2014-12-18T00:00:00"/>
    <s v="Second Class"/>
    <s v="LE-16810"/>
    <x v="97"/>
    <x v="0"/>
    <s v="United States"/>
    <s v="Springfield"/>
    <x v="17"/>
    <n v="22153"/>
    <x v="0"/>
    <s v="TEC-AC-10001314"/>
    <x v="2"/>
    <x v="11"/>
    <s v="Case Logic 2.4GHz Wireless Keyboard"/>
    <n v="99.98"/>
    <n v="2"/>
    <n v="0"/>
    <x v="2841"/>
    <x v="0"/>
    <x v="2"/>
    <x v="0"/>
    <x v="4"/>
  </r>
  <r>
    <n v="9021"/>
    <s v="CA-2014-100706"/>
    <d v="2014-12-16T00:00:00"/>
    <d v="2014-12-18T00:00:00"/>
    <s v="Second Class"/>
    <s v="LE-16810"/>
    <x v="97"/>
    <x v="0"/>
    <s v="United States"/>
    <s v="Springfield"/>
    <x v="17"/>
    <n v="22153"/>
    <x v="0"/>
    <s v="FUR-FU-10002268"/>
    <x v="0"/>
    <x v="5"/>
    <s v="Ultra Door Push Plate"/>
    <n v="29.46"/>
    <n v="6"/>
    <n v="0"/>
    <x v="6733"/>
    <x v="0"/>
    <x v="2"/>
    <x v="0"/>
    <x v="4"/>
  </r>
  <r>
    <n v="9022"/>
    <s v="CA-2015-129525"/>
    <d v="2015-11-15T00:00:00"/>
    <d v="2015-11-20T00:00:00"/>
    <s v="Standard Class"/>
    <s v="VP-21760"/>
    <x v="778"/>
    <x v="1"/>
    <s v="United States"/>
    <s v="Toledo"/>
    <x v="24"/>
    <n v="43615"/>
    <x v="3"/>
    <s v="OFF-BI-10002133"/>
    <x v="1"/>
    <x v="8"/>
    <s v="Wilson Jones Elliptical Ring 3 1/2&quot; Capacity Binders, 800 sheets"/>
    <n v="166.92"/>
    <n v="13"/>
    <n v="0.7"/>
    <x v="6734"/>
    <x v="1"/>
    <x v="1"/>
    <x v="0"/>
    <x v="0"/>
  </r>
  <r>
    <n v="9023"/>
    <s v="US-2016-141880"/>
    <d v="2016-08-22T00:00:00"/>
    <d v="2016-08-23T00:00:00"/>
    <s v="First Class"/>
    <s v="TC-21475"/>
    <x v="679"/>
    <x v="2"/>
    <s v="United States"/>
    <s v="Fort Collins"/>
    <x v="22"/>
    <n v="80525"/>
    <x v="1"/>
    <s v="FUR-FU-10001979"/>
    <x v="0"/>
    <x v="5"/>
    <s v="Dana Halogen Swing-Arm Architect Lamp"/>
    <n v="98.328000000000003"/>
    <n v="3"/>
    <n v="0.2"/>
    <x v="6735"/>
    <x v="2"/>
    <x v="0"/>
    <x v="2"/>
    <x v="6"/>
  </r>
  <r>
    <n v="9024"/>
    <s v="CA-2015-165799"/>
    <d v="2015-06-29T00:00:00"/>
    <d v="2015-07-02T00:00:00"/>
    <s v="First Class"/>
    <s v="SG-20470"/>
    <x v="495"/>
    <x v="0"/>
    <s v="United States"/>
    <s v="New York City"/>
    <x v="15"/>
    <n v="10024"/>
    <x v="3"/>
    <s v="FUR-CH-10001482"/>
    <x v="0"/>
    <x v="1"/>
    <s v="Office Star - Mesh Screen back chair with Vinyl seat"/>
    <n v="117.88200000000001"/>
    <n v="1"/>
    <n v="0.1"/>
    <x v="6736"/>
    <x v="3"/>
    <x v="1"/>
    <x v="1"/>
    <x v="1"/>
  </r>
  <r>
    <n v="9025"/>
    <s v="CA-2016-102127"/>
    <d v="2016-06-26T00:00:00"/>
    <d v="2016-07-02T00:00:00"/>
    <s v="Standard Class"/>
    <s v="VP-21760"/>
    <x v="778"/>
    <x v="1"/>
    <s v="United States"/>
    <s v="New York City"/>
    <x v="15"/>
    <n v="10035"/>
    <x v="3"/>
    <s v="TEC-AC-10002018"/>
    <x v="2"/>
    <x v="11"/>
    <s v="AmazonBasics 3-Button USB Wired Mouse"/>
    <n v="20.97"/>
    <n v="3"/>
    <n v="0"/>
    <x v="6737"/>
    <x v="0"/>
    <x v="0"/>
    <x v="1"/>
    <x v="1"/>
  </r>
  <r>
    <n v="9026"/>
    <s v="CA-2016-102127"/>
    <d v="2016-06-26T00:00:00"/>
    <d v="2016-07-02T00:00:00"/>
    <s v="Standard Class"/>
    <s v="VP-21760"/>
    <x v="778"/>
    <x v="1"/>
    <s v="United States"/>
    <s v="New York City"/>
    <x v="15"/>
    <n v="10035"/>
    <x v="3"/>
    <s v="TEC-AC-10000397"/>
    <x v="2"/>
    <x v="11"/>
    <s v="Perixx PERIBOARD-512B, Ergonomic Split Keyboard"/>
    <n v="139.96"/>
    <n v="4"/>
    <n v="0"/>
    <x v="6738"/>
    <x v="0"/>
    <x v="0"/>
    <x v="1"/>
    <x v="1"/>
  </r>
  <r>
    <n v="9027"/>
    <s v="CA-2016-102127"/>
    <d v="2016-06-26T00:00:00"/>
    <d v="2016-07-02T00:00:00"/>
    <s v="Standard Class"/>
    <s v="VP-21760"/>
    <x v="778"/>
    <x v="1"/>
    <s v="United States"/>
    <s v="New York City"/>
    <x v="15"/>
    <n v="10035"/>
    <x v="3"/>
    <s v="FUR-FU-10003976"/>
    <x v="0"/>
    <x v="5"/>
    <s v="DAX Executive Solid Wood Document Frame, Desktop or Hang, Mahogany, 5 x 7"/>
    <n v="37.74"/>
    <n v="3"/>
    <n v="0"/>
    <x v="1304"/>
    <x v="0"/>
    <x v="0"/>
    <x v="1"/>
    <x v="1"/>
  </r>
  <r>
    <n v="9028"/>
    <s v="US-2016-152415"/>
    <d v="2016-09-17T00:00:00"/>
    <d v="2016-09-22T00:00:00"/>
    <s v="Standard Class"/>
    <s v="PO-18865"/>
    <x v="22"/>
    <x v="0"/>
    <s v="United States"/>
    <s v="Marlborough"/>
    <x v="31"/>
    <n v="1752"/>
    <x v="3"/>
    <s v="FUR-FU-10002597"/>
    <x v="0"/>
    <x v="5"/>
    <s v="C-Line Magnetic Cubicle Keepers, Clear Polypropylene"/>
    <n v="14.82"/>
    <n v="3"/>
    <n v="0"/>
    <x v="1531"/>
    <x v="0"/>
    <x v="0"/>
    <x v="2"/>
    <x v="8"/>
  </r>
  <r>
    <n v="9029"/>
    <s v="US-2016-152415"/>
    <d v="2016-09-17T00:00:00"/>
    <d v="2016-09-22T00:00:00"/>
    <s v="Standard Class"/>
    <s v="PO-18865"/>
    <x v="22"/>
    <x v="0"/>
    <s v="United States"/>
    <s v="Marlborough"/>
    <x v="31"/>
    <n v="1752"/>
    <x v="3"/>
    <s v="FUR-FU-10004864"/>
    <x v="0"/>
    <x v="5"/>
    <s v="Howard Miller 14-1/2&quot; Diameter Chrome Round Wall Clock"/>
    <n v="191.82"/>
    <n v="3"/>
    <n v="0"/>
    <x v="4870"/>
    <x v="0"/>
    <x v="0"/>
    <x v="2"/>
    <x v="8"/>
  </r>
  <r>
    <n v="9030"/>
    <s v="CA-2014-138198"/>
    <d v="2014-07-18T00:00:00"/>
    <d v="2014-07-23T00:00:00"/>
    <s v="Standard Class"/>
    <s v="JL-15130"/>
    <x v="691"/>
    <x v="0"/>
    <s v="United States"/>
    <s v="New Rochelle"/>
    <x v="15"/>
    <n v="10801"/>
    <x v="3"/>
    <s v="OFF-BI-10002103"/>
    <x v="1"/>
    <x v="8"/>
    <s v="Cardinal Slant-D Ring Binder, Heavy Gauge Vinyl"/>
    <n v="13.904"/>
    <n v="2"/>
    <n v="0.2"/>
    <x v="1196"/>
    <x v="2"/>
    <x v="2"/>
    <x v="2"/>
    <x v="7"/>
  </r>
  <r>
    <n v="9031"/>
    <s v="CA-2017-128041"/>
    <d v="2017-09-01T00:00:00"/>
    <d v="2017-09-01T00:00:00"/>
    <s v="Same Day"/>
    <s v="RW-19540"/>
    <x v="459"/>
    <x v="1"/>
    <s v="United States"/>
    <s v="Seattle"/>
    <x v="4"/>
    <n v="98103"/>
    <x v="1"/>
    <s v="OFF-AP-10001005"/>
    <x v="1"/>
    <x v="9"/>
    <s v="Honeywell Quietcare HEPA Air Cleaner"/>
    <n v="314.60000000000002"/>
    <n v="4"/>
    <n v="0"/>
    <x v="6739"/>
    <x v="0"/>
    <x v="3"/>
    <x v="2"/>
    <x v="8"/>
  </r>
  <r>
    <n v="9032"/>
    <s v="CA-2017-128041"/>
    <d v="2017-09-01T00:00:00"/>
    <d v="2017-09-01T00:00:00"/>
    <s v="Same Day"/>
    <s v="RW-19540"/>
    <x v="459"/>
    <x v="1"/>
    <s v="United States"/>
    <s v="Seattle"/>
    <x v="4"/>
    <n v="98103"/>
    <x v="1"/>
    <s v="FUR-TA-10002607"/>
    <x v="0"/>
    <x v="3"/>
    <s v="KI Conference Tables"/>
    <n v="283.56"/>
    <n v="4"/>
    <n v="0"/>
    <x v="6740"/>
    <x v="0"/>
    <x v="3"/>
    <x v="2"/>
    <x v="8"/>
  </r>
  <r>
    <n v="9033"/>
    <s v="CA-2017-105823"/>
    <d v="2017-06-22T00:00:00"/>
    <d v="2017-06-26T00:00:00"/>
    <s v="Standard Class"/>
    <s v="RB-19465"/>
    <x v="46"/>
    <x v="2"/>
    <s v="United States"/>
    <s v="Detroit"/>
    <x v="12"/>
    <n v="48227"/>
    <x v="2"/>
    <s v="FUR-CH-10000454"/>
    <x v="0"/>
    <x v="1"/>
    <s v="Hon Deluxe Fabric Upholstered Stacking Chairs, Rounded Back"/>
    <n v="487.96"/>
    <n v="2"/>
    <n v="0"/>
    <x v="3950"/>
    <x v="0"/>
    <x v="3"/>
    <x v="1"/>
    <x v="1"/>
  </r>
  <r>
    <n v="9034"/>
    <s v="CA-2014-152268"/>
    <d v="2014-09-02T00:00:00"/>
    <d v="2014-09-07T00:00:00"/>
    <s v="Standard Class"/>
    <s v="SC-20095"/>
    <x v="183"/>
    <x v="0"/>
    <s v="United States"/>
    <s v="Fayetteville"/>
    <x v="36"/>
    <n v="72701"/>
    <x v="0"/>
    <s v="OFF-BI-10001359"/>
    <x v="1"/>
    <x v="8"/>
    <s v="GBC DocuBind TL300 Electric Binding System"/>
    <n v="1793.98"/>
    <n v="2"/>
    <n v="0"/>
    <x v="1715"/>
    <x v="0"/>
    <x v="2"/>
    <x v="2"/>
    <x v="8"/>
  </r>
  <r>
    <n v="9035"/>
    <s v="CA-2015-148873"/>
    <d v="2015-10-01T00:00:00"/>
    <d v="2015-10-05T00:00:00"/>
    <s v="Standard Class"/>
    <s v="EM-13960"/>
    <x v="75"/>
    <x v="0"/>
    <s v="United States"/>
    <s v="Quincy"/>
    <x v="10"/>
    <n v="62301"/>
    <x v="2"/>
    <s v="OFF-BI-10003196"/>
    <x v="1"/>
    <x v="8"/>
    <s v="Accohide Poly Flexible Ring Binders"/>
    <n v="2.992"/>
    <n v="4"/>
    <n v="0.8"/>
    <x v="6741"/>
    <x v="1"/>
    <x v="1"/>
    <x v="0"/>
    <x v="2"/>
  </r>
  <r>
    <n v="9036"/>
    <s v="CA-2015-148873"/>
    <d v="2015-10-01T00:00:00"/>
    <d v="2015-10-05T00:00:00"/>
    <s v="Standard Class"/>
    <s v="EM-13960"/>
    <x v="75"/>
    <x v="0"/>
    <s v="United States"/>
    <s v="Quincy"/>
    <x v="10"/>
    <n v="62301"/>
    <x v="2"/>
    <s v="TEC-AC-10003657"/>
    <x v="2"/>
    <x v="11"/>
    <s v="Lenovo 17-Key USB Numeric Keypad"/>
    <n v="108.768"/>
    <n v="4"/>
    <n v="0.2"/>
    <x v="6742"/>
    <x v="2"/>
    <x v="1"/>
    <x v="0"/>
    <x v="2"/>
  </r>
  <r>
    <n v="9037"/>
    <s v="CA-2015-166492"/>
    <d v="2015-04-07T00:00:00"/>
    <d v="2015-04-10T00:00:00"/>
    <s v="First Class"/>
    <s v="RP-19390"/>
    <x v="261"/>
    <x v="0"/>
    <s v="United States"/>
    <s v="New York City"/>
    <x v="15"/>
    <n v="10035"/>
    <x v="3"/>
    <s v="OFF-PA-10002262"/>
    <x v="1"/>
    <x v="10"/>
    <s v="Xerox 192"/>
    <n v="25.92"/>
    <n v="4"/>
    <n v="0"/>
    <x v="245"/>
    <x v="0"/>
    <x v="1"/>
    <x v="1"/>
    <x v="3"/>
  </r>
  <r>
    <n v="9038"/>
    <s v="CA-2015-166492"/>
    <d v="2015-04-07T00:00:00"/>
    <d v="2015-04-10T00:00:00"/>
    <s v="First Class"/>
    <s v="RP-19390"/>
    <x v="261"/>
    <x v="0"/>
    <s v="United States"/>
    <s v="New York City"/>
    <x v="15"/>
    <n v="10035"/>
    <x v="3"/>
    <s v="OFF-ST-10002214"/>
    <x v="1"/>
    <x v="4"/>
    <s v="X-Rack File for Hanging Folders"/>
    <n v="22.58"/>
    <n v="2"/>
    <n v="0"/>
    <x v="2615"/>
    <x v="0"/>
    <x v="1"/>
    <x v="1"/>
    <x v="3"/>
  </r>
  <r>
    <n v="9039"/>
    <s v="CA-2017-157420"/>
    <d v="2017-11-21T00:00:00"/>
    <d v="2017-11-21T00:00:00"/>
    <s v="Same Day"/>
    <s v="HZ-14950"/>
    <x v="521"/>
    <x v="0"/>
    <s v="United States"/>
    <s v="Houston"/>
    <x v="5"/>
    <n v="77095"/>
    <x v="2"/>
    <s v="TEC-PH-10003555"/>
    <x v="2"/>
    <x v="7"/>
    <s v="Motorola HK250 Universal Bluetooth Headset"/>
    <n v="55.176000000000002"/>
    <n v="3"/>
    <n v="0.2"/>
    <x v="510"/>
    <x v="2"/>
    <x v="3"/>
    <x v="0"/>
    <x v="0"/>
  </r>
  <r>
    <n v="9040"/>
    <s v="CA-2016-117121"/>
    <d v="2016-12-17T00:00:00"/>
    <d v="2016-12-21T00:00:00"/>
    <s v="Standard Class"/>
    <s v="AB-10105"/>
    <x v="455"/>
    <x v="0"/>
    <s v="United States"/>
    <s v="Detroit"/>
    <x v="12"/>
    <n v="48205"/>
    <x v="2"/>
    <s v="OFF-BI-10000545"/>
    <x v="1"/>
    <x v="8"/>
    <s v="GBC Ibimaster 500 Manual ProClick Binding System"/>
    <n v="9892.74"/>
    <n v="13"/>
    <n v="0"/>
    <x v="6743"/>
    <x v="0"/>
    <x v="0"/>
    <x v="0"/>
    <x v="4"/>
  </r>
  <r>
    <n v="9041"/>
    <s v="CA-2014-138177"/>
    <d v="2014-09-19T00:00:00"/>
    <d v="2014-09-24T00:00:00"/>
    <s v="Standard Class"/>
    <s v="ND-18460"/>
    <x v="540"/>
    <x v="1"/>
    <s v="United States"/>
    <s v="Chandler"/>
    <x v="16"/>
    <n v="85224"/>
    <x v="1"/>
    <s v="FUR-TA-10004607"/>
    <x v="0"/>
    <x v="3"/>
    <s v="Hon 2111 Invitation Series Straight Table"/>
    <n v="73.915000000000006"/>
    <n v="1"/>
    <n v="0.5"/>
    <x v="6744"/>
    <x v="1"/>
    <x v="2"/>
    <x v="2"/>
    <x v="8"/>
  </r>
  <r>
    <n v="9042"/>
    <s v="CA-2014-114335"/>
    <d v="2014-09-28T00:00:00"/>
    <d v="2014-10-03T00:00:00"/>
    <s v="Standard Class"/>
    <s v="XP-21865"/>
    <x v="190"/>
    <x v="0"/>
    <s v="United States"/>
    <s v="Hollywood"/>
    <x v="2"/>
    <n v="33021"/>
    <x v="0"/>
    <s v="FUR-FU-10000277"/>
    <x v="0"/>
    <x v="5"/>
    <s v="Deflect-o DuraMat Antistatic Studded Beveled Mat for Medium Pile Carpeting"/>
    <n v="337.08800000000002"/>
    <n v="4"/>
    <n v="0.2"/>
    <x v="6745"/>
    <x v="2"/>
    <x v="2"/>
    <x v="2"/>
    <x v="8"/>
  </r>
  <r>
    <n v="9043"/>
    <s v="CA-2015-168760"/>
    <d v="2015-09-22T00:00:00"/>
    <d v="2015-09-26T00:00:00"/>
    <s v="Second Class"/>
    <s v="MM-18280"/>
    <x v="152"/>
    <x v="1"/>
    <s v="United States"/>
    <s v="Los Angeles"/>
    <x v="1"/>
    <n v="90049"/>
    <x v="1"/>
    <s v="OFF-AP-10004532"/>
    <x v="1"/>
    <x v="9"/>
    <s v="Kensington 6 Outlet Guardian Standard Surge Protector"/>
    <n v="61.44"/>
    <n v="3"/>
    <n v="0"/>
    <x v="650"/>
    <x v="0"/>
    <x v="1"/>
    <x v="2"/>
    <x v="8"/>
  </r>
  <r>
    <n v="9044"/>
    <s v="CA-2016-168830"/>
    <d v="2016-11-07T00:00:00"/>
    <d v="2016-11-13T00:00:00"/>
    <s v="Standard Class"/>
    <s v="ML-17395"/>
    <x v="504"/>
    <x v="1"/>
    <s v="United States"/>
    <s v="San Francisco"/>
    <x v="1"/>
    <n v="94122"/>
    <x v="1"/>
    <s v="TEC-AC-10003911"/>
    <x v="2"/>
    <x v="11"/>
    <s v="NETGEAR AC1750 Dual Band Gigabit Smart WiFi Router"/>
    <n v="479.97"/>
    <n v="3"/>
    <n v="0"/>
    <x v="662"/>
    <x v="0"/>
    <x v="0"/>
    <x v="0"/>
    <x v="0"/>
  </r>
  <r>
    <n v="9045"/>
    <s v="CA-2017-137463"/>
    <d v="2017-12-16T00:00:00"/>
    <d v="2017-12-20T00:00:00"/>
    <s v="Second Class"/>
    <s v="KM-16225"/>
    <x v="366"/>
    <x v="1"/>
    <s v="United States"/>
    <s v="Sunnyvale"/>
    <x v="1"/>
    <n v="94086"/>
    <x v="1"/>
    <s v="OFF-BI-10003196"/>
    <x v="1"/>
    <x v="8"/>
    <s v="Accohide Poly Flexible Ring Binders"/>
    <n v="5.984"/>
    <n v="2"/>
    <n v="0.2"/>
    <x v="6105"/>
    <x v="2"/>
    <x v="3"/>
    <x v="0"/>
    <x v="4"/>
  </r>
  <r>
    <n v="9046"/>
    <s v="CA-2017-137463"/>
    <d v="2017-12-16T00:00:00"/>
    <d v="2017-12-20T00:00:00"/>
    <s v="Second Class"/>
    <s v="KM-16225"/>
    <x v="366"/>
    <x v="1"/>
    <s v="United States"/>
    <s v="Sunnyvale"/>
    <x v="1"/>
    <n v="94086"/>
    <x v="1"/>
    <s v="TEC-AC-10000358"/>
    <x v="2"/>
    <x v="11"/>
    <s v="Imation Secure Drive + Hardware Encrypted USB flash drive - 16 GB"/>
    <n v="189.95"/>
    <n v="5"/>
    <n v="0"/>
    <x v="6746"/>
    <x v="0"/>
    <x v="3"/>
    <x v="0"/>
    <x v="4"/>
  </r>
  <r>
    <n v="9047"/>
    <s v="CA-2017-137463"/>
    <d v="2017-12-16T00:00:00"/>
    <d v="2017-12-20T00:00:00"/>
    <s v="Second Class"/>
    <s v="KM-16225"/>
    <x v="366"/>
    <x v="1"/>
    <s v="United States"/>
    <s v="Sunnyvale"/>
    <x v="1"/>
    <n v="94086"/>
    <x v="1"/>
    <s v="TEC-AC-10000057"/>
    <x v="2"/>
    <x v="11"/>
    <s v="Microsoft Natural Ergonomic Keyboard 4000"/>
    <n v="149.94999999999999"/>
    <n v="5"/>
    <n v="0"/>
    <x v="5314"/>
    <x v="0"/>
    <x v="3"/>
    <x v="0"/>
    <x v="4"/>
  </r>
  <r>
    <n v="9048"/>
    <s v="CA-2017-137463"/>
    <d v="2017-12-16T00:00:00"/>
    <d v="2017-12-20T00:00:00"/>
    <s v="Second Class"/>
    <s v="KM-16225"/>
    <x v="366"/>
    <x v="1"/>
    <s v="United States"/>
    <s v="Sunnyvale"/>
    <x v="1"/>
    <n v="94086"/>
    <x v="1"/>
    <s v="OFF-AR-10001988"/>
    <x v="1"/>
    <x v="6"/>
    <s v="Bulldog Table or Wall-Mount Pencil Sharpener"/>
    <n v="29.95"/>
    <n v="5"/>
    <n v="0"/>
    <x v="6747"/>
    <x v="0"/>
    <x v="3"/>
    <x v="0"/>
    <x v="4"/>
  </r>
  <r>
    <n v="9049"/>
    <s v="CA-2017-137463"/>
    <d v="2017-12-16T00:00:00"/>
    <d v="2017-12-20T00:00:00"/>
    <s v="Second Class"/>
    <s v="KM-16225"/>
    <x v="366"/>
    <x v="1"/>
    <s v="United States"/>
    <s v="Sunnyvale"/>
    <x v="1"/>
    <n v="94086"/>
    <x v="1"/>
    <s v="OFF-LA-10003498"/>
    <x v="1"/>
    <x v="2"/>
    <s v="Avery 475"/>
    <n v="44.4"/>
    <n v="3"/>
    <n v="0"/>
    <x v="1962"/>
    <x v="0"/>
    <x v="3"/>
    <x v="0"/>
    <x v="4"/>
  </r>
  <r>
    <n v="9050"/>
    <s v="CA-2014-124513"/>
    <d v="2014-09-21T00:00:00"/>
    <d v="2014-09-25T00:00:00"/>
    <s v="Standard Class"/>
    <s v="SL-20155"/>
    <x v="359"/>
    <x v="2"/>
    <s v="United States"/>
    <s v="New York City"/>
    <x v="15"/>
    <n v="10011"/>
    <x v="3"/>
    <s v="OFF-AR-10002956"/>
    <x v="1"/>
    <x v="6"/>
    <s v="Boston 16801 Nautilus Battery Pencil Sharpener"/>
    <n v="66.03"/>
    <n v="3"/>
    <n v="0"/>
    <x v="6748"/>
    <x v="0"/>
    <x v="2"/>
    <x v="2"/>
    <x v="8"/>
  </r>
  <r>
    <n v="9051"/>
    <s v="CA-2015-165554"/>
    <d v="2015-05-18T00:00:00"/>
    <d v="2015-05-22T00:00:00"/>
    <s v="Standard Class"/>
    <s v="AJ-10780"/>
    <x v="321"/>
    <x v="1"/>
    <s v="United States"/>
    <s v="Los Angeles"/>
    <x v="1"/>
    <n v="90004"/>
    <x v="1"/>
    <s v="OFF-PA-10003724"/>
    <x v="1"/>
    <x v="10"/>
    <s v="Wirebound Message Book, 4 per Page"/>
    <n v="10.86"/>
    <n v="2"/>
    <n v="0"/>
    <x v="2093"/>
    <x v="0"/>
    <x v="1"/>
    <x v="1"/>
    <x v="5"/>
  </r>
  <r>
    <n v="9052"/>
    <s v="CA-2014-141838"/>
    <d v="2014-03-26T00:00:00"/>
    <d v="2014-03-31T00:00:00"/>
    <s v="Second Class"/>
    <s v="DK-12835"/>
    <x v="460"/>
    <x v="1"/>
    <s v="United States"/>
    <s v="San Francisco"/>
    <x v="1"/>
    <n v="94122"/>
    <x v="1"/>
    <s v="OFF-AR-10004272"/>
    <x v="1"/>
    <x v="6"/>
    <s v="Newell 308"/>
    <n v="3.36"/>
    <n v="2"/>
    <n v="0"/>
    <x v="61"/>
    <x v="0"/>
    <x v="2"/>
    <x v="3"/>
    <x v="10"/>
  </r>
  <r>
    <n v="9053"/>
    <s v="CA-2014-141838"/>
    <d v="2014-03-26T00:00:00"/>
    <d v="2014-03-31T00:00:00"/>
    <s v="Second Class"/>
    <s v="DK-12835"/>
    <x v="460"/>
    <x v="1"/>
    <s v="United States"/>
    <s v="San Francisco"/>
    <x v="1"/>
    <n v="94122"/>
    <x v="1"/>
    <s v="OFF-BI-10003291"/>
    <x v="1"/>
    <x v="8"/>
    <s v="Wilson Jones Leather-Like Binders with DublLock Round Rings"/>
    <n v="27.936"/>
    <n v="4"/>
    <n v="0.2"/>
    <x v="705"/>
    <x v="2"/>
    <x v="2"/>
    <x v="3"/>
    <x v="10"/>
  </r>
  <r>
    <n v="9054"/>
    <s v="CA-2014-141838"/>
    <d v="2014-03-26T00:00:00"/>
    <d v="2014-03-31T00:00:00"/>
    <s v="Second Class"/>
    <s v="DK-12835"/>
    <x v="460"/>
    <x v="1"/>
    <s v="United States"/>
    <s v="San Francisco"/>
    <x v="1"/>
    <n v="94122"/>
    <x v="1"/>
    <s v="TEC-PH-10004100"/>
    <x v="2"/>
    <x v="7"/>
    <s v="Griffin GC17055 Auxiliary Audio Cable"/>
    <n v="28.783999999999999"/>
    <n v="2"/>
    <n v="0.2"/>
    <x v="6749"/>
    <x v="2"/>
    <x v="2"/>
    <x v="3"/>
    <x v="10"/>
  </r>
  <r>
    <n v="9055"/>
    <s v="CA-2017-117009"/>
    <d v="2017-09-22T00:00:00"/>
    <d v="2017-09-28T00:00:00"/>
    <s v="Standard Class"/>
    <s v="BK-11260"/>
    <x v="318"/>
    <x v="0"/>
    <s v="United States"/>
    <s v="Santa Ana"/>
    <x v="1"/>
    <n v="92704"/>
    <x v="1"/>
    <s v="OFF-SU-10001218"/>
    <x v="1"/>
    <x v="14"/>
    <s v="Fiskars Softgrip Scissors"/>
    <n v="21.96"/>
    <n v="2"/>
    <n v="0"/>
    <x v="5111"/>
    <x v="0"/>
    <x v="3"/>
    <x v="2"/>
    <x v="8"/>
  </r>
  <r>
    <n v="9056"/>
    <s v="CA-2015-128993"/>
    <d v="2015-09-12T00:00:00"/>
    <d v="2015-09-17T00:00:00"/>
    <s v="Second Class"/>
    <s v="CC-12670"/>
    <x v="113"/>
    <x v="0"/>
    <s v="United States"/>
    <s v="Seattle"/>
    <x v="4"/>
    <n v="98103"/>
    <x v="1"/>
    <s v="TEC-AC-10004209"/>
    <x v="2"/>
    <x v="11"/>
    <s v="Memorex Froggy Flash Drive 4 GB"/>
    <n v="21.98"/>
    <n v="2"/>
    <n v="0"/>
    <x v="6750"/>
    <x v="0"/>
    <x v="1"/>
    <x v="2"/>
    <x v="8"/>
  </r>
  <r>
    <n v="9057"/>
    <s v="CA-2015-160227"/>
    <d v="2015-11-02T00:00:00"/>
    <d v="2015-11-04T00:00:00"/>
    <s v="First Class"/>
    <s v="ED-13885"/>
    <x v="525"/>
    <x v="2"/>
    <s v="United States"/>
    <s v="New York City"/>
    <x v="15"/>
    <n v="10011"/>
    <x v="3"/>
    <s v="FUR-CH-10002073"/>
    <x v="0"/>
    <x v="1"/>
    <s v="Hon Olson Stacker Chairs"/>
    <n v="2621.3220000000001"/>
    <n v="11"/>
    <n v="0.1"/>
    <x v="6751"/>
    <x v="3"/>
    <x v="1"/>
    <x v="0"/>
    <x v="0"/>
  </r>
  <r>
    <n v="9058"/>
    <s v="CA-2015-149097"/>
    <d v="2015-10-20T00:00:00"/>
    <d v="2015-10-24T00:00:00"/>
    <s v="Standard Class"/>
    <s v="SV-20785"/>
    <x v="647"/>
    <x v="0"/>
    <s v="United States"/>
    <s v="Los Angeles"/>
    <x v="1"/>
    <n v="90045"/>
    <x v="1"/>
    <s v="FUR-FU-10003424"/>
    <x v="0"/>
    <x v="5"/>
    <s v="Nu-Dell Oak Frame"/>
    <n v="74.760000000000005"/>
    <n v="7"/>
    <n v="0"/>
    <x v="6752"/>
    <x v="0"/>
    <x v="1"/>
    <x v="0"/>
    <x v="2"/>
  </r>
  <r>
    <n v="9059"/>
    <s v="CA-2015-149097"/>
    <d v="2015-10-20T00:00:00"/>
    <d v="2015-10-24T00:00:00"/>
    <s v="Standard Class"/>
    <s v="SV-20785"/>
    <x v="647"/>
    <x v="0"/>
    <s v="United States"/>
    <s v="Los Angeles"/>
    <x v="1"/>
    <n v="90045"/>
    <x v="1"/>
    <s v="FUR-TA-10001086"/>
    <x v="0"/>
    <x v="3"/>
    <s v="SAFCO PlanMaster Boards, 60w x 37-1/2d, White Melamine"/>
    <n v="364.77600000000001"/>
    <n v="3"/>
    <n v="0.2"/>
    <x v="6753"/>
    <x v="2"/>
    <x v="1"/>
    <x v="0"/>
    <x v="2"/>
  </r>
  <r>
    <n v="9060"/>
    <s v="CA-2016-132304"/>
    <d v="2016-06-14T00:00:00"/>
    <d v="2016-06-18T00:00:00"/>
    <s v="Standard Class"/>
    <s v="AR-10825"/>
    <x v="255"/>
    <x v="1"/>
    <s v="United States"/>
    <s v="Seattle"/>
    <x v="4"/>
    <n v="98103"/>
    <x v="1"/>
    <s v="FUR-TA-10004619"/>
    <x v="0"/>
    <x v="3"/>
    <s v="Hon Non-Folding Utility Tables"/>
    <n v="1115.17"/>
    <n v="7"/>
    <n v="0"/>
    <x v="6754"/>
    <x v="0"/>
    <x v="0"/>
    <x v="1"/>
    <x v="1"/>
  </r>
  <r>
    <n v="9061"/>
    <s v="CA-2015-136420"/>
    <d v="2015-11-20T00:00:00"/>
    <d v="2015-11-21T00:00:00"/>
    <s v="First Class"/>
    <s v="CS-12250"/>
    <x v="294"/>
    <x v="1"/>
    <s v="United States"/>
    <s v="San Diego"/>
    <x v="1"/>
    <n v="92024"/>
    <x v="1"/>
    <s v="OFF-BI-10002854"/>
    <x v="1"/>
    <x v="8"/>
    <s v="Performers Binder/Pad Holder, Black"/>
    <n v="89.695999999999998"/>
    <n v="4"/>
    <n v="0.2"/>
    <x v="6755"/>
    <x v="2"/>
    <x v="1"/>
    <x v="0"/>
    <x v="0"/>
  </r>
  <r>
    <n v="9062"/>
    <s v="CA-2015-136420"/>
    <d v="2015-11-20T00:00:00"/>
    <d v="2015-11-21T00:00:00"/>
    <s v="First Class"/>
    <s v="CS-12250"/>
    <x v="294"/>
    <x v="1"/>
    <s v="United States"/>
    <s v="San Diego"/>
    <x v="1"/>
    <n v="92024"/>
    <x v="1"/>
    <s v="OFF-LA-10002762"/>
    <x v="1"/>
    <x v="2"/>
    <s v="Avery 485"/>
    <n v="50.12"/>
    <n v="4"/>
    <n v="0"/>
    <x v="6756"/>
    <x v="0"/>
    <x v="1"/>
    <x v="0"/>
    <x v="0"/>
  </r>
  <r>
    <n v="9063"/>
    <s v="CA-2016-101623"/>
    <d v="2016-02-28T00:00:00"/>
    <d v="2016-03-06T00:00:00"/>
    <s v="Standard Class"/>
    <s v="RR-19525"/>
    <x v="645"/>
    <x v="1"/>
    <s v="United States"/>
    <s v="New York City"/>
    <x v="15"/>
    <n v="10035"/>
    <x v="3"/>
    <s v="OFF-FA-10003495"/>
    <x v="1"/>
    <x v="13"/>
    <s v="Staples"/>
    <n v="36.479999999999997"/>
    <n v="6"/>
    <n v="0"/>
    <x v="6757"/>
    <x v="0"/>
    <x v="0"/>
    <x v="3"/>
    <x v="11"/>
  </r>
  <r>
    <n v="9064"/>
    <s v="US-2014-151015"/>
    <d v="2014-10-14T00:00:00"/>
    <d v="2014-10-20T00:00:00"/>
    <s v="Standard Class"/>
    <s v="BD-11500"/>
    <x v="214"/>
    <x v="0"/>
    <s v="United States"/>
    <s v="Chicago"/>
    <x v="10"/>
    <n v="60653"/>
    <x v="2"/>
    <s v="OFF-PA-10002581"/>
    <x v="1"/>
    <x v="10"/>
    <s v="Xerox 1951"/>
    <n v="322.19200000000001"/>
    <n v="13"/>
    <n v="0.2"/>
    <x v="6758"/>
    <x v="2"/>
    <x v="2"/>
    <x v="0"/>
    <x v="2"/>
  </r>
  <r>
    <n v="9065"/>
    <s v="US-2014-151015"/>
    <d v="2014-10-14T00:00:00"/>
    <d v="2014-10-20T00:00:00"/>
    <s v="Standard Class"/>
    <s v="BD-11500"/>
    <x v="214"/>
    <x v="0"/>
    <s v="United States"/>
    <s v="Chicago"/>
    <x v="10"/>
    <n v="60653"/>
    <x v="2"/>
    <s v="OFF-BI-10000343"/>
    <x v="1"/>
    <x v="8"/>
    <s v="Pressboard Covers with Storage Hooks, 9 1/2&quot; x 11&quot;, Light Blue"/>
    <n v="2.9460000000000002"/>
    <n v="3"/>
    <n v="0.8"/>
    <x v="6759"/>
    <x v="1"/>
    <x v="2"/>
    <x v="0"/>
    <x v="2"/>
  </r>
  <r>
    <n v="9066"/>
    <s v="US-2014-151015"/>
    <d v="2014-10-14T00:00:00"/>
    <d v="2014-10-20T00:00:00"/>
    <s v="Standard Class"/>
    <s v="BD-11500"/>
    <x v="214"/>
    <x v="0"/>
    <s v="United States"/>
    <s v="Chicago"/>
    <x v="10"/>
    <n v="60653"/>
    <x v="2"/>
    <s v="OFF-PA-10001184"/>
    <x v="1"/>
    <x v="10"/>
    <s v="Xerox 1903"/>
    <n v="19.135999999999999"/>
    <n v="4"/>
    <n v="0.2"/>
    <x v="6760"/>
    <x v="2"/>
    <x v="2"/>
    <x v="0"/>
    <x v="2"/>
  </r>
  <r>
    <n v="9067"/>
    <s v="CA-2017-152968"/>
    <d v="2017-05-26T00:00:00"/>
    <d v="2017-05-30T00:00:00"/>
    <s v="Standard Class"/>
    <s v="BM-11785"/>
    <x v="298"/>
    <x v="0"/>
    <s v="United States"/>
    <s v="Harrisonburg"/>
    <x v="17"/>
    <n v="22801"/>
    <x v="0"/>
    <s v="TEC-AC-10000521"/>
    <x v="2"/>
    <x v="11"/>
    <s v="Verbatim Slim CD and DVD Storage Cases, 50/Pack"/>
    <n v="23.08"/>
    <n v="2"/>
    <n v="0"/>
    <x v="5813"/>
    <x v="0"/>
    <x v="3"/>
    <x v="1"/>
    <x v="5"/>
  </r>
  <r>
    <n v="9068"/>
    <s v="CA-2016-150077"/>
    <d v="2016-02-04T00:00:00"/>
    <d v="2016-02-10T00:00:00"/>
    <s v="Standard Class"/>
    <s v="MS-17365"/>
    <x v="333"/>
    <x v="0"/>
    <s v="United States"/>
    <s v="Rockville"/>
    <x v="39"/>
    <n v="20852"/>
    <x v="3"/>
    <s v="TEC-PH-10002890"/>
    <x v="2"/>
    <x v="7"/>
    <s v="AT&amp;T 17929 Lendline Telephone"/>
    <n v="90.48"/>
    <n v="2"/>
    <n v="0"/>
    <x v="4086"/>
    <x v="0"/>
    <x v="0"/>
    <x v="3"/>
    <x v="11"/>
  </r>
  <r>
    <n v="9069"/>
    <s v="CA-2016-106278"/>
    <d v="2016-09-02T00:00:00"/>
    <d v="2016-09-05T00:00:00"/>
    <s v="Second Class"/>
    <s v="BM-11140"/>
    <x v="78"/>
    <x v="0"/>
    <s v="United States"/>
    <s v="Des Moines"/>
    <x v="4"/>
    <n v="98198"/>
    <x v="1"/>
    <s v="FUR-CH-10003061"/>
    <x v="0"/>
    <x v="1"/>
    <s v="Global Leather Task Chair, Black"/>
    <n v="215.976"/>
    <n v="3"/>
    <n v="0.2"/>
    <x v="1908"/>
    <x v="2"/>
    <x v="0"/>
    <x v="2"/>
    <x v="8"/>
  </r>
  <r>
    <n v="9070"/>
    <s v="CA-2016-106278"/>
    <d v="2016-09-02T00:00:00"/>
    <d v="2016-09-05T00:00:00"/>
    <s v="Second Class"/>
    <s v="BM-11140"/>
    <x v="78"/>
    <x v="0"/>
    <s v="United States"/>
    <s v="Des Moines"/>
    <x v="4"/>
    <n v="98198"/>
    <x v="1"/>
    <s v="OFF-EN-10003567"/>
    <x v="1"/>
    <x v="12"/>
    <s v="Inter-Office Recycled Envelopes, Brown Kraft, Button-String,10&quot; x 13&quot; , 100/Box"/>
    <n v="65.94"/>
    <n v="3"/>
    <n v="0"/>
    <x v="6761"/>
    <x v="0"/>
    <x v="0"/>
    <x v="2"/>
    <x v="8"/>
  </r>
  <r>
    <n v="9071"/>
    <s v="CA-2017-147550"/>
    <d v="2017-12-04T00:00:00"/>
    <d v="2017-12-05T00:00:00"/>
    <s v="First Class"/>
    <s v="KE-16420"/>
    <x v="722"/>
    <x v="1"/>
    <s v="United States"/>
    <s v="Philadelphia"/>
    <x v="9"/>
    <n v="19134"/>
    <x v="3"/>
    <s v="FUR-FU-10001918"/>
    <x v="0"/>
    <x v="5"/>
    <s v="C-Line Cubicle Keepers Polyproplyene Holder With Velcro Backings"/>
    <n v="11.352"/>
    <n v="3"/>
    <n v="0.2"/>
    <x v="6762"/>
    <x v="2"/>
    <x v="3"/>
    <x v="0"/>
    <x v="4"/>
  </r>
  <r>
    <n v="9072"/>
    <s v="CA-2015-136105"/>
    <d v="2015-06-12T00:00:00"/>
    <d v="2015-06-16T00:00:00"/>
    <s v="Standard Class"/>
    <s v="SZ-20035"/>
    <x v="449"/>
    <x v="2"/>
    <s v="United States"/>
    <s v="Columbus"/>
    <x v="14"/>
    <n v="47201"/>
    <x v="2"/>
    <s v="OFF-ST-10002444"/>
    <x v="1"/>
    <x v="4"/>
    <s v="Recycled Eldon Regeneration Jumbo File"/>
    <n v="24.56"/>
    <n v="2"/>
    <n v="0"/>
    <x v="725"/>
    <x v="0"/>
    <x v="1"/>
    <x v="1"/>
    <x v="1"/>
  </r>
  <r>
    <n v="9073"/>
    <s v="CA-2016-142524"/>
    <d v="2016-09-04T00:00:00"/>
    <d v="2016-09-08T00:00:00"/>
    <s v="Standard Class"/>
    <s v="MB-18085"/>
    <x v="469"/>
    <x v="0"/>
    <s v="United States"/>
    <s v="Springfield"/>
    <x v="25"/>
    <n v="65807"/>
    <x v="2"/>
    <s v="OFF-EN-10003286"/>
    <x v="1"/>
    <x v="12"/>
    <s v="Staple envelope"/>
    <n v="16.559999999999999"/>
    <n v="2"/>
    <n v="0"/>
    <x v="6616"/>
    <x v="0"/>
    <x v="0"/>
    <x v="2"/>
    <x v="8"/>
  </r>
  <r>
    <n v="9074"/>
    <s v="CA-2016-142524"/>
    <d v="2016-09-04T00:00:00"/>
    <d v="2016-09-08T00:00:00"/>
    <s v="Standard Class"/>
    <s v="MB-18085"/>
    <x v="469"/>
    <x v="0"/>
    <s v="United States"/>
    <s v="Springfield"/>
    <x v="25"/>
    <n v="65807"/>
    <x v="2"/>
    <s v="TEC-AC-10000109"/>
    <x v="2"/>
    <x v="11"/>
    <s v="Sony Micro Vault Click 16 GB USB 2.0 Flash Drive"/>
    <n v="279.95"/>
    <n v="5"/>
    <n v="0"/>
    <x v="6763"/>
    <x v="0"/>
    <x v="0"/>
    <x v="2"/>
    <x v="8"/>
  </r>
  <r>
    <n v="9075"/>
    <s v="CA-2014-136336"/>
    <d v="2014-04-21T00:00:00"/>
    <d v="2014-04-26T00:00:00"/>
    <s v="Standard Class"/>
    <s v="DB-13555"/>
    <x v="587"/>
    <x v="1"/>
    <s v="United States"/>
    <s v="Henderson"/>
    <x v="0"/>
    <n v="42420"/>
    <x v="0"/>
    <s v="OFF-ST-10002574"/>
    <x v="1"/>
    <x v="4"/>
    <s v="SAFCO Commercial Wire Shelving, Black"/>
    <n v="828.84"/>
    <n v="6"/>
    <n v="0"/>
    <x v="232"/>
    <x v="0"/>
    <x v="2"/>
    <x v="1"/>
    <x v="3"/>
  </r>
  <r>
    <n v="9076"/>
    <s v="US-2015-136259"/>
    <d v="2015-11-05T00:00:00"/>
    <d v="2015-11-08T00:00:00"/>
    <s v="First Class"/>
    <s v="CB-12415"/>
    <x v="558"/>
    <x v="0"/>
    <s v="United States"/>
    <s v="Lakewood"/>
    <x v="24"/>
    <n v="44107"/>
    <x v="3"/>
    <s v="OFF-BI-10000773"/>
    <x v="1"/>
    <x v="8"/>
    <s v="Insertable Tab Post Binder Dividers"/>
    <n v="7.218"/>
    <n v="3"/>
    <n v="0.7"/>
    <x v="583"/>
    <x v="1"/>
    <x v="1"/>
    <x v="0"/>
    <x v="0"/>
  </r>
  <r>
    <n v="9077"/>
    <s v="US-2015-136259"/>
    <d v="2015-11-05T00:00:00"/>
    <d v="2015-11-08T00:00:00"/>
    <s v="First Class"/>
    <s v="CB-12415"/>
    <x v="558"/>
    <x v="0"/>
    <s v="United States"/>
    <s v="Lakewood"/>
    <x v="24"/>
    <n v="44107"/>
    <x v="3"/>
    <s v="OFF-SU-10004661"/>
    <x v="1"/>
    <x v="14"/>
    <s v="Acme Titanium Bonded Scissors"/>
    <n v="27.2"/>
    <n v="4"/>
    <n v="0.2"/>
    <x v="6764"/>
    <x v="2"/>
    <x v="1"/>
    <x v="0"/>
    <x v="0"/>
  </r>
  <r>
    <n v="9078"/>
    <s v="US-2014-124625"/>
    <d v="2014-11-03T00:00:00"/>
    <d v="2014-11-07T00:00:00"/>
    <s v="Standard Class"/>
    <s v="SP-20650"/>
    <x v="70"/>
    <x v="1"/>
    <s v="United States"/>
    <s v="Omaha"/>
    <x v="8"/>
    <n v="68104"/>
    <x v="2"/>
    <s v="TEC-AC-10003280"/>
    <x v="2"/>
    <x v="11"/>
    <s v="Belkin F8E887 USB Wired Ergonomic Keyboard"/>
    <n v="89.97"/>
    <n v="3"/>
    <n v="0"/>
    <x v="2913"/>
    <x v="0"/>
    <x v="2"/>
    <x v="0"/>
    <x v="0"/>
  </r>
  <r>
    <n v="9079"/>
    <s v="CA-2016-108105"/>
    <d v="2016-02-16T00:00:00"/>
    <d v="2016-02-23T00:00:00"/>
    <s v="Standard Class"/>
    <s v="GW-14605"/>
    <x v="543"/>
    <x v="0"/>
    <s v="United States"/>
    <s v="Henderson"/>
    <x v="0"/>
    <n v="42420"/>
    <x v="0"/>
    <s v="FUR-FU-10003773"/>
    <x v="0"/>
    <x v="5"/>
    <s v="Eldon Cleatmat Plus Chair Mats for High Pile Carpets"/>
    <n v="318.08"/>
    <n v="4"/>
    <n v="0"/>
    <x v="6765"/>
    <x v="0"/>
    <x v="0"/>
    <x v="3"/>
    <x v="11"/>
  </r>
  <r>
    <n v="9080"/>
    <s v="CA-2016-108105"/>
    <d v="2016-02-16T00:00:00"/>
    <d v="2016-02-23T00:00:00"/>
    <s v="Standard Class"/>
    <s v="GW-14605"/>
    <x v="543"/>
    <x v="0"/>
    <s v="United States"/>
    <s v="Henderson"/>
    <x v="0"/>
    <n v="42420"/>
    <x v="0"/>
    <s v="OFF-BI-10002412"/>
    <x v="1"/>
    <x v="8"/>
    <s v="Wilson Jones “Snap” Scratch Pad Binder Tool for Ring Binders"/>
    <n v="5.8"/>
    <n v="1"/>
    <n v="0"/>
    <x v="6766"/>
    <x v="0"/>
    <x v="0"/>
    <x v="3"/>
    <x v="11"/>
  </r>
  <r>
    <n v="9081"/>
    <s v="CA-2017-166898"/>
    <d v="2017-09-11T00:00:00"/>
    <d v="2017-09-13T00:00:00"/>
    <s v="Second Class"/>
    <s v="KH-16630"/>
    <x v="175"/>
    <x v="1"/>
    <s v="United States"/>
    <s v="Santa Ana"/>
    <x v="1"/>
    <n v="92704"/>
    <x v="1"/>
    <s v="TEC-PH-10002564"/>
    <x v="2"/>
    <x v="7"/>
    <s v="OtterBox Defender Series Case - Samsung Galaxy S4"/>
    <n v="143.952"/>
    <n v="6"/>
    <n v="0.2"/>
    <x v="5486"/>
    <x v="2"/>
    <x v="3"/>
    <x v="2"/>
    <x v="8"/>
  </r>
  <r>
    <n v="9082"/>
    <s v="CA-2017-166898"/>
    <d v="2017-09-11T00:00:00"/>
    <d v="2017-09-13T00:00:00"/>
    <s v="Second Class"/>
    <s v="KH-16630"/>
    <x v="175"/>
    <x v="1"/>
    <s v="United States"/>
    <s v="Santa Ana"/>
    <x v="1"/>
    <n v="92704"/>
    <x v="1"/>
    <s v="OFF-PA-10002262"/>
    <x v="1"/>
    <x v="10"/>
    <s v="Xerox 192"/>
    <n v="19.440000000000001"/>
    <n v="3"/>
    <n v="0"/>
    <x v="551"/>
    <x v="0"/>
    <x v="3"/>
    <x v="2"/>
    <x v="8"/>
  </r>
  <r>
    <n v="9083"/>
    <s v="CA-2017-169005"/>
    <d v="2017-11-02T00:00:00"/>
    <d v="2017-11-06T00:00:00"/>
    <s v="Standard Class"/>
    <s v="BG-11035"/>
    <x v="767"/>
    <x v="0"/>
    <s v="United States"/>
    <s v="Springfield"/>
    <x v="17"/>
    <n v="22153"/>
    <x v="0"/>
    <s v="OFF-AR-10000246"/>
    <x v="1"/>
    <x v="6"/>
    <s v="Newell 318"/>
    <n v="5.56"/>
    <n v="2"/>
    <n v="0"/>
    <x v="356"/>
    <x v="0"/>
    <x v="3"/>
    <x v="0"/>
    <x v="0"/>
  </r>
  <r>
    <n v="9084"/>
    <s v="CA-2015-104038"/>
    <d v="2015-02-06T00:00:00"/>
    <d v="2015-02-08T00:00:00"/>
    <s v="First Class"/>
    <s v="LO-17170"/>
    <x v="628"/>
    <x v="1"/>
    <s v="United States"/>
    <s v="Suffolk"/>
    <x v="17"/>
    <n v="23434"/>
    <x v="0"/>
    <s v="OFF-ST-10002554"/>
    <x v="1"/>
    <x v="4"/>
    <s v="Tennsco Industrial Shelving"/>
    <n v="146.72999999999999"/>
    <n v="3"/>
    <n v="0"/>
    <x v="5424"/>
    <x v="0"/>
    <x v="1"/>
    <x v="3"/>
    <x v="11"/>
  </r>
  <r>
    <n v="9085"/>
    <s v="CA-2015-104038"/>
    <d v="2015-02-06T00:00:00"/>
    <d v="2015-02-08T00:00:00"/>
    <s v="First Class"/>
    <s v="LO-17170"/>
    <x v="628"/>
    <x v="1"/>
    <s v="United States"/>
    <s v="Suffolk"/>
    <x v="17"/>
    <n v="23434"/>
    <x v="0"/>
    <s v="OFF-PA-10002751"/>
    <x v="1"/>
    <x v="10"/>
    <s v="Xerox 1920"/>
    <n v="29.9"/>
    <n v="5"/>
    <n v="0"/>
    <x v="4295"/>
    <x v="0"/>
    <x v="1"/>
    <x v="3"/>
    <x v="11"/>
  </r>
  <r>
    <n v="9086"/>
    <s v="CA-2016-126102"/>
    <d v="2016-09-10T00:00:00"/>
    <d v="2016-09-12T00:00:00"/>
    <s v="Second Class"/>
    <s v="DV-13465"/>
    <x v="231"/>
    <x v="0"/>
    <s v="United States"/>
    <s v="Los Angeles"/>
    <x v="1"/>
    <n v="90049"/>
    <x v="1"/>
    <s v="OFF-BI-10004318"/>
    <x v="1"/>
    <x v="8"/>
    <s v="Ibico EB-19 Dual Function Manual Binding System"/>
    <n v="276.78399999999999"/>
    <n v="2"/>
    <n v="0.2"/>
    <x v="5560"/>
    <x v="2"/>
    <x v="0"/>
    <x v="2"/>
    <x v="8"/>
  </r>
  <r>
    <n v="9087"/>
    <s v="CA-2016-143406"/>
    <d v="2016-09-26T00:00:00"/>
    <d v="2016-09-30T00:00:00"/>
    <s v="Standard Class"/>
    <s v="LR-17035"/>
    <x v="756"/>
    <x v="1"/>
    <s v="United States"/>
    <s v="Houston"/>
    <x v="5"/>
    <n v="77041"/>
    <x v="2"/>
    <s v="OFF-AP-10001564"/>
    <x v="1"/>
    <x v="9"/>
    <s v="Hoover Commercial Lightweight Upright Vacuum with E-Z Empty Dirt Cup"/>
    <n v="93.031999999999996"/>
    <n v="2"/>
    <n v="0.8"/>
    <x v="6767"/>
    <x v="1"/>
    <x v="0"/>
    <x v="2"/>
    <x v="8"/>
  </r>
  <r>
    <n v="9088"/>
    <s v="CA-2016-143406"/>
    <d v="2016-09-26T00:00:00"/>
    <d v="2016-09-30T00:00:00"/>
    <s v="Standard Class"/>
    <s v="LR-17035"/>
    <x v="756"/>
    <x v="1"/>
    <s v="United States"/>
    <s v="Houston"/>
    <x v="5"/>
    <n v="77041"/>
    <x v="2"/>
    <s v="FUR-CH-10000513"/>
    <x v="0"/>
    <x v="1"/>
    <s v="High-Back Leather Manager's Chair"/>
    <n v="454.96499999999997"/>
    <n v="5"/>
    <n v="0.3"/>
    <x v="6768"/>
    <x v="1"/>
    <x v="0"/>
    <x v="2"/>
    <x v="8"/>
  </r>
  <r>
    <n v="9089"/>
    <s v="CA-2015-150308"/>
    <d v="2015-12-15T00:00:00"/>
    <d v="2015-12-20T00:00:00"/>
    <s v="Standard Class"/>
    <s v="RR-19525"/>
    <x v="645"/>
    <x v="1"/>
    <s v="United States"/>
    <s v="Cary"/>
    <x v="3"/>
    <n v="27511"/>
    <x v="0"/>
    <s v="TEC-PH-10001433"/>
    <x v="2"/>
    <x v="7"/>
    <s v="Cisco Small Business SPA 502G VoIP phone"/>
    <n v="246.16800000000001"/>
    <n v="3"/>
    <n v="0.2"/>
    <x v="2299"/>
    <x v="2"/>
    <x v="1"/>
    <x v="0"/>
    <x v="4"/>
  </r>
  <r>
    <n v="9090"/>
    <s v="CA-2016-131093"/>
    <d v="2016-09-17T00:00:00"/>
    <d v="2016-09-20T00:00:00"/>
    <s v="Second Class"/>
    <s v="TS-21610"/>
    <x v="59"/>
    <x v="0"/>
    <s v="United States"/>
    <s v="Springfield"/>
    <x v="24"/>
    <n v="45503"/>
    <x v="3"/>
    <s v="OFF-ST-10002790"/>
    <x v="1"/>
    <x v="4"/>
    <s v="Safco Industrial Shelving"/>
    <n v="295.39999999999998"/>
    <n v="5"/>
    <n v="0.2"/>
    <x v="6769"/>
    <x v="2"/>
    <x v="0"/>
    <x v="2"/>
    <x v="8"/>
  </r>
  <r>
    <n v="9091"/>
    <s v="US-2017-148831"/>
    <d v="2017-10-13T00:00:00"/>
    <d v="2017-10-15T00:00:00"/>
    <s v="First Class"/>
    <s v="AH-10210"/>
    <x v="117"/>
    <x v="0"/>
    <s v="United States"/>
    <s v="Louisville"/>
    <x v="0"/>
    <n v="40214"/>
    <x v="0"/>
    <s v="OFF-ST-10002974"/>
    <x v="1"/>
    <x v="4"/>
    <s v="Trav-L-File Heavy-Duty Shuttle II, Black"/>
    <n v="348.56"/>
    <n v="8"/>
    <n v="0"/>
    <x v="6770"/>
    <x v="0"/>
    <x v="3"/>
    <x v="0"/>
    <x v="2"/>
  </r>
  <r>
    <n v="9092"/>
    <s v="CA-2015-162950"/>
    <d v="2015-06-28T00:00:00"/>
    <d v="2015-07-03T00:00:00"/>
    <s v="Second Class"/>
    <s v="DW-13585"/>
    <x v="61"/>
    <x v="1"/>
    <s v="United States"/>
    <s v="Troy"/>
    <x v="24"/>
    <n v="45373"/>
    <x v="3"/>
    <s v="OFF-PA-10003177"/>
    <x v="1"/>
    <x v="10"/>
    <s v="Xerox 1999"/>
    <n v="15.552"/>
    <n v="3"/>
    <n v="0.2"/>
    <x v="12"/>
    <x v="2"/>
    <x v="1"/>
    <x v="1"/>
    <x v="1"/>
  </r>
  <r>
    <n v="9093"/>
    <s v="CA-2015-162950"/>
    <d v="2015-06-28T00:00:00"/>
    <d v="2015-07-03T00:00:00"/>
    <s v="Second Class"/>
    <s v="DW-13585"/>
    <x v="61"/>
    <x v="1"/>
    <s v="United States"/>
    <s v="Troy"/>
    <x v="24"/>
    <n v="45373"/>
    <x v="3"/>
    <s v="FUR-BO-10001918"/>
    <x v="0"/>
    <x v="0"/>
    <s v="Sauder Forest Hills Library with Doors, Woodland Oak Finish"/>
    <n v="482.94"/>
    <n v="6"/>
    <n v="0.5"/>
    <x v="6771"/>
    <x v="1"/>
    <x v="1"/>
    <x v="1"/>
    <x v="1"/>
  </r>
  <r>
    <n v="9094"/>
    <s v="US-2015-132836"/>
    <d v="2015-06-01T00:00:00"/>
    <d v="2015-06-05T00:00:00"/>
    <s v="Standard Class"/>
    <s v="AJ-10945"/>
    <x v="219"/>
    <x v="0"/>
    <s v="United States"/>
    <s v="Detroit"/>
    <x v="12"/>
    <n v="48227"/>
    <x v="2"/>
    <s v="TEC-PH-10001299"/>
    <x v="2"/>
    <x v="7"/>
    <s v="Polycom CX300 Desktop Phone USB VoIP phone"/>
    <n v="299.98"/>
    <n v="2"/>
    <n v="0"/>
    <x v="4195"/>
    <x v="0"/>
    <x v="1"/>
    <x v="1"/>
    <x v="1"/>
  </r>
  <r>
    <n v="9095"/>
    <s v="US-2015-132836"/>
    <d v="2015-06-01T00:00:00"/>
    <d v="2015-06-05T00:00:00"/>
    <s v="Standard Class"/>
    <s v="AJ-10945"/>
    <x v="219"/>
    <x v="0"/>
    <s v="United States"/>
    <s v="Detroit"/>
    <x v="12"/>
    <n v="48227"/>
    <x v="2"/>
    <s v="OFF-BI-10004224"/>
    <x v="1"/>
    <x v="8"/>
    <s v="Catalog Binders with Expanding Posts"/>
    <n v="403.68"/>
    <n v="6"/>
    <n v="0"/>
    <x v="6772"/>
    <x v="0"/>
    <x v="1"/>
    <x v="1"/>
    <x v="1"/>
  </r>
  <r>
    <n v="9096"/>
    <s v="US-2015-132836"/>
    <d v="2015-06-01T00:00:00"/>
    <d v="2015-06-05T00:00:00"/>
    <s v="Standard Class"/>
    <s v="AJ-10945"/>
    <x v="219"/>
    <x v="0"/>
    <s v="United States"/>
    <s v="Detroit"/>
    <x v="12"/>
    <n v="48227"/>
    <x v="2"/>
    <s v="TEC-PH-10001300"/>
    <x v="2"/>
    <x v="7"/>
    <s v="iKross Bluetooth Portable Keyboard + Cell Phone Stand Holder + Brush for Apple iPhone 5S 5C 5, 4S 4"/>
    <n v="41.9"/>
    <n v="2"/>
    <n v="0"/>
    <x v="6773"/>
    <x v="0"/>
    <x v="1"/>
    <x v="1"/>
    <x v="1"/>
  </r>
  <r>
    <n v="9097"/>
    <s v="US-2015-132836"/>
    <d v="2015-06-01T00:00:00"/>
    <d v="2015-06-05T00:00:00"/>
    <s v="Standard Class"/>
    <s v="AJ-10945"/>
    <x v="219"/>
    <x v="0"/>
    <s v="United States"/>
    <s v="Detroit"/>
    <x v="12"/>
    <n v="48227"/>
    <x v="2"/>
    <s v="OFF-LA-10004178"/>
    <x v="1"/>
    <x v="2"/>
    <s v="Avery 491"/>
    <n v="28.91"/>
    <n v="7"/>
    <n v="0"/>
    <x v="1359"/>
    <x v="0"/>
    <x v="1"/>
    <x v="1"/>
    <x v="1"/>
  </r>
  <r>
    <n v="9098"/>
    <s v="US-2014-158365"/>
    <d v="2014-04-12T00:00:00"/>
    <d v="2014-04-17T00:00:00"/>
    <s v="Standard Class"/>
    <s v="SV-20785"/>
    <x v="647"/>
    <x v="0"/>
    <s v="United States"/>
    <s v="Bloomington"/>
    <x v="14"/>
    <n v="47401"/>
    <x v="2"/>
    <s v="OFF-PA-10000289"/>
    <x v="1"/>
    <x v="10"/>
    <s v="Xerox 213"/>
    <n v="32.4"/>
    <n v="5"/>
    <n v="0"/>
    <x v="56"/>
    <x v="0"/>
    <x v="2"/>
    <x v="1"/>
    <x v="3"/>
  </r>
  <r>
    <n v="9099"/>
    <s v="CA-2017-152933"/>
    <d v="2017-10-12T00:00:00"/>
    <d v="2017-10-16T00:00:00"/>
    <s v="Standard Class"/>
    <s v="MG-17650"/>
    <x v="377"/>
    <x v="2"/>
    <s v="United States"/>
    <s v="Dallas"/>
    <x v="5"/>
    <n v="75081"/>
    <x v="2"/>
    <s v="TEC-PH-10002085"/>
    <x v="2"/>
    <x v="7"/>
    <s v="Clarity 53712"/>
    <n v="369.54399999999998"/>
    <n v="7"/>
    <n v="0.2"/>
    <x v="6774"/>
    <x v="2"/>
    <x v="3"/>
    <x v="0"/>
    <x v="2"/>
  </r>
  <r>
    <n v="9100"/>
    <s v="CA-2017-152933"/>
    <d v="2017-10-12T00:00:00"/>
    <d v="2017-10-16T00:00:00"/>
    <s v="Standard Class"/>
    <s v="MG-17650"/>
    <x v="377"/>
    <x v="2"/>
    <s v="United States"/>
    <s v="Dallas"/>
    <x v="5"/>
    <n v="75081"/>
    <x v="2"/>
    <s v="OFF-PA-10001934"/>
    <x v="1"/>
    <x v="10"/>
    <s v="Xerox 1993"/>
    <n v="10.368"/>
    <n v="2"/>
    <n v="0.2"/>
    <x v="4413"/>
    <x v="2"/>
    <x v="3"/>
    <x v="0"/>
    <x v="2"/>
  </r>
  <r>
    <n v="9101"/>
    <s v="CA-2017-152933"/>
    <d v="2017-10-12T00:00:00"/>
    <d v="2017-10-16T00:00:00"/>
    <s v="Standard Class"/>
    <s v="MG-17650"/>
    <x v="377"/>
    <x v="2"/>
    <s v="United States"/>
    <s v="Dallas"/>
    <x v="5"/>
    <n v="75081"/>
    <x v="2"/>
    <s v="TEC-AC-10003033"/>
    <x v="2"/>
    <x v="11"/>
    <s v="Plantronics CS510 - Over-the-Head monaural Wireless Headset System"/>
    <n v="791.88"/>
    <n v="3"/>
    <n v="0.2"/>
    <x v="6775"/>
    <x v="2"/>
    <x v="3"/>
    <x v="0"/>
    <x v="2"/>
  </r>
  <r>
    <n v="9102"/>
    <s v="CA-2015-163181"/>
    <d v="2015-11-07T00:00:00"/>
    <d v="2015-11-12T00:00:00"/>
    <s v="Standard Class"/>
    <s v="AB-10105"/>
    <x v="455"/>
    <x v="0"/>
    <s v="United States"/>
    <s v="Houston"/>
    <x v="5"/>
    <n v="77041"/>
    <x v="2"/>
    <s v="OFF-AR-10001683"/>
    <x v="1"/>
    <x v="6"/>
    <s v="Lumber Crayons"/>
    <n v="23.64"/>
    <n v="3"/>
    <n v="0.2"/>
    <x v="6776"/>
    <x v="2"/>
    <x v="1"/>
    <x v="0"/>
    <x v="0"/>
  </r>
  <r>
    <n v="9103"/>
    <s v="CA-2015-163181"/>
    <d v="2015-11-07T00:00:00"/>
    <d v="2015-11-12T00:00:00"/>
    <s v="Standard Class"/>
    <s v="AB-10105"/>
    <x v="455"/>
    <x v="0"/>
    <s v="United States"/>
    <s v="Houston"/>
    <x v="5"/>
    <n v="77041"/>
    <x v="2"/>
    <s v="OFF-ST-10001713"/>
    <x v="1"/>
    <x v="4"/>
    <s v="Gould Plastics 9-Pocket Panel Bin, 18-3/8w x 5-1/4d x 20-1/2h, Black"/>
    <n v="84.784000000000006"/>
    <n v="2"/>
    <n v="0.2"/>
    <x v="2986"/>
    <x v="2"/>
    <x v="1"/>
    <x v="0"/>
    <x v="0"/>
  </r>
  <r>
    <n v="9104"/>
    <s v="CA-2015-163181"/>
    <d v="2015-11-07T00:00:00"/>
    <d v="2015-11-12T00:00:00"/>
    <s v="Standard Class"/>
    <s v="AB-10105"/>
    <x v="455"/>
    <x v="0"/>
    <s v="United States"/>
    <s v="Houston"/>
    <x v="5"/>
    <n v="77041"/>
    <x v="2"/>
    <s v="FUR-FU-10000193"/>
    <x v="0"/>
    <x v="5"/>
    <s v="Tenex Chairmats For Use with Hard Floors"/>
    <n v="64.959999999999994"/>
    <n v="5"/>
    <n v="0.6"/>
    <x v="6777"/>
    <x v="1"/>
    <x v="1"/>
    <x v="0"/>
    <x v="0"/>
  </r>
  <r>
    <n v="9105"/>
    <s v="CA-2015-163181"/>
    <d v="2015-11-07T00:00:00"/>
    <d v="2015-11-12T00:00:00"/>
    <s v="Standard Class"/>
    <s v="AB-10105"/>
    <x v="455"/>
    <x v="0"/>
    <s v="United States"/>
    <s v="Houston"/>
    <x v="5"/>
    <n v="77041"/>
    <x v="2"/>
    <s v="OFF-BI-10000474"/>
    <x v="1"/>
    <x v="8"/>
    <s v="Avery Recycled Flexi-View Covers for Binding Systems"/>
    <n v="32.06"/>
    <n v="10"/>
    <n v="0.8"/>
    <x v="6778"/>
    <x v="1"/>
    <x v="1"/>
    <x v="0"/>
    <x v="0"/>
  </r>
  <r>
    <n v="9106"/>
    <s v="CA-2015-163181"/>
    <d v="2015-11-07T00:00:00"/>
    <d v="2015-11-12T00:00:00"/>
    <s v="Standard Class"/>
    <s v="AB-10105"/>
    <x v="455"/>
    <x v="0"/>
    <s v="United States"/>
    <s v="Houston"/>
    <x v="5"/>
    <n v="77041"/>
    <x v="2"/>
    <s v="OFF-ST-10000129"/>
    <x v="1"/>
    <x v="4"/>
    <s v="Fellowes Recycled Storage Drawers"/>
    <n v="177.648"/>
    <n v="2"/>
    <n v="0.2"/>
    <x v="6779"/>
    <x v="2"/>
    <x v="1"/>
    <x v="0"/>
    <x v="0"/>
  </r>
  <r>
    <n v="9107"/>
    <s v="CA-2015-163181"/>
    <d v="2015-11-07T00:00:00"/>
    <d v="2015-11-12T00:00:00"/>
    <s v="Standard Class"/>
    <s v="AB-10105"/>
    <x v="455"/>
    <x v="0"/>
    <s v="United States"/>
    <s v="Houston"/>
    <x v="5"/>
    <n v="77041"/>
    <x v="2"/>
    <s v="TEC-MA-10001016"/>
    <x v="2"/>
    <x v="15"/>
    <s v="Canon PC170 Desktop Personal Copier"/>
    <n v="287.91000000000003"/>
    <n v="3"/>
    <n v="0.4"/>
    <x v="3419"/>
    <x v="1"/>
    <x v="1"/>
    <x v="0"/>
    <x v="0"/>
  </r>
  <r>
    <n v="9108"/>
    <s v="CA-2015-132941"/>
    <d v="2015-05-25T00:00:00"/>
    <d v="2015-05-28T00:00:00"/>
    <s v="First Class"/>
    <s v="MM-18280"/>
    <x v="152"/>
    <x v="1"/>
    <s v="United States"/>
    <s v="Haltom City"/>
    <x v="5"/>
    <n v="76117"/>
    <x v="2"/>
    <s v="OFF-SU-10002557"/>
    <x v="1"/>
    <x v="14"/>
    <s v="Fiskars Spring-Action Scissors"/>
    <n v="22.367999999999999"/>
    <n v="2"/>
    <n v="0.2"/>
    <x v="4094"/>
    <x v="2"/>
    <x v="1"/>
    <x v="1"/>
    <x v="5"/>
  </r>
  <r>
    <n v="9109"/>
    <s v="CA-2015-132941"/>
    <d v="2015-05-25T00:00:00"/>
    <d v="2015-05-28T00:00:00"/>
    <s v="First Class"/>
    <s v="MM-18280"/>
    <x v="152"/>
    <x v="1"/>
    <s v="United States"/>
    <s v="Haltom City"/>
    <x v="5"/>
    <n v="76117"/>
    <x v="2"/>
    <s v="OFF-PA-10002160"/>
    <x v="1"/>
    <x v="10"/>
    <s v="Xerox 1978"/>
    <n v="32.368000000000002"/>
    <n v="7"/>
    <n v="0.2"/>
    <x v="6780"/>
    <x v="2"/>
    <x v="1"/>
    <x v="1"/>
    <x v="5"/>
  </r>
  <r>
    <n v="9110"/>
    <s v="CA-2015-132941"/>
    <d v="2015-05-25T00:00:00"/>
    <d v="2015-05-28T00:00:00"/>
    <s v="First Class"/>
    <s v="MM-18280"/>
    <x v="152"/>
    <x v="1"/>
    <s v="United States"/>
    <s v="Haltom City"/>
    <x v="5"/>
    <n v="76117"/>
    <x v="2"/>
    <s v="TEC-AC-10003095"/>
    <x v="2"/>
    <x v="11"/>
    <s v="Logitech G35 7.1-Channel Surround Sound Headset"/>
    <n v="207.98400000000001"/>
    <n v="2"/>
    <n v="0.2"/>
    <x v="6781"/>
    <x v="2"/>
    <x v="1"/>
    <x v="1"/>
    <x v="5"/>
  </r>
  <r>
    <n v="9111"/>
    <s v="CA-2014-132010"/>
    <d v="2014-10-13T00:00:00"/>
    <d v="2014-10-15T00:00:00"/>
    <s v="First Class"/>
    <s v="MA-17995"/>
    <x v="671"/>
    <x v="2"/>
    <s v="United States"/>
    <s v="Richmond"/>
    <x v="17"/>
    <n v="23223"/>
    <x v="0"/>
    <s v="OFF-EN-10003160"/>
    <x v="1"/>
    <x v="12"/>
    <s v="Pastel Pink Envelopes"/>
    <n v="36.4"/>
    <n v="5"/>
    <n v="0"/>
    <x v="4854"/>
    <x v="0"/>
    <x v="2"/>
    <x v="0"/>
    <x v="2"/>
  </r>
  <r>
    <n v="9112"/>
    <s v="CA-2014-132010"/>
    <d v="2014-10-13T00:00:00"/>
    <d v="2014-10-15T00:00:00"/>
    <s v="First Class"/>
    <s v="MA-17995"/>
    <x v="671"/>
    <x v="2"/>
    <s v="United States"/>
    <s v="Richmond"/>
    <x v="17"/>
    <n v="23223"/>
    <x v="0"/>
    <s v="TEC-AC-10001542"/>
    <x v="2"/>
    <x v="11"/>
    <s v="SanDisk Cruzer 16 GB USB Flash Drive"/>
    <n v="22.96"/>
    <n v="2"/>
    <n v="0"/>
    <x v="6782"/>
    <x v="0"/>
    <x v="2"/>
    <x v="0"/>
    <x v="2"/>
  </r>
  <r>
    <n v="9113"/>
    <s v="CA-2014-132010"/>
    <d v="2014-10-13T00:00:00"/>
    <d v="2014-10-15T00:00:00"/>
    <s v="First Class"/>
    <s v="MA-17995"/>
    <x v="671"/>
    <x v="2"/>
    <s v="United States"/>
    <s v="Richmond"/>
    <x v="17"/>
    <n v="23223"/>
    <x v="0"/>
    <s v="OFF-ST-10003641"/>
    <x v="1"/>
    <x v="4"/>
    <s v="Space Solutions Industrial Galvanized Steel Shelving."/>
    <n v="315.2"/>
    <n v="4"/>
    <n v="0"/>
    <x v="6783"/>
    <x v="0"/>
    <x v="2"/>
    <x v="0"/>
    <x v="2"/>
  </r>
  <r>
    <n v="9114"/>
    <s v="CA-2014-132010"/>
    <d v="2014-10-13T00:00:00"/>
    <d v="2014-10-15T00:00:00"/>
    <s v="First Class"/>
    <s v="MA-17995"/>
    <x v="671"/>
    <x v="2"/>
    <s v="United States"/>
    <s v="Richmond"/>
    <x v="17"/>
    <n v="23223"/>
    <x v="0"/>
    <s v="OFF-BI-10002432"/>
    <x v="1"/>
    <x v="8"/>
    <s v="Wilson Jones Standard D-Ring Binders"/>
    <n v="15.18"/>
    <n v="3"/>
    <n v="0"/>
    <x v="6784"/>
    <x v="0"/>
    <x v="2"/>
    <x v="0"/>
    <x v="2"/>
  </r>
  <r>
    <n v="9115"/>
    <s v="CA-2016-135461"/>
    <d v="2016-02-07T00:00:00"/>
    <d v="2016-02-10T00:00:00"/>
    <s v="Second Class"/>
    <s v="EB-13975"/>
    <x v="424"/>
    <x v="1"/>
    <s v="United States"/>
    <s v="Los Angeles"/>
    <x v="1"/>
    <n v="90049"/>
    <x v="1"/>
    <s v="TEC-PH-10004094"/>
    <x v="2"/>
    <x v="7"/>
    <s v="Motorola L703CM"/>
    <n v="623.96"/>
    <n v="5"/>
    <n v="0.2"/>
    <x v="5464"/>
    <x v="2"/>
    <x v="0"/>
    <x v="3"/>
    <x v="11"/>
  </r>
  <r>
    <n v="9116"/>
    <s v="CA-2017-153045"/>
    <d v="2017-01-19T00:00:00"/>
    <d v="2017-01-24T00:00:00"/>
    <s v="Second Class"/>
    <s v="NS-18505"/>
    <x v="515"/>
    <x v="0"/>
    <s v="United States"/>
    <s v="Philadelphia"/>
    <x v="9"/>
    <n v="19140"/>
    <x v="3"/>
    <s v="TEC-PH-10001817"/>
    <x v="2"/>
    <x v="7"/>
    <s v="Wilson Electronics DB Pro Signal Booster"/>
    <n v="429.6"/>
    <n v="2"/>
    <n v="0.4"/>
    <x v="6785"/>
    <x v="1"/>
    <x v="3"/>
    <x v="3"/>
    <x v="9"/>
  </r>
  <r>
    <n v="9117"/>
    <s v="CA-2017-153045"/>
    <d v="2017-01-19T00:00:00"/>
    <d v="2017-01-24T00:00:00"/>
    <s v="Second Class"/>
    <s v="NS-18505"/>
    <x v="515"/>
    <x v="0"/>
    <s v="United States"/>
    <s v="Philadelphia"/>
    <x v="9"/>
    <n v="19140"/>
    <x v="3"/>
    <s v="FUR-FU-10002759"/>
    <x v="0"/>
    <x v="5"/>
    <s v="12-1/2 Diameter Round Wall Clock"/>
    <n v="31.968"/>
    <n v="2"/>
    <n v="0.2"/>
    <x v="6034"/>
    <x v="2"/>
    <x v="3"/>
    <x v="3"/>
    <x v="9"/>
  </r>
  <r>
    <n v="9118"/>
    <s v="CA-2017-153045"/>
    <d v="2017-01-19T00:00:00"/>
    <d v="2017-01-24T00:00:00"/>
    <s v="Second Class"/>
    <s v="NS-18505"/>
    <x v="515"/>
    <x v="0"/>
    <s v="United States"/>
    <s v="Philadelphia"/>
    <x v="9"/>
    <n v="19140"/>
    <x v="3"/>
    <s v="FUR-CH-10000309"/>
    <x v="0"/>
    <x v="1"/>
    <s v="Global Comet Stacking Arm Chair"/>
    <n v="887.27099999999996"/>
    <n v="3"/>
    <n v="0.3"/>
    <x v="5878"/>
    <x v="1"/>
    <x v="3"/>
    <x v="3"/>
    <x v="9"/>
  </r>
  <r>
    <n v="9119"/>
    <s v="CA-2017-153045"/>
    <d v="2017-01-19T00:00:00"/>
    <d v="2017-01-24T00:00:00"/>
    <s v="Second Class"/>
    <s v="NS-18505"/>
    <x v="515"/>
    <x v="0"/>
    <s v="United States"/>
    <s v="Philadelphia"/>
    <x v="9"/>
    <n v="19140"/>
    <x v="3"/>
    <s v="OFF-PA-10003673"/>
    <x v="1"/>
    <x v="10"/>
    <s v="Strathmore Photo Mount Cards"/>
    <n v="21.696000000000002"/>
    <n v="4"/>
    <n v="0.2"/>
    <x v="6786"/>
    <x v="2"/>
    <x v="3"/>
    <x v="3"/>
    <x v="9"/>
  </r>
  <r>
    <n v="9120"/>
    <s v="US-2016-155971"/>
    <d v="2016-06-06T00:00:00"/>
    <d v="2016-06-12T00:00:00"/>
    <s v="Standard Class"/>
    <s v="RB-19795"/>
    <x v="176"/>
    <x v="2"/>
    <s v="United States"/>
    <s v="Los Angeles"/>
    <x v="1"/>
    <n v="90036"/>
    <x v="1"/>
    <s v="OFF-LA-10000452"/>
    <x v="1"/>
    <x v="2"/>
    <s v="Avery 488"/>
    <n v="22.05"/>
    <n v="7"/>
    <n v="0"/>
    <x v="434"/>
    <x v="0"/>
    <x v="0"/>
    <x v="1"/>
    <x v="1"/>
  </r>
  <r>
    <n v="9121"/>
    <s v="US-2016-155971"/>
    <d v="2016-06-06T00:00:00"/>
    <d v="2016-06-12T00:00:00"/>
    <s v="Standard Class"/>
    <s v="RB-19795"/>
    <x v="176"/>
    <x v="2"/>
    <s v="United States"/>
    <s v="Los Angeles"/>
    <x v="1"/>
    <n v="90036"/>
    <x v="1"/>
    <s v="OFF-PA-10000210"/>
    <x v="1"/>
    <x v="10"/>
    <s v="Xerox Blank Computer Paper"/>
    <n v="99.9"/>
    <n v="5"/>
    <n v="0"/>
    <x v="6787"/>
    <x v="0"/>
    <x v="0"/>
    <x v="1"/>
    <x v="1"/>
  </r>
  <r>
    <n v="9122"/>
    <s v="CA-2017-122007"/>
    <d v="2017-03-18T00:00:00"/>
    <d v="2017-03-20T00:00:00"/>
    <s v="Second Class"/>
    <s v="JK-15325"/>
    <x v="759"/>
    <x v="1"/>
    <s v="United States"/>
    <s v="Los Angeles"/>
    <x v="1"/>
    <n v="90032"/>
    <x v="1"/>
    <s v="OFF-AP-10000358"/>
    <x v="1"/>
    <x v="9"/>
    <s v="Fellowes Basic Home/Office Series Surge Protectors"/>
    <n v="90.86"/>
    <n v="7"/>
    <n v="0"/>
    <x v="1874"/>
    <x v="0"/>
    <x v="3"/>
    <x v="3"/>
    <x v="10"/>
  </r>
  <r>
    <n v="9123"/>
    <s v="CA-2017-162250"/>
    <d v="2017-11-24T00:00:00"/>
    <d v="2017-11-24T00:00:00"/>
    <s v="Same Day"/>
    <s v="PR-18880"/>
    <x v="701"/>
    <x v="0"/>
    <s v="United States"/>
    <s v="San Francisco"/>
    <x v="1"/>
    <n v="94109"/>
    <x v="1"/>
    <s v="OFF-PA-10002137"/>
    <x v="1"/>
    <x v="10"/>
    <s v="Southworth 100% Résumé Paper, 24lb."/>
    <n v="7.78"/>
    <n v="1"/>
    <n v="0"/>
    <x v="6788"/>
    <x v="0"/>
    <x v="3"/>
    <x v="0"/>
    <x v="0"/>
  </r>
  <r>
    <n v="9124"/>
    <s v="US-2016-158288"/>
    <d v="2016-11-26T00:00:00"/>
    <d v="2016-11-28T00:00:00"/>
    <s v="Second Class"/>
    <s v="EH-13945"/>
    <x v="13"/>
    <x v="0"/>
    <s v="United States"/>
    <s v="Philadelphia"/>
    <x v="9"/>
    <n v="19120"/>
    <x v="3"/>
    <s v="OFF-BI-10003364"/>
    <x v="1"/>
    <x v="8"/>
    <s v="Binding Machine Supplies"/>
    <n v="78.759"/>
    <n v="9"/>
    <n v="0.7"/>
    <x v="6789"/>
    <x v="1"/>
    <x v="0"/>
    <x v="0"/>
    <x v="0"/>
  </r>
  <r>
    <n v="9125"/>
    <s v="CA-2016-128916"/>
    <d v="2016-08-18T00:00:00"/>
    <d v="2016-08-20T00:00:00"/>
    <s v="Second Class"/>
    <s v="MA-17560"/>
    <x v="15"/>
    <x v="2"/>
    <s v="United States"/>
    <s v="Houston"/>
    <x v="5"/>
    <n v="77070"/>
    <x v="2"/>
    <s v="FUR-FU-10001940"/>
    <x v="0"/>
    <x v="5"/>
    <s v="Staple-based wall hangings"/>
    <n v="9.5519999999999996"/>
    <n v="3"/>
    <n v="0.6"/>
    <x v="2924"/>
    <x v="1"/>
    <x v="0"/>
    <x v="2"/>
    <x v="6"/>
  </r>
  <r>
    <n v="9126"/>
    <s v="CA-2016-128916"/>
    <d v="2016-08-18T00:00:00"/>
    <d v="2016-08-20T00:00:00"/>
    <s v="Second Class"/>
    <s v="MA-17560"/>
    <x v="15"/>
    <x v="2"/>
    <s v="United States"/>
    <s v="Houston"/>
    <x v="5"/>
    <n v="77070"/>
    <x v="2"/>
    <s v="FUR-FU-10000320"/>
    <x v="0"/>
    <x v="5"/>
    <s v="OIC Stacking Trays"/>
    <n v="5.3440000000000003"/>
    <n v="4"/>
    <n v="0.6"/>
    <x v="6790"/>
    <x v="1"/>
    <x v="0"/>
    <x v="2"/>
    <x v="6"/>
  </r>
  <r>
    <n v="9127"/>
    <s v="CA-2015-157028"/>
    <d v="2015-11-28T00:00:00"/>
    <d v="2015-12-03T00:00:00"/>
    <s v="Standard Class"/>
    <s v="MA-17995"/>
    <x v="671"/>
    <x v="2"/>
    <s v="United States"/>
    <s v="Las Cruces"/>
    <x v="27"/>
    <n v="88001"/>
    <x v="1"/>
    <s v="OFF-AR-10004441"/>
    <x v="1"/>
    <x v="6"/>
    <s v="BIC Brite Liner Highlighters"/>
    <n v="8.2799999999999994"/>
    <n v="2"/>
    <n v="0"/>
    <x v="6791"/>
    <x v="0"/>
    <x v="1"/>
    <x v="0"/>
    <x v="0"/>
  </r>
  <r>
    <n v="9128"/>
    <s v="CA-2017-112473"/>
    <d v="2017-05-25T00:00:00"/>
    <d v="2017-06-01T00:00:00"/>
    <s v="Standard Class"/>
    <s v="JL-15505"/>
    <x v="145"/>
    <x v="0"/>
    <s v="United States"/>
    <s v="Houston"/>
    <x v="5"/>
    <n v="77070"/>
    <x v="2"/>
    <s v="OFF-ST-10002182"/>
    <x v="1"/>
    <x v="4"/>
    <s v="Iris 3-Drawer Stacking Bin, Black"/>
    <n v="50.136000000000003"/>
    <n v="3"/>
    <n v="0.2"/>
    <x v="6792"/>
    <x v="2"/>
    <x v="3"/>
    <x v="1"/>
    <x v="5"/>
  </r>
  <r>
    <n v="9129"/>
    <s v="US-2017-147655"/>
    <d v="2017-09-04T00:00:00"/>
    <d v="2017-09-05T00:00:00"/>
    <s v="First Class"/>
    <s v="AS-10045"/>
    <x v="442"/>
    <x v="1"/>
    <s v="United States"/>
    <s v="Redmond"/>
    <x v="21"/>
    <n v="97756"/>
    <x v="1"/>
    <s v="OFF-BI-10002931"/>
    <x v="1"/>
    <x v="8"/>
    <s v="Avery Trapezoid Extra Heavy Duty 4&quot; Binders"/>
    <n v="88.073999999999998"/>
    <n v="7"/>
    <n v="0.7"/>
    <x v="6793"/>
    <x v="1"/>
    <x v="3"/>
    <x v="2"/>
    <x v="8"/>
  </r>
  <r>
    <n v="9130"/>
    <s v="CA-2016-130911"/>
    <d v="2016-03-24T00:00:00"/>
    <d v="2016-03-26T00:00:00"/>
    <s v="Second Class"/>
    <s v="DC-12850"/>
    <x v="419"/>
    <x v="0"/>
    <s v="United States"/>
    <s v="Cleveland"/>
    <x v="24"/>
    <n v="44105"/>
    <x v="3"/>
    <s v="FUR-BO-10004357"/>
    <x v="0"/>
    <x v="0"/>
    <s v="O'Sullivan Living Dimensions 3-Shelf Bookcases"/>
    <n v="301.47000000000003"/>
    <n v="3"/>
    <n v="0.5"/>
    <x v="6794"/>
    <x v="1"/>
    <x v="0"/>
    <x v="3"/>
    <x v="10"/>
  </r>
  <r>
    <n v="9131"/>
    <s v="CA-2016-130911"/>
    <d v="2016-03-24T00:00:00"/>
    <d v="2016-03-26T00:00:00"/>
    <s v="Second Class"/>
    <s v="DC-12850"/>
    <x v="419"/>
    <x v="0"/>
    <s v="United States"/>
    <s v="Cleveland"/>
    <x v="24"/>
    <n v="44105"/>
    <x v="3"/>
    <s v="OFF-AR-10000475"/>
    <x v="1"/>
    <x v="6"/>
    <s v="Hunt BOSTON Vista Battery-Operated Pencil Sharpener, Black"/>
    <n v="18.655999999999999"/>
    <n v="2"/>
    <n v="0.2"/>
    <x v="6795"/>
    <x v="2"/>
    <x v="0"/>
    <x v="3"/>
    <x v="10"/>
  </r>
  <r>
    <n v="9132"/>
    <s v="CA-2017-100055"/>
    <d v="2017-05-28T00:00:00"/>
    <d v="2017-06-01T00:00:00"/>
    <s v="Standard Class"/>
    <s v="MD-17860"/>
    <x v="550"/>
    <x v="1"/>
    <s v="United States"/>
    <s v="Laurel"/>
    <x v="39"/>
    <n v="20707"/>
    <x v="3"/>
    <s v="FUR-FU-10001473"/>
    <x v="0"/>
    <x v="5"/>
    <s v="DAX Wood Document Frame"/>
    <n v="27.46"/>
    <n v="2"/>
    <n v="0"/>
    <x v="1345"/>
    <x v="0"/>
    <x v="3"/>
    <x v="1"/>
    <x v="5"/>
  </r>
  <r>
    <n v="9133"/>
    <s v="CA-2017-100055"/>
    <d v="2017-05-28T00:00:00"/>
    <d v="2017-06-01T00:00:00"/>
    <s v="Standard Class"/>
    <s v="MD-17860"/>
    <x v="550"/>
    <x v="1"/>
    <s v="United States"/>
    <s v="Laurel"/>
    <x v="39"/>
    <n v="20707"/>
    <x v="3"/>
    <s v="OFF-AP-10001469"/>
    <x v="1"/>
    <x v="9"/>
    <s v="Fellowes 8 Outlet Superior Workstation Surge Protector"/>
    <n v="125.13"/>
    <n v="3"/>
    <n v="0"/>
    <x v="6796"/>
    <x v="0"/>
    <x v="3"/>
    <x v="1"/>
    <x v="5"/>
  </r>
  <r>
    <n v="9134"/>
    <s v="CA-2015-157805"/>
    <d v="2015-08-31T00:00:00"/>
    <d v="2015-09-04T00:00:00"/>
    <s v="Standard Class"/>
    <s v="RH-19510"/>
    <x v="563"/>
    <x v="2"/>
    <s v="United States"/>
    <s v="San Diego"/>
    <x v="1"/>
    <n v="92037"/>
    <x v="1"/>
    <s v="TEC-PH-10004447"/>
    <x v="2"/>
    <x v="7"/>
    <s v="Toshiba IPT2010-SD IP Telephone"/>
    <n v="555.96"/>
    <n v="5"/>
    <n v="0.2"/>
    <x v="6797"/>
    <x v="2"/>
    <x v="1"/>
    <x v="2"/>
    <x v="6"/>
  </r>
  <r>
    <n v="9135"/>
    <s v="CA-2016-124254"/>
    <d v="2016-04-12T00:00:00"/>
    <d v="2016-04-17T00:00:00"/>
    <s v="Standard Class"/>
    <s v="TB-21175"/>
    <x v="533"/>
    <x v="1"/>
    <s v="United States"/>
    <s v="Wilson"/>
    <x v="3"/>
    <n v="27893"/>
    <x v="0"/>
    <s v="OFF-ST-10001469"/>
    <x v="1"/>
    <x v="4"/>
    <s v="Fellowes Bankers Box Recycled Super Stor/Drawer"/>
    <n v="129.55199999999999"/>
    <n v="3"/>
    <n v="0.2"/>
    <x v="6104"/>
    <x v="2"/>
    <x v="0"/>
    <x v="1"/>
    <x v="3"/>
  </r>
  <r>
    <n v="9136"/>
    <s v="CA-2016-124254"/>
    <d v="2016-04-12T00:00:00"/>
    <d v="2016-04-17T00:00:00"/>
    <s v="Standard Class"/>
    <s v="TB-21175"/>
    <x v="533"/>
    <x v="1"/>
    <s v="United States"/>
    <s v="Wilson"/>
    <x v="3"/>
    <n v="27893"/>
    <x v="0"/>
    <s v="OFF-ST-10000060"/>
    <x v="1"/>
    <x v="4"/>
    <s v="Fellowes Bankers Box Staxonsteel Drawer File/Stacking System"/>
    <n v="51.984000000000002"/>
    <n v="1"/>
    <n v="0.2"/>
    <x v="6798"/>
    <x v="2"/>
    <x v="0"/>
    <x v="1"/>
    <x v="3"/>
  </r>
  <r>
    <n v="9137"/>
    <s v="CA-2016-124254"/>
    <d v="2016-04-12T00:00:00"/>
    <d v="2016-04-17T00:00:00"/>
    <s v="Standard Class"/>
    <s v="TB-21175"/>
    <x v="533"/>
    <x v="1"/>
    <s v="United States"/>
    <s v="Wilson"/>
    <x v="3"/>
    <n v="27893"/>
    <x v="0"/>
    <s v="OFF-PA-10000807"/>
    <x v="1"/>
    <x v="10"/>
    <s v="TOPS &quot;Important Message&quot; Pads, Canary, 4-1/4 x 5-1/2, 50 Sheets per Pad"/>
    <n v="10.272"/>
    <n v="3"/>
    <n v="0.2"/>
    <x v="3383"/>
    <x v="2"/>
    <x v="0"/>
    <x v="1"/>
    <x v="3"/>
  </r>
  <r>
    <n v="9138"/>
    <s v="CA-2014-123400"/>
    <d v="2014-02-02T00:00:00"/>
    <d v="2014-02-09T00:00:00"/>
    <s v="Standard Class"/>
    <s v="EB-13930"/>
    <x v="518"/>
    <x v="0"/>
    <s v="United States"/>
    <s v="Saint Petersburg"/>
    <x v="2"/>
    <n v="33710"/>
    <x v="0"/>
    <s v="OFF-BI-10000666"/>
    <x v="1"/>
    <x v="8"/>
    <s v="Surelock Post Binders"/>
    <n v="18.335999999999999"/>
    <n v="2"/>
    <n v="0.7"/>
    <x v="6799"/>
    <x v="1"/>
    <x v="2"/>
    <x v="3"/>
    <x v="11"/>
  </r>
  <r>
    <n v="9139"/>
    <s v="CA-2014-123400"/>
    <d v="2014-02-02T00:00:00"/>
    <d v="2014-02-09T00:00:00"/>
    <s v="Standard Class"/>
    <s v="EB-13930"/>
    <x v="518"/>
    <x v="0"/>
    <s v="United States"/>
    <s v="Saint Petersburg"/>
    <x v="2"/>
    <n v="33710"/>
    <x v="0"/>
    <s v="TEC-PH-10002890"/>
    <x v="2"/>
    <x v="7"/>
    <s v="AT&amp;T 17929 Lendline Telephone"/>
    <n v="180.96"/>
    <n v="5"/>
    <n v="0.2"/>
    <x v="5124"/>
    <x v="2"/>
    <x v="2"/>
    <x v="3"/>
    <x v="11"/>
  </r>
  <r>
    <n v="9140"/>
    <s v="CA-2014-106971"/>
    <d v="2014-09-02T00:00:00"/>
    <d v="2014-09-08T00:00:00"/>
    <s v="Standard Class"/>
    <s v="BM-11785"/>
    <x v="298"/>
    <x v="0"/>
    <s v="United States"/>
    <s v="Buffalo Grove"/>
    <x v="10"/>
    <n v="60089"/>
    <x v="2"/>
    <s v="TEC-AC-10000844"/>
    <x v="2"/>
    <x v="11"/>
    <s v="Logitech Gaming G510s - Keyboard"/>
    <n v="475.94400000000002"/>
    <n v="7"/>
    <n v="0.2"/>
    <x v="6800"/>
    <x v="2"/>
    <x v="2"/>
    <x v="2"/>
    <x v="8"/>
  </r>
  <r>
    <n v="9141"/>
    <s v="CA-2017-123029"/>
    <d v="2017-09-30T00:00:00"/>
    <d v="2017-10-02T00:00:00"/>
    <s v="Second Class"/>
    <s v="BT-11530"/>
    <x v="404"/>
    <x v="2"/>
    <s v="United States"/>
    <s v="Los Angeles"/>
    <x v="1"/>
    <n v="90049"/>
    <x v="1"/>
    <s v="TEC-AC-10002402"/>
    <x v="2"/>
    <x v="11"/>
    <s v="Razer Kraken PRO Over Ear PC and Music Headset"/>
    <n v="159.97999999999999"/>
    <n v="2"/>
    <n v="0"/>
    <x v="4011"/>
    <x v="0"/>
    <x v="3"/>
    <x v="2"/>
    <x v="8"/>
  </r>
  <r>
    <n v="9142"/>
    <s v="CA-2016-139409"/>
    <d v="2016-09-05T00:00:00"/>
    <d v="2016-09-07T00:00:00"/>
    <s v="First Class"/>
    <s v="FW-14395"/>
    <x v="783"/>
    <x v="1"/>
    <s v="United States"/>
    <s v="New York City"/>
    <x v="15"/>
    <n v="10011"/>
    <x v="3"/>
    <s v="TEC-PH-10003988"/>
    <x v="2"/>
    <x v="7"/>
    <s v="LF Elite 3D Dazzle Designer Hard Case Cover, Lf Stylus Pen and Wiper For Apple Iphone 5c Mini Lite"/>
    <n v="43.6"/>
    <n v="4"/>
    <n v="0"/>
    <x v="5988"/>
    <x v="0"/>
    <x v="0"/>
    <x v="2"/>
    <x v="8"/>
  </r>
  <r>
    <n v="9143"/>
    <s v="US-2017-166688"/>
    <d v="2017-05-20T00:00:00"/>
    <d v="2017-05-26T00:00:00"/>
    <s v="Standard Class"/>
    <s v="RD-19480"/>
    <x v="502"/>
    <x v="0"/>
    <s v="United States"/>
    <s v="Las Vegas"/>
    <x v="33"/>
    <n v="89115"/>
    <x v="1"/>
    <s v="OFF-BI-10004040"/>
    <x v="1"/>
    <x v="8"/>
    <s v="Wilson Jones Impact Binders"/>
    <n v="8.2880000000000003"/>
    <n v="2"/>
    <n v="0.2"/>
    <x v="1947"/>
    <x v="2"/>
    <x v="3"/>
    <x v="1"/>
    <x v="5"/>
  </r>
  <r>
    <n v="9144"/>
    <s v="US-2017-166688"/>
    <d v="2017-05-20T00:00:00"/>
    <d v="2017-05-26T00:00:00"/>
    <s v="Standard Class"/>
    <s v="RD-19480"/>
    <x v="502"/>
    <x v="0"/>
    <s v="United States"/>
    <s v="Las Vegas"/>
    <x v="33"/>
    <n v="89115"/>
    <x v="1"/>
    <s v="TEC-PH-10004094"/>
    <x v="2"/>
    <x v="7"/>
    <s v="Motorola L703CM"/>
    <n v="1123.1279999999999"/>
    <n v="9"/>
    <n v="0.2"/>
    <x v="6801"/>
    <x v="2"/>
    <x v="3"/>
    <x v="1"/>
    <x v="5"/>
  </r>
  <r>
    <n v="9145"/>
    <s v="US-2017-166688"/>
    <d v="2017-05-20T00:00:00"/>
    <d v="2017-05-26T00:00:00"/>
    <s v="Standard Class"/>
    <s v="RD-19480"/>
    <x v="502"/>
    <x v="0"/>
    <s v="United States"/>
    <s v="Las Vegas"/>
    <x v="33"/>
    <n v="89115"/>
    <x v="1"/>
    <s v="OFF-AP-10000358"/>
    <x v="1"/>
    <x v="9"/>
    <s v="Fellowes Basic Home/Office Series Surge Protectors"/>
    <n v="64.900000000000006"/>
    <n v="5"/>
    <n v="0"/>
    <x v="6802"/>
    <x v="0"/>
    <x v="3"/>
    <x v="1"/>
    <x v="5"/>
  </r>
  <r>
    <n v="9146"/>
    <s v="CA-2015-126970"/>
    <d v="2015-09-20T00:00:00"/>
    <d v="2015-09-24T00:00:00"/>
    <s v="Standard Class"/>
    <s v="TP-21130"/>
    <x v="236"/>
    <x v="0"/>
    <s v="United States"/>
    <s v="Naperville"/>
    <x v="10"/>
    <n v="60540"/>
    <x v="2"/>
    <s v="OFF-BI-10000138"/>
    <x v="1"/>
    <x v="8"/>
    <s v="Acco Translucent Poly Ring Binders"/>
    <n v="2.8079999999999998"/>
    <n v="3"/>
    <n v="0.8"/>
    <x v="6803"/>
    <x v="1"/>
    <x v="1"/>
    <x v="2"/>
    <x v="8"/>
  </r>
  <r>
    <n v="9147"/>
    <s v="US-2016-165505"/>
    <d v="2016-01-23T00:00:00"/>
    <d v="2016-01-27T00:00:00"/>
    <s v="Standard Class"/>
    <s v="CB-12535"/>
    <x v="118"/>
    <x v="1"/>
    <s v="United States"/>
    <s v="Burlington"/>
    <x v="42"/>
    <n v="5408"/>
    <x v="3"/>
    <s v="TEC-AC-10002926"/>
    <x v="2"/>
    <x v="11"/>
    <s v="Logitech Wireless Marathon Mouse M705"/>
    <n v="99.98"/>
    <n v="2"/>
    <n v="0"/>
    <x v="3012"/>
    <x v="0"/>
    <x v="0"/>
    <x v="3"/>
    <x v="9"/>
  </r>
  <r>
    <n v="9148"/>
    <s v="US-2016-165505"/>
    <d v="2016-01-23T00:00:00"/>
    <d v="2016-01-27T00:00:00"/>
    <s v="Standard Class"/>
    <s v="CB-12535"/>
    <x v="118"/>
    <x v="1"/>
    <s v="United States"/>
    <s v="Burlington"/>
    <x v="42"/>
    <n v="5408"/>
    <x v="3"/>
    <s v="OFF-AR-10003477"/>
    <x v="1"/>
    <x v="6"/>
    <s v="4009 Highlighters"/>
    <n v="8.0399999999999991"/>
    <n v="6"/>
    <n v="0"/>
    <x v="6804"/>
    <x v="0"/>
    <x v="0"/>
    <x v="3"/>
    <x v="9"/>
  </r>
  <r>
    <n v="9149"/>
    <s v="US-2016-165505"/>
    <d v="2016-01-23T00:00:00"/>
    <d v="2016-01-27T00:00:00"/>
    <s v="Standard Class"/>
    <s v="CB-12535"/>
    <x v="118"/>
    <x v="1"/>
    <s v="United States"/>
    <s v="Burlington"/>
    <x v="42"/>
    <n v="5408"/>
    <x v="3"/>
    <s v="OFF-ST-10001526"/>
    <x v="1"/>
    <x v="4"/>
    <s v="Iceberg Mobile Mega Data/Printer Cart "/>
    <n v="1564.29"/>
    <n v="13"/>
    <n v="0"/>
    <x v="6805"/>
    <x v="0"/>
    <x v="0"/>
    <x v="3"/>
    <x v="9"/>
  </r>
  <r>
    <n v="9150"/>
    <s v="US-2014-157070"/>
    <d v="2014-06-01T00:00:00"/>
    <d v="2014-06-06T00:00:00"/>
    <s v="Standard Class"/>
    <s v="QJ-19255"/>
    <x v="425"/>
    <x v="1"/>
    <s v="United States"/>
    <s v="Detroit"/>
    <x v="12"/>
    <n v="48234"/>
    <x v="2"/>
    <s v="OFF-BI-10001765"/>
    <x v="1"/>
    <x v="8"/>
    <s v="Wilson Jones Heavy-Duty Casebound Ring Binders with Metal Hinges"/>
    <n v="138.56"/>
    <n v="4"/>
    <n v="0"/>
    <x v="6806"/>
    <x v="0"/>
    <x v="2"/>
    <x v="1"/>
    <x v="1"/>
  </r>
  <r>
    <n v="9151"/>
    <s v="US-2014-157070"/>
    <d v="2014-06-01T00:00:00"/>
    <d v="2014-06-06T00:00:00"/>
    <s v="Standard Class"/>
    <s v="QJ-19255"/>
    <x v="425"/>
    <x v="1"/>
    <s v="United States"/>
    <s v="Detroit"/>
    <x v="12"/>
    <n v="48234"/>
    <x v="2"/>
    <s v="OFF-AP-10004859"/>
    <x v="1"/>
    <x v="9"/>
    <s v="Acco 6 Outlet Guardian Premium Surge Suppressor"/>
    <n v="65.52"/>
    <n v="5"/>
    <n v="0.1"/>
    <x v="6807"/>
    <x v="3"/>
    <x v="2"/>
    <x v="1"/>
    <x v="1"/>
  </r>
  <r>
    <n v="9152"/>
    <s v="US-2015-106873"/>
    <d v="2015-09-24T00:00:00"/>
    <d v="2015-09-29T00:00:00"/>
    <s v="Second Class"/>
    <s v="KM-16720"/>
    <x v="27"/>
    <x v="0"/>
    <s v="United States"/>
    <s v="Avondale"/>
    <x v="16"/>
    <n v="85323"/>
    <x v="1"/>
    <s v="OFF-AR-10003179"/>
    <x v="1"/>
    <x v="6"/>
    <s v="Dixon Ticonderoga Core-Lock Colored Pencils"/>
    <n v="14.576000000000001"/>
    <n v="2"/>
    <n v="0.2"/>
    <x v="5528"/>
    <x v="2"/>
    <x v="1"/>
    <x v="2"/>
    <x v="8"/>
  </r>
  <r>
    <n v="9153"/>
    <s v="US-2015-106873"/>
    <d v="2015-09-24T00:00:00"/>
    <d v="2015-09-29T00:00:00"/>
    <s v="Second Class"/>
    <s v="KM-16720"/>
    <x v="27"/>
    <x v="0"/>
    <s v="United States"/>
    <s v="Avondale"/>
    <x v="16"/>
    <n v="85323"/>
    <x v="1"/>
    <s v="TEC-AC-10002345"/>
    <x v="2"/>
    <x v="11"/>
    <s v="HP Standard 104 key PS/2 Keyboard"/>
    <n v="23.2"/>
    <n v="2"/>
    <n v="0.2"/>
    <x v="6808"/>
    <x v="2"/>
    <x v="1"/>
    <x v="2"/>
    <x v="8"/>
  </r>
  <r>
    <n v="9154"/>
    <s v="US-2015-106873"/>
    <d v="2015-09-24T00:00:00"/>
    <d v="2015-09-29T00:00:00"/>
    <s v="Second Class"/>
    <s v="KM-16720"/>
    <x v="27"/>
    <x v="0"/>
    <s v="United States"/>
    <s v="Avondale"/>
    <x v="16"/>
    <n v="85323"/>
    <x v="1"/>
    <s v="OFF-AR-10001246"/>
    <x v="1"/>
    <x v="6"/>
    <s v="Newell 317"/>
    <n v="16.463999999999999"/>
    <n v="7"/>
    <n v="0.2"/>
    <x v="6809"/>
    <x v="2"/>
    <x v="1"/>
    <x v="2"/>
    <x v="8"/>
  </r>
  <r>
    <n v="9155"/>
    <s v="CA-2016-132990"/>
    <d v="2016-08-01T00:00:00"/>
    <d v="2016-08-03T00:00:00"/>
    <s v="Second Class"/>
    <s v="KM-16660"/>
    <x v="730"/>
    <x v="0"/>
    <s v="United States"/>
    <s v="Philadelphia"/>
    <x v="9"/>
    <n v="19140"/>
    <x v="3"/>
    <s v="FUR-FU-10004864"/>
    <x v="0"/>
    <x v="5"/>
    <s v="Eldon 500 Class Desk Accessories"/>
    <n v="19.312000000000001"/>
    <n v="2"/>
    <n v="0.2"/>
    <x v="6810"/>
    <x v="2"/>
    <x v="0"/>
    <x v="2"/>
    <x v="6"/>
  </r>
  <r>
    <n v="9156"/>
    <s v="CA-2014-102645"/>
    <d v="2014-01-23T00:00:00"/>
    <d v="2014-01-28T00:00:00"/>
    <s v="Standard Class"/>
    <s v="IM-15055"/>
    <x v="780"/>
    <x v="0"/>
    <s v="United States"/>
    <s v="Las Vegas"/>
    <x v="33"/>
    <n v="89115"/>
    <x v="1"/>
    <s v="OFF-PA-10001804"/>
    <x v="1"/>
    <x v="10"/>
    <s v="Xerox 195"/>
    <n v="40.08"/>
    <n v="6"/>
    <n v="0"/>
    <x v="1672"/>
    <x v="0"/>
    <x v="2"/>
    <x v="3"/>
    <x v="9"/>
  </r>
  <r>
    <n v="9157"/>
    <s v="CA-2014-134215"/>
    <d v="2014-08-04T00:00:00"/>
    <d v="2014-08-08T00:00:00"/>
    <s v="Standard Class"/>
    <s v="ML-17395"/>
    <x v="504"/>
    <x v="1"/>
    <s v="United States"/>
    <s v="Bangor"/>
    <x v="43"/>
    <n v="4401"/>
    <x v="3"/>
    <s v="OFF-AP-10001271"/>
    <x v="1"/>
    <x v="9"/>
    <s v="Eureka The Boss Cordless Rechargeable Stick Vac"/>
    <n v="101.96"/>
    <n v="2"/>
    <n v="0"/>
    <x v="6811"/>
    <x v="0"/>
    <x v="2"/>
    <x v="2"/>
    <x v="6"/>
  </r>
  <r>
    <n v="9158"/>
    <s v="CA-2014-134215"/>
    <d v="2014-08-04T00:00:00"/>
    <d v="2014-08-08T00:00:00"/>
    <s v="Standard Class"/>
    <s v="ML-17395"/>
    <x v="504"/>
    <x v="1"/>
    <s v="United States"/>
    <s v="Bangor"/>
    <x v="43"/>
    <n v="4401"/>
    <x v="3"/>
    <s v="OFF-PA-10004353"/>
    <x v="1"/>
    <x v="10"/>
    <s v="Southworth 25% Cotton Premium Laser Paper and Envelopes"/>
    <n v="259.74"/>
    <n v="13"/>
    <n v="0"/>
    <x v="6812"/>
    <x v="0"/>
    <x v="2"/>
    <x v="2"/>
    <x v="6"/>
  </r>
  <r>
    <n v="9159"/>
    <s v="CA-2014-134215"/>
    <d v="2014-08-04T00:00:00"/>
    <d v="2014-08-08T00:00:00"/>
    <s v="Standard Class"/>
    <s v="ML-17395"/>
    <x v="504"/>
    <x v="1"/>
    <s v="United States"/>
    <s v="Bangor"/>
    <x v="43"/>
    <n v="4401"/>
    <x v="3"/>
    <s v="TEC-AC-10002473"/>
    <x v="2"/>
    <x v="11"/>
    <s v="Maxell 4.7GB DVD-R"/>
    <n v="255.42"/>
    <n v="9"/>
    <n v="0"/>
    <x v="6813"/>
    <x v="0"/>
    <x v="2"/>
    <x v="2"/>
    <x v="6"/>
  </r>
  <r>
    <n v="9160"/>
    <s v="CA-2016-118934"/>
    <d v="2016-08-09T00:00:00"/>
    <d v="2016-08-14T00:00:00"/>
    <s v="Standard Class"/>
    <s v="GH-14410"/>
    <x v="689"/>
    <x v="2"/>
    <s v="United States"/>
    <s v="Hendersonville"/>
    <x v="18"/>
    <n v="37075"/>
    <x v="0"/>
    <s v="OFF-BI-10003314"/>
    <x v="1"/>
    <x v="8"/>
    <s v="Tuff Stuff Recycled Round Ring Binders"/>
    <n v="4.3380000000000001"/>
    <n v="3"/>
    <n v="0.7"/>
    <x v="6814"/>
    <x v="1"/>
    <x v="0"/>
    <x v="2"/>
    <x v="6"/>
  </r>
  <r>
    <n v="9161"/>
    <s v="CA-2016-118934"/>
    <d v="2016-08-09T00:00:00"/>
    <d v="2016-08-14T00:00:00"/>
    <s v="Standard Class"/>
    <s v="GH-14410"/>
    <x v="689"/>
    <x v="2"/>
    <s v="United States"/>
    <s v="Hendersonville"/>
    <x v="18"/>
    <n v="37075"/>
    <x v="0"/>
    <s v="OFF-BI-10004465"/>
    <x v="1"/>
    <x v="8"/>
    <s v="Avery Durable Slant Ring Binders"/>
    <n v="11.88"/>
    <n v="5"/>
    <n v="0.7"/>
    <x v="6815"/>
    <x v="1"/>
    <x v="0"/>
    <x v="2"/>
    <x v="6"/>
  </r>
  <r>
    <n v="9162"/>
    <s v="CA-2016-160108"/>
    <d v="2016-12-08T00:00:00"/>
    <d v="2016-12-12T00:00:00"/>
    <s v="Standard Class"/>
    <s v="AG-10900"/>
    <x v="151"/>
    <x v="0"/>
    <s v="United States"/>
    <s v="Eau Claire"/>
    <x v="6"/>
    <n v="54703"/>
    <x v="2"/>
    <s v="FUR-BO-10003450"/>
    <x v="0"/>
    <x v="0"/>
    <s v="Bush Westfield Collection Bookcases, Dark Cherry Finish"/>
    <n v="405.86"/>
    <n v="7"/>
    <n v="0"/>
    <x v="6816"/>
    <x v="0"/>
    <x v="0"/>
    <x v="0"/>
    <x v="4"/>
  </r>
  <r>
    <n v="9163"/>
    <s v="CA-2016-160108"/>
    <d v="2016-12-08T00:00:00"/>
    <d v="2016-12-12T00:00:00"/>
    <s v="Standard Class"/>
    <s v="AG-10900"/>
    <x v="151"/>
    <x v="0"/>
    <s v="United States"/>
    <s v="Eau Claire"/>
    <x v="6"/>
    <n v="54703"/>
    <x v="2"/>
    <s v="FUR-CH-10002335"/>
    <x v="0"/>
    <x v="1"/>
    <s v="Hon GuestStacker Chair"/>
    <n v="680.01"/>
    <n v="3"/>
    <n v="0"/>
    <x v="6817"/>
    <x v="0"/>
    <x v="0"/>
    <x v="0"/>
    <x v="4"/>
  </r>
  <r>
    <n v="9164"/>
    <s v="CA-2015-164007"/>
    <d v="2015-06-08T00:00:00"/>
    <d v="2015-06-12T00:00:00"/>
    <s v="Standard Class"/>
    <s v="MG-17695"/>
    <x v="726"/>
    <x v="0"/>
    <s v="United States"/>
    <s v="Chicago"/>
    <x v="10"/>
    <n v="60610"/>
    <x v="2"/>
    <s v="TEC-AC-10003433"/>
    <x v="2"/>
    <x v="11"/>
    <s v="Maxell 4.7GB DVD+R 5/Pack"/>
    <n v="2.3759999999999999"/>
    <n v="3"/>
    <n v="0.2"/>
    <x v="2457"/>
    <x v="2"/>
    <x v="1"/>
    <x v="1"/>
    <x v="1"/>
  </r>
  <r>
    <n v="9165"/>
    <s v="CA-2015-164007"/>
    <d v="2015-06-08T00:00:00"/>
    <d v="2015-06-12T00:00:00"/>
    <s v="Standard Class"/>
    <s v="MG-17695"/>
    <x v="726"/>
    <x v="0"/>
    <s v="United States"/>
    <s v="Chicago"/>
    <x v="10"/>
    <n v="60610"/>
    <x v="2"/>
    <s v="OFF-AP-10003849"/>
    <x v="1"/>
    <x v="9"/>
    <s v="Hoover Shoulder Vac Commercial Portable Vacuum"/>
    <n v="143.12799999999999"/>
    <n v="2"/>
    <n v="0.8"/>
    <x v="6818"/>
    <x v="1"/>
    <x v="1"/>
    <x v="1"/>
    <x v="1"/>
  </r>
  <r>
    <n v="9166"/>
    <s v="CA-2016-100300"/>
    <d v="2016-06-24T00:00:00"/>
    <d v="2016-06-26T00:00:00"/>
    <s v="Second Class"/>
    <s v="MJ-17740"/>
    <x v="77"/>
    <x v="0"/>
    <s v="United States"/>
    <s v="San Diego"/>
    <x v="1"/>
    <n v="92037"/>
    <x v="1"/>
    <s v="TEC-MA-10000984"/>
    <x v="2"/>
    <x v="15"/>
    <s v="Okidata MB760 Printer"/>
    <n v="4476.8"/>
    <n v="4"/>
    <n v="0.2"/>
    <x v="6819"/>
    <x v="2"/>
    <x v="0"/>
    <x v="1"/>
    <x v="1"/>
  </r>
  <r>
    <n v="9167"/>
    <s v="CA-2016-100300"/>
    <d v="2016-06-24T00:00:00"/>
    <d v="2016-06-26T00:00:00"/>
    <s v="Second Class"/>
    <s v="MJ-17740"/>
    <x v="77"/>
    <x v="0"/>
    <s v="United States"/>
    <s v="San Diego"/>
    <x v="1"/>
    <n v="92037"/>
    <x v="1"/>
    <s v="OFF-PA-10000418"/>
    <x v="1"/>
    <x v="10"/>
    <s v="Xerox 189"/>
    <n v="104.85"/>
    <n v="1"/>
    <n v="0"/>
    <x v="3096"/>
    <x v="0"/>
    <x v="0"/>
    <x v="1"/>
    <x v="1"/>
  </r>
  <r>
    <n v="9168"/>
    <s v="CA-2016-100300"/>
    <d v="2016-06-24T00:00:00"/>
    <d v="2016-06-26T00:00:00"/>
    <s v="Second Class"/>
    <s v="MJ-17740"/>
    <x v="77"/>
    <x v="0"/>
    <s v="United States"/>
    <s v="San Diego"/>
    <x v="1"/>
    <n v="92037"/>
    <x v="1"/>
    <s v="OFF-AP-10001242"/>
    <x v="1"/>
    <x v="9"/>
    <s v="APC 7 Outlet Network SurgeArrest Surge Protector"/>
    <n v="241.44"/>
    <n v="3"/>
    <n v="0"/>
    <x v="2843"/>
    <x v="0"/>
    <x v="0"/>
    <x v="1"/>
    <x v="1"/>
  </r>
  <r>
    <n v="9169"/>
    <s v="CA-2016-140571"/>
    <d v="2016-03-15T00:00:00"/>
    <d v="2016-03-19T00:00:00"/>
    <s v="Standard Class"/>
    <s v="SJ-20125"/>
    <x v="319"/>
    <x v="2"/>
    <s v="United States"/>
    <s v="Jackson"/>
    <x v="35"/>
    <n v="39212"/>
    <x v="0"/>
    <s v="OFF-PA-10001954"/>
    <x v="1"/>
    <x v="10"/>
    <s v="Xerox 1964"/>
    <n v="319.76"/>
    <n v="14"/>
    <n v="0"/>
    <x v="6820"/>
    <x v="0"/>
    <x v="0"/>
    <x v="3"/>
    <x v="10"/>
  </r>
  <r>
    <n v="9170"/>
    <s v="CA-2016-140571"/>
    <d v="2016-03-15T00:00:00"/>
    <d v="2016-03-19T00:00:00"/>
    <s v="Standard Class"/>
    <s v="SJ-20125"/>
    <x v="319"/>
    <x v="2"/>
    <s v="United States"/>
    <s v="Jackson"/>
    <x v="35"/>
    <n v="39212"/>
    <x v="0"/>
    <s v="OFF-PA-10001954"/>
    <x v="1"/>
    <x v="10"/>
    <s v="Xerox 1964"/>
    <n v="45.68"/>
    <n v="2"/>
    <n v="0"/>
    <x v="1957"/>
    <x v="0"/>
    <x v="0"/>
    <x v="3"/>
    <x v="10"/>
  </r>
  <r>
    <n v="9171"/>
    <s v="US-2016-155768"/>
    <d v="2016-12-01T00:00:00"/>
    <d v="2016-12-01T00:00:00"/>
    <s v="Same Day"/>
    <s v="LB-16795"/>
    <x v="697"/>
    <x v="2"/>
    <s v="United States"/>
    <s v="Oxnard"/>
    <x v="1"/>
    <n v="93030"/>
    <x v="1"/>
    <s v="FUR-FU-10000448"/>
    <x v="0"/>
    <x v="5"/>
    <s v="Tenex Chairmats For Use With Carpeted Floors"/>
    <n v="31.96"/>
    <n v="2"/>
    <n v="0"/>
    <x v="6821"/>
    <x v="0"/>
    <x v="0"/>
    <x v="0"/>
    <x v="4"/>
  </r>
  <r>
    <n v="9172"/>
    <s v="US-2016-155768"/>
    <d v="2016-12-01T00:00:00"/>
    <d v="2016-12-01T00:00:00"/>
    <s v="Same Day"/>
    <s v="LB-16795"/>
    <x v="697"/>
    <x v="2"/>
    <s v="United States"/>
    <s v="Oxnard"/>
    <x v="1"/>
    <n v="93030"/>
    <x v="1"/>
    <s v="OFF-PA-10001357"/>
    <x v="1"/>
    <x v="10"/>
    <s v="Xerox 1886"/>
    <n v="47.9"/>
    <n v="1"/>
    <n v="0"/>
    <x v="4063"/>
    <x v="0"/>
    <x v="0"/>
    <x v="0"/>
    <x v="4"/>
  </r>
  <r>
    <n v="9173"/>
    <s v="US-2016-155768"/>
    <d v="2016-12-01T00:00:00"/>
    <d v="2016-12-01T00:00:00"/>
    <s v="Same Day"/>
    <s v="LB-16795"/>
    <x v="697"/>
    <x v="2"/>
    <s v="United States"/>
    <s v="Oxnard"/>
    <x v="1"/>
    <n v="93030"/>
    <x v="1"/>
    <s v="OFF-ST-10002292"/>
    <x v="1"/>
    <x v="4"/>
    <s v="Sauder Facets Collection Locker/File Cabinet, Sky Alder Finish"/>
    <n v="1112.94"/>
    <n v="3"/>
    <n v="0"/>
    <x v="6822"/>
    <x v="0"/>
    <x v="0"/>
    <x v="0"/>
    <x v="4"/>
  </r>
  <r>
    <n v="9174"/>
    <s v="US-2016-155768"/>
    <d v="2016-12-01T00:00:00"/>
    <d v="2016-12-01T00:00:00"/>
    <s v="Same Day"/>
    <s v="LB-16795"/>
    <x v="697"/>
    <x v="2"/>
    <s v="United States"/>
    <s v="Oxnard"/>
    <x v="1"/>
    <n v="93030"/>
    <x v="1"/>
    <s v="OFF-EN-10001219"/>
    <x v="1"/>
    <x v="12"/>
    <s v="#10- 4 1/8&quot; x 9 1/2&quot; Security-Tint Envelopes"/>
    <n v="22.92"/>
    <n v="3"/>
    <n v="0"/>
    <x v="1031"/>
    <x v="0"/>
    <x v="0"/>
    <x v="0"/>
    <x v="4"/>
  </r>
  <r>
    <n v="9175"/>
    <s v="CA-2017-119424"/>
    <d v="2017-06-12T00:00:00"/>
    <d v="2017-06-14T00:00:00"/>
    <s v="Second Class"/>
    <s v="SB-20185"/>
    <x v="766"/>
    <x v="0"/>
    <s v="United States"/>
    <s v="Kent"/>
    <x v="4"/>
    <n v="98031"/>
    <x v="1"/>
    <s v="TEC-PH-10002564"/>
    <x v="2"/>
    <x v="7"/>
    <s v="OtterBox Defender Series Case - Samsung Galaxy S4"/>
    <n v="71.975999999999999"/>
    <n v="3"/>
    <n v="0.2"/>
    <x v="3237"/>
    <x v="2"/>
    <x v="3"/>
    <x v="1"/>
    <x v="1"/>
  </r>
  <r>
    <n v="9176"/>
    <s v="CA-2017-119424"/>
    <d v="2017-06-12T00:00:00"/>
    <d v="2017-06-14T00:00:00"/>
    <s v="Second Class"/>
    <s v="SB-20185"/>
    <x v="766"/>
    <x v="0"/>
    <s v="United States"/>
    <s v="Kent"/>
    <x v="4"/>
    <n v="98031"/>
    <x v="1"/>
    <s v="OFF-PA-10001639"/>
    <x v="1"/>
    <x v="10"/>
    <s v="Xerox 203"/>
    <n v="19.440000000000001"/>
    <n v="3"/>
    <n v="0"/>
    <x v="551"/>
    <x v="0"/>
    <x v="3"/>
    <x v="1"/>
    <x v="1"/>
  </r>
  <r>
    <n v="9177"/>
    <s v="CA-2016-118178"/>
    <d v="2016-03-19T00:00:00"/>
    <d v="2016-03-24T00:00:00"/>
    <s v="Standard Class"/>
    <s v="CC-12610"/>
    <x v="566"/>
    <x v="1"/>
    <s v="United States"/>
    <s v="Nashville"/>
    <x v="18"/>
    <n v="37211"/>
    <x v="0"/>
    <s v="OFF-BI-10001153"/>
    <x v="1"/>
    <x v="8"/>
    <s v="Ibico Recycled Grain-Textured Covers"/>
    <n v="31.085999999999999"/>
    <n v="3"/>
    <n v="0.7"/>
    <x v="6823"/>
    <x v="1"/>
    <x v="0"/>
    <x v="3"/>
    <x v="10"/>
  </r>
  <r>
    <n v="9178"/>
    <s v="CA-2016-166618"/>
    <d v="2016-11-14T00:00:00"/>
    <d v="2016-11-18T00:00:00"/>
    <s v="Standard Class"/>
    <s v="DP-13000"/>
    <x v="24"/>
    <x v="0"/>
    <s v="United States"/>
    <s v="New York City"/>
    <x v="15"/>
    <n v="10035"/>
    <x v="3"/>
    <s v="TEC-PH-10003356"/>
    <x v="2"/>
    <x v="7"/>
    <s v="SmartStand Mobile Device Holder, Assorted Colors"/>
    <n v="13.98"/>
    <n v="2"/>
    <n v="0"/>
    <x v="6824"/>
    <x v="0"/>
    <x v="0"/>
    <x v="0"/>
    <x v="0"/>
  </r>
  <r>
    <n v="9179"/>
    <s v="CA-2016-166618"/>
    <d v="2016-11-14T00:00:00"/>
    <d v="2016-11-18T00:00:00"/>
    <s v="Standard Class"/>
    <s v="DP-13000"/>
    <x v="24"/>
    <x v="0"/>
    <s v="United States"/>
    <s v="New York City"/>
    <x v="15"/>
    <n v="10035"/>
    <x v="3"/>
    <s v="OFF-AR-10001725"/>
    <x v="1"/>
    <x v="6"/>
    <s v="Boston Home &amp; Office Model 2000 Electric Pencil Sharpeners"/>
    <n v="23.65"/>
    <n v="1"/>
    <n v="0"/>
    <x v="6825"/>
    <x v="0"/>
    <x v="0"/>
    <x v="0"/>
    <x v="0"/>
  </r>
  <r>
    <n v="9180"/>
    <s v="CA-2017-156776"/>
    <d v="2017-08-07T00:00:00"/>
    <d v="2017-08-11T00:00:00"/>
    <s v="Standard Class"/>
    <s v="JL-15505"/>
    <x v="145"/>
    <x v="0"/>
    <s v="United States"/>
    <s v="Westminster"/>
    <x v="1"/>
    <n v="92683"/>
    <x v="1"/>
    <s v="TEC-PH-10002415"/>
    <x v="2"/>
    <x v="7"/>
    <s v="Polycom VoiceStation 500 Conference phone"/>
    <n v="707.88"/>
    <n v="3"/>
    <n v="0.2"/>
    <x v="6826"/>
    <x v="2"/>
    <x v="3"/>
    <x v="2"/>
    <x v="6"/>
  </r>
  <r>
    <n v="9181"/>
    <s v="CA-2017-156776"/>
    <d v="2017-08-07T00:00:00"/>
    <d v="2017-08-11T00:00:00"/>
    <s v="Standard Class"/>
    <s v="JL-15505"/>
    <x v="145"/>
    <x v="0"/>
    <s v="United States"/>
    <s v="Westminster"/>
    <x v="1"/>
    <n v="92683"/>
    <x v="1"/>
    <s v="OFF-BI-10003355"/>
    <x v="1"/>
    <x v="8"/>
    <s v="Cardinal Holdit Business Card Pockets"/>
    <n v="11.952"/>
    <n v="3"/>
    <n v="0.2"/>
    <x v="3973"/>
    <x v="2"/>
    <x v="3"/>
    <x v="2"/>
    <x v="6"/>
  </r>
  <r>
    <n v="9182"/>
    <s v="CA-2017-156776"/>
    <d v="2017-08-07T00:00:00"/>
    <d v="2017-08-11T00:00:00"/>
    <s v="Standard Class"/>
    <s v="JL-15505"/>
    <x v="145"/>
    <x v="0"/>
    <s v="United States"/>
    <s v="Westminster"/>
    <x v="1"/>
    <n v="92683"/>
    <x v="1"/>
    <s v="OFF-BI-10000216"/>
    <x v="1"/>
    <x v="8"/>
    <s v="Mead 1st Gear 2&quot; Zipper Binder, Asst. Colors"/>
    <n v="31.128"/>
    <n v="3"/>
    <n v="0.2"/>
    <x v="6827"/>
    <x v="2"/>
    <x v="3"/>
    <x v="2"/>
    <x v="6"/>
  </r>
  <r>
    <n v="9183"/>
    <s v="CA-2017-156776"/>
    <d v="2017-08-07T00:00:00"/>
    <d v="2017-08-11T00:00:00"/>
    <s v="Standard Class"/>
    <s v="JL-15505"/>
    <x v="145"/>
    <x v="0"/>
    <s v="United States"/>
    <s v="Westminster"/>
    <x v="1"/>
    <n v="92683"/>
    <x v="1"/>
    <s v="TEC-AC-10004803"/>
    <x v="2"/>
    <x v="11"/>
    <s v="Sony Micro Vault Click 4 GB USB 2.0 Flash Drive"/>
    <n v="55.76"/>
    <n v="4"/>
    <n v="0"/>
    <x v="6828"/>
    <x v="0"/>
    <x v="3"/>
    <x v="2"/>
    <x v="6"/>
  </r>
  <r>
    <n v="9184"/>
    <s v="CA-2017-156776"/>
    <d v="2017-08-07T00:00:00"/>
    <d v="2017-08-11T00:00:00"/>
    <s v="Standard Class"/>
    <s v="JL-15505"/>
    <x v="145"/>
    <x v="0"/>
    <s v="United States"/>
    <s v="Westminster"/>
    <x v="1"/>
    <n v="92683"/>
    <x v="1"/>
    <s v="OFF-PA-10001970"/>
    <x v="1"/>
    <x v="10"/>
    <s v="Xerox 1881"/>
    <n v="24.56"/>
    <n v="2"/>
    <n v="0"/>
    <x v="342"/>
    <x v="0"/>
    <x v="3"/>
    <x v="2"/>
    <x v="6"/>
  </r>
  <r>
    <n v="9185"/>
    <s v="CA-2017-156776"/>
    <d v="2017-08-07T00:00:00"/>
    <d v="2017-08-11T00:00:00"/>
    <s v="Standard Class"/>
    <s v="JL-15505"/>
    <x v="145"/>
    <x v="0"/>
    <s v="United States"/>
    <s v="Westminster"/>
    <x v="1"/>
    <n v="92683"/>
    <x v="1"/>
    <s v="FUR-FU-10004848"/>
    <x v="0"/>
    <x v="5"/>
    <s v="Howard Miller 13-3/4&quot; Diameter Brushed Chrome Round Wall Clock"/>
    <n v="51.75"/>
    <n v="1"/>
    <n v="0"/>
    <x v="29"/>
    <x v="0"/>
    <x v="3"/>
    <x v="2"/>
    <x v="6"/>
  </r>
  <r>
    <n v="9186"/>
    <s v="CA-2017-156776"/>
    <d v="2017-08-07T00:00:00"/>
    <d v="2017-08-11T00:00:00"/>
    <s v="Standard Class"/>
    <s v="JL-15505"/>
    <x v="145"/>
    <x v="0"/>
    <s v="United States"/>
    <s v="Westminster"/>
    <x v="1"/>
    <n v="92683"/>
    <x v="1"/>
    <s v="FUR-CH-10002317"/>
    <x v="0"/>
    <x v="1"/>
    <s v="Global Enterprise Series Seating Low-Back Swivel/Tilt Chairs"/>
    <n v="207.184"/>
    <n v="1"/>
    <n v="0.2"/>
    <x v="6829"/>
    <x v="2"/>
    <x v="3"/>
    <x v="2"/>
    <x v="6"/>
  </r>
  <r>
    <n v="9187"/>
    <s v="CA-2017-156776"/>
    <d v="2017-08-07T00:00:00"/>
    <d v="2017-08-11T00:00:00"/>
    <s v="Standard Class"/>
    <s v="JL-15505"/>
    <x v="145"/>
    <x v="0"/>
    <s v="United States"/>
    <s v="Westminster"/>
    <x v="1"/>
    <n v="92683"/>
    <x v="1"/>
    <s v="OFF-AP-10002534"/>
    <x v="1"/>
    <x v="9"/>
    <s v="3.6 Cubic Foot Counter Height Office Refrigerator"/>
    <n v="1473.1"/>
    <n v="5"/>
    <n v="0"/>
    <x v="6830"/>
    <x v="0"/>
    <x v="3"/>
    <x v="2"/>
    <x v="6"/>
  </r>
  <r>
    <n v="9188"/>
    <s v="US-2015-130512"/>
    <d v="2015-08-21T00:00:00"/>
    <d v="2015-08-25T00:00:00"/>
    <s v="Standard Class"/>
    <s v="SM-20320"/>
    <x v="598"/>
    <x v="2"/>
    <s v="United States"/>
    <s v="Allentown"/>
    <x v="9"/>
    <n v="18103"/>
    <x v="3"/>
    <s v="OFF-SU-10001935"/>
    <x v="1"/>
    <x v="14"/>
    <s v="Staple remover"/>
    <n v="3.488"/>
    <n v="2"/>
    <n v="0.2"/>
    <x v="6831"/>
    <x v="2"/>
    <x v="1"/>
    <x v="2"/>
    <x v="6"/>
  </r>
  <r>
    <n v="9189"/>
    <s v="US-2015-130512"/>
    <d v="2015-08-21T00:00:00"/>
    <d v="2015-08-25T00:00:00"/>
    <s v="Standard Class"/>
    <s v="SM-20320"/>
    <x v="598"/>
    <x v="2"/>
    <s v="United States"/>
    <s v="Allentown"/>
    <x v="9"/>
    <n v="18103"/>
    <x v="3"/>
    <s v="TEC-AC-10000290"/>
    <x v="2"/>
    <x v="11"/>
    <s v="Sabrent 4-Port USB 2.0 Hub"/>
    <n v="21.728000000000002"/>
    <n v="4"/>
    <n v="0.2"/>
    <x v="6832"/>
    <x v="2"/>
    <x v="1"/>
    <x v="2"/>
    <x v="6"/>
  </r>
  <r>
    <n v="9190"/>
    <s v="US-2015-130512"/>
    <d v="2015-08-21T00:00:00"/>
    <d v="2015-08-25T00:00:00"/>
    <s v="Standard Class"/>
    <s v="SM-20320"/>
    <x v="598"/>
    <x v="2"/>
    <s v="United States"/>
    <s v="Allentown"/>
    <x v="9"/>
    <n v="18103"/>
    <x v="3"/>
    <s v="OFF-ST-10002574"/>
    <x v="1"/>
    <x v="4"/>
    <s v="SAFCO Commercial Wire Shelving, Black"/>
    <n v="663.072"/>
    <n v="6"/>
    <n v="0.2"/>
    <x v="6833"/>
    <x v="2"/>
    <x v="1"/>
    <x v="2"/>
    <x v="6"/>
  </r>
  <r>
    <n v="9191"/>
    <s v="US-2015-130512"/>
    <d v="2015-08-21T00:00:00"/>
    <d v="2015-08-25T00:00:00"/>
    <s v="Standard Class"/>
    <s v="SM-20320"/>
    <x v="598"/>
    <x v="2"/>
    <s v="United States"/>
    <s v="Allentown"/>
    <x v="9"/>
    <n v="18103"/>
    <x v="3"/>
    <s v="OFF-BI-10004519"/>
    <x v="1"/>
    <x v="8"/>
    <s v="GBC DocuBind P100 Manual Binding Machine"/>
    <n v="99.587999999999994"/>
    <n v="2"/>
    <n v="0.7"/>
    <x v="6834"/>
    <x v="1"/>
    <x v="1"/>
    <x v="2"/>
    <x v="6"/>
  </r>
  <r>
    <n v="9192"/>
    <s v="US-2015-130512"/>
    <d v="2015-08-21T00:00:00"/>
    <d v="2015-08-25T00:00:00"/>
    <s v="Standard Class"/>
    <s v="SM-20320"/>
    <x v="598"/>
    <x v="2"/>
    <s v="United States"/>
    <s v="Allentown"/>
    <x v="9"/>
    <n v="18103"/>
    <x v="3"/>
    <s v="OFF-PA-10003625"/>
    <x v="1"/>
    <x v="10"/>
    <s v="Xerox 1979"/>
    <n v="49.567999999999998"/>
    <n v="2"/>
    <n v="0.2"/>
    <x v="2121"/>
    <x v="2"/>
    <x v="1"/>
    <x v="2"/>
    <x v="6"/>
  </r>
  <r>
    <n v="9193"/>
    <s v="CA-2015-141810"/>
    <d v="2015-11-02T00:00:00"/>
    <d v="2015-11-07T00:00:00"/>
    <s v="Standard Class"/>
    <s v="BB-10990"/>
    <x v="121"/>
    <x v="1"/>
    <s v="United States"/>
    <s v="San Antonio"/>
    <x v="5"/>
    <n v="78207"/>
    <x v="2"/>
    <s v="OFF-BI-10001524"/>
    <x v="1"/>
    <x v="8"/>
    <s v="GBC Premium Transparent Covers with Diagonal Lined Pattern"/>
    <n v="29.372"/>
    <n v="7"/>
    <n v="0.8"/>
    <x v="6835"/>
    <x v="1"/>
    <x v="1"/>
    <x v="0"/>
    <x v="0"/>
  </r>
  <r>
    <n v="9194"/>
    <s v="CA-2015-141810"/>
    <d v="2015-11-02T00:00:00"/>
    <d v="2015-11-07T00:00:00"/>
    <s v="Standard Class"/>
    <s v="BB-10990"/>
    <x v="121"/>
    <x v="1"/>
    <s v="United States"/>
    <s v="San Antonio"/>
    <x v="5"/>
    <n v="78207"/>
    <x v="2"/>
    <s v="TEC-PH-10002200"/>
    <x v="2"/>
    <x v="7"/>
    <s v="Aastra 6757i CT Wireless VoIP phone"/>
    <n v="344.70400000000001"/>
    <n v="2"/>
    <n v="0.2"/>
    <x v="3934"/>
    <x v="2"/>
    <x v="1"/>
    <x v="0"/>
    <x v="0"/>
  </r>
  <r>
    <n v="9195"/>
    <s v="CA-2014-146843"/>
    <d v="2014-11-30T00:00:00"/>
    <d v="2014-12-06T00:00:00"/>
    <s v="Standard Class"/>
    <s v="PB-19150"/>
    <x v="171"/>
    <x v="0"/>
    <s v="United States"/>
    <s v="Avondale"/>
    <x v="16"/>
    <n v="85323"/>
    <x v="1"/>
    <s v="OFF-SU-10001664"/>
    <x v="1"/>
    <x v="14"/>
    <s v="Acme Office Executive Series Stainless Steel Trimmers"/>
    <n v="47.991999999999997"/>
    <n v="7"/>
    <n v="0.2"/>
    <x v="6836"/>
    <x v="2"/>
    <x v="2"/>
    <x v="0"/>
    <x v="0"/>
  </r>
  <r>
    <n v="9196"/>
    <s v="CA-2014-146843"/>
    <d v="2014-11-30T00:00:00"/>
    <d v="2014-12-06T00:00:00"/>
    <s v="Standard Class"/>
    <s v="PB-19150"/>
    <x v="171"/>
    <x v="0"/>
    <s v="United States"/>
    <s v="Avondale"/>
    <x v="16"/>
    <n v="85323"/>
    <x v="1"/>
    <s v="TEC-AC-10002550"/>
    <x v="2"/>
    <x v="11"/>
    <s v="Memorex 25GB 6X Branded Blu-Ray Recordable Disc, 30/Pack"/>
    <n v="102.24"/>
    <n v="4"/>
    <n v="0.2"/>
    <x v="6837"/>
    <x v="2"/>
    <x v="2"/>
    <x v="0"/>
    <x v="0"/>
  </r>
  <r>
    <n v="9197"/>
    <s v="CA-2014-103310"/>
    <d v="2014-05-10T00:00:00"/>
    <d v="2014-05-15T00:00:00"/>
    <s v="Standard Class"/>
    <s v="GM-14680"/>
    <x v="411"/>
    <x v="0"/>
    <s v="United States"/>
    <s v="San Jose"/>
    <x v="1"/>
    <n v="95123"/>
    <x v="1"/>
    <s v="OFF-PA-10004353"/>
    <x v="1"/>
    <x v="10"/>
    <s v="Southworth 25% Cotton Premium Laser Paper and Envelopes"/>
    <n v="39.96"/>
    <n v="2"/>
    <n v="0"/>
    <x v="6838"/>
    <x v="0"/>
    <x v="2"/>
    <x v="1"/>
    <x v="5"/>
  </r>
  <r>
    <n v="9198"/>
    <s v="CA-2014-103310"/>
    <d v="2014-05-10T00:00:00"/>
    <d v="2014-05-15T00:00:00"/>
    <s v="Standard Class"/>
    <s v="GM-14680"/>
    <x v="411"/>
    <x v="0"/>
    <s v="United States"/>
    <s v="San Jose"/>
    <x v="1"/>
    <n v="95123"/>
    <x v="1"/>
    <s v="TEC-PH-10001817"/>
    <x v="2"/>
    <x v="7"/>
    <s v="Wilson Electronics DB Pro Signal Booster"/>
    <n v="1432"/>
    <n v="5"/>
    <n v="0.2"/>
    <x v="6839"/>
    <x v="2"/>
    <x v="2"/>
    <x v="1"/>
    <x v="5"/>
  </r>
  <r>
    <n v="9199"/>
    <s v="CA-2014-103310"/>
    <d v="2014-05-10T00:00:00"/>
    <d v="2014-05-15T00:00:00"/>
    <s v="Standard Class"/>
    <s v="GM-14680"/>
    <x v="411"/>
    <x v="0"/>
    <s v="United States"/>
    <s v="San Jose"/>
    <x v="1"/>
    <n v="95123"/>
    <x v="1"/>
    <s v="OFF-SU-10004737"/>
    <x v="1"/>
    <x v="14"/>
    <s v="Acme Design Stainless Steel Bent Scissors"/>
    <n v="41.04"/>
    <n v="6"/>
    <n v="0"/>
    <x v="6840"/>
    <x v="0"/>
    <x v="2"/>
    <x v="1"/>
    <x v="5"/>
  </r>
  <r>
    <n v="9200"/>
    <s v="CA-2014-103310"/>
    <d v="2014-05-10T00:00:00"/>
    <d v="2014-05-15T00:00:00"/>
    <s v="Standard Class"/>
    <s v="GM-14680"/>
    <x v="411"/>
    <x v="0"/>
    <s v="United States"/>
    <s v="San Jose"/>
    <x v="1"/>
    <n v="95123"/>
    <x v="1"/>
    <s v="FUR-CH-10002320"/>
    <x v="0"/>
    <x v="1"/>
    <s v="Hon Pagoda Stacking Chairs"/>
    <n v="256.78399999999999"/>
    <n v="1"/>
    <n v="0.2"/>
    <x v="6841"/>
    <x v="2"/>
    <x v="2"/>
    <x v="1"/>
    <x v="5"/>
  </r>
  <r>
    <n v="9201"/>
    <s v="CA-2016-152688"/>
    <d v="2016-10-17T00:00:00"/>
    <d v="2016-10-20T00:00:00"/>
    <s v="First Class"/>
    <s v="NR-18550"/>
    <x v="749"/>
    <x v="0"/>
    <s v="United States"/>
    <s v="Perth Amboy"/>
    <x v="30"/>
    <n v="8861"/>
    <x v="3"/>
    <s v="FUR-BO-10001337"/>
    <x v="0"/>
    <x v="0"/>
    <s v="O'Sullivan Living Dimensions 2-Shelf Bookcases"/>
    <n v="120.98"/>
    <n v="1"/>
    <n v="0"/>
    <x v="6842"/>
    <x v="0"/>
    <x v="0"/>
    <x v="0"/>
    <x v="2"/>
  </r>
  <r>
    <n v="9202"/>
    <s v="CA-2016-152688"/>
    <d v="2016-10-17T00:00:00"/>
    <d v="2016-10-20T00:00:00"/>
    <s v="First Class"/>
    <s v="NR-18550"/>
    <x v="749"/>
    <x v="0"/>
    <s v="United States"/>
    <s v="Perth Amboy"/>
    <x v="30"/>
    <n v="8861"/>
    <x v="3"/>
    <s v="OFF-BI-10004584"/>
    <x v="1"/>
    <x v="8"/>
    <s v="GBC ProClick 150 Presentation Binding System"/>
    <n v="315.98"/>
    <n v="1"/>
    <n v="0"/>
    <x v="6843"/>
    <x v="0"/>
    <x v="0"/>
    <x v="0"/>
    <x v="2"/>
  </r>
  <r>
    <n v="9203"/>
    <s v="CA-2016-153836"/>
    <d v="2016-10-30T00:00:00"/>
    <d v="2016-11-03T00:00:00"/>
    <s v="Standard Class"/>
    <s v="EH-13765"/>
    <x v="553"/>
    <x v="1"/>
    <s v="United States"/>
    <s v="New York City"/>
    <x v="15"/>
    <n v="10011"/>
    <x v="3"/>
    <s v="OFF-BI-10004817"/>
    <x v="1"/>
    <x v="8"/>
    <s v="GBC Personal VeloBind Strips"/>
    <n v="28.751999999999999"/>
    <n v="3"/>
    <n v="0.2"/>
    <x v="6844"/>
    <x v="2"/>
    <x v="0"/>
    <x v="0"/>
    <x v="2"/>
  </r>
  <r>
    <n v="9204"/>
    <s v="CA-2016-153836"/>
    <d v="2016-10-30T00:00:00"/>
    <d v="2016-11-03T00:00:00"/>
    <s v="Standard Class"/>
    <s v="EH-13765"/>
    <x v="553"/>
    <x v="1"/>
    <s v="United States"/>
    <s v="New York City"/>
    <x v="15"/>
    <n v="10011"/>
    <x v="3"/>
    <s v="OFF-AR-10004602"/>
    <x v="1"/>
    <x v="6"/>
    <s v="Boston KS Multi-Size Manual Pencil Sharpener"/>
    <n v="114.95"/>
    <n v="5"/>
    <n v="0"/>
    <x v="6845"/>
    <x v="0"/>
    <x v="0"/>
    <x v="0"/>
    <x v="2"/>
  </r>
  <r>
    <n v="9205"/>
    <s v="CA-2016-104689"/>
    <d v="2016-12-01T00:00:00"/>
    <d v="2016-12-05T00:00:00"/>
    <s v="Standard Class"/>
    <s v="FH-14365"/>
    <x v="92"/>
    <x v="1"/>
    <s v="United States"/>
    <s v="Los Angeles"/>
    <x v="1"/>
    <n v="90004"/>
    <x v="1"/>
    <s v="OFF-AR-10001149"/>
    <x v="1"/>
    <x v="6"/>
    <s v="Sanford Colorific Colored Pencils, 12/Box"/>
    <n v="23.04"/>
    <n v="8"/>
    <n v="0"/>
    <x v="6846"/>
    <x v="0"/>
    <x v="0"/>
    <x v="0"/>
    <x v="4"/>
  </r>
  <r>
    <n v="9206"/>
    <s v="CA-2016-146423"/>
    <d v="2016-04-21T00:00:00"/>
    <d v="2016-04-21T00:00:00"/>
    <s v="Same Day"/>
    <s v="BT-11680"/>
    <x v="537"/>
    <x v="0"/>
    <s v="United States"/>
    <s v="Milford"/>
    <x v="29"/>
    <n v="6460"/>
    <x v="3"/>
    <s v="OFF-AR-10004817"/>
    <x v="1"/>
    <x v="6"/>
    <s v="Colorific Watercolor Pencils"/>
    <n v="15.48"/>
    <n v="3"/>
    <n v="0"/>
    <x v="1188"/>
    <x v="0"/>
    <x v="0"/>
    <x v="1"/>
    <x v="3"/>
  </r>
  <r>
    <n v="9207"/>
    <s v="CA-2016-146423"/>
    <d v="2016-04-21T00:00:00"/>
    <d v="2016-04-21T00:00:00"/>
    <s v="Same Day"/>
    <s v="BT-11680"/>
    <x v="537"/>
    <x v="0"/>
    <s v="United States"/>
    <s v="Milford"/>
    <x v="29"/>
    <n v="6460"/>
    <x v="3"/>
    <s v="OFF-PA-10003797"/>
    <x v="1"/>
    <x v="10"/>
    <s v="Xerox 209"/>
    <n v="51.84"/>
    <n v="8"/>
    <n v="0"/>
    <x v="189"/>
    <x v="0"/>
    <x v="0"/>
    <x v="1"/>
    <x v="3"/>
  </r>
  <r>
    <n v="9208"/>
    <s v="CA-2017-140781"/>
    <d v="2017-08-03T00:00:00"/>
    <d v="2017-08-07T00:00:00"/>
    <s v="Standard Class"/>
    <s v="AB-10105"/>
    <x v="455"/>
    <x v="0"/>
    <s v="United States"/>
    <s v="Bloomington"/>
    <x v="10"/>
    <n v="61701"/>
    <x v="2"/>
    <s v="TEC-AC-10000682"/>
    <x v="2"/>
    <x v="11"/>
    <s v="Kensington K72356US Mouse-in-a-Box USB Desktop Mouse"/>
    <n v="39.816000000000003"/>
    <n v="3"/>
    <n v="0.2"/>
    <x v="6847"/>
    <x v="2"/>
    <x v="3"/>
    <x v="2"/>
    <x v="6"/>
  </r>
  <r>
    <n v="9209"/>
    <s v="CA-2017-141747"/>
    <d v="2017-08-03T00:00:00"/>
    <d v="2017-08-08T00:00:00"/>
    <s v="Second Class"/>
    <s v="SC-20230"/>
    <x v="554"/>
    <x v="1"/>
    <s v="United States"/>
    <s v="Seattle"/>
    <x v="4"/>
    <n v="98105"/>
    <x v="1"/>
    <s v="OFF-ST-10003996"/>
    <x v="1"/>
    <x v="4"/>
    <s v="Letter/Legal File Tote with Clear Snap-On Lid, Black Granite"/>
    <n v="16.059999999999999"/>
    <n v="1"/>
    <n v="0"/>
    <x v="6848"/>
    <x v="0"/>
    <x v="3"/>
    <x v="2"/>
    <x v="6"/>
  </r>
  <r>
    <n v="9210"/>
    <s v="CA-2017-142776"/>
    <d v="2017-12-11T00:00:00"/>
    <d v="2017-12-14T00:00:00"/>
    <s v="Second Class"/>
    <s v="RS-19870"/>
    <x v="789"/>
    <x v="2"/>
    <s v="United States"/>
    <s v="Burlington"/>
    <x v="23"/>
    <n v="52601"/>
    <x v="2"/>
    <s v="OFF-EN-10003160"/>
    <x v="1"/>
    <x v="12"/>
    <s v="Pastel Pink Envelopes"/>
    <n v="7.28"/>
    <n v="1"/>
    <n v="0"/>
    <x v="6849"/>
    <x v="0"/>
    <x v="3"/>
    <x v="0"/>
    <x v="4"/>
  </r>
  <r>
    <n v="9211"/>
    <s v="CA-2017-142776"/>
    <d v="2017-12-11T00:00:00"/>
    <d v="2017-12-14T00:00:00"/>
    <s v="Second Class"/>
    <s v="RS-19870"/>
    <x v="789"/>
    <x v="2"/>
    <s v="United States"/>
    <s v="Burlington"/>
    <x v="23"/>
    <n v="52601"/>
    <x v="2"/>
    <s v="OFF-BI-10002012"/>
    <x v="1"/>
    <x v="8"/>
    <s v="Wilson Jones Easy Flow II Sheet Lifters"/>
    <n v="5.4"/>
    <n v="3"/>
    <n v="0"/>
    <x v="6577"/>
    <x v="0"/>
    <x v="3"/>
    <x v="0"/>
    <x v="4"/>
  </r>
  <r>
    <n v="9212"/>
    <s v="CA-2015-167479"/>
    <d v="2015-03-14T00:00:00"/>
    <d v="2015-03-19T00:00:00"/>
    <s v="Standard Class"/>
    <s v="AI-10855"/>
    <x v="482"/>
    <x v="0"/>
    <s v="United States"/>
    <s v="Roseville"/>
    <x v="1"/>
    <n v="95661"/>
    <x v="1"/>
    <s v="OFF-PA-10002105"/>
    <x v="1"/>
    <x v="10"/>
    <s v="Xerox 223"/>
    <n v="19.440000000000001"/>
    <n v="3"/>
    <n v="0"/>
    <x v="551"/>
    <x v="0"/>
    <x v="1"/>
    <x v="3"/>
    <x v="10"/>
  </r>
  <r>
    <n v="9213"/>
    <s v="CA-2014-144071"/>
    <d v="2014-12-08T00:00:00"/>
    <d v="2014-12-15T00:00:00"/>
    <s v="Standard Class"/>
    <s v="DJ-13420"/>
    <x v="249"/>
    <x v="1"/>
    <s v="United States"/>
    <s v="San Francisco"/>
    <x v="1"/>
    <n v="94110"/>
    <x v="1"/>
    <s v="FUR-FU-10000397"/>
    <x v="0"/>
    <x v="5"/>
    <s v="Luxo Economy Swing Arm Lamp"/>
    <n v="39.880000000000003"/>
    <n v="2"/>
    <n v="0"/>
    <x v="1189"/>
    <x v="0"/>
    <x v="2"/>
    <x v="0"/>
    <x v="4"/>
  </r>
  <r>
    <n v="9214"/>
    <s v="CA-2014-144071"/>
    <d v="2014-12-08T00:00:00"/>
    <d v="2014-12-15T00:00:00"/>
    <s v="Standard Class"/>
    <s v="DJ-13420"/>
    <x v="249"/>
    <x v="1"/>
    <s v="United States"/>
    <s v="San Francisco"/>
    <x v="1"/>
    <n v="94110"/>
    <x v="1"/>
    <s v="FUR-FU-10000758"/>
    <x v="0"/>
    <x v="5"/>
    <s v="DAX Natural Wood-Tone Poster Frame"/>
    <n v="79.44"/>
    <n v="3"/>
    <n v="0"/>
    <x v="911"/>
    <x v="0"/>
    <x v="2"/>
    <x v="0"/>
    <x v="4"/>
  </r>
  <r>
    <n v="9215"/>
    <s v="US-2017-120908"/>
    <d v="2017-09-30T00:00:00"/>
    <d v="2017-10-02T00:00:00"/>
    <s v="First Class"/>
    <s v="BF-10975"/>
    <x v="541"/>
    <x v="1"/>
    <s v="United States"/>
    <s v="Philadelphia"/>
    <x v="9"/>
    <n v="19120"/>
    <x v="3"/>
    <s v="OFF-LA-10004677"/>
    <x v="1"/>
    <x v="2"/>
    <s v="Self-Adhesive Address Labels for Typewriters with Dispenser Box"/>
    <n v="20.664000000000001"/>
    <n v="7"/>
    <n v="0.2"/>
    <x v="6850"/>
    <x v="2"/>
    <x v="3"/>
    <x v="2"/>
    <x v="8"/>
  </r>
  <r>
    <n v="9216"/>
    <s v="CA-2016-152646"/>
    <d v="2016-11-21T00:00:00"/>
    <d v="2016-11-26T00:00:00"/>
    <s v="Standard Class"/>
    <s v="TH-21235"/>
    <x v="260"/>
    <x v="1"/>
    <s v="United States"/>
    <s v="Los Angeles"/>
    <x v="1"/>
    <n v="90049"/>
    <x v="1"/>
    <s v="OFF-PA-10004451"/>
    <x v="1"/>
    <x v="10"/>
    <s v="Xerox 222"/>
    <n v="32.4"/>
    <n v="5"/>
    <n v="0"/>
    <x v="56"/>
    <x v="0"/>
    <x v="0"/>
    <x v="0"/>
    <x v="0"/>
  </r>
  <r>
    <n v="9217"/>
    <s v="CA-2017-103765"/>
    <d v="2017-11-24T00:00:00"/>
    <d v="2017-11-30T00:00:00"/>
    <s v="Standard Class"/>
    <s v="JG-15310"/>
    <x v="684"/>
    <x v="1"/>
    <s v="United States"/>
    <s v="Odessa"/>
    <x v="5"/>
    <n v="79762"/>
    <x v="2"/>
    <s v="OFF-AP-10002311"/>
    <x v="1"/>
    <x v="9"/>
    <s v="Holmes Replacement Filter for HEPA Air Cleaner, Very Large Room, HEPA Filter"/>
    <n v="13.762"/>
    <n v="1"/>
    <n v="0.8"/>
    <x v="6851"/>
    <x v="1"/>
    <x v="3"/>
    <x v="0"/>
    <x v="0"/>
  </r>
  <r>
    <n v="9218"/>
    <s v="US-2017-118157"/>
    <d v="2017-11-14T00:00:00"/>
    <d v="2017-11-17T00:00:00"/>
    <s v="First Class"/>
    <s v="AW-10930"/>
    <x v="585"/>
    <x v="2"/>
    <s v="United States"/>
    <s v="Minneapolis"/>
    <x v="11"/>
    <n v="55407"/>
    <x v="2"/>
    <s v="OFF-EN-10004459"/>
    <x v="1"/>
    <x v="12"/>
    <s v="Security-Tint Envelopes"/>
    <n v="15.28"/>
    <n v="2"/>
    <n v="0"/>
    <x v="790"/>
    <x v="0"/>
    <x v="3"/>
    <x v="0"/>
    <x v="0"/>
  </r>
  <r>
    <n v="9219"/>
    <s v="US-2015-164238"/>
    <d v="2015-08-16T00:00:00"/>
    <d v="2015-08-20T00:00:00"/>
    <s v="Standard Class"/>
    <s v="JW-15955"/>
    <x v="527"/>
    <x v="0"/>
    <s v="United States"/>
    <s v="Philadelphia"/>
    <x v="9"/>
    <n v="19120"/>
    <x v="3"/>
    <s v="OFF-ST-10002352"/>
    <x v="1"/>
    <x v="4"/>
    <s v="Iris Project Case"/>
    <n v="44.688000000000002"/>
    <n v="7"/>
    <n v="0.2"/>
    <x v="6852"/>
    <x v="2"/>
    <x v="1"/>
    <x v="2"/>
    <x v="6"/>
  </r>
  <r>
    <n v="9220"/>
    <s v="US-2015-164238"/>
    <d v="2015-08-16T00:00:00"/>
    <d v="2015-08-20T00:00:00"/>
    <s v="Standard Class"/>
    <s v="JW-15955"/>
    <x v="527"/>
    <x v="0"/>
    <s v="United States"/>
    <s v="Philadelphia"/>
    <x v="9"/>
    <n v="19120"/>
    <x v="3"/>
    <s v="FUR-BO-10000780"/>
    <x v="0"/>
    <x v="0"/>
    <s v="O'Sullivan Plantations 2-Door Library in Landvery Oak"/>
    <n v="301.47000000000003"/>
    <n v="3"/>
    <n v="0.5"/>
    <x v="6853"/>
    <x v="1"/>
    <x v="1"/>
    <x v="2"/>
    <x v="6"/>
  </r>
  <r>
    <n v="9221"/>
    <s v="CA-2017-103212"/>
    <d v="2017-10-13T00:00:00"/>
    <d v="2017-10-14T00:00:00"/>
    <s v="First Class"/>
    <s v="MH-18025"/>
    <x v="659"/>
    <x v="0"/>
    <s v="United States"/>
    <s v="Lafayette"/>
    <x v="28"/>
    <n v="70506"/>
    <x v="0"/>
    <s v="OFF-LA-10000248"/>
    <x v="1"/>
    <x v="2"/>
    <s v="Avery 52"/>
    <n v="11.07"/>
    <n v="3"/>
    <n v="0"/>
    <x v="5319"/>
    <x v="0"/>
    <x v="3"/>
    <x v="0"/>
    <x v="2"/>
  </r>
  <r>
    <n v="9222"/>
    <s v="CA-2017-103212"/>
    <d v="2017-10-13T00:00:00"/>
    <d v="2017-10-14T00:00:00"/>
    <s v="First Class"/>
    <s v="MH-18025"/>
    <x v="659"/>
    <x v="0"/>
    <s v="United States"/>
    <s v="Lafayette"/>
    <x v="28"/>
    <n v="70506"/>
    <x v="0"/>
    <s v="FUR-TA-10003473"/>
    <x v="0"/>
    <x v="3"/>
    <s v="Bretford Rectangular Conference Table Tops"/>
    <n v="1504.52"/>
    <n v="4"/>
    <n v="0"/>
    <x v="6854"/>
    <x v="0"/>
    <x v="3"/>
    <x v="0"/>
    <x v="2"/>
  </r>
  <r>
    <n v="9223"/>
    <s v="CA-2017-103212"/>
    <d v="2017-10-13T00:00:00"/>
    <d v="2017-10-14T00:00:00"/>
    <s v="First Class"/>
    <s v="MH-18025"/>
    <x v="659"/>
    <x v="0"/>
    <s v="United States"/>
    <s v="Lafayette"/>
    <x v="28"/>
    <n v="70506"/>
    <x v="0"/>
    <s v="OFF-PA-10004355"/>
    <x v="1"/>
    <x v="10"/>
    <s v="Xerox 231"/>
    <n v="25.92"/>
    <n v="4"/>
    <n v="0"/>
    <x v="245"/>
    <x v="0"/>
    <x v="3"/>
    <x v="0"/>
    <x v="2"/>
  </r>
  <r>
    <n v="9224"/>
    <s v="CA-2017-121160"/>
    <d v="2017-11-04T00:00:00"/>
    <d v="2017-11-04T00:00:00"/>
    <s v="Same Day"/>
    <s v="FM-14290"/>
    <x v="86"/>
    <x v="2"/>
    <s v="United States"/>
    <s v="Bryan"/>
    <x v="5"/>
    <n v="77803"/>
    <x v="2"/>
    <s v="OFF-BI-10001308"/>
    <x v="1"/>
    <x v="8"/>
    <s v="GBC Standard Plastic Binding Systems' Combs"/>
    <n v="7.5359999999999996"/>
    <n v="6"/>
    <n v="0.8"/>
    <x v="6855"/>
    <x v="1"/>
    <x v="3"/>
    <x v="0"/>
    <x v="0"/>
  </r>
  <r>
    <n v="9225"/>
    <s v="CA-2017-121160"/>
    <d v="2017-11-04T00:00:00"/>
    <d v="2017-11-04T00:00:00"/>
    <s v="Same Day"/>
    <s v="FM-14290"/>
    <x v="86"/>
    <x v="2"/>
    <s v="United States"/>
    <s v="Bryan"/>
    <x v="5"/>
    <n v="77803"/>
    <x v="2"/>
    <s v="OFF-BI-10003094"/>
    <x v="1"/>
    <x v="8"/>
    <s v="Self-Adhesive Ring Binder Labels"/>
    <n v="1.4079999999999999"/>
    <n v="2"/>
    <n v="0.8"/>
    <x v="6856"/>
    <x v="1"/>
    <x v="3"/>
    <x v="0"/>
    <x v="0"/>
  </r>
  <r>
    <n v="9226"/>
    <s v="CA-2017-121160"/>
    <d v="2017-11-04T00:00:00"/>
    <d v="2017-11-04T00:00:00"/>
    <s v="Same Day"/>
    <s v="FM-14290"/>
    <x v="86"/>
    <x v="2"/>
    <s v="United States"/>
    <s v="Bryan"/>
    <x v="5"/>
    <n v="77803"/>
    <x v="2"/>
    <s v="OFF-BI-10004040"/>
    <x v="1"/>
    <x v="8"/>
    <s v="Wilson Jones Impact Binders"/>
    <n v="4.1440000000000001"/>
    <n v="4"/>
    <n v="0.8"/>
    <x v="6857"/>
    <x v="1"/>
    <x v="3"/>
    <x v="0"/>
    <x v="0"/>
  </r>
  <r>
    <n v="9227"/>
    <s v="CA-2017-121160"/>
    <d v="2017-11-04T00:00:00"/>
    <d v="2017-11-04T00:00:00"/>
    <s v="Same Day"/>
    <s v="FM-14290"/>
    <x v="86"/>
    <x v="2"/>
    <s v="United States"/>
    <s v="Bryan"/>
    <x v="5"/>
    <n v="77803"/>
    <x v="2"/>
    <s v="OFF-ST-10002485"/>
    <x v="1"/>
    <x v="4"/>
    <s v="Rogers Deluxe File Chest"/>
    <n v="52.752000000000002"/>
    <n v="3"/>
    <n v="0.2"/>
    <x v="6858"/>
    <x v="2"/>
    <x v="3"/>
    <x v="0"/>
    <x v="0"/>
  </r>
  <r>
    <n v="9228"/>
    <s v="CA-2017-140515"/>
    <d v="2017-03-19T00:00:00"/>
    <d v="2017-03-24T00:00:00"/>
    <s v="Standard Class"/>
    <s v="GZ-14545"/>
    <x v="433"/>
    <x v="1"/>
    <s v="United States"/>
    <s v="Los Angeles"/>
    <x v="1"/>
    <n v="90008"/>
    <x v="1"/>
    <s v="OFF-AP-10001205"/>
    <x v="1"/>
    <x v="9"/>
    <s v="Belkin 5 Outlet SurgeMaster Power Centers"/>
    <n v="381.36"/>
    <n v="7"/>
    <n v="0"/>
    <x v="6859"/>
    <x v="0"/>
    <x v="3"/>
    <x v="3"/>
    <x v="10"/>
  </r>
  <r>
    <n v="9229"/>
    <s v="CA-2014-153619"/>
    <d v="2014-11-03T00:00:00"/>
    <d v="2014-11-03T00:00:00"/>
    <s v="Same Day"/>
    <s v="TC-21535"/>
    <x v="426"/>
    <x v="2"/>
    <s v="United States"/>
    <s v="Los Angeles"/>
    <x v="1"/>
    <n v="90049"/>
    <x v="1"/>
    <s v="OFF-AR-10001868"/>
    <x v="1"/>
    <x v="6"/>
    <s v="Prang Dustless Chalk Sticks"/>
    <n v="6.72"/>
    <n v="4"/>
    <n v="0"/>
    <x v="524"/>
    <x v="0"/>
    <x v="2"/>
    <x v="0"/>
    <x v="0"/>
  </r>
  <r>
    <n v="9230"/>
    <s v="CA-2017-133718"/>
    <d v="2017-07-23T00:00:00"/>
    <d v="2017-07-26T00:00:00"/>
    <s v="First Class"/>
    <s v="TB-21520"/>
    <x v="14"/>
    <x v="0"/>
    <s v="United States"/>
    <s v="Los Angeles"/>
    <x v="1"/>
    <n v="90045"/>
    <x v="1"/>
    <s v="OFF-BI-10003429"/>
    <x v="1"/>
    <x v="8"/>
    <s v="Cardinal HOLDit! Binder Insert Strips,Extra Strips"/>
    <n v="15.192"/>
    <n v="3"/>
    <n v="0.2"/>
    <x v="6860"/>
    <x v="2"/>
    <x v="3"/>
    <x v="2"/>
    <x v="7"/>
  </r>
  <r>
    <n v="9231"/>
    <s v="CA-2017-133718"/>
    <d v="2017-07-23T00:00:00"/>
    <d v="2017-07-26T00:00:00"/>
    <s v="First Class"/>
    <s v="TB-21520"/>
    <x v="14"/>
    <x v="0"/>
    <s v="United States"/>
    <s v="Los Angeles"/>
    <x v="1"/>
    <n v="90045"/>
    <x v="1"/>
    <s v="OFF-PA-10002689"/>
    <x v="1"/>
    <x v="10"/>
    <s v="Weyerhaeuser First Choice Laser/Copy Paper (20Lb. and 88 Bright)"/>
    <n v="58.32"/>
    <n v="9"/>
    <n v="0"/>
    <x v="729"/>
    <x v="0"/>
    <x v="3"/>
    <x v="2"/>
    <x v="7"/>
  </r>
  <r>
    <n v="9232"/>
    <s v="CA-2014-148383"/>
    <d v="2014-12-27T00:00:00"/>
    <d v="2014-12-31T00:00:00"/>
    <s v="Standard Class"/>
    <s v="RP-19390"/>
    <x v="261"/>
    <x v="0"/>
    <s v="United States"/>
    <s v="Phoenix"/>
    <x v="16"/>
    <n v="85023"/>
    <x v="1"/>
    <s v="OFF-BI-10003650"/>
    <x v="1"/>
    <x v="8"/>
    <s v="GBC DocuBind 300 Electric Binding Machine"/>
    <n v="946.76400000000001"/>
    <n v="6"/>
    <n v="0.7"/>
    <x v="6861"/>
    <x v="1"/>
    <x v="2"/>
    <x v="0"/>
    <x v="4"/>
  </r>
  <r>
    <n v="9233"/>
    <s v="CA-2016-126732"/>
    <d v="2016-09-02T00:00:00"/>
    <d v="2016-09-06T00:00:00"/>
    <s v="Standard Class"/>
    <s v="LR-16915"/>
    <x v="235"/>
    <x v="0"/>
    <s v="United States"/>
    <s v="Los Angeles"/>
    <x v="1"/>
    <n v="90036"/>
    <x v="1"/>
    <s v="FUR-FU-10001889"/>
    <x v="0"/>
    <x v="5"/>
    <s v="Ultra Door Pull Handle"/>
    <n v="94.68"/>
    <n v="9"/>
    <n v="0"/>
    <x v="6862"/>
    <x v="0"/>
    <x v="0"/>
    <x v="2"/>
    <x v="8"/>
  </r>
  <r>
    <n v="9234"/>
    <s v="CA-2016-126732"/>
    <d v="2016-09-02T00:00:00"/>
    <d v="2016-09-06T00:00:00"/>
    <s v="Standard Class"/>
    <s v="LR-16915"/>
    <x v="235"/>
    <x v="0"/>
    <s v="United States"/>
    <s v="Los Angeles"/>
    <x v="1"/>
    <n v="90036"/>
    <x v="1"/>
    <s v="OFF-ST-10000321"/>
    <x v="1"/>
    <x v="4"/>
    <s v="Akro Stacking Bins"/>
    <n v="23.67"/>
    <n v="3"/>
    <n v="0"/>
    <x v="6863"/>
    <x v="0"/>
    <x v="0"/>
    <x v="2"/>
    <x v="8"/>
  </r>
  <r>
    <n v="9235"/>
    <s v="CA-2016-126732"/>
    <d v="2016-09-02T00:00:00"/>
    <d v="2016-09-06T00:00:00"/>
    <s v="Standard Class"/>
    <s v="LR-16915"/>
    <x v="235"/>
    <x v="0"/>
    <s v="United States"/>
    <s v="Los Angeles"/>
    <x v="1"/>
    <n v="90036"/>
    <x v="1"/>
    <s v="TEC-PH-10001530"/>
    <x v="2"/>
    <x v="7"/>
    <s v="Cisco Unified IP Phone 7945G VoIP phone"/>
    <n v="1091.1679999999999"/>
    <n v="4"/>
    <n v="0.2"/>
    <x v="2946"/>
    <x v="2"/>
    <x v="0"/>
    <x v="2"/>
    <x v="8"/>
  </r>
  <r>
    <n v="9236"/>
    <s v="CA-2016-126732"/>
    <d v="2016-09-02T00:00:00"/>
    <d v="2016-09-06T00:00:00"/>
    <s v="Standard Class"/>
    <s v="LR-16915"/>
    <x v="235"/>
    <x v="0"/>
    <s v="United States"/>
    <s v="Los Angeles"/>
    <x v="1"/>
    <n v="90036"/>
    <x v="1"/>
    <s v="OFF-AR-10004752"/>
    <x v="1"/>
    <x v="6"/>
    <s v="Blackstonian Pencils"/>
    <n v="18.690000000000001"/>
    <n v="7"/>
    <n v="0"/>
    <x v="6864"/>
    <x v="0"/>
    <x v="0"/>
    <x v="2"/>
    <x v="8"/>
  </r>
  <r>
    <n v="9237"/>
    <s v="CA-2016-126732"/>
    <d v="2016-09-02T00:00:00"/>
    <d v="2016-09-06T00:00:00"/>
    <s v="Standard Class"/>
    <s v="LR-16915"/>
    <x v="235"/>
    <x v="0"/>
    <s v="United States"/>
    <s v="Los Angeles"/>
    <x v="1"/>
    <n v="90036"/>
    <x v="1"/>
    <s v="FUR-TA-10001539"/>
    <x v="0"/>
    <x v="3"/>
    <s v="Chromcraft Rectangular Conference Tables"/>
    <n v="568.72799999999995"/>
    <n v="3"/>
    <n v="0.2"/>
    <x v="2903"/>
    <x v="2"/>
    <x v="0"/>
    <x v="2"/>
    <x v="8"/>
  </r>
  <r>
    <n v="9238"/>
    <s v="CA-2016-126732"/>
    <d v="2016-09-02T00:00:00"/>
    <d v="2016-09-06T00:00:00"/>
    <s v="Standard Class"/>
    <s v="LR-16915"/>
    <x v="235"/>
    <x v="0"/>
    <s v="United States"/>
    <s v="Los Angeles"/>
    <x v="1"/>
    <n v="90036"/>
    <x v="1"/>
    <s v="OFF-BI-10001553"/>
    <x v="1"/>
    <x v="8"/>
    <s v="SpineVue Locking Slant-D Ring Binders by Cardinal"/>
    <n v="7.3120000000000003"/>
    <n v="1"/>
    <n v="0.2"/>
    <x v="1869"/>
    <x v="2"/>
    <x v="0"/>
    <x v="2"/>
    <x v="8"/>
  </r>
  <r>
    <n v="9239"/>
    <s v="CA-2017-138156"/>
    <d v="2017-02-11T00:00:00"/>
    <d v="2017-02-14T00:00:00"/>
    <s v="First Class"/>
    <s v="MM-17260"/>
    <x v="570"/>
    <x v="0"/>
    <s v="United States"/>
    <s v="Columbus"/>
    <x v="24"/>
    <n v="43229"/>
    <x v="3"/>
    <s v="FUR-FU-10003601"/>
    <x v="0"/>
    <x v="5"/>
    <s v="Deflect-o RollaMat Studded, Beveled Mat for Medium Pile Carpeting"/>
    <n v="147.56800000000001"/>
    <n v="2"/>
    <n v="0.2"/>
    <x v="423"/>
    <x v="2"/>
    <x v="3"/>
    <x v="3"/>
    <x v="11"/>
  </r>
  <r>
    <n v="9240"/>
    <s v="CA-2017-110310"/>
    <d v="2017-10-27T00:00:00"/>
    <d v="2017-11-02T00:00:00"/>
    <s v="Standard Class"/>
    <s v="NB-18655"/>
    <x v="240"/>
    <x v="1"/>
    <s v="United States"/>
    <s v="Tallahassee"/>
    <x v="2"/>
    <n v="32303"/>
    <x v="0"/>
    <s v="OFF-PA-10001685"/>
    <x v="1"/>
    <x v="10"/>
    <s v="Easy-staple paper"/>
    <n v="56.783999999999999"/>
    <n v="7"/>
    <n v="0.2"/>
    <x v="1695"/>
    <x v="2"/>
    <x v="3"/>
    <x v="0"/>
    <x v="2"/>
  </r>
  <r>
    <n v="9241"/>
    <s v="CA-2017-110310"/>
    <d v="2017-10-27T00:00:00"/>
    <d v="2017-11-02T00:00:00"/>
    <s v="Standard Class"/>
    <s v="NB-18655"/>
    <x v="240"/>
    <x v="1"/>
    <s v="United States"/>
    <s v="Tallahassee"/>
    <x v="2"/>
    <n v="32303"/>
    <x v="0"/>
    <s v="OFF-BI-10001097"/>
    <x v="1"/>
    <x v="8"/>
    <s v="Avery Hole Reinforcements"/>
    <n v="5.6070000000000002"/>
    <n v="3"/>
    <n v="0.7"/>
    <x v="6865"/>
    <x v="1"/>
    <x v="3"/>
    <x v="0"/>
    <x v="2"/>
  </r>
  <r>
    <n v="9242"/>
    <s v="CA-2017-110310"/>
    <d v="2017-10-27T00:00:00"/>
    <d v="2017-11-02T00:00:00"/>
    <s v="Standard Class"/>
    <s v="NB-18655"/>
    <x v="240"/>
    <x v="1"/>
    <s v="United States"/>
    <s v="Tallahassee"/>
    <x v="2"/>
    <n v="32303"/>
    <x v="0"/>
    <s v="OFF-AR-10001662"/>
    <x v="1"/>
    <x v="6"/>
    <s v="Rogers Handheld Barrel Pencil Sharpener"/>
    <n v="6.5759999999999996"/>
    <n v="3"/>
    <n v="0.2"/>
    <x v="6866"/>
    <x v="2"/>
    <x v="3"/>
    <x v="0"/>
    <x v="2"/>
  </r>
  <r>
    <n v="9243"/>
    <s v="CA-2014-113271"/>
    <d v="2014-07-09T00:00:00"/>
    <d v="2014-07-14T00:00:00"/>
    <s v="Standard Class"/>
    <s v="DS-13030"/>
    <x v="284"/>
    <x v="2"/>
    <s v="United States"/>
    <s v="San Francisco"/>
    <x v="1"/>
    <n v="94122"/>
    <x v="1"/>
    <s v="OFF-BI-10002609"/>
    <x v="1"/>
    <x v="8"/>
    <s v="Avery Hidden Tab Dividers for Binding Systems"/>
    <n v="14.304"/>
    <n v="6"/>
    <n v="0.2"/>
    <x v="6867"/>
    <x v="2"/>
    <x v="2"/>
    <x v="2"/>
    <x v="7"/>
  </r>
  <r>
    <n v="9244"/>
    <s v="CA-2014-113271"/>
    <d v="2014-07-09T00:00:00"/>
    <d v="2014-07-14T00:00:00"/>
    <s v="Standard Class"/>
    <s v="DS-13030"/>
    <x v="284"/>
    <x v="2"/>
    <s v="United States"/>
    <s v="San Francisco"/>
    <x v="1"/>
    <n v="94122"/>
    <x v="1"/>
    <s v="FUR-BO-10004218"/>
    <x v="0"/>
    <x v="0"/>
    <s v="Bush Heritage Pine Collection 5-Shelf Bookcase, Albany Pine Finish, *Special Order"/>
    <n v="119.833"/>
    <n v="1"/>
    <n v="0.15"/>
    <x v="4958"/>
    <x v="2"/>
    <x v="2"/>
    <x v="2"/>
    <x v="7"/>
  </r>
  <r>
    <n v="9245"/>
    <s v="CA-2014-113271"/>
    <d v="2014-07-09T00:00:00"/>
    <d v="2014-07-14T00:00:00"/>
    <s v="Standard Class"/>
    <s v="DS-13030"/>
    <x v="284"/>
    <x v="2"/>
    <s v="United States"/>
    <s v="San Francisco"/>
    <x v="1"/>
    <n v="94122"/>
    <x v="1"/>
    <s v="OFF-AR-10003251"/>
    <x v="1"/>
    <x v="6"/>
    <s v="Prang Drawing Pencil Set"/>
    <n v="5.56"/>
    <n v="2"/>
    <n v="0"/>
    <x v="2434"/>
    <x v="0"/>
    <x v="2"/>
    <x v="2"/>
    <x v="7"/>
  </r>
  <r>
    <n v="9246"/>
    <s v="CA-2014-113271"/>
    <d v="2014-07-09T00:00:00"/>
    <d v="2014-07-14T00:00:00"/>
    <s v="Standard Class"/>
    <s v="DS-13030"/>
    <x v="284"/>
    <x v="2"/>
    <s v="United States"/>
    <s v="San Francisco"/>
    <x v="1"/>
    <n v="94122"/>
    <x v="1"/>
    <s v="OFF-PA-10002365"/>
    <x v="1"/>
    <x v="10"/>
    <s v="Xerox 1967"/>
    <n v="32.4"/>
    <n v="5"/>
    <n v="0"/>
    <x v="56"/>
    <x v="0"/>
    <x v="2"/>
    <x v="2"/>
    <x v="7"/>
  </r>
  <r>
    <n v="9247"/>
    <s v="CA-2017-130106"/>
    <d v="2017-05-22T00:00:00"/>
    <d v="2017-05-26T00:00:00"/>
    <s v="Standard Class"/>
    <s v="VF-21715"/>
    <x v="665"/>
    <x v="2"/>
    <s v="United States"/>
    <s v="San Francisco"/>
    <x v="1"/>
    <n v="94109"/>
    <x v="1"/>
    <s v="OFF-AR-10003651"/>
    <x v="1"/>
    <x v="6"/>
    <s v="Newell 350"/>
    <n v="9.84"/>
    <n v="3"/>
    <n v="0"/>
    <x v="301"/>
    <x v="0"/>
    <x v="3"/>
    <x v="1"/>
    <x v="5"/>
  </r>
  <r>
    <n v="9248"/>
    <s v="CA-2017-130106"/>
    <d v="2017-05-22T00:00:00"/>
    <d v="2017-05-26T00:00:00"/>
    <s v="Standard Class"/>
    <s v="VF-21715"/>
    <x v="665"/>
    <x v="2"/>
    <s v="United States"/>
    <s v="San Francisco"/>
    <x v="1"/>
    <n v="94109"/>
    <x v="1"/>
    <s v="OFF-AR-10003732"/>
    <x v="1"/>
    <x v="6"/>
    <s v="Newell 333"/>
    <n v="2.78"/>
    <n v="1"/>
    <n v="0"/>
    <x v="1139"/>
    <x v="0"/>
    <x v="3"/>
    <x v="1"/>
    <x v="5"/>
  </r>
  <r>
    <n v="9249"/>
    <s v="CA-2016-127761"/>
    <d v="2016-11-10T00:00:00"/>
    <d v="2016-11-14T00:00:00"/>
    <s v="Standard Class"/>
    <s v="SW-20275"/>
    <x v="349"/>
    <x v="0"/>
    <s v="United States"/>
    <s v="New York City"/>
    <x v="15"/>
    <n v="10009"/>
    <x v="3"/>
    <s v="OFF-BI-10002557"/>
    <x v="1"/>
    <x v="8"/>
    <s v="Presstex Flexible Ring Binders"/>
    <n v="3.64"/>
    <n v="1"/>
    <n v="0.2"/>
    <x v="6868"/>
    <x v="2"/>
    <x v="0"/>
    <x v="0"/>
    <x v="0"/>
  </r>
  <r>
    <n v="9250"/>
    <s v="CA-2016-127761"/>
    <d v="2016-11-10T00:00:00"/>
    <d v="2016-11-14T00:00:00"/>
    <s v="Standard Class"/>
    <s v="SW-20275"/>
    <x v="349"/>
    <x v="0"/>
    <s v="United States"/>
    <s v="New York City"/>
    <x v="15"/>
    <n v="10009"/>
    <x v="3"/>
    <s v="TEC-PH-10003691"/>
    <x v="2"/>
    <x v="7"/>
    <s v="BlackBerry Q10"/>
    <n v="881.93"/>
    <n v="7"/>
    <n v="0"/>
    <x v="6869"/>
    <x v="0"/>
    <x v="0"/>
    <x v="0"/>
    <x v="0"/>
  </r>
  <r>
    <n v="9251"/>
    <s v="CA-2016-105354"/>
    <d v="2016-12-02T00:00:00"/>
    <d v="2016-12-06T00:00:00"/>
    <s v="Standard Class"/>
    <s v="PW-19030"/>
    <x v="463"/>
    <x v="1"/>
    <s v="United States"/>
    <s v="Marion"/>
    <x v="23"/>
    <n v="52302"/>
    <x v="2"/>
    <s v="OFF-BI-10001107"/>
    <x v="1"/>
    <x v="8"/>
    <s v="GBC White Gloss Covers, Plain Front"/>
    <n v="115.84"/>
    <n v="8"/>
    <n v="0"/>
    <x v="6870"/>
    <x v="0"/>
    <x v="0"/>
    <x v="0"/>
    <x v="4"/>
  </r>
  <r>
    <n v="9252"/>
    <s v="CA-2017-155712"/>
    <d v="2017-03-02T00:00:00"/>
    <d v="2017-03-08T00:00:00"/>
    <s v="Standard Class"/>
    <s v="KD-16615"/>
    <x v="629"/>
    <x v="1"/>
    <s v="United States"/>
    <s v="Los Angeles"/>
    <x v="1"/>
    <n v="90008"/>
    <x v="1"/>
    <s v="OFF-BI-10004224"/>
    <x v="1"/>
    <x v="8"/>
    <s v="Catalog Binders with Expanding Posts"/>
    <n v="107.648"/>
    <n v="2"/>
    <n v="0.2"/>
    <x v="4325"/>
    <x v="2"/>
    <x v="3"/>
    <x v="3"/>
    <x v="10"/>
  </r>
  <r>
    <n v="9253"/>
    <s v="CA-2017-102309"/>
    <d v="2017-09-23T00:00:00"/>
    <d v="2017-09-25T00:00:00"/>
    <s v="Second Class"/>
    <s v="DO-13645"/>
    <x v="770"/>
    <x v="0"/>
    <s v="United States"/>
    <s v="Pine Bluff"/>
    <x v="36"/>
    <n v="71603"/>
    <x v="0"/>
    <s v="TEC-AC-10001114"/>
    <x v="2"/>
    <x v="11"/>
    <s v="Microsoft Wireless Mobile Mouse 4000"/>
    <n v="199.95"/>
    <n v="5"/>
    <n v="0"/>
    <x v="1852"/>
    <x v="0"/>
    <x v="3"/>
    <x v="2"/>
    <x v="8"/>
  </r>
  <r>
    <n v="9254"/>
    <s v="CA-2017-102309"/>
    <d v="2017-09-23T00:00:00"/>
    <d v="2017-09-25T00:00:00"/>
    <s v="Second Class"/>
    <s v="DO-13645"/>
    <x v="770"/>
    <x v="0"/>
    <s v="United States"/>
    <s v="Pine Bluff"/>
    <x v="36"/>
    <n v="71603"/>
    <x v="0"/>
    <s v="OFF-PA-10002005"/>
    <x v="1"/>
    <x v="10"/>
    <s v="Xerox 225"/>
    <n v="12.96"/>
    <n v="2"/>
    <n v="0"/>
    <x v="91"/>
    <x v="0"/>
    <x v="3"/>
    <x v="2"/>
    <x v="8"/>
  </r>
  <r>
    <n v="9255"/>
    <s v="CA-2014-168368"/>
    <d v="2014-02-11T00:00:00"/>
    <d v="2014-02-15T00:00:00"/>
    <s v="Second Class"/>
    <s v="GA-14725"/>
    <x v="315"/>
    <x v="0"/>
    <s v="United States"/>
    <s v="Columbia"/>
    <x v="25"/>
    <n v="65203"/>
    <x v="2"/>
    <s v="FUR-CH-10001146"/>
    <x v="0"/>
    <x v="1"/>
    <s v="Global Value Mid-Back Manager's Chair, Gray"/>
    <n v="60.89"/>
    <n v="1"/>
    <n v="0"/>
    <x v="6871"/>
    <x v="0"/>
    <x v="2"/>
    <x v="3"/>
    <x v="11"/>
  </r>
  <r>
    <n v="9256"/>
    <s v="CA-2014-168368"/>
    <d v="2014-02-11T00:00:00"/>
    <d v="2014-02-15T00:00:00"/>
    <s v="Second Class"/>
    <s v="GA-14725"/>
    <x v="315"/>
    <x v="0"/>
    <s v="United States"/>
    <s v="Columbia"/>
    <x v="25"/>
    <n v="65203"/>
    <x v="2"/>
    <s v="OFF-LA-10004853"/>
    <x v="1"/>
    <x v="2"/>
    <s v="Avery 483"/>
    <n v="14.94"/>
    <n v="3"/>
    <n v="0"/>
    <x v="2557"/>
    <x v="0"/>
    <x v="2"/>
    <x v="3"/>
    <x v="11"/>
  </r>
  <r>
    <n v="9257"/>
    <s v="CA-2014-168368"/>
    <d v="2014-02-11T00:00:00"/>
    <d v="2014-02-15T00:00:00"/>
    <s v="Second Class"/>
    <s v="GA-14725"/>
    <x v="315"/>
    <x v="0"/>
    <s v="United States"/>
    <s v="Columbia"/>
    <x v="25"/>
    <n v="65203"/>
    <x v="2"/>
    <s v="OFF-BI-10004728"/>
    <x v="1"/>
    <x v="8"/>
    <s v="Wilson Jones Turn Tabs Binder Tool for Ring Binders"/>
    <n v="9.64"/>
    <n v="2"/>
    <n v="0"/>
    <x v="1494"/>
    <x v="0"/>
    <x v="2"/>
    <x v="3"/>
    <x v="11"/>
  </r>
  <r>
    <n v="9258"/>
    <s v="CA-2014-168368"/>
    <d v="2014-02-11T00:00:00"/>
    <d v="2014-02-15T00:00:00"/>
    <s v="Second Class"/>
    <s v="GA-14725"/>
    <x v="315"/>
    <x v="0"/>
    <s v="United States"/>
    <s v="Columbia"/>
    <x v="25"/>
    <n v="65203"/>
    <x v="2"/>
    <s v="FUR-FU-10002298"/>
    <x v="0"/>
    <x v="5"/>
    <s v="Rubbermaid ClusterMat Chairmats, Mat Size- 66&quot; x 60&quot;, Lip 20&quot; x 11&quot; -90 Degree Angle"/>
    <n v="332.94"/>
    <n v="3"/>
    <n v="0"/>
    <x v="6872"/>
    <x v="0"/>
    <x v="2"/>
    <x v="3"/>
    <x v="11"/>
  </r>
  <r>
    <n v="9259"/>
    <s v="CA-2014-168368"/>
    <d v="2014-02-11T00:00:00"/>
    <d v="2014-02-15T00:00:00"/>
    <s v="Second Class"/>
    <s v="GA-14725"/>
    <x v="315"/>
    <x v="0"/>
    <s v="United States"/>
    <s v="Columbia"/>
    <x v="25"/>
    <n v="65203"/>
    <x v="2"/>
    <s v="OFF-BI-10004654"/>
    <x v="1"/>
    <x v="8"/>
    <s v="VariCap6 Expandable Binder"/>
    <n v="51.9"/>
    <n v="3"/>
    <n v="0"/>
    <x v="6873"/>
    <x v="0"/>
    <x v="2"/>
    <x v="3"/>
    <x v="11"/>
  </r>
  <r>
    <n v="9260"/>
    <s v="CA-2014-168368"/>
    <d v="2014-02-11T00:00:00"/>
    <d v="2014-02-15T00:00:00"/>
    <s v="Second Class"/>
    <s v="GA-14725"/>
    <x v="315"/>
    <x v="0"/>
    <s v="United States"/>
    <s v="Columbia"/>
    <x v="25"/>
    <n v="65203"/>
    <x v="2"/>
    <s v="OFF-ST-10002583"/>
    <x v="1"/>
    <x v="4"/>
    <s v="Fellowes Neat Ideas Storage Cubes"/>
    <n v="64.959999999999994"/>
    <n v="2"/>
    <n v="0"/>
    <x v="658"/>
    <x v="0"/>
    <x v="2"/>
    <x v="3"/>
    <x v="11"/>
  </r>
  <r>
    <n v="9261"/>
    <s v="CA-2017-167976"/>
    <d v="2017-11-11T00:00:00"/>
    <d v="2017-11-14T00:00:00"/>
    <s v="Second Class"/>
    <s v="JL-15505"/>
    <x v="145"/>
    <x v="0"/>
    <s v="United States"/>
    <s v="Aberdeen"/>
    <x v="44"/>
    <n v="57401"/>
    <x v="2"/>
    <s v="OFF-SU-10004661"/>
    <x v="1"/>
    <x v="14"/>
    <s v="Acme Titanium Bonded Scissors"/>
    <n v="25.5"/>
    <n v="3"/>
    <n v="0"/>
    <x v="4766"/>
    <x v="0"/>
    <x v="3"/>
    <x v="0"/>
    <x v="0"/>
  </r>
  <r>
    <n v="9262"/>
    <s v="CA-2017-111388"/>
    <d v="2017-09-02T00:00:00"/>
    <d v="2017-09-02T00:00:00"/>
    <s v="Same Day"/>
    <s v="SU-20665"/>
    <x v="711"/>
    <x v="2"/>
    <s v="United States"/>
    <s v="Seattle"/>
    <x v="4"/>
    <n v="98103"/>
    <x v="1"/>
    <s v="FUR-CH-10003061"/>
    <x v="0"/>
    <x v="1"/>
    <s v="Global Leather Task Chair, Black"/>
    <n v="215.976"/>
    <n v="3"/>
    <n v="0.2"/>
    <x v="1908"/>
    <x v="2"/>
    <x v="3"/>
    <x v="2"/>
    <x v="8"/>
  </r>
  <r>
    <n v="9263"/>
    <s v="CA-2015-124499"/>
    <d v="2015-10-09T00:00:00"/>
    <d v="2015-10-13T00:00:00"/>
    <s v="Standard Class"/>
    <s v="FM-14380"/>
    <x v="248"/>
    <x v="0"/>
    <s v="United States"/>
    <s v="Detroit"/>
    <x v="12"/>
    <n v="48227"/>
    <x v="2"/>
    <s v="FUR-CH-10000513"/>
    <x v="0"/>
    <x v="1"/>
    <s v="High-Back Leather Manager's Chair"/>
    <n v="389.97"/>
    <n v="3"/>
    <n v="0"/>
    <x v="6449"/>
    <x v="0"/>
    <x v="1"/>
    <x v="0"/>
    <x v="2"/>
  </r>
  <r>
    <n v="9264"/>
    <s v="CA-2015-124499"/>
    <d v="2015-10-09T00:00:00"/>
    <d v="2015-10-13T00:00:00"/>
    <s v="Standard Class"/>
    <s v="FM-14380"/>
    <x v="248"/>
    <x v="0"/>
    <s v="United States"/>
    <s v="Detroit"/>
    <x v="12"/>
    <n v="48227"/>
    <x v="2"/>
    <s v="OFF-AP-10002191"/>
    <x v="1"/>
    <x v="9"/>
    <s v="Belkin 8 Outlet SurgeMaster II Gold Surge Protector"/>
    <n v="269.91000000000003"/>
    <n v="5"/>
    <n v="0.1"/>
    <x v="6874"/>
    <x v="3"/>
    <x v="1"/>
    <x v="0"/>
    <x v="2"/>
  </r>
  <r>
    <n v="9265"/>
    <s v="US-2017-128118"/>
    <d v="2017-11-24T00:00:00"/>
    <d v="2017-12-01T00:00:00"/>
    <s v="Standard Class"/>
    <s v="MY-17380"/>
    <x v="199"/>
    <x v="1"/>
    <s v="United States"/>
    <s v="Memphis"/>
    <x v="18"/>
    <n v="38109"/>
    <x v="0"/>
    <s v="OFF-BI-10000216"/>
    <x v="1"/>
    <x v="8"/>
    <s v="Mead 1st Gear 2&quot; Zipper Binder, Asst. Colors"/>
    <n v="11.673"/>
    <n v="3"/>
    <n v="0.7"/>
    <x v="3604"/>
    <x v="1"/>
    <x v="3"/>
    <x v="0"/>
    <x v="0"/>
  </r>
  <r>
    <n v="9266"/>
    <s v="US-2017-128118"/>
    <d v="2017-11-24T00:00:00"/>
    <d v="2017-12-01T00:00:00"/>
    <s v="Standard Class"/>
    <s v="MY-17380"/>
    <x v="199"/>
    <x v="1"/>
    <s v="United States"/>
    <s v="Memphis"/>
    <x v="18"/>
    <n v="38109"/>
    <x v="0"/>
    <s v="OFF-EN-10003448"/>
    <x v="1"/>
    <x v="12"/>
    <s v="Peel &amp; Seel Recycled Catalog Envelopes, Brown"/>
    <n v="64.847999999999999"/>
    <n v="7"/>
    <n v="0.2"/>
    <x v="6875"/>
    <x v="2"/>
    <x v="3"/>
    <x v="0"/>
    <x v="0"/>
  </r>
  <r>
    <n v="9267"/>
    <s v="CA-2014-125759"/>
    <d v="2014-02-08T00:00:00"/>
    <d v="2014-02-09T00:00:00"/>
    <s v="First Class"/>
    <s v="NM-18445"/>
    <x v="134"/>
    <x v="2"/>
    <s v="United States"/>
    <s v="North Las Vegas"/>
    <x v="33"/>
    <n v="89031"/>
    <x v="1"/>
    <s v="FUR-FU-10002111"/>
    <x v="0"/>
    <x v="5"/>
    <s v="Master Caster Door Stop, Large Brown"/>
    <n v="14.56"/>
    <n v="2"/>
    <n v="0"/>
    <x v="6876"/>
    <x v="0"/>
    <x v="2"/>
    <x v="3"/>
    <x v="11"/>
  </r>
  <r>
    <n v="9268"/>
    <s v="CA-2015-151869"/>
    <d v="2015-09-25T00:00:00"/>
    <d v="2015-09-25T00:00:00"/>
    <s v="Same Day"/>
    <s v="CS-11950"/>
    <x v="229"/>
    <x v="0"/>
    <s v="United States"/>
    <s v="Freeport"/>
    <x v="15"/>
    <n v="11520"/>
    <x v="3"/>
    <s v="FUR-CH-10001545"/>
    <x v="0"/>
    <x v="1"/>
    <s v="Hon Comfortask Task/Swivel Chairs"/>
    <n v="102.58199999999999"/>
    <n v="1"/>
    <n v="0.1"/>
    <x v="6877"/>
    <x v="3"/>
    <x v="1"/>
    <x v="2"/>
    <x v="8"/>
  </r>
  <r>
    <n v="9269"/>
    <s v="CA-2015-151869"/>
    <d v="2015-09-25T00:00:00"/>
    <d v="2015-09-25T00:00:00"/>
    <s v="Same Day"/>
    <s v="CS-11950"/>
    <x v="229"/>
    <x v="0"/>
    <s v="United States"/>
    <s v="Freeport"/>
    <x v="15"/>
    <n v="11520"/>
    <x v="3"/>
    <s v="OFF-PA-10002947"/>
    <x v="1"/>
    <x v="10"/>
    <s v="Xerox 1923"/>
    <n v="20.04"/>
    <n v="3"/>
    <n v="0"/>
    <x v="132"/>
    <x v="0"/>
    <x v="1"/>
    <x v="2"/>
    <x v="8"/>
  </r>
  <r>
    <n v="9270"/>
    <s v="US-2017-102183"/>
    <d v="2017-08-21T00:00:00"/>
    <d v="2017-08-28T00:00:00"/>
    <s v="Standard Class"/>
    <s v="PK-19075"/>
    <x v="7"/>
    <x v="0"/>
    <s v="United States"/>
    <s v="New York City"/>
    <x v="15"/>
    <n v="10035"/>
    <x v="3"/>
    <s v="OFF-BI-10003476"/>
    <x v="1"/>
    <x v="8"/>
    <s v="Avery Metallic Poly Binders"/>
    <n v="32.088000000000001"/>
    <n v="7"/>
    <n v="0.2"/>
    <x v="1031"/>
    <x v="2"/>
    <x v="3"/>
    <x v="2"/>
    <x v="6"/>
  </r>
  <r>
    <n v="9271"/>
    <s v="US-2017-102183"/>
    <d v="2017-08-21T00:00:00"/>
    <d v="2017-08-28T00:00:00"/>
    <s v="Standard Class"/>
    <s v="PK-19075"/>
    <x v="7"/>
    <x v="0"/>
    <s v="United States"/>
    <s v="New York City"/>
    <x v="15"/>
    <n v="10035"/>
    <x v="3"/>
    <s v="OFF-BI-10001359"/>
    <x v="1"/>
    <x v="8"/>
    <s v="GBC DocuBind TL300 Electric Binding System"/>
    <n v="4305.5519999999997"/>
    <n v="6"/>
    <n v="0.2"/>
    <x v="6878"/>
    <x v="2"/>
    <x v="3"/>
    <x v="2"/>
    <x v="6"/>
  </r>
  <r>
    <n v="9272"/>
    <s v="CA-2016-100510"/>
    <d v="2016-05-12T00:00:00"/>
    <d v="2016-05-17T00:00:00"/>
    <s v="Standard Class"/>
    <s v="HM-14860"/>
    <x v="447"/>
    <x v="1"/>
    <s v="United States"/>
    <s v="New York City"/>
    <x v="15"/>
    <n v="10024"/>
    <x v="3"/>
    <s v="FUR-FU-10000320"/>
    <x v="0"/>
    <x v="5"/>
    <s v="OIC Stacking Trays"/>
    <n v="10.02"/>
    <n v="3"/>
    <n v="0"/>
    <x v="5577"/>
    <x v="0"/>
    <x v="0"/>
    <x v="1"/>
    <x v="5"/>
  </r>
  <r>
    <n v="9273"/>
    <s v="CA-2016-100510"/>
    <d v="2016-05-12T00:00:00"/>
    <d v="2016-05-17T00:00:00"/>
    <s v="Standard Class"/>
    <s v="HM-14860"/>
    <x v="447"/>
    <x v="1"/>
    <s v="United States"/>
    <s v="New York City"/>
    <x v="15"/>
    <n v="10024"/>
    <x v="3"/>
    <s v="TEC-PH-10001835"/>
    <x v="2"/>
    <x v="7"/>
    <s v="Jawbone JAMBOX Wireless Bluetooth Speaker"/>
    <n v="631.96"/>
    <n v="4"/>
    <n v="0"/>
    <x v="2217"/>
    <x v="0"/>
    <x v="0"/>
    <x v="1"/>
    <x v="5"/>
  </r>
  <r>
    <n v="9274"/>
    <s v="CA-2017-146983"/>
    <d v="2017-09-02T00:00:00"/>
    <d v="2017-09-06T00:00:00"/>
    <s v="Standard Class"/>
    <s v="AH-10210"/>
    <x v="117"/>
    <x v="0"/>
    <s v="United States"/>
    <s v="Henderson"/>
    <x v="0"/>
    <n v="42420"/>
    <x v="0"/>
    <s v="OFF-BI-10003650"/>
    <x v="1"/>
    <x v="8"/>
    <s v="GBC DocuBind 300 Electric Binding Machine"/>
    <n v="1577.94"/>
    <n v="3"/>
    <n v="0"/>
    <x v="3084"/>
    <x v="0"/>
    <x v="3"/>
    <x v="2"/>
    <x v="8"/>
  </r>
  <r>
    <n v="9275"/>
    <s v="US-2014-134054"/>
    <d v="2014-10-10T00:00:00"/>
    <d v="2014-10-10T00:00:00"/>
    <s v="Same Day"/>
    <s v="FC-14335"/>
    <x v="712"/>
    <x v="1"/>
    <s v="United States"/>
    <s v="Albuquerque"/>
    <x v="27"/>
    <n v="87105"/>
    <x v="1"/>
    <s v="OFF-AR-10000937"/>
    <x v="1"/>
    <x v="6"/>
    <s v="Dixon Ticonderoga Core-Lock Colored Pencils, 48-Color Set"/>
    <n v="255.85"/>
    <n v="7"/>
    <n v="0"/>
    <x v="6879"/>
    <x v="0"/>
    <x v="2"/>
    <x v="0"/>
    <x v="2"/>
  </r>
  <r>
    <n v="9276"/>
    <s v="CA-2016-113236"/>
    <d v="2016-05-26T00:00:00"/>
    <d v="2016-05-29T00:00:00"/>
    <s v="Second Class"/>
    <s v="CP-12085"/>
    <x v="434"/>
    <x v="1"/>
    <s v="United States"/>
    <s v="Delray Beach"/>
    <x v="2"/>
    <n v="33445"/>
    <x v="0"/>
    <s v="OFF-ST-10000532"/>
    <x v="1"/>
    <x v="4"/>
    <s v="Advantus Rolling Drawer Organizers"/>
    <n v="184.70400000000001"/>
    <n v="6"/>
    <n v="0.2"/>
    <x v="2618"/>
    <x v="2"/>
    <x v="0"/>
    <x v="1"/>
    <x v="5"/>
  </r>
  <r>
    <n v="9277"/>
    <s v="CA-2016-113236"/>
    <d v="2016-05-26T00:00:00"/>
    <d v="2016-05-29T00:00:00"/>
    <s v="Second Class"/>
    <s v="CP-12085"/>
    <x v="434"/>
    <x v="1"/>
    <s v="United States"/>
    <s v="Delray Beach"/>
    <x v="2"/>
    <n v="33445"/>
    <x v="0"/>
    <s v="TEC-AC-10001267"/>
    <x v="2"/>
    <x v="11"/>
    <s v="Imation 32GB Pocket Pro USB 3.0 Flash Drive - 32 GB - Black - 1 P ..."/>
    <n v="47.92"/>
    <n v="2"/>
    <n v="0.2"/>
    <x v="6880"/>
    <x v="2"/>
    <x v="0"/>
    <x v="1"/>
    <x v="5"/>
  </r>
  <r>
    <n v="9278"/>
    <s v="CA-2017-122539"/>
    <d v="2017-12-01T00:00:00"/>
    <d v="2017-12-05T00:00:00"/>
    <s v="Standard Class"/>
    <s v="SC-20305"/>
    <x v="253"/>
    <x v="0"/>
    <s v="United States"/>
    <s v="Philadelphia"/>
    <x v="9"/>
    <n v="19140"/>
    <x v="3"/>
    <s v="OFF-LA-10004853"/>
    <x v="1"/>
    <x v="2"/>
    <s v="Avery 483"/>
    <n v="15.936"/>
    <n v="4"/>
    <n v="0.2"/>
    <x v="824"/>
    <x v="2"/>
    <x v="3"/>
    <x v="0"/>
    <x v="4"/>
  </r>
  <r>
    <n v="9279"/>
    <s v="CA-2017-122539"/>
    <d v="2017-12-01T00:00:00"/>
    <d v="2017-12-05T00:00:00"/>
    <s v="Standard Class"/>
    <s v="SC-20305"/>
    <x v="253"/>
    <x v="0"/>
    <s v="United States"/>
    <s v="Philadelphia"/>
    <x v="9"/>
    <n v="19140"/>
    <x v="3"/>
    <s v="OFF-BI-10001759"/>
    <x v="1"/>
    <x v="8"/>
    <s v="Acco Pressboard Covers with Storage Hooks, 14 7/8&quot; x 11&quot;, Dark Blue"/>
    <n v="8.0009999999999994"/>
    <n v="7"/>
    <n v="0.7"/>
    <x v="6881"/>
    <x v="1"/>
    <x v="3"/>
    <x v="0"/>
    <x v="4"/>
  </r>
  <r>
    <n v="9280"/>
    <s v="CA-2017-122539"/>
    <d v="2017-12-01T00:00:00"/>
    <d v="2017-12-05T00:00:00"/>
    <s v="Standard Class"/>
    <s v="SC-20305"/>
    <x v="253"/>
    <x v="0"/>
    <s v="United States"/>
    <s v="Philadelphia"/>
    <x v="9"/>
    <n v="19140"/>
    <x v="3"/>
    <s v="FUR-CH-10003379"/>
    <x v="0"/>
    <x v="1"/>
    <s v="Global Commerce Series High-Back Swivel/Tilt Chairs"/>
    <n v="398.97199999999998"/>
    <n v="2"/>
    <n v="0.3"/>
    <x v="6882"/>
    <x v="1"/>
    <x v="3"/>
    <x v="0"/>
    <x v="4"/>
  </r>
  <r>
    <n v="9281"/>
    <s v="CA-2016-166772"/>
    <d v="2016-09-20T00:00:00"/>
    <d v="2016-09-24T00:00:00"/>
    <s v="Standard Class"/>
    <s v="HJ-14875"/>
    <x v="707"/>
    <x v="2"/>
    <s v="United States"/>
    <s v="Seattle"/>
    <x v="4"/>
    <n v="98105"/>
    <x v="1"/>
    <s v="FUR-BO-10002853"/>
    <x v="0"/>
    <x v="0"/>
    <s v="O'Sullivan 5-Shelf Heavy-Duty Bookcases"/>
    <n v="163.88"/>
    <n v="2"/>
    <n v="0"/>
    <x v="6883"/>
    <x v="0"/>
    <x v="0"/>
    <x v="2"/>
    <x v="8"/>
  </r>
  <r>
    <n v="9282"/>
    <s v="US-2017-152898"/>
    <d v="2017-09-11T00:00:00"/>
    <d v="2017-09-15T00:00:00"/>
    <s v="Standard Class"/>
    <s v="CB-12025"/>
    <x v="90"/>
    <x v="0"/>
    <s v="United States"/>
    <s v="Richmond"/>
    <x v="17"/>
    <n v="23223"/>
    <x v="0"/>
    <s v="OFF-AP-10000027"/>
    <x v="1"/>
    <x v="9"/>
    <s v="Hoover Commercial SteamVac"/>
    <n v="67.900000000000006"/>
    <n v="5"/>
    <n v="0"/>
    <x v="6884"/>
    <x v="0"/>
    <x v="3"/>
    <x v="2"/>
    <x v="8"/>
  </r>
  <r>
    <n v="9283"/>
    <s v="CA-2016-160486"/>
    <d v="2016-12-30T00:00:00"/>
    <d v="2017-01-04T00:00:00"/>
    <s v="Standard Class"/>
    <s v="EH-14185"/>
    <x v="699"/>
    <x v="0"/>
    <s v="United States"/>
    <s v="West Palm Beach"/>
    <x v="2"/>
    <n v="33407"/>
    <x v="0"/>
    <s v="OFF-PA-10002421"/>
    <x v="1"/>
    <x v="10"/>
    <s v="Embossed Ink Jet Note Cards"/>
    <n v="72.224000000000004"/>
    <n v="4"/>
    <n v="0.2"/>
    <x v="6885"/>
    <x v="2"/>
    <x v="0"/>
    <x v="0"/>
    <x v="4"/>
  </r>
  <r>
    <n v="9284"/>
    <s v="CA-2017-102218"/>
    <d v="2017-09-02T00:00:00"/>
    <d v="2017-09-04T00:00:00"/>
    <s v="Second Class"/>
    <s v="LW-17215"/>
    <x v="560"/>
    <x v="0"/>
    <s v="United States"/>
    <s v="Fort Collins"/>
    <x v="22"/>
    <n v="80525"/>
    <x v="1"/>
    <s v="OFF-LA-10002475"/>
    <x v="1"/>
    <x v="2"/>
    <s v="Avery 519"/>
    <n v="11.696"/>
    <n v="2"/>
    <n v="0.2"/>
    <x v="3620"/>
    <x v="2"/>
    <x v="3"/>
    <x v="2"/>
    <x v="8"/>
  </r>
  <r>
    <n v="9285"/>
    <s v="CA-2014-161032"/>
    <d v="2014-11-18T00:00:00"/>
    <d v="2014-11-23T00:00:00"/>
    <s v="Standard Class"/>
    <s v="MK-17905"/>
    <x v="149"/>
    <x v="1"/>
    <s v="United States"/>
    <s v="Franklin"/>
    <x v="6"/>
    <n v="53132"/>
    <x v="2"/>
    <s v="FUR-CH-10001482"/>
    <x v="0"/>
    <x v="1"/>
    <s v="Office Star - Mesh Screen back chair with Vinyl seat"/>
    <n v="392.94"/>
    <n v="3"/>
    <n v="0"/>
    <x v="613"/>
    <x v="0"/>
    <x v="2"/>
    <x v="0"/>
    <x v="0"/>
  </r>
  <r>
    <n v="9286"/>
    <s v="CA-2015-102778"/>
    <d v="2015-11-21T00:00:00"/>
    <d v="2015-11-24T00:00:00"/>
    <s v="First Class"/>
    <s v="JH-15820"/>
    <x v="581"/>
    <x v="0"/>
    <s v="United States"/>
    <s v="Monroe"/>
    <x v="3"/>
    <n v="28110"/>
    <x v="0"/>
    <s v="FUR-FU-10000087"/>
    <x v="0"/>
    <x v="5"/>
    <s v="Executive Impressions 14&quot; Two-Color Numerals Wall Clock"/>
    <n v="18.175999999999998"/>
    <n v="1"/>
    <n v="0.2"/>
    <x v="6886"/>
    <x v="2"/>
    <x v="1"/>
    <x v="0"/>
    <x v="0"/>
  </r>
  <r>
    <n v="9287"/>
    <s v="CA-2017-154011"/>
    <d v="2017-06-19T00:00:00"/>
    <d v="2017-06-26T00:00:00"/>
    <s v="Standard Class"/>
    <s v="DB-13270"/>
    <x v="489"/>
    <x v="2"/>
    <s v="United States"/>
    <s v="Dallas"/>
    <x v="5"/>
    <n v="75081"/>
    <x v="2"/>
    <s v="OFF-BI-10003166"/>
    <x v="1"/>
    <x v="8"/>
    <s v="GBC Plasticlear Binding Covers"/>
    <n v="6.8879999999999999"/>
    <n v="3"/>
    <n v="0.8"/>
    <x v="6887"/>
    <x v="1"/>
    <x v="3"/>
    <x v="1"/>
    <x v="1"/>
  </r>
  <r>
    <n v="9288"/>
    <s v="CA-2017-154011"/>
    <d v="2017-06-19T00:00:00"/>
    <d v="2017-06-26T00:00:00"/>
    <s v="Standard Class"/>
    <s v="DB-13270"/>
    <x v="489"/>
    <x v="2"/>
    <s v="United States"/>
    <s v="Dallas"/>
    <x v="5"/>
    <n v="75081"/>
    <x v="2"/>
    <s v="FUR-TA-10000688"/>
    <x v="0"/>
    <x v="3"/>
    <s v="Chromcraft Bull-Nose Wood Round Conference Table Top, Wood Base"/>
    <n v="457.48500000000001"/>
    <n v="3"/>
    <n v="0.3"/>
    <x v="6888"/>
    <x v="1"/>
    <x v="3"/>
    <x v="1"/>
    <x v="1"/>
  </r>
  <r>
    <n v="9289"/>
    <s v="US-2017-165456"/>
    <d v="2017-11-30T00:00:00"/>
    <d v="2017-12-03T00:00:00"/>
    <s v="First Class"/>
    <s v="TB-21625"/>
    <x v="577"/>
    <x v="0"/>
    <s v="United States"/>
    <s v="Philadelphia"/>
    <x v="9"/>
    <n v="19134"/>
    <x v="3"/>
    <s v="FUR-CH-10003981"/>
    <x v="0"/>
    <x v="1"/>
    <s v="Global Commerce Series Low-Back Swivel/Tilt Chairs"/>
    <n v="1079.316"/>
    <n v="6"/>
    <n v="0.3"/>
    <x v="6889"/>
    <x v="1"/>
    <x v="3"/>
    <x v="0"/>
    <x v="0"/>
  </r>
  <r>
    <n v="9290"/>
    <s v="CA-2014-111857"/>
    <d v="2014-04-23T00:00:00"/>
    <d v="2014-04-26T00:00:00"/>
    <s v="Second Class"/>
    <s v="NM-18445"/>
    <x v="134"/>
    <x v="2"/>
    <s v="United States"/>
    <s v="San Francisco"/>
    <x v="1"/>
    <n v="94109"/>
    <x v="1"/>
    <s v="OFF-PA-10001878"/>
    <x v="1"/>
    <x v="10"/>
    <s v="Xerox 1891"/>
    <n v="48.91"/>
    <n v="1"/>
    <n v="0"/>
    <x v="6890"/>
    <x v="0"/>
    <x v="2"/>
    <x v="1"/>
    <x v="3"/>
  </r>
  <r>
    <n v="9291"/>
    <s v="CA-2014-163650"/>
    <d v="2014-09-23T00:00:00"/>
    <d v="2014-09-25T00:00:00"/>
    <s v="First Class"/>
    <s v="TT-21220"/>
    <x v="627"/>
    <x v="0"/>
    <s v="United States"/>
    <s v="Dover"/>
    <x v="13"/>
    <n v="19901"/>
    <x v="3"/>
    <s v="OFF-AR-10002375"/>
    <x v="1"/>
    <x v="6"/>
    <s v="Newell 351"/>
    <n v="9.84"/>
    <n v="3"/>
    <n v="0"/>
    <x v="301"/>
    <x v="0"/>
    <x v="2"/>
    <x v="2"/>
    <x v="8"/>
  </r>
  <r>
    <n v="9292"/>
    <s v="CA-2014-163650"/>
    <d v="2014-09-23T00:00:00"/>
    <d v="2014-09-25T00:00:00"/>
    <s v="First Class"/>
    <s v="TT-21220"/>
    <x v="627"/>
    <x v="0"/>
    <s v="United States"/>
    <s v="Dover"/>
    <x v="13"/>
    <n v="19901"/>
    <x v="3"/>
    <s v="OFF-BI-10004965"/>
    <x v="1"/>
    <x v="8"/>
    <s v="Ibico Covers for Plastic or Wire Binding Elements"/>
    <n v="34.5"/>
    <n v="3"/>
    <n v="0"/>
    <x v="29"/>
    <x v="0"/>
    <x v="2"/>
    <x v="2"/>
    <x v="8"/>
  </r>
  <r>
    <n v="9293"/>
    <s v="CA-2017-124114"/>
    <d v="2017-03-02T00:00:00"/>
    <d v="2017-03-02T00:00:00"/>
    <s v="Same Day"/>
    <s v="RS-19765"/>
    <x v="276"/>
    <x v="1"/>
    <s v="United States"/>
    <s v="Waco"/>
    <x v="5"/>
    <n v="76706"/>
    <x v="2"/>
    <s v="OFF-BI-10004022"/>
    <x v="1"/>
    <x v="8"/>
    <s v="Acco Suede Grain Vinyl Round Ring Binder"/>
    <n v="0.55600000000000005"/>
    <n v="1"/>
    <n v="0.8"/>
    <x v="6891"/>
    <x v="1"/>
    <x v="3"/>
    <x v="3"/>
    <x v="10"/>
  </r>
  <r>
    <n v="9294"/>
    <s v="US-2017-116505"/>
    <d v="2017-11-17T00:00:00"/>
    <d v="2017-11-21T00:00:00"/>
    <s v="Second Class"/>
    <s v="TB-21625"/>
    <x v="577"/>
    <x v="0"/>
    <s v="United States"/>
    <s v="Hagerstown"/>
    <x v="39"/>
    <n v="21740"/>
    <x v="3"/>
    <s v="OFF-BI-10000050"/>
    <x v="1"/>
    <x v="8"/>
    <s v="Angle-D Binders with Locking Rings, Label Holders"/>
    <n v="43.8"/>
    <n v="6"/>
    <n v="0"/>
    <x v="6892"/>
    <x v="0"/>
    <x v="3"/>
    <x v="0"/>
    <x v="0"/>
  </r>
  <r>
    <n v="9295"/>
    <s v="CA-2017-161340"/>
    <d v="2017-05-28T00:00:00"/>
    <d v="2017-06-01T00:00:00"/>
    <s v="Standard Class"/>
    <s v="AM-10360"/>
    <x v="87"/>
    <x v="1"/>
    <s v="United States"/>
    <s v="Cleveland"/>
    <x v="24"/>
    <n v="44105"/>
    <x v="3"/>
    <s v="OFF-PA-10002464"/>
    <x v="1"/>
    <x v="10"/>
    <s v="HP Office Recycled Paper (20Lb. and 87 Bright)"/>
    <n v="13.872"/>
    <n v="3"/>
    <n v="0.2"/>
    <x v="882"/>
    <x v="2"/>
    <x v="3"/>
    <x v="1"/>
    <x v="5"/>
  </r>
  <r>
    <n v="9296"/>
    <s v="CA-2017-161340"/>
    <d v="2017-05-28T00:00:00"/>
    <d v="2017-06-01T00:00:00"/>
    <s v="Standard Class"/>
    <s v="AM-10360"/>
    <x v="87"/>
    <x v="1"/>
    <s v="United States"/>
    <s v="Cleveland"/>
    <x v="24"/>
    <n v="44105"/>
    <x v="3"/>
    <s v="FUR-BO-10004709"/>
    <x v="0"/>
    <x v="0"/>
    <s v="Bush Westfield Collection Bookcases, Medium Cherry Finish"/>
    <n v="115.96"/>
    <n v="4"/>
    <n v="0.5"/>
    <x v="6893"/>
    <x v="1"/>
    <x v="3"/>
    <x v="1"/>
    <x v="5"/>
  </r>
  <r>
    <n v="9297"/>
    <s v="US-2015-163433"/>
    <d v="2015-04-18T00:00:00"/>
    <d v="2015-04-22T00:00:00"/>
    <s v="Second Class"/>
    <s v="MP-17965"/>
    <x v="172"/>
    <x v="1"/>
    <s v="United States"/>
    <s v="Mcallen"/>
    <x v="5"/>
    <n v="78501"/>
    <x v="2"/>
    <s v="TEC-AC-10003590"/>
    <x v="2"/>
    <x v="11"/>
    <s v="TRENDnet 56K USB 2.0 Phone, Internet and Fax Modem"/>
    <n v="41.423999999999999"/>
    <n v="2"/>
    <n v="0.2"/>
    <x v="3242"/>
    <x v="2"/>
    <x v="1"/>
    <x v="1"/>
    <x v="3"/>
  </r>
  <r>
    <n v="9298"/>
    <s v="US-2015-163433"/>
    <d v="2015-04-18T00:00:00"/>
    <d v="2015-04-22T00:00:00"/>
    <s v="Second Class"/>
    <s v="MP-17965"/>
    <x v="172"/>
    <x v="1"/>
    <s v="United States"/>
    <s v="Mcallen"/>
    <x v="5"/>
    <n v="78501"/>
    <x v="2"/>
    <s v="TEC-PH-10003357"/>
    <x v="2"/>
    <x v="7"/>
    <s v="Grandstream GXP2100 Mainstream Business Phone"/>
    <n v="244.768"/>
    <n v="4"/>
    <n v="0.2"/>
    <x v="5163"/>
    <x v="2"/>
    <x v="1"/>
    <x v="1"/>
    <x v="3"/>
  </r>
  <r>
    <n v="9299"/>
    <s v="US-2015-163433"/>
    <d v="2015-04-18T00:00:00"/>
    <d v="2015-04-22T00:00:00"/>
    <s v="Second Class"/>
    <s v="MP-17965"/>
    <x v="172"/>
    <x v="1"/>
    <s v="United States"/>
    <s v="Mcallen"/>
    <x v="5"/>
    <n v="78501"/>
    <x v="2"/>
    <s v="OFF-AR-10003373"/>
    <x v="1"/>
    <x v="6"/>
    <s v="Boston School Pro Electric Pencil Sharpener, 1670"/>
    <n v="74.352000000000004"/>
    <n v="3"/>
    <n v="0.2"/>
    <x v="6894"/>
    <x v="2"/>
    <x v="1"/>
    <x v="1"/>
    <x v="3"/>
  </r>
  <r>
    <n v="9300"/>
    <s v="US-2015-163433"/>
    <d v="2015-04-18T00:00:00"/>
    <d v="2015-04-22T00:00:00"/>
    <s v="Second Class"/>
    <s v="MP-17965"/>
    <x v="172"/>
    <x v="1"/>
    <s v="United States"/>
    <s v="Mcallen"/>
    <x v="5"/>
    <n v="78501"/>
    <x v="2"/>
    <s v="OFF-BI-10003676"/>
    <x v="1"/>
    <x v="8"/>
    <s v="GBC Standard Recycled Report Covers, Clear Plastic Sheets"/>
    <n v="4.3120000000000003"/>
    <n v="2"/>
    <n v="0.8"/>
    <x v="3497"/>
    <x v="1"/>
    <x v="1"/>
    <x v="1"/>
    <x v="3"/>
  </r>
  <r>
    <n v="9301"/>
    <s v="US-2015-163433"/>
    <d v="2015-04-18T00:00:00"/>
    <d v="2015-04-22T00:00:00"/>
    <s v="Second Class"/>
    <s v="MP-17965"/>
    <x v="172"/>
    <x v="1"/>
    <s v="United States"/>
    <s v="Mcallen"/>
    <x v="5"/>
    <n v="78501"/>
    <x v="2"/>
    <s v="FUR-CH-10000225"/>
    <x v="0"/>
    <x v="1"/>
    <s v="Global Geo Office Task Chair, Gray"/>
    <n v="56.686"/>
    <n v="1"/>
    <n v="0.3"/>
    <x v="6895"/>
    <x v="1"/>
    <x v="1"/>
    <x v="1"/>
    <x v="3"/>
  </r>
  <r>
    <n v="9302"/>
    <s v="US-2015-163433"/>
    <d v="2015-04-18T00:00:00"/>
    <d v="2015-04-22T00:00:00"/>
    <s v="Second Class"/>
    <s v="MP-17965"/>
    <x v="172"/>
    <x v="1"/>
    <s v="United States"/>
    <s v="Mcallen"/>
    <x v="5"/>
    <n v="78501"/>
    <x v="2"/>
    <s v="TEC-PH-10001870"/>
    <x v="2"/>
    <x v="7"/>
    <s v="Lunatik TT5L-002 Taktik Strike Impact Protection System for iPhone 5"/>
    <n v="97.968000000000004"/>
    <n v="2"/>
    <n v="0.2"/>
    <x v="6896"/>
    <x v="2"/>
    <x v="1"/>
    <x v="1"/>
    <x v="3"/>
  </r>
  <r>
    <n v="9303"/>
    <s v="US-2015-163433"/>
    <d v="2015-04-18T00:00:00"/>
    <d v="2015-04-22T00:00:00"/>
    <s v="Second Class"/>
    <s v="MP-17965"/>
    <x v="172"/>
    <x v="1"/>
    <s v="United States"/>
    <s v="Mcallen"/>
    <x v="5"/>
    <n v="78501"/>
    <x v="2"/>
    <s v="OFF-AR-10003481"/>
    <x v="1"/>
    <x v="6"/>
    <s v="Newell 348"/>
    <n v="7.8719999999999999"/>
    <n v="3"/>
    <n v="0.2"/>
    <x v="3385"/>
    <x v="2"/>
    <x v="1"/>
    <x v="1"/>
    <x v="3"/>
  </r>
  <r>
    <n v="9304"/>
    <s v="US-2015-163433"/>
    <d v="2015-04-18T00:00:00"/>
    <d v="2015-04-22T00:00:00"/>
    <s v="Second Class"/>
    <s v="MP-17965"/>
    <x v="172"/>
    <x v="1"/>
    <s v="United States"/>
    <s v="Mcallen"/>
    <x v="5"/>
    <n v="78501"/>
    <x v="2"/>
    <s v="OFF-PA-10003936"/>
    <x v="1"/>
    <x v="10"/>
    <s v="Xerox 1994"/>
    <n v="15.552"/>
    <n v="3"/>
    <n v="0.2"/>
    <x v="12"/>
    <x v="2"/>
    <x v="1"/>
    <x v="1"/>
    <x v="3"/>
  </r>
  <r>
    <n v="9305"/>
    <s v="US-2015-163433"/>
    <d v="2015-04-18T00:00:00"/>
    <d v="2015-04-22T00:00:00"/>
    <s v="Second Class"/>
    <s v="MP-17965"/>
    <x v="172"/>
    <x v="1"/>
    <s v="United States"/>
    <s v="Mcallen"/>
    <x v="5"/>
    <n v="78501"/>
    <x v="2"/>
    <s v="OFF-BI-10000320"/>
    <x v="1"/>
    <x v="8"/>
    <s v="GBC Plastic Binding Combs"/>
    <n v="1.476"/>
    <n v="1"/>
    <n v="0.8"/>
    <x v="6897"/>
    <x v="1"/>
    <x v="1"/>
    <x v="1"/>
    <x v="3"/>
  </r>
  <r>
    <n v="9306"/>
    <s v="CA-2015-137603"/>
    <d v="2015-09-19T00:00:00"/>
    <d v="2015-09-24T00:00:00"/>
    <s v="Standard Class"/>
    <s v="MH-17290"/>
    <x v="762"/>
    <x v="2"/>
    <s v="United States"/>
    <s v="Santa Fe"/>
    <x v="27"/>
    <n v="87505"/>
    <x v="1"/>
    <s v="OFF-AR-10001972"/>
    <x v="1"/>
    <x v="6"/>
    <s v="Newell 323"/>
    <n v="8.4"/>
    <n v="5"/>
    <n v="0"/>
    <x v="6898"/>
    <x v="0"/>
    <x v="1"/>
    <x v="2"/>
    <x v="8"/>
  </r>
  <r>
    <n v="9307"/>
    <s v="CA-2014-128237"/>
    <d v="2014-03-25T00:00:00"/>
    <d v="2014-03-30T00:00:00"/>
    <s v="Standard Class"/>
    <s v="CA-12265"/>
    <x v="244"/>
    <x v="0"/>
    <s v="United States"/>
    <s v="San Francisco"/>
    <x v="1"/>
    <n v="94110"/>
    <x v="1"/>
    <s v="OFF-AR-10003829"/>
    <x v="1"/>
    <x v="6"/>
    <s v="Newell 35"/>
    <n v="6.56"/>
    <n v="2"/>
    <n v="0"/>
    <x v="2860"/>
    <x v="0"/>
    <x v="2"/>
    <x v="3"/>
    <x v="10"/>
  </r>
  <r>
    <n v="9308"/>
    <s v="CA-2014-128237"/>
    <d v="2014-03-25T00:00:00"/>
    <d v="2014-03-30T00:00:00"/>
    <s v="Standard Class"/>
    <s v="CA-12265"/>
    <x v="244"/>
    <x v="0"/>
    <s v="United States"/>
    <s v="San Francisco"/>
    <x v="1"/>
    <n v="94110"/>
    <x v="1"/>
    <s v="OFF-AR-10003338"/>
    <x v="1"/>
    <x v="6"/>
    <s v="Eberhard Faber 3 1/2&quot; Golf Pencils"/>
    <n v="14.88"/>
    <n v="2"/>
    <n v="0"/>
    <x v="4087"/>
    <x v="0"/>
    <x v="2"/>
    <x v="3"/>
    <x v="10"/>
  </r>
  <r>
    <n v="9309"/>
    <s v="CA-2014-128237"/>
    <d v="2014-03-25T00:00:00"/>
    <d v="2014-03-30T00:00:00"/>
    <s v="Standard Class"/>
    <s v="CA-12265"/>
    <x v="244"/>
    <x v="0"/>
    <s v="United States"/>
    <s v="San Francisco"/>
    <x v="1"/>
    <n v="94110"/>
    <x v="1"/>
    <s v="TEC-AC-10002558"/>
    <x v="2"/>
    <x v="11"/>
    <s v="Imation Swivel Flash Drive USB flash drive - 8 GB"/>
    <n v="45.48"/>
    <n v="4"/>
    <n v="0"/>
    <x v="6899"/>
    <x v="0"/>
    <x v="2"/>
    <x v="3"/>
    <x v="10"/>
  </r>
  <r>
    <n v="9310"/>
    <s v="CA-2014-128237"/>
    <d v="2014-03-25T00:00:00"/>
    <d v="2014-03-30T00:00:00"/>
    <s v="Standard Class"/>
    <s v="CA-12265"/>
    <x v="244"/>
    <x v="0"/>
    <s v="United States"/>
    <s v="San Francisco"/>
    <x v="1"/>
    <n v="94110"/>
    <x v="1"/>
    <s v="OFF-AR-10000034"/>
    <x v="1"/>
    <x v="6"/>
    <s v="BIC Brite Liner Grip Highlighters, Assorted, 5/Pack"/>
    <n v="25.44"/>
    <n v="6"/>
    <n v="0"/>
    <x v="6900"/>
    <x v="0"/>
    <x v="2"/>
    <x v="3"/>
    <x v="10"/>
  </r>
  <r>
    <n v="9311"/>
    <s v="US-2016-102141"/>
    <d v="2016-08-26T00:00:00"/>
    <d v="2016-08-31T00:00:00"/>
    <s v="Standard Class"/>
    <s v="KD-16615"/>
    <x v="629"/>
    <x v="1"/>
    <s v="United States"/>
    <s v="New York City"/>
    <x v="15"/>
    <n v="10024"/>
    <x v="3"/>
    <s v="OFF-BI-10001510"/>
    <x v="1"/>
    <x v="8"/>
    <s v="Deluxe Heavy-Duty Vinyl Round Ring Binder"/>
    <n v="146.68799999999999"/>
    <n v="8"/>
    <n v="0.2"/>
    <x v="1339"/>
    <x v="2"/>
    <x v="0"/>
    <x v="2"/>
    <x v="6"/>
  </r>
  <r>
    <n v="9312"/>
    <s v="CA-2017-148642"/>
    <d v="2017-03-06T00:00:00"/>
    <d v="2017-03-12T00:00:00"/>
    <s v="Standard Class"/>
    <s v="DW-13540"/>
    <x v="386"/>
    <x v="0"/>
    <s v="United States"/>
    <s v="Dallas"/>
    <x v="5"/>
    <n v="75220"/>
    <x v="2"/>
    <s v="OFF-LA-10000134"/>
    <x v="1"/>
    <x v="2"/>
    <s v="Avery 511"/>
    <n v="4.9279999999999999"/>
    <n v="2"/>
    <n v="0.2"/>
    <x v="5079"/>
    <x v="2"/>
    <x v="3"/>
    <x v="3"/>
    <x v="10"/>
  </r>
  <r>
    <n v="9313"/>
    <s v="CA-2017-148642"/>
    <d v="2017-03-06T00:00:00"/>
    <d v="2017-03-12T00:00:00"/>
    <s v="Standard Class"/>
    <s v="DW-13540"/>
    <x v="386"/>
    <x v="0"/>
    <s v="United States"/>
    <s v="Dallas"/>
    <x v="5"/>
    <n v="75220"/>
    <x v="2"/>
    <s v="OFF-AR-10000588"/>
    <x v="1"/>
    <x v="6"/>
    <s v="Newell 345"/>
    <n v="63.488"/>
    <n v="4"/>
    <n v="0.2"/>
    <x v="6901"/>
    <x v="2"/>
    <x v="3"/>
    <x v="3"/>
    <x v="10"/>
  </r>
  <r>
    <n v="9314"/>
    <s v="CA-2015-111948"/>
    <d v="2015-11-11T00:00:00"/>
    <d v="2015-11-11T00:00:00"/>
    <s v="Same Day"/>
    <s v="AG-10495"/>
    <x v="122"/>
    <x v="1"/>
    <s v="United States"/>
    <s v="Detroit"/>
    <x v="12"/>
    <n v="48234"/>
    <x v="2"/>
    <s v="OFF-ST-10003282"/>
    <x v="1"/>
    <x v="4"/>
    <s v="Advantus 10-Drawer Portable Organizer, Chrome Metal Frame, Smoke Drawers"/>
    <n v="418.32"/>
    <n v="7"/>
    <n v="0"/>
    <x v="6902"/>
    <x v="0"/>
    <x v="1"/>
    <x v="0"/>
    <x v="0"/>
  </r>
  <r>
    <n v="9315"/>
    <s v="CA-2015-111948"/>
    <d v="2015-11-11T00:00:00"/>
    <d v="2015-11-11T00:00:00"/>
    <s v="Same Day"/>
    <s v="AG-10495"/>
    <x v="122"/>
    <x v="1"/>
    <s v="United States"/>
    <s v="Detroit"/>
    <x v="12"/>
    <n v="48234"/>
    <x v="2"/>
    <s v="OFF-AP-10002311"/>
    <x v="1"/>
    <x v="9"/>
    <s v="Holmes Replacement Filter for HEPA Air Cleaner, Very Large Room, HEPA Filter"/>
    <n v="123.858"/>
    <n v="2"/>
    <n v="0.1"/>
    <x v="6903"/>
    <x v="3"/>
    <x v="1"/>
    <x v="0"/>
    <x v="0"/>
  </r>
  <r>
    <n v="9316"/>
    <s v="CA-2016-161907"/>
    <d v="2016-04-05T00:00:00"/>
    <d v="2016-04-09T00:00:00"/>
    <s v="Standard Class"/>
    <s v="JH-16180"/>
    <x v="423"/>
    <x v="0"/>
    <s v="United States"/>
    <s v="Philadelphia"/>
    <x v="9"/>
    <n v="19140"/>
    <x v="3"/>
    <s v="TEC-PH-10000141"/>
    <x v="2"/>
    <x v="7"/>
    <s v="Clearsounds A400"/>
    <n v="118.782"/>
    <n v="3"/>
    <n v="0.4"/>
    <x v="996"/>
    <x v="1"/>
    <x v="0"/>
    <x v="1"/>
    <x v="3"/>
  </r>
  <r>
    <n v="9317"/>
    <s v="CA-2016-161907"/>
    <d v="2016-04-05T00:00:00"/>
    <d v="2016-04-09T00:00:00"/>
    <s v="Standard Class"/>
    <s v="JH-16180"/>
    <x v="423"/>
    <x v="0"/>
    <s v="United States"/>
    <s v="Philadelphia"/>
    <x v="9"/>
    <n v="19140"/>
    <x v="3"/>
    <s v="OFF-SU-10000646"/>
    <x v="1"/>
    <x v="14"/>
    <s v="Premier Automatic Letter Opener"/>
    <n v="769.18399999999997"/>
    <n v="4"/>
    <n v="0.2"/>
    <x v="6904"/>
    <x v="2"/>
    <x v="0"/>
    <x v="1"/>
    <x v="3"/>
  </r>
  <r>
    <n v="9318"/>
    <s v="CA-2017-124940"/>
    <d v="2017-02-21T00:00:00"/>
    <d v="2017-02-26T00:00:00"/>
    <s v="Standard Class"/>
    <s v="DK-13090"/>
    <x v="54"/>
    <x v="0"/>
    <s v="United States"/>
    <s v="Carrollton"/>
    <x v="5"/>
    <n v="75007"/>
    <x v="2"/>
    <s v="TEC-AC-10002076"/>
    <x v="2"/>
    <x v="11"/>
    <s v="Microsoft Natural Keyboard Elite"/>
    <n v="47.904000000000003"/>
    <n v="1"/>
    <n v="0.2"/>
    <x v="6905"/>
    <x v="2"/>
    <x v="3"/>
    <x v="3"/>
    <x v="11"/>
  </r>
  <r>
    <n v="9319"/>
    <s v="US-2017-108343"/>
    <d v="2017-07-20T00:00:00"/>
    <d v="2017-07-25T00:00:00"/>
    <s v="Standard Class"/>
    <s v="AR-10825"/>
    <x v="255"/>
    <x v="1"/>
    <s v="United States"/>
    <s v="New York City"/>
    <x v="15"/>
    <n v="10009"/>
    <x v="3"/>
    <s v="OFF-PA-10000743"/>
    <x v="1"/>
    <x v="10"/>
    <s v="Xerox 1977"/>
    <n v="13.36"/>
    <n v="2"/>
    <n v="0"/>
    <x v="534"/>
    <x v="0"/>
    <x v="3"/>
    <x v="2"/>
    <x v="7"/>
  </r>
  <r>
    <n v="9320"/>
    <s v="US-2017-108343"/>
    <d v="2017-07-20T00:00:00"/>
    <d v="2017-07-25T00:00:00"/>
    <s v="Standard Class"/>
    <s v="AR-10825"/>
    <x v="255"/>
    <x v="1"/>
    <s v="United States"/>
    <s v="New York City"/>
    <x v="15"/>
    <n v="10009"/>
    <x v="3"/>
    <s v="FUR-CH-10002780"/>
    <x v="0"/>
    <x v="1"/>
    <s v="Office Star - Task Chair with Contemporary Loop Arms"/>
    <n v="163.76400000000001"/>
    <n v="2"/>
    <n v="0.1"/>
    <x v="6906"/>
    <x v="3"/>
    <x v="3"/>
    <x v="2"/>
    <x v="7"/>
  </r>
  <r>
    <n v="9321"/>
    <s v="US-2017-108343"/>
    <d v="2017-07-20T00:00:00"/>
    <d v="2017-07-25T00:00:00"/>
    <s v="Standard Class"/>
    <s v="AR-10825"/>
    <x v="255"/>
    <x v="1"/>
    <s v="United States"/>
    <s v="New York City"/>
    <x v="15"/>
    <n v="10009"/>
    <x v="3"/>
    <s v="FUR-FU-10000747"/>
    <x v="0"/>
    <x v="5"/>
    <s v="Tenex B1-RE Series Chair Mats for Low Pile Carpets"/>
    <n v="183.92"/>
    <n v="4"/>
    <n v="0"/>
    <x v="6907"/>
    <x v="0"/>
    <x v="3"/>
    <x v="2"/>
    <x v="7"/>
  </r>
  <r>
    <n v="9322"/>
    <s v="US-2016-111563"/>
    <d v="2016-11-04T00:00:00"/>
    <d v="2016-11-08T00:00:00"/>
    <s v="Standard Class"/>
    <s v="SM-20005"/>
    <x v="325"/>
    <x v="0"/>
    <s v="United States"/>
    <s v="Houston"/>
    <x v="5"/>
    <n v="77041"/>
    <x v="2"/>
    <s v="FUR-FU-10002445"/>
    <x v="0"/>
    <x v="5"/>
    <s v="DAX Two-Tone Rosewood/Black Document Frame, Desktop, 5 x 7"/>
    <n v="11.375999999999999"/>
    <n v="3"/>
    <n v="0.6"/>
    <x v="6908"/>
    <x v="1"/>
    <x v="0"/>
    <x v="0"/>
    <x v="0"/>
  </r>
  <r>
    <n v="9323"/>
    <s v="US-2016-111563"/>
    <d v="2016-11-04T00:00:00"/>
    <d v="2016-11-08T00:00:00"/>
    <s v="Standard Class"/>
    <s v="SM-20005"/>
    <x v="325"/>
    <x v="0"/>
    <s v="United States"/>
    <s v="Houston"/>
    <x v="5"/>
    <n v="77041"/>
    <x v="2"/>
    <s v="FUR-FU-10000723"/>
    <x v="0"/>
    <x v="5"/>
    <s v="Deflect-o EconoMat Studded, No Bevel Mat for Low Pile Carpeting"/>
    <n v="66.111999999999995"/>
    <n v="4"/>
    <n v="0.6"/>
    <x v="532"/>
    <x v="1"/>
    <x v="0"/>
    <x v="0"/>
    <x v="0"/>
  </r>
  <r>
    <n v="9324"/>
    <s v="CA-2017-121853"/>
    <d v="2017-09-23T00:00:00"/>
    <d v="2017-09-29T00:00:00"/>
    <s v="Standard Class"/>
    <s v="DB-13660"/>
    <x v="551"/>
    <x v="0"/>
    <s v="United States"/>
    <s v="Los Angeles"/>
    <x v="1"/>
    <n v="90036"/>
    <x v="1"/>
    <s v="OFF-PA-10003641"/>
    <x v="1"/>
    <x v="10"/>
    <s v="Xerox 1909"/>
    <n v="211.04"/>
    <n v="8"/>
    <n v="0"/>
    <x v="6909"/>
    <x v="0"/>
    <x v="3"/>
    <x v="2"/>
    <x v="8"/>
  </r>
  <r>
    <n v="9325"/>
    <s v="CA-2017-121853"/>
    <d v="2017-09-23T00:00:00"/>
    <d v="2017-09-29T00:00:00"/>
    <s v="Standard Class"/>
    <s v="DB-13660"/>
    <x v="551"/>
    <x v="0"/>
    <s v="United States"/>
    <s v="Los Angeles"/>
    <x v="1"/>
    <n v="90036"/>
    <x v="1"/>
    <s v="FUR-CH-10003973"/>
    <x v="0"/>
    <x v="1"/>
    <s v="GuestStacker Chair with Chrome Finish Legs"/>
    <n v="594.81600000000003"/>
    <n v="2"/>
    <n v="0.2"/>
    <x v="6910"/>
    <x v="2"/>
    <x v="3"/>
    <x v="2"/>
    <x v="8"/>
  </r>
  <r>
    <n v="9326"/>
    <s v="CA-2017-121853"/>
    <d v="2017-09-23T00:00:00"/>
    <d v="2017-09-29T00:00:00"/>
    <s v="Standard Class"/>
    <s v="DB-13660"/>
    <x v="551"/>
    <x v="0"/>
    <s v="United States"/>
    <s v="Los Angeles"/>
    <x v="1"/>
    <n v="90036"/>
    <x v="1"/>
    <s v="OFF-BI-10000977"/>
    <x v="1"/>
    <x v="8"/>
    <s v="Ibico Plastic Spiral Binding Combs"/>
    <n v="72.959999999999994"/>
    <n v="3"/>
    <n v="0.2"/>
    <x v="6911"/>
    <x v="2"/>
    <x v="3"/>
    <x v="2"/>
    <x v="8"/>
  </r>
  <r>
    <n v="9327"/>
    <s v="US-2017-130687"/>
    <d v="2017-09-07T00:00:00"/>
    <d v="2017-09-10T00:00:00"/>
    <s v="First Class"/>
    <s v="PF-19225"/>
    <x v="418"/>
    <x v="0"/>
    <s v="United States"/>
    <s v="Edmonds"/>
    <x v="4"/>
    <n v="98026"/>
    <x v="1"/>
    <s v="FUR-FU-10004053"/>
    <x v="0"/>
    <x v="5"/>
    <s v="DAX Two-Tone Silver Metal Document Frame"/>
    <n v="80.959999999999994"/>
    <n v="4"/>
    <n v="0"/>
    <x v="6912"/>
    <x v="0"/>
    <x v="3"/>
    <x v="2"/>
    <x v="8"/>
  </r>
  <r>
    <n v="9328"/>
    <s v="US-2017-130687"/>
    <d v="2017-09-07T00:00:00"/>
    <d v="2017-09-10T00:00:00"/>
    <s v="First Class"/>
    <s v="PF-19225"/>
    <x v="418"/>
    <x v="0"/>
    <s v="United States"/>
    <s v="Edmonds"/>
    <x v="4"/>
    <n v="98026"/>
    <x v="1"/>
    <s v="TEC-PH-10002033"/>
    <x v="2"/>
    <x v="7"/>
    <s v="Konftel 250 Conference phone - Charcoal black"/>
    <n v="455.71199999999999"/>
    <n v="2"/>
    <n v="0.2"/>
    <x v="6913"/>
    <x v="2"/>
    <x v="3"/>
    <x v="2"/>
    <x v="8"/>
  </r>
  <r>
    <n v="9329"/>
    <s v="US-2017-130687"/>
    <d v="2017-09-07T00:00:00"/>
    <d v="2017-09-10T00:00:00"/>
    <s v="First Class"/>
    <s v="PF-19225"/>
    <x v="418"/>
    <x v="0"/>
    <s v="United States"/>
    <s v="Edmonds"/>
    <x v="4"/>
    <n v="98026"/>
    <x v="1"/>
    <s v="OFF-AR-10004260"/>
    <x v="1"/>
    <x v="6"/>
    <s v="Boston 1799 Powerhouse Electric Pencil Sharpener"/>
    <n v="25.98"/>
    <n v="1"/>
    <n v="0"/>
    <x v="6914"/>
    <x v="0"/>
    <x v="3"/>
    <x v="2"/>
    <x v="8"/>
  </r>
  <r>
    <n v="9330"/>
    <s v="CA-2015-164497"/>
    <d v="2015-11-28T00:00:00"/>
    <d v="2015-11-30T00:00:00"/>
    <s v="First Class"/>
    <s v="AJ-10945"/>
    <x v="219"/>
    <x v="0"/>
    <s v="United States"/>
    <s v="San Francisco"/>
    <x v="1"/>
    <n v="94110"/>
    <x v="1"/>
    <s v="OFF-AP-10004655"/>
    <x v="1"/>
    <x v="9"/>
    <s v="Holmes Visible Mist Ultrasonic Humidifier with 2.3-Gallon Output per Day, Replacement Filter"/>
    <n v="45.28"/>
    <n v="4"/>
    <n v="0"/>
    <x v="6915"/>
    <x v="0"/>
    <x v="1"/>
    <x v="0"/>
    <x v="0"/>
  </r>
  <r>
    <n v="9331"/>
    <s v="US-2015-153283"/>
    <d v="2015-11-12T00:00:00"/>
    <d v="2015-11-18T00:00:00"/>
    <s v="Standard Class"/>
    <s v="EB-14110"/>
    <x v="686"/>
    <x v="0"/>
    <s v="United States"/>
    <s v="New York City"/>
    <x v="15"/>
    <n v="10035"/>
    <x v="3"/>
    <s v="OFF-EN-10001539"/>
    <x v="1"/>
    <x v="12"/>
    <s v="Staple envelope"/>
    <n v="15.56"/>
    <n v="2"/>
    <n v="0"/>
    <x v="2763"/>
    <x v="0"/>
    <x v="1"/>
    <x v="0"/>
    <x v="0"/>
  </r>
  <r>
    <n v="9332"/>
    <s v="CA-2016-108056"/>
    <d v="2016-09-29T00:00:00"/>
    <d v="2016-10-03T00:00:00"/>
    <s v="Standard Class"/>
    <s v="ES-14080"/>
    <x v="20"/>
    <x v="1"/>
    <s v="United States"/>
    <s v="Springfield"/>
    <x v="21"/>
    <n v="97477"/>
    <x v="1"/>
    <s v="TEC-PH-10001817"/>
    <x v="2"/>
    <x v="7"/>
    <s v="Wilson Electronics DB Pro Signal Booster"/>
    <n v="859.2"/>
    <n v="3"/>
    <n v="0.2"/>
    <x v="4842"/>
    <x v="2"/>
    <x v="0"/>
    <x v="2"/>
    <x v="8"/>
  </r>
  <r>
    <n v="9333"/>
    <s v="CA-2017-127726"/>
    <d v="2017-09-11T00:00:00"/>
    <d v="2017-09-13T00:00:00"/>
    <s v="Second Class"/>
    <s v="SS-20410"/>
    <x v="757"/>
    <x v="0"/>
    <s v="United States"/>
    <s v="Georgetown"/>
    <x v="0"/>
    <n v="40324"/>
    <x v="0"/>
    <s v="OFF-AP-10002578"/>
    <x v="1"/>
    <x v="9"/>
    <s v="Fellowes Premier Superior Surge Suppressor, 10-Outlet, With Phone and Remote"/>
    <n v="195.68"/>
    <n v="4"/>
    <n v="0"/>
    <x v="6916"/>
    <x v="0"/>
    <x v="3"/>
    <x v="2"/>
    <x v="8"/>
  </r>
  <r>
    <n v="9334"/>
    <s v="CA-2017-127726"/>
    <d v="2017-09-11T00:00:00"/>
    <d v="2017-09-13T00:00:00"/>
    <s v="Second Class"/>
    <s v="SS-20410"/>
    <x v="757"/>
    <x v="0"/>
    <s v="United States"/>
    <s v="Georgetown"/>
    <x v="0"/>
    <n v="40324"/>
    <x v="0"/>
    <s v="OFF-FA-10000992"/>
    <x v="1"/>
    <x v="13"/>
    <s v="Acco Clips to Go Binder Clips, 24 Clips in Two Sizes"/>
    <n v="14.2"/>
    <n v="4"/>
    <n v="0"/>
    <x v="6917"/>
    <x v="0"/>
    <x v="3"/>
    <x v="2"/>
    <x v="8"/>
  </r>
  <r>
    <n v="9335"/>
    <s v="CA-2017-110198"/>
    <d v="2017-05-01T00:00:00"/>
    <d v="2017-05-02T00:00:00"/>
    <s v="First Class"/>
    <s v="AG-10900"/>
    <x v="151"/>
    <x v="0"/>
    <s v="United States"/>
    <s v="Coral Springs"/>
    <x v="2"/>
    <n v="33065"/>
    <x v="0"/>
    <s v="FUR-BO-10001798"/>
    <x v="0"/>
    <x v="0"/>
    <s v="Bush Somerset Collection Bookcase"/>
    <n v="314.35199999999998"/>
    <n v="3"/>
    <n v="0.2"/>
    <x v="3272"/>
    <x v="2"/>
    <x v="3"/>
    <x v="1"/>
    <x v="5"/>
  </r>
  <r>
    <n v="9336"/>
    <s v="CA-2017-110198"/>
    <d v="2017-05-01T00:00:00"/>
    <d v="2017-05-02T00:00:00"/>
    <s v="First Class"/>
    <s v="AG-10900"/>
    <x v="151"/>
    <x v="0"/>
    <s v="United States"/>
    <s v="Coral Springs"/>
    <x v="2"/>
    <n v="33065"/>
    <x v="0"/>
    <s v="OFF-LA-10004409"/>
    <x v="1"/>
    <x v="2"/>
    <s v="Avery 492"/>
    <n v="4.6079999999999997"/>
    <n v="2"/>
    <n v="0.2"/>
    <x v="6918"/>
    <x v="2"/>
    <x v="3"/>
    <x v="1"/>
    <x v="5"/>
  </r>
  <r>
    <n v="9337"/>
    <s v="CA-2017-130715"/>
    <d v="2017-09-16T00:00:00"/>
    <d v="2017-09-20T00:00:00"/>
    <s v="Standard Class"/>
    <s v="CY-12745"/>
    <x v="388"/>
    <x v="1"/>
    <s v="United States"/>
    <s v="San Francisco"/>
    <x v="1"/>
    <n v="94110"/>
    <x v="1"/>
    <s v="OFF-FA-10000621"/>
    <x v="1"/>
    <x v="13"/>
    <s v="OIC Colored Binder Clips, Assorted Sizes"/>
    <n v="17.899999999999999"/>
    <n v="5"/>
    <n v="0"/>
    <x v="6376"/>
    <x v="0"/>
    <x v="3"/>
    <x v="2"/>
    <x v="8"/>
  </r>
  <r>
    <n v="9338"/>
    <s v="CA-2014-155264"/>
    <d v="2014-10-19T00:00:00"/>
    <d v="2014-10-22T00:00:00"/>
    <s v="Second Class"/>
    <s v="RP-19270"/>
    <x v="345"/>
    <x v="1"/>
    <s v="United States"/>
    <s v="San Francisco"/>
    <x v="1"/>
    <n v="94110"/>
    <x v="1"/>
    <s v="OFF-BI-10003196"/>
    <x v="1"/>
    <x v="8"/>
    <s v="Accohide Poly Flexible Ring Binders"/>
    <n v="2.992"/>
    <n v="1"/>
    <n v="0.2"/>
    <x v="6919"/>
    <x v="2"/>
    <x v="2"/>
    <x v="0"/>
    <x v="2"/>
  </r>
  <r>
    <n v="9339"/>
    <s v="CA-2014-155264"/>
    <d v="2014-10-19T00:00:00"/>
    <d v="2014-10-22T00:00:00"/>
    <s v="Second Class"/>
    <s v="RP-19270"/>
    <x v="345"/>
    <x v="1"/>
    <s v="United States"/>
    <s v="San Francisco"/>
    <x v="1"/>
    <n v="94110"/>
    <x v="1"/>
    <s v="OFF-BI-10003727"/>
    <x v="1"/>
    <x v="8"/>
    <s v="Avery Durable Slant Ring Binders With Label Holder"/>
    <n v="20.064"/>
    <n v="6"/>
    <n v="0.2"/>
    <x v="5140"/>
    <x v="2"/>
    <x v="2"/>
    <x v="0"/>
    <x v="2"/>
  </r>
  <r>
    <n v="9340"/>
    <s v="CA-2014-155264"/>
    <d v="2014-10-19T00:00:00"/>
    <d v="2014-10-22T00:00:00"/>
    <s v="Second Class"/>
    <s v="RP-19270"/>
    <x v="345"/>
    <x v="1"/>
    <s v="United States"/>
    <s v="San Francisco"/>
    <x v="1"/>
    <n v="94110"/>
    <x v="1"/>
    <s v="OFF-PA-10003228"/>
    <x v="1"/>
    <x v="10"/>
    <s v="Xerox 1917"/>
    <n v="146.72999999999999"/>
    <n v="3"/>
    <n v="0"/>
    <x v="64"/>
    <x v="0"/>
    <x v="2"/>
    <x v="0"/>
    <x v="2"/>
  </r>
  <r>
    <n v="9341"/>
    <s v="CA-2014-155264"/>
    <d v="2014-10-19T00:00:00"/>
    <d v="2014-10-22T00:00:00"/>
    <s v="Second Class"/>
    <s v="RP-19270"/>
    <x v="345"/>
    <x v="1"/>
    <s v="United States"/>
    <s v="San Francisco"/>
    <x v="1"/>
    <n v="94110"/>
    <x v="1"/>
    <s v="OFF-LA-10002787"/>
    <x v="1"/>
    <x v="2"/>
    <s v="Avery 480"/>
    <n v="18.75"/>
    <n v="5"/>
    <n v="0"/>
    <x v="2183"/>
    <x v="0"/>
    <x v="2"/>
    <x v="0"/>
    <x v="2"/>
  </r>
  <r>
    <n v="9342"/>
    <s v="CA-2014-155264"/>
    <d v="2014-10-19T00:00:00"/>
    <d v="2014-10-22T00:00:00"/>
    <s v="Second Class"/>
    <s v="RP-19270"/>
    <x v="345"/>
    <x v="1"/>
    <s v="United States"/>
    <s v="San Francisco"/>
    <x v="1"/>
    <n v="94110"/>
    <x v="1"/>
    <s v="TEC-PH-10001305"/>
    <x v="2"/>
    <x v="7"/>
    <s v="Panasonic KX TS208W Corded phone"/>
    <n v="117.57599999999999"/>
    <n v="3"/>
    <n v="0.2"/>
    <x v="6920"/>
    <x v="2"/>
    <x v="2"/>
    <x v="0"/>
    <x v="2"/>
  </r>
  <r>
    <n v="9343"/>
    <s v="CA-2016-119123"/>
    <d v="2016-03-13T00:00:00"/>
    <d v="2016-03-18T00:00:00"/>
    <s v="Standard Class"/>
    <s v="DB-13360"/>
    <x v="748"/>
    <x v="2"/>
    <s v="United States"/>
    <s v="Riverside"/>
    <x v="1"/>
    <n v="92503"/>
    <x v="1"/>
    <s v="OFF-BI-10001036"/>
    <x v="1"/>
    <x v="8"/>
    <s v="Cardinal EasyOpen D-Ring Binders"/>
    <n v="51.183999999999997"/>
    <n v="7"/>
    <n v="0.2"/>
    <x v="6921"/>
    <x v="2"/>
    <x v="0"/>
    <x v="3"/>
    <x v="10"/>
  </r>
  <r>
    <n v="9344"/>
    <s v="CA-2017-109085"/>
    <d v="2017-02-17T00:00:00"/>
    <d v="2017-02-20T00:00:00"/>
    <s v="First Class"/>
    <s v="CK-12325"/>
    <x v="278"/>
    <x v="2"/>
    <s v="United States"/>
    <s v="Troy"/>
    <x v="24"/>
    <n v="45373"/>
    <x v="3"/>
    <s v="FUR-TA-10001086"/>
    <x v="0"/>
    <x v="3"/>
    <s v="SAFCO PlanMaster Boards, 60w x 37-1/2d, White Melamine"/>
    <n v="455.97"/>
    <n v="5"/>
    <n v="0.4"/>
    <x v="6922"/>
    <x v="1"/>
    <x v="3"/>
    <x v="3"/>
    <x v="11"/>
  </r>
  <r>
    <n v="9345"/>
    <s v="CA-2017-109085"/>
    <d v="2017-02-17T00:00:00"/>
    <d v="2017-02-20T00:00:00"/>
    <s v="First Class"/>
    <s v="CK-12325"/>
    <x v="278"/>
    <x v="2"/>
    <s v="United States"/>
    <s v="Troy"/>
    <x v="24"/>
    <n v="45373"/>
    <x v="3"/>
    <s v="OFF-BI-10001525"/>
    <x v="1"/>
    <x v="8"/>
    <s v="Acco Pressboard Covers with Storage Hooks, 14 7/8&quot; x 11&quot;, Executive Red"/>
    <n v="5.7149999999999999"/>
    <n v="5"/>
    <n v="0.7"/>
    <x v="3916"/>
    <x v="1"/>
    <x v="3"/>
    <x v="3"/>
    <x v="11"/>
  </r>
  <r>
    <n v="9346"/>
    <s v="CA-2017-109085"/>
    <d v="2017-02-17T00:00:00"/>
    <d v="2017-02-20T00:00:00"/>
    <s v="First Class"/>
    <s v="CK-12325"/>
    <x v="278"/>
    <x v="2"/>
    <s v="United States"/>
    <s v="Troy"/>
    <x v="24"/>
    <n v="45373"/>
    <x v="3"/>
    <s v="TEC-PH-10000526"/>
    <x v="2"/>
    <x v="7"/>
    <s v="Vtech CS6719"/>
    <n v="57.594000000000001"/>
    <n v="1"/>
    <n v="0.4"/>
    <x v="6923"/>
    <x v="1"/>
    <x v="3"/>
    <x v="3"/>
    <x v="11"/>
  </r>
  <r>
    <n v="9347"/>
    <s v="CA-2017-109085"/>
    <d v="2017-02-17T00:00:00"/>
    <d v="2017-02-20T00:00:00"/>
    <s v="First Class"/>
    <s v="CK-12325"/>
    <x v="278"/>
    <x v="2"/>
    <s v="United States"/>
    <s v="Troy"/>
    <x v="24"/>
    <n v="45373"/>
    <x v="3"/>
    <s v="FUR-FU-10004973"/>
    <x v="0"/>
    <x v="5"/>
    <s v="Flat Face Poster Frame"/>
    <n v="30.143999999999998"/>
    <n v="2"/>
    <n v="0.2"/>
    <x v="6924"/>
    <x v="2"/>
    <x v="3"/>
    <x v="3"/>
    <x v="11"/>
  </r>
  <r>
    <n v="9348"/>
    <s v="CA-2017-109085"/>
    <d v="2017-02-17T00:00:00"/>
    <d v="2017-02-20T00:00:00"/>
    <s v="First Class"/>
    <s v="CK-12325"/>
    <x v="278"/>
    <x v="2"/>
    <s v="United States"/>
    <s v="Troy"/>
    <x v="24"/>
    <n v="45373"/>
    <x v="3"/>
    <s v="FUR-CH-10003981"/>
    <x v="0"/>
    <x v="1"/>
    <s v="Global Commerce Series Low-Back Swivel/Tilt Chairs"/>
    <n v="899.43"/>
    <n v="5"/>
    <n v="0.3"/>
    <x v="5103"/>
    <x v="1"/>
    <x v="3"/>
    <x v="3"/>
    <x v="11"/>
  </r>
  <r>
    <n v="9349"/>
    <s v="CA-2016-114860"/>
    <d v="2016-12-22T00:00:00"/>
    <d v="2016-12-28T00:00:00"/>
    <s v="Standard Class"/>
    <s v="DN-13690"/>
    <x v="35"/>
    <x v="0"/>
    <s v="United States"/>
    <s v="Moreno Valley"/>
    <x v="1"/>
    <n v="92553"/>
    <x v="1"/>
    <s v="FUR-FU-10000277"/>
    <x v="0"/>
    <x v="5"/>
    <s v="Deflect-o DuraMat Antistatic Studded Beveled Mat for Medium Pile Carpeting"/>
    <n v="842.72"/>
    <n v="8"/>
    <n v="0"/>
    <x v="6925"/>
    <x v="0"/>
    <x v="0"/>
    <x v="0"/>
    <x v="4"/>
  </r>
  <r>
    <n v="9350"/>
    <s v="CA-2016-114860"/>
    <d v="2016-12-22T00:00:00"/>
    <d v="2016-12-28T00:00:00"/>
    <s v="Standard Class"/>
    <s v="DN-13690"/>
    <x v="35"/>
    <x v="0"/>
    <s v="United States"/>
    <s v="Moreno Valley"/>
    <x v="1"/>
    <n v="92553"/>
    <x v="1"/>
    <s v="FUR-FU-10001934"/>
    <x v="0"/>
    <x v="5"/>
    <s v="Magnifier Swing Arm Lamp"/>
    <n v="41.96"/>
    <n v="2"/>
    <n v="0"/>
    <x v="109"/>
    <x v="0"/>
    <x v="0"/>
    <x v="0"/>
    <x v="4"/>
  </r>
  <r>
    <n v="9351"/>
    <s v="CA-2016-159009"/>
    <d v="2016-09-23T00:00:00"/>
    <d v="2016-09-27T00:00:00"/>
    <s v="Standard Class"/>
    <s v="DP-13105"/>
    <x v="317"/>
    <x v="1"/>
    <s v="United States"/>
    <s v="Seattle"/>
    <x v="4"/>
    <n v="98115"/>
    <x v="1"/>
    <s v="OFF-BI-10004970"/>
    <x v="1"/>
    <x v="8"/>
    <s v="ACCOHIDE 3-Ring Binder, Blue, 1&quot;"/>
    <n v="13.215999999999999"/>
    <n v="4"/>
    <n v="0.2"/>
    <x v="1191"/>
    <x v="2"/>
    <x v="0"/>
    <x v="2"/>
    <x v="8"/>
  </r>
  <r>
    <n v="9352"/>
    <s v="CA-2016-159009"/>
    <d v="2016-09-23T00:00:00"/>
    <d v="2016-09-27T00:00:00"/>
    <s v="Standard Class"/>
    <s v="DP-13105"/>
    <x v="317"/>
    <x v="1"/>
    <s v="United States"/>
    <s v="Seattle"/>
    <x v="4"/>
    <n v="98115"/>
    <x v="1"/>
    <s v="FUR-CH-10003396"/>
    <x v="0"/>
    <x v="1"/>
    <s v="Global Deluxe Steno Chair"/>
    <n v="184.75200000000001"/>
    <n v="3"/>
    <n v="0.2"/>
    <x v="4817"/>
    <x v="2"/>
    <x v="0"/>
    <x v="2"/>
    <x v="8"/>
  </r>
  <r>
    <n v="9353"/>
    <s v="CA-2017-148411"/>
    <d v="2017-09-24T00:00:00"/>
    <d v="2017-09-26T00:00:00"/>
    <s v="First Class"/>
    <s v="RO-19780"/>
    <x v="197"/>
    <x v="0"/>
    <s v="United States"/>
    <s v="Chicago"/>
    <x v="10"/>
    <n v="60623"/>
    <x v="2"/>
    <s v="FUR-CH-10003973"/>
    <x v="0"/>
    <x v="1"/>
    <s v="GuestStacker Chair with Chrome Finish Legs"/>
    <n v="520.46400000000006"/>
    <n v="2"/>
    <n v="0.3"/>
    <x v="3674"/>
    <x v="1"/>
    <x v="3"/>
    <x v="2"/>
    <x v="8"/>
  </r>
  <r>
    <n v="9354"/>
    <s v="CA-2017-148411"/>
    <d v="2017-09-24T00:00:00"/>
    <d v="2017-09-26T00:00:00"/>
    <s v="First Class"/>
    <s v="RO-19780"/>
    <x v="197"/>
    <x v="0"/>
    <s v="United States"/>
    <s v="Chicago"/>
    <x v="10"/>
    <n v="60623"/>
    <x v="2"/>
    <s v="OFF-PA-10002109"/>
    <x v="1"/>
    <x v="10"/>
    <s v="Wirebound Voice Message Log Book"/>
    <n v="11.423999999999999"/>
    <n v="3"/>
    <n v="0.2"/>
    <x v="6623"/>
    <x v="2"/>
    <x v="3"/>
    <x v="2"/>
    <x v="8"/>
  </r>
  <r>
    <n v="9355"/>
    <s v="CA-2015-110324"/>
    <d v="2015-12-01T00:00:00"/>
    <d v="2015-12-05T00:00:00"/>
    <s v="Standard Class"/>
    <s v="MA-17560"/>
    <x v="15"/>
    <x v="2"/>
    <s v="United States"/>
    <s v="Jackson"/>
    <x v="12"/>
    <n v="49201"/>
    <x v="2"/>
    <s v="OFF-PA-10001826"/>
    <x v="1"/>
    <x v="10"/>
    <s v="Xerox 207"/>
    <n v="19.440000000000001"/>
    <n v="3"/>
    <n v="0"/>
    <x v="551"/>
    <x v="0"/>
    <x v="1"/>
    <x v="0"/>
    <x v="4"/>
  </r>
  <r>
    <n v="9356"/>
    <s v="CA-2015-110324"/>
    <d v="2015-12-01T00:00:00"/>
    <d v="2015-12-05T00:00:00"/>
    <s v="Standard Class"/>
    <s v="MA-17560"/>
    <x v="15"/>
    <x v="2"/>
    <s v="United States"/>
    <s v="Jackson"/>
    <x v="12"/>
    <n v="49201"/>
    <x v="2"/>
    <s v="OFF-AR-10000823"/>
    <x v="1"/>
    <x v="6"/>
    <s v="Newell 307"/>
    <n v="3.64"/>
    <n v="2"/>
    <n v="0"/>
    <x v="4038"/>
    <x v="0"/>
    <x v="1"/>
    <x v="0"/>
    <x v="4"/>
  </r>
  <r>
    <n v="9357"/>
    <s v="CA-2015-110324"/>
    <d v="2015-12-01T00:00:00"/>
    <d v="2015-12-05T00:00:00"/>
    <s v="Standard Class"/>
    <s v="MA-17560"/>
    <x v="15"/>
    <x v="2"/>
    <s v="United States"/>
    <s v="Jackson"/>
    <x v="12"/>
    <n v="49201"/>
    <x v="2"/>
    <s v="OFF-PA-10001776"/>
    <x v="1"/>
    <x v="10"/>
    <s v="Wirebound Message Books, Four 2 3/4&quot; x 5&quot; Forms per Page, 600 Sets per Book"/>
    <n v="18.54"/>
    <n v="2"/>
    <n v="0"/>
    <x v="2022"/>
    <x v="0"/>
    <x v="1"/>
    <x v="0"/>
    <x v="4"/>
  </r>
  <r>
    <n v="9358"/>
    <s v="CA-2016-168046"/>
    <d v="2016-01-25T00:00:00"/>
    <d v="2016-01-28T00:00:00"/>
    <s v="Second Class"/>
    <s v="JD-15895"/>
    <x v="63"/>
    <x v="1"/>
    <s v="United States"/>
    <s v="New York City"/>
    <x v="15"/>
    <n v="10024"/>
    <x v="3"/>
    <s v="OFF-BI-10003676"/>
    <x v="1"/>
    <x v="8"/>
    <s v="GBC Standard Recycled Report Covers, Clear Plastic Sheets"/>
    <n v="43.12"/>
    <n v="5"/>
    <n v="0.2"/>
    <x v="6926"/>
    <x v="2"/>
    <x v="0"/>
    <x v="3"/>
    <x v="9"/>
  </r>
  <r>
    <n v="9359"/>
    <s v="CA-2016-168046"/>
    <d v="2016-01-25T00:00:00"/>
    <d v="2016-01-28T00:00:00"/>
    <s v="Second Class"/>
    <s v="JD-15895"/>
    <x v="63"/>
    <x v="1"/>
    <s v="United States"/>
    <s v="New York City"/>
    <x v="15"/>
    <n v="10024"/>
    <x v="3"/>
    <s v="FUR-TA-10001095"/>
    <x v="0"/>
    <x v="3"/>
    <s v="Chromcraft Round Conference Tables"/>
    <n v="313.72199999999998"/>
    <n v="3"/>
    <n v="0.4"/>
    <x v="6927"/>
    <x v="1"/>
    <x v="0"/>
    <x v="3"/>
    <x v="9"/>
  </r>
  <r>
    <n v="9360"/>
    <s v="CA-2016-168046"/>
    <d v="2016-01-25T00:00:00"/>
    <d v="2016-01-28T00:00:00"/>
    <s v="Second Class"/>
    <s v="JD-15895"/>
    <x v="63"/>
    <x v="1"/>
    <s v="United States"/>
    <s v="New York City"/>
    <x v="15"/>
    <n v="10024"/>
    <x v="3"/>
    <s v="FUR-FU-10000747"/>
    <x v="0"/>
    <x v="5"/>
    <s v="Tenex B1-RE Series Chair Mats for Low Pile Carpets"/>
    <n v="45.98"/>
    <n v="1"/>
    <n v="0"/>
    <x v="6928"/>
    <x v="0"/>
    <x v="0"/>
    <x v="3"/>
    <x v="9"/>
  </r>
  <r>
    <n v="9361"/>
    <s v="CA-2016-168046"/>
    <d v="2016-01-25T00:00:00"/>
    <d v="2016-01-28T00:00:00"/>
    <s v="Second Class"/>
    <s v="JD-15895"/>
    <x v="63"/>
    <x v="1"/>
    <s v="United States"/>
    <s v="New York City"/>
    <x v="15"/>
    <n v="10024"/>
    <x v="3"/>
    <s v="OFF-ST-10004337"/>
    <x v="1"/>
    <x v="4"/>
    <s v="SAFCO Commercial Wire Shelving, 72h"/>
    <n v="428.68"/>
    <n v="7"/>
    <n v="0"/>
    <x v="232"/>
    <x v="0"/>
    <x v="0"/>
    <x v="3"/>
    <x v="9"/>
  </r>
  <r>
    <n v="9362"/>
    <s v="CA-2017-111591"/>
    <d v="2017-03-21T00:00:00"/>
    <d v="2017-03-25T00:00:00"/>
    <s v="Standard Class"/>
    <s v="PS-18970"/>
    <x v="28"/>
    <x v="2"/>
    <s v="United States"/>
    <s v="Seattle"/>
    <x v="4"/>
    <n v="98105"/>
    <x v="1"/>
    <s v="OFF-BI-10004410"/>
    <x v="1"/>
    <x v="8"/>
    <s v="C-Line Peel &amp; Stick Add-On Filing Pockets, 8-3/4 x 5-1/8, 10/Pack"/>
    <n v="30.576000000000001"/>
    <n v="6"/>
    <n v="0.2"/>
    <x v="6929"/>
    <x v="2"/>
    <x v="3"/>
    <x v="3"/>
    <x v="10"/>
  </r>
  <r>
    <n v="9363"/>
    <s v="CA-2017-111591"/>
    <d v="2017-03-21T00:00:00"/>
    <d v="2017-03-25T00:00:00"/>
    <s v="Standard Class"/>
    <s v="PS-18970"/>
    <x v="28"/>
    <x v="2"/>
    <s v="United States"/>
    <s v="Seattle"/>
    <x v="4"/>
    <n v="98105"/>
    <x v="1"/>
    <s v="OFF-FA-10004838"/>
    <x v="1"/>
    <x v="13"/>
    <s v="Super Bands, 12/Pack"/>
    <n v="13.02"/>
    <n v="7"/>
    <n v="0"/>
    <x v="6930"/>
    <x v="0"/>
    <x v="3"/>
    <x v="3"/>
    <x v="10"/>
  </r>
  <r>
    <n v="9364"/>
    <s v="CA-2017-111591"/>
    <d v="2017-03-21T00:00:00"/>
    <d v="2017-03-25T00:00:00"/>
    <s v="Standard Class"/>
    <s v="PS-18970"/>
    <x v="28"/>
    <x v="2"/>
    <s v="United States"/>
    <s v="Seattle"/>
    <x v="4"/>
    <n v="98105"/>
    <x v="1"/>
    <s v="FUR-FU-10002364"/>
    <x v="0"/>
    <x v="5"/>
    <s v="Eldon Expressions Wood Desk Accessories, Oak"/>
    <n v="22.14"/>
    <n v="3"/>
    <n v="0"/>
    <x v="1207"/>
    <x v="0"/>
    <x v="3"/>
    <x v="3"/>
    <x v="10"/>
  </r>
  <r>
    <n v="9365"/>
    <s v="CA-2017-111591"/>
    <d v="2017-03-21T00:00:00"/>
    <d v="2017-03-25T00:00:00"/>
    <s v="Standard Class"/>
    <s v="PS-18970"/>
    <x v="28"/>
    <x v="2"/>
    <s v="United States"/>
    <s v="Seattle"/>
    <x v="4"/>
    <n v="98105"/>
    <x v="1"/>
    <s v="OFF-ST-10001809"/>
    <x v="1"/>
    <x v="4"/>
    <s v="Fellowes Officeware Wire Shelving"/>
    <n v="359.32"/>
    <n v="4"/>
    <n v="0"/>
    <x v="716"/>
    <x v="0"/>
    <x v="3"/>
    <x v="3"/>
    <x v="10"/>
  </r>
  <r>
    <n v="9366"/>
    <s v="US-2014-166828"/>
    <d v="2014-08-22T00:00:00"/>
    <d v="2014-08-25T00:00:00"/>
    <s v="First Class"/>
    <s v="JF-15415"/>
    <x v="226"/>
    <x v="0"/>
    <s v="United States"/>
    <s v="Saint Charles"/>
    <x v="25"/>
    <n v="63301"/>
    <x v="2"/>
    <s v="OFF-PA-10001846"/>
    <x v="1"/>
    <x v="10"/>
    <s v="Xerox 1899"/>
    <n v="11.56"/>
    <n v="2"/>
    <n v="0"/>
    <x v="1290"/>
    <x v="0"/>
    <x v="2"/>
    <x v="2"/>
    <x v="6"/>
  </r>
  <r>
    <n v="9367"/>
    <s v="CA-2014-108147"/>
    <d v="2014-06-08T00:00:00"/>
    <d v="2014-06-13T00:00:00"/>
    <s v="Standard Class"/>
    <s v="RD-19480"/>
    <x v="502"/>
    <x v="0"/>
    <s v="United States"/>
    <s v="Long Beach"/>
    <x v="15"/>
    <n v="11561"/>
    <x v="3"/>
    <s v="OFF-BI-10003876"/>
    <x v="1"/>
    <x v="8"/>
    <s v="Green Canvas Binder for 8-1/2&quot; x 14&quot; Sheets"/>
    <n v="68.48"/>
    <n v="2"/>
    <n v="0.2"/>
    <x v="6931"/>
    <x v="2"/>
    <x v="2"/>
    <x v="1"/>
    <x v="1"/>
  </r>
  <r>
    <n v="9368"/>
    <s v="CA-2014-108147"/>
    <d v="2014-06-08T00:00:00"/>
    <d v="2014-06-13T00:00:00"/>
    <s v="Standard Class"/>
    <s v="RD-19480"/>
    <x v="502"/>
    <x v="0"/>
    <s v="United States"/>
    <s v="Long Beach"/>
    <x v="15"/>
    <n v="11561"/>
    <x v="3"/>
    <s v="OFF-ST-10003470"/>
    <x v="1"/>
    <x v="4"/>
    <s v="Tennsco Snap-Together Open Shelving Units, Starter Sets and Add-On Units"/>
    <n v="1676.88"/>
    <n v="6"/>
    <n v="0"/>
    <x v="6932"/>
    <x v="0"/>
    <x v="2"/>
    <x v="1"/>
    <x v="1"/>
  </r>
  <r>
    <n v="9369"/>
    <s v="CA-2016-154998"/>
    <d v="2016-04-07T00:00:00"/>
    <d v="2016-04-09T00:00:00"/>
    <s v="First Class"/>
    <s v="ES-14080"/>
    <x v="20"/>
    <x v="1"/>
    <s v="United States"/>
    <s v="Lakewood"/>
    <x v="30"/>
    <n v="8701"/>
    <x v="3"/>
    <s v="OFF-PA-10004243"/>
    <x v="1"/>
    <x v="10"/>
    <s v="Xerox 1939"/>
    <n v="37.94"/>
    <n v="2"/>
    <n v="0"/>
    <x v="2672"/>
    <x v="0"/>
    <x v="0"/>
    <x v="1"/>
    <x v="3"/>
  </r>
  <r>
    <n v="9370"/>
    <s v="CA-2017-113460"/>
    <d v="2017-11-07T00:00:00"/>
    <d v="2017-11-09T00:00:00"/>
    <s v="Second Class"/>
    <s v="KN-16390"/>
    <x v="471"/>
    <x v="1"/>
    <s v="United States"/>
    <s v="Clinton"/>
    <x v="39"/>
    <n v="20735"/>
    <x v="3"/>
    <s v="FUR-CH-10000422"/>
    <x v="0"/>
    <x v="1"/>
    <s v="Global Highback Leather Tilter in Burgundy"/>
    <n v="272.97000000000003"/>
    <n v="3"/>
    <n v="0"/>
    <x v="6933"/>
    <x v="0"/>
    <x v="3"/>
    <x v="0"/>
    <x v="0"/>
  </r>
  <r>
    <n v="9371"/>
    <s v="CA-2015-111339"/>
    <d v="2015-05-29T00:00:00"/>
    <d v="2015-05-31T00:00:00"/>
    <s v="First Class"/>
    <s v="VP-21760"/>
    <x v="778"/>
    <x v="1"/>
    <s v="United States"/>
    <s v="Columbus"/>
    <x v="24"/>
    <n v="43229"/>
    <x v="3"/>
    <s v="FUR-FU-10002506"/>
    <x v="0"/>
    <x v="5"/>
    <s v="Tensor &quot;Hersey Kiss&quot; Styled Floor Lamp"/>
    <n v="41.567999999999998"/>
    <n v="4"/>
    <n v="0.2"/>
    <x v="6934"/>
    <x v="2"/>
    <x v="1"/>
    <x v="1"/>
    <x v="5"/>
  </r>
  <r>
    <n v="9372"/>
    <s v="CA-2015-111339"/>
    <d v="2015-05-29T00:00:00"/>
    <d v="2015-05-31T00:00:00"/>
    <s v="First Class"/>
    <s v="VP-21760"/>
    <x v="778"/>
    <x v="1"/>
    <s v="United States"/>
    <s v="Columbus"/>
    <x v="24"/>
    <n v="43229"/>
    <x v="3"/>
    <s v="FUR-CH-10000863"/>
    <x v="0"/>
    <x v="1"/>
    <s v="Novimex Swivel Fabric Task Chair"/>
    <n v="317.05799999999999"/>
    <n v="3"/>
    <n v="0.3"/>
    <x v="6935"/>
    <x v="1"/>
    <x v="1"/>
    <x v="1"/>
    <x v="5"/>
  </r>
  <r>
    <n v="9373"/>
    <s v="CA-2015-111339"/>
    <d v="2015-05-29T00:00:00"/>
    <d v="2015-05-31T00:00:00"/>
    <s v="First Class"/>
    <s v="VP-21760"/>
    <x v="778"/>
    <x v="1"/>
    <s v="United States"/>
    <s v="Columbus"/>
    <x v="24"/>
    <n v="43229"/>
    <x v="3"/>
    <s v="OFF-FA-10002988"/>
    <x v="1"/>
    <x v="13"/>
    <s v="Ideal Clamps"/>
    <n v="8.0399999999999991"/>
    <n v="5"/>
    <n v="0.2"/>
    <x v="1453"/>
    <x v="2"/>
    <x v="1"/>
    <x v="1"/>
    <x v="5"/>
  </r>
  <r>
    <n v="9374"/>
    <s v="CA-2017-102820"/>
    <d v="2017-05-07T00:00:00"/>
    <d v="2017-05-11T00:00:00"/>
    <s v="Standard Class"/>
    <s v="CS-11950"/>
    <x v="229"/>
    <x v="0"/>
    <s v="United States"/>
    <s v="Pasadena"/>
    <x v="1"/>
    <n v="91104"/>
    <x v="1"/>
    <s v="TEC-PH-10003437"/>
    <x v="2"/>
    <x v="7"/>
    <s v="Blue Parrot B250XT Professional Grade Wireless Bluetooth Headset with"/>
    <n v="419.94400000000002"/>
    <n v="7"/>
    <n v="0.2"/>
    <x v="1205"/>
    <x v="2"/>
    <x v="3"/>
    <x v="1"/>
    <x v="5"/>
  </r>
  <r>
    <n v="9375"/>
    <s v="CA-2016-149671"/>
    <d v="2016-06-05T00:00:00"/>
    <d v="2016-06-09T00:00:00"/>
    <s v="Standard Class"/>
    <s v="KB-16600"/>
    <x v="33"/>
    <x v="1"/>
    <s v="United States"/>
    <s v="Seattle"/>
    <x v="4"/>
    <n v="98105"/>
    <x v="1"/>
    <s v="OFF-SU-10002537"/>
    <x v="1"/>
    <x v="14"/>
    <s v="Acme Box Cutter Scissors"/>
    <n v="61.38"/>
    <n v="6"/>
    <n v="0"/>
    <x v="6936"/>
    <x v="0"/>
    <x v="0"/>
    <x v="1"/>
    <x v="1"/>
  </r>
  <r>
    <n v="9376"/>
    <s v="CA-2015-126347"/>
    <d v="2015-12-14T00:00:00"/>
    <d v="2015-12-19T00:00:00"/>
    <s v="Second Class"/>
    <s v="AJ-10945"/>
    <x v="219"/>
    <x v="0"/>
    <s v="United States"/>
    <s v="Los Angeles"/>
    <x v="1"/>
    <n v="90045"/>
    <x v="1"/>
    <s v="TEC-AC-10003063"/>
    <x v="2"/>
    <x v="11"/>
    <s v="Micro Innovations USB RF Wireless Keyboard with Mouse"/>
    <n v="50"/>
    <n v="2"/>
    <n v="0"/>
    <x v="1482"/>
    <x v="0"/>
    <x v="1"/>
    <x v="0"/>
    <x v="4"/>
  </r>
  <r>
    <n v="9377"/>
    <s v="CA-2017-108756"/>
    <d v="2017-12-25T00:00:00"/>
    <d v="2017-12-29T00:00:00"/>
    <s v="Standard Class"/>
    <s v="PO-18865"/>
    <x v="22"/>
    <x v="0"/>
    <s v="United States"/>
    <s v="East Orange"/>
    <x v="30"/>
    <n v="7017"/>
    <x v="3"/>
    <s v="TEC-AC-10003237"/>
    <x v="2"/>
    <x v="11"/>
    <s v="Memorex Micro Travel Drive 4 GB"/>
    <n v="31.8"/>
    <n v="3"/>
    <n v="0"/>
    <x v="6937"/>
    <x v="0"/>
    <x v="3"/>
    <x v="0"/>
    <x v="4"/>
  </r>
  <r>
    <n v="9378"/>
    <s v="CA-2017-155362"/>
    <d v="2017-12-17T00:00:00"/>
    <d v="2017-12-21T00:00:00"/>
    <s v="Standard Class"/>
    <s v="DP-13105"/>
    <x v="317"/>
    <x v="1"/>
    <s v="United States"/>
    <s v="Eau Claire"/>
    <x v="6"/>
    <n v="54703"/>
    <x v="2"/>
    <s v="OFF-ST-10001031"/>
    <x v="1"/>
    <x v="4"/>
    <s v="Adjustable Personal File Tote"/>
    <n v="32.56"/>
    <n v="2"/>
    <n v="0"/>
    <x v="6938"/>
    <x v="0"/>
    <x v="3"/>
    <x v="0"/>
    <x v="4"/>
  </r>
  <r>
    <n v="9379"/>
    <s v="CA-2016-117625"/>
    <d v="2016-05-10T00:00:00"/>
    <d v="2016-05-15T00:00:00"/>
    <s v="Standard Class"/>
    <s v="GM-14500"/>
    <x v="421"/>
    <x v="0"/>
    <s v="United States"/>
    <s v="Chicago"/>
    <x v="10"/>
    <n v="60610"/>
    <x v="2"/>
    <s v="OFF-EN-10001535"/>
    <x v="1"/>
    <x v="12"/>
    <s v="Grip Seal Envelopes"/>
    <n v="7.0720000000000001"/>
    <n v="2"/>
    <n v="0.2"/>
    <x v="6939"/>
    <x v="2"/>
    <x v="0"/>
    <x v="1"/>
    <x v="5"/>
  </r>
  <r>
    <n v="9380"/>
    <s v="CA-2014-154158"/>
    <d v="2014-12-23T00:00:00"/>
    <d v="2014-12-27T00:00:00"/>
    <s v="Second Class"/>
    <s v="CC-12670"/>
    <x v="113"/>
    <x v="0"/>
    <s v="United States"/>
    <s v="Tampa"/>
    <x v="2"/>
    <n v="33614"/>
    <x v="0"/>
    <s v="OFF-PA-10001295"/>
    <x v="1"/>
    <x v="10"/>
    <s v="Computer Printout Paper with Letter-Trim Perforations"/>
    <n v="45.527999999999999"/>
    <n v="3"/>
    <n v="0.2"/>
    <x v="3072"/>
    <x v="2"/>
    <x v="2"/>
    <x v="0"/>
    <x v="4"/>
  </r>
  <r>
    <n v="9381"/>
    <s v="CA-2014-154158"/>
    <d v="2014-12-23T00:00:00"/>
    <d v="2014-12-27T00:00:00"/>
    <s v="Second Class"/>
    <s v="CC-12670"/>
    <x v="113"/>
    <x v="0"/>
    <s v="United States"/>
    <s v="Tampa"/>
    <x v="2"/>
    <n v="33614"/>
    <x v="0"/>
    <s v="FUR-CH-10004698"/>
    <x v="0"/>
    <x v="1"/>
    <s v="Padded Folding Chairs, Black, 4/Carton"/>
    <n v="64.784000000000006"/>
    <n v="1"/>
    <n v="0.2"/>
    <x v="6940"/>
    <x v="2"/>
    <x v="2"/>
    <x v="0"/>
    <x v="4"/>
  </r>
  <r>
    <n v="9382"/>
    <s v="CA-2014-154158"/>
    <d v="2014-12-23T00:00:00"/>
    <d v="2014-12-27T00:00:00"/>
    <s v="Second Class"/>
    <s v="CC-12670"/>
    <x v="113"/>
    <x v="0"/>
    <s v="United States"/>
    <s v="Tampa"/>
    <x v="2"/>
    <n v="33614"/>
    <x v="0"/>
    <s v="OFF-ST-10000078"/>
    <x v="1"/>
    <x v="4"/>
    <s v="Tennsco 6- and 18-Compartment Lockers"/>
    <n v="424.27199999999999"/>
    <n v="2"/>
    <n v="0.2"/>
    <x v="6941"/>
    <x v="2"/>
    <x v="2"/>
    <x v="0"/>
    <x v="4"/>
  </r>
  <r>
    <n v="9383"/>
    <s v="CA-2014-154158"/>
    <d v="2014-12-23T00:00:00"/>
    <d v="2014-12-27T00:00:00"/>
    <s v="Second Class"/>
    <s v="CC-12670"/>
    <x v="113"/>
    <x v="0"/>
    <s v="United States"/>
    <s v="Tampa"/>
    <x v="2"/>
    <n v="33614"/>
    <x v="0"/>
    <s v="OFF-AR-10001868"/>
    <x v="1"/>
    <x v="6"/>
    <s v="Prang Dustless Chalk Sticks"/>
    <n v="1.3440000000000001"/>
    <n v="1"/>
    <n v="0.2"/>
    <x v="1989"/>
    <x v="2"/>
    <x v="2"/>
    <x v="0"/>
    <x v="4"/>
  </r>
  <r>
    <n v="9384"/>
    <s v="CA-2014-154158"/>
    <d v="2014-12-23T00:00:00"/>
    <d v="2014-12-27T00:00:00"/>
    <s v="Second Class"/>
    <s v="CC-12670"/>
    <x v="113"/>
    <x v="0"/>
    <s v="United States"/>
    <s v="Tampa"/>
    <x v="2"/>
    <n v="33614"/>
    <x v="0"/>
    <s v="OFF-ST-10004950"/>
    <x v="1"/>
    <x v="4"/>
    <s v="Acco Perma 3000 Stacking Storage Drawers"/>
    <n v="83.92"/>
    <n v="5"/>
    <n v="0.2"/>
    <x v="6942"/>
    <x v="2"/>
    <x v="2"/>
    <x v="0"/>
    <x v="4"/>
  </r>
  <r>
    <n v="9385"/>
    <s v="CA-2017-100433"/>
    <d v="2017-08-11T00:00:00"/>
    <d v="2017-08-16T00:00:00"/>
    <s v="Standard Class"/>
    <s v="SJ-20125"/>
    <x v="319"/>
    <x v="2"/>
    <s v="United States"/>
    <s v="New York City"/>
    <x v="15"/>
    <n v="10009"/>
    <x v="3"/>
    <s v="OFF-PA-10003441"/>
    <x v="1"/>
    <x v="10"/>
    <s v="Xerox 226"/>
    <n v="25.92"/>
    <n v="4"/>
    <n v="0"/>
    <x v="245"/>
    <x v="0"/>
    <x v="3"/>
    <x v="2"/>
    <x v="6"/>
  </r>
  <r>
    <n v="9386"/>
    <s v="CA-2017-163097"/>
    <d v="2017-08-27T00:00:00"/>
    <d v="2017-08-31T00:00:00"/>
    <s v="Standard Class"/>
    <s v="SF-20200"/>
    <x v="227"/>
    <x v="0"/>
    <s v="United States"/>
    <s v="Mesa"/>
    <x v="16"/>
    <n v="85204"/>
    <x v="1"/>
    <s v="FUR-FU-10004973"/>
    <x v="0"/>
    <x v="5"/>
    <s v="Flat Face Poster Frame"/>
    <n v="120.57599999999999"/>
    <n v="8"/>
    <n v="0.2"/>
    <x v="6943"/>
    <x v="2"/>
    <x v="3"/>
    <x v="2"/>
    <x v="6"/>
  </r>
  <r>
    <n v="9387"/>
    <s v="US-2017-127292"/>
    <d v="2017-01-19T00:00:00"/>
    <d v="2017-01-23T00:00:00"/>
    <s v="Standard Class"/>
    <s v="RM-19375"/>
    <x v="528"/>
    <x v="0"/>
    <s v="United States"/>
    <s v="Burlington"/>
    <x v="42"/>
    <n v="5408"/>
    <x v="3"/>
    <s v="OFF-PA-10000157"/>
    <x v="1"/>
    <x v="10"/>
    <s v="Xerox 191"/>
    <n v="79.92"/>
    <n v="4"/>
    <n v="0"/>
    <x v="5288"/>
    <x v="0"/>
    <x v="3"/>
    <x v="3"/>
    <x v="9"/>
  </r>
  <r>
    <n v="9388"/>
    <s v="US-2017-127292"/>
    <d v="2017-01-19T00:00:00"/>
    <d v="2017-01-23T00:00:00"/>
    <s v="Standard Class"/>
    <s v="RM-19375"/>
    <x v="528"/>
    <x v="0"/>
    <s v="United States"/>
    <s v="Burlington"/>
    <x v="42"/>
    <n v="5408"/>
    <x v="3"/>
    <s v="OFF-PA-10001970"/>
    <x v="1"/>
    <x v="10"/>
    <s v="Xerox 1881"/>
    <n v="12.28"/>
    <n v="1"/>
    <n v="0"/>
    <x v="6944"/>
    <x v="0"/>
    <x v="3"/>
    <x v="3"/>
    <x v="9"/>
  </r>
  <r>
    <n v="9389"/>
    <s v="US-2017-127292"/>
    <d v="2017-01-19T00:00:00"/>
    <d v="2017-01-23T00:00:00"/>
    <s v="Standard Class"/>
    <s v="RM-19375"/>
    <x v="528"/>
    <x v="0"/>
    <s v="United States"/>
    <s v="Burlington"/>
    <x v="42"/>
    <n v="5408"/>
    <x v="3"/>
    <s v="OFF-AP-10000828"/>
    <x v="1"/>
    <x v="9"/>
    <s v="Avanti 4.4 Cu. Ft. Refrigerator"/>
    <n v="542.94000000000005"/>
    <n v="3"/>
    <n v="0"/>
    <x v="3425"/>
    <x v="0"/>
    <x v="3"/>
    <x v="3"/>
    <x v="9"/>
  </r>
  <r>
    <n v="9390"/>
    <s v="US-2017-127292"/>
    <d v="2017-01-19T00:00:00"/>
    <d v="2017-01-23T00:00:00"/>
    <s v="Standard Class"/>
    <s v="RM-19375"/>
    <x v="528"/>
    <x v="0"/>
    <s v="United States"/>
    <s v="Burlington"/>
    <x v="42"/>
    <n v="5408"/>
    <x v="3"/>
    <s v="OFF-EN-10001509"/>
    <x v="1"/>
    <x v="12"/>
    <s v="Poly String Tie Envelopes"/>
    <n v="2.04"/>
    <n v="1"/>
    <n v="0"/>
    <x v="6945"/>
    <x v="0"/>
    <x v="3"/>
    <x v="3"/>
    <x v="9"/>
  </r>
  <r>
    <n v="9391"/>
    <s v="CA-2015-163734"/>
    <d v="2015-06-19T00:00:00"/>
    <d v="2015-06-24T00:00:00"/>
    <s v="Standard Class"/>
    <s v="KM-16375"/>
    <x v="454"/>
    <x v="2"/>
    <s v="United States"/>
    <s v="Houston"/>
    <x v="5"/>
    <n v="77070"/>
    <x v="2"/>
    <s v="OFF-ST-10003692"/>
    <x v="1"/>
    <x v="4"/>
    <s v="Recycled Steel Personal File for Hanging File Folders"/>
    <n v="228.92"/>
    <n v="5"/>
    <n v="0.2"/>
    <x v="2005"/>
    <x v="2"/>
    <x v="1"/>
    <x v="1"/>
    <x v="1"/>
  </r>
  <r>
    <n v="9392"/>
    <s v="CA-2017-162474"/>
    <d v="2017-03-13T00:00:00"/>
    <d v="2017-03-16T00:00:00"/>
    <s v="First Class"/>
    <s v="FH-14275"/>
    <x v="395"/>
    <x v="1"/>
    <s v="United States"/>
    <s v="Aurora"/>
    <x v="10"/>
    <n v="60505"/>
    <x v="2"/>
    <s v="TEC-PH-10004700"/>
    <x v="2"/>
    <x v="7"/>
    <s v="PowerGen Dual USB Car Charger"/>
    <n v="7.992"/>
    <n v="1"/>
    <n v="0.2"/>
    <x v="6946"/>
    <x v="2"/>
    <x v="3"/>
    <x v="3"/>
    <x v="10"/>
  </r>
  <r>
    <n v="9393"/>
    <s v="CA-2015-130848"/>
    <d v="2015-10-25T00:00:00"/>
    <d v="2015-10-25T00:00:00"/>
    <s v="Same Day"/>
    <s v="DG-13300"/>
    <x v="375"/>
    <x v="1"/>
    <s v="United States"/>
    <s v="Denver"/>
    <x v="22"/>
    <n v="80219"/>
    <x v="1"/>
    <s v="FUR-CH-10000422"/>
    <x v="0"/>
    <x v="1"/>
    <s v="Global Highback Leather Tilter in Burgundy"/>
    <n v="582.33600000000001"/>
    <n v="8"/>
    <n v="0.2"/>
    <x v="6947"/>
    <x v="2"/>
    <x v="1"/>
    <x v="0"/>
    <x v="2"/>
  </r>
  <r>
    <n v="9394"/>
    <s v="CA-2014-125997"/>
    <d v="2014-09-20T00:00:00"/>
    <d v="2014-09-23T00:00:00"/>
    <s v="First Class"/>
    <s v="MW-18220"/>
    <x v="596"/>
    <x v="0"/>
    <s v="United States"/>
    <s v="New York City"/>
    <x v="15"/>
    <n v="10011"/>
    <x v="3"/>
    <s v="TEC-PH-10003484"/>
    <x v="2"/>
    <x v="7"/>
    <s v="Ooma Telo VoIP Home Phone System"/>
    <n v="629.95000000000005"/>
    <n v="5"/>
    <n v="0"/>
    <x v="6948"/>
    <x v="0"/>
    <x v="2"/>
    <x v="2"/>
    <x v="8"/>
  </r>
  <r>
    <n v="9395"/>
    <s v="CA-2014-125997"/>
    <d v="2014-09-20T00:00:00"/>
    <d v="2014-09-23T00:00:00"/>
    <s v="First Class"/>
    <s v="MW-18220"/>
    <x v="596"/>
    <x v="0"/>
    <s v="United States"/>
    <s v="New York City"/>
    <x v="15"/>
    <n v="10011"/>
    <x v="3"/>
    <s v="FUR-CH-10001394"/>
    <x v="0"/>
    <x v="1"/>
    <s v="Global Leather Executive Chair"/>
    <n v="631.78200000000004"/>
    <n v="2"/>
    <n v="0.1"/>
    <x v="3665"/>
    <x v="3"/>
    <x v="2"/>
    <x v="2"/>
    <x v="8"/>
  </r>
  <r>
    <n v="9396"/>
    <s v="CA-2014-125997"/>
    <d v="2014-09-20T00:00:00"/>
    <d v="2014-09-23T00:00:00"/>
    <s v="First Class"/>
    <s v="MW-18220"/>
    <x v="596"/>
    <x v="0"/>
    <s v="United States"/>
    <s v="New York City"/>
    <x v="15"/>
    <n v="10011"/>
    <x v="3"/>
    <s v="FUR-BO-10002213"/>
    <x v="0"/>
    <x v="0"/>
    <s v="DMI Eclipse Executive Suite Bookcases"/>
    <n v="801.56799999999998"/>
    <n v="2"/>
    <n v="0.2"/>
    <x v="6949"/>
    <x v="2"/>
    <x v="2"/>
    <x v="2"/>
    <x v="8"/>
  </r>
  <r>
    <n v="9397"/>
    <s v="CA-2014-125997"/>
    <d v="2014-09-20T00:00:00"/>
    <d v="2014-09-23T00:00:00"/>
    <s v="First Class"/>
    <s v="MW-18220"/>
    <x v="596"/>
    <x v="0"/>
    <s v="United States"/>
    <s v="New York City"/>
    <x v="15"/>
    <n v="10011"/>
    <x v="3"/>
    <s v="OFF-LA-10002762"/>
    <x v="1"/>
    <x v="2"/>
    <s v="Avery 485"/>
    <n v="75.180000000000007"/>
    <n v="6"/>
    <n v="0"/>
    <x v="50"/>
    <x v="0"/>
    <x v="2"/>
    <x v="2"/>
    <x v="8"/>
  </r>
  <r>
    <n v="9398"/>
    <s v="CA-2014-125997"/>
    <d v="2014-09-20T00:00:00"/>
    <d v="2014-09-23T00:00:00"/>
    <s v="First Class"/>
    <s v="MW-18220"/>
    <x v="596"/>
    <x v="0"/>
    <s v="United States"/>
    <s v="New York City"/>
    <x v="15"/>
    <n v="10011"/>
    <x v="3"/>
    <s v="OFF-AP-10003842"/>
    <x v="1"/>
    <x v="9"/>
    <s v="Euro-Pro Shark Turbo Vacuum"/>
    <n v="30.98"/>
    <n v="1"/>
    <n v="0"/>
    <x v="6950"/>
    <x v="0"/>
    <x v="2"/>
    <x v="2"/>
    <x v="8"/>
  </r>
  <r>
    <n v="9399"/>
    <s v="CA-2014-125997"/>
    <d v="2014-09-20T00:00:00"/>
    <d v="2014-09-23T00:00:00"/>
    <s v="First Class"/>
    <s v="MW-18220"/>
    <x v="596"/>
    <x v="0"/>
    <s v="United States"/>
    <s v="New York City"/>
    <x v="15"/>
    <n v="10011"/>
    <x v="3"/>
    <s v="TEC-PH-10003072"/>
    <x v="2"/>
    <x v="7"/>
    <s v="Panasonic KX-TG9541B DECT 6.0 Digital 2-Line Expandable Cordless Phone With Digital Answering System"/>
    <n v="1349.91"/>
    <n v="9"/>
    <n v="0"/>
    <x v="6951"/>
    <x v="0"/>
    <x v="2"/>
    <x v="2"/>
    <x v="8"/>
  </r>
  <r>
    <n v="9400"/>
    <s v="CA-2016-103128"/>
    <d v="2016-11-11T00:00:00"/>
    <d v="2016-11-15T00:00:00"/>
    <s v="Standard Class"/>
    <s v="SC-20845"/>
    <x v="790"/>
    <x v="0"/>
    <s v="United States"/>
    <s v="Arlington Heights"/>
    <x v="10"/>
    <n v="60004"/>
    <x v="2"/>
    <s v="OFF-AR-10003394"/>
    <x v="1"/>
    <x v="6"/>
    <s v="Newell 332"/>
    <n v="14.112"/>
    <n v="6"/>
    <n v="0.2"/>
    <x v="6952"/>
    <x v="2"/>
    <x v="0"/>
    <x v="0"/>
    <x v="0"/>
  </r>
  <r>
    <n v="9401"/>
    <s v="CA-2015-167696"/>
    <d v="2015-09-16T00:00:00"/>
    <d v="2015-09-21T00:00:00"/>
    <s v="Standard Class"/>
    <s v="BD-11500"/>
    <x v="214"/>
    <x v="0"/>
    <s v="United States"/>
    <s v="Newport News"/>
    <x v="17"/>
    <n v="23602"/>
    <x v="0"/>
    <s v="OFF-EN-10001539"/>
    <x v="1"/>
    <x v="12"/>
    <s v="Staple envelope"/>
    <n v="31.12"/>
    <n v="4"/>
    <n v="0"/>
    <x v="6953"/>
    <x v="0"/>
    <x v="1"/>
    <x v="2"/>
    <x v="8"/>
  </r>
  <r>
    <n v="9402"/>
    <s v="CA-2014-159814"/>
    <d v="2014-06-24T00:00:00"/>
    <d v="2014-06-28T00:00:00"/>
    <s v="Standard Class"/>
    <s v="LP-17080"/>
    <x v="221"/>
    <x v="0"/>
    <s v="United States"/>
    <s v="Tucson"/>
    <x v="16"/>
    <n v="85705"/>
    <x v="1"/>
    <s v="FUR-FU-10001731"/>
    <x v="0"/>
    <x v="5"/>
    <s v="Acrylic Self-Standing Desk Frames"/>
    <n v="4.2720000000000002"/>
    <n v="2"/>
    <n v="0.2"/>
    <x v="6954"/>
    <x v="2"/>
    <x v="2"/>
    <x v="1"/>
    <x v="1"/>
  </r>
  <r>
    <n v="9403"/>
    <s v="CA-2016-105459"/>
    <d v="2016-08-12T00:00:00"/>
    <d v="2016-08-17T00:00:00"/>
    <s v="Second Class"/>
    <s v="NP-18700"/>
    <x v="413"/>
    <x v="0"/>
    <s v="United States"/>
    <s v="New York City"/>
    <x v="15"/>
    <n v="10024"/>
    <x v="3"/>
    <s v="FUR-TA-10001095"/>
    <x v="0"/>
    <x v="3"/>
    <s v="Chromcraft Round Conference Tables"/>
    <n v="209.148"/>
    <n v="2"/>
    <n v="0.4"/>
    <x v="6955"/>
    <x v="1"/>
    <x v="0"/>
    <x v="2"/>
    <x v="6"/>
  </r>
  <r>
    <n v="9404"/>
    <s v="CA-2016-105459"/>
    <d v="2016-08-12T00:00:00"/>
    <d v="2016-08-17T00:00:00"/>
    <s v="Second Class"/>
    <s v="NP-18700"/>
    <x v="413"/>
    <x v="0"/>
    <s v="United States"/>
    <s v="New York City"/>
    <x v="15"/>
    <n v="10024"/>
    <x v="3"/>
    <s v="OFF-ST-10000078"/>
    <x v="1"/>
    <x v="4"/>
    <s v="Tennsco 6- and 18-Compartment Lockers"/>
    <n v="1591.02"/>
    <n v="6"/>
    <n v="0"/>
    <x v="6956"/>
    <x v="0"/>
    <x v="0"/>
    <x v="2"/>
    <x v="6"/>
  </r>
  <r>
    <n v="9405"/>
    <s v="CA-2017-141663"/>
    <d v="2017-04-13T00:00:00"/>
    <d v="2017-04-17T00:00:00"/>
    <s v="Standard Class"/>
    <s v="DP-13105"/>
    <x v="317"/>
    <x v="1"/>
    <s v="United States"/>
    <s v="Philadelphia"/>
    <x v="9"/>
    <n v="19134"/>
    <x v="3"/>
    <s v="OFF-FA-10004076"/>
    <x v="1"/>
    <x v="13"/>
    <s v="Translucent Push Pins by OIC"/>
    <n v="7.92"/>
    <n v="5"/>
    <n v="0.2"/>
    <x v="6957"/>
    <x v="2"/>
    <x v="3"/>
    <x v="1"/>
    <x v="3"/>
  </r>
  <r>
    <n v="9406"/>
    <s v="CA-2014-152618"/>
    <d v="2014-03-14T00:00:00"/>
    <d v="2014-03-17T00:00:00"/>
    <s v="First Class"/>
    <s v="RB-19465"/>
    <x v="46"/>
    <x v="2"/>
    <s v="United States"/>
    <s v="Chicago"/>
    <x v="10"/>
    <n v="60653"/>
    <x v="2"/>
    <s v="TEC-MA-10003626"/>
    <x v="2"/>
    <x v="15"/>
    <s v="Hewlett-Packard Deskjet 6540 Color Inkjet Printer"/>
    <n v="574.91"/>
    <n v="2"/>
    <n v="0.3"/>
    <x v="6958"/>
    <x v="1"/>
    <x v="2"/>
    <x v="3"/>
    <x v="10"/>
  </r>
  <r>
    <n v="9407"/>
    <s v="CA-2014-152618"/>
    <d v="2014-03-14T00:00:00"/>
    <d v="2014-03-17T00:00:00"/>
    <s v="First Class"/>
    <s v="RB-19465"/>
    <x v="46"/>
    <x v="2"/>
    <s v="United States"/>
    <s v="Chicago"/>
    <x v="10"/>
    <n v="60653"/>
    <x v="2"/>
    <s v="OFF-PA-10001215"/>
    <x v="1"/>
    <x v="10"/>
    <s v="Xerox 1963"/>
    <n v="8.4480000000000004"/>
    <n v="2"/>
    <n v="0.2"/>
    <x v="590"/>
    <x v="2"/>
    <x v="2"/>
    <x v="3"/>
    <x v="10"/>
  </r>
  <r>
    <n v="9408"/>
    <s v="CA-2017-162789"/>
    <d v="2017-09-22T00:00:00"/>
    <d v="2017-09-24T00:00:00"/>
    <s v="Second Class"/>
    <s v="LC-17140"/>
    <x v="95"/>
    <x v="0"/>
    <s v="United States"/>
    <s v="New York City"/>
    <x v="15"/>
    <n v="10035"/>
    <x v="3"/>
    <s v="TEC-AC-10002842"/>
    <x v="2"/>
    <x v="11"/>
    <s v="WD My Passport Ultra 2TB Portable External Hard Drive"/>
    <n v="1071"/>
    <n v="9"/>
    <n v="0"/>
    <x v="6959"/>
    <x v="0"/>
    <x v="3"/>
    <x v="2"/>
    <x v="8"/>
  </r>
  <r>
    <n v="9409"/>
    <s v="CA-2017-162789"/>
    <d v="2017-09-22T00:00:00"/>
    <d v="2017-09-24T00:00:00"/>
    <s v="Second Class"/>
    <s v="LC-17140"/>
    <x v="95"/>
    <x v="0"/>
    <s v="United States"/>
    <s v="New York City"/>
    <x v="15"/>
    <n v="10035"/>
    <x v="3"/>
    <s v="FUR-FU-10004864"/>
    <x v="0"/>
    <x v="5"/>
    <s v="Eldon 500 Class Desk Accessories"/>
    <n v="12.07"/>
    <n v="1"/>
    <n v="0"/>
    <x v="6960"/>
    <x v="0"/>
    <x v="3"/>
    <x v="2"/>
    <x v="8"/>
  </r>
  <r>
    <n v="9410"/>
    <s v="US-2017-110149"/>
    <d v="2017-12-10T00:00:00"/>
    <d v="2017-12-13T00:00:00"/>
    <s v="First Class"/>
    <s v="WB-21850"/>
    <x v="576"/>
    <x v="0"/>
    <s v="United States"/>
    <s v="Philadelphia"/>
    <x v="9"/>
    <n v="19143"/>
    <x v="3"/>
    <s v="OFF-BI-10000014"/>
    <x v="1"/>
    <x v="8"/>
    <s v="Heavy-Duty E-Z-D Binders"/>
    <n v="3.2730000000000001"/>
    <n v="1"/>
    <n v="0.7"/>
    <x v="6961"/>
    <x v="1"/>
    <x v="3"/>
    <x v="0"/>
    <x v="4"/>
  </r>
  <r>
    <n v="9411"/>
    <s v="US-2017-110149"/>
    <d v="2017-12-10T00:00:00"/>
    <d v="2017-12-13T00:00:00"/>
    <s v="First Class"/>
    <s v="WB-21850"/>
    <x v="576"/>
    <x v="0"/>
    <s v="United States"/>
    <s v="Philadelphia"/>
    <x v="9"/>
    <n v="19143"/>
    <x v="3"/>
    <s v="FUR-FU-10001475"/>
    <x v="0"/>
    <x v="5"/>
    <s v="Contract Clock, 14&quot;, Brown"/>
    <n v="87.92"/>
    <n v="5"/>
    <n v="0.2"/>
    <x v="6962"/>
    <x v="2"/>
    <x v="3"/>
    <x v="0"/>
    <x v="4"/>
  </r>
  <r>
    <n v="9412"/>
    <s v="CA-2016-108959"/>
    <d v="2016-03-10T00:00:00"/>
    <d v="2016-03-14T00:00:00"/>
    <s v="Second Class"/>
    <s v="MH-17785"/>
    <x v="186"/>
    <x v="1"/>
    <s v="United States"/>
    <s v="Glendale"/>
    <x v="16"/>
    <n v="85301"/>
    <x v="1"/>
    <s v="OFF-ST-10001272"/>
    <x v="1"/>
    <x v="4"/>
    <s v="Mini 13-1/2 Capacity Data Binder Rack, Pearl"/>
    <n v="104.696"/>
    <n v="1"/>
    <n v="0.2"/>
    <x v="6963"/>
    <x v="2"/>
    <x v="0"/>
    <x v="3"/>
    <x v="10"/>
  </r>
  <r>
    <n v="9413"/>
    <s v="CA-2015-164777"/>
    <d v="2015-01-27T00:00:00"/>
    <d v="2015-01-29T00:00:00"/>
    <s v="First Class"/>
    <s v="SC-20305"/>
    <x v="253"/>
    <x v="0"/>
    <s v="United States"/>
    <s v="Los Angeles"/>
    <x v="1"/>
    <n v="90036"/>
    <x v="1"/>
    <s v="FUR-CH-10002024"/>
    <x v="0"/>
    <x v="1"/>
    <s v="HON 5400 Series Task Chairs for Big and Tall"/>
    <n v="2803.92"/>
    <n v="5"/>
    <n v="0.2"/>
    <x v="232"/>
    <x v="2"/>
    <x v="1"/>
    <x v="3"/>
    <x v="9"/>
  </r>
  <r>
    <n v="9414"/>
    <s v="CA-2016-132017"/>
    <d v="2016-09-26T00:00:00"/>
    <d v="2016-09-27T00:00:00"/>
    <s v="First Class"/>
    <s v="MH-17620"/>
    <x v="588"/>
    <x v="1"/>
    <s v="United States"/>
    <s v="Houston"/>
    <x v="5"/>
    <n v="77041"/>
    <x v="2"/>
    <s v="OFF-BI-10004001"/>
    <x v="1"/>
    <x v="8"/>
    <s v="GBC Recycled VeloBinder Covers"/>
    <n v="6.8159999999999998"/>
    <n v="2"/>
    <n v="0.8"/>
    <x v="6964"/>
    <x v="1"/>
    <x v="0"/>
    <x v="2"/>
    <x v="8"/>
  </r>
  <r>
    <n v="9415"/>
    <s v="CA-2015-127824"/>
    <d v="2015-10-18T00:00:00"/>
    <d v="2015-10-22T00:00:00"/>
    <s v="Standard Class"/>
    <s v="JC-15775"/>
    <x v="547"/>
    <x v="0"/>
    <s v="United States"/>
    <s v="Seattle"/>
    <x v="4"/>
    <n v="98115"/>
    <x v="1"/>
    <s v="TEC-PH-10004094"/>
    <x v="2"/>
    <x v="7"/>
    <s v="Motorola L703CM"/>
    <n v="249.584"/>
    <n v="2"/>
    <n v="0.2"/>
    <x v="2000"/>
    <x v="2"/>
    <x v="1"/>
    <x v="0"/>
    <x v="2"/>
  </r>
  <r>
    <n v="9416"/>
    <s v="CA-2015-127824"/>
    <d v="2015-10-18T00:00:00"/>
    <d v="2015-10-22T00:00:00"/>
    <s v="Standard Class"/>
    <s v="JC-15775"/>
    <x v="547"/>
    <x v="0"/>
    <s v="United States"/>
    <s v="Seattle"/>
    <x v="4"/>
    <n v="98115"/>
    <x v="1"/>
    <s v="OFF-PA-10001184"/>
    <x v="1"/>
    <x v="10"/>
    <s v="Xerox 1903"/>
    <n v="17.940000000000001"/>
    <n v="3"/>
    <n v="0"/>
    <x v="1526"/>
    <x v="0"/>
    <x v="1"/>
    <x v="0"/>
    <x v="2"/>
  </r>
  <r>
    <n v="9417"/>
    <s v="CA-2015-127824"/>
    <d v="2015-10-18T00:00:00"/>
    <d v="2015-10-22T00:00:00"/>
    <s v="Standard Class"/>
    <s v="JC-15775"/>
    <x v="547"/>
    <x v="0"/>
    <s v="United States"/>
    <s v="Seattle"/>
    <x v="4"/>
    <n v="98115"/>
    <x v="1"/>
    <s v="FUR-FU-10002505"/>
    <x v="0"/>
    <x v="5"/>
    <s v="Eldon 100 Class Desk Accessories"/>
    <n v="10.11"/>
    <n v="3"/>
    <n v="0"/>
    <x v="4154"/>
    <x v="0"/>
    <x v="1"/>
    <x v="0"/>
    <x v="2"/>
  </r>
  <r>
    <n v="9418"/>
    <s v="CA-2014-148285"/>
    <d v="2014-10-27T00:00:00"/>
    <d v="2014-11-01T00:00:00"/>
    <s v="Standard Class"/>
    <s v="RD-19810"/>
    <x v="279"/>
    <x v="2"/>
    <s v="United States"/>
    <s v="Fayetteville"/>
    <x v="3"/>
    <n v="28314"/>
    <x v="0"/>
    <s v="OFF-PA-10001166"/>
    <x v="1"/>
    <x v="10"/>
    <s v="Xerox 2"/>
    <n v="10.368"/>
    <n v="2"/>
    <n v="0.2"/>
    <x v="572"/>
    <x v="2"/>
    <x v="2"/>
    <x v="0"/>
    <x v="2"/>
  </r>
  <r>
    <n v="9419"/>
    <s v="CA-2014-148285"/>
    <d v="2014-10-27T00:00:00"/>
    <d v="2014-11-01T00:00:00"/>
    <s v="Standard Class"/>
    <s v="RD-19810"/>
    <x v="279"/>
    <x v="2"/>
    <s v="United States"/>
    <s v="Fayetteville"/>
    <x v="3"/>
    <n v="28314"/>
    <x v="0"/>
    <s v="OFF-PA-10000349"/>
    <x v="1"/>
    <x v="10"/>
    <s v="Easy-staple paper"/>
    <n v="11.952"/>
    <n v="3"/>
    <n v="0.2"/>
    <x v="3517"/>
    <x v="2"/>
    <x v="2"/>
    <x v="0"/>
    <x v="2"/>
  </r>
  <r>
    <n v="9420"/>
    <s v="CA-2017-152926"/>
    <d v="2017-10-02T00:00:00"/>
    <d v="2017-10-04T00:00:00"/>
    <s v="Second Class"/>
    <s v="SC-20695"/>
    <x v="281"/>
    <x v="1"/>
    <s v="United States"/>
    <s v="Houston"/>
    <x v="5"/>
    <n v="77041"/>
    <x v="2"/>
    <s v="OFF-AP-10004708"/>
    <x v="1"/>
    <x v="9"/>
    <s v="Fellowes Superior 10 Outlet Split Surge Protector"/>
    <n v="15.224"/>
    <n v="2"/>
    <n v="0.8"/>
    <x v="6180"/>
    <x v="1"/>
    <x v="3"/>
    <x v="0"/>
    <x v="2"/>
  </r>
  <r>
    <n v="9421"/>
    <s v="CA-2017-152926"/>
    <d v="2017-10-02T00:00:00"/>
    <d v="2017-10-04T00:00:00"/>
    <s v="Second Class"/>
    <s v="SC-20695"/>
    <x v="281"/>
    <x v="1"/>
    <s v="United States"/>
    <s v="Houston"/>
    <x v="5"/>
    <n v="77041"/>
    <x v="2"/>
    <s v="OFF-AP-10001947"/>
    <x v="1"/>
    <x v="9"/>
    <s v="Acco 6 Outlet Guardian Premium Plus Surge Suppressor"/>
    <n v="21.984000000000002"/>
    <n v="6"/>
    <n v="0.8"/>
    <x v="6965"/>
    <x v="1"/>
    <x v="3"/>
    <x v="0"/>
    <x v="2"/>
  </r>
  <r>
    <n v="9422"/>
    <s v="CA-2014-145254"/>
    <d v="2014-07-23T00:00:00"/>
    <d v="2014-07-27T00:00:00"/>
    <s v="Standard Class"/>
    <s v="NC-18535"/>
    <x v="714"/>
    <x v="1"/>
    <s v="United States"/>
    <s v="San Francisco"/>
    <x v="1"/>
    <n v="94122"/>
    <x v="1"/>
    <s v="TEC-PH-10000441"/>
    <x v="2"/>
    <x v="7"/>
    <s v="VTech DS6151"/>
    <n v="604.75199999999995"/>
    <n v="6"/>
    <n v="0.2"/>
    <x v="6966"/>
    <x v="2"/>
    <x v="2"/>
    <x v="2"/>
    <x v="7"/>
  </r>
  <r>
    <n v="9423"/>
    <s v="CA-2014-145254"/>
    <d v="2014-07-23T00:00:00"/>
    <d v="2014-07-27T00:00:00"/>
    <s v="Standard Class"/>
    <s v="NC-18535"/>
    <x v="714"/>
    <x v="1"/>
    <s v="United States"/>
    <s v="San Francisco"/>
    <x v="1"/>
    <n v="94122"/>
    <x v="1"/>
    <s v="OFF-SU-10004664"/>
    <x v="1"/>
    <x v="14"/>
    <s v="Acme Softgrip Scissors"/>
    <n v="40.700000000000003"/>
    <n v="5"/>
    <n v="0"/>
    <x v="6532"/>
    <x v="0"/>
    <x v="2"/>
    <x v="2"/>
    <x v="7"/>
  </r>
  <r>
    <n v="9424"/>
    <s v="CA-2014-145254"/>
    <d v="2014-07-23T00:00:00"/>
    <d v="2014-07-27T00:00:00"/>
    <s v="Standard Class"/>
    <s v="NC-18535"/>
    <x v="714"/>
    <x v="1"/>
    <s v="United States"/>
    <s v="San Francisco"/>
    <x v="1"/>
    <n v="94122"/>
    <x v="1"/>
    <s v="TEC-PH-10004531"/>
    <x v="2"/>
    <x v="7"/>
    <s v="AT&amp;T CL2909"/>
    <n v="302.37599999999998"/>
    <n v="3"/>
    <n v="0.2"/>
    <x v="2401"/>
    <x v="2"/>
    <x v="2"/>
    <x v="2"/>
    <x v="7"/>
  </r>
  <r>
    <n v="9425"/>
    <s v="CA-2014-145254"/>
    <d v="2014-07-23T00:00:00"/>
    <d v="2014-07-27T00:00:00"/>
    <s v="Standard Class"/>
    <s v="NC-18535"/>
    <x v="714"/>
    <x v="1"/>
    <s v="United States"/>
    <s v="San Francisco"/>
    <x v="1"/>
    <n v="94122"/>
    <x v="1"/>
    <s v="TEC-AC-10002167"/>
    <x v="2"/>
    <x v="11"/>
    <s v="Imation 8gb Micro Traveldrive Usb 2.0 Flash Drive"/>
    <n v="45"/>
    <n v="3"/>
    <n v="0"/>
    <x v="47"/>
    <x v="0"/>
    <x v="2"/>
    <x v="2"/>
    <x v="7"/>
  </r>
  <r>
    <n v="9426"/>
    <s v="CA-2014-116246"/>
    <d v="2014-09-12T00:00:00"/>
    <d v="2014-09-17T00:00:00"/>
    <s v="Second Class"/>
    <s v="LW-17215"/>
    <x v="560"/>
    <x v="0"/>
    <s v="United States"/>
    <s v="New York City"/>
    <x v="15"/>
    <n v="10035"/>
    <x v="3"/>
    <s v="FUR-CH-10002024"/>
    <x v="0"/>
    <x v="1"/>
    <s v="HON 5400 Series Task Chairs for Big and Tall"/>
    <n v="3785.2919999999999"/>
    <n v="6"/>
    <n v="0.1"/>
    <x v="6967"/>
    <x v="3"/>
    <x v="2"/>
    <x v="2"/>
    <x v="8"/>
  </r>
  <r>
    <n v="9427"/>
    <s v="CA-2016-160479"/>
    <d v="2016-09-15T00:00:00"/>
    <d v="2016-09-20T00:00:00"/>
    <s v="Standard Class"/>
    <s v="AH-10585"/>
    <x v="738"/>
    <x v="0"/>
    <s v="United States"/>
    <s v="Seattle"/>
    <x v="4"/>
    <n v="98105"/>
    <x v="1"/>
    <s v="OFF-AR-10002445"/>
    <x v="1"/>
    <x v="6"/>
    <s v="SANFORD Major Accent Highlighters"/>
    <n v="35.4"/>
    <n v="5"/>
    <n v="0"/>
    <x v="4294"/>
    <x v="0"/>
    <x v="0"/>
    <x v="2"/>
    <x v="8"/>
  </r>
  <r>
    <n v="9428"/>
    <s v="CA-2014-167486"/>
    <d v="2014-11-27T00:00:00"/>
    <d v="2014-12-01T00:00:00"/>
    <s v="Standard Class"/>
    <s v="JO-15145"/>
    <x v="705"/>
    <x v="1"/>
    <s v="United States"/>
    <s v="Buffalo"/>
    <x v="15"/>
    <n v="14215"/>
    <x v="3"/>
    <s v="FUR-FU-10003268"/>
    <x v="0"/>
    <x v="5"/>
    <s v="Eldon Radial Chair Mat for Low to Medium Pile Carpets"/>
    <n v="199.9"/>
    <n v="5"/>
    <n v="0"/>
    <x v="6968"/>
    <x v="0"/>
    <x v="2"/>
    <x v="0"/>
    <x v="0"/>
  </r>
  <r>
    <n v="9429"/>
    <s v="CA-2014-152100"/>
    <d v="2014-05-11T00:00:00"/>
    <d v="2014-05-16T00:00:00"/>
    <s v="Standard Class"/>
    <s v="VW-21775"/>
    <x v="100"/>
    <x v="1"/>
    <s v="United States"/>
    <s v="Huntsville"/>
    <x v="5"/>
    <n v="77340"/>
    <x v="2"/>
    <s v="FUR-CH-10000015"/>
    <x v="0"/>
    <x v="1"/>
    <s v="Hon Multipurpose Stacking Arm Chairs"/>
    <n v="1212.96"/>
    <n v="8"/>
    <n v="0.3"/>
    <x v="6969"/>
    <x v="1"/>
    <x v="2"/>
    <x v="1"/>
    <x v="5"/>
  </r>
  <r>
    <n v="9430"/>
    <s v="CA-2015-166219"/>
    <d v="2015-08-28T00:00:00"/>
    <d v="2015-09-01T00:00:00"/>
    <s v="Standard Class"/>
    <s v="BP-11185"/>
    <x v="130"/>
    <x v="1"/>
    <s v="United States"/>
    <s v="Dallas"/>
    <x v="5"/>
    <n v="75081"/>
    <x v="2"/>
    <s v="TEC-PH-10004165"/>
    <x v="2"/>
    <x v="7"/>
    <s v="Mitel MiVoice 5330e IP Phone"/>
    <n v="1099.96"/>
    <n v="5"/>
    <n v="0.2"/>
    <x v="6970"/>
    <x v="2"/>
    <x v="1"/>
    <x v="2"/>
    <x v="6"/>
  </r>
  <r>
    <n v="9431"/>
    <s v="CA-2015-166219"/>
    <d v="2015-08-28T00:00:00"/>
    <d v="2015-09-01T00:00:00"/>
    <s v="Standard Class"/>
    <s v="BP-11185"/>
    <x v="130"/>
    <x v="1"/>
    <s v="United States"/>
    <s v="Dallas"/>
    <x v="5"/>
    <n v="75081"/>
    <x v="2"/>
    <s v="FUR-TA-10004607"/>
    <x v="0"/>
    <x v="3"/>
    <s v="Hon 2111 Invitation Series Straight Table"/>
    <n v="103.48099999999999"/>
    <n v="1"/>
    <n v="0.3"/>
    <x v="6971"/>
    <x v="1"/>
    <x v="1"/>
    <x v="2"/>
    <x v="6"/>
  </r>
  <r>
    <n v="9432"/>
    <s v="CA-2015-111864"/>
    <d v="2015-06-19T00:00:00"/>
    <d v="2015-06-19T00:00:00"/>
    <s v="Same Day"/>
    <s v="PP-18955"/>
    <x v="452"/>
    <x v="2"/>
    <s v="United States"/>
    <s v="Philadelphia"/>
    <x v="9"/>
    <n v="19134"/>
    <x v="3"/>
    <s v="OFF-LA-10004677"/>
    <x v="1"/>
    <x v="2"/>
    <s v="Self-Adhesive Address Labels for Typewriters with Dispenser Box"/>
    <n v="5.9039999999999999"/>
    <n v="2"/>
    <n v="0.2"/>
    <x v="2318"/>
    <x v="2"/>
    <x v="1"/>
    <x v="1"/>
    <x v="1"/>
  </r>
  <r>
    <n v="9433"/>
    <s v="CA-2015-119627"/>
    <d v="2015-08-17T00:00:00"/>
    <d v="2015-08-23T00:00:00"/>
    <s v="Standard Class"/>
    <s v="SC-20725"/>
    <x v="56"/>
    <x v="0"/>
    <s v="United States"/>
    <s v="Peoria"/>
    <x v="16"/>
    <n v="85345"/>
    <x v="1"/>
    <s v="TEC-AC-10002217"/>
    <x v="2"/>
    <x v="11"/>
    <s v="Imation Clip USB flash drive - 8 GB"/>
    <n v="30.08"/>
    <n v="2"/>
    <n v="0.2"/>
    <x v="6483"/>
    <x v="2"/>
    <x v="1"/>
    <x v="2"/>
    <x v="6"/>
  </r>
  <r>
    <n v="9434"/>
    <s v="CA-2015-119627"/>
    <d v="2015-08-17T00:00:00"/>
    <d v="2015-08-23T00:00:00"/>
    <s v="Standard Class"/>
    <s v="SC-20725"/>
    <x v="56"/>
    <x v="0"/>
    <s v="United States"/>
    <s v="Peoria"/>
    <x v="16"/>
    <n v="85345"/>
    <x v="1"/>
    <s v="OFF-PA-10001937"/>
    <x v="1"/>
    <x v="10"/>
    <s v="Xerox 21"/>
    <n v="36.287999999999997"/>
    <n v="7"/>
    <n v="0.2"/>
    <x v="1663"/>
    <x v="2"/>
    <x v="1"/>
    <x v="2"/>
    <x v="6"/>
  </r>
  <r>
    <n v="9435"/>
    <s v="CA-2015-119627"/>
    <d v="2015-08-17T00:00:00"/>
    <d v="2015-08-23T00:00:00"/>
    <s v="Standard Class"/>
    <s v="SC-20725"/>
    <x v="56"/>
    <x v="0"/>
    <s v="United States"/>
    <s v="Peoria"/>
    <x v="16"/>
    <n v="85345"/>
    <x v="1"/>
    <s v="OFF-AR-10000203"/>
    <x v="1"/>
    <x v="6"/>
    <s v="Newell 336"/>
    <n v="10.272"/>
    <n v="3"/>
    <n v="0.2"/>
    <x v="4703"/>
    <x v="2"/>
    <x v="1"/>
    <x v="2"/>
    <x v="6"/>
  </r>
  <r>
    <n v="9436"/>
    <s v="CA-2015-119627"/>
    <d v="2015-08-17T00:00:00"/>
    <d v="2015-08-23T00:00:00"/>
    <s v="Standard Class"/>
    <s v="SC-20725"/>
    <x v="56"/>
    <x v="0"/>
    <s v="United States"/>
    <s v="Peoria"/>
    <x v="16"/>
    <n v="85345"/>
    <x v="1"/>
    <s v="TEC-AC-10001142"/>
    <x v="2"/>
    <x v="11"/>
    <s v="First Data FD10 PIN Pad"/>
    <n v="252.8"/>
    <n v="4"/>
    <n v="0.2"/>
    <x v="6972"/>
    <x v="2"/>
    <x v="1"/>
    <x v="2"/>
    <x v="6"/>
  </r>
  <r>
    <n v="9437"/>
    <s v="CA-2015-160787"/>
    <d v="2015-09-25T00:00:00"/>
    <d v="2015-09-25T00:00:00"/>
    <s v="Same Day"/>
    <s v="BM-11785"/>
    <x v="298"/>
    <x v="0"/>
    <s v="United States"/>
    <s v="Philadelphia"/>
    <x v="9"/>
    <n v="19143"/>
    <x v="3"/>
    <s v="OFF-BI-10003712"/>
    <x v="1"/>
    <x v="8"/>
    <s v="Acco Pressboard Covers with Storage Hooks, 14 7/8&quot; x 11&quot;, Light Blue"/>
    <n v="2.9460000000000002"/>
    <n v="2"/>
    <n v="0.7"/>
    <x v="2839"/>
    <x v="1"/>
    <x v="1"/>
    <x v="2"/>
    <x v="8"/>
  </r>
  <r>
    <n v="9438"/>
    <s v="CA-2017-107853"/>
    <d v="2017-05-26T00:00:00"/>
    <d v="2017-05-31T00:00:00"/>
    <s v="Standard Class"/>
    <s v="CD-11920"/>
    <x v="303"/>
    <x v="0"/>
    <s v="United States"/>
    <s v="Oceanside"/>
    <x v="1"/>
    <n v="92054"/>
    <x v="1"/>
    <s v="OFF-PA-10000520"/>
    <x v="1"/>
    <x v="10"/>
    <s v="Xerox 201"/>
    <n v="12.96"/>
    <n v="2"/>
    <n v="0"/>
    <x v="91"/>
    <x v="0"/>
    <x v="3"/>
    <x v="1"/>
    <x v="5"/>
  </r>
  <r>
    <n v="9439"/>
    <s v="CA-2017-126144"/>
    <d v="2017-07-31T00:00:00"/>
    <d v="2017-08-05T00:00:00"/>
    <s v="Standard Class"/>
    <s v="GM-14680"/>
    <x v="411"/>
    <x v="0"/>
    <s v="United States"/>
    <s v="Philadelphia"/>
    <x v="9"/>
    <n v="19134"/>
    <x v="3"/>
    <s v="TEC-PH-10001079"/>
    <x v="2"/>
    <x v="7"/>
    <s v="Polycom SoundPoint Pro SE-225 Corded phone"/>
    <n v="285.57600000000002"/>
    <n v="4"/>
    <n v="0.4"/>
    <x v="6973"/>
    <x v="1"/>
    <x v="3"/>
    <x v="2"/>
    <x v="7"/>
  </r>
  <r>
    <n v="9440"/>
    <s v="US-2014-154655"/>
    <d v="2014-10-12T00:00:00"/>
    <d v="2014-10-17T00:00:00"/>
    <s v="Standard Class"/>
    <s v="BP-11050"/>
    <x v="771"/>
    <x v="1"/>
    <s v="United States"/>
    <s v="Chicago"/>
    <x v="10"/>
    <n v="60623"/>
    <x v="2"/>
    <s v="OFF-SU-10000898"/>
    <x v="1"/>
    <x v="14"/>
    <s v="Acme Hot Forged Carbon Steel Scissors with Nickel-Plated Handles, 3 7/8&quot; Cut, 8&quot;L"/>
    <n v="22.24"/>
    <n v="2"/>
    <n v="0.2"/>
    <x v="6273"/>
    <x v="2"/>
    <x v="2"/>
    <x v="0"/>
    <x v="2"/>
  </r>
  <r>
    <n v="9441"/>
    <s v="CA-2014-100391"/>
    <d v="2014-05-25T00:00:00"/>
    <d v="2014-05-29T00:00:00"/>
    <s v="Standard Class"/>
    <s v="BW-11065"/>
    <x v="768"/>
    <x v="0"/>
    <s v="United States"/>
    <s v="New York City"/>
    <x v="15"/>
    <n v="10035"/>
    <x v="3"/>
    <s v="OFF-PA-10001471"/>
    <x v="1"/>
    <x v="10"/>
    <s v="Strathmore Photo Frame Cards"/>
    <n v="14.62"/>
    <n v="2"/>
    <n v="0"/>
    <x v="5090"/>
    <x v="0"/>
    <x v="2"/>
    <x v="1"/>
    <x v="5"/>
  </r>
  <r>
    <n v="9442"/>
    <s v="CA-2014-165477"/>
    <d v="2014-12-29T00:00:00"/>
    <d v="2014-12-31T00:00:00"/>
    <s v="Second Class"/>
    <s v="RE-19405"/>
    <x v="791"/>
    <x v="0"/>
    <s v="United States"/>
    <s v="Kent"/>
    <x v="24"/>
    <n v="44240"/>
    <x v="3"/>
    <s v="OFF-AP-10003281"/>
    <x v="1"/>
    <x v="9"/>
    <s v="Acco 6 Outlet Guardian Standard Surge Suppressor"/>
    <n v="48.36"/>
    <n v="5"/>
    <n v="0.2"/>
    <x v="6974"/>
    <x v="2"/>
    <x v="2"/>
    <x v="0"/>
    <x v="4"/>
  </r>
  <r>
    <n v="9443"/>
    <s v="CA-2017-165904"/>
    <d v="2017-04-07T00:00:00"/>
    <d v="2017-04-11T00:00:00"/>
    <s v="Standard Class"/>
    <s v="HR-14770"/>
    <x v="367"/>
    <x v="2"/>
    <s v="United States"/>
    <s v="Jacksonville"/>
    <x v="2"/>
    <n v="32216"/>
    <x v="0"/>
    <s v="OFF-AR-10003156"/>
    <x v="1"/>
    <x v="6"/>
    <s v="50 Colored Long Pencils"/>
    <n v="16.256"/>
    <n v="2"/>
    <n v="0.2"/>
    <x v="6975"/>
    <x v="2"/>
    <x v="3"/>
    <x v="1"/>
    <x v="3"/>
  </r>
  <r>
    <n v="9444"/>
    <s v="CA-2017-165904"/>
    <d v="2017-04-07T00:00:00"/>
    <d v="2017-04-11T00:00:00"/>
    <s v="Standard Class"/>
    <s v="HR-14770"/>
    <x v="367"/>
    <x v="2"/>
    <s v="United States"/>
    <s v="Jacksonville"/>
    <x v="2"/>
    <n v="32216"/>
    <x v="0"/>
    <s v="TEC-PH-10000576"/>
    <x v="2"/>
    <x v="7"/>
    <s v="AT&amp;T 1080 Corded phone"/>
    <n v="219.184"/>
    <n v="2"/>
    <n v="0.2"/>
    <x v="1019"/>
    <x v="2"/>
    <x v="3"/>
    <x v="1"/>
    <x v="3"/>
  </r>
  <r>
    <n v="9445"/>
    <s v="CA-2015-104052"/>
    <d v="2015-03-01T00:00:00"/>
    <d v="2015-03-02T00:00:00"/>
    <s v="First Class"/>
    <s v="TP-21565"/>
    <x v="734"/>
    <x v="1"/>
    <s v="United States"/>
    <s v="Coppell"/>
    <x v="5"/>
    <n v="75019"/>
    <x v="2"/>
    <s v="TEC-PH-10003215"/>
    <x v="2"/>
    <x v="7"/>
    <s v="Jackery Bar Premium Fast-charging Portable Charger"/>
    <n v="95.84"/>
    <n v="4"/>
    <n v="0.2"/>
    <x v="3431"/>
    <x v="2"/>
    <x v="1"/>
    <x v="3"/>
    <x v="10"/>
  </r>
  <r>
    <n v="9446"/>
    <s v="CA-2015-168277"/>
    <d v="2015-05-29T00:00:00"/>
    <d v="2015-06-03T00:00:00"/>
    <s v="Standard Class"/>
    <s v="KB-16315"/>
    <x v="41"/>
    <x v="0"/>
    <s v="United States"/>
    <s v="Indianapolis"/>
    <x v="14"/>
    <n v="46203"/>
    <x v="2"/>
    <s v="OFF-LA-10004484"/>
    <x v="1"/>
    <x v="2"/>
    <s v="Avery 476"/>
    <n v="12.39"/>
    <n v="3"/>
    <n v="0"/>
    <x v="730"/>
    <x v="0"/>
    <x v="1"/>
    <x v="1"/>
    <x v="5"/>
  </r>
  <r>
    <n v="9447"/>
    <s v="CA-2016-158617"/>
    <d v="2016-09-22T00:00:00"/>
    <d v="2016-09-28T00:00:00"/>
    <s v="Standard Class"/>
    <s v="AC-10660"/>
    <x v="663"/>
    <x v="0"/>
    <s v="United States"/>
    <s v="Lawrence"/>
    <x v="14"/>
    <n v="46226"/>
    <x v="2"/>
    <s v="OFF-PA-10002245"/>
    <x v="1"/>
    <x v="10"/>
    <s v="Xerox 1895"/>
    <n v="35.880000000000003"/>
    <n v="6"/>
    <n v="0"/>
    <x v="5331"/>
    <x v="0"/>
    <x v="0"/>
    <x v="2"/>
    <x v="8"/>
  </r>
  <r>
    <n v="9448"/>
    <s v="CA-2017-136882"/>
    <d v="2017-05-27T00:00:00"/>
    <d v="2017-06-03T00:00:00"/>
    <s v="Standard Class"/>
    <s v="DN-13690"/>
    <x v="35"/>
    <x v="0"/>
    <s v="United States"/>
    <s v="Tulsa"/>
    <x v="26"/>
    <n v="74133"/>
    <x v="2"/>
    <s v="FUR-FU-10003664"/>
    <x v="0"/>
    <x v="5"/>
    <s v="Electrix Architect's Clamp-On Swing Arm Lamp, Black"/>
    <n v="477.3"/>
    <n v="5"/>
    <n v="0"/>
    <x v="6976"/>
    <x v="0"/>
    <x v="3"/>
    <x v="1"/>
    <x v="5"/>
  </r>
  <r>
    <n v="9449"/>
    <s v="US-2016-148957"/>
    <d v="2016-09-17T00:00:00"/>
    <d v="2016-09-23T00:00:00"/>
    <s v="Standard Class"/>
    <s v="CC-12430"/>
    <x v="254"/>
    <x v="2"/>
    <s v="United States"/>
    <s v="Redmond"/>
    <x v="4"/>
    <n v="98052"/>
    <x v="1"/>
    <s v="OFF-LA-10002195"/>
    <x v="1"/>
    <x v="2"/>
    <s v="Avery 481"/>
    <n v="12.32"/>
    <n v="4"/>
    <n v="0"/>
    <x v="6977"/>
    <x v="0"/>
    <x v="0"/>
    <x v="2"/>
    <x v="8"/>
  </r>
  <r>
    <n v="9450"/>
    <s v="CA-2014-140032"/>
    <d v="2014-09-08T00:00:00"/>
    <d v="2014-09-13T00:00:00"/>
    <s v="Standard Class"/>
    <s v="TS-21340"/>
    <x v="358"/>
    <x v="0"/>
    <s v="United States"/>
    <s v="San Francisco"/>
    <x v="1"/>
    <n v="94109"/>
    <x v="1"/>
    <s v="OFF-BI-10000822"/>
    <x v="1"/>
    <x v="8"/>
    <s v="Acco PRESSTEX Data Binder with Storage Hooks, Light Blue, 9 1/2&quot; X 11&quot;"/>
    <n v="8.6080000000000005"/>
    <n v="2"/>
    <n v="0.2"/>
    <x v="6978"/>
    <x v="2"/>
    <x v="2"/>
    <x v="2"/>
    <x v="8"/>
  </r>
  <r>
    <n v="9451"/>
    <s v="CA-2017-145506"/>
    <d v="2017-06-03T00:00:00"/>
    <d v="2017-06-07T00:00:00"/>
    <s v="Standard Class"/>
    <s v="MO-17800"/>
    <x v="246"/>
    <x v="2"/>
    <s v="United States"/>
    <s v="Spokane"/>
    <x v="4"/>
    <n v="99207"/>
    <x v="1"/>
    <s v="OFF-ST-10004963"/>
    <x v="1"/>
    <x v="4"/>
    <s v="Eldon Gobal File Keepers"/>
    <n v="136.26"/>
    <n v="9"/>
    <n v="0"/>
    <x v="6979"/>
    <x v="0"/>
    <x v="3"/>
    <x v="1"/>
    <x v="1"/>
  </r>
  <r>
    <n v="9452"/>
    <s v="CA-2015-129546"/>
    <d v="2015-09-28T00:00:00"/>
    <d v="2015-10-05T00:00:00"/>
    <s v="Standard Class"/>
    <s v="RP-19855"/>
    <x v="532"/>
    <x v="1"/>
    <s v="United States"/>
    <s v="Los Angeles"/>
    <x v="1"/>
    <n v="90032"/>
    <x v="1"/>
    <s v="OFF-AP-10002495"/>
    <x v="1"/>
    <x v="9"/>
    <s v="Acco Smartsocket Table Surge Protector, 6 Color-Coded Adapter Outlets"/>
    <n v="186.15"/>
    <n v="3"/>
    <n v="0"/>
    <x v="6980"/>
    <x v="0"/>
    <x v="1"/>
    <x v="2"/>
    <x v="8"/>
  </r>
  <r>
    <n v="9453"/>
    <s v="CA-2015-129546"/>
    <d v="2015-09-28T00:00:00"/>
    <d v="2015-10-05T00:00:00"/>
    <s v="Standard Class"/>
    <s v="RP-19855"/>
    <x v="532"/>
    <x v="1"/>
    <s v="United States"/>
    <s v="Los Angeles"/>
    <x v="1"/>
    <n v="90032"/>
    <x v="1"/>
    <s v="OFF-BI-10004001"/>
    <x v="1"/>
    <x v="8"/>
    <s v="GBC Recycled VeloBinder Covers"/>
    <n v="81.792000000000002"/>
    <n v="6"/>
    <n v="0.2"/>
    <x v="6981"/>
    <x v="2"/>
    <x v="1"/>
    <x v="2"/>
    <x v="8"/>
  </r>
  <r>
    <n v="9454"/>
    <s v="CA-2015-129546"/>
    <d v="2015-09-28T00:00:00"/>
    <d v="2015-10-05T00:00:00"/>
    <s v="Standard Class"/>
    <s v="RP-19855"/>
    <x v="532"/>
    <x v="1"/>
    <s v="United States"/>
    <s v="Los Angeles"/>
    <x v="1"/>
    <n v="90032"/>
    <x v="1"/>
    <s v="OFF-SU-10004884"/>
    <x v="1"/>
    <x v="14"/>
    <s v="Acme Galleria Hot Forged Steel Scissors with Colored Handles"/>
    <n v="47.19"/>
    <n v="3"/>
    <n v="0"/>
    <x v="6982"/>
    <x v="0"/>
    <x v="1"/>
    <x v="2"/>
    <x v="8"/>
  </r>
  <r>
    <n v="9455"/>
    <s v="CA-2015-129546"/>
    <d v="2015-09-28T00:00:00"/>
    <d v="2015-10-05T00:00:00"/>
    <s v="Standard Class"/>
    <s v="RP-19855"/>
    <x v="532"/>
    <x v="1"/>
    <s v="United States"/>
    <s v="Los Angeles"/>
    <x v="1"/>
    <n v="90032"/>
    <x v="1"/>
    <s v="TEC-PH-10003555"/>
    <x v="2"/>
    <x v="7"/>
    <s v="Motorola HK250 Universal Bluetooth Headset"/>
    <n v="36.783999999999999"/>
    <n v="2"/>
    <n v="0.2"/>
    <x v="6464"/>
    <x v="2"/>
    <x v="1"/>
    <x v="2"/>
    <x v="8"/>
  </r>
  <r>
    <n v="9456"/>
    <s v="CA-2016-140977"/>
    <d v="2016-06-16T00:00:00"/>
    <d v="2016-06-19T00:00:00"/>
    <s v="Second Class"/>
    <s v="JL-15175"/>
    <x v="311"/>
    <x v="2"/>
    <s v="United States"/>
    <s v="Chattanooga"/>
    <x v="18"/>
    <n v="37421"/>
    <x v="0"/>
    <s v="TEC-MA-10003493"/>
    <x v="2"/>
    <x v="15"/>
    <s v="Penpower WorldCard Pro Card Scanner"/>
    <n v="91.474999999999994"/>
    <n v="1"/>
    <n v="0.5"/>
    <x v="6983"/>
    <x v="1"/>
    <x v="0"/>
    <x v="1"/>
    <x v="1"/>
  </r>
  <r>
    <n v="9457"/>
    <s v="CA-2017-151855"/>
    <d v="2017-05-27T00:00:00"/>
    <d v="2017-06-03T00:00:00"/>
    <s v="Standard Class"/>
    <s v="BW-11110"/>
    <x v="308"/>
    <x v="1"/>
    <s v="United States"/>
    <s v="Greensboro"/>
    <x v="3"/>
    <n v="27405"/>
    <x v="0"/>
    <s v="TEC-AC-10002380"/>
    <x v="2"/>
    <x v="11"/>
    <s v="Sony 8GB Class 10 Micro SDHC R40 Memory Card"/>
    <n v="27.192"/>
    <n v="3"/>
    <n v="0.2"/>
    <x v="6984"/>
    <x v="2"/>
    <x v="3"/>
    <x v="1"/>
    <x v="5"/>
  </r>
  <r>
    <n v="9458"/>
    <s v="CA-2017-151855"/>
    <d v="2017-05-27T00:00:00"/>
    <d v="2017-06-03T00:00:00"/>
    <s v="Standard Class"/>
    <s v="BW-11110"/>
    <x v="308"/>
    <x v="1"/>
    <s v="United States"/>
    <s v="Greensboro"/>
    <x v="3"/>
    <n v="27405"/>
    <x v="0"/>
    <s v="OFF-BI-10004209"/>
    <x v="1"/>
    <x v="8"/>
    <s v="Fellowes Twister Kit, Gray/Clear, 3/pkg"/>
    <n v="12.06"/>
    <n v="5"/>
    <n v="0.7"/>
    <x v="6985"/>
    <x v="1"/>
    <x v="3"/>
    <x v="1"/>
    <x v="5"/>
  </r>
  <r>
    <n v="9459"/>
    <s v="CA-2014-138240"/>
    <d v="2014-10-09T00:00:00"/>
    <d v="2014-10-14T00:00:00"/>
    <s v="Standard Class"/>
    <s v="SJ-20500"/>
    <x v="81"/>
    <x v="0"/>
    <s v="United States"/>
    <s v="San Francisco"/>
    <x v="1"/>
    <n v="94122"/>
    <x v="1"/>
    <s v="OFF-AR-10002135"/>
    <x v="1"/>
    <x v="6"/>
    <s v="Boston Heavy-Duty Trimline Electric Pencil Sharpeners"/>
    <n v="144.6"/>
    <n v="3"/>
    <n v="0"/>
    <x v="6657"/>
    <x v="0"/>
    <x v="2"/>
    <x v="0"/>
    <x v="2"/>
  </r>
  <r>
    <n v="9460"/>
    <s v="CA-2014-138240"/>
    <d v="2014-10-09T00:00:00"/>
    <d v="2014-10-14T00:00:00"/>
    <s v="Standard Class"/>
    <s v="SJ-20500"/>
    <x v="81"/>
    <x v="0"/>
    <s v="United States"/>
    <s v="San Francisco"/>
    <x v="1"/>
    <n v="94122"/>
    <x v="1"/>
    <s v="TEC-PH-10002583"/>
    <x v="2"/>
    <x v="7"/>
    <s v="iOttie HLCRIO102 Car Mount"/>
    <n v="15.992000000000001"/>
    <n v="1"/>
    <n v="0.2"/>
    <x v="6116"/>
    <x v="2"/>
    <x v="2"/>
    <x v="0"/>
    <x v="2"/>
  </r>
  <r>
    <n v="9461"/>
    <s v="CA-2014-101833"/>
    <d v="2014-11-17T00:00:00"/>
    <d v="2014-11-22T00:00:00"/>
    <s v="Second Class"/>
    <s v="FG-14260"/>
    <x v="435"/>
    <x v="2"/>
    <s v="United States"/>
    <s v="New York City"/>
    <x v="15"/>
    <n v="10024"/>
    <x v="3"/>
    <s v="OFF-PA-10003591"/>
    <x v="1"/>
    <x v="10"/>
    <s v="Southworth 100% Cotton The Best Paper"/>
    <n v="34.44"/>
    <n v="3"/>
    <n v="0"/>
    <x v="828"/>
    <x v="0"/>
    <x v="2"/>
    <x v="0"/>
    <x v="0"/>
  </r>
  <r>
    <n v="9462"/>
    <s v="CA-2014-100867"/>
    <d v="2014-10-19T00:00:00"/>
    <d v="2014-10-24T00:00:00"/>
    <s v="Standard Class"/>
    <s v="EH-14125"/>
    <x v="258"/>
    <x v="2"/>
    <s v="United States"/>
    <s v="Lakewood"/>
    <x v="1"/>
    <n v="90712"/>
    <x v="1"/>
    <s v="TEC-PH-10004922"/>
    <x v="2"/>
    <x v="7"/>
    <s v="RCA Visys Integrated PBX 8-Line Router"/>
    <n v="321.55200000000002"/>
    <n v="6"/>
    <n v="0.2"/>
    <x v="6986"/>
    <x v="2"/>
    <x v="2"/>
    <x v="0"/>
    <x v="2"/>
  </r>
  <r>
    <n v="9463"/>
    <s v="US-2017-109610"/>
    <d v="2017-11-25T00:00:00"/>
    <d v="2017-11-30T00:00:00"/>
    <s v="Second Class"/>
    <s v="BS-11590"/>
    <x v="29"/>
    <x v="1"/>
    <s v="United States"/>
    <s v="Louisville"/>
    <x v="0"/>
    <n v="40214"/>
    <x v="0"/>
    <s v="FUR-CH-10001854"/>
    <x v="0"/>
    <x v="1"/>
    <s v="Office Star - Professional Matrix Back Chair with 2-to-1 Synchro Tilt and Mesh Fabric Seat"/>
    <n v="701.96"/>
    <n v="2"/>
    <n v="0"/>
    <x v="5021"/>
    <x v="0"/>
    <x v="3"/>
    <x v="0"/>
    <x v="0"/>
  </r>
  <r>
    <n v="9464"/>
    <s v="CA-2014-156545"/>
    <d v="2014-02-27T00:00:00"/>
    <d v="2014-03-03T00:00:00"/>
    <s v="First Class"/>
    <s v="JS-16030"/>
    <x v="559"/>
    <x v="0"/>
    <s v="United States"/>
    <s v="Columbus"/>
    <x v="24"/>
    <n v="43229"/>
    <x v="3"/>
    <s v="OFF-AR-10003560"/>
    <x v="1"/>
    <x v="6"/>
    <s v="Zebra Zazzle Fluorescent Highlighters"/>
    <n v="19.456"/>
    <n v="4"/>
    <n v="0.2"/>
    <x v="541"/>
    <x v="2"/>
    <x v="2"/>
    <x v="3"/>
    <x v="11"/>
  </r>
  <r>
    <n v="9465"/>
    <s v="CA-2014-109127"/>
    <d v="2014-12-21T00:00:00"/>
    <d v="2014-12-25T00:00:00"/>
    <s v="Standard Class"/>
    <s v="JC-15775"/>
    <x v="547"/>
    <x v="0"/>
    <s v="United States"/>
    <s v="Newark"/>
    <x v="13"/>
    <n v="19711"/>
    <x v="3"/>
    <s v="OFF-LA-10004409"/>
    <x v="1"/>
    <x v="2"/>
    <s v="Avery 492"/>
    <n v="17.28"/>
    <n v="6"/>
    <n v="0"/>
    <x v="6987"/>
    <x v="0"/>
    <x v="2"/>
    <x v="0"/>
    <x v="4"/>
  </r>
  <r>
    <n v="9466"/>
    <s v="CA-2016-126858"/>
    <d v="2016-11-19T00:00:00"/>
    <d v="2016-11-23T00:00:00"/>
    <s v="Standard Class"/>
    <s v="JM-15265"/>
    <x v="25"/>
    <x v="1"/>
    <s v="United States"/>
    <s v="Seattle"/>
    <x v="4"/>
    <n v="98115"/>
    <x v="1"/>
    <s v="FUR-FU-10000448"/>
    <x v="0"/>
    <x v="5"/>
    <s v="Tenex Chairmats For Use With Carpeted Floors"/>
    <n v="31.96"/>
    <n v="2"/>
    <n v="0"/>
    <x v="6821"/>
    <x v="0"/>
    <x v="0"/>
    <x v="0"/>
    <x v="0"/>
  </r>
  <r>
    <n v="9467"/>
    <s v="CA-2017-102925"/>
    <d v="2017-11-05T00:00:00"/>
    <d v="2017-11-10T00:00:00"/>
    <s v="Second Class"/>
    <s v="CD-12280"/>
    <x v="512"/>
    <x v="0"/>
    <s v="United States"/>
    <s v="New York City"/>
    <x v="15"/>
    <n v="10024"/>
    <x v="3"/>
    <s v="OFF-BI-10002735"/>
    <x v="1"/>
    <x v="8"/>
    <s v="GBC Prestige Therm-A-Bind Covers"/>
    <n v="164.68799999999999"/>
    <n v="6"/>
    <n v="0.2"/>
    <x v="6988"/>
    <x v="2"/>
    <x v="3"/>
    <x v="0"/>
    <x v="0"/>
  </r>
  <r>
    <n v="9468"/>
    <s v="CA-2017-102925"/>
    <d v="2017-11-05T00:00:00"/>
    <d v="2017-11-10T00:00:00"/>
    <s v="Second Class"/>
    <s v="CD-12280"/>
    <x v="512"/>
    <x v="0"/>
    <s v="United States"/>
    <s v="New York City"/>
    <x v="15"/>
    <n v="10024"/>
    <x v="3"/>
    <s v="FUR-TA-10003469"/>
    <x v="0"/>
    <x v="3"/>
    <s v="Balt Split Level Computer Training Table"/>
    <n v="166.5"/>
    <n v="2"/>
    <n v="0.4"/>
    <x v="6989"/>
    <x v="1"/>
    <x v="3"/>
    <x v="0"/>
    <x v="0"/>
  </r>
  <r>
    <n v="9469"/>
    <s v="CA-2017-102925"/>
    <d v="2017-11-05T00:00:00"/>
    <d v="2017-11-10T00:00:00"/>
    <s v="Second Class"/>
    <s v="CD-12280"/>
    <x v="512"/>
    <x v="0"/>
    <s v="United States"/>
    <s v="New York City"/>
    <x v="15"/>
    <n v="10024"/>
    <x v="3"/>
    <s v="OFF-PA-10001870"/>
    <x v="1"/>
    <x v="10"/>
    <s v="Xerox 202"/>
    <n v="12.96"/>
    <n v="2"/>
    <n v="0"/>
    <x v="91"/>
    <x v="0"/>
    <x v="3"/>
    <x v="0"/>
    <x v="0"/>
  </r>
  <r>
    <n v="9470"/>
    <s v="CA-2017-102925"/>
    <d v="2017-11-05T00:00:00"/>
    <d v="2017-11-10T00:00:00"/>
    <s v="Second Class"/>
    <s v="CD-12280"/>
    <x v="512"/>
    <x v="0"/>
    <s v="United States"/>
    <s v="New York City"/>
    <x v="15"/>
    <n v="10024"/>
    <x v="3"/>
    <s v="OFF-PA-10004071"/>
    <x v="1"/>
    <x v="10"/>
    <s v="Eaton Premium Continuous-Feed Paper, 25% Cotton, Letter Size, White, 1000 Shts/Box"/>
    <n v="110.96"/>
    <n v="2"/>
    <n v="0"/>
    <x v="170"/>
    <x v="0"/>
    <x v="3"/>
    <x v="0"/>
    <x v="0"/>
  </r>
  <r>
    <n v="9471"/>
    <s v="CA-2017-102925"/>
    <d v="2017-11-05T00:00:00"/>
    <d v="2017-11-10T00:00:00"/>
    <s v="Second Class"/>
    <s v="CD-12280"/>
    <x v="512"/>
    <x v="0"/>
    <s v="United States"/>
    <s v="New York City"/>
    <x v="15"/>
    <n v="10024"/>
    <x v="3"/>
    <s v="TEC-PH-10001448"/>
    <x v="2"/>
    <x v="7"/>
    <s v="Anker Astro 15000mAh USB Portable Charger"/>
    <n v="99.98"/>
    <n v="2"/>
    <n v="0"/>
    <x v="6990"/>
    <x v="0"/>
    <x v="3"/>
    <x v="0"/>
    <x v="0"/>
  </r>
  <r>
    <n v="9472"/>
    <s v="CA-2017-102925"/>
    <d v="2017-11-05T00:00:00"/>
    <d v="2017-11-10T00:00:00"/>
    <s v="Second Class"/>
    <s v="CD-12280"/>
    <x v="512"/>
    <x v="0"/>
    <s v="United States"/>
    <s v="New York City"/>
    <x v="15"/>
    <n v="10024"/>
    <x v="3"/>
    <s v="OFF-BI-10002706"/>
    <x v="1"/>
    <x v="8"/>
    <s v="Avery Premier Heavy-Duty Binder with Round Locking Rings"/>
    <n v="11.423999999999999"/>
    <n v="1"/>
    <n v="0.2"/>
    <x v="6623"/>
    <x v="2"/>
    <x v="3"/>
    <x v="0"/>
    <x v="0"/>
  </r>
  <r>
    <n v="9473"/>
    <s v="CA-2017-102925"/>
    <d v="2017-11-05T00:00:00"/>
    <d v="2017-11-10T00:00:00"/>
    <s v="Second Class"/>
    <s v="CD-12280"/>
    <x v="512"/>
    <x v="0"/>
    <s v="United States"/>
    <s v="New York City"/>
    <x v="15"/>
    <n v="10024"/>
    <x v="3"/>
    <s v="FUR-CH-10004875"/>
    <x v="0"/>
    <x v="1"/>
    <s v="Harbour Creations 67200 Series Stacking Chairs"/>
    <n v="128.124"/>
    <n v="2"/>
    <n v="0.1"/>
    <x v="6991"/>
    <x v="3"/>
    <x v="3"/>
    <x v="0"/>
    <x v="0"/>
  </r>
  <r>
    <n v="9474"/>
    <s v="CA-2017-102925"/>
    <d v="2017-11-05T00:00:00"/>
    <d v="2017-11-10T00:00:00"/>
    <s v="Second Class"/>
    <s v="CD-12280"/>
    <x v="512"/>
    <x v="0"/>
    <s v="United States"/>
    <s v="New York City"/>
    <x v="15"/>
    <n v="10024"/>
    <x v="3"/>
    <s v="FUR-FU-10004245"/>
    <x v="0"/>
    <x v="5"/>
    <s v="Career Cubicle Clock, 8 1/4&quot;, Black"/>
    <n v="101.4"/>
    <n v="5"/>
    <n v="0"/>
    <x v="6992"/>
    <x v="0"/>
    <x v="3"/>
    <x v="0"/>
    <x v="0"/>
  </r>
  <r>
    <n v="9475"/>
    <s v="CA-2015-100818"/>
    <d v="2015-05-31T00:00:00"/>
    <d v="2015-06-05T00:00:00"/>
    <s v="Second Class"/>
    <s v="JM-15265"/>
    <x v="25"/>
    <x v="1"/>
    <s v="United States"/>
    <s v="Chicago"/>
    <x v="10"/>
    <n v="60653"/>
    <x v="2"/>
    <s v="OFF-LA-10000443"/>
    <x v="1"/>
    <x v="2"/>
    <s v="Avery 501"/>
    <n v="5.9039999999999999"/>
    <n v="2"/>
    <n v="0.2"/>
    <x v="2318"/>
    <x v="2"/>
    <x v="1"/>
    <x v="1"/>
    <x v="5"/>
  </r>
  <r>
    <n v="9476"/>
    <s v="CA-2015-100818"/>
    <d v="2015-05-31T00:00:00"/>
    <d v="2015-06-05T00:00:00"/>
    <s v="Second Class"/>
    <s v="JM-15265"/>
    <x v="25"/>
    <x v="1"/>
    <s v="United States"/>
    <s v="Chicago"/>
    <x v="10"/>
    <n v="60653"/>
    <x v="2"/>
    <s v="OFF-PA-10001125"/>
    <x v="1"/>
    <x v="10"/>
    <s v="Xerox 1988"/>
    <n v="173.488"/>
    <n v="7"/>
    <n v="0.2"/>
    <x v="4849"/>
    <x v="2"/>
    <x v="1"/>
    <x v="1"/>
    <x v="5"/>
  </r>
  <r>
    <n v="9477"/>
    <s v="CA-2015-100818"/>
    <d v="2015-05-31T00:00:00"/>
    <d v="2015-06-05T00:00:00"/>
    <s v="Second Class"/>
    <s v="JM-15265"/>
    <x v="25"/>
    <x v="1"/>
    <s v="United States"/>
    <s v="Chicago"/>
    <x v="10"/>
    <n v="60653"/>
    <x v="2"/>
    <s v="FUR-FU-10002703"/>
    <x v="0"/>
    <x v="5"/>
    <s v="Tenex Traditional Chairmats for Hard Floors, Average Lip, 36&quot; x 48&quot;"/>
    <n v="51.56"/>
    <n v="2"/>
    <n v="0.6"/>
    <x v="6993"/>
    <x v="1"/>
    <x v="1"/>
    <x v="1"/>
    <x v="5"/>
  </r>
  <r>
    <n v="9478"/>
    <s v="CA-2015-100818"/>
    <d v="2015-05-31T00:00:00"/>
    <d v="2015-06-05T00:00:00"/>
    <s v="Second Class"/>
    <s v="JM-15265"/>
    <x v="25"/>
    <x v="1"/>
    <s v="United States"/>
    <s v="Chicago"/>
    <x v="10"/>
    <n v="60653"/>
    <x v="2"/>
    <s v="OFF-BI-10004364"/>
    <x v="1"/>
    <x v="8"/>
    <s v="Storex Dura Pro Binders"/>
    <n v="3.5640000000000001"/>
    <n v="3"/>
    <n v="0.8"/>
    <x v="3300"/>
    <x v="1"/>
    <x v="1"/>
    <x v="1"/>
    <x v="5"/>
  </r>
  <r>
    <n v="9479"/>
    <s v="CA-2014-126193"/>
    <d v="2014-09-07T00:00:00"/>
    <d v="2014-09-14T00:00:00"/>
    <s v="Standard Class"/>
    <s v="SS-20410"/>
    <x v="757"/>
    <x v="0"/>
    <s v="United States"/>
    <s v="Oswego"/>
    <x v="10"/>
    <n v="60543"/>
    <x v="2"/>
    <s v="OFF-FA-10000936"/>
    <x v="1"/>
    <x v="13"/>
    <s v="Acco Hot Clips Clips to Go"/>
    <n v="13.16"/>
    <n v="5"/>
    <n v="0.2"/>
    <x v="6994"/>
    <x v="2"/>
    <x v="2"/>
    <x v="2"/>
    <x v="8"/>
  </r>
  <r>
    <n v="9480"/>
    <s v="CA-2014-126193"/>
    <d v="2014-09-07T00:00:00"/>
    <d v="2014-09-14T00:00:00"/>
    <s v="Standard Class"/>
    <s v="SS-20410"/>
    <x v="757"/>
    <x v="0"/>
    <s v="United States"/>
    <s v="Oswego"/>
    <x v="10"/>
    <n v="60543"/>
    <x v="2"/>
    <s v="OFF-BI-10001249"/>
    <x v="1"/>
    <x v="8"/>
    <s v="Avery Heavy-Duty EZD View Binder with Locking Rings"/>
    <n v="3.8279999999999998"/>
    <n v="3"/>
    <n v="0.8"/>
    <x v="6995"/>
    <x v="1"/>
    <x v="2"/>
    <x v="2"/>
    <x v="8"/>
  </r>
  <r>
    <n v="9481"/>
    <s v="CA-2014-126193"/>
    <d v="2014-09-07T00:00:00"/>
    <d v="2014-09-14T00:00:00"/>
    <s v="Standard Class"/>
    <s v="SS-20410"/>
    <x v="757"/>
    <x v="0"/>
    <s v="United States"/>
    <s v="Oswego"/>
    <x v="10"/>
    <n v="60543"/>
    <x v="2"/>
    <s v="OFF-BI-10004632"/>
    <x v="1"/>
    <x v="8"/>
    <s v="Ibico Hi-Tech Manual Binding System"/>
    <n v="304.99"/>
    <n v="5"/>
    <n v="0.8"/>
    <x v="6996"/>
    <x v="1"/>
    <x v="2"/>
    <x v="2"/>
    <x v="8"/>
  </r>
  <r>
    <n v="9482"/>
    <s v="CA-2017-150504"/>
    <d v="2017-11-06T00:00:00"/>
    <d v="2017-11-12T00:00:00"/>
    <s v="Standard Class"/>
    <s v="HG-14845"/>
    <x v="668"/>
    <x v="0"/>
    <s v="United States"/>
    <s v="Dallas"/>
    <x v="5"/>
    <n v="75220"/>
    <x v="2"/>
    <s v="OFF-ST-10000615"/>
    <x v="1"/>
    <x v="4"/>
    <s v="SimpliFile Personal File, Black Granite, 15w x 6-15/16d x 11-1/4h"/>
    <n v="18.16"/>
    <n v="2"/>
    <n v="0.2"/>
    <x v="4492"/>
    <x v="2"/>
    <x v="3"/>
    <x v="0"/>
    <x v="0"/>
  </r>
  <r>
    <n v="9483"/>
    <s v="CA-2015-158351"/>
    <d v="2015-06-20T00:00:00"/>
    <d v="2015-06-24T00:00:00"/>
    <s v="Second Class"/>
    <s v="BC-11125"/>
    <x v="604"/>
    <x v="2"/>
    <s v="United States"/>
    <s v="Philadelphia"/>
    <x v="9"/>
    <n v="19134"/>
    <x v="3"/>
    <s v="TEC-AC-10001838"/>
    <x v="2"/>
    <x v="11"/>
    <s v="Razer Tiamat Over Ear 7.1 Surround Sound PC Gaming Headset"/>
    <n v="319.98399999999998"/>
    <n v="2"/>
    <n v="0.2"/>
    <x v="6997"/>
    <x v="2"/>
    <x v="1"/>
    <x v="1"/>
    <x v="1"/>
  </r>
  <r>
    <n v="9484"/>
    <s v="CA-2014-122679"/>
    <d v="2014-07-22T00:00:00"/>
    <d v="2014-07-28T00:00:00"/>
    <s v="Standard Class"/>
    <s v="AB-10255"/>
    <x v="437"/>
    <x v="2"/>
    <s v="United States"/>
    <s v="Los Angeles"/>
    <x v="1"/>
    <n v="90008"/>
    <x v="1"/>
    <s v="OFF-AR-10004757"/>
    <x v="1"/>
    <x v="6"/>
    <s v="Crayola Colored Pencils"/>
    <n v="19.68"/>
    <n v="6"/>
    <n v="0"/>
    <x v="1914"/>
    <x v="0"/>
    <x v="2"/>
    <x v="2"/>
    <x v="7"/>
  </r>
  <r>
    <n v="9485"/>
    <s v="CA-2016-164770"/>
    <d v="2016-12-02T00:00:00"/>
    <d v="2016-12-04T00:00:00"/>
    <s v="Second Class"/>
    <s v="MY-18295"/>
    <x v="501"/>
    <x v="1"/>
    <s v="United States"/>
    <s v="Houston"/>
    <x v="5"/>
    <n v="77036"/>
    <x v="2"/>
    <s v="FUR-BO-10003893"/>
    <x v="0"/>
    <x v="0"/>
    <s v="Sauder Camden County Collection Library"/>
    <n v="781.86400000000003"/>
    <n v="10"/>
    <n v="0.32"/>
    <x v="6998"/>
    <x v="1"/>
    <x v="0"/>
    <x v="0"/>
    <x v="4"/>
  </r>
  <r>
    <n v="9486"/>
    <s v="CA-2016-164770"/>
    <d v="2016-12-02T00:00:00"/>
    <d v="2016-12-04T00:00:00"/>
    <s v="Second Class"/>
    <s v="MY-18295"/>
    <x v="501"/>
    <x v="1"/>
    <s v="United States"/>
    <s v="Houston"/>
    <x v="5"/>
    <n v="77036"/>
    <x v="2"/>
    <s v="OFF-PA-10003893"/>
    <x v="1"/>
    <x v="10"/>
    <s v="Xerox 1962"/>
    <n v="30.815999999999999"/>
    <n v="9"/>
    <n v="0.2"/>
    <x v="3045"/>
    <x v="2"/>
    <x v="0"/>
    <x v="0"/>
    <x v="4"/>
  </r>
  <r>
    <n v="9487"/>
    <s v="CA-2017-130505"/>
    <d v="2017-10-12T00:00:00"/>
    <d v="2017-10-12T00:00:00"/>
    <s v="Same Day"/>
    <s v="NF-18385"/>
    <x v="173"/>
    <x v="0"/>
    <s v="United States"/>
    <s v="Wheeling"/>
    <x v="48"/>
    <n v="26003"/>
    <x v="3"/>
    <s v="FUR-TA-10001932"/>
    <x v="0"/>
    <x v="3"/>
    <s v="Chromcraft 48&quot; x 96&quot; Racetrack Double Pedestal Table"/>
    <n v="673.34400000000005"/>
    <n v="3"/>
    <n v="0.3"/>
    <x v="6999"/>
    <x v="1"/>
    <x v="3"/>
    <x v="0"/>
    <x v="2"/>
  </r>
  <r>
    <n v="9488"/>
    <s v="US-2017-125213"/>
    <d v="2017-12-11T00:00:00"/>
    <d v="2017-12-13T00:00:00"/>
    <s v="First Class"/>
    <s v="NB-18655"/>
    <x v="240"/>
    <x v="1"/>
    <s v="United States"/>
    <s v="Paterson"/>
    <x v="30"/>
    <n v="7501"/>
    <x v="3"/>
    <s v="OFF-FA-10001561"/>
    <x v="1"/>
    <x v="13"/>
    <s v="Stockwell Push Pins"/>
    <n v="6.54"/>
    <n v="3"/>
    <n v="0"/>
    <x v="7000"/>
    <x v="0"/>
    <x v="3"/>
    <x v="0"/>
    <x v="4"/>
  </r>
  <r>
    <n v="9489"/>
    <s v="CA-2015-156566"/>
    <d v="2015-10-01T00:00:00"/>
    <d v="2015-10-04T00:00:00"/>
    <s v="First Class"/>
    <s v="EM-13960"/>
    <x v="75"/>
    <x v="0"/>
    <s v="United States"/>
    <s v="Portland"/>
    <x v="21"/>
    <n v="97206"/>
    <x v="1"/>
    <s v="TEC-PH-10001817"/>
    <x v="2"/>
    <x v="7"/>
    <s v="Wilson Electronics DB Pro Signal Booster"/>
    <n v="572.79999999999995"/>
    <n v="2"/>
    <n v="0.2"/>
    <x v="7001"/>
    <x v="2"/>
    <x v="1"/>
    <x v="0"/>
    <x v="2"/>
  </r>
  <r>
    <n v="9490"/>
    <s v="US-2016-102232"/>
    <d v="2016-08-05T00:00:00"/>
    <d v="2016-08-11T00:00:00"/>
    <s v="Standard Class"/>
    <s v="MF-17665"/>
    <x v="716"/>
    <x v="1"/>
    <s v="United States"/>
    <s v="Huntsville"/>
    <x v="19"/>
    <n v="35810"/>
    <x v="0"/>
    <s v="OFF-AR-10000538"/>
    <x v="1"/>
    <x v="6"/>
    <s v="Boston Model 1800 Electric Pencil Sharpener, Gray"/>
    <n v="197.05"/>
    <n v="7"/>
    <n v="0"/>
    <x v="7002"/>
    <x v="0"/>
    <x v="0"/>
    <x v="2"/>
    <x v="6"/>
  </r>
  <r>
    <n v="9491"/>
    <s v="CA-2017-111738"/>
    <d v="2017-01-03T00:00:00"/>
    <d v="2017-01-07T00:00:00"/>
    <s v="Standard Class"/>
    <s v="CM-12385"/>
    <x v="200"/>
    <x v="0"/>
    <s v="United States"/>
    <s v="San Francisco"/>
    <x v="1"/>
    <n v="94110"/>
    <x v="1"/>
    <s v="OFF-BI-10004584"/>
    <x v="1"/>
    <x v="8"/>
    <s v="GBC ProClick 150 Presentation Binding System"/>
    <n v="2022.2719999999999"/>
    <n v="8"/>
    <n v="0.2"/>
    <x v="7003"/>
    <x v="2"/>
    <x v="3"/>
    <x v="3"/>
    <x v="9"/>
  </r>
  <r>
    <n v="9492"/>
    <s v="CA-2017-111738"/>
    <d v="2017-01-03T00:00:00"/>
    <d v="2017-01-07T00:00:00"/>
    <s v="Standard Class"/>
    <s v="CM-12385"/>
    <x v="200"/>
    <x v="0"/>
    <s v="United States"/>
    <s v="San Francisco"/>
    <x v="1"/>
    <n v="94110"/>
    <x v="1"/>
    <s v="OFF-AR-10000817"/>
    <x v="1"/>
    <x v="6"/>
    <s v="Manco Dry-Lighter Erasable Highlighter"/>
    <n v="9.1199999999999992"/>
    <n v="3"/>
    <n v="0"/>
    <x v="7004"/>
    <x v="0"/>
    <x v="3"/>
    <x v="3"/>
    <x v="9"/>
  </r>
  <r>
    <n v="9493"/>
    <s v="CA-2017-163188"/>
    <d v="2017-11-07T00:00:00"/>
    <d v="2017-11-07T00:00:00"/>
    <s v="Same Day"/>
    <s v="EC-14050"/>
    <x v="685"/>
    <x v="0"/>
    <s v="United States"/>
    <s v="Oklahoma City"/>
    <x v="26"/>
    <n v="73120"/>
    <x v="2"/>
    <s v="OFF-BI-10000756"/>
    <x v="1"/>
    <x v="8"/>
    <s v="Storex DuraTech Recycled Plastic Frosted Binders"/>
    <n v="38.159999999999997"/>
    <n v="9"/>
    <n v="0"/>
    <x v="7005"/>
    <x v="0"/>
    <x v="3"/>
    <x v="0"/>
    <x v="0"/>
  </r>
  <r>
    <n v="9494"/>
    <s v="CA-2016-105207"/>
    <d v="2016-01-03T00:00:00"/>
    <d v="2016-01-08T00:00:00"/>
    <s v="Standard Class"/>
    <s v="BO-11350"/>
    <x v="635"/>
    <x v="1"/>
    <s v="United States"/>
    <s v="Broken Arrow"/>
    <x v="26"/>
    <n v="74012"/>
    <x v="2"/>
    <s v="FUR-TA-10000617"/>
    <x v="0"/>
    <x v="3"/>
    <s v="Hon Practical Foundations 30 x 60 Training Table, Light Gray/Charcoal"/>
    <n v="1592.85"/>
    <n v="7"/>
    <n v="0"/>
    <x v="7006"/>
    <x v="0"/>
    <x v="0"/>
    <x v="3"/>
    <x v="9"/>
  </r>
  <r>
    <n v="9495"/>
    <s v="CA-2016-105207"/>
    <d v="2016-01-03T00:00:00"/>
    <d v="2016-01-08T00:00:00"/>
    <s v="Standard Class"/>
    <s v="BO-11350"/>
    <x v="635"/>
    <x v="1"/>
    <s v="United States"/>
    <s v="Broken Arrow"/>
    <x v="26"/>
    <n v="74012"/>
    <x v="2"/>
    <s v="OFF-BI-10004364"/>
    <x v="1"/>
    <x v="8"/>
    <s v="Storex Dura Pro Binders"/>
    <n v="11.88"/>
    <n v="2"/>
    <n v="0"/>
    <x v="6480"/>
    <x v="0"/>
    <x v="0"/>
    <x v="3"/>
    <x v="9"/>
  </r>
  <r>
    <n v="9496"/>
    <s v="US-2016-123610"/>
    <d v="2016-05-12T00:00:00"/>
    <d v="2016-05-16T00:00:00"/>
    <s v="Standard Class"/>
    <s v="VM-21835"/>
    <x v="718"/>
    <x v="0"/>
    <s v="United States"/>
    <s v="Mission Viejo"/>
    <x v="1"/>
    <n v="92691"/>
    <x v="1"/>
    <s v="TEC-AC-10004518"/>
    <x v="2"/>
    <x v="11"/>
    <s v="Memorex Mini Travel Drive 32 GB USB 2.0 Flash Drive"/>
    <n v="120"/>
    <n v="6"/>
    <n v="0"/>
    <x v="7007"/>
    <x v="0"/>
    <x v="0"/>
    <x v="1"/>
    <x v="5"/>
  </r>
  <r>
    <n v="9497"/>
    <s v="US-2016-123610"/>
    <d v="2016-05-12T00:00:00"/>
    <d v="2016-05-16T00:00:00"/>
    <s v="Standard Class"/>
    <s v="VM-21835"/>
    <x v="718"/>
    <x v="0"/>
    <s v="United States"/>
    <s v="Mission Viejo"/>
    <x v="1"/>
    <n v="92691"/>
    <x v="1"/>
    <s v="OFF-AP-10002222"/>
    <x v="1"/>
    <x v="9"/>
    <s v="Staple holder"/>
    <n v="8.67"/>
    <n v="1"/>
    <n v="0"/>
    <x v="5184"/>
    <x v="0"/>
    <x v="0"/>
    <x v="1"/>
    <x v="5"/>
  </r>
  <r>
    <n v="9498"/>
    <s v="CA-2017-118213"/>
    <d v="2017-11-05T00:00:00"/>
    <d v="2017-11-07T00:00:00"/>
    <s v="First Class"/>
    <s v="AB-10060"/>
    <x v="144"/>
    <x v="2"/>
    <s v="United States"/>
    <s v="Greenwood"/>
    <x v="14"/>
    <n v="46142"/>
    <x v="2"/>
    <s v="OFF-PA-10002615"/>
    <x v="1"/>
    <x v="10"/>
    <s v="Ampad Gold Fibre Wirebound Steno Books, 6&quot; x 9&quot;, Gregg Ruled"/>
    <n v="4.41"/>
    <n v="1"/>
    <n v="0"/>
    <x v="7008"/>
    <x v="0"/>
    <x v="3"/>
    <x v="0"/>
    <x v="0"/>
  </r>
  <r>
    <n v="9499"/>
    <s v="CA-2017-118213"/>
    <d v="2017-11-05T00:00:00"/>
    <d v="2017-11-07T00:00:00"/>
    <s v="First Class"/>
    <s v="AB-10060"/>
    <x v="144"/>
    <x v="2"/>
    <s v="United States"/>
    <s v="Greenwood"/>
    <x v="14"/>
    <n v="46142"/>
    <x v="2"/>
    <s v="OFF-PA-10000565"/>
    <x v="1"/>
    <x v="10"/>
    <s v="Easy-staple paper"/>
    <n v="167.94"/>
    <n v="3"/>
    <n v="0"/>
    <x v="4332"/>
    <x v="0"/>
    <x v="3"/>
    <x v="0"/>
    <x v="0"/>
  </r>
  <r>
    <n v="9500"/>
    <s v="CA-2017-118213"/>
    <d v="2017-11-05T00:00:00"/>
    <d v="2017-11-07T00:00:00"/>
    <s v="First Class"/>
    <s v="AB-10060"/>
    <x v="144"/>
    <x v="2"/>
    <s v="United States"/>
    <s v="Greenwood"/>
    <x v="14"/>
    <n v="46142"/>
    <x v="2"/>
    <s v="OFF-PA-10003673"/>
    <x v="1"/>
    <x v="10"/>
    <s v="Strathmore Photo Mount Cards"/>
    <n v="67.8"/>
    <n v="10"/>
    <n v="0"/>
    <x v="7009"/>
    <x v="0"/>
    <x v="3"/>
    <x v="0"/>
    <x v="0"/>
  </r>
  <r>
    <n v="9501"/>
    <s v="CA-2016-149237"/>
    <d v="2016-05-26T00:00:00"/>
    <d v="2016-05-30T00:00:00"/>
    <s v="Standard Class"/>
    <s v="CM-12235"/>
    <x v="632"/>
    <x v="0"/>
    <s v="United States"/>
    <s v="Milwaukee"/>
    <x v="6"/>
    <n v="53209"/>
    <x v="2"/>
    <s v="FUR-FU-10002088"/>
    <x v="0"/>
    <x v="5"/>
    <s v="Nu-Dell Float Frame 11 x 14 1/2"/>
    <n v="26.94"/>
    <n v="3"/>
    <n v="0"/>
    <x v="7010"/>
    <x v="0"/>
    <x v="0"/>
    <x v="1"/>
    <x v="5"/>
  </r>
  <r>
    <n v="9502"/>
    <s v="US-2015-158589"/>
    <d v="2015-11-20T00:00:00"/>
    <d v="2015-11-24T00:00:00"/>
    <s v="Standard Class"/>
    <s v="KW-16570"/>
    <x v="608"/>
    <x v="0"/>
    <s v="United States"/>
    <s v="San Francisco"/>
    <x v="1"/>
    <n v="94109"/>
    <x v="1"/>
    <s v="FUR-FU-10001546"/>
    <x v="0"/>
    <x v="5"/>
    <s v="Dana Swing-Arm Lamps"/>
    <n v="32.04"/>
    <n v="3"/>
    <n v="0"/>
    <x v="7011"/>
    <x v="0"/>
    <x v="1"/>
    <x v="0"/>
    <x v="0"/>
  </r>
  <r>
    <n v="9503"/>
    <s v="CA-2016-101329"/>
    <d v="2016-04-22T00:00:00"/>
    <d v="2016-04-29T00:00:00"/>
    <s v="Standard Class"/>
    <s v="MM-17920"/>
    <x v="462"/>
    <x v="0"/>
    <s v="United States"/>
    <s v="Rome"/>
    <x v="15"/>
    <n v="13440"/>
    <x v="3"/>
    <s v="OFF-AR-10000614"/>
    <x v="1"/>
    <x v="6"/>
    <s v="Barrel Sharpener"/>
    <n v="32.130000000000003"/>
    <n v="9"/>
    <n v="0"/>
    <x v="7012"/>
    <x v="0"/>
    <x v="0"/>
    <x v="1"/>
    <x v="3"/>
  </r>
  <r>
    <n v="9504"/>
    <s v="CA-2016-101329"/>
    <d v="2016-04-22T00:00:00"/>
    <d v="2016-04-29T00:00:00"/>
    <s v="Standard Class"/>
    <s v="MM-17920"/>
    <x v="462"/>
    <x v="0"/>
    <s v="United States"/>
    <s v="Rome"/>
    <x v="15"/>
    <n v="13440"/>
    <x v="3"/>
    <s v="OFF-AR-10003190"/>
    <x v="1"/>
    <x v="6"/>
    <s v="Newell 32"/>
    <n v="2.88"/>
    <n v="1"/>
    <n v="0"/>
    <x v="7013"/>
    <x v="0"/>
    <x v="0"/>
    <x v="1"/>
    <x v="3"/>
  </r>
  <r>
    <n v="9505"/>
    <s v="CA-2016-113607"/>
    <d v="2016-10-14T00:00:00"/>
    <d v="2016-10-18T00:00:00"/>
    <s v="Standard Class"/>
    <s v="PW-19030"/>
    <x v="463"/>
    <x v="1"/>
    <s v="United States"/>
    <s v="New York City"/>
    <x v="15"/>
    <n v="10009"/>
    <x v="3"/>
    <s v="TEC-PH-10004094"/>
    <x v="2"/>
    <x v="7"/>
    <s v="Motorola L703CM"/>
    <n v="1091.93"/>
    <n v="7"/>
    <n v="0"/>
    <x v="7014"/>
    <x v="0"/>
    <x v="0"/>
    <x v="0"/>
    <x v="2"/>
  </r>
  <r>
    <n v="9506"/>
    <s v="CA-2016-113607"/>
    <d v="2016-10-14T00:00:00"/>
    <d v="2016-10-18T00:00:00"/>
    <s v="Standard Class"/>
    <s v="PW-19030"/>
    <x v="463"/>
    <x v="1"/>
    <s v="United States"/>
    <s v="New York City"/>
    <x v="15"/>
    <n v="10009"/>
    <x v="3"/>
    <s v="OFF-PA-10001970"/>
    <x v="1"/>
    <x v="10"/>
    <s v="Xerox 1908"/>
    <n v="111.96"/>
    <n v="2"/>
    <n v="0"/>
    <x v="1422"/>
    <x v="0"/>
    <x v="0"/>
    <x v="0"/>
    <x v="2"/>
  </r>
  <r>
    <n v="9507"/>
    <s v="CA-2014-149104"/>
    <d v="2014-04-05T00:00:00"/>
    <d v="2014-04-07T00:00:00"/>
    <s v="Second Class"/>
    <s v="RD-19900"/>
    <x v="76"/>
    <x v="0"/>
    <s v="United States"/>
    <s v="Dearborn Heights"/>
    <x v="12"/>
    <n v="48127"/>
    <x v="2"/>
    <s v="OFF-AR-10002952"/>
    <x v="1"/>
    <x v="6"/>
    <s v="Stanley Contemporary Battery Pencil Sharpeners"/>
    <n v="26.7"/>
    <n v="2"/>
    <n v="0"/>
    <x v="7015"/>
    <x v="0"/>
    <x v="2"/>
    <x v="1"/>
    <x v="3"/>
  </r>
  <r>
    <n v="9508"/>
    <s v="CA-2014-149104"/>
    <d v="2014-04-05T00:00:00"/>
    <d v="2014-04-07T00:00:00"/>
    <s v="Second Class"/>
    <s v="RD-19900"/>
    <x v="76"/>
    <x v="0"/>
    <s v="United States"/>
    <s v="Dearborn Heights"/>
    <x v="12"/>
    <n v="48127"/>
    <x v="2"/>
    <s v="OFF-BI-10004209"/>
    <x v="1"/>
    <x v="8"/>
    <s v="Fellowes Twister Kit, Gray/Clear, 3/pkg"/>
    <n v="40.200000000000003"/>
    <n v="5"/>
    <n v="0"/>
    <x v="7016"/>
    <x v="0"/>
    <x v="2"/>
    <x v="1"/>
    <x v="3"/>
  </r>
  <r>
    <n v="9509"/>
    <s v="CA-2014-149104"/>
    <d v="2014-04-05T00:00:00"/>
    <d v="2014-04-07T00:00:00"/>
    <s v="Second Class"/>
    <s v="RD-19900"/>
    <x v="76"/>
    <x v="0"/>
    <s v="United States"/>
    <s v="Dearborn Heights"/>
    <x v="12"/>
    <n v="48127"/>
    <x v="2"/>
    <s v="OFF-AR-10004685"/>
    <x v="1"/>
    <x v="6"/>
    <s v="Binney &amp; Smith Crayola Metallic Colored Pencils, 8-Color Set"/>
    <n v="13.89"/>
    <n v="3"/>
    <n v="0"/>
    <x v="5578"/>
    <x v="0"/>
    <x v="2"/>
    <x v="1"/>
    <x v="3"/>
  </r>
  <r>
    <n v="9510"/>
    <s v="CA-2014-149104"/>
    <d v="2014-04-05T00:00:00"/>
    <d v="2014-04-07T00:00:00"/>
    <s v="Second Class"/>
    <s v="RD-19900"/>
    <x v="76"/>
    <x v="0"/>
    <s v="United States"/>
    <s v="Dearborn Heights"/>
    <x v="12"/>
    <n v="48127"/>
    <x v="2"/>
    <s v="OFF-ST-10000991"/>
    <x v="1"/>
    <x v="4"/>
    <s v="Space Solutions HD Industrial Steel Shelving."/>
    <n v="689.82"/>
    <n v="6"/>
    <n v="0"/>
    <x v="7017"/>
    <x v="0"/>
    <x v="2"/>
    <x v="1"/>
    <x v="3"/>
  </r>
  <r>
    <n v="9511"/>
    <s v="CA-2016-105263"/>
    <d v="2016-08-06T00:00:00"/>
    <d v="2016-08-11T00:00:00"/>
    <s v="Standard Class"/>
    <s v="LM-17065"/>
    <x v="215"/>
    <x v="0"/>
    <s v="United States"/>
    <s v="New York City"/>
    <x v="15"/>
    <n v="10024"/>
    <x v="3"/>
    <s v="OFF-AR-10002399"/>
    <x v="1"/>
    <x v="6"/>
    <s v="Dixon Prang Watercolor Pencils, 10-Color Set with Brush"/>
    <n v="38.340000000000003"/>
    <n v="9"/>
    <n v="0"/>
    <x v="7018"/>
    <x v="0"/>
    <x v="0"/>
    <x v="2"/>
    <x v="6"/>
  </r>
  <r>
    <n v="9512"/>
    <s v="CA-2014-130575"/>
    <d v="2014-12-14T00:00:00"/>
    <d v="2014-12-16T00:00:00"/>
    <s v="First Class"/>
    <s v="CS-11845"/>
    <x v="688"/>
    <x v="1"/>
    <s v="United States"/>
    <s v="Chicago"/>
    <x v="10"/>
    <n v="60623"/>
    <x v="2"/>
    <s v="OFF-BI-10002353"/>
    <x v="1"/>
    <x v="8"/>
    <s v="GBC VeloBind Cover Sets"/>
    <n v="9.2639999999999993"/>
    <n v="3"/>
    <n v="0.8"/>
    <x v="1955"/>
    <x v="1"/>
    <x v="2"/>
    <x v="0"/>
    <x v="4"/>
  </r>
  <r>
    <n v="9513"/>
    <s v="CA-2017-142461"/>
    <d v="2017-05-30T00:00:00"/>
    <d v="2017-06-03T00:00:00"/>
    <s v="Second Class"/>
    <s v="KT-16480"/>
    <x v="409"/>
    <x v="0"/>
    <s v="United States"/>
    <s v="Dallas"/>
    <x v="5"/>
    <n v="75217"/>
    <x v="2"/>
    <s v="FUR-BO-10001811"/>
    <x v="0"/>
    <x v="0"/>
    <s v="Atlantic Metals Mobile 5-Shelf Bookcases, Custom Colors"/>
    <n v="204.66640000000001"/>
    <n v="1"/>
    <n v="0.32"/>
    <x v="4700"/>
    <x v="1"/>
    <x v="3"/>
    <x v="1"/>
    <x v="5"/>
  </r>
  <r>
    <n v="9514"/>
    <s v="CA-2016-125220"/>
    <d v="2016-10-14T00:00:00"/>
    <d v="2016-10-19T00:00:00"/>
    <s v="Standard Class"/>
    <s v="BE-11410"/>
    <x v="648"/>
    <x v="0"/>
    <s v="United States"/>
    <s v="Appleton"/>
    <x v="6"/>
    <n v="54915"/>
    <x v="2"/>
    <s v="TEC-AC-10003033"/>
    <x v="2"/>
    <x v="11"/>
    <s v="Plantronics CS510 - Over-the-Head monaural Wireless Headset System"/>
    <n v="1649.75"/>
    <n v="5"/>
    <n v="0"/>
    <x v="7019"/>
    <x v="0"/>
    <x v="0"/>
    <x v="0"/>
    <x v="2"/>
  </r>
  <r>
    <n v="9515"/>
    <s v="CA-2014-100293"/>
    <d v="2014-03-14T00:00:00"/>
    <d v="2014-03-18T00:00:00"/>
    <s v="Standard Class"/>
    <s v="NF-18475"/>
    <x v="739"/>
    <x v="2"/>
    <s v="United States"/>
    <s v="Jacksonville"/>
    <x v="2"/>
    <n v="32216"/>
    <x v="0"/>
    <s v="OFF-PA-10000176"/>
    <x v="1"/>
    <x v="10"/>
    <s v="Xerox 1887"/>
    <n v="91.055999999999997"/>
    <n v="6"/>
    <n v="0.2"/>
    <x v="7020"/>
    <x v="2"/>
    <x v="2"/>
    <x v="3"/>
    <x v="10"/>
  </r>
  <r>
    <n v="9516"/>
    <s v="CA-2014-154165"/>
    <d v="2014-02-17T00:00:00"/>
    <d v="2014-02-24T00:00:00"/>
    <s v="Standard Class"/>
    <s v="DL-13315"/>
    <x v="111"/>
    <x v="0"/>
    <s v="United States"/>
    <s v="Chicago"/>
    <x v="10"/>
    <n v="60653"/>
    <x v="2"/>
    <s v="OFF-AR-10003631"/>
    <x v="1"/>
    <x v="6"/>
    <s v="Staples in misc. colors"/>
    <n v="54.207999999999998"/>
    <n v="14"/>
    <n v="0.2"/>
    <x v="7021"/>
    <x v="2"/>
    <x v="2"/>
    <x v="3"/>
    <x v="11"/>
  </r>
  <r>
    <n v="9517"/>
    <s v="CA-2015-123939"/>
    <d v="2015-08-24T00:00:00"/>
    <d v="2015-08-26T00:00:00"/>
    <s v="Second Class"/>
    <s v="MS-17710"/>
    <x v="384"/>
    <x v="0"/>
    <s v="United States"/>
    <s v="Bowling Green"/>
    <x v="24"/>
    <n v="43402"/>
    <x v="3"/>
    <s v="TEC-PH-10000923"/>
    <x v="2"/>
    <x v="7"/>
    <s v="Belkin SportFit Armband For iPhone 5s/5c, Fuchsia"/>
    <n v="26.981999999999999"/>
    <n v="3"/>
    <n v="0.4"/>
    <x v="7022"/>
    <x v="1"/>
    <x v="1"/>
    <x v="2"/>
    <x v="6"/>
  </r>
  <r>
    <n v="9518"/>
    <s v="CA-2015-123939"/>
    <d v="2015-08-24T00:00:00"/>
    <d v="2015-08-26T00:00:00"/>
    <s v="Second Class"/>
    <s v="MS-17710"/>
    <x v="384"/>
    <x v="0"/>
    <s v="United States"/>
    <s v="Bowling Green"/>
    <x v="24"/>
    <n v="43402"/>
    <x v="3"/>
    <s v="OFF-LA-10003190"/>
    <x v="1"/>
    <x v="2"/>
    <s v="Avery 474"/>
    <n v="6.9119999999999999"/>
    <n v="3"/>
    <n v="0.2"/>
    <x v="1028"/>
    <x v="2"/>
    <x v="1"/>
    <x v="2"/>
    <x v="6"/>
  </r>
  <r>
    <n v="9519"/>
    <s v="CA-2015-123939"/>
    <d v="2015-08-24T00:00:00"/>
    <d v="2015-08-26T00:00:00"/>
    <s v="Second Class"/>
    <s v="MS-17710"/>
    <x v="384"/>
    <x v="0"/>
    <s v="United States"/>
    <s v="Bowling Green"/>
    <x v="24"/>
    <n v="43402"/>
    <x v="3"/>
    <s v="OFF-ST-10003208"/>
    <x v="1"/>
    <x v="4"/>
    <s v="Adjustable Depth Letter/Legal Cart"/>
    <n v="435.50400000000002"/>
    <n v="3"/>
    <n v="0.2"/>
    <x v="3026"/>
    <x v="2"/>
    <x v="1"/>
    <x v="2"/>
    <x v="6"/>
  </r>
  <r>
    <n v="9520"/>
    <s v="US-2017-104451"/>
    <d v="2017-05-08T00:00:00"/>
    <d v="2017-05-12T00:00:00"/>
    <s v="Second Class"/>
    <s v="MM-18055"/>
    <x v="514"/>
    <x v="0"/>
    <s v="United States"/>
    <s v="San Francisco"/>
    <x v="1"/>
    <n v="94110"/>
    <x v="1"/>
    <s v="OFF-AP-10000692"/>
    <x v="1"/>
    <x v="9"/>
    <s v="Fellowes Mighty 8 Compact Surge Protector"/>
    <n v="81.08"/>
    <n v="4"/>
    <n v="0"/>
    <x v="7023"/>
    <x v="0"/>
    <x v="3"/>
    <x v="1"/>
    <x v="5"/>
  </r>
  <r>
    <n v="9521"/>
    <s v="CA-2016-101189"/>
    <d v="2016-02-04T00:00:00"/>
    <d v="2016-02-09T00:00:00"/>
    <s v="Standard Class"/>
    <s v="JB-15400"/>
    <x v="80"/>
    <x v="1"/>
    <s v="United States"/>
    <s v="Los Angeles"/>
    <x v="1"/>
    <n v="90049"/>
    <x v="1"/>
    <s v="OFF-ST-10004180"/>
    <x v="1"/>
    <x v="4"/>
    <s v="Safco Commercial Shelving"/>
    <n v="93.02"/>
    <n v="2"/>
    <n v="0"/>
    <x v="7024"/>
    <x v="0"/>
    <x v="0"/>
    <x v="3"/>
    <x v="11"/>
  </r>
  <r>
    <n v="9522"/>
    <s v="CA-2014-169446"/>
    <d v="2014-12-19T00:00:00"/>
    <d v="2014-12-25T00:00:00"/>
    <s v="Standard Class"/>
    <s v="SG-20605"/>
    <x v="611"/>
    <x v="0"/>
    <s v="United States"/>
    <s v="Chicago"/>
    <x v="10"/>
    <n v="60623"/>
    <x v="2"/>
    <s v="TEC-PH-10002817"/>
    <x v="2"/>
    <x v="7"/>
    <s v="RCA ViSYS 25425RE1 Corded phone"/>
    <n v="323.976"/>
    <n v="3"/>
    <n v="0.2"/>
    <x v="4629"/>
    <x v="2"/>
    <x v="2"/>
    <x v="0"/>
    <x v="4"/>
  </r>
  <r>
    <n v="9523"/>
    <s v="CA-2014-169446"/>
    <d v="2014-12-19T00:00:00"/>
    <d v="2014-12-25T00:00:00"/>
    <s v="Standard Class"/>
    <s v="SG-20605"/>
    <x v="611"/>
    <x v="0"/>
    <s v="United States"/>
    <s v="Chicago"/>
    <x v="10"/>
    <n v="60623"/>
    <x v="2"/>
    <s v="OFF-PA-10000295"/>
    <x v="1"/>
    <x v="10"/>
    <s v="Xerox 229"/>
    <n v="15.552"/>
    <n v="3"/>
    <n v="0.2"/>
    <x v="12"/>
    <x v="2"/>
    <x v="2"/>
    <x v="0"/>
    <x v="4"/>
  </r>
  <r>
    <n v="9524"/>
    <s v="CA-2014-169446"/>
    <d v="2014-12-19T00:00:00"/>
    <d v="2014-12-25T00:00:00"/>
    <s v="Standard Class"/>
    <s v="SG-20605"/>
    <x v="611"/>
    <x v="0"/>
    <s v="United States"/>
    <s v="Chicago"/>
    <x v="10"/>
    <n v="60623"/>
    <x v="2"/>
    <s v="OFF-ST-10000419"/>
    <x v="1"/>
    <x v="4"/>
    <s v="Rogers Jumbo File, Granite"/>
    <n v="32.591999999999999"/>
    <n v="3"/>
    <n v="0.2"/>
    <x v="7025"/>
    <x v="2"/>
    <x v="2"/>
    <x v="0"/>
    <x v="4"/>
  </r>
  <r>
    <n v="9525"/>
    <s v="CA-2017-156958"/>
    <d v="2017-12-05T00:00:00"/>
    <d v="2017-12-06T00:00:00"/>
    <s v="First Class"/>
    <s v="PB-18805"/>
    <x v="583"/>
    <x v="2"/>
    <s v="United States"/>
    <s v="Seattle"/>
    <x v="4"/>
    <n v="98115"/>
    <x v="1"/>
    <s v="OFF-BI-10001524"/>
    <x v="1"/>
    <x v="8"/>
    <s v="GBC Premium Transparent Covers with Diagonal Lined Pattern"/>
    <n v="83.92"/>
    <n v="5"/>
    <n v="0.2"/>
    <x v="2195"/>
    <x v="2"/>
    <x v="3"/>
    <x v="0"/>
    <x v="4"/>
  </r>
  <r>
    <n v="9526"/>
    <s v="CA-2017-156958"/>
    <d v="2017-12-05T00:00:00"/>
    <d v="2017-12-06T00:00:00"/>
    <s v="First Class"/>
    <s v="PB-18805"/>
    <x v="583"/>
    <x v="2"/>
    <s v="United States"/>
    <s v="Seattle"/>
    <x v="4"/>
    <n v="98115"/>
    <x v="1"/>
    <s v="FUR-FU-10003268"/>
    <x v="0"/>
    <x v="5"/>
    <s v="Eldon Radial Chair Mat for Low to Medium Pile Carpets"/>
    <n v="199.9"/>
    <n v="5"/>
    <n v="0"/>
    <x v="6968"/>
    <x v="0"/>
    <x v="3"/>
    <x v="0"/>
    <x v="4"/>
  </r>
  <r>
    <n v="9527"/>
    <s v="CA-2017-156958"/>
    <d v="2017-12-05T00:00:00"/>
    <d v="2017-12-06T00:00:00"/>
    <s v="First Class"/>
    <s v="PB-18805"/>
    <x v="583"/>
    <x v="2"/>
    <s v="United States"/>
    <s v="Seattle"/>
    <x v="4"/>
    <n v="98115"/>
    <x v="1"/>
    <s v="TEC-PH-10000148"/>
    <x v="2"/>
    <x v="7"/>
    <s v="Cyber Acoustics AC-202b Speech Recognition Stereo Headset"/>
    <n v="31.175999999999998"/>
    <n v="3"/>
    <n v="0.2"/>
    <x v="7026"/>
    <x v="2"/>
    <x v="3"/>
    <x v="0"/>
    <x v="4"/>
  </r>
  <r>
    <n v="9528"/>
    <s v="CA-2017-156958"/>
    <d v="2017-12-05T00:00:00"/>
    <d v="2017-12-06T00:00:00"/>
    <s v="First Class"/>
    <s v="PB-18805"/>
    <x v="583"/>
    <x v="2"/>
    <s v="United States"/>
    <s v="Seattle"/>
    <x v="4"/>
    <n v="98115"/>
    <x v="1"/>
    <s v="OFF-BI-10001543"/>
    <x v="1"/>
    <x v="8"/>
    <s v="GBC VeloBinder Manual Binding System"/>
    <n v="172.75200000000001"/>
    <n v="6"/>
    <n v="0.2"/>
    <x v="7027"/>
    <x v="2"/>
    <x v="3"/>
    <x v="0"/>
    <x v="4"/>
  </r>
  <r>
    <n v="9529"/>
    <s v="CA-2017-156958"/>
    <d v="2017-12-05T00:00:00"/>
    <d v="2017-12-06T00:00:00"/>
    <s v="First Class"/>
    <s v="PB-18805"/>
    <x v="583"/>
    <x v="2"/>
    <s v="United States"/>
    <s v="Seattle"/>
    <x v="4"/>
    <n v="98115"/>
    <x v="1"/>
    <s v="OFF-BI-10002071"/>
    <x v="1"/>
    <x v="8"/>
    <s v="Fellowes Black Plastic Comb Bindings"/>
    <n v="9.2959999999999994"/>
    <n v="2"/>
    <n v="0.2"/>
    <x v="3763"/>
    <x v="2"/>
    <x v="3"/>
    <x v="0"/>
    <x v="4"/>
  </r>
  <r>
    <n v="9530"/>
    <s v="CA-2017-101637"/>
    <d v="2017-03-24T00:00:00"/>
    <d v="2017-03-25T00:00:00"/>
    <s v="Same Day"/>
    <s v="AC-10615"/>
    <x v="556"/>
    <x v="1"/>
    <s v="United States"/>
    <s v="Beaumont"/>
    <x v="5"/>
    <n v="77705"/>
    <x v="2"/>
    <s v="OFF-ST-10002352"/>
    <x v="1"/>
    <x v="4"/>
    <s v="Iris Project Case"/>
    <n v="12.768000000000001"/>
    <n v="2"/>
    <n v="0.2"/>
    <x v="6380"/>
    <x v="2"/>
    <x v="3"/>
    <x v="3"/>
    <x v="10"/>
  </r>
  <r>
    <n v="9531"/>
    <s v="CA-2017-111759"/>
    <d v="2017-07-08T00:00:00"/>
    <d v="2017-07-12T00:00:00"/>
    <s v="Standard Class"/>
    <s v="MR-17545"/>
    <x v="280"/>
    <x v="2"/>
    <s v="United States"/>
    <s v="Seattle"/>
    <x v="4"/>
    <n v="98103"/>
    <x v="1"/>
    <s v="OFF-PA-10003127"/>
    <x v="1"/>
    <x v="10"/>
    <s v="Easy-staple paper"/>
    <n v="52.76"/>
    <n v="2"/>
    <n v="0"/>
    <x v="5798"/>
    <x v="0"/>
    <x v="3"/>
    <x v="2"/>
    <x v="7"/>
  </r>
  <r>
    <n v="9532"/>
    <s v="CA-2017-102729"/>
    <d v="2017-10-26T00:00:00"/>
    <d v="2017-10-31T00:00:00"/>
    <s v="Standard Class"/>
    <s v="BF-11215"/>
    <x v="682"/>
    <x v="2"/>
    <s v="United States"/>
    <s v="Dallas"/>
    <x v="5"/>
    <n v="75217"/>
    <x v="2"/>
    <s v="OFF-ST-10000464"/>
    <x v="1"/>
    <x v="4"/>
    <s v="Multi-Use Personal File Cart and Caster Set, Three Stacking Bins"/>
    <n v="55.616"/>
    <n v="2"/>
    <n v="0.2"/>
    <x v="7028"/>
    <x v="2"/>
    <x v="3"/>
    <x v="0"/>
    <x v="2"/>
  </r>
  <r>
    <n v="9533"/>
    <s v="CA-2016-116596"/>
    <d v="2016-10-27T00:00:00"/>
    <d v="2016-10-31T00:00:00"/>
    <s v="Standard Class"/>
    <s v="BW-11200"/>
    <x v="572"/>
    <x v="0"/>
    <s v="United States"/>
    <s v="New York City"/>
    <x v="15"/>
    <n v="10011"/>
    <x v="3"/>
    <s v="FUR-CH-10000553"/>
    <x v="0"/>
    <x v="1"/>
    <s v="Metal Folding Chairs, Beige, 4/Carton"/>
    <n v="427.64400000000001"/>
    <n v="14"/>
    <n v="0.1"/>
    <x v="7029"/>
    <x v="3"/>
    <x v="0"/>
    <x v="0"/>
    <x v="2"/>
  </r>
  <r>
    <n v="9534"/>
    <s v="CA-2016-116596"/>
    <d v="2016-10-27T00:00:00"/>
    <d v="2016-10-31T00:00:00"/>
    <s v="Standard Class"/>
    <s v="BW-11200"/>
    <x v="572"/>
    <x v="0"/>
    <s v="United States"/>
    <s v="New York City"/>
    <x v="15"/>
    <n v="10011"/>
    <x v="3"/>
    <s v="OFF-FA-10000134"/>
    <x v="1"/>
    <x v="13"/>
    <s v="Advantus Push Pins, Aluminum Head"/>
    <n v="40.67"/>
    <n v="7"/>
    <n v="0"/>
    <x v="7030"/>
    <x v="0"/>
    <x v="0"/>
    <x v="0"/>
    <x v="2"/>
  </r>
  <r>
    <n v="9535"/>
    <s v="CA-2016-116596"/>
    <d v="2016-10-27T00:00:00"/>
    <d v="2016-10-31T00:00:00"/>
    <s v="Standard Class"/>
    <s v="BW-11200"/>
    <x v="572"/>
    <x v="0"/>
    <s v="United States"/>
    <s v="New York City"/>
    <x v="15"/>
    <n v="10011"/>
    <x v="3"/>
    <s v="OFF-ST-10000636"/>
    <x v="1"/>
    <x v="4"/>
    <s v="Rogers Profile Extra Capacity Storage Tub"/>
    <n v="33.479999999999997"/>
    <n v="2"/>
    <n v="0"/>
    <x v="7031"/>
    <x v="0"/>
    <x v="0"/>
    <x v="0"/>
    <x v="2"/>
  </r>
  <r>
    <n v="9536"/>
    <s v="CA-2016-116596"/>
    <d v="2016-10-27T00:00:00"/>
    <d v="2016-10-31T00:00:00"/>
    <s v="Standard Class"/>
    <s v="BW-11200"/>
    <x v="572"/>
    <x v="0"/>
    <s v="United States"/>
    <s v="New York City"/>
    <x v="15"/>
    <n v="10011"/>
    <x v="3"/>
    <s v="OFF-BI-10002949"/>
    <x v="1"/>
    <x v="8"/>
    <s v="Prestige Round Ring Binders"/>
    <n v="9.7279999999999998"/>
    <n v="2"/>
    <n v="0.2"/>
    <x v="1315"/>
    <x v="2"/>
    <x v="0"/>
    <x v="0"/>
    <x v="2"/>
  </r>
  <r>
    <n v="9537"/>
    <s v="CA-2017-124191"/>
    <d v="2017-06-12T00:00:00"/>
    <d v="2017-06-14T00:00:00"/>
    <s v="Second Class"/>
    <s v="TS-21610"/>
    <x v="59"/>
    <x v="0"/>
    <s v="United States"/>
    <s v="Chicago"/>
    <x v="10"/>
    <n v="60610"/>
    <x v="2"/>
    <s v="FUR-FU-10002364"/>
    <x v="0"/>
    <x v="5"/>
    <s v="Eldon Expressions Wood Desk Accessories, Oak"/>
    <n v="8.8559999999999999"/>
    <n v="3"/>
    <n v="0.6"/>
    <x v="5185"/>
    <x v="1"/>
    <x v="3"/>
    <x v="1"/>
    <x v="1"/>
  </r>
  <r>
    <n v="9538"/>
    <s v="CA-2016-148747"/>
    <d v="2016-09-25T00:00:00"/>
    <d v="2016-09-27T00:00:00"/>
    <s v="First Class"/>
    <s v="AS-10045"/>
    <x v="442"/>
    <x v="1"/>
    <s v="United States"/>
    <s v="San Francisco"/>
    <x v="1"/>
    <n v="94110"/>
    <x v="1"/>
    <s v="FUR-BO-10002613"/>
    <x v="0"/>
    <x v="0"/>
    <s v="Atlantic Metals Mobile 4-Shelf Bookcases, Custom Colors"/>
    <n v="477.666"/>
    <n v="2"/>
    <n v="0.15"/>
    <x v="7032"/>
    <x v="2"/>
    <x v="0"/>
    <x v="2"/>
    <x v="8"/>
  </r>
  <r>
    <n v="9539"/>
    <s v="US-2017-169488"/>
    <d v="2017-09-07T00:00:00"/>
    <d v="2017-09-09T00:00:00"/>
    <s v="First Class"/>
    <s v="AA-10375"/>
    <x v="211"/>
    <x v="0"/>
    <s v="United States"/>
    <s v="Providence"/>
    <x v="34"/>
    <n v="2908"/>
    <x v="3"/>
    <s v="OFF-PA-10002659"/>
    <x v="1"/>
    <x v="10"/>
    <s v="Avoid Verbal Orders Carbonless Minifold Book"/>
    <n v="16.899999999999999"/>
    <n v="5"/>
    <n v="0"/>
    <x v="7033"/>
    <x v="0"/>
    <x v="3"/>
    <x v="2"/>
    <x v="8"/>
  </r>
  <r>
    <n v="9540"/>
    <s v="US-2017-169488"/>
    <d v="2017-09-07T00:00:00"/>
    <d v="2017-09-09T00:00:00"/>
    <s v="First Class"/>
    <s v="AA-10375"/>
    <x v="211"/>
    <x v="0"/>
    <s v="United States"/>
    <s v="Providence"/>
    <x v="34"/>
    <n v="2908"/>
    <x v="3"/>
    <s v="OFF-PA-10000157"/>
    <x v="1"/>
    <x v="10"/>
    <s v="Xerox 191"/>
    <n v="39.96"/>
    <n v="2"/>
    <n v="0"/>
    <x v="815"/>
    <x v="0"/>
    <x v="3"/>
    <x v="2"/>
    <x v="8"/>
  </r>
  <r>
    <n v="9541"/>
    <s v="CA-2015-135727"/>
    <d v="2015-05-11T00:00:00"/>
    <d v="2015-05-16T00:00:00"/>
    <s v="Second Class"/>
    <s v="PS-18970"/>
    <x v="28"/>
    <x v="2"/>
    <s v="United States"/>
    <s v="Phoenix"/>
    <x v="16"/>
    <n v="85023"/>
    <x v="1"/>
    <s v="FUR-CH-10004540"/>
    <x v="0"/>
    <x v="1"/>
    <s v="Global Chrome Stack Chair"/>
    <n v="191.96799999999999"/>
    <n v="7"/>
    <n v="0.2"/>
    <x v="3312"/>
    <x v="2"/>
    <x v="1"/>
    <x v="1"/>
    <x v="5"/>
  </r>
  <r>
    <n v="9542"/>
    <s v="CA-2015-135251"/>
    <d v="2015-08-06T00:00:00"/>
    <d v="2015-08-10T00:00:00"/>
    <s v="Standard Class"/>
    <s v="RP-19270"/>
    <x v="345"/>
    <x v="1"/>
    <s v="United States"/>
    <s v="Houston"/>
    <x v="5"/>
    <n v="77095"/>
    <x v="2"/>
    <s v="OFF-LA-10004544"/>
    <x v="1"/>
    <x v="2"/>
    <s v="Avery 505"/>
    <n v="35.520000000000003"/>
    <n v="3"/>
    <n v="0.2"/>
    <x v="7034"/>
    <x v="2"/>
    <x v="1"/>
    <x v="2"/>
    <x v="6"/>
  </r>
  <r>
    <n v="9543"/>
    <s v="CA-2015-135251"/>
    <d v="2015-08-06T00:00:00"/>
    <d v="2015-08-10T00:00:00"/>
    <s v="Standard Class"/>
    <s v="RP-19270"/>
    <x v="345"/>
    <x v="1"/>
    <s v="United States"/>
    <s v="Houston"/>
    <x v="5"/>
    <n v="77095"/>
    <x v="2"/>
    <s v="OFF-BI-10001097"/>
    <x v="1"/>
    <x v="8"/>
    <s v="Avery Hole Reinforcements"/>
    <n v="6.23"/>
    <n v="5"/>
    <n v="0.8"/>
    <x v="7035"/>
    <x v="1"/>
    <x v="1"/>
    <x v="2"/>
    <x v="6"/>
  </r>
  <r>
    <n v="9544"/>
    <s v="CA-2015-135251"/>
    <d v="2015-08-06T00:00:00"/>
    <d v="2015-08-10T00:00:00"/>
    <s v="Standard Class"/>
    <s v="RP-19270"/>
    <x v="345"/>
    <x v="1"/>
    <s v="United States"/>
    <s v="Houston"/>
    <x v="5"/>
    <n v="77095"/>
    <x v="2"/>
    <s v="OFF-PA-10003302"/>
    <x v="1"/>
    <x v="10"/>
    <s v="Xerox 1906"/>
    <n v="56.704000000000001"/>
    <n v="2"/>
    <n v="0.2"/>
    <x v="4501"/>
    <x v="2"/>
    <x v="1"/>
    <x v="2"/>
    <x v="6"/>
  </r>
  <r>
    <n v="9545"/>
    <s v="CA-2015-135251"/>
    <d v="2015-08-06T00:00:00"/>
    <d v="2015-08-10T00:00:00"/>
    <s v="Standard Class"/>
    <s v="RP-19270"/>
    <x v="345"/>
    <x v="1"/>
    <s v="United States"/>
    <s v="Houston"/>
    <x v="5"/>
    <n v="77095"/>
    <x v="2"/>
    <s v="FUR-BO-10003965"/>
    <x v="0"/>
    <x v="0"/>
    <s v="O'Sullivan Manor Hill 2-Door Library in Brianna Oak"/>
    <n v="369.19920000000002"/>
    <n v="3"/>
    <n v="0.32"/>
    <x v="7036"/>
    <x v="1"/>
    <x v="1"/>
    <x v="2"/>
    <x v="6"/>
  </r>
  <r>
    <n v="9546"/>
    <s v="CA-2014-166590"/>
    <d v="2014-10-29T00:00:00"/>
    <d v="2014-11-02T00:00:00"/>
    <s v="Standard Class"/>
    <s v="NC-18625"/>
    <x v="544"/>
    <x v="1"/>
    <s v="United States"/>
    <s v="Columbus"/>
    <x v="14"/>
    <n v="47201"/>
    <x v="2"/>
    <s v="TEC-AC-10003433"/>
    <x v="2"/>
    <x v="11"/>
    <s v="Maxell 4.7GB DVD+R 5/Pack"/>
    <n v="1.98"/>
    <n v="2"/>
    <n v="0"/>
    <x v="6125"/>
    <x v="0"/>
    <x v="2"/>
    <x v="0"/>
    <x v="2"/>
  </r>
  <r>
    <n v="9547"/>
    <s v="CA-2014-166590"/>
    <d v="2014-10-29T00:00:00"/>
    <d v="2014-11-02T00:00:00"/>
    <s v="Standard Class"/>
    <s v="NC-18625"/>
    <x v="544"/>
    <x v="1"/>
    <s v="United States"/>
    <s v="Columbus"/>
    <x v="14"/>
    <n v="47201"/>
    <x v="2"/>
    <s v="OFF-PA-10000482"/>
    <x v="1"/>
    <x v="10"/>
    <s v="Snap-A-Way Black Print Carbonless Ruled Speed Letter, Triplicate"/>
    <n v="75.88"/>
    <n v="2"/>
    <n v="0"/>
    <x v="69"/>
    <x v="0"/>
    <x v="2"/>
    <x v="0"/>
    <x v="2"/>
  </r>
  <r>
    <n v="9548"/>
    <s v="CA-2016-131744"/>
    <d v="2016-06-18T00:00:00"/>
    <d v="2016-06-20T00:00:00"/>
    <s v="Second Class"/>
    <s v="SC-20770"/>
    <x v="34"/>
    <x v="1"/>
    <s v="United States"/>
    <s v="Philadelphia"/>
    <x v="9"/>
    <n v="19134"/>
    <x v="3"/>
    <s v="OFF-PA-10004610"/>
    <x v="1"/>
    <x v="10"/>
    <s v="Xerox 1900"/>
    <n v="6.8479999999999999"/>
    <n v="2"/>
    <n v="0.2"/>
    <x v="2945"/>
    <x v="2"/>
    <x v="0"/>
    <x v="1"/>
    <x v="1"/>
  </r>
  <r>
    <n v="9549"/>
    <s v="CA-2016-131744"/>
    <d v="2016-06-18T00:00:00"/>
    <d v="2016-06-20T00:00:00"/>
    <s v="Second Class"/>
    <s v="SC-20770"/>
    <x v="34"/>
    <x v="1"/>
    <s v="United States"/>
    <s v="Philadelphia"/>
    <x v="9"/>
    <n v="19134"/>
    <x v="3"/>
    <s v="OFF-BI-10003910"/>
    <x v="1"/>
    <x v="8"/>
    <s v="DXL Angle-View Binders with Locking Rings by Samsill"/>
    <n v="4.6260000000000003"/>
    <n v="2"/>
    <n v="0.7"/>
    <x v="7037"/>
    <x v="1"/>
    <x v="0"/>
    <x v="1"/>
    <x v="1"/>
  </r>
  <r>
    <n v="9550"/>
    <s v="CA-2016-131744"/>
    <d v="2016-06-18T00:00:00"/>
    <d v="2016-06-20T00:00:00"/>
    <s v="Second Class"/>
    <s v="SC-20770"/>
    <x v="34"/>
    <x v="1"/>
    <s v="United States"/>
    <s v="Philadelphia"/>
    <x v="9"/>
    <n v="19134"/>
    <x v="3"/>
    <s v="OFF-AP-10001394"/>
    <x v="1"/>
    <x v="9"/>
    <s v="Harmony Air Purifier"/>
    <n v="453.6"/>
    <n v="3"/>
    <n v="0.2"/>
    <x v="7038"/>
    <x v="2"/>
    <x v="0"/>
    <x v="1"/>
    <x v="1"/>
  </r>
  <r>
    <n v="9551"/>
    <s v="CA-2015-160864"/>
    <d v="2015-05-03T00:00:00"/>
    <d v="2015-05-06T00:00:00"/>
    <s v="First Class"/>
    <s v="NF-18595"/>
    <x v="376"/>
    <x v="2"/>
    <s v="United States"/>
    <s v="San Jose"/>
    <x v="1"/>
    <n v="95123"/>
    <x v="1"/>
    <s v="OFF-BI-10004654"/>
    <x v="1"/>
    <x v="8"/>
    <s v="Avery Binding System Hidden Tab Executive Style Index Sets"/>
    <n v="13.848000000000001"/>
    <n v="3"/>
    <n v="0.2"/>
    <x v="1851"/>
    <x v="2"/>
    <x v="1"/>
    <x v="1"/>
    <x v="5"/>
  </r>
  <r>
    <n v="9552"/>
    <s v="CA-2015-147690"/>
    <d v="2015-11-10T00:00:00"/>
    <d v="2015-11-14T00:00:00"/>
    <s v="Standard Class"/>
    <s v="SC-20020"/>
    <x v="710"/>
    <x v="0"/>
    <s v="United States"/>
    <s v="Philadelphia"/>
    <x v="9"/>
    <n v="19140"/>
    <x v="3"/>
    <s v="OFF-ST-10001526"/>
    <x v="1"/>
    <x v="4"/>
    <s v="Iceberg Mobile Mega Data/Printer Cart "/>
    <n v="577.58399999999995"/>
    <n v="6"/>
    <n v="0.2"/>
    <x v="7039"/>
    <x v="2"/>
    <x v="1"/>
    <x v="0"/>
    <x v="0"/>
  </r>
  <r>
    <n v="9553"/>
    <s v="CA-2015-163923"/>
    <d v="2015-05-30T00:00:00"/>
    <d v="2015-06-03T00:00:00"/>
    <s v="Standard Class"/>
    <s v="BD-11560"/>
    <x v="786"/>
    <x v="2"/>
    <s v="United States"/>
    <s v="Springfield"/>
    <x v="17"/>
    <n v="22153"/>
    <x v="0"/>
    <s v="TEC-AC-10000358"/>
    <x v="2"/>
    <x v="11"/>
    <s v="Imation Secure Drive + Hardware Encrypted USB flash drive - 16 GB"/>
    <n v="151.96"/>
    <n v="4"/>
    <n v="0"/>
    <x v="7040"/>
    <x v="0"/>
    <x v="1"/>
    <x v="1"/>
    <x v="5"/>
  </r>
  <r>
    <n v="9554"/>
    <s v="CA-2016-125724"/>
    <d v="2016-09-22T00:00:00"/>
    <d v="2016-09-27T00:00:00"/>
    <s v="Standard Class"/>
    <s v="SM-20950"/>
    <x v="416"/>
    <x v="1"/>
    <s v="United States"/>
    <s v="Broomfield"/>
    <x v="22"/>
    <n v="80020"/>
    <x v="1"/>
    <s v="FUR-FU-10000246"/>
    <x v="0"/>
    <x v="5"/>
    <s v="Aluminum Document Frame"/>
    <n v="68.432000000000002"/>
    <n v="7"/>
    <n v="0.2"/>
    <x v="7041"/>
    <x v="2"/>
    <x v="0"/>
    <x v="2"/>
    <x v="8"/>
  </r>
  <r>
    <n v="9555"/>
    <s v="CA-2015-111612"/>
    <d v="2015-11-28T00:00:00"/>
    <d v="2015-12-02T00:00:00"/>
    <s v="Standard Class"/>
    <s v="EB-14110"/>
    <x v="686"/>
    <x v="0"/>
    <s v="United States"/>
    <s v="Columbus"/>
    <x v="24"/>
    <n v="43229"/>
    <x v="3"/>
    <s v="FUR-FU-10003799"/>
    <x v="0"/>
    <x v="5"/>
    <s v="Seth Thomas 13 1/2&quot; Wall Clock"/>
    <n v="71.12"/>
    <n v="5"/>
    <n v="0.2"/>
    <x v="7042"/>
    <x v="2"/>
    <x v="1"/>
    <x v="0"/>
    <x v="0"/>
  </r>
  <r>
    <n v="9556"/>
    <s v="CA-2015-111612"/>
    <d v="2015-11-28T00:00:00"/>
    <d v="2015-12-02T00:00:00"/>
    <s v="Standard Class"/>
    <s v="EB-14110"/>
    <x v="686"/>
    <x v="0"/>
    <s v="United States"/>
    <s v="Columbus"/>
    <x v="24"/>
    <n v="43229"/>
    <x v="3"/>
    <s v="OFF-FA-10003021"/>
    <x v="1"/>
    <x v="13"/>
    <s v="Staples"/>
    <n v="3.008"/>
    <n v="2"/>
    <n v="0.2"/>
    <x v="7043"/>
    <x v="2"/>
    <x v="1"/>
    <x v="0"/>
    <x v="0"/>
  </r>
  <r>
    <n v="9557"/>
    <s v="CA-2015-156853"/>
    <d v="2015-12-03T00:00:00"/>
    <d v="2015-12-05T00:00:00"/>
    <s v="Second Class"/>
    <s v="HP-14815"/>
    <x v="6"/>
    <x v="2"/>
    <s v="United States"/>
    <s v="Concord"/>
    <x v="38"/>
    <n v="3301"/>
    <x v="3"/>
    <s v="OFF-PA-10003656"/>
    <x v="1"/>
    <x v="10"/>
    <s v="Xerox 1935"/>
    <n v="184.66"/>
    <n v="7"/>
    <n v="0"/>
    <x v="2551"/>
    <x v="0"/>
    <x v="1"/>
    <x v="0"/>
    <x v="4"/>
  </r>
  <r>
    <n v="9558"/>
    <s v="CA-2014-103086"/>
    <d v="2014-10-17T00:00:00"/>
    <d v="2014-10-19T00:00:00"/>
    <s v="Second Class"/>
    <s v="EB-14170"/>
    <x v="432"/>
    <x v="0"/>
    <s v="United States"/>
    <s v="Houston"/>
    <x v="5"/>
    <n v="77095"/>
    <x v="2"/>
    <s v="FUR-FU-10004586"/>
    <x v="0"/>
    <x v="5"/>
    <s v="G.E. Longer-Life Indoor Recessed Floodlight Bulbs"/>
    <n v="5.3120000000000003"/>
    <n v="2"/>
    <n v="0.6"/>
    <x v="7044"/>
    <x v="1"/>
    <x v="2"/>
    <x v="0"/>
    <x v="2"/>
  </r>
  <r>
    <n v="9559"/>
    <s v="CA-2016-129280"/>
    <d v="2016-05-03T00:00:00"/>
    <d v="2016-05-05T00:00:00"/>
    <s v="First Class"/>
    <s v="SM-20905"/>
    <x v="792"/>
    <x v="0"/>
    <s v="United States"/>
    <s v="Newark"/>
    <x v="24"/>
    <n v="43055"/>
    <x v="3"/>
    <s v="TEC-AC-10003832"/>
    <x v="2"/>
    <x v="11"/>
    <s v="Imation 16GB Mini TravelDrive USB 2.0 Flash Drive"/>
    <n v="132.52000000000001"/>
    <n v="5"/>
    <n v="0.2"/>
    <x v="7045"/>
    <x v="2"/>
    <x v="0"/>
    <x v="1"/>
    <x v="5"/>
  </r>
  <r>
    <n v="9560"/>
    <s v="CA-2016-129280"/>
    <d v="2016-05-03T00:00:00"/>
    <d v="2016-05-05T00:00:00"/>
    <s v="First Class"/>
    <s v="SM-20905"/>
    <x v="792"/>
    <x v="0"/>
    <s v="United States"/>
    <s v="Newark"/>
    <x v="24"/>
    <n v="43055"/>
    <x v="3"/>
    <s v="OFF-ST-10002554"/>
    <x v="1"/>
    <x v="4"/>
    <s v="Tennsco Industrial Shelving"/>
    <n v="195.64"/>
    <n v="5"/>
    <n v="0.2"/>
    <x v="7046"/>
    <x v="2"/>
    <x v="0"/>
    <x v="1"/>
    <x v="5"/>
  </r>
  <r>
    <n v="9561"/>
    <s v="CA-2016-129280"/>
    <d v="2016-05-03T00:00:00"/>
    <d v="2016-05-05T00:00:00"/>
    <s v="First Class"/>
    <s v="SM-20905"/>
    <x v="792"/>
    <x v="0"/>
    <s v="United States"/>
    <s v="Newark"/>
    <x v="24"/>
    <n v="43055"/>
    <x v="3"/>
    <s v="FUR-FU-10001876"/>
    <x v="0"/>
    <x v="5"/>
    <s v="Computer Room Manger, 14&quot;"/>
    <n v="51.968000000000004"/>
    <n v="2"/>
    <n v="0.2"/>
    <x v="2902"/>
    <x v="2"/>
    <x v="0"/>
    <x v="1"/>
    <x v="5"/>
  </r>
  <r>
    <n v="9562"/>
    <s v="CA-2016-129280"/>
    <d v="2016-05-03T00:00:00"/>
    <d v="2016-05-05T00:00:00"/>
    <s v="First Class"/>
    <s v="SM-20905"/>
    <x v="792"/>
    <x v="0"/>
    <s v="United States"/>
    <s v="Newark"/>
    <x v="24"/>
    <n v="43055"/>
    <x v="3"/>
    <s v="TEC-AC-10002637"/>
    <x v="2"/>
    <x v="11"/>
    <s v="Logitech VX Revolution Cordless Laser Mouse for Notebooks (Black)"/>
    <n v="431.976"/>
    <n v="3"/>
    <n v="0.2"/>
    <x v="5970"/>
    <x v="2"/>
    <x v="0"/>
    <x v="1"/>
    <x v="5"/>
  </r>
  <r>
    <n v="9563"/>
    <s v="CA-2016-129280"/>
    <d v="2016-05-03T00:00:00"/>
    <d v="2016-05-05T00:00:00"/>
    <s v="First Class"/>
    <s v="SM-20905"/>
    <x v="792"/>
    <x v="0"/>
    <s v="United States"/>
    <s v="Newark"/>
    <x v="24"/>
    <n v="43055"/>
    <x v="3"/>
    <s v="TEC-MA-10003589"/>
    <x v="2"/>
    <x v="15"/>
    <s v="Cisco 8961 IP Phone Charcoal"/>
    <n v="224.93700000000001"/>
    <n v="3"/>
    <n v="0.7"/>
    <x v="7047"/>
    <x v="1"/>
    <x v="0"/>
    <x v="1"/>
    <x v="5"/>
  </r>
  <r>
    <n v="9564"/>
    <s v="CA-2016-129280"/>
    <d v="2016-05-03T00:00:00"/>
    <d v="2016-05-05T00:00:00"/>
    <s v="First Class"/>
    <s v="SM-20905"/>
    <x v="792"/>
    <x v="0"/>
    <s v="United States"/>
    <s v="Newark"/>
    <x v="24"/>
    <n v="43055"/>
    <x v="3"/>
    <s v="OFF-LA-10000081"/>
    <x v="1"/>
    <x v="2"/>
    <s v="Avery 496"/>
    <n v="6"/>
    <n v="2"/>
    <n v="0.2"/>
    <x v="1705"/>
    <x v="2"/>
    <x v="0"/>
    <x v="1"/>
    <x v="5"/>
  </r>
  <r>
    <n v="9565"/>
    <s v="CA-2015-161242"/>
    <d v="2015-06-01T00:00:00"/>
    <d v="2015-06-08T00:00:00"/>
    <s v="Standard Class"/>
    <s v="CG-12040"/>
    <x v="344"/>
    <x v="2"/>
    <s v="United States"/>
    <s v="Los Angeles"/>
    <x v="1"/>
    <n v="90045"/>
    <x v="1"/>
    <s v="OFF-PA-10001838"/>
    <x v="1"/>
    <x v="10"/>
    <s v="Adams Telephone Message Book W/Dividers/Space For Phone Numbers, 5 1/4&quot;X8 1/2&quot;, 300/Messages"/>
    <n v="11.76"/>
    <n v="2"/>
    <n v="0"/>
    <x v="3887"/>
    <x v="0"/>
    <x v="1"/>
    <x v="1"/>
    <x v="1"/>
  </r>
  <r>
    <n v="9566"/>
    <s v="CA-2014-130428"/>
    <d v="2014-03-31T00:00:00"/>
    <d v="2014-03-31T00:00:00"/>
    <s v="Same Day"/>
    <s v="TG-21640"/>
    <x v="228"/>
    <x v="0"/>
    <s v="United States"/>
    <s v="Tampa"/>
    <x v="2"/>
    <n v="33614"/>
    <x v="0"/>
    <s v="FUR-CH-10002965"/>
    <x v="0"/>
    <x v="1"/>
    <s v="Global Leather Highback Executive Chair with Pneumatic Height Adjustment, Black"/>
    <n v="1125.4880000000001"/>
    <n v="7"/>
    <n v="0.2"/>
    <x v="7048"/>
    <x v="2"/>
    <x v="2"/>
    <x v="3"/>
    <x v="10"/>
  </r>
  <r>
    <n v="9567"/>
    <s v="CA-2014-130428"/>
    <d v="2014-03-31T00:00:00"/>
    <d v="2014-03-31T00:00:00"/>
    <s v="Same Day"/>
    <s v="TG-21640"/>
    <x v="228"/>
    <x v="0"/>
    <s v="United States"/>
    <s v="Tampa"/>
    <x v="2"/>
    <n v="33614"/>
    <x v="0"/>
    <s v="OFF-BI-10001636"/>
    <x v="1"/>
    <x v="8"/>
    <s v="Ibico Plastic and Wire Spiral Binding Combs"/>
    <n v="12.645"/>
    <n v="5"/>
    <n v="0.7"/>
    <x v="7049"/>
    <x v="1"/>
    <x v="2"/>
    <x v="3"/>
    <x v="10"/>
  </r>
  <r>
    <n v="9568"/>
    <s v="CA-2014-130428"/>
    <d v="2014-03-31T00:00:00"/>
    <d v="2014-03-31T00:00:00"/>
    <s v="Same Day"/>
    <s v="TG-21640"/>
    <x v="228"/>
    <x v="0"/>
    <s v="United States"/>
    <s v="Tampa"/>
    <x v="2"/>
    <n v="33614"/>
    <x v="0"/>
    <s v="OFF-AR-10004027"/>
    <x v="1"/>
    <x v="6"/>
    <s v="Binney &amp; Smith inkTank Erasable Desk Highlighter, Chisel Tip, Yellow, 12/Box"/>
    <n v="4.032"/>
    <n v="2"/>
    <n v="0.2"/>
    <x v="7050"/>
    <x v="2"/>
    <x v="2"/>
    <x v="3"/>
    <x v="10"/>
  </r>
  <r>
    <n v="9569"/>
    <s v="CA-2017-104388"/>
    <d v="2017-07-05T00:00:00"/>
    <d v="2017-07-07T00:00:00"/>
    <s v="First Class"/>
    <s v="DK-12835"/>
    <x v="460"/>
    <x v="1"/>
    <s v="United States"/>
    <s v="Fremont"/>
    <x v="8"/>
    <n v="68025"/>
    <x v="2"/>
    <s v="TEC-PH-10002293"/>
    <x v="2"/>
    <x v="7"/>
    <s v="Anker 36W 4-Port USB Wall Charger Travel Power Adapter for iPhone 5s 5c 5"/>
    <n v="79.959999999999994"/>
    <n v="4"/>
    <n v="0"/>
    <x v="7051"/>
    <x v="0"/>
    <x v="3"/>
    <x v="2"/>
    <x v="7"/>
  </r>
  <r>
    <n v="9570"/>
    <s v="CA-2015-113131"/>
    <d v="2015-09-24T00:00:00"/>
    <d v="2015-09-24T00:00:00"/>
    <s v="Same Day"/>
    <s v="MB-17305"/>
    <x v="93"/>
    <x v="0"/>
    <s v="United States"/>
    <s v="Columbus"/>
    <x v="24"/>
    <n v="43229"/>
    <x v="3"/>
    <s v="OFF-BI-10003196"/>
    <x v="1"/>
    <x v="8"/>
    <s v="Accohide Poly Flexible Ring Binders"/>
    <n v="6.7320000000000002"/>
    <n v="6"/>
    <n v="0.7"/>
    <x v="6741"/>
    <x v="1"/>
    <x v="1"/>
    <x v="2"/>
    <x v="8"/>
  </r>
  <r>
    <n v="9571"/>
    <s v="CA-2015-113131"/>
    <d v="2015-09-24T00:00:00"/>
    <d v="2015-09-24T00:00:00"/>
    <s v="Same Day"/>
    <s v="MB-17305"/>
    <x v="93"/>
    <x v="0"/>
    <s v="United States"/>
    <s v="Columbus"/>
    <x v="24"/>
    <n v="43229"/>
    <x v="3"/>
    <s v="OFF-ST-10001172"/>
    <x v="1"/>
    <x v="4"/>
    <s v="Tennsco Lockers, Sand"/>
    <n v="33.567999999999998"/>
    <n v="2"/>
    <n v="0.2"/>
    <x v="6452"/>
    <x v="2"/>
    <x v="1"/>
    <x v="2"/>
    <x v="8"/>
  </r>
  <r>
    <n v="9572"/>
    <s v="CA-2015-113131"/>
    <d v="2015-09-24T00:00:00"/>
    <d v="2015-09-24T00:00:00"/>
    <s v="Same Day"/>
    <s v="MB-17305"/>
    <x v="93"/>
    <x v="0"/>
    <s v="United States"/>
    <s v="Columbus"/>
    <x v="24"/>
    <n v="43229"/>
    <x v="3"/>
    <s v="OFF-EN-10003068"/>
    <x v="1"/>
    <x v="12"/>
    <s v="#6 3/4 Gummed Flap White Envelopes"/>
    <n v="15.84"/>
    <n v="2"/>
    <n v="0.2"/>
    <x v="4616"/>
    <x v="2"/>
    <x v="1"/>
    <x v="2"/>
    <x v="8"/>
  </r>
  <r>
    <n v="9573"/>
    <s v="CA-2015-113131"/>
    <d v="2015-09-24T00:00:00"/>
    <d v="2015-09-24T00:00:00"/>
    <s v="Same Day"/>
    <s v="MB-17305"/>
    <x v="93"/>
    <x v="0"/>
    <s v="United States"/>
    <s v="Columbus"/>
    <x v="24"/>
    <n v="43229"/>
    <x v="3"/>
    <s v="OFF-LA-10003510"/>
    <x v="1"/>
    <x v="2"/>
    <s v="Avery 4027 File Folder Labels for Dot Matrix Printers, 5000 Labels per Box, White"/>
    <n v="24.423999999999999"/>
    <n v="1"/>
    <n v="0.2"/>
    <x v="5203"/>
    <x v="2"/>
    <x v="1"/>
    <x v="2"/>
    <x v="8"/>
  </r>
  <r>
    <n v="9574"/>
    <s v="CA-2015-113131"/>
    <d v="2015-09-24T00:00:00"/>
    <d v="2015-09-24T00:00:00"/>
    <s v="Same Day"/>
    <s v="MB-17305"/>
    <x v="93"/>
    <x v="0"/>
    <s v="United States"/>
    <s v="Columbus"/>
    <x v="24"/>
    <n v="43229"/>
    <x v="3"/>
    <s v="OFF-AR-10003504"/>
    <x v="1"/>
    <x v="6"/>
    <s v="Newell 347"/>
    <n v="17.12"/>
    <n v="5"/>
    <n v="0.2"/>
    <x v="748"/>
    <x v="2"/>
    <x v="1"/>
    <x v="2"/>
    <x v="8"/>
  </r>
  <r>
    <n v="9575"/>
    <s v="CA-2015-148495"/>
    <d v="2015-08-13T00:00:00"/>
    <d v="2015-08-13T00:00:00"/>
    <s v="Same Day"/>
    <s v="SF-20065"/>
    <x v="11"/>
    <x v="0"/>
    <s v="United States"/>
    <s v="Pomona"/>
    <x v="1"/>
    <n v="91767"/>
    <x v="1"/>
    <s v="FUR-FU-10001889"/>
    <x v="0"/>
    <x v="5"/>
    <s v="Ultra Door Pull Handle"/>
    <n v="31.56"/>
    <n v="3"/>
    <n v="0"/>
    <x v="1706"/>
    <x v="0"/>
    <x v="1"/>
    <x v="2"/>
    <x v="6"/>
  </r>
  <r>
    <n v="9576"/>
    <s v="CA-2015-143147"/>
    <d v="2015-05-26T00:00:00"/>
    <d v="2015-05-28T00:00:00"/>
    <s v="Second Class"/>
    <s v="PS-18760"/>
    <x v="519"/>
    <x v="0"/>
    <s v="United States"/>
    <s v="San Antonio"/>
    <x v="5"/>
    <n v="78207"/>
    <x v="2"/>
    <s v="FUR-CH-10000863"/>
    <x v="0"/>
    <x v="1"/>
    <s v="Novimex Swivel Fabric Task Chair"/>
    <n v="105.68600000000001"/>
    <n v="1"/>
    <n v="0.3"/>
    <x v="7052"/>
    <x v="1"/>
    <x v="1"/>
    <x v="1"/>
    <x v="5"/>
  </r>
  <r>
    <n v="9577"/>
    <s v="CA-2015-143147"/>
    <d v="2015-05-26T00:00:00"/>
    <d v="2015-05-28T00:00:00"/>
    <s v="Second Class"/>
    <s v="PS-18760"/>
    <x v="519"/>
    <x v="0"/>
    <s v="United States"/>
    <s v="San Antonio"/>
    <x v="5"/>
    <n v="78207"/>
    <x v="2"/>
    <s v="TEC-MA-10004679"/>
    <x v="2"/>
    <x v="15"/>
    <s v="StarTech.com 10/100 VDSL2 Ethernet Extender Kit"/>
    <n v="399.54"/>
    <n v="2"/>
    <n v="0.4"/>
    <x v="7053"/>
    <x v="1"/>
    <x v="1"/>
    <x v="1"/>
    <x v="5"/>
  </r>
  <r>
    <n v="9578"/>
    <s v="CA-2015-143147"/>
    <d v="2015-05-26T00:00:00"/>
    <d v="2015-05-28T00:00:00"/>
    <s v="Second Class"/>
    <s v="PS-18760"/>
    <x v="519"/>
    <x v="0"/>
    <s v="United States"/>
    <s v="San Antonio"/>
    <x v="5"/>
    <n v="78207"/>
    <x v="2"/>
    <s v="FUR-CH-10004754"/>
    <x v="0"/>
    <x v="1"/>
    <s v="Global Stack Chair with Arms, Black"/>
    <n v="104.93"/>
    <n v="5"/>
    <n v="0.3"/>
    <x v="7054"/>
    <x v="1"/>
    <x v="1"/>
    <x v="1"/>
    <x v="5"/>
  </r>
  <r>
    <n v="9579"/>
    <s v="CA-2017-152975"/>
    <d v="2017-09-14T00:00:00"/>
    <d v="2017-09-16T00:00:00"/>
    <s v="First Class"/>
    <s v="RB-19705"/>
    <x v="42"/>
    <x v="2"/>
    <s v="United States"/>
    <s v="New York City"/>
    <x v="15"/>
    <n v="10035"/>
    <x v="3"/>
    <s v="TEC-PH-10004586"/>
    <x v="2"/>
    <x v="7"/>
    <s v="Wilson SignalBoost 841262 DB PRO Amplifier Kit"/>
    <n v="1079.8499999999999"/>
    <n v="3"/>
    <n v="0"/>
    <x v="7055"/>
    <x v="0"/>
    <x v="3"/>
    <x v="2"/>
    <x v="8"/>
  </r>
  <r>
    <n v="9580"/>
    <s v="CA-2017-152975"/>
    <d v="2017-09-14T00:00:00"/>
    <d v="2017-09-16T00:00:00"/>
    <s v="First Class"/>
    <s v="RB-19705"/>
    <x v="42"/>
    <x v="2"/>
    <s v="United States"/>
    <s v="New York City"/>
    <x v="15"/>
    <n v="10035"/>
    <x v="3"/>
    <s v="OFF-ST-10001370"/>
    <x v="1"/>
    <x v="4"/>
    <s v="Sensible Storage WireTech Storage Systems"/>
    <n v="70.98"/>
    <n v="1"/>
    <n v="0"/>
    <x v="7056"/>
    <x v="0"/>
    <x v="3"/>
    <x v="2"/>
    <x v="8"/>
  </r>
  <r>
    <n v="9581"/>
    <s v="CA-2017-152975"/>
    <d v="2017-09-14T00:00:00"/>
    <d v="2017-09-16T00:00:00"/>
    <s v="First Class"/>
    <s v="RB-19705"/>
    <x v="42"/>
    <x v="2"/>
    <s v="United States"/>
    <s v="New York City"/>
    <x v="15"/>
    <n v="10035"/>
    <x v="3"/>
    <s v="OFF-AR-10001988"/>
    <x v="1"/>
    <x v="6"/>
    <s v="Bulldog Table or Wall-Mount Pencil Sharpener"/>
    <n v="29.95"/>
    <n v="5"/>
    <n v="0"/>
    <x v="6747"/>
    <x v="0"/>
    <x v="3"/>
    <x v="2"/>
    <x v="8"/>
  </r>
  <r>
    <n v="9582"/>
    <s v="CA-2017-152975"/>
    <d v="2017-09-14T00:00:00"/>
    <d v="2017-09-16T00:00:00"/>
    <s v="First Class"/>
    <s v="RB-19705"/>
    <x v="42"/>
    <x v="2"/>
    <s v="United States"/>
    <s v="New York City"/>
    <x v="15"/>
    <n v="10035"/>
    <x v="3"/>
    <s v="FUR-CH-10003298"/>
    <x v="0"/>
    <x v="1"/>
    <s v="Office Star - Contemporary Task Swivel chair with Loop Arms, Charcoal"/>
    <n v="589.41"/>
    <n v="5"/>
    <n v="0.1"/>
    <x v="5128"/>
    <x v="3"/>
    <x v="3"/>
    <x v="2"/>
    <x v="8"/>
  </r>
  <r>
    <n v="9583"/>
    <s v="CA-2016-107475"/>
    <d v="2016-06-07T00:00:00"/>
    <d v="2016-06-11T00:00:00"/>
    <s v="Standard Class"/>
    <s v="RS-19870"/>
    <x v="789"/>
    <x v="2"/>
    <s v="United States"/>
    <s v="Philadelphia"/>
    <x v="9"/>
    <n v="19120"/>
    <x v="3"/>
    <s v="OFF-FA-10002988"/>
    <x v="1"/>
    <x v="13"/>
    <s v="Ideal Clamps"/>
    <n v="9.6479999999999997"/>
    <n v="6"/>
    <n v="0.2"/>
    <x v="7057"/>
    <x v="2"/>
    <x v="0"/>
    <x v="1"/>
    <x v="1"/>
  </r>
  <r>
    <n v="9584"/>
    <s v="CA-2017-116127"/>
    <d v="2017-06-25T00:00:00"/>
    <d v="2017-06-27T00:00:00"/>
    <s v="Second Class"/>
    <s v="SB-20185"/>
    <x v="766"/>
    <x v="0"/>
    <s v="United States"/>
    <s v="New York City"/>
    <x v="15"/>
    <n v="10024"/>
    <x v="3"/>
    <s v="FUR-BO-10002213"/>
    <x v="0"/>
    <x v="0"/>
    <s v="DMI Eclipse Executive Suite Bookcases"/>
    <n v="400.78399999999999"/>
    <n v="1"/>
    <n v="0.2"/>
    <x v="7058"/>
    <x v="2"/>
    <x v="3"/>
    <x v="1"/>
    <x v="1"/>
  </r>
  <r>
    <n v="9585"/>
    <s v="CA-2017-132584"/>
    <d v="2017-08-26T00:00:00"/>
    <d v="2017-08-27T00:00:00"/>
    <s v="First Class"/>
    <s v="HJ-14875"/>
    <x v="707"/>
    <x v="2"/>
    <s v="United States"/>
    <s v="Detroit"/>
    <x v="12"/>
    <n v="48234"/>
    <x v="2"/>
    <s v="OFF-ST-10000344"/>
    <x v="1"/>
    <x v="4"/>
    <s v="Neat Ideas Personal Hanging Folder Files, Black"/>
    <n v="53.72"/>
    <n v="4"/>
    <n v="0"/>
    <x v="7059"/>
    <x v="0"/>
    <x v="3"/>
    <x v="2"/>
    <x v="6"/>
  </r>
  <r>
    <n v="9586"/>
    <s v="CA-2016-160598"/>
    <d v="2016-08-26T00:00:00"/>
    <d v="2016-08-28T00:00:00"/>
    <s v="First Class"/>
    <s v="SV-20815"/>
    <x v="458"/>
    <x v="1"/>
    <s v="United States"/>
    <s v="Miami"/>
    <x v="2"/>
    <n v="33142"/>
    <x v="0"/>
    <s v="OFF-PA-10002319"/>
    <x v="1"/>
    <x v="10"/>
    <s v="Xerox 1944"/>
    <n v="31.007999999999999"/>
    <n v="1"/>
    <n v="0.2"/>
    <x v="7060"/>
    <x v="2"/>
    <x v="0"/>
    <x v="2"/>
    <x v="6"/>
  </r>
  <r>
    <n v="9587"/>
    <s v="CA-2016-108630"/>
    <d v="2016-11-18T00:00:00"/>
    <d v="2016-11-18T00:00:00"/>
    <s v="Same Day"/>
    <s v="BE-11410"/>
    <x v="648"/>
    <x v="0"/>
    <s v="United States"/>
    <s v="Concord"/>
    <x v="1"/>
    <n v="94521"/>
    <x v="1"/>
    <s v="OFF-BI-10002437"/>
    <x v="1"/>
    <x v="8"/>
    <s v="Recycled Premium Regency Composition Covers"/>
    <n v="61.12"/>
    <n v="5"/>
    <n v="0.2"/>
    <x v="7061"/>
    <x v="2"/>
    <x v="0"/>
    <x v="0"/>
    <x v="0"/>
  </r>
  <r>
    <n v="9588"/>
    <s v="US-2017-129203"/>
    <d v="2017-04-17T00:00:00"/>
    <d v="2017-04-22T00:00:00"/>
    <s v="Standard Class"/>
    <s v="BM-11575"/>
    <x v="606"/>
    <x v="1"/>
    <s v="United States"/>
    <s v="Chicago"/>
    <x v="10"/>
    <n v="60653"/>
    <x v="2"/>
    <s v="OFF-ST-10001418"/>
    <x v="1"/>
    <x v="4"/>
    <s v="Carina Media Storage Towers in Natural &amp; Black"/>
    <n v="195.136"/>
    <n v="4"/>
    <n v="0.2"/>
    <x v="7062"/>
    <x v="2"/>
    <x v="3"/>
    <x v="1"/>
    <x v="3"/>
  </r>
  <r>
    <n v="9589"/>
    <s v="CA-2017-110940"/>
    <d v="2017-07-23T00:00:00"/>
    <d v="2017-07-28T00:00:00"/>
    <s v="Standard Class"/>
    <s v="AZ-10750"/>
    <x v="616"/>
    <x v="0"/>
    <s v="United States"/>
    <s v="Wheeling"/>
    <x v="10"/>
    <n v="60090"/>
    <x v="2"/>
    <s v="OFF-AR-10000380"/>
    <x v="1"/>
    <x v="6"/>
    <s v="Hunt PowerHouse Electric Pencil Sharpener, Blue"/>
    <n v="121.536"/>
    <n v="4"/>
    <n v="0.2"/>
    <x v="7063"/>
    <x v="2"/>
    <x v="3"/>
    <x v="2"/>
    <x v="7"/>
  </r>
  <r>
    <n v="9590"/>
    <s v="CA-2014-119172"/>
    <d v="2014-05-11T00:00:00"/>
    <d v="2014-05-15T00:00:00"/>
    <s v="Standard Class"/>
    <s v="HD-14785"/>
    <x v="787"/>
    <x v="2"/>
    <s v="United States"/>
    <s v="Chicago"/>
    <x v="10"/>
    <n v="60610"/>
    <x v="2"/>
    <s v="OFF-PA-10003036"/>
    <x v="1"/>
    <x v="10"/>
    <s v="Black Print Carbonless 8 1/2&quot; x 8 1/4&quot; Rapid Memo Book"/>
    <n v="17.472000000000001"/>
    <n v="3"/>
    <n v="0.2"/>
    <x v="4546"/>
    <x v="2"/>
    <x v="2"/>
    <x v="1"/>
    <x v="5"/>
  </r>
  <r>
    <n v="9591"/>
    <s v="CA-2014-119172"/>
    <d v="2014-05-11T00:00:00"/>
    <d v="2014-05-15T00:00:00"/>
    <s v="Standard Class"/>
    <s v="HD-14785"/>
    <x v="787"/>
    <x v="2"/>
    <s v="United States"/>
    <s v="Chicago"/>
    <x v="10"/>
    <n v="60610"/>
    <x v="2"/>
    <s v="OFF-BI-10002026"/>
    <x v="1"/>
    <x v="8"/>
    <s v="Avery Arch Ring Binders"/>
    <n v="104.58"/>
    <n v="9"/>
    <n v="0.8"/>
    <x v="7064"/>
    <x v="1"/>
    <x v="2"/>
    <x v="1"/>
    <x v="5"/>
  </r>
  <r>
    <n v="9592"/>
    <s v="US-2016-105452"/>
    <d v="2016-07-28T00:00:00"/>
    <d v="2016-08-01T00:00:00"/>
    <s v="Standard Class"/>
    <s v="BF-11005"/>
    <x v="593"/>
    <x v="2"/>
    <s v="United States"/>
    <s v="Pasadena"/>
    <x v="5"/>
    <n v="77506"/>
    <x v="2"/>
    <s v="FUR-FU-10003691"/>
    <x v="0"/>
    <x v="5"/>
    <s v="Eldon Image Series Desk Accessories, Ebony"/>
    <n v="24.7"/>
    <n v="5"/>
    <n v="0.6"/>
    <x v="7065"/>
    <x v="1"/>
    <x v="0"/>
    <x v="2"/>
    <x v="7"/>
  </r>
  <r>
    <n v="9593"/>
    <s v="US-2016-105452"/>
    <d v="2016-07-28T00:00:00"/>
    <d v="2016-08-01T00:00:00"/>
    <s v="Standard Class"/>
    <s v="BF-11005"/>
    <x v="593"/>
    <x v="2"/>
    <s v="United States"/>
    <s v="Pasadena"/>
    <x v="5"/>
    <n v="77506"/>
    <x v="2"/>
    <s v="FUR-FU-10003806"/>
    <x v="0"/>
    <x v="5"/>
    <s v="Tenex Chairmat w/ Average Lip, 45&quot; x 53&quot;"/>
    <n v="302.72000000000003"/>
    <n v="5"/>
    <n v="0.6"/>
    <x v="7066"/>
    <x v="1"/>
    <x v="0"/>
    <x v="2"/>
    <x v="7"/>
  </r>
  <r>
    <n v="9594"/>
    <s v="CA-2017-108931"/>
    <d v="2017-09-14T00:00:00"/>
    <d v="2017-09-19T00:00:00"/>
    <s v="Standard Class"/>
    <s v="HZ-14950"/>
    <x v="521"/>
    <x v="0"/>
    <s v="United States"/>
    <s v="New York City"/>
    <x v="15"/>
    <n v="10024"/>
    <x v="3"/>
    <s v="OFF-PA-10002741"/>
    <x v="1"/>
    <x v="10"/>
    <s v="Xerox 1980"/>
    <n v="8.56"/>
    <n v="2"/>
    <n v="0"/>
    <x v="1588"/>
    <x v="0"/>
    <x v="3"/>
    <x v="2"/>
    <x v="8"/>
  </r>
  <r>
    <n v="9595"/>
    <s v="CA-2017-108931"/>
    <d v="2017-09-14T00:00:00"/>
    <d v="2017-09-19T00:00:00"/>
    <s v="Standard Class"/>
    <s v="HZ-14950"/>
    <x v="521"/>
    <x v="0"/>
    <s v="United States"/>
    <s v="New York City"/>
    <x v="15"/>
    <n v="10024"/>
    <x v="3"/>
    <s v="OFF-PA-10003845"/>
    <x v="1"/>
    <x v="10"/>
    <s v="Xerox 1987"/>
    <n v="11.56"/>
    <n v="2"/>
    <n v="0"/>
    <x v="1290"/>
    <x v="0"/>
    <x v="3"/>
    <x v="2"/>
    <x v="8"/>
  </r>
  <r>
    <n v="9596"/>
    <s v="CA-2017-104619"/>
    <d v="2017-01-24T00:00:00"/>
    <d v="2017-01-29T00:00:00"/>
    <s v="Standard Class"/>
    <s v="KD-16495"/>
    <x v="470"/>
    <x v="1"/>
    <s v="United States"/>
    <s v="San Jose"/>
    <x v="1"/>
    <n v="95123"/>
    <x v="1"/>
    <s v="OFF-AP-10001492"/>
    <x v="1"/>
    <x v="9"/>
    <s v="Acco Six-Outlet Power Strip, 4' Cord Length"/>
    <n v="25.86"/>
    <n v="3"/>
    <n v="0"/>
    <x v="3428"/>
    <x v="0"/>
    <x v="3"/>
    <x v="3"/>
    <x v="9"/>
  </r>
  <r>
    <n v="9597"/>
    <s v="CA-2017-104619"/>
    <d v="2017-01-24T00:00:00"/>
    <d v="2017-01-29T00:00:00"/>
    <s v="Standard Class"/>
    <s v="KD-16495"/>
    <x v="470"/>
    <x v="1"/>
    <s v="United States"/>
    <s v="San Jose"/>
    <x v="1"/>
    <n v="95123"/>
    <x v="1"/>
    <s v="OFF-BI-10004318"/>
    <x v="1"/>
    <x v="8"/>
    <s v="Ibico EB-19 Dual Function Manual Binding System"/>
    <n v="276.78399999999999"/>
    <n v="2"/>
    <n v="0.2"/>
    <x v="5560"/>
    <x v="2"/>
    <x v="3"/>
    <x v="3"/>
    <x v="9"/>
  </r>
  <r>
    <n v="9598"/>
    <s v="CA-2017-104619"/>
    <d v="2017-01-24T00:00:00"/>
    <d v="2017-01-29T00:00:00"/>
    <s v="Standard Class"/>
    <s v="KD-16495"/>
    <x v="470"/>
    <x v="1"/>
    <s v="United States"/>
    <s v="San Jose"/>
    <x v="1"/>
    <n v="95123"/>
    <x v="1"/>
    <s v="TEC-PH-10000193"/>
    <x v="2"/>
    <x v="7"/>
    <s v="Jensen SMPS-640 - speaker phone"/>
    <n v="110.352"/>
    <n v="3"/>
    <n v="0.2"/>
    <x v="3817"/>
    <x v="2"/>
    <x v="3"/>
    <x v="3"/>
    <x v="9"/>
  </r>
  <r>
    <n v="9599"/>
    <s v="CA-2015-149517"/>
    <d v="2015-09-19T00:00:00"/>
    <d v="2015-09-23T00:00:00"/>
    <s v="Standard Class"/>
    <s v="FC-14245"/>
    <x v="763"/>
    <x v="2"/>
    <s v="United States"/>
    <s v="Sacramento"/>
    <x v="1"/>
    <n v="95823"/>
    <x v="1"/>
    <s v="FUR-FU-10003464"/>
    <x v="0"/>
    <x v="5"/>
    <s v="Seth Thomas 8 1/2&quot; Cubicle Clock"/>
    <n v="60.84"/>
    <n v="3"/>
    <n v="0"/>
    <x v="5980"/>
    <x v="0"/>
    <x v="1"/>
    <x v="2"/>
    <x v="8"/>
  </r>
  <r>
    <n v="9600"/>
    <s v="CA-2015-116841"/>
    <d v="2015-04-14T00:00:00"/>
    <d v="2015-04-18T00:00:00"/>
    <s v="Standard Class"/>
    <s v="TP-21130"/>
    <x v="236"/>
    <x v="0"/>
    <s v="United States"/>
    <s v="Springfield"/>
    <x v="21"/>
    <n v="97477"/>
    <x v="1"/>
    <s v="OFF-AP-10002403"/>
    <x v="1"/>
    <x v="9"/>
    <s v="Acco Smartsocket Color-Coded Six-Outlet AC Adapter Model Surge Protectors"/>
    <n v="35.207999999999998"/>
    <n v="1"/>
    <n v="0.2"/>
    <x v="7067"/>
    <x v="2"/>
    <x v="1"/>
    <x v="1"/>
    <x v="3"/>
  </r>
  <r>
    <n v="9601"/>
    <s v="CA-2017-107797"/>
    <d v="2017-05-08T00:00:00"/>
    <d v="2017-05-11T00:00:00"/>
    <s v="Second Class"/>
    <s v="EB-13705"/>
    <x v="182"/>
    <x v="1"/>
    <s v="United States"/>
    <s v="Mansfield"/>
    <x v="5"/>
    <n v="76063"/>
    <x v="2"/>
    <s v="OFF-PA-10003848"/>
    <x v="1"/>
    <x v="10"/>
    <s v="Xerox 1997"/>
    <n v="41.472000000000001"/>
    <n v="8"/>
    <n v="0.2"/>
    <x v="780"/>
    <x v="2"/>
    <x v="3"/>
    <x v="1"/>
    <x v="5"/>
  </r>
  <r>
    <n v="9602"/>
    <s v="CA-2016-117604"/>
    <d v="2016-09-04T00:00:00"/>
    <d v="2016-09-09T00:00:00"/>
    <s v="Standard Class"/>
    <s v="JP-15520"/>
    <x v="187"/>
    <x v="0"/>
    <s v="United States"/>
    <s v="Jonesboro"/>
    <x v="36"/>
    <n v="72401"/>
    <x v="0"/>
    <s v="OFF-PA-10001357"/>
    <x v="1"/>
    <x v="10"/>
    <s v="Xerox 1886"/>
    <n v="239.5"/>
    <n v="5"/>
    <n v="0"/>
    <x v="7068"/>
    <x v="0"/>
    <x v="0"/>
    <x v="2"/>
    <x v="8"/>
  </r>
  <r>
    <n v="9603"/>
    <s v="CA-2014-130155"/>
    <d v="2014-05-19T00:00:00"/>
    <d v="2014-05-22T00:00:00"/>
    <s v="First Class"/>
    <s v="TD-20995"/>
    <x v="143"/>
    <x v="0"/>
    <s v="United States"/>
    <s v="Virginia Beach"/>
    <x v="17"/>
    <n v="23464"/>
    <x v="0"/>
    <s v="OFF-SU-10004737"/>
    <x v="1"/>
    <x v="14"/>
    <s v="Acme Design Stainless Steel Bent Scissors"/>
    <n v="34.200000000000003"/>
    <n v="5"/>
    <n v="0"/>
    <x v="7069"/>
    <x v="0"/>
    <x v="2"/>
    <x v="1"/>
    <x v="5"/>
  </r>
  <r>
    <n v="9604"/>
    <s v="CA-2016-129861"/>
    <d v="2016-06-17T00:00:00"/>
    <d v="2016-06-23T00:00:00"/>
    <s v="Standard Class"/>
    <s v="DM-13345"/>
    <x v="664"/>
    <x v="1"/>
    <s v="United States"/>
    <s v="Rochester"/>
    <x v="15"/>
    <n v="14609"/>
    <x v="3"/>
    <s v="FUR-TA-10003715"/>
    <x v="0"/>
    <x v="3"/>
    <s v="Hon 2111 Invitation Series Corner Table"/>
    <n v="376.86599999999999"/>
    <n v="3"/>
    <n v="0.4"/>
    <x v="7070"/>
    <x v="1"/>
    <x v="0"/>
    <x v="1"/>
    <x v="1"/>
  </r>
  <r>
    <n v="9605"/>
    <s v="CA-2015-138625"/>
    <d v="2015-11-02T00:00:00"/>
    <d v="2015-11-05T00:00:00"/>
    <s v="First Class"/>
    <s v="EG-13900"/>
    <x v="283"/>
    <x v="0"/>
    <s v="United States"/>
    <s v="Chesapeake"/>
    <x v="17"/>
    <n v="23320"/>
    <x v="0"/>
    <s v="OFF-AP-10003099"/>
    <x v="1"/>
    <x v="9"/>
    <s v="Eureka Hand Vacuum, Bagless"/>
    <n v="197.72"/>
    <n v="4"/>
    <n v="0"/>
    <x v="7071"/>
    <x v="0"/>
    <x v="1"/>
    <x v="0"/>
    <x v="0"/>
  </r>
  <r>
    <n v="9606"/>
    <s v="US-2017-122672"/>
    <d v="2017-11-04T00:00:00"/>
    <d v="2017-11-09T00:00:00"/>
    <s v="Standard Class"/>
    <s v="HG-14965"/>
    <x v="428"/>
    <x v="1"/>
    <s v="United States"/>
    <s v="Lancaster"/>
    <x v="24"/>
    <n v="43130"/>
    <x v="3"/>
    <s v="TEC-AC-10002323"/>
    <x v="2"/>
    <x v="11"/>
    <s v="SanDisk Ultra 32 GB MicroSDHC Class 10 Memory Card"/>
    <n v="70.72"/>
    <n v="4"/>
    <n v="0.2"/>
    <x v="5346"/>
    <x v="2"/>
    <x v="3"/>
    <x v="0"/>
    <x v="0"/>
  </r>
  <r>
    <n v="9607"/>
    <s v="US-2017-122672"/>
    <d v="2017-11-04T00:00:00"/>
    <d v="2017-11-09T00:00:00"/>
    <s v="Standard Class"/>
    <s v="HG-14965"/>
    <x v="428"/>
    <x v="1"/>
    <s v="United States"/>
    <s v="Lancaster"/>
    <x v="24"/>
    <n v="43130"/>
    <x v="3"/>
    <s v="OFF-ST-10002344"/>
    <x v="1"/>
    <x v="4"/>
    <s v="Carina 42&quot;Hx23 3/4&quot;W Media Storage Unit"/>
    <n v="194.352"/>
    <n v="3"/>
    <n v="0.2"/>
    <x v="7072"/>
    <x v="2"/>
    <x v="3"/>
    <x v="0"/>
    <x v="0"/>
  </r>
  <r>
    <n v="9608"/>
    <s v="CA-2017-117128"/>
    <d v="2017-12-05T00:00:00"/>
    <d v="2017-12-08T00:00:00"/>
    <s v="Second Class"/>
    <s v="BF-11080"/>
    <x v="569"/>
    <x v="0"/>
    <s v="United States"/>
    <s v="New York City"/>
    <x v="15"/>
    <n v="10024"/>
    <x v="3"/>
    <s v="OFF-PA-10000007"/>
    <x v="1"/>
    <x v="10"/>
    <s v="Telephone Message Books with Fax/Mobile Section, 4 1/4&quot; x 6&quot;"/>
    <n v="21.6"/>
    <n v="6"/>
    <n v="0"/>
    <x v="354"/>
    <x v="0"/>
    <x v="3"/>
    <x v="0"/>
    <x v="4"/>
  </r>
  <r>
    <n v="9609"/>
    <s v="CA-2017-117128"/>
    <d v="2017-12-05T00:00:00"/>
    <d v="2017-12-08T00:00:00"/>
    <s v="Second Class"/>
    <s v="BF-11080"/>
    <x v="569"/>
    <x v="0"/>
    <s v="United States"/>
    <s v="New York City"/>
    <x v="15"/>
    <n v="10024"/>
    <x v="3"/>
    <s v="OFF-LA-10000248"/>
    <x v="1"/>
    <x v="2"/>
    <s v="Avery 52"/>
    <n v="11.07"/>
    <n v="3"/>
    <n v="0"/>
    <x v="5319"/>
    <x v="0"/>
    <x v="3"/>
    <x v="0"/>
    <x v="4"/>
  </r>
  <r>
    <n v="9610"/>
    <s v="CA-2016-130638"/>
    <d v="2016-05-16T00:00:00"/>
    <d v="2016-05-19T00:00:00"/>
    <s v="Second Class"/>
    <s v="SC-20095"/>
    <x v="183"/>
    <x v="0"/>
    <s v="United States"/>
    <s v="Los Angeles"/>
    <x v="1"/>
    <n v="90045"/>
    <x v="1"/>
    <s v="FUR-FU-10002116"/>
    <x v="0"/>
    <x v="5"/>
    <s v="Tenex Carpeted, Granite-Look or Clear Contemporary Contour Shape Chair Mats"/>
    <n v="282.83999999999997"/>
    <n v="4"/>
    <n v="0"/>
    <x v="7073"/>
    <x v="0"/>
    <x v="0"/>
    <x v="1"/>
    <x v="5"/>
  </r>
  <r>
    <n v="9611"/>
    <s v="CA-2016-130638"/>
    <d v="2016-05-16T00:00:00"/>
    <d v="2016-05-19T00:00:00"/>
    <s v="Second Class"/>
    <s v="SC-20095"/>
    <x v="183"/>
    <x v="0"/>
    <s v="United States"/>
    <s v="Los Angeles"/>
    <x v="1"/>
    <n v="90045"/>
    <x v="1"/>
    <s v="OFF-LA-10002195"/>
    <x v="1"/>
    <x v="2"/>
    <s v="Avery 481"/>
    <n v="27.72"/>
    <n v="9"/>
    <n v="0"/>
    <x v="1910"/>
    <x v="0"/>
    <x v="0"/>
    <x v="1"/>
    <x v="5"/>
  </r>
  <r>
    <n v="9612"/>
    <s v="CA-2017-144365"/>
    <d v="2017-10-24T00:00:00"/>
    <d v="2017-10-30T00:00:00"/>
    <s v="Standard Class"/>
    <s v="CS-11950"/>
    <x v="229"/>
    <x v="0"/>
    <s v="United States"/>
    <s v="Jackson"/>
    <x v="35"/>
    <n v="39212"/>
    <x v="0"/>
    <s v="OFF-FA-10000735"/>
    <x v="1"/>
    <x v="13"/>
    <s v="Staples"/>
    <n v="11.68"/>
    <n v="4"/>
    <n v="0"/>
    <x v="2247"/>
    <x v="0"/>
    <x v="3"/>
    <x v="0"/>
    <x v="2"/>
  </r>
  <r>
    <n v="9613"/>
    <s v="CA-2016-110086"/>
    <d v="2016-09-18T00:00:00"/>
    <d v="2016-09-22T00:00:00"/>
    <s v="Standard Class"/>
    <s v="BD-11320"/>
    <x v="217"/>
    <x v="0"/>
    <s v="United States"/>
    <s v="Woodland"/>
    <x v="1"/>
    <n v="95695"/>
    <x v="1"/>
    <s v="TEC-PH-10001299"/>
    <x v="2"/>
    <x v="7"/>
    <s v="Polycom CX300 Desktop Phone USB VoIP phone"/>
    <n v="239.98400000000001"/>
    <n v="2"/>
    <n v="0.2"/>
    <x v="2766"/>
    <x v="2"/>
    <x v="0"/>
    <x v="2"/>
    <x v="8"/>
  </r>
  <r>
    <n v="9614"/>
    <s v="CA-2014-128524"/>
    <d v="2014-11-11T00:00:00"/>
    <d v="2014-11-13T00:00:00"/>
    <s v="First Class"/>
    <s v="MZ-17515"/>
    <x v="89"/>
    <x v="1"/>
    <s v="United States"/>
    <s v="Seattle"/>
    <x v="4"/>
    <n v="98115"/>
    <x v="1"/>
    <s v="OFF-AP-10002892"/>
    <x v="1"/>
    <x v="9"/>
    <s v="Belkin F5C206VTEL 6 Outlet Surge"/>
    <n v="22.98"/>
    <n v="1"/>
    <n v="0"/>
    <x v="7074"/>
    <x v="0"/>
    <x v="2"/>
    <x v="0"/>
    <x v="0"/>
  </r>
  <r>
    <n v="9615"/>
    <s v="CA-2014-128524"/>
    <d v="2014-11-11T00:00:00"/>
    <d v="2014-11-13T00:00:00"/>
    <s v="First Class"/>
    <s v="MZ-17515"/>
    <x v="89"/>
    <x v="1"/>
    <s v="United States"/>
    <s v="Seattle"/>
    <x v="4"/>
    <n v="98115"/>
    <x v="1"/>
    <s v="TEC-AC-10002718"/>
    <x v="2"/>
    <x v="11"/>
    <s v="Belkin Standard 104 key USB Keyboard"/>
    <n v="102.13"/>
    <n v="7"/>
    <n v="0"/>
    <x v="7075"/>
    <x v="0"/>
    <x v="2"/>
    <x v="0"/>
    <x v="0"/>
  </r>
  <r>
    <n v="9616"/>
    <s v="CA-2014-128524"/>
    <d v="2014-11-11T00:00:00"/>
    <d v="2014-11-13T00:00:00"/>
    <s v="First Class"/>
    <s v="MZ-17515"/>
    <x v="89"/>
    <x v="1"/>
    <s v="United States"/>
    <s v="Seattle"/>
    <x v="4"/>
    <n v="98115"/>
    <x v="1"/>
    <s v="OFF-BI-10003527"/>
    <x v="1"/>
    <x v="8"/>
    <s v="Fellowes PB500 Electric Punch Plastic Comb Binding Machine with Manual Bind"/>
    <n v="2033.5840000000001"/>
    <n v="2"/>
    <n v="0.2"/>
    <x v="7076"/>
    <x v="2"/>
    <x v="2"/>
    <x v="0"/>
    <x v="0"/>
  </r>
  <r>
    <n v="9617"/>
    <s v="CA-2016-140256"/>
    <d v="2016-08-22T00:00:00"/>
    <d v="2016-08-29T00:00:00"/>
    <s v="Standard Class"/>
    <s v="PW-19030"/>
    <x v="463"/>
    <x v="1"/>
    <s v="United States"/>
    <s v="Los Angeles"/>
    <x v="1"/>
    <n v="90049"/>
    <x v="1"/>
    <s v="OFF-AR-10002255"/>
    <x v="1"/>
    <x v="6"/>
    <s v="Newell 346"/>
    <n v="5.76"/>
    <n v="2"/>
    <n v="0"/>
    <x v="907"/>
    <x v="0"/>
    <x v="0"/>
    <x v="2"/>
    <x v="6"/>
  </r>
  <r>
    <n v="9618"/>
    <s v="CA-2017-160633"/>
    <d v="2017-11-16T00:00:00"/>
    <d v="2017-11-21T00:00:00"/>
    <s v="Standard Class"/>
    <s v="BS-11380"/>
    <x v="510"/>
    <x v="1"/>
    <s v="United States"/>
    <s v="Bowling Green"/>
    <x v="24"/>
    <n v="43402"/>
    <x v="3"/>
    <s v="TEC-CO-10002095"/>
    <x v="2"/>
    <x v="16"/>
    <s v="Hewlett Packard 610 Color Digital Copier / Printer"/>
    <n v="899.98199999999997"/>
    <n v="3"/>
    <n v="0.4"/>
    <x v="7077"/>
    <x v="1"/>
    <x v="3"/>
    <x v="0"/>
    <x v="0"/>
  </r>
  <r>
    <n v="9619"/>
    <s v="CA-2017-160633"/>
    <d v="2017-11-16T00:00:00"/>
    <d v="2017-11-21T00:00:00"/>
    <s v="Standard Class"/>
    <s v="BS-11380"/>
    <x v="510"/>
    <x v="1"/>
    <s v="United States"/>
    <s v="Bowling Green"/>
    <x v="24"/>
    <n v="43402"/>
    <x v="3"/>
    <s v="OFF-AR-10004022"/>
    <x v="1"/>
    <x v="6"/>
    <s v="Panasonic KP-380BK Classic Electric Pencil Sharpener"/>
    <n v="86.352000000000004"/>
    <n v="3"/>
    <n v="0.2"/>
    <x v="1179"/>
    <x v="2"/>
    <x v="3"/>
    <x v="0"/>
    <x v="0"/>
  </r>
  <r>
    <n v="9620"/>
    <s v="CA-2017-160633"/>
    <d v="2017-11-16T00:00:00"/>
    <d v="2017-11-21T00:00:00"/>
    <s v="Standard Class"/>
    <s v="BS-11380"/>
    <x v="510"/>
    <x v="1"/>
    <s v="United States"/>
    <s v="Bowling Green"/>
    <x v="24"/>
    <n v="43402"/>
    <x v="3"/>
    <s v="TEC-AC-10002335"/>
    <x v="2"/>
    <x v="11"/>
    <s v="Logitech Media Keyboard K200"/>
    <n v="139.96"/>
    <n v="5"/>
    <n v="0.2"/>
    <x v="7078"/>
    <x v="2"/>
    <x v="3"/>
    <x v="0"/>
    <x v="0"/>
  </r>
  <r>
    <n v="9621"/>
    <s v="CA-2014-115133"/>
    <d v="2014-09-26T00:00:00"/>
    <d v="2014-09-30T00:00:00"/>
    <s v="Standard Class"/>
    <s v="DA-13450"/>
    <x v="526"/>
    <x v="2"/>
    <s v="United States"/>
    <s v="Lancaster"/>
    <x v="24"/>
    <n v="43130"/>
    <x v="3"/>
    <s v="OFF-AP-10001634"/>
    <x v="1"/>
    <x v="9"/>
    <s v="Hoover Commercial Lightweight Upright Vacuum"/>
    <n v="16.704000000000001"/>
    <n v="6"/>
    <n v="0.2"/>
    <x v="1071"/>
    <x v="2"/>
    <x v="2"/>
    <x v="2"/>
    <x v="8"/>
  </r>
  <r>
    <n v="9622"/>
    <s v="CA-2014-115133"/>
    <d v="2014-09-26T00:00:00"/>
    <d v="2014-09-30T00:00:00"/>
    <s v="Standard Class"/>
    <s v="DA-13450"/>
    <x v="526"/>
    <x v="2"/>
    <s v="United States"/>
    <s v="Lancaster"/>
    <x v="24"/>
    <n v="43130"/>
    <x v="3"/>
    <s v="TEC-AC-10002370"/>
    <x v="2"/>
    <x v="11"/>
    <s v="Maxell CD-R Discs"/>
    <n v="3.1520000000000001"/>
    <n v="2"/>
    <n v="0.2"/>
    <x v="7079"/>
    <x v="2"/>
    <x v="2"/>
    <x v="2"/>
    <x v="8"/>
  </r>
  <r>
    <n v="9623"/>
    <s v="CA-2014-115133"/>
    <d v="2014-09-26T00:00:00"/>
    <d v="2014-09-30T00:00:00"/>
    <s v="Standard Class"/>
    <s v="DA-13450"/>
    <x v="526"/>
    <x v="2"/>
    <s v="United States"/>
    <s v="Lancaster"/>
    <x v="24"/>
    <n v="43130"/>
    <x v="3"/>
    <s v="OFF-PA-10000174"/>
    <x v="1"/>
    <x v="10"/>
    <s v="Message Book, Wirebound, Four 5 1/2&quot; X 4&quot; Forms/Pg., 200 Dupl. Sets/Book"/>
    <n v="32.896000000000001"/>
    <n v="4"/>
    <n v="0.2"/>
    <x v="2970"/>
    <x v="2"/>
    <x v="2"/>
    <x v="2"/>
    <x v="8"/>
  </r>
  <r>
    <n v="9624"/>
    <s v="CA-2017-137449"/>
    <d v="2017-06-29T00:00:00"/>
    <d v="2017-06-30T00:00:00"/>
    <s v="First Class"/>
    <s v="ME-17725"/>
    <x v="250"/>
    <x v="0"/>
    <s v="United States"/>
    <s v="Dallas"/>
    <x v="5"/>
    <n v="75220"/>
    <x v="2"/>
    <s v="OFF-AP-10000240"/>
    <x v="1"/>
    <x v="9"/>
    <s v="Belkin F9G930V10-GRY 9 Outlet Surge"/>
    <n v="21.391999999999999"/>
    <n v="2"/>
    <n v="0.8"/>
    <x v="7080"/>
    <x v="1"/>
    <x v="3"/>
    <x v="1"/>
    <x v="1"/>
  </r>
  <r>
    <n v="9625"/>
    <s v="CA-2017-137449"/>
    <d v="2017-06-29T00:00:00"/>
    <d v="2017-06-30T00:00:00"/>
    <s v="First Class"/>
    <s v="ME-17725"/>
    <x v="250"/>
    <x v="0"/>
    <s v="United States"/>
    <s v="Dallas"/>
    <x v="5"/>
    <n v="75220"/>
    <x v="2"/>
    <s v="FUR-TA-10002855"/>
    <x v="0"/>
    <x v="3"/>
    <s v="Bevis Round Conference Table Top &amp; Single Column Base"/>
    <n v="307.31400000000002"/>
    <n v="3"/>
    <n v="0.3"/>
    <x v="7081"/>
    <x v="1"/>
    <x v="3"/>
    <x v="1"/>
    <x v="1"/>
  </r>
  <r>
    <n v="9626"/>
    <s v="CA-2017-137449"/>
    <d v="2017-06-29T00:00:00"/>
    <d v="2017-06-30T00:00:00"/>
    <s v="First Class"/>
    <s v="ME-17725"/>
    <x v="250"/>
    <x v="0"/>
    <s v="United States"/>
    <s v="Dallas"/>
    <x v="5"/>
    <n v="75220"/>
    <x v="2"/>
    <s v="FUR-BO-10000780"/>
    <x v="0"/>
    <x v="0"/>
    <s v="O'Sullivan Plantations 2-Door Library in Landvery Oak"/>
    <n v="409.99919999999997"/>
    <n v="3"/>
    <n v="0.32"/>
    <x v="7082"/>
    <x v="1"/>
    <x v="3"/>
    <x v="1"/>
    <x v="1"/>
  </r>
  <r>
    <n v="9627"/>
    <s v="CA-2017-103520"/>
    <d v="2017-09-23T00:00:00"/>
    <d v="2017-09-25T00:00:00"/>
    <s v="First Class"/>
    <s v="MH-17785"/>
    <x v="186"/>
    <x v="1"/>
    <s v="United States"/>
    <s v="Lubbock"/>
    <x v="5"/>
    <n v="79424"/>
    <x v="2"/>
    <s v="OFF-PA-10001846"/>
    <x v="1"/>
    <x v="10"/>
    <s v="Xerox 1899"/>
    <n v="9.2479999999999993"/>
    <n v="2"/>
    <n v="0.2"/>
    <x v="5525"/>
    <x v="2"/>
    <x v="3"/>
    <x v="2"/>
    <x v="8"/>
  </r>
  <r>
    <n v="9628"/>
    <s v="CA-2014-139283"/>
    <d v="2014-11-23T00:00:00"/>
    <d v="2014-11-27T00:00:00"/>
    <s v="Standard Class"/>
    <s v="BT-11440"/>
    <x v="590"/>
    <x v="0"/>
    <s v="United States"/>
    <s v="Detroit"/>
    <x v="12"/>
    <n v="48227"/>
    <x v="2"/>
    <s v="OFF-BI-10002049"/>
    <x v="1"/>
    <x v="8"/>
    <s v="UniKeep View Case Binders"/>
    <n v="14.67"/>
    <n v="3"/>
    <n v="0"/>
    <x v="7083"/>
    <x v="0"/>
    <x v="2"/>
    <x v="0"/>
    <x v="0"/>
  </r>
  <r>
    <n v="9629"/>
    <s v="CA-2014-118192"/>
    <d v="2014-01-13T00:00:00"/>
    <d v="2014-01-18T00:00:00"/>
    <s v="Standard Class"/>
    <s v="MM-17920"/>
    <x v="462"/>
    <x v="0"/>
    <s v="United States"/>
    <s v="Newark"/>
    <x v="24"/>
    <n v="43055"/>
    <x v="3"/>
    <s v="OFF-PA-10002947"/>
    <x v="1"/>
    <x v="10"/>
    <s v="Xerox 1923"/>
    <n v="37.408000000000001"/>
    <n v="7"/>
    <n v="0.2"/>
    <x v="6557"/>
    <x v="2"/>
    <x v="2"/>
    <x v="3"/>
    <x v="9"/>
  </r>
  <r>
    <n v="9630"/>
    <s v="CA-2014-118192"/>
    <d v="2014-01-13T00:00:00"/>
    <d v="2014-01-18T00:00:00"/>
    <s v="Standard Class"/>
    <s v="MM-17920"/>
    <x v="462"/>
    <x v="0"/>
    <s v="United States"/>
    <s v="Newark"/>
    <x v="24"/>
    <n v="43055"/>
    <x v="3"/>
    <s v="OFF-BI-10003476"/>
    <x v="1"/>
    <x v="8"/>
    <s v="Avery Metallic Poly Binders"/>
    <n v="3.4380000000000002"/>
    <n v="2"/>
    <n v="0.7"/>
    <x v="7084"/>
    <x v="1"/>
    <x v="2"/>
    <x v="3"/>
    <x v="9"/>
  </r>
  <r>
    <n v="9631"/>
    <s v="CA-2016-168844"/>
    <d v="2016-05-31T00:00:00"/>
    <d v="2016-06-06T00:00:00"/>
    <s v="Standard Class"/>
    <s v="NM-18520"/>
    <x v="392"/>
    <x v="0"/>
    <s v="United States"/>
    <s v="New York City"/>
    <x v="15"/>
    <n v="10011"/>
    <x v="3"/>
    <s v="OFF-BI-10002609"/>
    <x v="1"/>
    <x v="8"/>
    <s v="Avery Hidden Tab Dividers for Binding Systems"/>
    <n v="7.1520000000000001"/>
    <n v="3"/>
    <n v="0.2"/>
    <x v="7085"/>
    <x v="2"/>
    <x v="0"/>
    <x v="1"/>
    <x v="5"/>
  </r>
  <r>
    <n v="9632"/>
    <s v="CA-2016-168844"/>
    <d v="2016-05-31T00:00:00"/>
    <d v="2016-06-06T00:00:00"/>
    <s v="Standard Class"/>
    <s v="NM-18520"/>
    <x v="392"/>
    <x v="0"/>
    <s v="United States"/>
    <s v="New York City"/>
    <x v="15"/>
    <n v="10011"/>
    <x v="3"/>
    <s v="TEC-PH-10003215"/>
    <x v="2"/>
    <x v="7"/>
    <s v="Jackery Bar Premium Fast-charging Portable Charger"/>
    <n v="179.7"/>
    <n v="6"/>
    <n v="0"/>
    <x v="7086"/>
    <x v="0"/>
    <x v="0"/>
    <x v="1"/>
    <x v="5"/>
  </r>
  <r>
    <n v="9633"/>
    <s v="CA-2017-154809"/>
    <d v="2017-02-13T00:00:00"/>
    <d v="2017-02-17T00:00:00"/>
    <s v="Standard Class"/>
    <s v="MH-17455"/>
    <x v="708"/>
    <x v="0"/>
    <s v="United States"/>
    <s v="Minneapolis"/>
    <x v="11"/>
    <n v="55407"/>
    <x v="2"/>
    <s v="OFF-AP-10004785"/>
    <x v="1"/>
    <x v="9"/>
    <s v="Holmes Replacement Filter for HEPA Air Cleaner, Medium Room"/>
    <n v="90.64"/>
    <n v="8"/>
    <n v="0"/>
    <x v="7087"/>
    <x v="0"/>
    <x v="3"/>
    <x v="3"/>
    <x v="11"/>
  </r>
  <r>
    <n v="9634"/>
    <s v="CA-2014-151330"/>
    <d v="2014-10-14T00:00:00"/>
    <d v="2014-10-17T00:00:00"/>
    <s v="First Class"/>
    <s v="TC-21295"/>
    <x v="646"/>
    <x v="0"/>
    <s v="United States"/>
    <s v="Everett"/>
    <x v="31"/>
    <n v="2149"/>
    <x v="3"/>
    <s v="TEC-AC-10000865"/>
    <x v="2"/>
    <x v="11"/>
    <s v="WD My Passport Ultra 500GB Portable External Hard Drive"/>
    <n v="177"/>
    <n v="3"/>
    <n v="0"/>
    <x v="1365"/>
    <x v="0"/>
    <x v="2"/>
    <x v="0"/>
    <x v="2"/>
  </r>
  <r>
    <n v="9635"/>
    <s v="CA-2014-151330"/>
    <d v="2014-10-14T00:00:00"/>
    <d v="2014-10-17T00:00:00"/>
    <s v="First Class"/>
    <s v="TC-21295"/>
    <x v="646"/>
    <x v="0"/>
    <s v="United States"/>
    <s v="Everett"/>
    <x v="31"/>
    <n v="2149"/>
    <x v="3"/>
    <s v="OFF-ST-10000615"/>
    <x v="1"/>
    <x v="4"/>
    <s v="SimpliFile Personal File, Black Granite, 15w x 6-15/16d x 11-1/4h"/>
    <n v="79.45"/>
    <n v="7"/>
    <n v="0"/>
    <x v="7088"/>
    <x v="0"/>
    <x v="2"/>
    <x v="0"/>
    <x v="2"/>
  </r>
  <r>
    <n v="9636"/>
    <s v="CA-2014-151330"/>
    <d v="2014-10-14T00:00:00"/>
    <d v="2014-10-17T00:00:00"/>
    <s v="First Class"/>
    <s v="TC-21295"/>
    <x v="646"/>
    <x v="0"/>
    <s v="United States"/>
    <s v="Everett"/>
    <x v="31"/>
    <n v="2149"/>
    <x v="3"/>
    <s v="FUR-CH-10000749"/>
    <x v="0"/>
    <x v="1"/>
    <s v="Office Star - Ergonomic Mid Back Chair with 2-Way Adjustable Arms"/>
    <n v="1628.82"/>
    <n v="9"/>
    <n v="0"/>
    <x v="7089"/>
    <x v="0"/>
    <x v="2"/>
    <x v="0"/>
    <x v="2"/>
  </r>
  <r>
    <n v="9637"/>
    <s v="CA-2014-124702"/>
    <d v="2014-11-18T00:00:00"/>
    <d v="2014-11-25T00:00:00"/>
    <s v="Standard Class"/>
    <s v="MH-17785"/>
    <x v="186"/>
    <x v="1"/>
    <s v="United States"/>
    <s v="Seattle"/>
    <x v="4"/>
    <n v="98105"/>
    <x v="1"/>
    <s v="FUR-FU-10003553"/>
    <x v="0"/>
    <x v="5"/>
    <s v="Howard Miller 13-1/2&quot; Diameter Rosebrook Wall Clock"/>
    <n v="137.54"/>
    <n v="2"/>
    <n v="0"/>
    <x v="3474"/>
    <x v="0"/>
    <x v="2"/>
    <x v="0"/>
    <x v="0"/>
  </r>
  <r>
    <n v="9638"/>
    <s v="CA-2014-124702"/>
    <d v="2014-11-18T00:00:00"/>
    <d v="2014-11-25T00:00:00"/>
    <s v="Standard Class"/>
    <s v="MH-17785"/>
    <x v="186"/>
    <x v="1"/>
    <s v="United States"/>
    <s v="Seattle"/>
    <x v="4"/>
    <n v="98105"/>
    <x v="1"/>
    <s v="FUR-TA-10003008"/>
    <x v="0"/>
    <x v="3"/>
    <s v="Lesro Round Back Collection Coffee Table, End Table"/>
    <n v="730.2"/>
    <n v="4"/>
    <n v="0"/>
    <x v="7090"/>
    <x v="0"/>
    <x v="2"/>
    <x v="0"/>
    <x v="0"/>
  </r>
  <r>
    <n v="9639"/>
    <s v="US-2017-125808"/>
    <d v="2017-11-12T00:00:00"/>
    <d v="2017-11-15T00:00:00"/>
    <s v="Second Class"/>
    <s v="EP-13915"/>
    <x v="212"/>
    <x v="0"/>
    <s v="United States"/>
    <s v="Los Angeles"/>
    <x v="1"/>
    <n v="90032"/>
    <x v="1"/>
    <s v="OFF-PA-10001846"/>
    <x v="1"/>
    <x v="10"/>
    <s v="Xerox 1899"/>
    <n v="11.56"/>
    <n v="2"/>
    <n v="0"/>
    <x v="1290"/>
    <x v="0"/>
    <x v="3"/>
    <x v="0"/>
    <x v="0"/>
  </r>
  <r>
    <n v="9640"/>
    <s v="CA-2015-116638"/>
    <d v="2015-01-28T00:00:00"/>
    <d v="2015-01-31T00:00:00"/>
    <s v="Second Class"/>
    <s v="JH-15985"/>
    <x v="98"/>
    <x v="0"/>
    <s v="United States"/>
    <s v="Concord"/>
    <x v="3"/>
    <n v="28027"/>
    <x v="0"/>
    <s v="FUR-TA-10000198"/>
    <x v="0"/>
    <x v="3"/>
    <s v="Chromcraft Bull-Nose Wood Oval Conference Tables &amp; Bases"/>
    <n v="4297.6440000000002"/>
    <n v="13"/>
    <n v="0.4"/>
    <x v="7091"/>
    <x v="1"/>
    <x v="1"/>
    <x v="3"/>
    <x v="9"/>
  </r>
  <r>
    <n v="9641"/>
    <s v="CA-2014-104563"/>
    <d v="2014-03-07T00:00:00"/>
    <d v="2014-03-12T00:00:00"/>
    <s v="Standard Class"/>
    <s v="CM-12715"/>
    <x v="782"/>
    <x v="1"/>
    <s v="United States"/>
    <s v="Seattle"/>
    <x v="4"/>
    <n v="98103"/>
    <x v="1"/>
    <s v="OFF-AR-10000390"/>
    <x v="1"/>
    <x v="6"/>
    <s v="Newell Chalk Holder"/>
    <n v="20.65"/>
    <n v="5"/>
    <n v="0"/>
    <x v="3064"/>
    <x v="0"/>
    <x v="2"/>
    <x v="3"/>
    <x v="10"/>
  </r>
  <r>
    <n v="9642"/>
    <s v="CA-2014-104563"/>
    <d v="2014-03-07T00:00:00"/>
    <d v="2014-03-12T00:00:00"/>
    <s v="Standard Class"/>
    <s v="CM-12715"/>
    <x v="782"/>
    <x v="1"/>
    <s v="United States"/>
    <s v="Seattle"/>
    <x v="4"/>
    <n v="98103"/>
    <x v="1"/>
    <s v="OFF-ST-10000934"/>
    <x v="1"/>
    <x v="4"/>
    <s v="Contico 72&quot;H Heavy-Duty Storage System"/>
    <n v="204.9"/>
    <n v="5"/>
    <n v="0"/>
    <x v="232"/>
    <x v="0"/>
    <x v="2"/>
    <x v="3"/>
    <x v="10"/>
  </r>
  <r>
    <n v="9643"/>
    <s v="CA-2014-104563"/>
    <d v="2014-03-07T00:00:00"/>
    <d v="2014-03-12T00:00:00"/>
    <s v="Standard Class"/>
    <s v="CM-12715"/>
    <x v="782"/>
    <x v="1"/>
    <s v="United States"/>
    <s v="Seattle"/>
    <x v="4"/>
    <n v="98103"/>
    <x v="1"/>
    <s v="FUR-CH-10002780"/>
    <x v="0"/>
    <x v="1"/>
    <s v="Office Star - Task Chair with Contemporary Loop Arms"/>
    <n v="436.70400000000001"/>
    <n v="6"/>
    <n v="0.2"/>
    <x v="7092"/>
    <x v="2"/>
    <x v="2"/>
    <x v="3"/>
    <x v="10"/>
  </r>
  <r>
    <n v="9644"/>
    <s v="CA-2014-104563"/>
    <d v="2014-03-07T00:00:00"/>
    <d v="2014-03-12T00:00:00"/>
    <s v="Standard Class"/>
    <s v="CM-12715"/>
    <x v="782"/>
    <x v="1"/>
    <s v="United States"/>
    <s v="Seattle"/>
    <x v="4"/>
    <n v="98103"/>
    <x v="1"/>
    <s v="FUR-CH-10004495"/>
    <x v="0"/>
    <x v="1"/>
    <s v="Global Leather and Oak Executive Chair, Black"/>
    <n v="481.56799999999998"/>
    <n v="2"/>
    <n v="0.2"/>
    <x v="7093"/>
    <x v="2"/>
    <x v="2"/>
    <x v="3"/>
    <x v="10"/>
  </r>
  <r>
    <n v="9645"/>
    <s v="US-2017-107979"/>
    <d v="2017-06-08T00:00:00"/>
    <d v="2017-06-13T00:00:00"/>
    <s v="Standard Class"/>
    <s v="FO-14305"/>
    <x v="383"/>
    <x v="0"/>
    <s v="United States"/>
    <s v="Glendale"/>
    <x v="16"/>
    <n v="85301"/>
    <x v="1"/>
    <s v="TEC-AC-10002006"/>
    <x v="2"/>
    <x v="11"/>
    <s v="Memorex Micro Travel Drive 16 GB"/>
    <n v="89.543999999999997"/>
    <n v="7"/>
    <n v="0.2"/>
    <x v="7094"/>
    <x v="2"/>
    <x v="3"/>
    <x v="1"/>
    <x v="1"/>
  </r>
  <r>
    <n v="9646"/>
    <s v="US-2017-107979"/>
    <d v="2017-06-08T00:00:00"/>
    <d v="2017-06-13T00:00:00"/>
    <s v="Standard Class"/>
    <s v="FO-14305"/>
    <x v="383"/>
    <x v="0"/>
    <s v="United States"/>
    <s v="Glendale"/>
    <x v="16"/>
    <n v="85301"/>
    <x v="1"/>
    <s v="OFF-ST-10002485"/>
    <x v="1"/>
    <x v="4"/>
    <s v="Rogers Deluxe File Chest"/>
    <n v="35.167999999999999"/>
    <n v="2"/>
    <n v="0.2"/>
    <x v="4216"/>
    <x v="2"/>
    <x v="3"/>
    <x v="1"/>
    <x v="1"/>
  </r>
  <r>
    <n v="9647"/>
    <s v="US-2017-107979"/>
    <d v="2017-06-08T00:00:00"/>
    <d v="2017-06-13T00:00:00"/>
    <s v="Standard Class"/>
    <s v="FO-14305"/>
    <x v="383"/>
    <x v="0"/>
    <s v="United States"/>
    <s v="Glendale"/>
    <x v="16"/>
    <n v="85301"/>
    <x v="1"/>
    <s v="OFF-BI-10000778"/>
    <x v="1"/>
    <x v="8"/>
    <s v="GBC VeloBinder Electric Binding Machine"/>
    <n v="72.587999999999994"/>
    <n v="2"/>
    <n v="0.7"/>
    <x v="1309"/>
    <x v="1"/>
    <x v="3"/>
    <x v="1"/>
    <x v="1"/>
  </r>
  <r>
    <n v="9648"/>
    <s v="CA-2014-150518"/>
    <d v="2014-11-19T00:00:00"/>
    <d v="2014-11-24T00:00:00"/>
    <s v="Standard Class"/>
    <s v="MW-18220"/>
    <x v="596"/>
    <x v="0"/>
    <s v="United States"/>
    <s v="Coon Rapids"/>
    <x v="11"/>
    <n v="55433"/>
    <x v="2"/>
    <s v="OFF-ST-10000877"/>
    <x v="1"/>
    <x v="4"/>
    <s v="Recycled Steel Personal File for Standard File Folders"/>
    <n v="221.16"/>
    <n v="4"/>
    <n v="0"/>
    <x v="3955"/>
    <x v="0"/>
    <x v="2"/>
    <x v="0"/>
    <x v="0"/>
  </r>
  <r>
    <n v="9649"/>
    <s v="CA-2014-150518"/>
    <d v="2014-11-19T00:00:00"/>
    <d v="2014-11-24T00:00:00"/>
    <s v="Standard Class"/>
    <s v="MW-18220"/>
    <x v="596"/>
    <x v="0"/>
    <s v="United States"/>
    <s v="Coon Rapids"/>
    <x v="11"/>
    <n v="55433"/>
    <x v="2"/>
    <s v="TEC-PH-10002103"/>
    <x v="2"/>
    <x v="7"/>
    <s v="Jabra SPEAK 410"/>
    <n v="281.97000000000003"/>
    <n v="3"/>
    <n v="0"/>
    <x v="1774"/>
    <x v="0"/>
    <x v="2"/>
    <x v="0"/>
    <x v="0"/>
  </r>
  <r>
    <n v="9650"/>
    <s v="CA-2016-107104"/>
    <d v="2016-11-26T00:00:00"/>
    <d v="2016-11-30T00:00:00"/>
    <s v="Standard Class"/>
    <s v="MS-17365"/>
    <x v="333"/>
    <x v="0"/>
    <s v="United States"/>
    <s v="Los Angeles"/>
    <x v="1"/>
    <n v="90045"/>
    <x v="1"/>
    <s v="FUR-BO-10002213"/>
    <x v="0"/>
    <x v="0"/>
    <s v="DMI Eclipse Executive Suite Bookcases"/>
    <n v="3406.6640000000002"/>
    <n v="8"/>
    <n v="0.15"/>
    <x v="7095"/>
    <x v="2"/>
    <x v="0"/>
    <x v="0"/>
    <x v="0"/>
  </r>
  <r>
    <n v="9651"/>
    <s v="CA-2016-107104"/>
    <d v="2016-11-26T00:00:00"/>
    <d v="2016-11-30T00:00:00"/>
    <s v="Standard Class"/>
    <s v="MS-17365"/>
    <x v="333"/>
    <x v="0"/>
    <s v="United States"/>
    <s v="Los Angeles"/>
    <x v="1"/>
    <n v="90045"/>
    <x v="1"/>
    <s v="OFF-AR-10004269"/>
    <x v="1"/>
    <x v="6"/>
    <s v="Newell 31"/>
    <n v="37.17"/>
    <n v="9"/>
    <n v="0"/>
    <x v="7096"/>
    <x v="0"/>
    <x v="0"/>
    <x v="0"/>
    <x v="0"/>
  </r>
  <r>
    <n v="9652"/>
    <s v="CA-2016-107104"/>
    <d v="2016-11-26T00:00:00"/>
    <d v="2016-11-30T00:00:00"/>
    <s v="Standard Class"/>
    <s v="MS-17365"/>
    <x v="333"/>
    <x v="0"/>
    <s v="United States"/>
    <s v="Los Angeles"/>
    <x v="1"/>
    <n v="90045"/>
    <x v="1"/>
    <s v="OFF-AP-10000055"/>
    <x v="1"/>
    <x v="9"/>
    <s v="Belkin F9S820V06 8 Outlet Surge"/>
    <n v="64.959999999999994"/>
    <n v="2"/>
    <n v="0"/>
    <x v="7097"/>
    <x v="0"/>
    <x v="0"/>
    <x v="0"/>
    <x v="0"/>
  </r>
  <r>
    <n v="9653"/>
    <s v="CA-2016-107104"/>
    <d v="2016-11-26T00:00:00"/>
    <d v="2016-11-30T00:00:00"/>
    <s v="Standard Class"/>
    <s v="MS-17365"/>
    <x v="333"/>
    <x v="0"/>
    <s v="United States"/>
    <s v="Los Angeles"/>
    <x v="1"/>
    <n v="90045"/>
    <x v="1"/>
    <s v="FUR-FU-10002937"/>
    <x v="0"/>
    <x v="5"/>
    <s v="GE 48&quot; Fluorescent Tube, Cool White Energy Saver, 34 Watts, 30/Box"/>
    <n v="595.38"/>
    <n v="6"/>
    <n v="0"/>
    <x v="2046"/>
    <x v="0"/>
    <x v="0"/>
    <x v="0"/>
    <x v="0"/>
  </r>
  <r>
    <n v="9654"/>
    <s v="CA-2017-161893"/>
    <d v="2017-01-23T00:00:00"/>
    <d v="2017-01-27T00:00:00"/>
    <s v="Standard Class"/>
    <s v="HP-14815"/>
    <x v="6"/>
    <x v="2"/>
    <s v="United States"/>
    <s v="Tucson"/>
    <x v="16"/>
    <n v="85705"/>
    <x v="1"/>
    <s v="TEC-AC-10001874"/>
    <x v="2"/>
    <x v="11"/>
    <s v="Logitech Wireless Anywhere Mouse MX for PC and Mac"/>
    <n v="95.983999999999995"/>
    <n v="2"/>
    <n v="0.2"/>
    <x v="7098"/>
    <x v="2"/>
    <x v="3"/>
    <x v="3"/>
    <x v="9"/>
  </r>
  <r>
    <n v="9655"/>
    <s v="CA-2017-161893"/>
    <d v="2017-01-23T00:00:00"/>
    <d v="2017-01-27T00:00:00"/>
    <s v="Standard Class"/>
    <s v="HP-14815"/>
    <x v="6"/>
    <x v="2"/>
    <s v="United States"/>
    <s v="Tucson"/>
    <x v="16"/>
    <n v="85705"/>
    <x v="1"/>
    <s v="OFF-BI-10004506"/>
    <x v="1"/>
    <x v="8"/>
    <s v="Wilson Jones data.warehouse D-Ring Binders with DublLock"/>
    <n v="4.9379999999999997"/>
    <n v="2"/>
    <n v="0.7"/>
    <x v="7099"/>
    <x v="1"/>
    <x v="3"/>
    <x v="3"/>
    <x v="9"/>
  </r>
  <r>
    <n v="9656"/>
    <s v="CA-2014-156160"/>
    <d v="2014-09-22T00:00:00"/>
    <d v="2014-09-29T00:00:00"/>
    <s v="Standard Class"/>
    <s v="AS-10090"/>
    <x v="548"/>
    <x v="0"/>
    <s v="United States"/>
    <s v="New York City"/>
    <x v="15"/>
    <n v="10035"/>
    <x v="3"/>
    <s v="FUR-FU-10001876"/>
    <x v="0"/>
    <x v="5"/>
    <s v="Computer Room Manger, 14&quot;"/>
    <n v="97.44"/>
    <n v="3"/>
    <n v="0"/>
    <x v="7100"/>
    <x v="0"/>
    <x v="2"/>
    <x v="2"/>
    <x v="8"/>
  </r>
  <r>
    <n v="9657"/>
    <s v="CA-2014-156160"/>
    <d v="2014-09-22T00:00:00"/>
    <d v="2014-09-29T00:00:00"/>
    <s v="Standard Class"/>
    <s v="AS-10090"/>
    <x v="548"/>
    <x v="0"/>
    <s v="United States"/>
    <s v="New York City"/>
    <x v="15"/>
    <n v="10035"/>
    <x v="3"/>
    <s v="OFF-BI-10003355"/>
    <x v="1"/>
    <x v="8"/>
    <s v="Cardinal Holdit Business Card Pockets"/>
    <n v="3.984"/>
    <n v="1"/>
    <n v="0.2"/>
    <x v="2821"/>
    <x v="2"/>
    <x v="2"/>
    <x v="2"/>
    <x v="8"/>
  </r>
  <r>
    <n v="9658"/>
    <s v="CA-2014-156160"/>
    <d v="2014-09-22T00:00:00"/>
    <d v="2014-09-29T00:00:00"/>
    <s v="Standard Class"/>
    <s v="AS-10090"/>
    <x v="548"/>
    <x v="0"/>
    <s v="United States"/>
    <s v="New York City"/>
    <x v="15"/>
    <n v="10035"/>
    <x v="3"/>
    <s v="OFF-AR-10003876"/>
    <x v="1"/>
    <x v="6"/>
    <s v="Avery Hi-Liter GlideStik Fluorescent Highlighter, Yellow Ink"/>
    <n v="13.04"/>
    <n v="4"/>
    <n v="0"/>
    <x v="7101"/>
    <x v="0"/>
    <x v="2"/>
    <x v="2"/>
    <x v="8"/>
  </r>
  <r>
    <n v="9659"/>
    <s v="CA-2014-156160"/>
    <d v="2014-09-22T00:00:00"/>
    <d v="2014-09-29T00:00:00"/>
    <s v="Standard Class"/>
    <s v="AS-10090"/>
    <x v="548"/>
    <x v="0"/>
    <s v="United States"/>
    <s v="New York City"/>
    <x v="15"/>
    <n v="10035"/>
    <x v="3"/>
    <s v="FUR-CH-10004983"/>
    <x v="0"/>
    <x v="1"/>
    <s v="Office Star - Mid Back Dual function Ergonomic High Back Chair with 2-Way Adjustable Arms"/>
    <n v="579.52800000000002"/>
    <n v="4"/>
    <n v="0.1"/>
    <x v="7102"/>
    <x v="3"/>
    <x v="2"/>
    <x v="2"/>
    <x v="8"/>
  </r>
  <r>
    <n v="9660"/>
    <s v="CA-2014-100860"/>
    <d v="2014-03-26T00:00:00"/>
    <d v="2014-03-30T00:00:00"/>
    <s v="Second Class"/>
    <s v="CS-12505"/>
    <x v="473"/>
    <x v="0"/>
    <s v="United States"/>
    <s v="Pomona"/>
    <x v="1"/>
    <n v="91767"/>
    <x v="1"/>
    <s v="OFF-LA-10001982"/>
    <x v="1"/>
    <x v="2"/>
    <s v="Smead Alpha-Z Color-Coded Name Labels First Letter Starter Set"/>
    <n v="18.75"/>
    <n v="5"/>
    <n v="0"/>
    <x v="2183"/>
    <x v="0"/>
    <x v="2"/>
    <x v="3"/>
    <x v="10"/>
  </r>
  <r>
    <n v="9661"/>
    <s v="CA-2016-160717"/>
    <d v="2016-06-06T00:00:00"/>
    <d v="2016-06-11T00:00:00"/>
    <s v="Standard Class"/>
    <s v="ME-17320"/>
    <x v="467"/>
    <x v="2"/>
    <s v="United States"/>
    <s v="Santa Barbara"/>
    <x v="1"/>
    <n v="93101"/>
    <x v="1"/>
    <s v="TEC-PH-10001459"/>
    <x v="2"/>
    <x v="7"/>
    <s v="Samsung Galaxy Mega 6.3"/>
    <n v="3023.9279999999999"/>
    <n v="9"/>
    <n v="0.2"/>
    <x v="7103"/>
    <x v="2"/>
    <x v="0"/>
    <x v="1"/>
    <x v="1"/>
  </r>
  <r>
    <n v="9662"/>
    <s v="CA-2016-160717"/>
    <d v="2016-06-06T00:00:00"/>
    <d v="2016-06-11T00:00:00"/>
    <s v="Standard Class"/>
    <s v="ME-17320"/>
    <x v="467"/>
    <x v="2"/>
    <s v="United States"/>
    <s v="Santa Barbara"/>
    <x v="1"/>
    <n v="93101"/>
    <x v="1"/>
    <s v="TEC-AC-10002134"/>
    <x v="2"/>
    <x v="11"/>
    <s v="Rosewill 107 Normal Keys USB Wired Standard Keyboard"/>
    <n v="26.96"/>
    <n v="2"/>
    <n v="0"/>
    <x v="7104"/>
    <x v="0"/>
    <x v="0"/>
    <x v="1"/>
    <x v="1"/>
  </r>
  <r>
    <n v="9663"/>
    <s v="CA-2016-160717"/>
    <d v="2016-06-06T00:00:00"/>
    <d v="2016-06-11T00:00:00"/>
    <s v="Standard Class"/>
    <s v="ME-17320"/>
    <x v="467"/>
    <x v="2"/>
    <s v="United States"/>
    <s v="Santa Barbara"/>
    <x v="1"/>
    <n v="93101"/>
    <x v="1"/>
    <s v="TEC-PH-10001760"/>
    <x v="2"/>
    <x v="7"/>
    <s v="Bose SoundLink Bluetooth Speaker"/>
    <n v="477.6"/>
    <n v="3"/>
    <n v="0.2"/>
    <x v="7105"/>
    <x v="2"/>
    <x v="0"/>
    <x v="1"/>
    <x v="1"/>
  </r>
  <r>
    <n v="9664"/>
    <s v="CA-2017-132619"/>
    <d v="2017-08-31T00:00:00"/>
    <d v="2017-09-05T00:00:00"/>
    <s v="Standard Class"/>
    <s v="MS-17770"/>
    <x v="474"/>
    <x v="0"/>
    <s v="United States"/>
    <s v="San Francisco"/>
    <x v="1"/>
    <n v="94109"/>
    <x v="1"/>
    <s v="OFF-ST-10001511"/>
    <x v="1"/>
    <x v="4"/>
    <s v="Space Solutions Commercial Steel Shelving"/>
    <n v="193.95"/>
    <n v="3"/>
    <n v="0"/>
    <x v="2953"/>
    <x v="0"/>
    <x v="3"/>
    <x v="2"/>
    <x v="6"/>
  </r>
  <r>
    <n v="9665"/>
    <s v="US-2015-120957"/>
    <d v="2015-12-07T00:00:00"/>
    <d v="2015-12-07T00:00:00"/>
    <s v="Same Day"/>
    <s v="KH-16690"/>
    <x v="120"/>
    <x v="1"/>
    <s v="United States"/>
    <s v="Riverside"/>
    <x v="1"/>
    <n v="92503"/>
    <x v="1"/>
    <s v="OFF-PA-10003953"/>
    <x v="1"/>
    <x v="10"/>
    <s v="Xerox 218"/>
    <n v="12.96"/>
    <n v="2"/>
    <n v="0"/>
    <x v="91"/>
    <x v="0"/>
    <x v="1"/>
    <x v="0"/>
    <x v="4"/>
  </r>
  <r>
    <n v="9666"/>
    <s v="CA-2017-157448"/>
    <d v="2017-11-16T00:00:00"/>
    <d v="2017-11-20T00:00:00"/>
    <s v="Standard Class"/>
    <s v="LC-16885"/>
    <x v="62"/>
    <x v="0"/>
    <s v="United States"/>
    <s v="Los Angeles"/>
    <x v="1"/>
    <n v="90049"/>
    <x v="1"/>
    <s v="FUR-FU-10003268"/>
    <x v="0"/>
    <x v="5"/>
    <s v="Eldon Radial Chair Mat for Low to Medium Pile Carpets"/>
    <n v="119.94"/>
    <n v="3"/>
    <n v="0"/>
    <x v="7106"/>
    <x v="0"/>
    <x v="3"/>
    <x v="0"/>
    <x v="0"/>
  </r>
  <r>
    <n v="9667"/>
    <s v="CA-2017-157448"/>
    <d v="2017-11-16T00:00:00"/>
    <d v="2017-11-20T00:00:00"/>
    <s v="Standard Class"/>
    <s v="LC-16885"/>
    <x v="62"/>
    <x v="0"/>
    <s v="United States"/>
    <s v="Los Angeles"/>
    <x v="1"/>
    <n v="90049"/>
    <x v="1"/>
    <s v="FUR-FU-10001847"/>
    <x v="0"/>
    <x v="5"/>
    <s v="Eldon Image Series Black Desk Accessories"/>
    <n v="12.42"/>
    <n v="3"/>
    <n v="0"/>
    <x v="2293"/>
    <x v="0"/>
    <x v="3"/>
    <x v="0"/>
    <x v="0"/>
  </r>
  <r>
    <n v="9668"/>
    <s v="CA-2016-126270"/>
    <d v="2016-04-23T00:00:00"/>
    <d v="2016-04-27T00:00:00"/>
    <s v="Standard Class"/>
    <s v="AF-10870"/>
    <x v="578"/>
    <x v="0"/>
    <s v="United States"/>
    <s v="San Clemente"/>
    <x v="1"/>
    <n v="92672"/>
    <x v="1"/>
    <s v="OFF-BI-10002764"/>
    <x v="1"/>
    <x v="8"/>
    <s v="Recycled Pressboard Report Cover with Reinforced Top Hinge"/>
    <n v="18.088000000000001"/>
    <n v="7"/>
    <n v="0.2"/>
    <x v="2469"/>
    <x v="2"/>
    <x v="0"/>
    <x v="1"/>
    <x v="3"/>
  </r>
  <r>
    <n v="9669"/>
    <s v="CA-2016-126270"/>
    <d v="2016-04-23T00:00:00"/>
    <d v="2016-04-27T00:00:00"/>
    <s v="Standard Class"/>
    <s v="AF-10870"/>
    <x v="578"/>
    <x v="0"/>
    <s v="United States"/>
    <s v="San Clemente"/>
    <x v="1"/>
    <n v="92672"/>
    <x v="1"/>
    <s v="OFF-EN-10004386"/>
    <x v="1"/>
    <x v="12"/>
    <s v="Recycled Interoffice Envelopes with String and Button Closure, 10 x 13"/>
    <n v="71.97"/>
    <n v="3"/>
    <n v="0"/>
    <x v="4829"/>
    <x v="0"/>
    <x v="0"/>
    <x v="1"/>
    <x v="3"/>
  </r>
  <r>
    <n v="9670"/>
    <s v="CA-2017-145275"/>
    <d v="2017-04-02T00:00:00"/>
    <d v="2017-04-06T00:00:00"/>
    <s v="Standard Class"/>
    <s v="AH-10465"/>
    <x v="733"/>
    <x v="0"/>
    <s v="United States"/>
    <s v="Decatur"/>
    <x v="19"/>
    <n v="35601"/>
    <x v="0"/>
    <s v="OFF-LA-10001569"/>
    <x v="1"/>
    <x v="2"/>
    <s v="Avery 499"/>
    <n v="14.94"/>
    <n v="3"/>
    <n v="0"/>
    <x v="2557"/>
    <x v="0"/>
    <x v="3"/>
    <x v="1"/>
    <x v="3"/>
  </r>
  <r>
    <n v="9671"/>
    <s v="CA-2015-133396"/>
    <d v="2015-08-13T00:00:00"/>
    <d v="2015-08-15T00:00:00"/>
    <s v="First Class"/>
    <s v="GK-14620"/>
    <x v="136"/>
    <x v="1"/>
    <s v="United States"/>
    <s v="Greensboro"/>
    <x v="3"/>
    <n v="27405"/>
    <x v="0"/>
    <s v="OFF-AR-10001446"/>
    <x v="1"/>
    <x v="6"/>
    <s v="Newell 309"/>
    <n v="64.680000000000007"/>
    <n v="7"/>
    <n v="0.2"/>
    <x v="7107"/>
    <x v="2"/>
    <x v="1"/>
    <x v="2"/>
    <x v="6"/>
  </r>
  <r>
    <n v="9672"/>
    <s v="US-2017-140312"/>
    <d v="2017-11-13T00:00:00"/>
    <d v="2017-11-19T00:00:00"/>
    <s v="Standard Class"/>
    <s v="KL-16645"/>
    <x v="107"/>
    <x v="0"/>
    <s v="United States"/>
    <s v="Dublin"/>
    <x v="1"/>
    <n v="94568"/>
    <x v="1"/>
    <s v="TEC-PH-10003442"/>
    <x v="2"/>
    <x v="7"/>
    <s v="Samsung Replacement EH64AVFWE Premium Headset"/>
    <n v="22"/>
    <n v="5"/>
    <n v="0.2"/>
    <x v="1573"/>
    <x v="2"/>
    <x v="3"/>
    <x v="0"/>
    <x v="0"/>
  </r>
  <r>
    <n v="9673"/>
    <s v="CA-2016-114867"/>
    <d v="2016-12-23T00:00:00"/>
    <d v="2016-12-28T00:00:00"/>
    <s v="Standard Class"/>
    <s v="FM-14290"/>
    <x v="86"/>
    <x v="2"/>
    <s v="United States"/>
    <s v="Philadelphia"/>
    <x v="9"/>
    <n v="19143"/>
    <x v="3"/>
    <s v="OFF-PA-10000477"/>
    <x v="1"/>
    <x v="10"/>
    <s v="Xerox 1952"/>
    <n v="7.968"/>
    <n v="2"/>
    <n v="0.2"/>
    <x v="2026"/>
    <x v="2"/>
    <x v="0"/>
    <x v="0"/>
    <x v="4"/>
  </r>
  <r>
    <n v="9674"/>
    <s v="CA-2016-114867"/>
    <d v="2016-12-23T00:00:00"/>
    <d v="2016-12-28T00:00:00"/>
    <s v="Standard Class"/>
    <s v="FM-14290"/>
    <x v="86"/>
    <x v="2"/>
    <s v="United States"/>
    <s v="Philadelphia"/>
    <x v="9"/>
    <n v="19143"/>
    <x v="3"/>
    <s v="TEC-PH-10002645"/>
    <x v="2"/>
    <x v="7"/>
    <s v="LG G2"/>
    <n v="1499.97"/>
    <n v="5"/>
    <n v="0.4"/>
    <x v="7108"/>
    <x v="1"/>
    <x v="0"/>
    <x v="0"/>
    <x v="4"/>
  </r>
  <r>
    <n v="9675"/>
    <s v="US-2014-164644"/>
    <d v="2014-07-22T00:00:00"/>
    <d v="2014-07-24T00:00:00"/>
    <s v="Second Class"/>
    <s v="JL-15850"/>
    <x v="139"/>
    <x v="0"/>
    <s v="United States"/>
    <s v="Houston"/>
    <x v="5"/>
    <n v="77095"/>
    <x v="2"/>
    <s v="OFF-ST-10003123"/>
    <x v="1"/>
    <x v="4"/>
    <s v="Fellowes Bases and Tops For Staxonsteel/High-Stak Systems"/>
    <n v="26.632000000000001"/>
    <n v="1"/>
    <n v="0.2"/>
    <x v="7109"/>
    <x v="2"/>
    <x v="2"/>
    <x v="2"/>
    <x v="7"/>
  </r>
  <r>
    <n v="9676"/>
    <s v="CA-2016-137393"/>
    <d v="2016-05-06T00:00:00"/>
    <d v="2016-05-10T00:00:00"/>
    <s v="Standard Class"/>
    <s v="GM-14500"/>
    <x v="421"/>
    <x v="0"/>
    <s v="United States"/>
    <s v="Bakersfield"/>
    <x v="1"/>
    <n v="93309"/>
    <x v="1"/>
    <s v="FUR-FU-10001617"/>
    <x v="0"/>
    <x v="5"/>
    <s v="Executive Impressions 8-1/2&quot; Career Panel/Partition Cubicle Clock"/>
    <n v="41.6"/>
    <n v="4"/>
    <n v="0"/>
    <x v="7110"/>
    <x v="0"/>
    <x v="0"/>
    <x v="1"/>
    <x v="5"/>
  </r>
  <r>
    <n v="9677"/>
    <s v="US-2014-120175"/>
    <d v="2014-11-28T00:00:00"/>
    <d v="2014-12-03T00:00:00"/>
    <s v="Standard Class"/>
    <s v="MC-17635"/>
    <x v="637"/>
    <x v="1"/>
    <s v="United States"/>
    <s v="Richmond"/>
    <x v="14"/>
    <n v="47374"/>
    <x v="2"/>
    <s v="OFF-EN-10003862"/>
    <x v="1"/>
    <x v="12"/>
    <s v="Laser &amp; Ink Jet Business Envelopes"/>
    <n v="64.02"/>
    <n v="6"/>
    <n v="0"/>
    <x v="7111"/>
    <x v="0"/>
    <x v="2"/>
    <x v="0"/>
    <x v="0"/>
  </r>
  <r>
    <n v="9678"/>
    <s v="CA-2016-144785"/>
    <d v="2016-04-18T00:00:00"/>
    <d v="2016-04-23T00:00:00"/>
    <s v="Standard Class"/>
    <s v="CS-12490"/>
    <x v="703"/>
    <x v="1"/>
    <s v="United States"/>
    <s v="New York City"/>
    <x v="15"/>
    <n v="10009"/>
    <x v="3"/>
    <s v="OFF-AR-10001573"/>
    <x v="1"/>
    <x v="6"/>
    <s v="American Pencil"/>
    <n v="6.99"/>
    <n v="3"/>
    <n v="0"/>
    <x v="5256"/>
    <x v="0"/>
    <x v="0"/>
    <x v="1"/>
    <x v="3"/>
  </r>
  <r>
    <n v="9679"/>
    <s v="CA-2016-144785"/>
    <d v="2016-04-18T00:00:00"/>
    <d v="2016-04-23T00:00:00"/>
    <s v="Standard Class"/>
    <s v="CS-12490"/>
    <x v="703"/>
    <x v="1"/>
    <s v="United States"/>
    <s v="New York City"/>
    <x v="15"/>
    <n v="10009"/>
    <x v="3"/>
    <s v="OFF-SU-10004290"/>
    <x v="1"/>
    <x v="14"/>
    <s v="Acme Design Line 8&quot; Stainless Steel Bent Scissors w/Champagne Handles, 3-1/8&quot; Cut"/>
    <n v="6.84"/>
    <n v="1"/>
    <n v="0"/>
    <x v="5694"/>
    <x v="0"/>
    <x v="0"/>
    <x v="1"/>
    <x v="3"/>
  </r>
  <r>
    <n v="9680"/>
    <s v="CA-2015-130113"/>
    <d v="2015-12-27T00:00:00"/>
    <d v="2015-12-31T00:00:00"/>
    <s v="Standard Class"/>
    <s v="AH-10030"/>
    <x v="692"/>
    <x v="1"/>
    <s v="United States"/>
    <s v="San Francisco"/>
    <x v="1"/>
    <n v="94122"/>
    <x v="1"/>
    <s v="OFF-ST-10000046"/>
    <x v="1"/>
    <x v="4"/>
    <s v="Fellowes Super Stor/Drawer Files"/>
    <n v="323.10000000000002"/>
    <n v="2"/>
    <n v="0"/>
    <x v="2278"/>
    <x v="0"/>
    <x v="1"/>
    <x v="0"/>
    <x v="4"/>
  </r>
  <r>
    <n v="9681"/>
    <s v="CA-2015-130113"/>
    <d v="2015-12-27T00:00:00"/>
    <d v="2015-12-31T00:00:00"/>
    <s v="Standard Class"/>
    <s v="AH-10030"/>
    <x v="692"/>
    <x v="1"/>
    <s v="United States"/>
    <s v="San Francisco"/>
    <x v="1"/>
    <n v="94122"/>
    <x v="1"/>
    <s v="TEC-PH-10003505"/>
    <x v="2"/>
    <x v="7"/>
    <s v="Geemarc AmpliPOWER60"/>
    <n v="668.16"/>
    <n v="9"/>
    <n v="0.2"/>
    <x v="7112"/>
    <x v="2"/>
    <x v="1"/>
    <x v="0"/>
    <x v="4"/>
  </r>
  <r>
    <n v="9682"/>
    <s v="CA-2017-122770"/>
    <d v="2017-12-13T00:00:00"/>
    <d v="2017-12-18T00:00:00"/>
    <s v="Standard Class"/>
    <s v="EP-13915"/>
    <x v="212"/>
    <x v="0"/>
    <s v="United States"/>
    <s v="San Francisco"/>
    <x v="1"/>
    <n v="94122"/>
    <x v="1"/>
    <s v="OFF-LA-10004559"/>
    <x v="1"/>
    <x v="2"/>
    <s v="Avery 49"/>
    <n v="8.64"/>
    <n v="3"/>
    <n v="0"/>
    <x v="910"/>
    <x v="0"/>
    <x v="3"/>
    <x v="0"/>
    <x v="4"/>
  </r>
  <r>
    <n v="9683"/>
    <s v="CA-2017-122770"/>
    <d v="2017-12-13T00:00:00"/>
    <d v="2017-12-18T00:00:00"/>
    <s v="Standard Class"/>
    <s v="EP-13915"/>
    <x v="212"/>
    <x v="0"/>
    <s v="United States"/>
    <s v="San Francisco"/>
    <x v="1"/>
    <n v="94122"/>
    <x v="1"/>
    <s v="OFF-PA-10003172"/>
    <x v="1"/>
    <x v="10"/>
    <s v="Xerox 1996"/>
    <n v="38.880000000000003"/>
    <n v="6"/>
    <n v="0"/>
    <x v="812"/>
    <x v="0"/>
    <x v="3"/>
    <x v="0"/>
    <x v="4"/>
  </r>
  <r>
    <n v="9684"/>
    <s v="CA-2017-122770"/>
    <d v="2017-12-13T00:00:00"/>
    <d v="2017-12-18T00:00:00"/>
    <s v="Standard Class"/>
    <s v="EP-13915"/>
    <x v="212"/>
    <x v="0"/>
    <s v="United States"/>
    <s v="San Francisco"/>
    <x v="1"/>
    <n v="94122"/>
    <x v="1"/>
    <s v="FUR-FU-10001473"/>
    <x v="0"/>
    <x v="5"/>
    <s v="Eldon Executive Woodline II Desk Accessories, Mahogany"/>
    <n v="201.04"/>
    <n v="8"/>
    <n v="0"/>
    <x v="7113"/>
    <x v="0"/>
    <x v="3"/>
    <x v="0"/>
    <x v="4"/>
  </r>
  <r>
    <n v="9685"/>
    <s v="CA-2017-122770"/>
    <d v="2017-12-13T00:00:00"/>
    <d v="2017-12-18T00:00:00"/>
    <s v="Standard Class"/>
    <s v="EP-13915"/>
    <x v="212"/>
    <x v="0"/>
    <s v="United States"/>
    <s v="San Francisco"/>
    <x v="1"/>
    <n v="94122"/>
    <x v="1"/>
    <s v="OFF-PA-10000232"/>
    <x v="1"/>
    <x v="10"/>
    <s v="Xerox 1975"/>
    <n v="12.96"/>
    <n v="2"/>
    <n v="0"/>
    <x v="2027"/>
    <x v="0"/>
    <x v="3"/>
    <x v="0"/>
    <x v="4"/>
  </r>
  <r>
    <n v="9686"/>
    <s v="CA-2017-118668"/>
    <d v="2017-01-02T00:00:00"/>
    <d v="2017-01-04T00:00:00"/>
    <s v="Second Class"/>
    <s v="FW-14395"/>
    <x v="783"/>
    <x v="1"/>
    <s v="United States"/>
    <s v="Los Angeles"/>
    <x v="1"/>
    <n v="90032"/>
    <x v="1"/>
    <s v="TEC-AC-10000682"/>
    <x v="2"/>
    <x v="11"/>
    <s v="Kensington K72356US Mouse-in-a-Box USB Desktop Mouse"/>
    <n v="16.59"/>
    <n v="1"/>
    <n v="0"/>
    <x v="7114"/>
    <x v="0"/>
    <x v="3"/>
    <x v="3"/>
    <x v="9"/>
  </r>
  <r>
    <n v="9687"/>
    <s v="CA-2017-116498"/>
    <d v="2017-05-30T00:00:00"/>
    <d v="2017-06-03T00:00:00"/>
    <s v="Standard Class"/>
    <s v="KA-16525"/>
    <x v="567"/>
    <x v="0"/>
    <s v="United States"/>
    <s v="San Diego"/>
    <x v="1"/>
    <n v="92037"/>
    <x v="1"/>
    <s v="OFF-AR-10003405"/>
    <x v="1"/>
    <x v="6"/>
    <s v="Dixon My First Ticonderoga Pencil, #2"/>
    <n v="35.1"/>
    <n v="6"/>
    <n v="0"/>
    <x v="7115"/>
    <x v="0"/>
    <x v="3"/>
    <x v="1"/>
    <x v="5"/>
  </r>
  <r>
    <n v="9688"/>
    <s v="US-2017-130603"/>
    <d v="2017-09-30T00:00:00"/>
    <d v="2017-10-06T00:00:00"/>
    <s v="Standard Class"/>
    <s v="SC-20050"/>
    <x v="337"/>
    <x v="2"/>
    <s v="United States"/>
    <s v="Arlington"/>
    <x v="5"/>
    <n v="76017"/>
    <x v="2"/>
    <s v="OFF-BI-10000301"/>
    <x v="1"/>
    <x v="8"/>
    <s v="GBC Instant Report Kit"/>
    <n v="11.646000000000001"/>
    <n v="9"/>
    <n v="0.8"/>
    <x v="7116"/>
    <x v="1"/>
    <x v="3"/>
    <x v="2"/>
    <x v="8"/>
  </r>
  <r>
    <n v="9689"/>
    <s v="US-2017-135986"/>
    <d v="2017-06-20T00:00:00"/>
    <d v="2017-06-27T00:00:00"/>
    <s v="Standard Class"/>
    <s v="PG-18895"/>
    <x v="38"/>
    <x v="0"/>
    <s v="United States"/>
    <s v="Richmond"/>
    <x v="17"/>
    <n v="23223"/>
    <x v="0"/>
    <s v="OFF-PA-10001534"/>
    <x v="1"/>
    <x v="10"/>
    <s v="Xerox 230"/>
    <n v="32.4"/>
    <n v="5"/>
    <n v="0"/>
    <x v="56"/>
    <x v="0"/>
    <x v="3"/>
    <x v="1"/>
    <x v="1"/>
  </r>
  <r>
    <n v="9690"/>
    <s v="US-2017-135986"/>
    <d v="2017-06-20T00:00:00"/>
    <d v="2017-06-27T00:00:00"/>
    <s v="Standard Class"/>
    <s v="PG-18895"/>
    <x v="38"/>
    <x v="0"/>
    <s v="United States"/>
    <s v="Richmond"/>
    <x v="17"/>
    <n v="23223"/>
    <x v="0"/>
    <s v="TEC-PH-10003691"/>
    <x v="2"/>
    <x v="7"/>
    <s v="BlackBerry Q10"/>
    <n v="503.96"/>
    <n v="4"/>
    <n v="0"/>
    <x v="2052"/>
    <x v="0"/>
    <x v="3"/>
    <x v="1"/>
    <x v="1"/>
  </r>
  <r>
    <n v="9691"/>
    <s v="CA-2017-140536"/>
    <d v="2017-04-04T00:00:00"/>
    <d v="2017-04-05T00:00:00"/>
    <s v="First Class"/>
    <s v="TA-21385"/>
    <x v="638"/>
    <x v="2"/>
    <s v="United States"/>
    <s v="New York City"/>
    <x v="15"/>
    <n v="10035"/>
    <x v="3"/>
    <s v="OFF-AR-10001545"/>
    <x v="1"/>
    <x v="6"/>
    <s v="Newell 326"/>
    <n v="7.04"/>
    <n v="4"/>
    <n v="0"/>
    <x v="1025"/>
    <x v="0"/>
    <x v="3"/>
    <x v="1"/>
    <x v="3"/>
  </r>
  <r>
    <n v="9692"/>
    <s v="CA-2015-130183"/>
    <d v="2015-11-13T00:00:00"/>
    <d v="2015-11-17T00:00:00"/>
    <s v="Standard Class"/>
    <s v="PO-18850"/>
    <x v="138"/>
    <x v="0"/>
    <s v="United States"/>
    <s v="Houston"/>
    <x v="5"/>
    <n v="77041"/>
    <x v="2"/>
    <s v="FUR-BO-10001811"/>
    <x v="0"/>
    <x v="0"/>
    <s v="Atlantic Metals Mobile 5-Shelf Bookcases, Custom Colors"/>
    <n v="613.99919999999997"/>
    <n v="3"/>
    <n v="0.32"/>
    <x v="7117"/>
    <x v="1"/>
    <x v="1"/>
    <x v="0"/>
    <x v="0"/>
  </r>
  <r>
    <n v="9693"/>
    <s v="CA-2015-107902"/>
    <d v="2015-08-28T00:00:00"/>
    <d v="2015-09-02T00:00:00"/>
    <s v="Standard Class"/>
    <s v="SM-20950"/>
    <x v="416"/>
    <x v="1"/>
    <s v="United States"/>
    <s v="Fairfield"/>
    <x v="29"/>
    <n v="6824"/>
    <x v="3"/>
    <s v="OFF-ST-10001837"/>
    <x v="1"/>
    <x v="4"/>
    <s v="SAFCO Mobile Desk Side File, Wire Frame"/>
    <n v="470.36"/>
    <n v="11"/>
    <n v="0"/>
    <x v="7118"/>
    <x v="0"/>
    <x v="1"/>
    <x v="2"/>
    <x v="6"/>
  </r>
  <r>
    <n v="9694"/>
    <s v="CA-2017-130148"/>
    <d v="2017-09-24T00:00:00"/>
    <d v="2017-09-28T00:00:00"/>
    <s v="Second Class"/>
    <s v="NK-18490"/>
    <x v="71"/>
    <x v="2"/>
    <s v="United States"/>
    <s v="San Francisco"/>
    <x v="1"/>
    <n v="94110"/>
    <x v="1"/>
    <s v="OFF-PA-10000551"/>
    <x v="1"/>
    <x v="10"/>
    <s v="Array Memo Cubes"/>
    <n v="31.08"/>
    <n v="6"/>
    <n v="0"/>
    <x v="7119"/>
    <x v="0"/>
    <x v="3"/>
    <x v="2"/>
    <x v="8"/>
  </r>
  <r>
    <n v="9695"/>
    <s v="CA-2017-130148"/>
    <d v="2017-09-24T00:00:00"/>
    <d v="2017-09-28T00:00:00"/>
    <s v="Second Class"/>
    <s v="NK-18490"/>
    <x v="71"/>
    <x v="2"/>
    <s v="United States"/>
    <s v="San Francisco"/>
    <x v="1"/>
    <n v="94110"/>
    <x v="1"/>
    <s v="OFF-SU-10001574"/>
    <x v="1"/>
    <x v="14"/>
    <s v="Acme Value Line Scissors"/>
    <n v="7.3"/>
    <n v="2"/>
    <n v="0"/>
    <x v="558"/>
    <x v="0"/>
    <x v="3"/>
    <x v="2"/>
    <x v="8"/>
  </r>
  <r>
    <n v="9696"/>
    <s v="US-2016-151260"/>
    <d v="2016-12-11T00:00:00"/>
    <d v="2016-12-14T00:00:00"/>
    <s v="First Class"/>
    <s v="SC-20695"/>
    <x v="281"/>
    <x v="1"/>
    <s v="United States"/>
    <s v="Springfield"/>
    <x v="24"/>
    <n v="45503"/>
    <x v="3"/>
    <s v="OFF-AP-10002892"/>
    <x v="1"/>
    <x v="9"/>
    <s v="Belkin F5C206VTEL 6 Outlet Surge"/>
    <n v="73.536000000000001"/>
    <n v="4"/>
    <n v="0.2"/>
    <x v="7120"/>
    <x v="2"/>
    <x v="0"/>
    <x v="0"/>
    <x v="4"/>
  </r>
  <r>
    <n v="9697"/>
    <s v="CA-2014-144281"/>
    <d v="2014-06-10T00:00:00"/>
    <d v="2014-06-15T00:00:00"/>
    <s v="Second Class"/>
    <s v="HK-14890"/>
    <x v="96"/>
    <x v="1"/>
    <s v="United States"/>
    <s v="Detroit"/>
    <x v="12"/>
    <n v="48234"/>
    <x v="2"/>
    <s v="OFF-LA-10003930"/>
    <x v="1"/>
    <x v="2"/>
    <s v="Dot Matrix Printer Tape Reel Labels, White, 5000/Box"/>
    <n v="491.55"/>
    <n v="5"/>
    <n v="0"/>
    <x v="5452"/>
    <x v="0"/>
    <x v="2"/>
    <x v="1"/>
    <x v="1"/>
  </r>
  <r>
    <n v="9698"/>
    <s v="CA-2016-122511"/>
    <d v="2016-03-11T00:00:00"/>
    <d v="2016-03-11T00:00:00"/>
    <s v="Same Day"/>
    <s v="BT-11485"/>
    <x v="389"/>
    <x v="2"/>
    <s v="United States"/>
    <s v="Philadelphia"/>
    <x v="9"/>
    <n v="19140"/>
    <x v="3"/>
    <s v="FUR-FU-10001037"/>
    <x v="0"/>
    <x v="5"/>
    <s v="DAX Charcoal/Nickel-Tone Document Frame, 5 x 7"/>
    <n v="30.335999999999999"/>
    <n v="4"/>
    <n v="0.2"/>
    <x v="7121"/>
    <x v="2"/>
    <x v="0"/>
    <x v="3"/>
    <x v="10"/>
  </r>
  <r>
    <n v="9699"/>
    <s v="CA-2017-154116"/>
    <d v="2017-12-15T00:00:00"/>
    <d v="2017-12-19T00:00:00"/>
    <s v="Standard Class"/>
    <s v="KM-16660"/>
    <x v="730"/>
    <x v="0"/>
    <s v="United States"/>
    <s v="Inglewood"/>
    <x v="1"/>
    <n v="90301"/>
    <x v="1"/>
    <s v="OFF-PA-10004569"/>
    <x v="1"/>
    <x v="10"/>
    <s v="Wirebound Message Books, Two 4 1/4&quot; x 5&quot; Forms per Page"/>
    <n v="22.83"/>
    <n v="3"/>
    <n v="0"/>
    <x v="5646"/>
    <x v="0"/>
    <x v="3"/>
    <x v="0"/>
    <x v="4"/>
  </r>
  <r>
    <n v="9700"/>
    <s v="CA-2017-154116"/>
    <d v="2017-12-15T00:00:00"/>
    <d v="2017-12-19T00:00:00"/>
    <s v="Standard Class"/>
    <s v="KM-16660"/>
    <x v="730"/>
    <x v="0"/>
    <s v="United States"/>
    <s v="Inglewood"/>
    <x v="1"/>
    <n v="90301"/>
    <x v="1"/>
    <s v="OFF-AP-10000027"/>
    <x v="1"/>
    <x v="9"/>
    <s v="Hoover Commercial SteamVac"/>
    <n v="54.32"/>
    <n v="4"/>
    <n v="0"/>
    <x v="7122"/>
    <x v="0"/>
    <x v="3"/>
    <x v="0"/>
    <x v="4"/>
  </r>
  <r>
    <n v="9701"/>
    <s v="CA-2017-154116"/>
    <d v="2017-12-15T00:00:00"/>
    <d v="2017-12-19T00:00:00"/>
    <s v="Standard Class"/>
    <s v="KM-16660"/>
    <x v="730"/>
    <x v="0"/>
    <s v="United States"/>
    <s v="Inglewood"/>
    <x v="1"/>
    <n v="90301"/>
    <x v="1"/>
    <s v="TEC-PH-10000675"/>
    <x v="2"/>
    <x v="7"/>
    <s v="Panasonic KX TS3282B Corded phone"/>
    <n v="196.77600000000001"/>
    <n v="3"/>
    <n v="0.2"/>
    <x v="2235"/>
    <x v="2"/>
    <x v="3"/>
    <x v="0"/>
    <x v="4"/>
  </r>
  <r>
    <n v="9702"/>
    <s v="CA-2016-105291"/>
    <d v="2016-10-30T00:00:00"/>
    <d v="2016-11-04T00:00:00"/>
    <s v="Standard Class"/>
    <s v="SP-20920"/>
    <x v="727"/>
    <x v="0"/>
    <s v="United States"/>
    <s v="San Luis Obispo"/>
    <x v="1"/>
    <n v="93405"/>
    <x v="1"/>
    <s v="OFF-FA-10003059"/>
    <x v="1"/>
    <x v="13"/>
    <s v="Assorted Color Push Pins"/>
    <n v="3.62"/>
    <n v="2"/>
    <n v="0"/>
    <x v="4085"/>
    <x v="0"/>
    <x v="0"/>
    <x v="0"/>
    <x v="2"/>
  </r>
  <r>
    <n v="9703"/>
    <s v="CA-2017-147032"/>
    <d v="2017-07-31T00:00:00"/>
    <d v="2017-08-04T00:00:00"/>
    <s v="Standard Class"/>
    <s v="LB-16795"/>
    <x v="697"/>
    <x v="2"/>
    <s v="United States"/>
    <s v="Wilmington"/>
    <x v="13"/>
    <n v="19805"/>
    <x v="3"/>
    <s v="OFF-PA-10003256"/>
    <x v="1"/>
    <x v="10"/>
    <s v="Avery Personal Creations Heavyweight Cards"/>
    <n v="11.54"/>
    <n v="1"/>
    <n v="0"/>
    <x v="7123"/>
    <x v="0"/>
    <x v="3"/>
    <x v="2"/>
    <x v="7"/>
  </r>
  <r>
    <n v="9704"/>
    <s v="CA-2017-147032"/>
    <d v="2017-07-31T00:00:00"/>
    <d v="2017-08-04T00:00:00"/>
    <s v="Standard Class"/>
    <s v="LB-16795"/>
    <x v="697"/>
    <x v="2"/>
    <s v="United States"/>
    <s v="Wilmington"/>
    <x v="13"/>
    <n v="19805"/>
    <x v="3"/>
    <s v="OFF-BI-10003656"/>
    <x v="1"/>
    <x v="8"/>
    <s v="Fellowes PB200 Plastic Comb Binding Machine"/>
    <n v="849.95"/>
    <n v="5"/>
    <n v="0"/>
    <x v="7124"/>
    <x v="0"/>
    <x v="3"/>
    <x v="2"/>
    <x v="7"/>
  </r>
  <r>
    <n v="9705"/>
    <s v="CA-2017-147032"/>
    <d v="2017-07-31T00:00:00"/>
    <d v="2017-08-04T00:00:00"/>
    <s v="Standard Class"/>
    <s v="LB-16795"/>
    <x v="697"/>
    <x v="2"/>
    <s v="United States"/>
    <s v="Wilmington"/>
    <x v="13"/>
    <n v="19805"/>
    <x v="3"/>
    <s v="OFF-BI-10002897"/>
    <x v="1"/>
    <x v="8"/>
    <s v="Black Avery Memo-Size 3-Ring Binder, 5 1/2&quot; x 8 1/2&quot;"/>
    <n v="11.01"/>
    <n v="3"/>
    <n v="0"/>
    <x v="7125"/>
    <x v="0"/>
    <x v="3"/>
    <x v="2"/>
    <x v="7"/>
  </r>
  <r>
    <n v="9706"/>
    <s v="CA-2017-125990"/>
    <d v="2017-10-19T00:00:00"/>
    <d v="2017-10-23T00:00:00"/>
    <s v="Standard Class"/>
    <s v="JS-16030"/>
    <x v="559"/>
    <x v="0"/>
    <s v="United States"/>
    <s v="San Francisco"/>
    <x v="1"/>
    <n v="94122"/>
    <x v="1"/>
    <s v="OFF-BI-10004826"/>
    <x v="1"/>
    <x v="8"/>
    <s v="JM Magazine Binder"/>
    <n v="39.624000000000002"/>
    <n v="3"/>
    <n v="0.2"/>
    <x v="6488"/>
    <x v="2"/>
    <x v="3"/>
    <x v="0"/>
    <x v="2"/>
  </r>
  <r>
    <n v="9707"/>
    <s v="CA-2016-161746"/>
    <d v="2016-10-21T00:00:00"/>
    <d v="2016-10-27T00:00:00"/>
    <s v="Standard Class"/>
    <s v="CS-11950"/>
    <x v="229"/>
    <x v="0"/>
    <s v="United States"/>
    <s v="Los Angeles"/>
    <x v="1"/>
    <n v="90045"/>
    <x v="1"/>
    <s v="FUR-CH-10004626"/>
    <x v="0"/>
    <x v="1"/>
    <s v="Office Star Flex Back Scooter Chair with Aluminum Finish Frame"/>
    <n v="242.136"/>
    <n v="3"/>
    <n v="0.2"/>
    <x v="7126"/>
    <x v="2"/>
    <x v="0"/>
    <x v="0"/>
    <x v="2"/>
  </r>
  <r>
    <n v="9708"/>
    <s v="CA-2016-161746"/>
    <d v="2016-10-21T00:00:00"/>
    <d v="2016-10-27T00:00:00"/>
    <s v="Standard Class"/>
    <s v="CS-11950"/>
    <x v="229"/>
    <x v="0"/>
    <s v="United States"/>
    <s v="Los Angeles"/>
    <x v="1"/>
    <n v="90045"/>
    <x v="1"/>
    <s v="OFF-AR-10000390"/>
    <x v="1"/>
    <x v="6"/>
    <s v="Newell Chalk Holder"/>
    <n v="12.39"/>
    <n v="3"/>
    <n v="0"/>
    <x v="730"/>
    <x v="0"/>
    <x v="0"/>
    <x v="0"/>
    <x v="2"/>
  </r>
  <r>
    <n v="9709"/>
    <s v="CA-2016-161746"/>
    <d v="2016-10-21T00:00:00"/>
    <d v="2016-10-27T00:00:00"/>
    <s v="Standard Class"/>
    <s v="CS-11950"/>
    <x v="229"/>
    <x v="0"/>
    <s v="United States"/>
    <s v="Los Angeles"/>
    <x v="1"/>
    <n v="90045"/>
    <x v="1"/>
    <s v="FUR-FU-10003731"/>
    <x v="0"/>
    <x v="5"/>
    <s v="Eldon Expressions Wood and Plastic Desk Accessories, Oak"/>
    <n v="19.96"/>
    <n v="2"/>
    <n v="0"/>
    <x v="7127"/>
    <x v="0"/>
    <x v="0"/>
    <x v="0"/>
    <x v="2"/>
  </r>
  <r>
    <n v="9710"/>
    <s v="CA-2016-161746"/>
    <d v="2016-10-21T00:00:00"/>
    <d v="2016-10-27T00:00:00"/>
    <s v="Standard Class"/>
    <s v="CS-11950"/>
    <x v="229"/>
    <x v="0"/>
    <s v="United States"/>
    <s v="Los Angeles"/>
    <x v="1"/>
    <n v="90045"/>
    <x v="1"/>
    <s v="OFF-ST-10002743"/>
    <x v="1"/>
    <x v="4"/>
    <s v="SAFCO Boltless Steel Shelving"/>
    <n v="340.92"/>
    <n v="3"/>
    <n v="0"/>
    <x v="459"/>
    <x v="0"/>
    <x v="0"/>
    <x v="0"/>
    <x v="2"/>
  </r>
  <r>
    <n v="9711"/>
    <s v="CA-2014-114251"/>
    <d v="2014-11-05T00:00:00"/>
    <d v="2014-11-10T00:00:00"/>
    <s v="Standard Class"/>
    <s v="MD-17350"/>
    <x v="198"/>
    <x v="0"/>
    <s v="United States"/>
    <s v="Philadelphia"/>
    <x v="9"/>
    <n v="19143"/>
    <x v="3"/>
    <s v="FUR-FU-10001468"/>
    <x v="0"/>
    <x v="5"/>
    <s v="Tenex Antistatic Computer Chair Mats"/>
    <n v="273.56799999999998"/>
    <n v="2"/>
    <n v="0.2"/>
    <x v="7128"/>
    <x v="2"/>
    <x v="2"/>
    <x v="0"/>
    <x v="0"/>
  </r>
  <r>
    <n v="9712"/>
    <s v="CA-2014-114251"/>
    <d v="2014-11-05T00:00:00"/>
    <d v="2014-11-10T00:00:00"/>
    <s v="Standard Class"/>
    <s v="MD-17350"/>
    <x v="198"/>
    <x v="0"/>
    <s v="United States"/>
    <s v="Philadelphia"/>
    <x v="9"/>
    <n v="19143"/>
    <x v="3"/>
    <s v="OFF-BI-10003684"/>
    <x v="1"/>
    <x v="8"/>
    <s v="Wilson Jones Legal Size Ring Binders"/>
    <n v="13.194000000000001"/>
    <n v="2"/>
    <n v="0.7"/>
    <x v="7129"/>
    <x v="1"/>
    <x v="2"/>
    <x v="0"/>
    <x v="0"/>
  </r>
  <r>
    <n v="9713"/>
    <s v="CA-2014-114251"/>
    <d v="2014-11-05T00:00:00"/>
    <d v="2014-11-10T00:00:00"/>
    <s v="Standard Class"/>
    <s v="MD-17350"/>
    <x v="198"/>
    <x v="0"/>
    <s v="United States"/>
    <s v="Philadelphia"/>
    <x v="9"/>
    <n v="19143"/>
    <x v="3"/>
    <s v="OFF-ST-10003716"/>
    <x v="1"/>
    <x v="4"/>
    <s v="Tennsco Double-Tier Lockers"/>
    <n v="1080.096"/>
    <n v="6"/>
    <n v="0.2"/>
    <x v="7130"/>
    <x v="2"/>
    <x v="2"/>
    <x v="0"/>
    <x v="0"/>
  </r>
  <r>
    <n v="9714"/>
    <s v="CA-2014-114251"/>
    <d v="2014-11-05T00:00:00"/>
    <d v="2014-11-10T00:00:00"/>
    <s v="Standard Class"/>
    <s v="MD-17350"/>
    <x v="198"/>
    <x v="0"/>
    <s v="United States"/>
    <s v="Philadelphia"/>
    <x v="9"/>
    <n v="19143"/>
    <x v="3"/>
    <s v="TEC-AC-10001101"/>
    <x v="2"/>
    <x v="11"/>
    <s v="Sony 16GB Class 10 Micro SDHC R40 Memory Card"/>
    <n v="51.56"/>
    <n v="5"/>
    <n v="0.2"/>
    <x v="7131"/>
    <x v="2"/>
    <x v="2"/>
    <x v="0"/>
    <x v="0"/>
  </r>
  <r>
    <n v="9715"/>
    <s v="CA-2014-114251"/>
    <d v="2014-11-05T00:00:00"/>
    <d v="2014-11-10T00:00:00"/>
    <s v="Standard Class"/>
    <s v="MD-17350"/>
    <x v="198"/>
    <x v="0"/>
    <s v="United States"/>
    <s v="Philadelphia"/>
    <x v="9"/>
    <n v="19143"/>
    <x v="3"/>
    <s v="TEC-AC-10004864"/>
    <x v="2"/>
    <x v="11"/>
    <s v="Memorex Micro Travel Drive 32 GB"/>
    <n v="58.415999999999997"/>
    <n v="2"/>
    <n v="0.2"/>
    <x v="3118"/>
    <x v="2"/>
    <x v="2"/>
    <x v="0"/>
    <x v="0"/>
  </r>
  <r>
    <n v="9716"/>
    <s v="CA-2016-116379"/>
    <d v="2016-11-07T00:00:00"/>
    <d v="2016-11-12T00:00:00"/>
    <s v="Standard Class"/>
    <s v="LD-17005"/>
    <x v="436"/>
    <x v="0"/>
    <s v="United States"/>
    <s v="San Francisco"/>
    <x v="1"/>
    <n v="94122"/>
    <x v="1"/>
    <s v="OFF-BI-10001543"/>
    <x v="1"/>
    <x v="8"/>
    <s v="GBC VeloBinder Manual Binding System"/>
    <n v="57.584000000000003"/>
    <n v="2"/>
    <n v="0.2"/>
    <x v="7132"/>
    <x v="2"/>
    <x v="0"/>
    <x v="0"/>
    <x v="0"/>
  </r>
  <r>
    <n v="9717"/>
    <s v="US-2016-144477"/>
    <d v="2016-08-12T00:00:00"/>
    <d v="2016-08-14T00:00:00"/>
    <s v="Second Class"/>
    <s v="DB-13270"/>
    <x v="489"/>
    <x v="2"/>
    <s v="United States"/>
    <s v="Philadelphia"/>
    <x v="9"/>
    <n v="19134"/>
    <x v="3"/>
    <s v="OFF-AR-10000914"/>
    <x v="1"/>
    <x v="6"/>
    <s v="Boston 16765 Mini Stand Up Battery Pencil Sharpener"/>
    <n v="37.311999999999998"/>
    <n v="4"/>
    <n v="0.2"/>
    <x v="7133"/>
    <x v="2"/>
    <x v="0"/>
    <x v="2"/>
    <x v="6"/>
  </r>
  <r>
    <n v="9718"/>
    <s v="CA-2016-108210"/>
    <d v="2016-05-30T00:00:00"/>
    <d v="2016-05-31T00:00:00"/>
    <s v="Same Day"/>
    <s v="AT-10735"/>
    <x v="247"/>
    <x v="0"/>
    <s v="United States"/>
    <s v="Houston"/>
    <x v="5"/>
    <n v="77041"/>
    <x v="2"/>
    <s v="TEC-PH-10002293"/>
    <x v="2"/>
    <x v="7"/>
    <s v="Anker 36W 4-Port USB Wall Charger Travel Power Adapter for iPhone 5s 5c 5"/>
    <n v="79.959999999999994"/>
    <n v="5"/>
    <n v="0.2"/>
    <x v="7134"/>
    <x v="2"/>
    <x v="0"/>
    <x v="1"/>
    <x v="5"/>
  </r>
  <r>
    <n v="9719"/>
    <s v="CA-2016-108210"/>
    <d v="2016-05-30T00:00:00"/>
    <d v="2016-05-31T00:00:00"/>
    <s v="Same Day"/>
    <s v="AT-10735"/>
    <x v="247"/>
    <x v="0"/>
    <s v="United States"/>
    <s v="Houston"/>
    <x v="5"/>
    <n v="77041"/>
    <x v="2"/>
    <s v="TEC-AC-10000109"/>
    <x v="2"/>
    <x v="11"/>
    <s v="Sony Micro Vault Click 16 GB USB 2.0 Flash Drive"/>
    <n v="223.96"/>
    <n v="5"/>
    <n v="0.2"/>
    <x v="7135"/>
    <x v="2"/>
    <x v="0"/>
    <x v="1"/>
    <x v="5"/>
  </r>
  <r>
    <n v="9720"/>
    <s v="CA-2017-166835"/>
    <d v="2017-11-12T00:00:00"/>
    <d v="2017-11-14T00:00:00"/>
    <s v="Second Class"/>
    <s v="DK-13375"/>
    <x v="589"/>
    <x v="0"/>
    <s v="United States"/>
    <s v="Lancaster"/>
    <x v="9"/>
    <n v="17602"/>
    <x v="3"/>
    <s v="OFF-ST-10002574"/>
    <x v="1"/>
    <x v="4"/>
    <s v="SAFCO Commercial Wire Shelving, Black"/>
    <n v="221.024"/>
    <n v="2"/>
    <n v="0.2"/>
    <x v="3484"/>
    <x v="2"/>
    <x v="3"/>
    <x v="0"/>
    <x v="0"/>
  </r>
  <r>
    <n v="9721"/>
    <s v="CA-2016-119641"/>
    <d v="2016-09-22T00:00:00"/>
    <d v="2016-09-26T00:00:00"/>
    <s v="Standard Class"/>
    <s v="CS-12250"/>
    <x v="294"/>
    <x v="1"/>
    <s v="United States"/>
    <s v="Green Bay"/>
    <x v="6"/>
    <n v="54302"/>
    <x v="2"/>
    <s v="FUR-FU-10002445"/>
    <x v="0"/>
    <x v="5"/>
    <s v="DAX Two-Tone Rosewood/Black Document Frame, Desktop, 5 x 7"/>
    <n v="18.96"/>
    <n v="2"/>
    <n v="0"/>
    <x v="2605"/>
    <x v="0"/>
    <x v="0"/>
    <x v="2"/>
    <x v="8"/>
  </r>
  <r>
    <n v="9722"/>
    <s v="CA-2016-105781"/>
    <d v="2016-02-16T00:00:00"/>
    <d v="2016-02-20T00:00:00"/>
    <s v="Standard Class"/>
    <s v="JF-15565"/>
    <x v="535"/>
    <x v="0"/>
    <s v="United States"/>
    <s v="New York City"/>
    <x v="15"/>
    <n v="10024"/>
    <x v="3"/>
    <s v="FUR-CH-10001802"/>
    <x v="0"/>
    <x v="1"/>
    <s v="Hon Every-Day Chair Series Swivel Task Chairs"/>
    <n v="326.64600000000002"/>
    <n v="3"/>
    <n v="0.1"/>
    <x v="7136"/>
    <x v="3"/>
    <x v="0"/>
    <x v="3"/>
    <x v="11"/>
  </r>
  <r>
    <n v="9723"/>
    <s v="CA-2016-105781"/>
    <d v="2016-02-16T00:00:00"/>
    <d v="2016-02-20T00:00:00"/>
    <s v="Standard Class"/>
    <s v="JF-15565"/>
    <x v="535"/>
    <x v="0"/>
    <s v="United States"/>
    <s v="New York City"/>
    <x v="15"/>
    <n v="10024"/>
    <x v="3"/>
    <s v="TEC-AC-10003628"/>
    <x v="2"/>
    <x v="11"/>
    <s v="Logitech 910-002974 M325 Wireless Mouse for Web Scrolling"/>
    <n v="89.97"/>
    <n v="3"/>
    <n v="0"/>
    <x v="6627"/>
    <x v="0"/>
    <x v="0"/>
    <x v="3"/>
    <x v="11"/>
  </r>
  <r>
    <n v="9724"/>
    <s v="CA-2014-101364"/>
    <d v="2014-12-22T00:00:00"/>
    <d v="2014-12-26T00:00:00"/>
    <s v="Standard Class"/>
    <s v="TW-21025"/>
    <x v="69"/>
    <x v="2"/>
    <s v="United States"/>
    <s v="New York City"/>
    <x v="15"/>
    <n v="10011"/>
    <x v="3"/>
    <s v="OFF-BI-10003984"/>
    <x v="1"/>
    <x v="8"/>
    <s v="Lock-Up Easel 'Spel-Binder'"/>
    <n v="296.71199999999999"/>
    <n v="13"/>
    <n v="0.2"/>
    <x v="7137"/>
    <x v="2"/>
    <x v="2"/>
    <x v="0"/>
    <x v="4"/>
  </r>
  <r>
    <n v="9725"/>
    <s v="CA-2015-117898"/>
    <d v="2015-12-05T00:00:00"/>
    <d v="2015-12-11T00:00:00"/>
    <s v="Standard Class"/>
    <s v="TB-21250"/>
    <x v="621"/>
    <x v="0"/>
    <s v="United States"/>
    <s v="Bloomington"/>
    <x v="10"/>
    <n v="61701"/>
    <x v="2"/>
    <s v="OFF-EN-10004459"/>
    <x v="1"/>
    <x v="12"/>
    <s v="Security-Tint Envelopes"/>
    <n v="12.224"/>
    <n v="2"/>
    <n v="0.2"/>
    <x v="2228"/>
    <x v="2"/>
    <x v="1"/>
    <x v="0"/>
    <x v="4"/>
  </r>
  <r>
    <n v="9726"/>
    <s v="CA-2017-142293"/>
    <d v="2017-09-17T00:00:00"/>
    <d v="2017-09-20T00:00:00"/>
    <s v="First Class"/>
    <s v="SC-20380"/>
    <x v="618"/>
    <x v="0"/>
    <s v="United States"/>
    <s v="Boise"/>
    <x v="45"/>
    <n v="83704"/>
    <x v="1"/>
    <s v="TEC-AC-10001109"/>
    <x v="2"/>
    <x v="11"/>
    <s v="Logitech Trackman Marble Mouse"/>
    <n v="89.97"/>
    <n v="3"/>
    <n v="0"/>
    <x v="1368"/>
    <x v="0"/>
    <x v="3"/>
    <x v="2"/>
    <x v="8"/>
  </r>
  <r>
    <n v="9727"/>
    <s v="CA-2017-167395"/>
    <d v="2017-12-02T00:00:00"/>
    <d v="2017-12-04T00:00:00"/>
    <s v="First Class"/>
    <s v="KM-16720"/>
    <x v="27"/>
    <x v="0"/>
    <s v="United States"/>
    <s v="Lowell"/>
    <x v="31"/>
    <n v="1852"/>
    <x v="3"/>
    <s v="OFF-AP-10001293"/>
    <x v="1"/>
    <x v="9"/>
    <s v="Belkin 8 Outlet Surge Protector"/>
    <n v="286.86"/>
    <n v="7"/>
    <n v="0"/>
    <x v="7138"/>
    <x v="0"/>
    <x v="3"/>
    <x v="0"/>
    <x v="4"/>
  </r>
  <r>
    <n v="9728"/>
    <s v="CA-2017-167395"/>
    <d v="2017-12-02T00:00:00"/>
    <d v="2017-12-04T00:00:00"/>
    <s v="First Class"/>
    <s v="KM-16720"/>
    <x v="27"/>
    <x v="0"/>
    <s v="United States"/>
    <s v="Lowell"/>
    <x v="31"/>
    <n v="1852"/>
    <x v="3"/>
    <s v="TEC-PH-10004977"/>
    <x v="2"/>
    <x v="7"/>
    <s v="GE 30524EE4"/>
    <n v="979.95"/>
    <n v="5"/>
    <n v="0"/>
    <x v="7139"/>
    <x v="0"/>
    <x v="3"/>
    <x v="0"/>
    <x v="4"/>
  </r>
  <r>
    <n v="9729"/>
    <s v="CA-2017-167395"/>
    <d v="2017-12-02T00:00:00"/>
    <d v="2017-12-04T00:00:00"/>
    <s v="First Class"/>
    <s v="KM-16720"/>
    <x v="27"/>
    <x v="0"/>
    <s v="United States"/>
    <s v="Lowell"/>
    <x v="31"/>
    <n v="1852"/>
    <x v="3"/>
    <s v="OFF-SU-10001935"/>
    <x v="1"/>
    <x v="14"/>
    <s v="Staple remover"/>
    <n v="4.3600000000000003"/>
    <n v="2"/>
    <n v="0"/>
    <x v="6381"/>
    <x v="0"/>
    <x v="3"/>
    <x v="0"/>
    <x v="4"/>
  </r>
  <r>
    <n v="9730"/>
    <s v="CA-2014-111962"/>
    <d v="2014-09-29T00:00:00"/>
    <d v="2014-10-04T00:00:00"/>
    <s v="Standard Class"/>
    <s v="EB-14170"/>
    <x v="432"/>
    <x v="0"/>
    <s v="United States"/>
    <s v="Seattle"/>
    <x v="4"/>
    <n v="98115"/>
    <x v="1"/>
    <s v="OFF-BI-10001308"/>
    <x v="1"/>
    <x v="8"/>
    <s v="GBC Standard Plastic Binding Systems' Combs"/>
    <n v="10.048"/>
    <n v="2"/>
    <n v="0.2"/>
    <x v="4224"/>
    <x v="2"/>
    <x v="2"/>
    <x v="2"/>
    <x v="8"/>
  </r>
  <r>
    <n v="9731"/>
    <s v="CA-2014-111962"/>
    <d v="2014-09-29T00:00:00"/>
    <d v="2014-10-04T00:00:00"/>
    <s v="Standard Class"/>
    <s v="EB-14170"/>
    <x v="432"/>
    <x v="0"/>
    <s v="United States"/>
    <s v="Seattle"/>
    <x v="4"/>
    <n v="98115"/>
    <x v="1"/>
    <s v="OFF-ST-10000046"/>
    <x v="1"/>
    <x v="4"/>
    <s v="Fellowes Super Stor/Drawer Files"/>
    <n v="807.75"/>
    <n v="5"/>
    <n v="0"/>
    <x v="7140"/>
    <x v="0"/>
    <x v="2"/>
    <x v="2"/>
    <x v="8"/>
  </r>
  <r>
    <n v="9732"/>
    <s v="CA-2017-124261"/>
    <d v="2017-11-14T00:00:00"/>
    <d v="2017-11-19T00:00:00"/>
    <s v="Standard Class"/>
    <s v="JE-15715"/>
    <x v="555"/>
    <x v="0"/>
    <s v="United States"/>
    <s v="Los Angeles"/>
    <x v="1"/>
    <n v="90049"/>
    <x v="1"/>
    <s v="OFF-AR-10003504"/>
    <x v="1"/>
    <x v="6"/>
    <s v="Newell 347"/>
    <n v="34.24"/>
    <n v="8"/>
    <n v="0"/>
    <x v="7141"/>
    <x v="0"/>
    <x v="3"/>
    <x v="0"/>
    <x v="0"/>
  </r>
  <r>
    <n v="9733"/>
    <s v="CA-2014-114321"/>
    <d v="2014-08-20T00:00:00"/>
    <d v="2014-08-25T00:00:00"/>
    <s v="Standard Class"/>
    <s v="NC-18535"/>
    <x v="714"/>
    <x v="1"/>
    <s v="United States"/>
    <s v="Hampton"/>
    <x v="17"/>
    <n v="23666"/>
    <x v="0"/>
    <s v="FUR-CH-10001797"/>
    <x v="0"/>
    <x v="1"/>
    <s v="Safco Chair Connectors, 6/Carton"/>
    <n v="500.24"/>
    <n v="13"/>
    <n v="0"/>
    <x v="7142"/>
    <x v="0"/>
    <x v="2"/>
    <x v="2"/>
    <x v="6"/>
  </r>
  <r>
    <n v="9734"/>
    <s v="CA-2014-114321"/>
    <d v="2014-08-20T00:00:00"/>
    <d v="2014-08-25T00:00:00"/>
    <s v="Standard Class"/>
    <s v="NC-18535"/>
    <x v="714"/>
    <x v="1"/>
    <s v="United States"/>
    <s v="Hampton"/>
    <x v="17"/>
    <n v="23666"/>
    <x v="0"/>
    <s v="OFF-PA-10000246"/>
    <x v="1"/>
    <x v="10"/>
    <s v="Riverleaf Stik-Withit Designer Note Cubes"/>
    <n v="20.12"/>
    <n v="2"/>
    <n v="0"/>
    <x v="7143"/>
    <x v="0"/>
    <x v="2"/>
    <x v="2"/>
    <x v="6"/>
  </r>
  <r>
    <n v="9735"/>
    <s v="CA-2014-114321"/>
    <d v="2014-08-20T00:00:00"/>
    <d v="2014-08-25T00:00:00"/>
    <s v="Standard Class"/>
    <s v="NC-18535"/>
    <x v="714"/>
    <x v="1"/>
    <s v="United States"/>
    <s v="Hampton"/>
    <x v="17"/>
    <n v="23666"/>
    <x v="0"/>
    <s v="OFF-BI-10001359"/>
    <x v="1"/>
    <x v="8"/>
    <s v="GBC DocuBind TL300 Electric Binding System"/>
    <n v="896.99"/>
    <n v="1"/>
    <n v="0"/>
    <x v="7144"/>
    <x v="0"/>
    <x v="2"/>
    <x v="2"/>
    <x v="6"/>
  </r>
  <r>
    <n v="9736"/>
    <s v="CA-2014-128062"/>
    <d v="2014-11-19T00:00:00"/>
    <d v="2014-11-22T00:00:00"/>
    <s v="Second Class"/>
    <s v="AD-10180"/>
    <x v="57"/>
    <x v="2"/>
    <s v="United States"/>
    <s v="Philadelphia"/>
    <x v="9"/>
    <n v="19134"/>
    <x v="3"/>
    <s v="OFF-PA-10001583"/>
    <x v="1"/>
    <x v="10"/>
    <s v="1/4 Fold Party Design Invitations &amp; White Envelopes, 24 8-1/2&quot; X 11&quot; Cards, 25 Env./Pack"/>
    <n v="5.88"/>
    <n v="1"/>
    <n v="0.2"/>
    <x v="7145"/>
    <x v="2"/>
    <x v="2"/>
    <x v="0"/>
    <x v="0"/>
  </r>
  <r>
    <n v="9737"/>
    <s v="US-2015-100069"/>
    <d v="2015-06-29T00:00:00"/>
    <d v="2015-07-03T00:00:00"/>
    <s v="Standard Class"/>
    <s v="NF-18475"/>
    <x v="739"/>
    <x v="2"/>
    <s v="United States"/>
    <s v="Omaha"/>
    <x v="8"/>
    <n v="68104"/>
    <x v="2"/>
    <s v="TEC-PH-10004667"/>
    <x v="2"/>
    <x v="7"/>
    <s v="Cisco 8x8 Inc. 6753i IP Business Phone System"/>
    <n v="269.98"/>
    <n v="2"/>
    <n v="0"/>
    <x v="7146"/>
    <x v="0"/>
    <x v="1"/>
    <x v="1"/>
    <x v="1"/>
  </r>
  <r>
    <n v="9738"/>
    <s v="CA-2017-129294"/>
    <d v="2017-03-16T00:00:00"/>
    <d v="2017-03-21T00:00:00"/>
    <s v="Standard Class"/>
    <s v="KD-16615"/>
    <x v="629"/>
    <x v="1"/>
    <s v="United States"/>
    <s v="Los Angeles"/>
    <x v="1"/>
    <n v="90032"/>
    <x v="1"/>
    <s v="OFF-ST-10002615"/>
    <x v="1"/>
    <x v="4"/>
    <s v="Dual Level, Single-Width Filing Carts"/>
    <n v="310.12"/>
    <n v="2"/>
    <n v="0"/>
    <x v="2555"/>
    <x v="0"/>
    <x v="3"/>
    <x v="3"/>
    <x v="10"/>
  </r>
  <r>
    <n v="9739"/>
    <s v="CA-2017-129294"/>
    <d v="2017-03-16T00:00:00"/>
    <d v="2017-03-21T00:00:00"/>
    <s v="Standard Class"/>
    <s v="KD-16615"/>
    <x v="629"/>
    <x v="1"/>
    <s v="United States"/>
    <s v="Los Angeles"/>
    <x v="1"/>
    <n v="90032"/>
    <x v="1"/>
    <s v="OFF-BI-10004236"/>
    <x v="1"/>
    <x v="8"/>
    <s v="XtraLife ClearVue Slant-D Ring Binder, White, 3&quot;"/>
    <n v="70.463999999999999"/>
    <n v="6"/>
    <n v="0.2"/>
    <x v="7147"/>
    <x v="2"/>
    <x v="3"/>
    <x v="3"/>
    <x v="10"/>
  </r>
  <r>
    <n v="9740"/>
    <s v="CA-2017-129294"/>
    <d v="2017-03-16T00:00:00"/>
    <d v="2017-03-21T00:00:00"/>
    <s v="Standard Class"/>
    <s v="KD-16615"/>
    <x v="629"/>
    <x v="1"/>
    <s v="United States"/>
    <s v="Los Angeles"/>
    <x v="1"/>
    <n v="90032"/>
    <x v="1"/>
    <s v="OFF-BI-10001757"/>
    <x v="1"/>
    <x v="8"/>
    <s v="Pressboard Hanging Data Binders for Unburst Sheets"/>
    <n v="19.68"/>
    <n v="5"/>
    <n v="0.2"/>
    <x v="5066"/>
    <x v="2"/>
    <x v="3"/>
    <x v="3"/>
    <x v="10"/>
  </r>
  <r>
    <n v="9741"/>
    <s v="CA-2017-129294"/>
    <d v="2017-03-16T00:00:00"/>
    <d v="2017-03-21T00:00:00"/>
    <s v="Standard Class"/>
    <s v="KD-16615"/>
    <x v="629"/>
    <x v="1"/>
    <s v="United States"/>
    <s v="Los Angeles"/>
    <x v="1"/>
    <n v="90032"/>
    <x v="1"/>
    <s v="OFF-AP-10001154"/>
    <x v="1"/>
    <x v="9"/>
    <s v="Bionaire Personal Warm Mist Humidifier/Vaporizer"/>
    <n v="140.66999999999999"/>
    <n v="3"/>
    <n v="0"/>
    <x v="7148"/>
    <x v="0"/>
    <x v="3"/>
    <x v="3"/>
    <x v="10"/>
  </r>
  <r>
    <n v="9742"/>
    <s v="CA-2015-117086"/>
    <d v="2015-11-08T00:00:00"/>
    <d v="2015-11-12T00:00:00"/>
    <s v="Standard Class"/>
    <s v="QJ-19255"/>
    <x v="425"/>
    <x v="1"/>
    <s v="United States"/>
    <s v="Burlington"/>
    <x v="42"/>
    <n v="5408"/>
    <x v="3"/>
    <s v="FUR-BO-10004834"/>
    <x v="0"/>
    <x v="0"/>
    <s v="Riverside Palais Royal Lawyers Bookcase, Royale Cherry Finish"/>
    <n v="4404.8999999999996"/>
    <n v="5"/>
    <n v="0"/>
    <x v="7149"/>
    <x v="0"/>
    <x v="1"/>
    <x v="0"/>
    <x v="0"/>
  </r>
  <r>
    <n v="9743"/>
    <s v="CA-2017-131303"/>
    <d v="2017-11-28T00:00:00"/>
    <d v="2017-12-02T00:00:00"/>
    <s v="Standard Class"/>
    <s v="EP-13915"/>
    <x v="212"/>
    <x v="0"/>
    <s v="United States"/>
    <s v="San Diego"/>
    <x v="1"/>
    <n v="92037"/>
    <x v="1"/>
    <s v="OFF-LA-10001074"/>
    <x v="1"/>
    <x v="2"/>
    <s v="Round Specialty Laser Printer Labels"/>
    <n v="62.65"/>
    <n v="5"/>
    <n v="0"/>
    <x v="7150"/>
    <x v="0"/>
    <x v="3"/>
    <x v="0"/>
    <x v="0"/>
  </r>
  <r>
    <n v="9744"/>
    <s v="CA-2016-137127"/>
    <d v="2016-06-16T00:00:00"/>
    <d v="2016-06-22T00:00:00"/>
    <s v="Standard Class"/>
    <s v="JJ-15445"/>
    <x v="370"/>
    <x v="0"/>
    <s v="United States"/>
    <s v="Newark"/>
    <x v="13"/>
    <n v="19711"/>
    <x v="3"/>
    <s v="OFF-LA-10001641"/>
    <x v="1"/>
    <x v="2"/>
    <s v="Avery 518"/>
    <n v="9.4499999999999993"/>
    <n v="3"/>
    <n v="0"/>
    <x v="3063"/>
    <x v="0"/>
    <x v="0"/>
    <x v="1"/>
    <x v="1"/>
  </r>
  <r>
    <n v="9745"/>
    <s v="CA-2017-141782"/>
    <d v="2017-01-21T00:00:00"/>
    <d v="2017-01-25T00:00:00"/>
    <s v="Standard Class"/>
    <s v="BE-11410"/>
    <x v="648"/>
    <x v="0"/>
    <s v="United States"/>
    <s v="Aurora"/>
    <x v="10"/>
    <n v="60505"/>
    <x v="2"/>
    <s v="OFF-EN-10002230"/>
    <x v="1"/>
    <x v="12"/>
    <s v="Airmail Envelopes"/>
    <n v="268.57600000000002"/>
    <n v="4"/>
    <n v="0.2"/>
    <x v="7151"/>
    <x v="2"/>
    <x v="3"/>
    <x v="3"/>
    <x v="9"/>
  </r>
  <r>
    <n v="9746"/>
    <s v="CA-2017-137505"/>
    <d v="2017-11-24T00:00:00"/>
    <d v="2017-11-24T00:00:00"/>
    <s v="Same Day"/>
    <s v="BP-11290"/>
    <x v="443"/>
    <x v="0"/>
    <s v="United States"/>
    <s v="Los Angeles"/>
    <x v="1"/>
    <n v="90008"/>
    <x v="1"/>
    <s v="FUR-TA-10000617"/>
    <x v="0"/>
    <x v="3"/>
    <s v="Hon Practical Foundations 30 x 60 Training Table, Light Gray/Charcoal"/>
    <n v="364.08"/>
    <n v="2"/>
    <n v="0.2"/>
    <x v="865"/>
    <x v="2"/>
    <x v="3"/>
    <x v="0"/>
    <x v="0"/>
  </r>
  <r>
    <n v="9747"/>
    <s v="CA-2017-137505"/>
    <d v="2017-11-24T00:00:00"/>
    <d v="2017-11-24T00:00:00"/>
    <s v="Same Day"/>
    <s v="BP-11290"/>
    <x v="443"/>
    <x v="0"/>
    <s v="United States"/>
    <s v="Los Angeles"/>
    <x v="1"/>
    <n v="90008"/>
    <x v="1"/>
    <s v="FUR-TA-10001676"/>
    <x v="0"/>
    <x v="3"/>
    <s v="Hon 61000 Series Interactive Training Tables"/>
    <n v="71.087999999999994"/>
    <n v="2"/>
    <n v="0.2"/>
    <x v="4631"/>
    <x v="2"/>
    <x v="3"/>
    <x v="0"/>
    <x v="0"/>
  </r>
  <r>
    <n v="9748"/>
    <s v="US-2014-140914"/>
    <d v="2014-11-11T00:00:00"/>
    <d v="2014-11-15T00:00:00"/>
    <s v="Standard Class"/>
    <s v="BH-11710"/>
    <x v="3"/>
    <x v="0"/>
    <s v="United States"/>
    <s v="Chicago"/>
    <x v="10"/>
    <n v="60653"/>
    <x v="2"/>
    <s v="FUR-FU-10000175"/>
    <x v="0"/>
    <x v="5"/>
    <s v="DAX Wood Document Frame."/>
    <n v="10.984"/>
    <n v="2"/>
    <n v="0.6"/>
    <x v="7152"/>
    <x v="1"/>
    <x v="2"/>
    <x v="0"/>
    <x v="0"/>
  </r>
  <r>
    <n v="9749"/>
    <s v="US-2014-140914"/>
    <d v="2014-11-11T00:00:00"/>
    <d v="2014-11-15T00:00:00"/>
    <s v="Standard Class"/>
    <s v="BH-11710"/>
    <x v="3"/>
    <x v="0"/>
    <s v="United States"/>
    <s v="Chicago"/>
    <x v="10"/>
    <n v="60653"/>
    <x v="2"/>
    <s v="FUR-CH-10003379"/>
    <x v="0"/>
    <x v="1"/>
    <s v="Global Commerce Series High-Back Swivel/Tilt Chairs"/>
    <n v="797.94399999999996"/>
    <n v="4"/>
    <n v="0.3"/>
    <x v="869"/>
    <x v="1"/>
    <x v="2"/>
    <x v="0"/>
    <x v="0"/>
  </r>
  <r>
    <n v="9750"/>
    <s v="CA-2016-158358"/>
    <d v="2016-03-04T00:00:00"/>
    <d v="2016-03-08T00:00:00"/>
    <s v="Standard Class"/>
    <s v="EM-13810"/>
    <x v="613"/>
    <x v="1"/>
    <s v="United States"/>
    <s v="Dover"/>
    <x v="38"/>
    <n v="3820"/>
    <x v="3"/>
    <s v="TEC-AC-10002567"/>
    <x v="2"/>
    <x v="11"/>
    <s v="Logitech G602 Wireless Gaming Mouse"/>
    <n v="159.97999999999999"/>
    <n v="2"/>
    <n v="0"/>
    <x v="471"/>
    <x v="0"/>
    <x v="0"/>
    <x v="3"/>
    <x v="10"/>
  </r>
  <r>
    <n v="9751"/>
    <s v="CA-2016-113390"/>
    <d v="2016-10-11T00:00:00"/>
    <d v="2016-10-15T00:00:00"/>
    <s v="Standard Class"/>
    <s v="EP-13915"/>
    <x v="212"/>
    <x v="0"/>
    <s v="United States"/>
    <s v="Chicago"/>
    <x v="10"/>
    <n v="60610"/>
    <x v="2"/>
    <s v="OFF-AR-10003183"/>
    <x v="1"/>
    <x v="6"/>
    <s v="Avery Fluorescent Highlighter Four-Color Set"/>
    <n v="5.3440000000000003"/>
    <n v="2"/>
    <n v="0.2"/>
    <x v="7153"/>
    <x v="2"/>
    <x v="0"/>
    <x v="0"/>
    <x v="2"/>
  </r>
  <r>
    <n v="9752"/>
    <s v="CA-2016-113390"/>
    <d v="2016-10-11T00:00:00"/>
    <d v="2016-10-15T00:00:00"/>
    <s v="Standard Class"/>
    <s v="EP-13915"/>
    <x v="212"/>
    <x v="0"/>
    <s v="United States"/>
    <s v="Chicago"/>
    <x v="10"/>
    <n v="60610"/>
    <x v="2"/>
    <s v="OFF-AR-10001446"/>
    <x v="1"/>
    <x v="6"/>
    <s v="Newell 309"/>
    <n v="27.72"/>
    <n v="3"/>
    <n v="0.2"/>
    <x v="7154"/>
    <x v="2"/>
    <x v="0"/>
    <x v="0"/>
    <x v="2"/>
  </r>
  <r>
    <n v="9753"/>
    <s v="US-2016-158680"/>
    <d v="2016-07-01T00:00:00"/>
    <d v="2016-07-02T00:00:00"/>
    <s v="First Class"/>
    <s v="NZ-18565"/>
    <x v="125"/>
    <x v="2"/>
    <s v="United States"/>
    <s v="Seattle"/>
    <x v="4"/>
    <n v="98115"/>
    <x v="1"/>
    <s v="OFF-BI-10000145"/>
    <x v="1"/>
    <x v="8"/>
    <s v="Zipper Ring Binder Pockets"/>
    <n v="2.496"/>
    <n v="1"/>
    <n v="0.2"/>
    <x v="7155"/>
    <x v="2"/>
    <x v="0"/>
    <x v="2"/>
    <x v="7"/>
  </r>
  <r>
    <n v="9754"/>
    <s v="CA-2017-113705"/>
    <d v="2017-03-27T00:00:00"/>
    <d v="2017-03-29T00:00:00"/>
    <s v="Second Class"/>
    <s v="LC-16870"/>
    <x v="48"/>
    <x v="0"/>
    <s v="United States"/>
    <s v="Richmond"/>
    <x v="17"/>
    <n v="23223"/>
    <x v="0"/>
    <s v="OFF-LA-10000476"/>
    <x v="1"/>
    <x v="2"/>
    <s v="Avery 05222 Permanent Self-Adhesive File Folder Labels for Typewriters, on Rolls, White, 250/Roll"/>
    <n v="8.26"/>
    <n v="2"/>
    <n v="0"/>
    <x v="349"/>
    <x v="0"/>
    <x v="3"/>
    <x v="3"/>
    <x v="10"/>
  </r>
  <r>
    <n v="9755"/>
    <s v="CA-2017-113705"/>
    <d v="2017-03-27T00:00:00"/>
    <d v="2017-03-29T00:00:00"/>
    <s v="Second Class"/>
    <s v="LC-16870"/>
    <x v="48"/>
    <x v="0"/>
    <s v="United States"/>
    <s v="Richmond"/>
    <x v="17"/>
    <n v="23223"/>
    <x v="0"/>
    <s v="OFF-BI-10001679"/>
    <x v="1"/>
    <x v="8"/>
    <s v="GBC Instant Index System for Binding Systems"/>
    <n v="17.760000000000002"/>
    <n v="2"/>
    <n v="0"/>
    <x v="210"/>
    <x v="0"/>
    <x v="3"/>
    <x v="3"/>
    <x v="10"/>
  </r>
  <r>
    <n v="9756"/>
    <s v="CA-2017-113705"/>
    <d v="2017-03-27T00:00:00"/>
    <d v="2017-03-29T00:00:00"/>
    <s v="Second Class"/>
    <s v="LC-16870"/>
    <x v="48"/>
    <x v="0"/>
    <s v="United States"/>
    <s v="Richmond"/>
    <x v="17"/>
    <n v="23223"/>
    <x v="0"/>
    <s v="OFF-ST-10001128"/>
    <x v="1"/>
    <x v="4"/>
    <s v="Carina Mini System Audio Rack, Model AR050B"/>
    <n v="332.94"/>
    <n v="3"/>
    <n v="0"/>
    <x v="5113"/>
    <x v="0"/>
    <x v="3"/>
    <x v="3"/>
    <x v="10"/>
  </r>
  <r>
    <n v="9757"/>
    <s v="CA-2017-113705"/>
    <d v="2017-03-27T00:00:00"/>
    <d v="2017-03-29T00:00:00"/>
    <s v="Second Class"/>
    <s v="LC-16870"/>
    <x v="48"/>
    <x v="0"/>
    <s v="United States"/>
    <s v="Richmond"/>
    <x v="17"/>
    <n v="23223"/>
    <x v="0"/>
    <s v="FUR-TA-10002533"/>
    <x v="0"/>
    <x v="3"/>
    <s v="BPI Conference Tables"/>
    <n v="292.10000000000002"/>
    <n v="2"/>
    <n v="0"/>
    <x v="7156"/>
    <x v="0"/>
    <x v="3"/>
    <x v="3"/>
    <x v="10"/>
  </r>
  <r>
    <n v="9758"/>
    <s v="CA-2017-113705"/>
    <d v="2017-03-27T00:00:00"/>
    <d v="2017-03-29T00:00:00"/>
    <s v="Second Class"/>
    <s v="LC-16870"/>
    <x v="48"/>
    <x v="0"/>
    <s v="United States"/>
    <s v="Richmond"/>
    <x v="17"/>
    <n v="23223"/>
    <x v="0"/>
    <s v="TEC-PH-10004006"/>
    <x v="2"/>
    <x v="7"/>
    <s v="Panasonic KX - TS880B Telephone"/>
    <n v="206.1"/>
    <n v="5"/>
    <n v="0"/>
    <x v="7157"/>
    <x v="0"/>
    <x v="3"/>
    <x v="3"/>
    <x v="10"/>
  </r>
  <r>
    <n v="9759"/>
    <s v="CA-2017-113705"/>
    <d v="2017-03-27T00:00:00"/>
    <d v="2017-03-29T00:00:00"/>
    <s v="Second Class"/>
    <s v="LC-16870"/>
    <x v="48"/>
    <x v="0"/>
    <s v="United States"/>
    <s v="Richmond"/>
    <x v="17"/>
    <n v="23223"/>
    <x v="0"/>
    <s v="OFF-PA-10002615"/>
    <x v="1"/>
    <x v="10"/>
    <s v="Ampad Gold Fibre Wirebound Steno Books, 6&quot; x 9&quot;, Gregg Ruled"/>
    <n v="17.64"/>
    <n v="4"/>
    <n v="0"/>
    <x v="5350"/>
    <x v="0"/>
    <x v="3"/>
    <x v="3"/>
    <x v="10"/>
  </r>
  <r>
    <n v="9760"/>
    <s v="CA-2016-146913"/>
    <d v="2016-10-31T00:00:00"/>
    <d v="2016-11-05T00:00:00"/>
    <s v="Standard Class"/>
    <s v="SF-20965"/>
    <x v="245"/>
    <x v="1"/>
    <s v="United States"/>
    <s v="San Francisco"/>
    <x v="1"/>
    <n v="94109"/>
    <x v="1"/>
    <s v="FUR-CH-10001854"/>
    <x v="0"/>
    <x v="1"/>
    <s v="Office Star - Professional Matrix Back Chair with 2-to-1 Synchro Tilt and Mesh Fabric Seat"/>
    <n v="1403.92"/>
    <n v="5"/>
    <n v="0.2"/>
    <x v="5448"/>
    <x v="2"/>
    <x v="0"/>
    <x v="0"/>
    <x v="2"/>
  </r>
  <r>
    <n v="9761"/>
    <s v="CA-2017-159135"/>
    <d v="2017-11-04T00:00:00"/>
    <d v="2017-11-08T00:00:00"/>
    <s v="Standard Class"/>
    <s v="KM-16375"/>
    <x v="454"/>
    <x v="2"/>
    <s v="United States"/>
    <s v="Springdale"/>
    <x v="36"/>
    <n v="72762"/>
    <x v="0"/>
    <s v="OFF-AR-10000657"/>
    <x v="1"/>
    <x v="6"/>
    <s v="Binney &amp; Smith inkTank Desk Highlighter, Chisel Tip, Yellow, 12/Box"/>
    <n v="4.3"/>
    <n v="2"/>
    <n v="0"/>
    <x v="7158"/>
    <x v="0"/>
    <x v="3"/>
    <x v="0"/>
    <x v="0"/>
  </r>
  <r>
    <n v="9762"/>
    <s v="CA-2014-121762"/>
    <d v="2014-02-14T00:00:00"/>
    <d v="2014-02-18T00:00:00"/>
    <s v="Standard Class"/>
    <s v="ML-17395"/>
    <x v="504"/>
    <x v="1"/>
    <s v="United States"/>
    <s v="Seattle"/>
    <x v="4"/>
    <n v="98103"/>
    <x v="1"/>
    <s v="TEC-AC-10000736"/>
    <x v="2"/>
    <x v="11"/>
    <s v="Logitech G600 MMO Gaming Mouse"/>
    <n v="239.97"/>
    <n v="3"/>
    <n v="0"/>
    <x v="6173"/>
    <x v="0"/>
    <x v="2"/>
    <x v="3"/>
    <x v="11"/>
  </r>
  <r>
    <n v="9763"/>
    <s v="CA-2014-121762"/>
    <d v="2014-02-14T00:00:00"/>
    <d v="2014-02-18T00:00:00"/>
    <s v="Standard Class"/>
    <s v="ML-17395"/>
    <x v="504"/>
    <x v="1"/>
    <s v="United States"/>
    <s v="Seattle"/>
    <x v="4"/>
    <n v="98103"/>
    <x v="1"/>
    <s v="OFF-AP-10001293"/>
    <x v="1"/>
    <x v="9"/>
    <s v="Belkin 8 Outlet Surge Protector"/>
    <n v="81.96"/>
    <n v="2"/>
    <n v="0"/>
    <x v="990"/>
    <x v="0"/>
    <x v="2"/>
    <x v="3"/>
    <x v="11"/>
  </r>
  <r>
    <n v="9764"/>
    <s v="CA-2014-121762"/>
    <d v="2014-02-14T00:00:00"/>
    <d v="2014-02-18T00:00:00"/>
    <s v="Standard Class"/>
    <s v="ML-17395"/>
    <x v="504"/>
    <x v="1"/>
    <s v="United States"/>
    <s v="Seattle"/>
    <x v="4"/>
    <n v="98103"/>
    <x v="1"/>
    <s v="OFF-SU-10000157"/>
    <x v="1"/>
    <x v="14"/>
    <s v="Compact Automatic Electric Letter Opener"/>
    <n v="238.62"/>
    <n v="2"/>
    <n v="0"/>
    <x v="4713"/>
    <x v="0"/>
    <x v="2"/>
    <x v="3"/>
    <x v="11"/>
  </r>
  <r>
    <n v="9765"/>
    <s v="CA-2014-123855"/>
    <d v="2014-06-18T00:00:00"/>
    <d v="2014-06-23T00:00:00"/>
    <s v="Standard Class"/>
    <s v="MC-18100"/>
    <x v="498"/>
    <x v="0"/>
    <s v="United States"/>
    <s v="Los Angeles"/>
    <x v="1"/>
    <n v="90036"/>
    <x v="1"/>
    <s v="TEC-PH-10000215"/>
    <x v="2"/>
    <x v="7"/>
    <s v="Plantronics Cordless Phone Headset with In-line Volume - M214C"/>
    <n v="139.80000000000001"/>
    <n v="5"/>
    <n v="0.2"/>
    <x v="7159"/>
    <x v="2"/>
    <x v="2"/>
    <x v="1"/>
    <x v="1"/>
  </r>
  <r>
    <n v="9766"/>
    <s v="CA-2017-101959"/>
    <d v="2017-02-28T00:00:00"/>
    <d v="2017-03-06T00:00:00"/>
    <s v="Standard Class"/>
    <s v="DB-13660"/>
    <x v="551"/>
    <x v="0"/>
    <s v="United States"/>
    <s v="Middletown"/>
    <x v="29"/>
    <n v="6457"/>
    <x v="3"/>
    <s v="OFF-BI-10001757"/>
    <x v="1"/>
    <x v="8"/>
    <s v="Pressboard Hanging Data Binders for Unburst Sheets"/>
    <n v="9.84"/>
    <n v="2"/>
    <n v="0"/>
    <x v="7160"/>
    <x v="0"/>
    <x v="3"/>
    <x v="3"/>
    <x v="11"/>
  </r>
  <r>
    <n v="9767"/>
    <s v="CA-2017-101959"/>
    <d v="2017-02-28T00:00:00"/>
    <d v="2017-03-06T00:00:00"/>
    <s v="Standard Class"/>
    <s v="DB-13660"/>
    <x v="551"/>
    <x v="0"/>
    <s v="United States"/>
    <s v="Middletown"/>
    <x v="29"/>
    <n v="6457"/>
    <x v="3"/>
    <s v="OFF-PA-10002137"/>
    <x v="1"/>
    <x v="10"/>
    <s v="Southworth 100% Résumé Paper, 24lb."/>
    <n v="7.78"/>
    <n v="1"/>
    <n v="0"/>
    <x v="6788"/>
    <x v="0"/>
    <x v="3"/>
    <x v="3"/>
    <x v="11"/>
  </r>
  <r>
    <n v="9768"/>
    <s v="CA-2017-102659"/>
    <d v="2017-12-09T00:00:00"/>
    <d v="2017-12-15T00:00:00"/>
    <s v="Standard Class"/>
    <s v="LW-17215"/>
    <x v="560"/>
    <x v="0"/>
    <s v="United States"/>
    <s v="Grand Rapids"/>
    <x v="12"/>
    <n v="49505"/>
    <x v="2"/>
    <s v="OFF-BI-10000088"/>
    <x v="1"/>
    <x v="8"/>
    <s v="GBC Imprintable Covers"/>
    <n v="54.9"/>
    <n v="5"/>
    <n v="0"/>
    <x v="5546"/>
    <x v="0"/>
    <x v="3"/>
    <x v="0"/>
    <x v="4"/>
  </r>
  <r>
    <n v="9769"/>
    <s v="CA-2017-142328"/>
    <d v="2017-12-07T00:00:00"/>
    <d v="2017-12-14T00:00:00"/>
    <s v="Standard Class"/>
    <s v="TC-21535"/>
    <x v="426"/>
    <x v="2"/>
    <s v="United States"/>
    <s v="San Francisco"/>
    <x v="1"/>
    <n v="94122"/>
    <x v="1"/>
    <s v="OFF-PA-10000380"/>
    <x v="1"/>
    <x v="10"/>
    <s v="REDIFORM Incoming/Outgoing Call Register, 11&quot; X 8 1/2&quot;, 100 Messages"/>
    <n v="50.04"/>
    <n v="6"/>
    <n v="0"/>
    <x v="7161"/>
    <x v="0"/>
    <x v="3"/>
    <x v="0"/>
    <x v="4"/>
  </r>
  <r>
    <n v="9770"/>
    <s v="CA-2016-123533"/>
    <d v="2016-11-24T00:00:00"/>
    <d v="2016-11-30T00:00:00"/>
    <s v="Standard Class"/>
    <s v="SC-20050"/>
    <x v="337"/>
    <x v="2"/>
    <s v="United States"/>
    <s v="Hialeah"/>
    <x v="2"/>
    <n v="33012"/>
    <x v="0"/>
    <s v="FUR-BO-10001619"/>
    <x v="0"/>
    <x v="0"/>
    <s v="O'Sullivan Cherrywood Estates Traditional Bookcase"/>
    <n v="339.92"/>
    <n v="5"/>
    <n v="0.2"/>
    <x v="7162"/>
    <x v="2"/>
    <x v="0"/>
    <x v="0"/>
    <x v="0"/>
  </r>
  <r>
    <n v="9771"/>
    <s v="CA-2016-123533"/>
    <d v="2016-11-24T00:00:00"/>
    <d v="2016-11-30T00:00:00"/>
    <s v="Standard Class"/>
    <s v="SC-20050"/>
    <x v="337"/>
    <x v="2"/>
    <s v="United States"/>
    <s v="Hialeah"/>
    <x v="2"/>
    <n v="33012"/>
    <x v="0"/>
    <s v="OFF-PA-10001609"/>
    <x v="1"/>
    <x v="10"/>
    <s v="Tops Wirebound Message Log Books"/>
    <n v="10.528"/>
    <n v="4"/>
    <n v="0.2"/>
    <x v="7163"/>
    <x v="2"/>
    <x v="0"/>
    <x v="0"/>
    <x v="0"/>
  </r>
  <r>
    <n v="9772"/>
    <s v="CA-2016-123533"/>
    <d v="2016-11-24T00:00:00"/>
    <d v="2016-11-30T00:00:00"/>
    <s v="Standard Class"/>
    <s v="SC-20050"/>
    <x v="337"/>
    <x v="2"/>
    <s v="United States"/>
    <s v="Hialeah"/>
    <x v="2"/>
    <n v="33012"/>
    <x v="0"/>
    <s v="OFF-AP-10002765"/>
    <x v="1"/>
    <x v="9"/>
    <s v="Fellowes Advanced Computer Series Surge Protectors"/>
    <n v="42.384"/>
    <n v="2"/>
    <n v="0.2"/>
    <x v="7164"/>
    <x v="2"/>
    <x v="0"/>
    <x v="0"/>
    <x v="0"/>
  </r>
  <r>
    <n v="9773"/>
    <s v="CA-2016-104983"/>
    <d v="2016-07-03T00:00:00"/>
    <d v="2016-07-03T00:00:00"/>
    <s v="Same Day"/>
    <s v="FM-14215"/>
    <x v="524"/>
    <x v="1"/>
    <s v="United States"/>
    <s v="Philadelphia"/>
    <x v="9"/>
    <n v="19143"/>
    <x v="3"/>
    <s v="OFF-PA-10000167"/>
    <x v="1"/>
    <x v="10"/>
    <s v="Xerox 1925"/>
    <n v="123.92"/>
    <n v="5"/>
    <n v="0.2"/>
    <x v="5643"/>
    <x v="2"/>
    <x v="0"/>
    <x v="2"/>
    <x v="7"/>
  </r>
  <r>
    <n v="9774"/>
    <s v="CA-2016-160234"/>
    <d v="2016-06-26T00:00:00"/>
    <d v="2016-07-03T00:00:00"/>
    <s v="Standard Class"/>
    <s v="PF-19225"/>
    <x v="418"/>
    <x v="0"/>
    <s v="United States"/>
    <s v="Atlanta"/>
    <x v="32"/>
    <n v="30318"/>
    <x v="0"/>
    <s v="TEC-PH-10004434"/>
    <x v="2"/>
    <x v="7"/>
    <s v="Cisco IP Phone 7961G VoIP phone - Dark gray"/>
    <n v="135.94999999999999"/>
    <n v="1"/>
    <n v="0"/>
    <x v="7165"/>
    <x v="0"/>
    <x v="0"/>
    <x v="1"/>
    <x v="1"/>
  </r>
  <r>
    <n v="9775"/>
    <s v="CA-2014-169019"/>
    <d v="2014-07-26T00:00:00"/>
    <d v="2014-07-30T00:00:00"/>
    <s v="Standard Class"/>
    <s v="LF-17185"/>
    <x v="166"/>
    <x v="0"/>
    <s v="United States"/>
    <s v="San Antonio"/>
    <x v="5"/>
    <n v="78207"/>
    <x v="2"/>
    <s v="OFF-BI-10004995"/>
    <x v="1"/>
    <x v="8"/>
    <s v="GBC DocuBind P400 Electric Binding System"/>
    <n v="2177.5839999999998"/>
    <n v="8"/>
    <n v="0.8"/>
    <x v="7166"/>
    <x v="1"/>
    <x v="2"/>
    <x v="2"/>
    <x v="7"/>
  </r>
  <r>
    <n v="9776"/>
    <s v="CA-2014-169019"/>
    <d v="2014-07-26T00:00:00"/>
    <d v="2014-07-30T00:00:00"/>
    <s v="Standard Class"/>
    <s v="LF-17185"/>
    <x v="166"/>
    <x v="0"/>
    <s v="United States"/>
    <s v="San Antonio"/>
    <x v="5"/>
    <n v="78207"/>
    <x v="2"/>
    <s v="FUR-FU-10004666"/>
    <x v="0"/>
    <x v="5"/>
    <s v="DAX Clear Channel Poster Frame"/>
    <n v="17.495999999999999"/>
    <n v="3"/>
    <n v="0.6"/>
    <x v="7167"/>
    <x v="1"/>
    <x v="2"/>
    <x v="2"/>
    <x v="7"/>
  </r>
  <r>
    <n v="9777"/>
    <s v="CA-2014-169019"/>
    <d v="2014-07-26T00:00:00"/>
    <d v="2014-07-30T00:00:00"/>
    <s v="Standard Class"/>
    <s v="LF-17185"/>
    <x v="166"/>
    <x v="0"/>
    <s v="United States"/>
    <s v="San Antonio"/>
    <x v="5"/>
    <n v="78207"/>
    <x v="2"/>
    <s v="OFF-BI-10001524"/>
    <x v="1"/>
    <x v="8"/>
    <s v="GBC Premium Transparent Covers with Diagonal Lined Pattern"/>
    <n v="16.783999999999999"/>
    <n v="4"/>
    <n v="0.8"/>
    <x v="7168"/>
    <x v="1"/>
    <x v="2"/>
    <x v="2"/>
    <x v="7"/>
  </r>
  <r>
    <n v="9778"/>
    <s v="CA-2014-169019"/>
    <d v="2014-07-26T00:00:00"/>
    <d v="2014-07-30T00:00:00"/>
    <s v="Standard Class"/>
    <s v="LF-17185"/>
    <x v="166"/>
    <x v="0"/>
    <s v="United States"/>
    <s v="San Antonio"/>
    <x v="5"/>
    <n v="78207"/>
    <x v="2"/>
    <s v="TEC-AC-10002076"/>
    <x v="2"/>
    <x v="11"/>
    <s v="Microsoft Natural Keyboard Elite"/>
    <n v="431.13600000000002"/>
    <n v="9"/>
    <n v="0.2"/>
    <x v="7169"/>
    <x v="2"/>
    <x v="2"/>
    <x v="2"/>
    <x v="7"/>
  </r>
  <r>
    <n v="9779"/>
    <s v="CA-2014-169019"/>
    <d v="2014-07-26T00:00:00"/>
    <d v="2014-07-30T00:00:00"/>
    <s v="Standard Class"/>
    <s v="LF-17185"/>
    <x v="166"/>
    <x v="0"/>
    <s v="United States"/>
    <s v="San Antonio"/>
    <x v="5"/>
    <n v="78207"/>
    <x v="2"/>
    <s v="OFF-BI-10001679"/>
    <x v="1"/>
    <x v="8"/>
    <s v="GBC Instant Index System for Binding Systems"/>
    <n v="8.8800000000000008"/>
    <n v="5"/>
    <n v="0.8"/>
    <x v="7170"/>
    <x v="1"/>
    <x v="2"/>
    <x v="2"/>
    <x v="7"/>
  </r>
  <r>
    <n v="9780"/>
    <s v="CA-2014-169019"/>
    <d v="2014-07-26T00:00:00"/>
    <d v="2014-07-30T00:00:00"/>
    <s v="Standard Class"/>
    <s v="LF-17185"/>
    <x v="166"/>
    <x v="0"/>
    <s v="United States"/>
    <s v="San Antonio"/>
    <x v="5"/>
    <n v="78207"/>
    <x v="2"/>
    <s v="OFF-AP-10003281"/>
    <x v="1"/>
    <x v="9"/>
    <s v="Acco 6 Outlet Guardian Standard Surge Suppressor"/>
    <n v="4.8360000000000003"/>
    <n v="2"/>
    <n v="0.8"/>
    <x v="7171"/>
    <x v="1"/>
    <x v="2"/>
    <x v="2"/>
    <x v="7"/>
  </r>
  <r>
    <n v="9781"/>
    <s v="CA-2016-153178"/>
    <d v="2016-09-14T00:00:00"/>
    <d v="2016-09-18T00:00:00"/>
    <s v="Standard Class"/>
    <s v="CL-12565"/>
    <x v="52"/>
    <x v="0"/>
    <s v="United States"/>
    <s v="Long Beach"/>
    <x v="15"/>
    <n v="11561"/>
    <x v="3"/>
    <s v="TEC-PH-10001944"/>
    <x v="2"/>
    <x v="7"/>
    <s v="Wi-Ex zBoost YX540 Cellular Phone Signal Booster"/>
    <n v="437.85"/>
    <n v="3"/>
    <n v="0"/>
    <x v="2020"/>
    <x v="0"/>
    <x v="0"/>
    <x v="2"/>
    <x v="8"/>
  </r>
  <r>
    <n v="9782"/>
    <s v="CA-2016-153178"/>
    <d v="2016-09-14T00:00:00"/>
    <d v="2016-09-18T00:00:00"/>
    <s v="Standard Class"/>
    <s v="CL-12565"/>
    <x v="52"/>
    <x v="0"/>
    <s v="United States"/>
    <s v="Long Beach"/>
    <x v="15"/>
    <n v="11561"/>
    <x v="3"/>
    <s v="OFF-BI-10004390"/>
    <x v="1"/>
    <x v="8"/>
    <s v="GBC DocuBind 200 Manual Binding Machine"/>
    <n v="673.56799999999998"/>
    <n v="2"/>
    <n v="0.2"/>
    <x v="2002"/>
    <x v="2"/>
    <x v="0"/>
    <x v="2"/>
    <x v="8"/>
  </r>
  <r>
    <n v="9783"/>
    <s v="CA-2015-149748"/>
    <d v="2015-05-31T00:00:00"/>
    <d v="2015-06-02T00:00:00"/>
    <s v="Second Class"/>
    <s v="EM-13825"/>
    <x v="605"/>
    <x v="1"/>
    <s v="United States"/>
    <s v="Paterson"/>
    <x v="30"/>
    <n v="7501"/>
    <x v="3"/>
    <s v="OFF-PA-10002120"/>
    <x v="1"/>
    <x v="10"/>
    <s v="Xerox 1889"/>
    <n v="274.8"/>
    <n v="5"/>
    <n v="0"/>
    <x v="4910"/>
    <x v="0"/>
    <x v="1"/>
    <x v="1"/>
    <x v="5"/>
  </r>
  <r>
    <n v="9784"/>
    <s v="CA-2015-149748"/>
    <d v="2015-05-31T00:00:00"/>
    <d v="2015-06-02T00:00:00"/>
    <s v="Second Class"/>
    <s v="EM-13825"/>
    <x v="605"/>
    <x v="1"/>
    <s v="United States"/>
    <s v="Paterson"/>
    <x v="30"/>
    <n v="7501"/>
    <x v="3"/>
    <s v="OFF-ST-10004340"/>
    <x v="1"/>
    <x v="4"/>
    <s v="Fellowes Mobile File Cart, Black"/>
    <n v="62.18"/>
    <n v="1"/>
    <n v="0"/>
    <x v="1065"/>
    <x v="0"/>
    <x v="1"/>
    <x v="1"/>
    <x v="5"/>
  </r>
  <r>
    <n v="9785"/>
    <s v="CA-2015-149748"/>
    <d v="2015-05-31T00:00:00"/>
    <d v="2015-06-02T00:00:00"/>
    <s v="Second Class"/>
    <s v="EM-13825"/>
    <x v="605"/>
    <x v="1"/>
    <s v="United States"/>
    <s v="Paterson"/>
    <x v="30"/>
    <n v="7501"/>
    <x v="3"/>
    <s v="FUR-FU-10001847"/>
    <x v="0"/>
    <x v="5"/>
    <s v="Eldon Image Series Black Desk Accessories"/>
    <n v="8.2799999999999994"/>
    <n v="2"/>
    <n v="0"/>
    <x v="7172"/>
    <x v="0"/>
    <x v="1"/>
    <x v="1"/>
    <x v="5"/>
  </r>
  <r>
    <n v="9786"/>
    <s v="CA-2015-155635"/>
    <d v="2015-05-09T00:00:00"/>
    <d v="2015-05-13T00:00:00"/>
    <s v="Standard Class"/>
    <s v="ME-17725"/>
    <x v="250"/>
    <x v="0"/>
    <s v="United States"/>
    <s v="Louisville"/>
    <x v="0"/>
    <n v="40214"/>
    <x v="0"/>
    <s v="OFF-BI-10000962"/>
    <x v="1"/>
    <x v="8"/>
    <s v="Acco Flexible ACCOHIDE Square Ring Data Binder, Dark Blue, 11 1/2&quot; X 14&quot; 7/8&quot;"/>
    <n v="48.81"/>
    <n v="3"/>
    <n v="0"/>
    <x v="7173"/>
    <x v="0"/>
    <x v="1"/>
    <x v="1"/>
    <x v="5"/>
  </r>
  <r>
    <n v="9787"/>
    <s v="US-2014-114377"/>
    <d v="2014-11-05T00:00:00"/>
    <d v="2014-11-05T00:00:00"/>
    <s v="Same Day"/>
    <s v="BG-11035"/>
    <x v="767"/>
    <x v="0"/>
    <s v="United States"/>
    <s v="Hampton"/>
    <x v="17"/>
    <n v="23666"/>
    <x v="0"/>
    <s v="FUR-CH-10004754"/>
    <x v="0"/>
    <x v="1"/>
    <s v="Global Stack Chair with Arms, Black"/>
    <n v="149.9"/>
    <n v="5"/>
    <n v="0"/>
    <x v="7174"/>
    <x v="0"/>
    <x v="2"/>
    <x v="0"/>
    <x v="0"/>
  </r>
  <r>
    <n v="9788"/>
    <s v="CA-2017-144491"/>
    <d v="2017-03-27T00:00:00"/>
    <d v="2017-04-01T00:00:00"/>
    <s v="Standard Class"/>
    <s v="CJ-12010"/>
    <x v="170"/>
    <x v="0"/>
    <s v="United States"/>
    <s v="Houston"/>
    <x v="5"/>
    <n v="77070"/>
    <x v="2"/>
    <s v="FUR-BO-10001811"/>
    <x v="0"/>
    <x v="0"/>
    <s v="Atlantic Metals Mobile 5-Shelf Bookcases, Custom Colors"/>
    <n v="1023.332"/>
    <n v="5"/>
    <n v="0.32"/>
    <x v="7175"/>
    <x v="1"/>
    <x v="3"/>
    <x v="3"/>
    <x v="10"/>
  </r>
  <r>
    <n v="9789"/>
    <s v="CA-2017-144491"/>
    <d v="2017-03-27T00:00:00"/>
    <d v="2017-04-01T00:00:00"/>
    <s v="Standard Class"/>
    <s v="CJ-12010"/>
    <x v="170"/>
    <x v="0"/>
    <s v="United States"/>
    <s v="Houston"/>
    <x v="5"/>
    <n v="77070"/>
    <x v="2"/>
    <s v="FUR-CH-10004063"/>
    <x v="0"/>
    <x v="1"/>
    <s v="Global Deluxe High-Back Manager's Chair"/>
    <n v="600.55799999999999"/>
    <n v="3"/>
    <n v="0.3"/>
    <x v="123"/>
    <x v="1"/>
    <x v="3"/>
    <x v="3"/>
    <x v="10"/>
  </r>
  <r>
    <n v="9790"/>
    <s v="CA-2017-144491"/>
    <d v="2017-03-27T00:00:00"/>
    <d v="2017-04-01T00:00:00"/>
    <s v="Standard Class"/>
    <s v="CJ-12010"/>
    <x v="170"/>
    <x v="0"/>
    <s v="United States"/>
    <s v="Houston"/>
    <x v="5"/>
    <n v="77070"/>
    <x v="2"/>
    <s v="TEC-AC-10004901"/>
    <x v="2"/>
    <x v="11"/>
    <s v="Kensington SlimBlade Notebook Wireless Mouse with Nano Receiver "/>
    <n v="39.991999999999997"/>
    <n v="1"/>
    <n v="0.2"/>
    <x v="7176"/>
    <x v="2"/>
    <x v="3"/>
    <x v="3"/>
    <x v="10"/>
  </r>
  <r>
    <n v="9791"/>
    <s v="CA-2017-144491"/>
    <d v="2017-03-27T00:00:00"/>
    <d v="2017-04-01T00:00:00"/>
    <s v="Standard Class"/>
    <s v="CJ-12010"/>
    <x v="170"/>
    <x v="0"/>
    <s v="United States"/>
    <s v="Houston"/>
    <x v="5"/>
    <n v="77070"/>
    <x v="2"/>
    <s v="FUR-CH-10001714"/>
    <x v="0"/>
    <x v="1"/>
    <s v="Global Leather &amp; Oak Executive Chair, Burgundy"/>
    <n v="211.24600000000001"/>
    <n v="2"/>
    <n v="0.3"/>
    <x v="7177"/>
    <x v="1"/>
    <x v="3"/>
    <x v="3"/>
    <x v="10"/>
  </r>
  <r>
    <n v="9792"/>
    <s v="CA-2014-127166"/>
    <d v="2014-05-21T00:00:00"/>
    <d v="2014-05-23T00:00:00"/>
    <s v="Second Class"/>
    <s v="KH-16360"/>
    <x v="347"/>
    <x v="0"/>
    <s v="United States"/>
    <s v="Houston"/>
    <x v="5"/>
    <n v="77070"/>
    <x v="2"/>
    <s v="OFF-EN-10003134"/>
    <x v="1"/>
    <x v="12"/>
    <s v="Staple envelope"/>
    <n v="56.064"/>
    <n v="6"/>
    <n v="0.2"/>
    <x v="1986"/>
    <x v="2"/>
    <x v="2"/>
    <x v="1"/>
    <x v="5"/>
  </r>
  <r>
    <n v="9793"/>
    <s v="CA-2014-127166"/>
    <d v="2014-05-21T00:00:00"/>
    <d v="2014-05-23T00:00:00"/>
    <s v="Second Class"/>
    <s v="KH-16360"/>
    <x v="347"/>
    <x v="0"/>
    <s v="United States"/>
    <s v="Houston"/>
    <x v="5"/>
    <n v="77070"/>
    <x v="2"/>
    <s v="FUR-CH-10003396"/>
    <x v="0"/>
    <x v="1"/>
    <s v="Global Deluxe Steno Chair"/>
    <n v="107.77200000000001"/>
    <n v="2"/>
    <n v="0.3"/>
    <x v="992"/>
    <x v="1"/>
    <x v="2"/>
    <x v="1"/>
    <x v="5"/>
  </r>
  <r>
    <n v="9794"/>
    <s v="CA-2014-127166"/>
    <d v="2014-05-21T00:00:00"/>
    <d v="2014-05-23T00:00:00"/>
    <s v="Second Class"/>
    <s v="KH-16360"/>
    <x v="347"/>
    <x v="0"/>
    <s v="United States"/>
    <s v="Houston"/>
    <x v="5"/>
    <n v="77070"/>
    <x v="2"/>
    <s v="OFF-PA-10001560"/>
    <x v="1"/>
    <x v="10"/>
    <s v="Adams Telephone Message Books, 5 1/4” x 11”"/>
    <n v="4.8319999999999999"/>
    <n v="1"/>
    <n v="0.2"/>
    <x v="7178"/>
    <x v="2"/>
    <x v="2"/>
    <x v="1"/>
    <x v="5"/>
  </r>
  <r>
    <n v="9795"/>
    <s v="CA-2014-127166"/>
    <d v="2014-05-21T00:00:00"/>
    <d v="2014-05-23T00:00:00"/>
    <s v="Second Class"/>
    <s v="KH-16360"/>
    <x v="347"/>
    <x v="0"/>
    <s v="United States"/>
    <s v="Houston"/>
    <x v="5"/>
    <n v="77070"/>
    <x v="2"/>
    <s v="OFF-BI-10000977"/>
    <x v="1"/>
    <x v="8"/>
    <s v="Ibico Plastic Spiral Binding Combs"/>
    <n v="18.239999999999998"/>
    <n v="3"/>
    <n v="0.8"/>
    <x v="7179"/>
    <x v="1"/>
    <x v="2"/>
    <x v="1"/>
    <x v="5"/>
  </r>
  <r>
    <n v="9796"/>
    <s v="CA-2016-125920"/>
    <d v="2016-05-21T00:00:00"/>
    <d v="2016-05-28T00:00:00"/>
    <s v="Standard Class"/>
    <s v="SH-19975"/>
    <x v="64"/>
    <x v="1"/>
    <s v="United States"/>
    <s v="Chicago"/>
    <x v="10"/>
    <n v="60610"/>
    <x v="2"/>
    <s v="OFF-BI-10003429"/>
    <x v="1"/>
    <x v="8"/>
    <s v="Cardinal HOLDit! Binder Insert Strips,Extra Strips"/>
    <n v="3.798"/>
    <n v="3"/>
    <n v="0.8"/>
    <x v="7180"/>
    <x v="1"/>
    <x v="0"/>
    <x v="1"/>
    <x v="5"/>
  </r>
  <r>
    <n v="9797"/>
    <s v="CA-2015-128608"/>
    <d v="2015-01-12T00:00:00"/>
    <d v="2015-01-17T00:00:00"/>
    <s v="Standard Class"/>
    <s v="CS-12490"/>
    <x v="703"/>
    <x v="1"/>
    <s v="United States"/>
    <s v="Toledo"/>
    <x v="24"/>
    <n v="43615"/>
    <x v="3"/>
    <s v="OFF-AR-10001374"/>
    <x v="1"/>
    <x v="6"/>
    <s v="BIC Brite Liner Highlighters, Chisel Tip"/>
    <n v="10.368"/>
    <n v="2"/>
    <n v="0.2"/>
    <x v="7181"/>
    <x v="2"/>
    <x v="1"/>
    <x v="3"/>
    <x v="9"/>
  </r>
  <r>
    <n v="9798"/>
    <s v="CA-2015-128608"/>
    <d v="2015-01-12T00:00:00"/>
    <d v="2015-01-17T00:00:00"/>
    <s v="Standard Class"/>
    <s v="CS-12490"/>
    <x v="703"/>
    <x v="1"/>
    <s v="United States"/>
    <s v="Toledo"/>
    <x v="24"/>
    <n v="43615"/>
    <x v="3"/>
    <s v="TEC-PH-10004977"/>
    <x v="2"/>
    <x v="7"/>
    <s v="GE 30524EE4"/>
    <n v="235.18799999999999"/>
    <n v="2"/>
    <n v="0.4"/>
    <x v="7182"/>
    <x v="1"/>
    <x v="1"/>
    <x v="3"/>
    <x v="9"/>
  </r>
  <r>
    <n v="9799"/>
    <s v="CA-2015-128608"/>
    <d v="2015-01-12T00:00:00"/>
    <d v="2015-01-17T00:00:00"/>
    <s v="Standard Class"/>
    <s v="CS-12490"/>
    <x v="703"/>
    <x v="1"/>
    <s v="United States"/>
    <s v="Toledo"/>
    <x v="24"/>
    <n v="43615"/>
    <x v="3"/>
    <s v="TEC-PH-10000912"/>
    <x v="2"/>
    <x v="7"/>
    <s v="Anker 24W Portable Micro USB Car Charger"/>
    <n v="26.376000000000001"/>
    <n v="4"/>
    <n v="0.4"/>
    <x v="4785"/>
    <x v="1"/>
    <x v="1"/>
    <x v="3"/>
    <x v="9"/>
  </r>
  <r>
    <n v="9800"/>
    <s v="CA-2015-128608"/>
    <d v="2015-01-12T00:00:00"/>
    <d v="2015-01-17T00:00:00"/>
    <s v="Standard Class"/>
    <s v="CS-12490"/>
    <x v="703"/>
    <x v="1"/>
    <s v="United States"/>
    <s v="Toledo"/>
    <x v="24"/>
    <n v="43615"/>
    <x v="3"/>
    <s v="TEC-AC-10000487"/>
    <x v="2"/>
    <x v="11"/>
    <s v="SanDisk Cruzer 4 GB USB Flash Drive"/>
    <n v="10.384"/>
    <n v="2"/>
    <n v="0.2"/>
    <x v="7183"/>
    <x v="2"/>
    <x v="1"/>
    <x v="3"/>
    <x v="9"/>
  </r>
  <r>
    <n v="9801"/>
    <s v="CA-2015-128608"/>
    <d v="2015-01-12T00:00:00"/>
    <d v="2015-01-17T00:00:00"/>
    <s v="Standard Class"/>
    <s v="CS-12490"/>
    <x v="703"/>
    <x v="1"/>
    <s v="United States"/>
    <s v="Toledo"/>
    <x v="24"/>
    <n v="43615"/>
    <x v="3"/>
    <s v="TEC-PH-10002262"/>
    <x v="2"/>
    <x v="7"/>
    <s v="LG Electronics Tone+ HBS-730 Bluetooth Headset"/>
    <n v="107.11799999999999"/>
    <n v="3"/>
    <n v="0.4"/>
    <x v="7184"/>
    <x v="1"/>
    <x v="1"/>
    <x v="3"/>
    <x v="9"/>
  </r>
  <r>
    <n v="9802"/>
    <s v="CA-2017-137918"/>
    <d v="2017-09-29T00:00:00"/>
    <d v="2017-10-06T00:00:00"/>
    <s v="Standard Class"/>
    <s v="JK-15730"/>
    <x v="300"/>
    <x v="0"/>
    <s v="United States"/>
    <s v="Lodi"/>
    <x v="1"/>
    <n v="95240"/>
    <x v="1"/>
    <s v="OFF-SU-10000898"/>
    <x v="1"/>
    <x v="14"/>
    <s v="Acme Hot Forged Carbon Steel Scissors with Nickel-Plated Handles, 3 7/8&quot; Cut, 8&quot;L"/>
    <n v="97.3"/>
    <n v="7"/>
    <n v="0"/>
    <x v="7185"/>
    <x v="0"/>
    <x v="3"/>
    <x v="2"/>
    <x v="8"/>
  </r>
  <r>
    <n v="9803"/>
    <s v="CA-2015-122973"/>
    <d v="2015-07-18T00:00:00"/>
    <d v="2015-07-20T00:00:00"/>
    <s v="Second Class"/>
    <s v="PJ-19015"/>
    <x v="307"/>
    <x v="0"/>
    <s v="United States"/>
    <s v="New York City"/>
    <x v="15"/>
    <n v="10024"/>
    <x v="3"/>
    <s v="OFF-BI-10004182"/>
    <x v="1"/>
    <x v="8"/>
    <s v="Economy Binders"/>
    <n v="3.3279999999999998"/>
    <n v="2"/>
    <n v="0.2"/>
    <x v="7186"/>
    <x v="2"/>
    <x v="1"/>
    <x v="2"/>
    <x v="7"/>
  </r>
  <r>
    <n v="9804"/>
    <s v="CA-2015-122973"/>
    <d v="2015-07-18T00:00:00"/>
    <d v="2015-07-20T00:00:00"/>
    <s v="Second Class"/>
    <s v="PJ-19015"/>
    <x v="307"/>
    <x v="0"/>
    <s v="United States"/>
    <s v="New York City"/>
    <x v="15"/>
    <n v="10024"/>
    <x v="3"/>
    <s v="TEC-PH-10002468"/>
    <x v="2"/>
    <x v="7"/>
    <s v="Plantronics CS 50-USB - headset - Convertible, Monaural"/>
    <n v="135.99"/>
    <n v="1"/>
    <n v="0"/>
    <x v="5139"/>
    <x v="0"/>
    <x v="1"/>
    <x v="2"/>
    <x v="7"/>
  </r>
  <r>
    <n v="9805"/>
    <s v="CA-2015-122973"/>
    <d v="2015-07-18T00:00:00"/>
    <d v="2015-07-20T00:00:00"/>
    <s v="Second Class"/>
    <s v="PJ-19015"/>
    <x v="307"/>
    <x v="0"/>
    <s v="United States"/>
    <s v="New York City"/>
    <x v="15"/>
    <n v="10024"/>
    <x v="3"/>
    <s v="FUR-FU-10002364"/>
    <x v="0"/>
    <x v="5"/>
    <s v="Eldon Expressions Wood Desk Accessories, Oak"/>
    <n v="7.38"/>
    <n v="1"/>
    <n v="0"/>
    <x v="7187"/>
    <x v="0"/>
    <x v="1"/>
    <x v="2"/>
    <x v="7"/>
  </r>
  <r>
    <n v="9806"/>
    <s v="CA-2016-136322"/>
    <d v="2016-10-21T00:00:00"/>
    <d v="2016-10-26T00:00:00"/>
    <s v="Standard Class"/>
    <s v="AP-10720"/>
    <x v="399"/>
    <x v="2"/>
    <s v="United States"/>
    <s v="Fort Lauderdale"/>
    <x v="2"/>
    <n v="33311"/>
    <x v="0"/>
    <s v="FUR-FU-10002878"/>
    <x v="0"/>
    <x v="5"/>
    <s v="Seth Thomas 14&quot; Day/Date Wall Clock"/>
    <n v="45.567999999999998"/>
    <n v="2"/>
    <n v="0.2"/>
    <x v="7188"/>
    <x v="2"/>
    <x v="0"/>
    <x v="0"/>
    <x v="2"/>
  </r>
  <r>
    <n v="9807"/>
    <s v="CA-2016-136322"/>
    <d v="2016-10-21T00:00:00"/>
    <d v="2016-10-26T00:00:00"/>
    <s v="Standard Class"/>
    <s v="AP-10720"/>
    <x v="399"/>
    <x v="2"/>
    <s v="United States"/>
    <s v="Fort Lauderdale"/>
    <x v="2"/>
    <n v="33311"/>
    <x v="0"/>
    <s v="OFF-BI-10004817"/>
    <x v="1"/>
    <x v="8"/>
    <s v="GBC Personal VeloBind Strips"/>
    <n v="28.751999999999999"/>
    <n v="8"/>
    <n v="0.7"/>
    <x v="7189"/>
    <x v="1"/>
    <x v="0"/>
    <x v="0"/>
    <x v="2"/>
  </r>
  <r>
    <n v="9808"/>
    <s v="CA-2017-107209"/>
    <d v="2017-07-27T00:00:00"/>
    <d v="2017-08-01T00:00:00"/>
    <s v="Second Class"/>
    <s v="JW-15955"/>
    <x v="527"/>
    <x v="0"/>
    <s v="United States"/>
    <s v="Raleigh"/>
    <x v="3"/>
    <n v="27604"/>
    <x v="0"/>
    <s v="FUR-CH-10001146"/>
    <x v="0"/>
    <x v="1"/>
    <s v="Global Value Mid-Back Manager's Chair, Gray"/>
    <n v="194.84800000000001"/>
    <n v="4"/>
    <n v="0.2"/>
    <x v="999"/>
    <x v="2"/>
    <x v="3"/>
    <x v="2"/>
    <x v="7"/>
  </r>
  <r>
    <n v="9809"/>
    <s v="CA-2017-145093"/>
    <d v="2017-07-21T00:00:00"/>
    <d v="2017-07-26T00:00:00"/>
    <s v="Standard Class"/>
    <s v="PT-19090"/>
    <x v="690"/>
    <x v="0"/>
    <s v="United States"/>
    <s v="Chicago"/>
    <x v="10"/>
    <n v="60623"/>
    <x v="2"/>
    <s v="OFF-BI-10001116"/>
    <x v="1"/>
    <x v="8"/>
    <s v="Wilson Jones 1&quot; Hanging DublLock Ring Binders"/>
    <n v="2.1120000000000001"/>
    <n v="2"/>
    <n v="0.8"/>
    <x v="7190"/>
    <x v="1"/>
    <x v="3"/>
    <x v="2"/>
    <x v="7"/>
  </r>
  <r>
    <n v="9810"/>
    <s v="US-2014-139640"/>
    <d v="2014-11-07T00:00:00"/>
    <d v="2014-11-11T00:00:00"/>
    <s v="Second Class"/>
    <s v="TB-21595"/>
    <x v="180"/>
    <x v="0"/>
    <s v="United States"/>
    <s v="Portland"/>
    <x v="21"/>
    <n v="97206"/>
    <x v="1"/>
    <s v="OFF-PA-10000304"/>
    <x v="1"/>
    <x v="10"/>
    <s v="Xerox 1995"/>
    <n v="25.92"/>
    <n v="5"/>
    <n v="0.2"/>
    <x v="1430"/>
    <x v="2"/>
    <x v="2"/>
    <x v="0"/>
    <x v="0"/>
  </r>
  <r>
    <n v="9811"/>
    <s v="US-2014-139640"/>
    <d v="2014-11-07T00:00:00"/>
    <d v="2014-11-11T00:00:00"/>
    <s v="Second Class"/>
    <s v="TB-21595"/>
    <x v="180"/>
    <x v="0"/>
    <s v="United States"/>
    <s v="Portland"/>
    <x v="21"/>
    <n v="97206"/>
    <x v="1"/>
    <s v="OFF-AR-10002240"/>
    <x v="1"/>
    <x v="6"/>
    <s v="Panasonic KP-150 Electric Pencil Sharpener"/>
    <n v="120.768"/>
    <n v="4"/>
    <n v="0.2"/>
    <x v="7191"/>
    <x v="2"/>
    <x v="2"/>
    <x v="0"/>
    <x v="0"/>
  </r>
  <r>
    <n v="9812"/>
    <s v="CA-2016-117583"/>
    <d v="2016-11-27T00:00:00"/>
    <d v="2016-11-30T00:00:00"/>
    <s v="First Class"/>
    <s v="CB-12025"/>
    <x v="90"/>
    <x v="0"/>
    <s v="United States"/>
    <s v="East Orange"/>
    <x v="30"/>
    <n v="7017"/>
    <x v="3"/>
    <s v="OFF-PA-10001246"/>
    <x v="1"/>
    <x v="10"/>
    <s v="Xerox 215"/>
    <n v="25.92"/>
    <n v="4"/>
    <n v="0"/>
    <x v="245"/>
    <x v="0"/>
    <x v="0"/>
    <x v="0"/>
    <x v="0"/>
  </r>
  <r>
    <n v="9813"/>
    <s v="CA-2016-117583"/>
    <d v="2016-11-27T00:00:00"/>
    <d v="2016-11-30T00:00:00"/>
    <s v="First Class"/>
    <s v="CB-12025"/>
    <x v="90"/>
    <x v="0"/>
    <s v="United States"/>
    <s v="East Orange"/>
    <x v="30"/>
    <n v="7017"/>
    <x v="3"/>
    <s v="OFF-AR-10000658"/>
    <x v="1"/>
    <x v="6"/>
    <s v="Newell 324"/>
    <n v="34.65"/>
    <n v="3"/>
    <n v="0"/>
    <x v="5225"/>
    <x v="0"/>
    <x v="0"/>
    <x v="0"/>
    <x v="0"/>
  </r>
  <r>
    <n v="9814"/>
    <s v="CA-2016-117583"/>
    <d v="2016-11-27T00:00:00"/>
    <d v="2016-11-30T00:00:00"/>
    <s v="First Class"/>
    <s v="CB-12025"/>
    <x v="90"/>
    <x v="0"/>
    <s v="United States"/>
    <s v="East Orange"/>
    <x v="30"/>
    <n v="7017"/>
    <x v="3"/>
    <s v="OFF-PA-10000100"/>
    <x v="1"/>
    <x v="10"/>
    <s v="Xerox 1945"/>
    <n v="204.95"/>
    <n v="5"/>
    <n v="0"/>
    <x v="3194"/>
    <x v="0"/>
    <x v="0"/>
    <x v="0"/>
    <x v="0"/>
  </r>
  <r>
    <n v="9815"/>
    <s v="CA-2016-117583"/>
    <d v="2016-11-27T00:00:00"/>
    <d v="2016-11-30T00:00:00"/>
    <s v="First Class"/>
    <s v="CB-12025"/>
    <x v="90"/>
    <x v="0"/>
    <s v="United States"/>
    <s v="East Orange"/>
    <x v="30"/>
    <n v="7017"/>
    <x v="3"/>
    <s v="OFF-BI-10004233"/>
    <x v="1"/>
    <x v="8"/>
    <s v="GBC Pre-Punched Binding Paper, Plastic, White, 8-1/2&quot; x 11&quot;"/>
    <n v="79.95"/>
    <n v="5"/>
    <n v="0"/>
    <x v="7192"/>
    <x v="0"/>
    <x v="0"/>
    <x v="0"/>
    <x v="0"/>
  </r>
  <r>
    <n v="9816"/>
    <s v="CA-2015-162201"/>
    <d v="2015-06-08T00:00:00"/>
    <d v="2015-06-12T00:00:00"/>
    <s v="Standard Class"/>
    <s v="AG-10495"/>
    <x v="122"/>
    <x v="1"/>
    <s v="United States"/>
    <s v="Saint Petersburg"/>
    <x v="2"/>
    <n v="33710"/>
    <x v="0"/>
    <s v="OFF-PA-10002581"/>
    <x v="1"/>
    <x v="10"/>
    <s v="Xerox 1951"/>
    <n v="173.488"/>
    <n v="7"/>
    <n v="0.2"/>
    <x v="4849"/>
    <x v="2"/>
    <x v="1"/>
    <x v="1"/>
    <x v="1"/>
  </r>
  <r>
    <n v="9817"/>
    <s v="CA-2015-162201"/>
    <d v="2015-06-08T00:00:00"/>
    <d v="2015-06-12T00:00:00"/>
    <s v="Standard Class"/>
    <s v="AG-10495"/>
    <x v="122"/>
    <x v="1"/>
    <s v="United States"/>
    <s v="Saint Petersburg"/>
    <x v="2"/>
    <n v="33710"/>
    <x v="0"/>
    <s v="OFF-ST-10000046"/>
    <x v="1"/>
    <x v="4"/>
    <s v="Fellowes Super Stor/Drawer Files"/>
    <n v="516.96"/>
    <n v="4"/>
    <n v="0.2"/>
    <x v="7193"/>
    <x v="2"/>
    <x v="1"/>
    <x v="1"/>
    <x v="1"/>
  </r>
  <r>
    <n v="9818"/>
    <s v="CA-2015-162201"/>
    <d v="2015-06-08T00:00:00"/>
    <d v="2015-06-12T00:00:00"/>
    <s v="Standard Class"/>
    <s v="AG-10495"/>
    <x v="122"/>
    <x v="1"/>
    <s v="United States"/>
    <s v="Saint Petersburg"/>
    <x v="2"/>
    <n v="33710"/>
    <x v="0"/>
    <s v="FUR-FU-10001185"/>
    <x v="0"/>
    <x v="5"/>
    <s v="Advantus Employee of the Month Certificate Frame, 11 x 13-1/2"/>
    <n v="173.208"/>
    <n v="7"/>
    <n v="0.2"/>
    <x v="7194"/>
    <x v="2"/>
    <x v="1"/>
    <x v="1"/>
    <x v="1"/>
  </r>
  <r>
    <n v="9819"/>
    <s v="CA-2015-162201"/>
    <d v="2015-06-08T00:00:00"/>
    <d v="2015-06-12T00:00:00"/>
    <s v="Standard Class"/>
    <s v="AG-10495"/>
    <x v="122"/>
    <x v="1"/>
    <s v="United States"/>
    <s v="Saint Petersburg"/>
    <x v="2"/>
    <n v="33710"/>
    <x v="0"/>
    <s v="OFF-AR-10003856"/>
    <x v="1"/>
    <x v="6"/>
    <s v="Newell 344"/>
    <n v="4.4480000000000004"/>
    <n v="2"/>
    <n v="0.2"/>
    <x v="3379"/>
    <x v="2"/>
    <x v="1"/>
    <x v="1"/>
    <x v="1"/>
  </r>
  <r>
    <n v="9820"/>
    <s v="CA-2015-162201"/>
    <d v="2015-06-08T00:00:00"/>
    <d v="2015-06-12T00:00:00"/>
    <s v="Standard Class"/>
    <s v="AG-10495"/>
    <x v="122"/>
    <x v="1"/>
    <s v="United States"/>
    <s v="Saint Petersburg"/>
    <x v="2"/>
    <n v="33710"/>
    <x v="0"/>
    <s v="OFF-LA-10001982"/>
    <x v="1"/>
    <x v="2"/>
    <s v="Smead Alpha-Z Color-Coded Name Labels First Letter Starter Set"/>
    <n v="9"/>
    <n v="3"/>
    <n v="0.2"/>
    <x v="7195"/>
    <x v="2"/>
    <x v="1"/>
    <x v="1"/>
    <x v="1"/>
  </r>
  <r>
    <n v="9821"/>
    <s v="CA-2015-162201"/>
    <d v="2015-06-08T00:00:00"/>
    <d v="2015-06-12T00:00:00"/>
    <s v="Standard Class"/>
    <s v="AG-10495"/>
    <x v="122"/>
    <x v="1"/>
    <s v="United States"/>
    <s v="Saint Petersburg"/>
    <x v="2"/>
    <n v="33710"/>
    <x v="0"/>
    <s v="OFF-PA-10001215"/>
    <x v="1"/>
    <x v="10"/>
    <s v="Xerox 1963"/>
    <n v="42.24"/>
    <n v="10"/>
    <n v="0.2"/>
    <x v="3389"/>
    <x v="2"/>
    <x v="1"/>
    <x v="1"/>
    <x v="1"/>
  </r>
  <r>
    <n v="9822"/>
    <s v="CA-2015-162201"/>
    <d v="2015-06-08T00:00:00"/>
    <d v="2015-06-12T00:00:00"/>
    <s v="Standard Class"/>
    <s v="AG-10495"/>
    <x v="122"/>
    <x v="1"/>
    <s v="United States"/>
    <s v="Saint Petersburg"/>
    <x v="2"/>
    <n v="33710"/>
    <x v="0"/>
    <s v="OFF-BI-10002429"/>
    <x v="1"/>
    <x v="8"/>
    <s v="Premier Elliptical Ring Binder, Black"/>
    <n v="18.263999999999999"/>
    <n v="2"/>
    <n v="0.7"/>
    <x v="6643"/>
    <x v="1"/>
    <x v="1"/>
    <x v="1"/>
    <x v="1"/>
  </r>
  <r>
    <n v="9823"/>
    <s v="US-2014-164406"/>
    <d v="2014-08-15T00:00:00"/>
    <d v="2014-08-19T00:00:00"/>
    <s v="Standard Class"/>
    <s v="BD-11605"/>
    <x v="205"/>
    <x v="0"/>
    <s v="United States"/>
    <s v="San Francisco"/>
    <x v="1"/>
    <n v="94122"/>
    <x v="1"/>
    <s v="OFF-AP-10003287"/>
    <x v="1"/>
    <x v="9"/>
    <s v="Tripp Lite TLP810NET Broadband Surge for Modem/Fax"/>
    <n v="152.91"/>
    <n v="3"/>
    <n v="0"/>
    <x v="7196"/>
    <x v="0"/>
    <x v="2"/>
    <x v="2"/>
    <x v="6"/>
  </r>
  <r>
    <n v="9824"/>
    <s v="US-2014-164406"/>
    <d v="2014-08-15T00:00:00"/>
    <d v="2014-08-19T00:00:00"/>
    <s v="Standard Class"/>
    <s v="BD-11605"/>
    <x v="205"/>
    <x v="0"/>
    <s v="United States"/>
    <s v="San Francisco"/>
    <x v="1"/>
    <n v="94122"/>
    <x v="1"/>
    <s v="OFF-PA-10000167"/>
    <x v="1"/>
    <x v="10"/>
    <s v="Xerox 1925"/>
    <n v="92.94"/>
    <n v="3"/>
    <n v="0"/>
    <x v="1740"/>
    <x v="0"/>
    <x v="2"/>
    <x v="2"/>
    <x v="6"/>
  </r>
  <r>
    <n v="9825"/>
    <s v="US-2014-164406"/>
    <d v="2014-08-15T00:00:00"/>
    <d v="2014-08-19T00:00:00"/>
    <s v="Standard Class"/>
    <s v="BD-11605"/>
    <x v="205"/>
    <x v="0"/>
    <s v="United States"/>
    <s v="San Francisco"/>
    <x v="1"/>
    <n v="94122"/>
    <x v="1"/>
    <s v="OFF-BI-10002309"/>
    <x v="1"/>
    <x v="8"/>
    <s v="Avery Heavy-Duty EZD  Binder With Locking Rings"/>
    <n v="17.856000000000002"/>
    <n v="4"/>
    <n v="0.2"/>
    <x v="7197"/>
    <x v="2"/>
    <x v="2"/>
    <x v="2"/>
    <x v="6"/>
  </r>
  <r>
    <n v="9826"/>
    <s v="US-2014-164406"/>
    <d v="2014-08-15T00:00:00"/>
    <d v="2014-08-19T00:00:00"/>
    <s v="Standard Class"/>
    <s v="BD-11605"/>
    <x v="205"/>
    <x v="0"/>
    <s v="United States"/>
    <s v="San Francisco"/>
    <x v="1"/>
    <n v="94122"/>
    <x v="1"/>
    <s v="OFF-BI-10003638"/>
    <x v="1"/>
    <x v="8"/>
    <s v="GBC Durable Plastic Covers"/>
    <n v="46.44"/>
    <n v="3"/>
    <n v="0.2"/>
    <x v="7198"/>
    <x v="2"/>
    <x v="2"/>
    <x v="2"/>
    <x v="6"/>
  </r>
  <r>
    <n v="9827"/>
    <s v="US-2014-164406"/>
    <d v="2014-08-15T00:00:00"/>
    <d v="2014-08-19T00:00:00"/>
    <s v="Standard Class"/>
    <s v="BD-11605"/>
    <x v="205"/>
    <x v="0"/>
    <s v="United States"/>
    <s v="San Francisco"/>
    <x v="1"/>
    <n v="94122"/>
    <x v="1"/>
    <s v="FUR-CH-10003833"/>
    <x v="0"/>
    <x v="1"/>
    <s v="Novimex Fabric Task Chair"/>
    <n v="195.136"/>
    <n v="4"/>
    <n v="0.2"/>
    <x v="2659"/>
    <x v="2"/>
    <x v="2"/>
    <x v="2"/>
    <x v="6"/>
  </r>
  <r>
    <n v="9828"/>
    <s v="CA-2017-169999"/>
    <d v="2017-06-19T00:00:00"/>
    <d v="2017-06-26T00:00:00"/>
    <s v="Standard Class"/>
    <s v="JS-15685"/>
    <x v="40"/>
    <x v="1"/>
    <s v="United States"/>
    <s v="New York City"/>
    <x v="15"/>
    <n v="10035"/>
    <x v="3"/>
    <s v="OFF-ST-10001511"/>
    <x v="1"/>
    <x v="4"/>
    <s v="Space Solutions Commercial Steel Shelving"/>
    <n v="129.30000000000001"/>
    <n v="2"/>
    <n v="0"/>
    <x v="2569"/>
    <x v="0"/>
    <x v="3"/>
    <x v="1"/>
    <x v="1"/>
  </r>
  <r>
    <n v="9829"/>
    <s v="CA-2017-169999"/>
    <d v="2017-06-19T00:00:00"/>
    <d v="2017-06-26T00:00:00"/>
    <s v="Standard Class"/>
    <s v="JS-15685"/>
    <x v="40"/>
    <x v="1"/>
    <s v="United States"/>
    <s v="New York City"/>
    <x v="15"/>
    <n v="10035"/>
    <x v="3"/>
    <s v="OFF-BI-10004728"/>
    <x v="1"/>
    <x v="8"/>
    <s v="Wilson Jones Turn Tabs Binder Tool for Ring Binders"/>
    <n v="11.568"/>
    <n v="3"/>
    <n v="0.2"/>
    <x v="7199"/>
    <x v="2"/>
    <x v="3"/>
    <x v="1"/>
    <x v="1"/>
  </r>
  <r>
    <n v="9830"/>
    <s v="US-2017-152842"/>
    <d v="2017-07-16T00:00:00"/>
    <d v="2017-07-23T00:00:00"/>
    <s v="Standard Class"/>
    <s v="NF-18385"/>
    <x v="173"/>
    <x v="0"/>
    <s v="United States"/>
    <s v="Charlotte"/>
    <x v="3"/>
    <n v="28205"/>
    <x v="0"/>
    <s v="FUR-CH-10004218"/>
    <x v="0"/>
    <x v="1"/>
    <s v="Global Fabric Manager's Chair, Dark Gray"/>
    <n v="242.352"/>
    <n v="3"/>
    <n v="0.2"/>
    <x v="6033"/>
    <x v="2"/>
    <x v="3"/>
    <x v="2"/>
    <x v="7"/>
  </r>
  <r>
    <n v="9831"/>
    <s v="CA-2014-113257"/>
    <d v="2014-12-16T00:00:00"/>
    <d v="2014-12-18T00:00:00"/>
    <s v="Second Class"/>
    <s v="SC-20305"/>
    <x v="253"/>
    <x v="0"/>
    <s v="United States"/>
    <s v="Beaumont"/>
    <x v="5"/>
    <n v="77705"/>
    <x v="2"/>
    <s v="TEC-AC-10004171"/>
    <x v="2"/>
    <x v="11"/>
    <s v="Razer Kraken 7.1 Surround Sound Over Ear USB Gaming Headset"/>
    <n v="319.96800000000002"/>
    <n v="4"/>
    <n v="0.2"/>
    <x v="7200"/>
    <x v="2"/>
    <x v="2"/>
    <x v="0"/>
    <x v="4"/>
  </r>
  <r>
    <n v="9832"/>
    <s v="CA-2014-113257"/>
    <d v="2014-12-16T00:00:00"/>
    <d v="2014-12-18T00:00:00"/>
    <s v="Second Class"/>
    <s v="SC-20305"/>
    <x v="253"/>
    <x v="0"/>
    <s v="United States"/>
    <s v="Beaumont"/>
    <x v="5"/>
    <n v="77705"/>
    <x v="2"/>
    <s v="FUR-FU-10001706"/>
    <x v="0"/>
    <x v="5"/>
    <s v="Longer-Life Soft White Bulbs"/>
    <n v="8.6240000000000006"/>
    <n v="7"/>
    <n v="0.6"/>
    <x v="7201"/>
    <x v="1"/>
    <x v="2"/>
    <x v="0"/>
    <x v="4"/>
  </r>
  <r>
    <n v="9833"/>
    <s v="CA-2014-133963"/>
    <d v="2014-05-18T00:00:00"/>
    <d v="2014-05-22T00:00:00"/>
    <s v="Second Class"/>
    <s v="GA-14515"/>
    <x v="654"/>
    <x v="0"/>
    <s v="United States"/>
    <s v="Dallas"/>
    <x v="5"/>
    <n v="75220"/>
    <x v="2"/>
    <s v="OFF-PA-10001526"/>
    <x v="1"/>
    <x v="10"/>
    <s v="Xerox 1949"/>
    <n v="3.984"/>
    <n v="1"/>
    <n v="0.2"/>
    <x v="7202"/>
    <x v="2"/>
    <x v="2"/>
    <x v="1"/>
    <x v="5"/>
  </r>
  <r>
    <n v="9834"/>
    <s v="CA-2017-130302"/>
    <d v="2017-09-14T00:00:00"/>
    <d v="2017-09-19T00:00:00"/>
    <s v="Standard Class"/>
    <s v="CY-12745"/>
    <x v="388"/>
    <x v="1"/>
    <s v="United States"/>
    <s v="Springfield"/>
    <x v="24"/>
    <n v="45503"/>
    <x v="3"/>
    <s v="TEC-AC-10002001"/>
    <x v="2"/>
    <x v="11"/>
    <s v="Logitech Wireless Gaming Headset G930"/>
    <n v="895.94399999999996"/>
    <n v="7"/>
    <n v="0.2"/>
    <x v="7203"/>
    <x v="2"/>
    <x v="3"/>
    <x v="2"/>
    <x v="8"/>
  </r>
  <r>
    <n v="9835"/>
    <s v="CA-2016-126627"/>
    <d v="2016-10-10T00:00:00"/>
    <d v="2016-10-12T00:00:00"/>
    <s v="First Class"/>
    <s v="WB-21850"/>
    <x v="576"/>
    <x v="0"/>
    <s v="United States"/>
    <s v="La Porte"/>
    <x v="5"/>
    <n v="77571"/>
    <x v="2"/>
    <s v="FUR-FU-10004963"/>
    <x v="0"/>
    <x v="5"/>
    <s v="Eldon 400 Class Desk Accessories, Black Carbon"/>
    <n v="14"/>
    <n v="4"/>
    <n v="0.6"/>
    <x v="7204"/>
    <x v="1"/>
    <x v="0"/>
    <x v="0"/>
    <x v="2"/>
  </r>
  <r>
    <n v="9836"/>
    <s v="CA-2016-126627"/>
    <d v="2016-10-10T00:00:00"/>
    <d v="2016-10-12T00:00:00"/>
    <s v="First Class"/>
    <s v="WB-21850"/>
    <x v="576"/>
    <x v="0"/>
    <s v="United States"/>
    <s v="La Porte"/>
    <x v="5"/>
    <n v="77571"/>
    <x v="2"/>
    <s v="OFF-BI-10001597"/>
    <x v="1"/>
    <x v="8"/>
    <s v="Wilson Jones Ledger-Size, Piano-Hinge Binder, 2&quot;, Blue"/>
    <n v="16.391999999999999"/>
    <n v="2"/>
    <n v="0.8"/>
    <x v="7205"/>
    <x v="1"/>
    <x v="0"/>
    <x v="0"/>
    <x v="2"/>
  </r>
  <r>
    <n v="9837"/>
    <s v="US-2016-125402"/>
    <d v="2016-09-25T00:00:00"/>
    <d v="2016-10-01T00:00:00"/>
    <s v="Standard Class"/>
    <s v="DL-12865"/>
    <x v="297"/>
    <x v="0"/>
    <s v="United States"/>
    <s v="Long Beach"/>
    <x v="1"/>
    <n v="90805"/>
    <x v="1"/>
    <s v="OFF-PA-10000141"/>
    <x v="1"/>
    <x v="10"/>
    <s v="Ampad Evidence Wirebond Steno Books, 6&quot; x 9&quot;"/>
    <n v="10.9"/>
    <n v="5"/>
    <n v="0"/>
    <x v="7206"/>
    <x v="0"/>
    <x v="0"/>
    <x v="2"/>
    <x v="8"/>
  </r>
  <r>
    <n v="9838"/>
    <s v="US-2016-125402"/>
    <d v="2016-09-25T00:00:00"/>
    <d v="2016-10-01T00:00:00"/>
    <s v="Standard Class"/>
    <s v="DL-12865"/>
    <x v="297"/>
    <x v="0"/>
    <s v="United States"/>
    <s v="Long Beach"/>
    <x v="1"/>
    <n v="90805"/>
    <x v="1"/>
    <s v="OFF-LA-10003923"/>
    <x v="1"/>
    <x v="2"/>
    <s v="Alphabetical Labels for Top Tab Filing"/>
    <n v="29.6"/>
    <n v="2"/>
    <n v="0"/>
    <x v="472"/>
    <x v="0"/>
    <x v="0"/>
    <x v="2"/>
    <x v="8"/>
  </r>
  <r>
    <n v="9839"/>
    <s v="US-2016-125402"/>
    <d v="2016-09-25T00:00:00"/>
    <d v="2016-10-01T00:00:00"/>
    <s v="Standard Class"/>
    <s v="DL-12865"/>
    <x v="297"/>
    <x v="0"/>
    <s v="United States"/>
    <s v="Long Beach"/>
    <x v="1"/>
    <n v="90805"/>
    <x v="1"/>
    <s v="OFF-LA-10001771"/>
    <x v="1"/>
    <x v="2"/>
    <s v="Avery 513"/>
    <n v="4.9800000000000004"/>
    <n v="1"/>
    <n v="0"/>
    <x v="7207"/>
    <x v="0"/>
    <x v="0"/>
    <x v="2"/>
    <x v="8"/>
  </r>
  <r>
    <n v="9840"/>
    <s v="US-2016-125402"/>
    <d v="2016-09-25T00:00:00"/>
    <d v="2016-10-01T00:00:00"/>
    <s v="Standard Class"/>
    <s v="DL-12865"/>
    <x v="297"/>
    <x v="0"/>
    <s v="United States"/>
    <s v="Long Beach"/>
    <x v="1"/>
    <n v="90805"/>
    <x v="1"/>
    <s v="TEC-CO-10001943"/>
    <x v="2"/>
    <x v="16"/>
    <s v="Canon PC-428 Personal Copier"/>
    <n v="479.976"/>
    <n v="3"/>
    <n v="0.2"/>
    <x v="6426"/>
    <x v="2"/>
    <x v="0"/>
    <x v="2"/>
    <x v="8"/>
  </r>
  <r>
    <n v="9841"/>
    <s v="US-2016-125402"/>
    <d v="2016-09-25T00:00:00"/>
    <d v="2016-10-01T00:00:00"/>
    <s v="Standard Class"/>
    <s v="DL-12865"/>
    <x v="297"/>
    <x v="0"/>
    <s v="United States"/>
    <s v="Long Beach"/>
    <x v="1"/>
    <n v="90805"/>
    <x v="1"/>
    <s v="TEC-PH-10003356"/>
    <x v="2"/>
    <x v="7"/>
    <s v="SmartStand Mobile Device Holder, Assorted Colors"/>
    <n v="44.735999999999997"/>
    <n v="8"/>
    <n v="0.2"/>
    <x v="7208"/>
    <x v="2"/>
    <x v="0"/>
    <x v="2"/>
    <x v="8"/>
  </r>
  <r>
    <n v="9842"/>
    <s v="US-2016-125402"/>
    <d v="2016-09-25T00:00:00"/>
    <d v="2016-10-01T00:00:00"/>
    <s v="Standard Class"/>
    <s v="DL-12865"/>
    <x v="297"/>
    <x v="0"/>
    <s v="United States"/>
    <s v="Long Beach"/>
    <x v="1"/>
    <n v="90805"/>
    <x v="1"/>
    <s v="OFF-AR-10002255"/>
    <x v="1"/>
    <x v="6"/>
    <s v="Newell 346"/>
    <n v="5.76"/>
    <n v="2"/>
    <n v="0"/>
    <x v="907"/>
    <x v="0"/>
    <x v="0"/>
    <x v="2"/>
    <x v="8"/>
  </r>
  <r>
    <n v="9843"/>
    <s v="US-2016-125402"/>
    <d v="2016-09-25T00:00:00"/>
    <d v="2016-10-01T00:00:00"/>
    <s v="Standard Class"/>
    <s v="DL-12865"/>
    <x v="297"/>
    <x v="0"/>
    <s v="United States"/>
    <s v="Long Beach"/>
    <x v="1"/>
    <n v="90805"/>
    <x v="1"/>
    <s v="FUR-CH-10000665"/>
    <x v="0"/>
    <x v="1"/>
    <s v="Global Airflow Leather Mesh Back Chair, Black"/>
    <n v="483.13600000000002"/>
    <n v="4"/>
    <n v="0.2"/>
    <x v="2152"/>
    <x v="2"/>
    <x v="0"/>
    <x v="2"/>
    <x v="8"/>
  </r>
  <r>
    <n v="9844"/>
    <s v="CA-2014-163867"/>
    <d v="2014-06-03T00:00:00"/>
    <d v="2014-06-06T00:00:00"/>
    <s v="First Class"/>
    <s v="RE-19450"/>
    <x v="681"/>
    <x v="0"/>
    <s v="United States"/>
    <s v="Decatur"/>
    <x v="10"/>
    <n v="62521"/>
    <x v="2"/>
    <s v="OFF-LA-10001771"/>
    <x v="1"/>
    <x v="2"/>
    <s v="Avery 513"/>
    <n v="15.936"/>
    <n v="4"/>
    <n v="0.2"/>
    <x v="824"/>
    <x v="2"/>
    <x v="2"/>
    <x v="1"/>
    <x v="1"/>
  </r>
  <r>
    <n v="9845"/>
    <s v="CA-2014-163867"/>
    <d v="2014-06-03T00:00:00"/>
    <d v="2014-06-06T00:00:00"/>
    <s v="First Class"/>
    <s v="RE-19450"/>
    <x v="681"/>
    <x v="0"/>
    <s v="United States"/>
    <s v="Decatur"/>
    <x v="10"/>
    <n v="62521"/>
    <x v="2"/>
    <s v="FUR-FU-10001475"/>
    <x v="0"/>
    <x v="5"/>
    <s v="Contract Clock, 14&quot;, Brown"/>
    <n v="61.543999999999997"/>
    <n v="7"/>
    <n v="0.6"/>
    <x v="7209"/>
    <x v="1"/>
    <x v="2"/>
    <x v="1"/>
    <x v="1"/>
  </r>
  <r>
    <n v="9846"/>
    <s v="CA-2014-163867"/>
    <d v="2014-06-03T00:00:00"/>
    <d v="2014-06-06T00:00:00"/>
    <s v="First Class"/>
    <s v="RE-19450"/>
    <x v="681"/>
    <x v="0"/>
    <s v="United States"/>
    <s v="Decatur"/>
    <x v="10"/>
    <n v="62521"/>
    <x v="2"/>
    <s v="OFF-ST-10000877"/>
    <x v="1"/>
    <x v="4"/>
    <s v="Recycled Steel Personal File for Standard File Folders"/>
    <n v="132.696"/>
    <n v="3"/>
    <n v="0.2"/>
    <x v="7210"/>
    <x v="2"/>
    <x v="2"/>
    <x v="1"/>
    <x v="1"/>
  </r>
  <r>
    <n v="9847"/>
    <s v="CA-2017-169327"/>
    <d v="2017-09-02T00:00:00"/>
    <d v="2017-09-04T00:00:00"/>
    <s v="Second Class"/>
    <s v="MH-17290"/>
    <x v="762"/>
    <x v="2"/>
    <s v="United States"/>
    <s v="Los Angeles"/>
    <x v="1"/>
    <n v="90008"/>
    <x v="1"/>
    <s v="OFF-AP-10001492"/>
    <x v="1"/>
    <x v="9"/>
    <s v="Acco Six-Outlet Power Strip, 4' Cord Length"/>
    <n v="43.1"/>
    <n v="5"/>
    <n v="0"/>
    <x v="2726"/>
    <x v="0"/>
    <x v="3"/>
    <x v="2"/>
    <x v="8"/>
  </r>
  <r>
    <n v="9848"/>
    <s v="CA-2017-169327"/>
    <d v="2017-09-02T00:00:00"/>
    <d v="2017-09-04T00:00:00"/>
    <s v="Second Class"/>
    <s v="MH-17290"/>
    <x v="762"/>
    <x v="2"/>
    <s v="United States"/>
    <s v="Los Angeles"/>
    <x v="1"/>
    <n v="90008"/>
    <x v="1"/>
    <s v="FUR-FU-10004188"/>
    <x v="0"/>
    <x v="5"/>
    <s v="Luxo Professional Combination Clamp-On Lamps"/>
    <n v="511.5"/>
    <n v="5"/>
    <n v="0"/>
    <x v="7211"/>
    <x v="0"/>
    <x v="3"/>
    <x v="2"/>
    <x v="8"/>
  </r>
  <r>
    <n v="9849"/>
    <s v="CA-2017-169327"/>
    <d v="2017-09-02T00:00:00"/>
    <d v="2017-09-04T00:00:00"/>
    <s v="Second Class"/>
    <s v="MH-17290"/>
    <x v="762"/>
    <x v="2"/>
    <s v="United States"/>
    <s v="Los Angeles"/>
    <x v="1"/>
    <n v="90008"/>
    <x v="1"/>
    <s v="OFF-BI-10004330"/>
    <x v="1"/>
    <x v="8"/>
    <s v="GBC Velobind Prepunched Cover Sets, Regency Series"/>
    <n v="147.91999999999999"/>
    <n v="5"/>
    <n v="0.2"/>
    <x v="6373"/>
    <x v="2"/>
    <x v="3"/>
    <x v="2"/>
    <x v="8"/>
  </r>
  <r>
    <n v="9850"/>
    <s v="CA-2014-142979"/>
    <d v="2014-04-12T00:00:00"/>
    <d v="2014-04-18T00:00:00"/>
    <s v="Standard Class"/>
    <s v="EH-13765"/>
    <x v="553"/>
    <x v="1"/>
    <s v="United States"/>
    <s v="Lodi"/>
    <x v="1"/>
    <n v="95240"/>
    <x v="1"/>
    <s v="OFF-AR-10002987"/>
    <x v="1"/>
    <x v="6"/>
    <s v="Prismacolor Color Pencil Set"/>
    <n v="39.68"/>
    <n v="2"/>
    <n v="0"/>
    <x v="3684"/>
    <x v="0"/>
    <x v="2"/>
    <x v="1"/>
    <x v="3"/>
  </r>
  <r>
    <n v="9851"/>
    <s v="CA-2016-158155"/>
    <d v="2016-05-02T00:00:00"/>
    <d v="2016-05-06T00:00:00"/>
    <s v="Standard Class"/>
    <s v="EH-13765"/>
    <x v="553"/>
    <x v="1"/>
    <s v="United States"/>
    <s v="New York City"/>
    <x v="15"/>
    <n v="10009"/>
    <x v="3"/>
    <s v="FUR-FU-10000732"/>
    <x v="0"/>
    <x v="5"/>
    <s v="Eldon 200 Class Desk Accessories"/>
    <n v="12.56"/>
    <n v="2"/>
    <n v="0"/>
    <x v="3741"/>
    <x v="0"/>
    <x v="0"/>
    <x v="1"/>
    <x v="5"/>
  </r>
  <r>
    <n v="9852"/>
    <s v="CA-2016-158155"/>
    <d v="2016-05-02T00:00:00"/>
    <d v="2016-05-06T00:00:00"/>
    <s v="Standard Class"/>
    <s v="EH-13765"/>
    <x v="553"/>
    <x v="1"/>
    <s v="United States"/>
    <s v="New York City"/>
    <x v="15"/>
    <n v="10009"/>
    <x v="3"/>
    <s v="OFF-BI-10001670"/>
    <x v="1"/>
    <x v="8"/>
    <s v="Vinyl Sectional Post Binders"/>
    <n v="90.48"/>
    <n v="3"/>
    <n v="0.2"/>
    <x v="3863"/>
    <x v="2"/>
    <x v="0"/>
    <x v="1"/>
    <x v="5"/>
  </r>
  <r>
    <n v="9853"/>
    <s v="CA-2016-158155"/>
    <d v="2016-05-02T00:00:00"/>
    <d v="2016-05-06T00:00:00"/>
    <s v="Standard Class"/>
    <s v="EH-13765"/>
    <x v="553"/>
    <x v="1"/>
    <s v="United States"/>
    <s v="New York City"/>
    <x v="15"/>
    <n v="10009"/>
    <x v="3"/>
    <s v="OFF-PA-10000533"/>
    <x v="1"/>
    <x v="10"/>
    <s v="Southworth Parchment Paper &amp; Envelopes"/>
    <n v="13.08"/>
    <n v="2"/>
    <n v="0"/>
    <x v="1817"/>
    <x v="0"/>
    <x v="0"/>
    <x v="1"/>
    <x v="5"/>
  </r>
  <r>
    <n v="9854"/>
    <s v="CA-2016-158155"/>
    <d v="2016-05-02T00:00:00"/>
    <d v="2016-05-06T00:00:00"/>
    <s v="Standard Class"/>
    <s v="EH-13765"/>
    <x v="553"/>
    <x v="1"/>
    <s v="United States"/>
    <s v="New York City"/>
    <x v="15"/>
    <n v="10009"/>
    <x v="3"/>
    <s v="FUR-FU-10002253"/>
    <x v="0"/>
    <x v="5"/>
    <s v="Howard Miller 13&quot; Diameter Pewter Finish Round Wall Clock"/>
    <n v="214.7"/>
    <n v="5"/>
    <n v="0"/>
    <x v="7212"/>
    <x v="0"/>
    <x v="0"/>
    <x v="1"/>
    <x v="5"/>
  </r>
  <r>
    <n v="9855"/>
    <s v="CA-2017-138870"/>
    <d v="2017-06-19T00:00:00"/>
    <d v="2017-06-23T00:00:00"/>
    <s v="Standard Class"/>
    <s v="GA-14515"/>
    <x v="654"/>
    <x v="0"/>
    <s v="United States"/>
    <s v="San Francisco"/>
    <x v="1"/>
    <n v="94109"/>
    <x v="1"/>
    <s v="FUR-FU-10002396"/>
    <x v="0"/>
    <x v="5"/>
    <s v="DAX Copper Panel Document Frame, 5 x 7 Size"/>
    <n v="50.32"/>
    <n v="4"/>
    <n v="0"/>
    <x v="7213"/>
    <x v="0"/>
    <x v="3"/>
    <x v="1"/>
    <x v="1"/>
  </r>
  <r>
    <n v="9856"/>
    <s v="CA-2017-138870"/>
    <d v="2017-06-19T00:00:00"/>
    <d v="2017-06-23T00:00:00"/>
    <s v="Standard Class"/>
    <s v="GA-14515"/>
    <x v="654"/>
    <x v="0"/>
    <s v="United States"/>
    <s v="San Francisco"/>
    <x v="1"/>
    <n v="94109"/>
    <x v="1"/>
    <s v="OFF-PA-10004438"/>
    <x v="1"/>
    <x v="10"/>
    <s v="Xerox 1907"/>
    <n v="24.56"/>
    <n v="2"/>
    <n v="0"/>
    <x v="342"/>
    <x v="0"/>
    <x v="3"/>
    <x v="1"/>
    <x v="1"/>
  </r>
  <r>
    <n v="9857"/>
    <s v="CA-2014-120950"/>
    <d v="2014-11-06T00:00:00"/>
    <d v="2014-11-11T00:00:00"/>
    <s v="Standard Class"/>
    <s v="GA-14515"/>
    <x v="654"/>
    <x v="0"/>
    <s v="United States"/>
    <s v="Columbus"/>
    <x v="32"/>
    <n v="31907"/>
    <x v="0"/>
    <s v="OFF-PA-10000587"/>
    <x v="1"/>
    <x v="10"/>
    <s v="Array Parchment Paper, Assorted Colors"/>
    <n v="43.68"/>
    <n v="6"/>
    <n v="0"/>
    <x v="7214"/>
    <x v="0"/>
    <x v="2"/>
    <x v="0"/>
    <x v="0"/>
  </r>
  <r>
    <n v="9858"/>
    <s v="CA-2015-164301"/>
    <d v="2015-03-26T00:00:00"/>
    <d v="2015-03-30T00:00:00"/>
    <s v="Standard Class"/>
    <s v="EB-13840"/>
    <x v="225"/>
    <x v="1"/>
    <s v="United States"/>
    <s v="Seattle"/>
    <x v="4"/>
    <n v="98103"/>
    <x v="1"/>
    <s v="FUR-TA-10001889"/>
    <x v="0"/>
    <x v="3"/>
    <s v="Bush Advantage Collection Racetrack Conference Table"/>
    <n v="3393.68"/>
    <n v="8"/>
    <n v="0"/>
    <x v="7215"/>
    <x v="0"/>
    <x v="1"/>
    <x v="3"/>
    <x v="10"/>
  </r>
  <r>
    <n v="9859"/>
    <s v="CA-2017-113278"/>
    <d v="2017-01-14T00:00:00"/>
    <d v="2017-01-20T00:00:00"/>
    <s v="Standard Class"/>
    <s v="HR-14770"/>
    <x v="367"/>
    <x v="2"/>
    <s v="United States"/>
    <s v="Richmond"/>
    <x v="14"/>
    <n v="47374"/>
    <x v="2"/>
    <s v="OFF-ST-10001590"/>
    <x v="1"/>
    <x v="4"/>
    <s v="Tenex Personal Project File with Scoop Front Design, Black"/>
    <n v="67.400000000000006"/>
    <n v="5"/>
    <n v="0"/>
    <x v="4526"/>
    <x v="0"/>
    <x v="3"/>
    <x v="3"/>
    <x v="9"/>
  </r>
  <r>
    <n v="9860"/>
    <s v="CA-2017-113278"/>
    <d v="2017-01-14T00:00:00"/>
    <d v="2017-01-20T00:00:00"/>
    <s v="Standard Class"/>
    <s v="HR-14770"/>
    <x v="367"/>
    <x v="2"/>
    <s v="United States"/>
    <s v="Richmond"/>
    <x v="14"/>
    <n v="47374"/>
    <x v="2"/>
    <s v="OFF-FA-10003472"/>
    <x v="1"/>
    <x v="13"/>
    <s v="Bagged Rubber Bands"/>
    <n v="2.52"/>
    <n v="2"/>
    <n v="0"/>
    <x v="7216"/>
    <x v="0"/>
    <x v="3"/>
    <x v="3"/>
    <x v="9"/>
  </r>
  <r>
    <n v="9861"/>
    <s v="CA-2017-113278"/>
    <d v="2017-01-14T00:00:00"/>
    <d v="2017-01-20T00:00:00"/>
    <s v="Standard Class"/>
    <s v="HR-14770"/>
    <x v="367"/>
    <x v="2"/>
    <s v="United States"/>
    <s v="Richmond"/>
    <x v="14"/>
    <n v="47374"/>
    <x v="2"/>
    <s v="TEC-PH-10000169"/>
    <x v="2"/>
    <x v="7"/>
    <s v="ARKON Windshield Dashboard Air Vent Car Mount Holder"/>
    <n v="67.8"/>
    <n v="4"/>
    <n v="0"/>
    <x v="4771"/>
    <x v="0"/>
    <x v="3"/>
    <x v="3"/>
    <x v="9"/>
  </r>
  <r>
    <n v="9862"/>
    <s v="CA-2017-113278"/>
    <d v="2017-01-14T00:00:00"/>
    <d v="2017-01-20T00:00:00"/>
    <s v="Standard Class"/>
    <s v="HR-14770"/>
    <x v="367"/>
    <x v="2"/>
    <s v="United States"/>
    <s v="Richmond"/>
    <x v="14"/>
    <n v="47374"/>
    <x v="2"/>
    <s v="OFF-ST-10002562"/>
    <x v="1"/>
    <x v="4"/>
    <s v="Staple magnet"/>
    <n v="18.760000000000002"/>
    <n v="2"/>
    <n v="0"/>
    <x v="7217"/>
    <x v="0"/>
    <x v="3"/>
    <x v="3"/>
    <x v="9"/>
  </r>
  <r>
    <n v="9863"/>
    <s v="CA-2017-113278"/>
    <d v="2017-01-14T00:00:00"/>
    <d v="2017-01-20T00:00:00"/>
    <s v="Standard Class"/>
    <s v="HR-14770"/>
    <x v="367"/>
    <x v="2"/>
    <s v="United States"/>
    <s v="Richmond"/>
    <x v="14"/>
    <n v="47374"/>
    <x v="2"/>
    <s v="TEC-AC-10001445"/>
    <x v="2"/>
    <x v="11"/>
    <s v="Imation USB 2.0 Swivel Flash Drive USB flash drive - 4 GB - Pink"/>
    <n v="12.12"/>
    <n v="4"/>
    <n v="0"/>
    <x v="7218"/>
    <x v="0"/>
    <x v="3"/>
    <x v="3"/>
    <x v="9"/>
  </r>
  <r>
    <n v="9864"/>
    <s v="CA-2017-113278"/>
    <d v="2017-01-14T00:00:00"/>
    <d v="2017-01-20T00:00:00"/>
    <s v="Standard Class"/>
    <s v="HR-14770"/>
    <x v="367"/>
    <x v="2"/>
    <s v="United States"/>
    <s v="Richmond"/>
    <x v="14"/>
    <n v="47374"/>
    <x v="2"/>
    <s v="OFF-PA-10004156"/>
    <x v="1"/>
    <x v="10"/>
    <s v="Xerox 188"/>
    <n v="11.34"/>
    <n v="1"/>
    <n v="0"/>
    <x v="1061"/>
    <x v="0"/>
    <x v="3"/>
    <x v="3"/>
    <x v="9"/>
  </r>
  <r>
    <n v="9865"/>
    <s v="CA-2017-113278"/>
    <d v="2017-01-14T00:00:00"/>
    <d v="2017-01-20T00:00:00"/>
    <s v="Standard Class"/>
    <s v="HR-14770"/>
    <x v="367"/>
    <x v="2"/>
    <s v="United States"/>
    <s v="Richmond"/>
    <x v="14"/>
    <n v="47374"/>
    <x v="2"/>
    <s v="TEC-AC-10004469"/>
    <x v="2"/>
    <x v="11"/>
    <s v="Microsoft Sculpt Comfort Mouse"/>
    <n v="159.80000000000001"/>
    <n v="4"/>
    <n v="0"/>
    <x v="4340"/>
    <x v="0"/>
    <x v="3"/>
    <x v="3"/>
    <x v="9"/>
  </r>
  <r>
    <n v="9866"/>
    <s v="CA-2017-113278"/>
    <d v="2017-01-14T00:00:00"/>
    <d v="2017-01-20T00:00:00"/>
    <s v="Standard Class"/>
    <s v="HR-14770"/>
    <x v="367"/>
    <x v="2"/>
    <s v="United States"/>
    <s v="Richmond"/>
    <x v="14"/>
    <n v="47374"/>
    <x v="2"/>
    <s v="FUR-FU-10001037"/>
    <x v="0"/>
    <x v="5"/>
    <s v="DAX Charcoal/Nickel-Tone Document Frame, 5 x 7"/>
    <n v="18.96"/>
    <n v="2"/>
    <n v="0"/>
    <x v="1727"/>
    <x v="0"/>
    <x v="3"/>
    <x v="3"/>
    <x v="9"/>
  </r>
  <r>
    <n v="9867"/>
    <s v="US-2015-116981"/>
    <d v="2015-03-26T00:00:00"/>
    <d v="2015-03-28T00:00:00"/>
    <s v="Second Class"/>
    <s v="SM-20950"/>
    <x v="416"/>
    <x v="1"/>
    <s v="United States"/>
    <s v="New York City"/>
    <x v="15"/>
    <n v="10009"/>
    <x v="3"/>
    <s v="OFF-ST-10002615"/>
    <x v="1"/>
    <x v="4"/>
    <s v="Dual Level, Single-Width Filing Carts"/>
    <n v="1085.42"/>
    <n v="7"/>
    <n v="0"/>
    <x v="3244"/>
    <x v="0"/>
    <x v="1"/>
    <x v="3"/>
    <x v="10"/>
  </r>
  <r>
    <n v="9868"/>
    <s v="US-2015-116981"/>
    <d v="2015-03-26T00:00:00"/>
    <d v="2015-03-28T00:00:00"/>
    <s v="Second Class"/>
    <s v="SM-20950"/>
    <x v="416"/>
    <x v="1"/>
    <s v="United States"/>
    <s v="New York City"/>
    <x v="15"/>
    <n v="10009"/>
    <x v="3"/>
    <s v="OFF-AP-10000595"/>
    <x v="1"/>
    <x v="9"/>
    <s v="Disposable Triple-Filter Dust Bags"/>
    <n v="13.11"/>
    <n v="3"/>
    <n v="0"/>
    <x v="2861"/>
    <x v="0"/>
    <x v="1"/>
    <x v="3"/>
    <x v="10"/>
  </r>
  <r>
    <n v="9869"/>
    <s v="CA-2014-114195"/>
    <d v="2014-11-01T00:00:00"/>
    <d v="2014-11-03T00:00:00"/>
    <s v="First Class"/>
    <s v="EA-14035"/>
    <x v="105"/>
    <x v="1"/>
    <s v="United States"/>
    <s v="Mason"/>
    <x v="24"/>
    <n v="45040"/>
    <x v="3"/>
    <s v="FUR-FU-10002253"/>
    <x v="0"/>
    <x v="5"/>
    <s v="Howard Miller 13&quot; Diameter Pewter Finish Round Wall Clock"/>
    <n v="68.703999999999994"/>
    <n v="2"/>
    <n v="0.2"/>
    <x v="5271"/>
    <x v="2"/>
    <x v="2"/>
    <x v="0"/>
    <x v="0"/>
  </r>
  <r>
    <n v="9870"/>
    <s v="CA-2014-114195"/>
    <d v="2014-11-01T00:00:00"/>
    <d v="2014-11-03T00:00:00"/>
    <s v="First Class"/>
    <s v="EA-14035"/>
    <x v="105"/>
    <x v="1"/>
    <s v="United States"/>
    <s v="Mason"/>
    <x v="24"/>
    <n v="45040"/>
    <x v="3"/>
    <s v="OFF-BI-10000494"/>
    <x v="1"/>
    <x v="8"/>
    <s v="Acco Economy Flexible Poly Round Ring Binder"/>
    <n v="3.1320000000000001"/>
    <n v="2"/>
    <n v="0.7"/>
    <x v="3243"/>
    <x v="1"/>
    <x v="2"/>
    <x v="0"/>
    <x v="0"/>
  </r>
  <r>
    <n v="9871"/>
    <s v="CA-2014-114195"/>
    <d v="2014-11-01T00:00:00"/>
    <d v="2014-11-03T00:00:00"/>
    <s v="First Class"/>
    <s v="EA-14035"/>
    <x v="105"/>
    <x v="1"/>
    <s v="United States"/>
    <s v="Mason"/>
    <x v="24"/>
    <n v="45040"/>
    <x v="3"/>
    <s v="OFF-BI-10001658"/>
    <x v="1"/>
    <x v="8"/>
    <s v="GBC Standard Therm-A-Bind Covers"/>
    <n v="22.428000000000001"/>
    <n v="3"/>
    <n v="0.7"/>
    <x v="3105"/>
    <x v="1"/>
    <x v="2"/>
    <x v="0"/>
    <x v="0"/>
  </r>
  <r>
    <n v="9872"/>
    <s v="CA-2017-146269"/>
    <d v="2017-10-06T00:00:00"/>
    <d v="2017-10-06T00:00:00"/>
    <s v="Same Day"/>
    <s v="MH-17455"/>
    <x v="708"/>
    <x v="0"/>
    <s v="United States"/>
    <s v="Chicago"/>
    <x v="10"/>
    <n v="60623"/>
    <x v="2"/>
    <s v="OFF-ST-10003208"/>
    <x v="1"/>
    <x v="4"/>
    <s v="Adjustable Depth Letter/Legal Cart"/>
    <n v="290.33600000000001"/>
    <n v="2"/>
    <n v="0.2"/>
    <x v="7219"/>
    <x v="2"/>
    <x v="3"/>
    <x v="0"/>
    <x v="2"/>
  </r>
  <r>
    <n v="9873"/>
    <s v="CA-2017-146269"/>
    <d v="2017-10-06T00:00:00"/>
    <d v="2017-10-06T00:00:00"/>
    <s v="Same Day"/>
    <s v="MH-17455"/>
    <x v="708"/>
    <x v="0"/>
    <s v="United States"/>
    <s v="Chicago"/>
    <x v="10"/>
    <n v="60623"/>
    <x v="2"/>
    <s v="OFF-AR-10004790"/>
    <x v="1"/>
    <x v="6"/>
    <s v="Staples in misc. colors"/>
    <n v="19.152000000000001"/>
    <n v="2"/>
    <n v="0.2"/>
    <x v="7220"/>
    <x v="2"/>
    <x v="3"/>
    <x v="0"/>
    <x v="2"/>
  </r>
  <r>
    <n v="9874"/>
    <s v="CA-2016-100587"/>
    <d v="2016-12-10T00:00:00"/>
    <d v="2016-12-14T00:00:00"/>
    <s v="Standard Class"/>
    <s v="SL-20155"/>
    <x v="359"/>
    <x v="2"/>
    <s v="United States"/>
    <s v="New York City"/>
    <x v="15"/>
    <n v="10024"/>
    <x v="3"/>
    <s v="OFF-PA-10004609"/>
    <x v="1"/>
    <x v="10"/>
    <s v="Xerox 221"/>
    <n v="6.48"/>
    <n v="1"/>
    <n v="0"/>
    <x v="90"/>
    <x v="0"/>
    <x v="0"/>
    <x v="0"/>
    <x v="4"/>
  </r>
  <r>
    <n v="9875"/>
    <s v="CA-2016-166653"/>
    <d v="2016-09-22T00:00:00"/>
    <d v="2016-09-24T00:00:00"/>
    <s v="Second Class"/>
    <s v="NP-18685"/>
    <x v="472"/>
    <x v="2"/>
    <s v="United States"/>
    <s v="Parma"/>
    <x v="24"/>
    <n v="44134"/>
    <x v="3"/>
    <s v="OFF-EN-10003055"/>
    <x v="1"/>
    <x v="12"/>
    <s v="Blue String-Tie &amp; Button Interoffice Envelopes, 10 x 13"/>
    <n v="63.968000000000004"/>
    <n v="2"/>
    <n v="0.2"/>
    <x v="7221"/>
    <x v="2"/>
    <x v="0"/>
    <x v="2"/>
    <x v="8"/>
  </r>
  <r>
    <n v="9876"/>
    <s v="CA-2015-130855"/>
    <d v="2015-12-29T00:00:00"/>
    <d v="2016-01-05T00:00:00"/>
    <s v="Standard Class"/>
    <s v="RF-19840"/>
    <x v="167"/>
    <x v="0"/>
    <s v="United States"/>
    <s v="New York City"/>
    <x v="15"/>
    <n v="10035"/>
    <x v="3"/>
    <s v="OFF-SU-10003936"/>
    <x v="1"/>
    <x v="14"/>
    <s v="Acme Serrated Blade Letter Opener"/>
    <n v="6.36"/>
    <n v="2"/>
    <n v="0"/>
    <x v="7222"/>
    <x v="0"/>
    <x v="1"/>
    <x v="0"/>
    <x v="4"/>
  </r>
  <r>
    <n v="9877"/>
    <s v="US-2017-166324"/>
    <d v="2017-04-20T00:00:00"/>
    <d v="2017-04-21T00:00:00"/>
    <s v="First Class"/>
    <s v="BE-11455"/>
    <x v="534"/>
    <x v="2"/>
    <s v="United States"/>
    <s v="Cleveland"/>
    <x v="24"/>
    <n v="44105"/>
    <x v="3"/>
    <s v="OFF-ST-10000078"/>
    <x v="1"/>
    <x v="4"/>
    <s v="Tennsco 6- and 18-Compartment Lockers"/>
    <n v="848.54399999999998"/>
    <n v="4"/>
    <n v="0.2"/>
    <x v="7223"/>
    <x v="2"/>
    <x v="3"/>
    <x v="1"/>
    <x v="3"/>
  </r>
  <r>
    <n v="9878"/>
    <s v="US-2017-166324"/>
    <d v="2017-04-20T00:00:00"/>
    <d v="2017-04-21T00:00:00"/>
    <s v="First Class"/>
    <s v="BE-11455"/>
    <x v="534"/>
    <x v="2"/>
    <s v="United States"/>
    <s v="Cleveland"/>
    <x v="24"/>
    <n v="44105"/>
    <x v="3"/>
    <s v="OFF-BI-10000174"/>
    <x v="1"/>
    <x v="8"/>
    <s v="Wilson Jones Clip &amp; Carry Folder Binder Tool for Ring Binders, Clear"/>
    <n v="8.6999999999999993"/>
    <n v="5"/>
    <n v="0.7"/>
    <x v="7224"/>
    <x v="1"/>
    <x v="3"/>
    <x v="1"/>
    <x v="3"/>
  </r>
  <r>
    <n v="9879"/>
    <s v="US-2017-166324"/>
    <d v="2017-04-20T00:00:00"/>
    <d v="2017-04-21T00:00:00"/>
    <s v="First Class"/>
    <s v="BE-11455"/>
    <x v="534"/>
    <x v="2"/>
    <s v="United States"/>
    <s v="Cleveland"/>
    <x v="24"/>
    <n v="44105"/>
    <x v="3"/>
    <s v="TEC-PH-10004080"/>
    <x v="2"/>
    <x v="7"/>
    <s v="Avaya 5410 Digital phone"/>
    <n v="122.38200000000001"/>
    <n v="3"/>
    <n v="0.4"/>
    <x v="5118"/>
    <x v="1"/>
    <x v="3"/>
    <x v="1"/>
    <x v="3"/>
  </r>
  <r>
    <n v="9880"/>
    <s v="CA-2016-122581"/>
    <d v="2016-08-21T00:00:00"/>
    <d v="2016-08-25T00:00:00"/>
    <s v="Standard Class"/>
    <s v="JK-15370"/>
    <x v="271"/>
    <x v="0"/>
    <s v="United States"/>
    <s v="New York City"/>
    <x v="15"/>
    <n v="10035"/>
    <x v="3"/>
    <s v="FUR-CH-10002961"/>
    <x v="0"/>
    <x v="1"/>
    <s v="Leather Task Chair, Black"/>
    <n v="573.17399999999998"/>
    <n v="7"/>
    <n v="0.1"/>
    <x v="7225"/>
    <x v="3"/>
    <x v="0"/>
    <x v="2"/>
    <x v="6"/>
  </r>
  <r>
    <n v="9881"/>
    <s v="CA-2015-104297"/>
    <d v="2015-05-29T00:00:00"/>
    <d v="2015-05-31T00:00:00"/>
    <s v="First Class"/>
    <s v="CC-12100"/>
    <x v="385"/>
    <x v="2"/>
    <s v="United States"/>
    <s v="Cleveland"/>
    <x v="24"/>
    <n v="44105"/>
    <x v="3"/>
    <s v="OFF-PA-10000474"/>
    <x v="1"/>
    <x v="10"/>
    <s v="Easy-staple paper"/>
    <n v="85.055999999999997"/>
    <n v="3"/>
    <n v="0.2"/>
    <x v="643"/>
    <x v="2"/>
    <x v="1"/>
    <x v="1"/>
    <x v="5"/>
  </r>
  <r>
    <n v="9882"/>
    <s v="CA-2014-153927"/>
    <d v="2014-08-12T00:00:00"/>
    <d v="2014-08-13T00:00:00"/>
    <s v="First Class"/>
    <s v="LL-16840"/>
    <x v="328"/>
    <x v="0"/>
    <s v="United States"/>
    <s v="Woodstock"/>
    <x v="32"/>
    <n v="30188"/>
    <x v="0"/>
    <s v="OFF-BI-10000138"/>
    <x v="1"/>
    <x v="8"/>
    <s v="Acco Translucent Poly Ring Binders"/>
    <n v="14.04"/>
    <n v="3"/>
    <n v="0"/>
    <x v="7226"/>
    <x v="0"/>
    <x v="2"/>
    <x v="2"/>
    <x v="6"/>
  </r>
  <r>
    <n v="9883"/>
    <s v="CA-2014-153927"/>
    <d v="2014-08-12T00:00:00"/>
    <d v="2014-08-13T00:00:00"/>
    <s v="First Class"/>
    <s v="LL-16840"/>
    <x v="328"/>
    <x v="0"/>
    <s v="United States"/>
    <s v="Woodstock"/>
    <x v="32"/>
    <n v="30188"/>
    <x v="0"/>
    <s v="TEC-AC-10000023"/>
    <x v="2"/>
    <x v="11"/>
    <s v="Maxell 74 Minute CD-R Spindle, 50/Pack"/>
    <n v="272.61"/>
    <n v="13"/>
    <n v="0"/>
    <x v="7227"/>
    <x v="0"/>
    <x v="2"/>
    <x v="2"/>
    <x v="6"/>
  </r>
  <r>
    <n v="9884"/>
    <s v="CA-2014-112291"/>
    <d v="2014-04-03T00:00:00"/>
    <d v="2014-04-08T00:00:00"/>
    <s v="Standard Class"/>
    <s v="KE-16420"/>
    <x v="722"/>
    <x v="1"/>
    <s v="United States"/>
    <s v="Los Angeles"/>
    <x v="1"/>
    <n v="90008"/>
    <x v="1"/>
    <s v="OFF-EN-10001415"/>
    <x v="1"/>
    <x v="12"/>
    <s v="Staple envelope"/>
    <n v="11.16"/>
    <n v="2"/>
    <n v="0"/>
    <x v="5477"/>
    <x v="0"/>
    <x v="2"/>
    <x v="1"/>
    <x v="3"/>
  </r>
  <r>
    <n v="9885"/>
    <s v="CA-2014-112291"/>
    <d v="2014-04-03T00:00:00"/>
    <d v="2014-04-08T00:00:00"/>
    <s v="Standard Class"/>
    <s v="KE-16420"/>
    <x v="722"/>
    <x v="1"/>
    <s v="United States"/>
    <s v="Los Angeles"/>
    <x v="1"/>
    <n v="90008"/>
    <x v="1"/>
    <s v="TEC-AC-10001284"/>
    <x v="2"/>
    <x v="11"/>
    <s v="Enermax Briskie RF Wireless Keyboard and Mouse Combo"/>
    <n v="62.31"/>
    <n v="3"/>
    <n v="0"/>
    <x v="3789"/>
    <x v="0"/>
    <x v="2"/>
    <x v="1"/>
    <x v="3"/>
  </r>
  <r>
    <n v="9886"/>
    <s v="CA-2014-112291"/>
    <d v="2014-04-03T00:00:00"/>
    <d v="2014-04-08T00:00:00"/>
    <s v="Standard Class"/>
    <s v="KE-16420"/>
    <x v="722"/>
    <x v="1"/>
    <s v="United States"/>
    <s v="Los Angeles"/>
    <x v="1"/>
    <n v="90008"/>
    <x v="1"/>
    <s v="TEC-AC-10000736"/>
    <x v="2"/>
    <x v="11"/>
    <s v="Logitech G600 MMO Gaming Mouse"/>
    <n v="159.97999999999999"/>
    <n v="2"/>
    <n v="0"/>
    <x v="471"/>
    <x v="0"/>
    <x v="2"/>
    <x v="1"/>
    <x v="3"/>
  </r>
  <r>
    <n v="9887"/>
    <s v="CA-2014-146997"/>
    <d v="2014-01-23T00:00:00"/>
    <d v="2014-01-27T00:00:00"/>
    <s v="Standard Class"/>
    <s v="SG-20605"/>
    <x v="611"/>
    <x v="0"/>
    <s v="United States"/>
    <s v="Lafayette"/>
    <x v="14"/>
    <n v="47905"/>
    <x v="2"/>
    <s v="OFF-FA-10003467"/>
    <x v="1"/>
    <x v="13"/>
    <s v="Alliance Big Bands Rubber Bands, 12/Pack"/>
    <n v="5.94"/>
    <n v="3"/>
    <n v="0"/>
    <x v="232"/>
    <x v="0"/>
    <x v="2"/>
    <x v="3"/>
    <x v="9"/>
  </r>
  <r>
    <n v="9888"/>
    <s v="CA-2017-169607"/>
    <d v="2017-10-12T00:00:00"/>
    <d v="2017-10-15T00:00:00"/>
    <s v="First Class"/>
    <s v="CA-12265"/>
    <x v="244"/>
    <x v="0"/>
    <s v="United States"/>
    <s v="New York City"/>
    <x v="15"/>
    <n v="10024"/>
    <x v="3"/>
    <s v="OFF-PA-10000477"/>
    <x v="1"/>
    <x v="10"/>
    <s v="Xerox 1952"/>
    <n v="9.9600000000000009"/>
    <n v="2"/>
    <n v="0"/>
    <x v="1546"/>
    <x v="0"/>
    <x v="3"/>
    <x v="0"/>
    <x v="2"/>
  </r>
  <r>
    <n v="9889"/>
    <s v="CA-2015-127544"/>
    <d v="2015-08-08T00:00:00"/>
    <d v="2015-08-12T00:00:00"/>
    <s v="Standard Class"/>
    <s v="RD-19585"/>
    <x v="361"/>
    <x v="0"/>
    <s v="United States"/>
    <s v="Utica"/>
    <x v="15"/>
    <n v="13501"/>
    <x v="3"/>
    <s v="TEC-AC-10000736"/>
    <x v="2"/>
    <x v="11"/>
    <s v="Logitech G600 MMO Gaming Mouse"/>
    <n v="79.989999999999995"/>
    <n v="1"/>
    <n v="0"/>
    <x v="4142"/>
    <x v="0"/>
    <x v="1"/>
    <x v="2"/>
    <x v="6"/>
  </r>
  <r>
    <n v="9890"/>
    <s v="CA-2017-166499"/>
    <d v="2017-03-19T00:00:00"/>
    <d v="2017-03-20T00:00:00"/>
    <s v="First Class"/>
    <s v="VG-21805"/>
    <x v="500"/>
    <x v="1"/>
    <s v="United States"/>
    <s v="Lakewood"/>
    <x v="30"/>
    <n v="8701"/>
    <x v="3"/>
    <s v="OFF-AR-10002467"/>
    <x v="1"/>
    <x v="6"/>
    <s v="Dixon Ticonderoga Pencils"/>
    <n v="8.94"/>
    <n v="3"/>
    <n v="0"/>
    <x v="7228"/>
    <x v="0"/>
    <x v="3"/>
    <x v="3"/>
    <x v="10"/>
  </r>
  <r>
    <n v="9891"/>
    <s v="US-2016-115441"/>
    <d v="2016-07-25T00:00:00"/>
    <d v="2016-07-28T00:00:00"/>
    <s v="Second Class"/>
    <s v="SH-19975"/>
    <x v="64"/>
    <x v="1"/>
    <s v="United States"/>
    <s v="Milwaukee"/>
    <x v="6"/>
    <n v="53209"/>
    <x v="2"/>
    <s v="OFF-PA-10004996"/>
    <x v="1"/>
    <x v="10"/>
    <s v="Speediset Carbonless Redi-Letter 7&quot; x 8 1/2&quot;"/>
    <n v="20.62"/>
    <n v="2"/>
    <n v="0"/>
    <x v="7229"/>
    <x v="0"/>
    <x v="0"/>
    <x v="2"/>
    <x v="7"/>
  </r>
  <r>
    <n v="9892"/>
    <s v="US-2016-115441"/>
    <d v="2016-07-25T00:00:00"/>
    <d v="2016-07-28T00:00:00"/>
    <s v="Second Class"/>
    <s v="SH-19975"/>
    <x v="64"/>
    <x v="1"/>
    <s v="United States"/>
    <s v="Milwaukee"/>
    <x v="6"/>
    <n v="53209"/>
    <x v="2"/>
    <s v="TEC-AC-10003116"/>
    <x v="2"/>
    <x v="11"/>
    <s v="Memorex Froggy Flash Drive 8 GB"/>
    <n v="124.25"/>
    <n v="7"/>
    <n v="0"/>
    <x v="7230"/>
    <x v="0"/>
    <x v="0"/>
    <x v="2"/>
    <x v="7"/>
  </r>
  <r>
    <n v="9893"/>
    <s v="US-2016-115441"/>
    <d v="2016-07-25T00:00:00"/>
    <d v="2016-07-28T00:00:00"/>
    <s v="Second Class"/>
    <s v="SH-19975"/>
    <x v="64"/>
    <x v="1"/>
    <s v="United States"/>
    <s v="Milwaukee"/>
    <x v="6"/>
    <n v="53209"/>
    <x v="2"/>
    <s v="TEC-PH-10002262"/>
    <x v="2"/>
    <x v="7"/>
    <s v="LG Electronics Tone+ HBS-730 Bluetooth Headset"/>
    <n v="297.55"/>
    <n v="5"/>
    <n v="0"/>
    <x v="7231"/>
    <x v="0"/>
    <x v="0"/>
    <x v="2"/>
    <x v="7"/>
  </r>
  <r>
    <n v="9894"/>
    <s v="US-2016-115441"/>
    <d v="2016-07-25T00:00:00"/>
    <d v="2016-07-28T00:00:00"/>
    <s v="Second Class"/>
    <s v="SH-19975"/>
    <x v="64"/>
    <x v="1"/>
    <s v="United States"/>
    <s v="Milwaukee"/>
    <x v="6"/>
    <n v="53209"/>
    <x v="2"/>
    <s v="FUR-CH-10004626"/>
    <x v="0"/>
    <x v="1"/>
    <s v="Office Star Flex Back Scooter Chair with Aluminum Finish Frame"/>
    <n v="403.56"/>
    <n v="4"/>
    <n v="0"/>
    <x v="7232"/>
    <x v="0"/>
    <x v="0"/>
    <x v="2"/>
    <x v="7"/>
  </r>
  <r>
    <n v="9895"/>
    <s v="US-2016-115441"/>
    <d v="2016-07-25T00:00:00"/>
    <d v="2016-07-28T00:00:00"/>
    <s v="Second Class"/>
    <s v="SH-19975"/>
    <x v="64"/>
    <x v="1"/>
    <s v="United States"/>
    <s v="Milwaukee"/>
    <x v="6"/>
    <n v="53209"/>
    <x v="2"/>
    <s v="FUR-FU-10001756"/>
    <x v="0"/>
    <x v="5"/>
    <s v="Eldon Expressions Desk Accessory, Wood Photo Frame, Mahogany"/>
    <n v="95.2"/>
    <n v="5"/>
    <n v="0"/>
    <x v="7233"/>
    <x v="0"/>
    <x v="0"/>
    <x v="2"/>
    <x v="7"/>
  </r>
  <r>
    <n v="9896"/>
    <s v="CA-2014-115049"/>
    <d v="2014-09-26T00:00:00"/>
    <d v="2014-10-01T00:00:00"/>
    <s v="Standard Class"/>
    <s v="MM-17920"/>
    <x v="462"/>
    <x v="0"/>
    <s v="United States"/>
    <s v="Chicago"/>
    <x v="10"/>
    <n v="60623"/>
    <x v="2"/>
    <s v="TEC-AC-10004859"/>
    <x v="2"/>
    <x v="11"/>
    <s v="Maxell Pro 80 Minute CD-R, 10/Pack"/>
    <n v="153.82400000000001"/>
    <n v="11"/>
    <n v="0.2"/>
    <x v="7234"/>
    <x v="2"/>
    <x v="2"/>
    <x v="2"/>
    <x v="8"/>
  </r>
  <r>
    <n v="9897"/>
    <s v="CA-2014-156342"/>
    <d v="2014-06-17T00:00:00"/>
    <d v="2014-06-20T00:00:00"/>
    <s v="Second Class"/>
    <s v="JF-15415"/>
    <x v="226"/>
    <x v="0"/>
    <s v="United States"/>
    <s v="Chicago"/>
    <x v="10"/>
    <n v="60653"/>
    <x v="2"/>
    <s v="OFF-PA-10001725"/>
    <x v="1"/>
    <x v="10"/>
    <s v="Xerox 1892"/>
    <n v="62.015999999999998"/>
    <n v="2"/>
    <n v="0.2"/>
    <x v="5230"/>
    <x v="2"/>
    <x v="2"/>
    <x v="1"/>
    <x v="1"/>
  </r>
  <r>
    <n v="9898"/>
    <s v="CA-2016-112830"/>
    <d v="2016-06-06T00:00:00"/>
    <d v="2016-06-10T00:00:00"/>
    <s v="Standard Class"/>
    <s v="LP-17095"/>
    <x v="431"/>
    <x v="0"/>
    <s v="United States"/>
    <s v="Fairfield"/>
    <x v="24"/>
    <n v="45014"/>
    <x v="3"/>
    <s v="FUR-FU-10004306"/>
    <x v="0"/>
    <x v="5"/>
    <s v="Electrix Halogen Magnifier Lamp"/>
    <n v="466.32"/>
    <n v="3"/>
    <n v="0.2"/>
    <x v="7235"/>
    <x v="2"/>
    <x v="0"/>
    <x v="1"/>
    <x v="1"/>
  </r>
  <r>
    <n v="9899"/>
    <s v="CA-2016-112830"/>
    <d v="2016-06-06T00:00:00"/>
    <d v="2016-06-10T00:00:00"/>
    <s v="Standard Class"/>
    <s v="LP-17095"/>
    <x v="431"/>
    <x v="0"/>
    <s v="United States"/>
    <s v="Fairfield"/>
    <x v="24"/>
    <n v="45014"/>
    <x v="3"/>
    <s v="FUR-FU-10004845"/>
    <x v="0"/>
    <x v="5"/>
    <s v="Deflect-o EconoMat Nonstudded, No Bevel Mat"/>
    <n v="82.64"/>
    <n v="2"/>
    <n v="0.2"/>
    <x v="232"/>
    <x v="2"/>
    <x v="0"/>
    <x v="1"/>
    <x v="1"/>
  </r>
  <r>
    <n v="9900"/>
    <s v="US-2014-117380"/>
    <d v="2014-03-28T00:00:00"/>
    <d v="2014-04-03T00:00:00"/>
    <s v="Standard Class"/>
    <s v="MP-18175"/>
    <x v="486"/>
    <x v="2"/>
    <s v="United States"/>
    <s v="Springfield"/>
    <x v="24"/>
    <n v="45503"/>
    <x v="3"/>
    <s v="FUR-TA-10000198"/>
    <x v="0"/>
    <x v="3"/>
    <s v="Chromcraft Bull-Nose Wood Oval Conference Tables &amp; Bases"/>
    <n v="330.58800000000002"/>
    <n v="1"/>
    <n v="0.4"/>
    <x v="7236"/>
    <x v="1"/>
    <x v="2"/>
    <x v="3"/>
    <x v="10"/>
  </r>
  <r>
    <n v="9901"/>
    <s v="CA-2017-117646"/>
    <d v="2017-08-21T00:00:00"/>
    <d v="2017-08-25T00:00:00"/>
    <s v="Standard Class"/>
    <s v="SC-20845"/>
    <x v="790"/>
    <x v="0"/>
    <s v="United States"/>
    <s v="Louisville"/>
    <x v="22"/>
    <n v="80027"/>
    <x v="1"/>
    <s v="OFF-ST-10000036"/>
    <x v="1"/>
    <x v="4"/>
    <s v="Recycled Data-Pak for Archival Bound Computer Printouts, 12-1/2 x 12-1/2 x 16"/>
    <n v="237.096"/>
    <n v="3"/>
    <n v="0.2"/>
    <x v="5786"/>
    <x v="2"/>
    <x v="3"/>
    <x v="2"/>
    <x v="6"/>
  </r>
  <r>
    <n v="9902"/>
    <s v="CA-2017-117646"/>
    <d v="2017-08-21T00:00:00"/>
    <d v="2017-08-25T00:00:00"/>
    <s v="Standard Class"/>
    <s v="SC-20845"/>
    <x v="790"/>
    <x v="0"/>
    <s v="United States"/>
    <s v="Louisville"/>
    <x v="22"/>
    <n v="80027"/>
    <x v="1"/>
    <s v="FUR-FU-10001037"/>
    <x v="0"/>
    <x v="5"/>
    <s v="DAX Charcoal/Nickel-Tone Document Frame, 5 x 7"/>
    <n v="22.751999999999999"/>
    <n v="3"/>
    <n v="0.2"/>
    <x v="7237"/>
    <x v="2"/>
    <x v="3"/>
    <x v="2"/>
    <x v="6"/>
  </r>
  <r>
    <n v="9903"/>
    <s v="CA-2017-117646"/>
    <d v="2017-08-21T00:00:00"/>
    <d v="2017-08-25T00:00:00"/>
    <s v="Standard Class"/>
    <s v="SC-20845"/>
    <x v="790"/>
    <x v="0"/>
    <s v="United States"/>
    <s v="Louisville"/>
    <x v="22"/>
    <n v="80027"/>
    <x v="1"/>
    <s v="OFF-PA-10001950"/>
    <x v="1"/>
    <x v="10"/>
    <s v="Southworth 25% Cotton Antique Laid Paper &amp; Envelopes"/>
    <n v="6.6719999999999997"/>
    <n v="1"/>
    <n v="0.2"/>
    <x v="7238"/>
    <x v="2"/>
    <x v="3"/>
    <x v="2"/>
    <x v="6"/>
  </r>
  <r>
    <n v="9904"/>
    <s v="CA-2014-122609"/>
    <d v="2014-11-12T00:00:00"/>
    <d v="2014-11-18T00:00:00"/>
    <s v="Standard Class"/>
    <s v="DP-13000"/>
    <x v="24"/>
    <x v="0"/>
    <s v="United States"/>
    <s v="Carrollton"/>
    <x v="5"/>
    <n v="75007"/>
    <x v="2"/>
    <s v="FUR-FU-10004587"/>
    <x v="0"/>
    <x v="5"/>
    <s v="GE General Use Halogen Bulbs, 100 Watts, 1 Bulb per Pack"/>
    <n v="25.128"/>
    <n v="3"/>
    <n v="0.6"/>
    <x v="7239"/>
    <x v="1"/>
    <x v="2"/>
    <x v="0"/>
    <x v="0"/>
  </r>
  <r>
    <n v="9905"/>
    <s v="CA-2014-122609"/>
    <d v="2014-11-12T00:00:00"/>
    <d v="2014-11-18T00:00:00"/>
    <s v="Standard Class"/>
    <s v="DP-13000"/>
    <x v="24"/>
    <x v="0"/>
    <s v="United States"/>
    <s v="Carrollton"/>
    <x v="5"/>
    <n v="75007"/>
    <x v="2"/>
    <s v="TEC-AC-10002567"/>
    <x v="2"/>
    <x v="11"/>
    <s v="Logitech G602 Wireless Gaming Mouse"/>
    <n v="127.98399999999999"/>
    <n v="2"/>
    <n v="0.2"/>
    <x v="3335"/>
    <x v="2"/>
    <x v="2"/>
    <x v="0"/>
    <x v="0"/>
  </r>
  <r>
    <n v="9906"/>
    <s v="US-2015-129007"/>
    <d v="2015-09-13T00:00:00"/>
    <d v="2015-09-15T00:00:00"/>
    <s v="First Class"/>
    <s v="KD-16615"/>
    <x v="629"/>
    <x v="1"/>
    <s v="United States"/>
    <s v="Anaheim"/>
    <x v="1"/>
    <n v="92804"/>
    <x v="1"/>
    <s v="FUR-FU-10004973"/>
    <x v="0"/>
    <x v="5"/>
    <s v="Flat Face Poster Frame"/>
    <n v="131.88"/>
    <n v="7"/>
    <n v="0"/>
    <x v="7240"/>
    <x v="0"/>
    <x v="1"/>
    <x v="2"/>
    <x v="8"/>
  </r>
  <r>
    <n v="9907"/>
    <s v="US-2015-129007"/>
    <d v="2015-09-13T00:00:00"/>
    <d v="2015-09-15T00:00:00"/>
    <s v="First Class"/>
    <s v="KD-16615"/>
    <x v="629"/>
    <x v="1"/>
    <s v="United States"/>
    <s v="Anaheim"/>
    <x v="1"/>
    <n v="92804"/>
    <x v="1"/>
    <s v="OFF-BI-10001628"/>
    <x v="1"/>
    <x v="8"/>
    <s v="Acco Data Flex Cable Posts For Top &amp; Bottom Load Binders, 6&quot; Capacity"/>
    <n v="25.032"/>
    <n v="3"/>
    <n v="0.2"/>
    <x v="3462"/>
    <x v="2"/>
    <x v="1"/>
    <x v="2"/>
    <x v="8"/>
  </r>
  <r>
    <n v="9908"/>
    <s v="US-2015-129007"/>
    <d v="2015-09-13T00:00:00"/>
    <d v="2015-09-15T00:00:00"/>
    <s v="First Class"/>
    <s v="KD-16615"/>
    <x v="629"/>
    <x v="1"/>
    <s v="United States"/>
    <s v="Anaheim"/>
    <x v="1"/>
    <n v="92804"/>
    <x v="1"/>
    <s v="FUR-CH-10000155"/>
    <x v="0"/>
    <x v="1"/>
    <s v="Global Comet Stacking Armless Chair"/>
    <n v="717.72"/>
    <n v="3"/>
    <n v="0.2"/>
    <x v="5605"/>
    <x v="2"/>
    <x v="1"/>
    <x v="2"/>
    <x v="8"/>
  </r>
  <r>
    <n v="9909"/>
    <s v="US-2015-129007"/>
    <d v="2015-09-13T00:00:00"/>
    <d v="2015-09-15T00:00:00"/>
    <s v="First Class"/>
    <s v="KD-16615"/>
    <x v="629"/>
    <x v="1"/>
    <s v="United States"/>
    <s v="Anaheim"/>
    <x v="1"/>
    <n v="92804"/>
    <x v="1"/>
    <s v="FUR-FU-10002379"/>
    <x v="0"/>
    <x v="5"/>
    <s v="Eldon Econocleat Chair Mats for Low Pile Carpets"/>
    <n v="207.35"/>
    <n v="5"/>
    <n v="0"/>
    <x v="7241"/>
    <x v="0"/>
    <x v="1"/>
    <x v="2"/>
    <x v="8"/>
  </r>
  <r>
    <n v="9910"/>
    <s v="US-2015-129007"/>
    <d v="2015-09-13T00:00:00"/>
    <d v="2015-09-15T00:00:00"/>
    <s v="First Class"/>
    <s v="KD-16615"/>
    <x v="629"/>
    <x v="1"/>
    <s v="United States"/>
    <s v="Anaheim"/>
    <x v="1"/>
    <n v="92804"/>
    <x v="1"/>
    <s v="FUR-FU-10004018"/>
    <x v="0"/>
    <x v="5"/>
    <s v="Tensor Computer Mounted Lamp"/>
    <n v="44.67"/>
    <n v="3"/>
    <n v="0"/>
    <x v="3384"/>
    <x v="0"/>
    <x v="1"/>
    <x v="2"/>
    <x v="8"/>
  </r>
  <r>
    <n v="9911"/>
    <s v="US-2015-129007"/>
    <d v="2015-09-13T00:00:00"/>
    <d v="2015-09-15T00:00:00"/>
    <s v="First Class"/>
    <s v="KD-16615"/>
    <x v="629"/>
    <x v="1"/>
    <s v="United States"/>
    <s v="Anaheim"/>
    <x v="1"/>
    <n v="92804"/>
    <x v="1"/>
    <s v="OFF-PA-10000994"/>
    <x v="1"/>
    <x v="10"/>
    <s v="Xerox 1915"/>
    <n v="209.7"/>
    <n v="2"/>
    <n v="0"/>
    <x v="1500"/>
    <x v="0"/>
    <x v="1"/>
    <x v="2"/>
    <x v="8"/>
  </r>
  <r>
    <n v="9912"/>
    <s v="US-2014-157231"/>
    <d v="2014-04-05T00:00:00"/>
    <d v="2014-04-09T00:00:00"/>
    <s v="Standard Class"/>
    <s v="RP-19855"/>
    <x v="532"/>
    <x v="1"/>
    <s v="United States"/>
    <s v="Richmond"/>
    <x v="0"/>
    <n v="40475"/>
    <x v="0"/>
    <s v="OFF-BI-10002852"/>
    <x v="1"/>
    <x v="8"/>
    <s v="Ibico Standard Transparent Covers"/>
    <n v="115.36"/>
    <n v="7"/>
    <n v="0"/>
    <x v="7242"/>
    <x v="0"/>
    <x v="2"/>
    <x v="1"/>
    <x v="3"/>
  </r>
  <r>
    <n v="9913"/>
    <s v="CA-2015-132388"/>
    <d v="2015-10-10T00:00:00"/>
    <d v="2015-10-12T00:00:00"/>
    <s v="First Class"/>
    <s v="KN-16390"/>
    <x v="471"/>
    <x v="1"/>
    <s v="United States"/>
    <s v="Santa Barbara"/>
    <x v="1"/>
    <n v="93101"/>
    <x v="1"/>
    <s v="FUR-CH-10001714"/>
    <x v="0"/>
    <x v="1"/>
    <s v="Global Leather &amp; Oak Executive Chair, Burgundy"/>
    <n v="362.13600000000002"/>
    <n v="3"/>
    <n v="0.2"/>
    <x v="7243"/>
    <x v="2"/>
    <x v="1"/>
    <x v="0"/>
    <x v="2"/>
  </r>
  <r>
    <n v="9914"/>
    <s v="CA-2015-132388"/>
    <d v="2015-10-10T00:00:00"/>
    <d v="2015-10-12T00:00:00"/>
    <s v="First Class"/>
    <s v="KN-16390"/>
    <x v="471"/>
    <x v="1"/>
    <s v="United States"/>
    <s v="Santa Barbara"/>
    <x v="1"/>
    <n v="93101"/>
    <x v="1"/>
    <s v="OFF-LA-10000414"/>
    <x v="1"/>
    <x v="2"/>
    <s v="Avery 503"/>
    <n v="31.05"/>
    <n v="3"/>
    <n v="0"/>
    <x v="2753"/>
    <x v="0"/>
    <x v="1"/>
    <x v="0"/>
    <x v="2"/>
  </r>
  <r>
    <n v="9915"/>
    <s v="CA-2017-160927"/>
    <d v="2017-01-29T00:00:00"/>
    <d v="2017-01-31T00:00:00"/>
    <s v="Second Class"/>
    <s v="TM-21010"/>
    <x v="612"/>
    <x v="0"/>
    <s v="United States"/>
    <s v="Marion"/>
    <x v="23"/>
    <n v="52302"/>
    <x v="2"/>
    <s v="OFF-PA-10003848"/>
    <x v="1"/>
    <x v="10"/>
    <s v="Xerox 1997"/>
    <n v="12.96"/>
    <n v="2"/>
    <n v="0"/>
    <x v="91"/>
    <x v="0"/>
    <x v="3"/>
    <x v="3"/>
    <x v="9"/>
  </r>
  <r>
    <n v="9916"/>
    <s v="CA-2017-160927"/>
    <d v="2017-01-29T00:00:00"/>
    <d v="2017-01-31T00:00:00"/>
    <s v="Second Class"/>
    <s v="TM-21010"/>
    <x v="612"/>
    <x v="0"/>
    <s v="United States"/>
    <s v="Marion"/>
    <x v="23"/>
    <n v="52302"/>
    <x v="2"/>
    <s v="OFF-PA-10000176"/>
    <x v="1"/>
    <x v="10"/>
    <s v="Xerox 1887"/>
    <n v="94.85"/>
    <n v="5"/>
    <n v="0"/>
    <x v="464"/>
    <x v="0"/>
    <x v="3"/>
    <x v="3"/>
    <x v="9"/>
  </r>
  <r>
    <n v="9917"/>
    <s v="CA-2017-160927"/>
    <d v="2017-01-29T00:00:00"/>
    <d v="2017-01-31T00:00:00"/>
    <s v="Second Class"/>
    <s v="TM-21010"/>
    <x v="612"/>
    <x v="0"/>
    <s v="United States"/>
    <s v="Marion"/>
    <x v="23"/>
    <n v="52302"/>
    <x v="2"/>
    <s v="OFF-ST-10001590"/>
    <x v="1"/>
    <x v="4"/>
    <s v="Tenex Personal Project File with Scoop Front Design, Black"/>
    <n v="13.48"/>
    <n v="1"/>
    <n v="0"/>
    <x v="7244"/>
    <x v="0"/>
    <x v="3"/>
    <x v="3"/>
    <x v="9"/>
  </r>
  <r>
    <n v="9918"/>
    <s v="CA-2017-160927"/>
    <d v="2017-01-29T00:00:00"/>
    <d v="2017-01-31T00:00:00"/>
    <s v="Second Class"/>
    <s v="TM-21010"/>
    <x v="612"/>
    <x v="0"/>
    <s v="United States"/>
    <s v="Marion"/>
    <x v="23"/>
    <n v="52302"/>
    <x v="2"/>
    <s v="FUR-FU-10000010"/>
    <x v="0"/>
    <x v="5"/>
    <s v="DAX Value U-Channel Document Frames, Easel Back"/>
    <n v="14.91"/>
    <n v="3"/>
    <n v="0"/>
    <x v="4680"/>
    <x v="0"/>
    <x v="3"/>
    <x v="3"/>
    <x v="9"/>
  </r>
  <r>
    <n v="9919"/>
    <s v="CA-2015-105508"/>
    <d v="2015-09-24T00:00:00"/>
    <d v="2015-09-29T00:00:00"/>
    <s v="Standard Class"/>
    <s v="JF-15190"/>
    <x v="440"/>
    <x v="0"/>
    <s v="United States"/>
    <s v="New York City"/>
    <x v="15"/>
    <n v="10035"/>
    <x v="3"/>
    <s v="OFF-EN-10003055"/>
    <x v="1"/>
    <x v="12"/>
    <s v="Blue String-Tie &amp; Button Interoffice Envelopes, 10 x 13"/>
    <n v="39.979999999999997"/>
    <n v="1"/>
    <n v="0"/>
    <x v="7245"/>
    <x v="0"/>
    <x v="1"/>
    <x v="2"/>
    <x v="8"/>
  </r>
  <r>
    <n v="9920"/>
    <s v="CA-2016-149272"/>
    <d v="2016-03-15T00:00:00"/>
    <d v="2016-03-19T00:00:00"/>
    <s v="Standard Class"/>
    <s v="MY-18295"/>
    <x v="501"/>
    <x v="1"/>
    <s v="United States"/>
    <s v="Bryan"/>
    <x v="5"/>
    <n v="77803"/>
    <x v="2"/>
    <s v="FUR-CH-10000863"/>
    <x v="0"/>
    <x v="1"/>
    <s v="Novimex Swivel Fabric Task Chair"/>
    <n v="528.42999999999995"/>
    <n v="5"/>
    <n v="0.3"/>
    <x v="7246"/>
    <x v="1"/>
    <x v="0"/>
    <x v="3"/>
    <x v="10"/>
  </r>
  <r>
    <n v="9921"/>
    <s v="CA-2016-149272"/>
    <d v="2016-03-15T00:00:00"/>
    <d v="2016-03-19T00:00:00"/>
    <s v="Standard Class"/>
    <s v="MY-18295"/>
    <x v="501"/>
    <x v="1"/>
    <s v="United States"/>
    <s v="Bryan"/>
    <x v="5"/>
    <n v="77803"/>
    <x v="2"/>
    <s v="OFF-BI-10004233"/>
    <x v="1"/>
    <x v="8"/>
    <s v="GBC Pre-Punched Binding Paper, Plastic, White, 8-1/2&quot; x 11&quot;"/>
    <n v="22.385999999999999"/>
    <n v="7"/>
    <n v="0.8"/>
    <x v="7247"/>
    <x v="1"/>
    <x v="0"/>
    <x v="3"/>
    <x v="10"/>
  </r>
  <r>
    <n v="9922"/>
    <s v="CA-2014-111360"/>
    <d v="2014-11-24T00:00:00"/>
    <d v="2014-11-30T00:00:00"/>
    <s v="Standard Class"/>
    <s v="AT-10435"/>
    <x v="401"/>
    <x v="2"/>
    <s v="United States"/>
    <s v="Akron"/>
    <x v="24"/>
    <n v="44312"/>
    <x v="3"/>
    <s v="OFF-BI-10003350"/>
    <x v="1"/>
    <x v="8"/>
    <s v="Acco Expandable Hanging Binders"/>
    <n v="5.742"/>
    <n v="3"/>
    <n v="0.7"/>
    <x v="7248"/>
    <x v="1"/>
    <x v="2"/>
    <x v="0"/>
    <x v="0"/>
  </r>
  <r>
    <n v="9923"/>
    <s v="US-2017-162124"/>
    <d v="2017-05-06T00:00:00"/>
    <d v="2017-05-10T00:00:00"/>
    <s v="Standard Class"/>
    <s v="JF-15490"/>
    <x v="223"/>
    <x v="0"/>
    <s v="United States"/>
    <s v="Chicago"/>
    <x v="10"/>
    <n v="60653"/>
    <x v="2"/>
    <s v="TEC-AC-10001990"/>
    <x v="2"/>
    <x v="11"/>
    <s v="Kensington Orbit Wireless Mobile Trackball for PC and Mac"/>
    <n v="191.96799999999999"/>
    <n v="4"/>
    <n v="0.2"/>
    <x v="7249"/>
    <x v="2"/>
    <x v="3"/>
    <x v="1"/>
    <x v="5"/>
  </r>
  <r>
    <n v="9924"/>
    <s v="CA-2015-159534"/>
    <d v="2015-03-20T00:00:00"/>
    <d v="2015-03-23T00:00:00"/>
    <s v="First Class"/>
    <s v="DH-13075"/>
    <x v="704"/>
    <x v="1"/>
    <s v="United States"/>
    <s v="New York City"/>
    <x v="15"/>
    <n v="10035"/>
    <x v="3"/>
    <s v="OFF-BI-10003982"/>
    <x v="1"/>
    <x v="8"/>
    <s v="Wilson Jones Century Plastic Molded Ring Binders"/>
    <n v="49.847999999999999"/>
    <n v="3"/>
    <n v="0.2"/>
    <x v="4041"/>
    <x v="2"/>
    <x v="1"/>
    <x v="3"/>
    <x v="10"/>
  </r>
  <r>
    <n v="9925"/>
    <s v="CA-2015-159534"/>
    <d v="2015-03-20T00:00:00"/>
    <d v="2015-03-23T00:00:00"/>
    <s v="First Class"/>
    <s v="DH-13075"/>
    <x v="704"/>
    <x v="1"/>
    <s v="United States"/>
    <s v="New York City"/>
    <x v="15"/>
    <n v="10035"/>
    <x v="3"/>
    <s v="OFF-EN-10004386"/>
    <x v="1"/>
    <x v="12"/>
    <s v="Recycled Interoffice Envelopes with String and Button Closure, 10 x 13"/>
    <n v="23.99"/>
    <n v="1"/>
    <n v="0"/>
    <x v="7250"/>
    <x v="0"/>
    <x v="1"/>
    <x v="3"/>
    <x v="10"/>
  </r>
  <r>
    <n v="9926"/>
    <s v="CA-2015-159534"/>
    <d v="2015-03-20T00:00:00"/>
    <d v="2015-03-23T00:00:00"/>
    <s v="First Class"/>
    <s v="DH-13075"/>
    <x v="704"/>
    <x v="1"/>
    <s v="United States"/>
    <s v="New York City"/>
    <x v="15"/>
    <n v="10035"/>
    <x v="3"/>
    <s v="OFF-BI-10003656"/>
    <x v="1"/>
    <x v="8"/>
    <s v="Fellowes PB200 Plastic Comb Binding Machine"/>
    <n v="1087.9359999999999"/>
    <n v="8"/>
    <n v="0.2"/>
    <x v="7251"/>
    <x v="2"/>
    <x v="1"/>
    <x v="3"/>
    <x v="10"/>
  </r>
  <r>
    <n v="9927"/>
    <s v="CA-2015-159534"/>
    <d v="2015-03-20T00:00:00"/>
    <d v="2015-03-23T00:00:00"/>
    <s v="First Class"/>
    <s v="DH-13075"/>
    <x v="704"/>
    <x v="1"/>
    <s v="United States"/>
    <s v="New York City"/>
    <x v="15"/>
    <n v="10035"/>
    <x v="3"/>
    <s v="TEC-PH-10002310"/>
    <x v="2"/>
    <x v="7"/>
    <s v="Panasonic KX T7731-B Digital phone"/>
    <n v="199.98"/>
    <n v="2"/>
    <n v="0"/>
    <x v="4162"/>
    <x v="0"/>
    <x v="1"/>
    <x v="3"/>
    <x v="10"/>
  </r>
  <r>
    <n v="9928"/>
    <s v="CA-2015-159534"/>
    <d v="2015-03-20T00:00:00"/>
    <d v="2015-03-23T00:00:00"/>
    <s v="First Class"/>
    <s v="DH-13075"/>
    <x v="704"/>
    <x v="1"/>
    <s v="United States"/>
    <s v="New York City"/>
    <x v="15"/>
    <n v="10035"/>
    <x v="3"/>
    <s v="OFF-ST-10001172"/>
    <x v="1"/>
    <x v="4"/>
    <s v="Tennsco Lockers, Sand"/>
    <n v="83.92"/>
    <n v="4"/>
    <n v="0"/>
    <x v="7252"/>
    <x v="0"/>
    <x v="1"/>
    <x v="3"/>
    <x v="10"/>
  </r>
  <r>
    <n v="9929"/>
    <s v="CA-2016-129630"/>
    <d v="2016-09-04T00:00:00"/>
    <d v="2016-09-04T00:00:00"/>
    <s v="Same Day"/>
    <s v="IM-15055"/>
    <x v="780"/>
    <x v="0"/>
    <s v="United States"/>
    <s v="San Francisco"/>
    <x v="1"/>
    <n v="94122"/>
    <x v="1"/>
    <s v="FUR-FU-10000260"/>
    <x v="0"/>
    <x v="5"/>
    <s v="6&quot; Cubicle Wall Clock, Black"/>
    <n v="24.27"/>
    <n v="3"/>
    <n v="0"/>
    <x v="7253"/>
    <x v="0"/>
    <x v="0"/>
    <x v="2"/>
    <x v="8"/>
  </r>
  <r>
    <n v="9930"/>
    <s v="CA-2016-129630"/>
    <d v="2016-09-04T00:00:00"/>
    <d v="2016-09-04T00:00:00"/>
    <s v="Same Day"/>
    <s v="IM-15055"/>
    <x v="780"/>
    <x v="0"/>
    <s v="United States"/>
    <s v="San Francisco"/>
    <x v="1"/>
    <n v="94122"/>
    <x v="1"/>
    <s v="TEC-CO-10003763"/>
    <x v="2"/>
    <x v="16"/>
    <s v="Canon PC1060 Personal Laser Copier"/>
    <n v="2799.96"/>
    <n v="5"/>
    <n v="0.2"/>
    <x v="3400"/>
    <x v="2"/>
    <x v="0"/>
    <x v="2"/>
    <x v="8"/>
  </r>
  <r>
    <n v="9931"/>
    <s v="CA-2015-104948"/>
    <d v="2015-11-13T00:00:00"/>
    <d v="2015-11-17T00:00:00"/>
    <s v="Standard Class"/>
    <s v="KH-16510"/>
    <x v="168"/>
    <x v="0"/>
    <s v="United States"/>
    <s v="San Bernardino"/>
    <x v="1"/>
    <n v="92404"/>
    <x v="1"/>
    <s v="OFF-BI-10001267"/>
    <x v="1"/>
    <x v="8"/>
    <s v="Universal Recycled Hanging Pressboard Report Binders, Letter Size"/>
    <n v="9.8719999999999999"/>
    <n v="2"/>
    <n v="0.2"/>
    <x v="7254"/>
    <x v="2"/>
    <x v="1"/>
    <x v="0"/>
    <x v="0"/>
  </r>
  <r>
    <n v="9932"/>
    <s v="CA-2015-104948"/>
    <d v="2015-11-13T00:00:00"/>
    <d v="2015-11-17T00:00:00"/>
    <s v="Standard Class"/>
    <s v="KH-16510"/>
    <x v="168"/>
    <x v="0"/>
    <s v="United States"/>
    <s v="San Bernardino"/>
    <x v="1"/>
    <n v="92404"/>
    <x v="1"/>
    <s v="FUR-BO-10004357"/>
    <x v="0"/>
    <x v="0"/>
    <s v="O'Sullivan Living Dimensions 3-Shelf Bookcases"/>
    <n v="683.33199999999999"/>
    <n v="4"/>
    <n v="0.15"/>
    <x v="7255"/>
    <x v="2"/>
    <x v="1"/>
    <x v="0"/>
    <x v="0"/>
  </r>
  <r>
    <n v="9933"/>
    <s v="CA-2015-104948"/>
    <d v="2015-11-13T00:00:00"/>
    <d v="2015-11-17T00:00:00"/>
    <s v="Standard Class"/>
    <s v="KH-16510"/>
    <x v="168"/>
    <x v="0"/>
    <s v="United States"/>
    <s v="San Bernardino"/>
    <x v="1"/>
    <n v="92404"/>
    <x v="1"/>
    <s v="OFF-PA-10004610"/>
    <x v="1"/>
    <x v="10"/>
    <s v="Xerox 1900"/>
    <n v="29.96"/>
    <n v="7"/>
    <n v="0"/>
    <x v="7256"/>
    <x v="0"/>
    <x v="1"/>
    <x v="0"/>
    <x v="0"/>
  </r>
  <r>
    <n v="9934"/>
    <s v="CA-2014-166555"/>
    <d v="2014-07-11T00:00:00"/>
    <d v="2014-07-14T00:00:00"/>
    <s v="First Class"/>
    <s v="JK-15205"/>
    <x v="523"/>
    <x v="0"/>
    <s v="United States"/>
    <s v="Niagara Falls"/>
    <x v="15"/>
    <n v="14304"/>
    <x v="3"/>
    <s v="TEC-PH-10004912"/>
    <x v="2"/>
    <x v="7"/>
    <s v="Cisco SPA112 2 Port Phone Adapter"/>
    <n v="164.85"/>
    <n v="3"/>
    <n v="0"/>
    <x v="7257"/>
    <x v="0"/>
    <x v="2"/>
    <x v="2"/>
    <x v="7"/>
  </r>
  <r>
    <n v="9935"/>
    <s v="CA-2016-114405"/>
    <d v="2016-04-07T00:00:00"/>
    <d v="2016-04-12T00:00:00"/>
    <s v="Standard Class"/>
    <s v="AS-10240"/>
    <x v="238"/>
    <x v="0"/>
    <s v="United States"/>
    <s v="Philadelphia"/>
    <x v="9"/>
    <n v="19120"/>
    <x v="3"/>
    <s v="OFF-AP-10003278"/>
    <x v="1"/>
    <x v="9"/>
    <s v="Belkin 7-Outlet SurgeMaster Home Series"/>
    <n v="33.527999999999999"/>
    <n v="3"/>
    <n v="0.2"/>
    <x v="7258"/>
    <x v="2"/>
    <x v="0"/>
    <x v="1"/>
    <x v="3"/>
  </r>
  <r>
    <n v="9936"/>
    <s v="CA-2016-114405"/>
    <d v="2016-04-07T00:00:00"/>
    <d v="2016-04-12T00:00:00"/>
    <s v="Standard Class"/>
    <s v="AS-10240"/>
    <x v="238"/>
    <x v="0"/>
    <s v="United States"/>
    <s v="Philadelphia"/>
    <x v="9"/>
    <n v="19120"/>
    <x v="3"/>
    <s v="OFF-ST-10001627"/>
    <x v="1"/>
    <x v="4"/>
    <s v="Eldon Jumbo ProFile Portable File Boxes Graphite/Black"/>
    <n v="36.744"/>
    <n v="3"/>
    <n v="0.2"/>
    <x v="7259"/>
    <x v="2"/>
    <x v="0"/>
    <x v="1"/>
    <x v="3"/>
  </r>
  <r>
    <n v="9937"/>
    <s v="CA-2017-132955"/>
    <d v="2017-06-24T00:00:00"/>
    <d v="2017-06-28T00:00:00"/>
    <s v="Standard Class"/>
    <s v="SC-20575"/>
    <x v="623"/>
    <x v="0"/>
    <s v="United States"/>
    <s v="Cranston"/>
    <x v="34"/>
    <n v="2920"/>
    <x v="3"/>
    <s v="OFF-BI-10002735"/>
    <x v="1"/>
    <x v="8"/>
    <s v="GBC Prestige Therm-A-Bind Covers"/>
    <n v="102.93"/>
    <n v="3"/>
    <n v="0"/>
    <x v="5106"/>
    <x v="0"/>
    <x v="3"/>
    <x v="1"/>
    <x v="1"/>
  </r>
  <r>
    <n v="9938"/>
    <s v="CA-2016-164889"/>
    <d v="2016-06-03T00:00:00"/>
    <d v="2016-06-06T00:00:00"/>
    <s v="Second Class"/>
    <s v="CP-12340"/>
    <x v="291"/>
    <x v="1"/>
    <s v="United States"/>
    <s v="Los Angeles"/>
    <x v="1"/>
    <n v="90049"/>
    <x v="1"/>
    <s v="FUR-TA-10001676"/>
    <x v="0"/>
    <x v="3"/>
    <s v="Hon 61000 Series Interactive Training Tables"/>
    <n v="71.087999999999994"/>
    <n v="2"/>
    <n v="0.2"/>
    <x v="4631"/>
    <x v="2"/>
    <x v="0"/>
    <x v="1"/>
    <x v="1"/>
  </r>
  <r>
    <n v="9939"/>
    <s v="CA-2016-169824"/>
    <d v="2016-12-12T00:00:00"/>
    <d v="2016-12-17T00:00:00"/>
    <s v="Standard Class"/>
    <s v="NS-18640"/>
    <x v="374"/>
    <x v="1"/>
    <s v="United States"/>
    <s v="New York City"/>
    <x v="15"/>
    <n v="10009"/>
    <x v="3"/>
    <s v="FUR-FU-10004864"/>
    <x v="0"/>
    <x v="5"/>
    <s v="Eldon 500 Class Desk Accessories"/>
    <n v="60.35"/>
    <n v="5"/>
    <n v="0"/>
    <x v="7260"/>
    <x v="0"/>
    <x v="0"/>
    <x v="0"/>
    <x v="4"/>
  </r>
  <r>
    <n v="9940"/>
    <s v="CA-2016-169824"/>
    <d v="2016-12-12T00:00:00"/>
    <d v="2016-12-17T00:00:00"/>
    <s v="Standard Class"/>
    <s v="NS-18640"/>
    <x v="374"/>
    <x v="1"/>
    <s v="United States"/>
    <s v="New York City"/>
    <x v="15"/>
    <n v="10009"/>
    <x v="3"/>
    <s v="OFF-SU-10000952"/>
    <x v="1"/>
    <x v="14"/>
    <s v="Fiskars Home &amp; Office Scissors"/>
    <n v="35.520000000000003"/>
    <n v="4"/>
    <n v="0"/>
    <x v="7261"/>
    <x v="0"/>
    <x v="0"/>
    <x v="0"/>
    <x v="4"/>
  </r>
  <r>
    <n v="9941"/>
    <s v="CA-2016-169824"/>
    <d v="2016-12-12T00:00:00"/>
    <d v="2016-12-17T00:00:00"/>
    <s v="Standard Class"/>
    <s v="NS-18640"/>
    <x v="374"/>
    <x v="1"/>
    <s v="United States"/>
    <s v="New York City"/>
    <x v="15"/>
    <n v="10009"/>
    <x v="3"/>
    <s v="OFF-AR-10000462"/>
    <x v="1"/>
    <x v="6"/>
    <s v="Sanford Pocket Accent Highlighters"/>
    <n v="11.2"/>
    <n v="7"/>
    <n v="0"/>
    <x v="7262"/>
    <x v="0"/>
    <x v="0"/>
    <x v="0"/>
    <x v="4"/>
  </r>
  <r>
    <n v="9942"/>
    <s v="CA-2017-164028"/>
    <d v="2017-11-24T00:00:00"/>
    <d v="2017-11-30T00:00:00"/>
    <s v="Standard Class"/>
    <s v="JL-15835"/>
    <x v="252"/>
    <x v="0"/>
    <s v="United States"/>
    <s v="San Francisco"/>
    <x v="1"/>
    <n v="94122"/>
    <x v="1"/>
    <s v="TEC-AC-10001772"/>
    <x v="2"/>
    <x v="11"/>
    <s v="Memorex Mini Travel Drive 16 GB USB 2.0 Flash Drive"/>
    <n v="223.58"/>
    <n v="14"/>
    <n v="0"/>
    <x v="7263"/>
    <x v="0"/>
    <x v="3"/>
    <x v="0"/>
    <x v="0"/>
  </r>
  <r>
    <n v="9943"/>
    <s v="CA-2014-143371"/>
    <d v="2014-12-28T00:00:00"/>
    <d v="2015-01-03T00:00:00"/>
    <s v="Standard Class"/>
    <s v="MD-17350"/>
    <x v="198"/>
    <x v="0"/>
    <s v="United States"/>
    <s v="Anaheim"/>
    <x v="1"/>
    <n v="92804"/>
    <x v="1"/>
    <s v="OFF-ST-10001128"/>
    <x v="1"/>
    <x v="4"/>
    <s v="Carina Mini System Audio Rack, Model AR050B"/>
    <n v="998.82"/>
    <n v="9"/>
    <n v="0"/>
    <x v="7264"/>
    <x v="0"/>
    <x v="2"/>
    <x v="0"/>
    <x v="4"/>
  </r>
  <r>
    <n v="9944"/>
    <s v="CA-2014-143371"/>
    <d v="2014-12-28T00:00:00"/>
    <d v="2015-01-03T00:00:00"/>
    <s v="Standard Class"/>
    <s v="MD-17350"/>
    <x v="198"/>
    <x v="0"/>
    <s v="United States"/>
    <s v="Anaheim"/>
    <x v="1"/>
    <n v="92804"/>
    <x v="1"/>
    <s v="OFF-SU-10002537"/>
    <x v="1"/>
    <x v="14"/>
    <s v="Acme Box Cutter Scissors"/>
    <n v="51.15"/>
    <n v="5"/>
    <n v="0"/>
    <x v="7265"/>
    <x v="0"/>
    <x v="2"/>
    <x v="0"/>
    <x v="4"/>
  </r>
  <r>
    <n v="9945"/>
    <s v="CA-2015-145415"/>
    <d v="2015-04-12T00:00:00"/>
    <d v="2015-04-17T00:00:00"/>
    <s v="Second Class"/>
    <s v="RD-19660"/>
    <x v="372"/>
    <x v="2"/>
    <s v="United States"/>
    <s v="Seattle"/>
    <x v="4"/>
    <n v="98103"/>
    <x v="1"/>
    <s v="OFF-ST-10000419"/>
    <x v="1"/>
    <x v="4"/>
    <s v="Rogers Jumbo File, Granite"/>
    <n v="40.74"/>
    <n v="3"/>
    <n v="0"/>
    <x v="1407"/>
    <x v="0"/>
    <x v="1"/>
    <x v="1"/>
    <x v="3"/>
  </r>
  <r>
    <n v="9946"/>
    <s v="CA-2014-111157"/>
    <d v="2014-03-02T00:00:00"/>
    <d v="2014-03-06T00:00:00"/>
    <s v="Standard Class"/>
    <s v="NH-18610"/>
    <x v="468"/>
    <x v="1"/>
    <s v="United States"/>
    <s v="Philadelphia"/>
    <x v="9"/>
    <n v="19120"/>
    <x v="3"/>
    <s v="OFF-PA-10000327"/>
    <x v="1"/>
    <x v="10"/>
    <s v="Xerox 1971"/>
    <n v="3.4239999999999999"/>
    <n v="1"/>
    <n v="0.2"/>
    <x v="1364"/>
    <x v="2"/>
    <x v="2"/>
    <x v="3"/>
    <x v="10"/>
  </r>
  <r>
    <n v="9947"/>
    <s v="CA-2014-111157"/>
    <d v="2014-03-02T00:00:00"/>
    <d v="2014-03-06T00:00:00"/>
    <s v="Standard Class"/>
    <s v="NH-18610"/>
    <x v="468"/>
    <x v="1"/>
    <s v="United States"/>
    <s v="Philadelphia"/>
    <x v="9"/>
    <n v="19120"/>
    <x v="3"/>
    <s v="TEC-AC-10004353"/>
    <x v="2"/>
    <x v="11"/>
    <s v="Hypercom P1300 Pinpad"/>
    <n v="151.19999999999999"/>
    <n v="3"/>
    <n v="0.2"/>
    <x v="1306"/>
    <x v="2"/>
    <x v="2"/>
    <x v="3"/>
    <x v="10"/>
  </r>
  <r>
    <n v="9948"/>
    <s v="CA-2017-121559"/>
    <d v="2017-06-01T00:00:00"/>
    <d v="2017-06-03T00:00:00"/>
    <s v="Second Class"/>
    <s v="HW-14935"/>
    <x v="304"/>
    <x v="1"/>
    <s v="United States"/>
    <s v="Indianapolis"/>
    <x v="14"/>
    <n v="46203"/>
    <x v="2"/>
    <s v="FUR-CH-10003746"/>
    <x v="0"/>
    <x v="1"/>
    <s v="Hon 4070 Series Pagoda Round Back Stacking Chairs"/>
    <n v="1925.88"/>
    <n v="6"/>
    <n v="0"/>
    <x v="7266"/>
    <x v="0"/>
    <x v="3"/>
    <x v="1"/>
    <x v="1"/>
  </r>
  <r>
    <n v="9949"/>
    <s v="CA-2017-121559"/>
    <d v="2017-06-01T00:00:00"/>
    <d v="2017-06-03T00:00:00"/>
    <s v="Second Class"/>
    <s v="HW-14935"/>
    <x v="304"/>
    <x v="1"/>
    <s v="United States"/>
    <s v="Indianapolis"/>
    <x v="14"/>
    <n v="46203"/>
    <x v="2"/>
    <s v="OFF-AP-10002945"/>
    <x v="1"/>
    <x v="9"/>
    <s v="Honeywell Enviracaire Portable HEPA Air Cleaner for 17' x 22' Room"/>
    <n v="2405.1999999999998"/>
    <n v="8"/>
    <n v="0"/>
    <x v="7267"/>
    <x v="0"/>
    <x v="3"/>
    <x v="1"/>
    <x v="1"/>
  </r>
  <r>
    <n v="9950"/>
    <s v="CA-2017-121559"/>
    <d v="2017-06-01T00:00:00"/>
    <d v="2017-06-03T00:00:00"/>
    <s v="Second Class"/>
    <s v="HW-14935"/>
    <x v="304"/>
    <x v="1"/>
    <s v="United States"/>
    <s v="Indianapolis"/>
    <x v="14"/>
    <n v="46203"/>
    <x v="2"/>
    <s v="TEC-AC-10004568"/>
    <x v="2"/>
    <x v="11"/>
    <s v="Maxell LTO Ultrium - 800 GB"/>
    <n v="83.97"/>
    <n v="3"/>
    <n v="0"/>
    <x v="7268"/>
    <x v="0"/>
    <x v="3"/>
    <x v="1"/>
    <x v="1"/>
  </r>
  <r>
    <n v="9951"/>
    <s v="CA-2017-121559"/>
    <d v="2017-06-01T00:00:00"/>
    <d v="2017-06-03T00:00:00"/>
    <s v="Second Class"/>
    <s v="HW-14935"/>
    <x v="304"/>
    <x v="1"/>
    <s v="United States"/>
    <s v="Indianapolis"/>
    <x v="14"/>
    <n v="46203"/>
    <x v="2"/>
    <s v="TEC-AC-10001714"/>
    <x v="2"/>
    <x v="11"/>
    <s v="Logitech MX Performance Wireless Mouse"/>
    <n v="39.89"/>
    <n v="1"/>
    <n v="0"/>
    <x v="7269"/>
    <x v="0"/>
    <x v="3"/>
    <x v="1"/>
    <x v="1"/>
  </r>
  <r>
    <n v="9952"/>
    <s v="CA-2017-121559"/>
    <d v="2017-06-01T00:00:00"/>
    <d v="2017-06-03T00:00:00"/>
    <s v="Second Class"/>
    <s v="HW-14935"/>
    <x v="304"/>
    <x v="1"/>
    <s v="United States"/>
    <s v="Indianapolis"/>
    <x v="14"/>
    <n v="46203"/>
    <x v="2"/>
    <s v="OFF-BI-10002072"/>
    <x v="1"/>
    <x v="8"/>
    <s v="Cardinal Slant-D Ring Binders"/>
    <n v="17.38"/>
    <n v="2"/>
    <n v="0"/>
    <x v="1062"/>
    <x v="0"/>
    <x v="3"/>
    <x v="1"/>
    <x v="1"/>
  </r>
  <r>
    <n v="9953"/>
    <s v="CA-2015-141593"/>
    <d v="2015-12-14T00:00:00"/>
    <d v="2015-12-16T00:00:00"/>
    <s v="Second Class"/>
    <s v="DB-12970"/>
    <x v="715"/>
    <x v="1"/>
    <s v="United States"/>
    <s v="Los Angeles"/>
    <x v="1"/>
    <n v="90045"/>
    <x v="1"/>
    <s v="OFF-BI-10001153"/>
    <x v="1"/>
    <x v="8"/>
    <s v="Ibico Recycled Grain-Textured Covers"/>
    <n v="55.264000000000003"/>
    <n v="2"/>
    <n v="0.2"/>
    <x v="1841"/>
    <x v="2"/>
    <x v="1"/>
    <x v="0"/>
    <x v="4"/>
  </r>
  <r>
    <n v="9954"/>
    <s v="CA-2015-141593"/>
    <d v="2015-12-14T00:00:00"/>
    <d v="2015-12-16T00:00:00"/>
    <s v="Second Class"/>
    <s v="DB-12970"/>
    <x v="715"/>
    <x v="1"/>
    <s v="United States"/>
    <s v="Los Angeles"/>
    <x v="1"/>
    <n v="90045"/>
    <x v="1"/>
    <s v="OFF-PA-10004983"/>
    <x v="1"/>
    <x v="10"/>
    <s v="Xerox 23"/>
    <n v="6.48"/>
    <n v="1"/>
    <n v="0"/>
    <x v="90"/>
    <x v="0"/>
    <x v="1"/>
    <x v="0"/>
    <x v="4"/>
  </r>
  <r>
    <n v="9955"/>
    <s v="CA-2015-141593"/>
    <d v="2015-12-14T00:00:00"/>
    <d v="2015-12-16T00:00:00"/>
    <s v="Second Class"/>
    <s v="DB-12970"/>
    <x v="715"/>
    <x v="1"/>
    <s v="United States"/>
    <s v="Los Angeles"/>
    <x v="1"/>
    <n v="90045"/>
    <x v="1"/>
    <s v="OFF-BI-10000948"/>
    <x v="1"/>
    <x v="8"/>
    <s v="GBC Laser Imprintable Binding System Covers, Desert Sand"/>
    <n v="34.247999999999998"/>
    <n v="3"/>
    <n v="0.2"/>
    <x v="4933"/>
    <x v="2"/>
    <x v="1"/>
    <x v="0"/>
    <x v="4"/>
  </r>
  <r>
    <n v="9956"/>
    <s v="CA-2015-141593"/>
    <d v="2015-12-14T00:00:00"/>
    <d v="2015-12-16T00:00:00"/>
    <s v="Second Class"/>
    <s v="DB-12970"/>
    <x v="715"/>
    <x v="1"/>
    <s v="United States"/>
    <s v="Los Angeles"/>
    <x v="1"/>
    <n v="90045"/>
    <x v="1"/>
    <s v="FUR-TA-10002622"/>
    <x v="0"/>
    <x v="3"/>
    <s v="Bush Andora Conference Table, Maple/Graphite Gray Finish"/>
    <n v="273.56799999999998"/>
    <n v="2"/>
    <n v="0.2"/>
    <x v="7270"/>
    <x v="2"/>
    <x v="1"/>
    <x v="0"/>
    <x v="4"/>
  </r>
  <r>
    <n v="9957"/>
    <s v="US-2014-143287"/>
    <d v="2014-11-11T00:00:00"/>
    <d v="2014-11-17T00:00:00"/>
    <s v="Standard Class"/>
    <s v="KN-16705"/>
    <x v="607"/>
    <x v="2"/>
    <s v="United States"/>
    <s v="New Rochelle"/>
    <x v="15"/>
    <n v="10801"/>
    <x v="3"/>
    <s v="OFF-PA-10001776"/>
    <x v="1"/>
    <x v="10"/>
    <s v="Wirebound Message Books, Four 2 3/4&quot; x 5&quot; Forms per Page, 600 Sets per Book"/>
    <n v="46.35"/>
    <n v="5"/>
    <n v="0"/>
    <x v="3541"/>
    <x v="0"/>
    <x v="2"/>
    <x v="0"/>
    <x v="0"/>
  </r>
  <r>
    <n v="9958"/>
    <s v="US-2014-143287"/>
    <d v="2014-11-11T00:00:00"/>
    <d v="2014-11-17T00:00:00"/>
    <s v="Standard Class"/>
    <s v="KN-16705"/>
    <x v="607"/>
    <x v="2"/>
    <s v="United States"/>
    <s v="New Rochelle"/>
    <x v="15"/>
    <n v="10801"/>
    <x v="3"/>
    <s v="OFF-PA-10004039"/>
    <x v="1"/>
    <x v="10"/>
    <s v="Xerox 1882"/>
    <n v="223.92"/>
    <n v="4"/>
    <n v="0"/>
    <x v="1104"/>
    <x v="0"/>
    <x v="2"/>
    <x v="0"/>
    <x v="0"/>
  </r>
  <r>
    <n v="9959"/>
    <s v="US-2014-143287"/>
    <d v="2014-11-11T00:00:00"/>
    <d v="2014-11-17T00:00:00"/>
    <s v="Standard Class"/>
    <s v="KN-16705"/>
    <x v="607"/>
    <x v="2"/>
    <s v="United States"/>
    <s v="New Rochelle"/>
    <x v="15"/>
    <n v="10801"/>
    <x v="3"/>
    <s v="OFF-SU-10001574"/>
    <x v="1"/>
    <x v="14"/>
    <s v="Acme Value Line Scissors"/>
    <n v="7.3"/>
    <n v="2"/>
    <n v="0"/>
    <x v="558"/>
    <x v="0"/>
    <x v="2"/>
    <x v="0"/>
    <x v="0"/>
  </r>
  <r>
    <n v="9960"/>
    <s v="CA-2017-137421"/>
    <d v="2017-10-06T00:00:00"/>
    <d v="2017-10-11T00:00:00"/>
    <s v="Standard Class"/>
    <s v="AJ-10945"/>
    <x v="219"/>
    <x v="0"/>
    <s v="United States"/>
    <s v="Chandler"/>
    <x v="16"/>
    <n v="85224"/>
    <x v="1"/>
    <s v="OFF-AR-10001761"/>
    <x v="1"/>
    <x v="6"/>
    <s v="Avery Hi-Liter Smear-Safe Highlighters"/>
    <n v="9.3439999999999994"/>
    <n v="2"/>
    <n v="0.2"/>
    <x v="7271"/>
    <x v="2"/>
    <x v="3"/>
    <x v="0"/>
    <x v="2"/>
  </r>
  <r>
    <n v="9961"/>
    <s v="CA-2017-141446"/>
    <d v="2017-09-16T00:00:00"/>
    <d v="2017-09-18T00:00:00"/>
    <s v="Second Class"/>
    <s v="CL-12700"/>
    <x v="642"/>
    <x v="2"/>
    <s v="United States"/>
    <s v="Florence"/>
    <x v="0"/>
    <n v="41042"/>
    <x v="0"/>
    <s v="TEC-AC-10002305"/>
    <x v="2"/>
    <x v="11"/>
    <s v="KeyTronic E03601U1 - Keyboard - Beige"/>
    <n v="18"/>
    <n v="1"/>
    <n v="0"/>
    <x v="7272"/>
    <x v="0"/>
    <x v="3"/>
    <x v="2"/>
    <x v="8"/>
  </r>
  <r>
    <n v="9962"/>
    <s v="CA-2015-168088"/>
    <d v="2015-03-19T00:00:00"/>
    <d v="2015-03-22T00:00:00"/>
    <s v="First Class"/>
    <s v="CM-12655"/>
    <x v="475"/>
    <x v="2"/>
    <s v="United States"/>
    <s v="Houston"/>
    <x v="5"/>
    <n v="77041"/>
    <x v="2"/>
    <s v="OFF-PA-10000675"/>
    <x v="1"/>
    <x v="10"/>
    <s v="Xerox 1919"/>
    <n v="65.584000000000003"/>
    <n v="2"/>
    <n v="0.2"/>
    <x v="5787"/>
    <x v="2"/>
    <x v="1"/>
    <x v="3"/>
    <x v="10"/>
  </r>
  <r>
    <n v="9963"/>
    <s v="CA-2015-168088"/>
    <d v="2015-03-19T00:00:00"/>
    <d v="2015-03-22T00:00:00"/>
    <s v="First Class"/>
    <s v="CM-12655"/>
    <x v="475"/>
    <x v="2"/>
    <s v="United States"/>
    <s v="Houston"/>
    <x v="5"/>
    <n v="77041"/>
    <x v="2"/>
    <s v="FUR-BO-10004218"/>
    <x v="0"/>
    <x v="0"/>
    <s v="Bush Heritage Pine Collection 5-Shelf Bookcase, Albany Pine Finish, *Special Order"/>
    <n v="383.46559999999999"/>
    <n v="4"/>
    <n v="0.32"/>
    <x v="2202"/>
    <x v="1"/>
    <x v="1"/>
    <x v="3"/>
    <x v="10"/>
  </r>
  <r>
    <n v="9964"/>
    <s v="CA-2015-143700"/>
    <d v="2015-07-26T00:00:00"/>
    <d v="2015-07-26T00:00:00"/>
    <s v="Same Day"/>
    <s v="AS-10240"/>
    <x v="238"/>
    <x v="0"/>
    <s v="United States"/>
    <s v="Philadelphia"/>
    <x v="9"/>
    <n v="19140"/>
    <x v="3"/>
    <s v="OFF-PA-10003072"/>
    <x v="1"/>
    <x v="10"/>
    <s v="Eureka Recycled Copy Paper 8 1/2&quot; x 11&quot;, Ream"/>
    <n v="10.368"/>
    <n v="2"/>
    <n v="0.2"/>
    <x v="572"/>
    <x v="2"/>
    <x v="1"/>
    <x v="2"/>
    <x v="7"/>
  </r>
  <r>
    <n v="9965"/>
    <s v="CA-2016-146374"/>
    <d v="2016-12-05T00:00:00"/>
    <d v="2016-12-10T00:00:00"/>
    <s v="Second Class"/>
    <s v="HE-14800"/>
    <x v="785"/>
    <x v="1"/>
    <s v="United States"/>
    <s v="Newark"/>
    <x v="13"/>
    <n v="19711"/>
    <x v="3"/>
    <s v="FUR-FU-10002671"/>
    <x v="0"/>
    <x v="5"/>
    <s v="Electrix 20W Halogen Replacement Bulb for Zoom-In Desk Lamp"/>
    <n v="13.4"/>
    <n v="1"/>
    <n v="0"/>
    <x v="7273"/>
    <x v="0"/>
    <x v="0"/>
    <x v="0"/>
    <x v="4"/>
  </r>
  <r>
    <n v="9966"/>
    <s v="CA-2016-146374"/>
    <d v="2016-12-05T00:00:00"/>
    <d v="2016-12-10T00:00:00"/>
    <s v="Second Class"/>
    <s v="HE-14800"/>
    <x v="785"/>
    <x v="1"/>
    <s v="United States"/>
    <s v="Newark"/>
    <x v="13"/>
    <n v="19711"/>
    <x v="3"/>
    <s v="OFF-PA-10000349"/>
    <x v="1"/>
    <x v="10"/>
    <s v="Easy-staple paper"/>
    <n v="4.9800000000000004"/>
    <n v="1"/>
    <n v="0"/>
    <x v="5419"/>
    <x v="0"/>
    <x v="0"/>
    <x v="0"/>
    <x v="4"/>
  </r>
  <r>
    <n v="9967"/>
    <s v="CA-2016-146374"/>
    <d v="2016-12-05T00:00:00"/>
    <d v="2016-12-10T00:00:00"/>
    <s v="Second Class"/>
    <s v="HE-14800"/>
    <x v="785"/>
    <x v="1"/>
    <s v="United States"/>
    <s v="Newark"/>
    <x v="13"/>
    <n v="19711"/>
    <x v="3"/>
    <s v="OFF-EN-10004483"/>
    <x v="1"/>
    <x v="12"/>
    <s v="#10 White Business Envelopes,4 1/8 x 9 1/2"/>
    <n v="109.69"/>
    <n v="7"/>
    <n v="0"/>
    <x v="7274"/>
    <x v="0"/>
    <x v="0"/>
    <x v="0"/>
    <x v="4"/>
  </r>
  <r>
    <n v="9968"/>
    <s v="CA-2017-153871"/>
    <d v="2017-12-11T00:00:00"/>
    <d v="2017-12-17T00:00:00"/>
    <s v="Standard Class"/>
    <s v="RB-19435"/>
    <x v="579"/>
    <x v="0"/>
    <s v="United States"/>
    <s v="Plainfield"/>
    <x v="30"/>
    <n v="7060"/>
    <x v="3"/>
    <s v="OFF-BI-10004209"/>
    <x v="1"/>
    <x v="8"/>
    <s v="Fellowes Twister Kit, Gray/Clear, 3/pkg"/>
    <n v="40.200000000000003"/>
    <n v="5"/>
    <n v="0"/>
    <x v="7016"/>
    <x v="0"/>
    <x v="3"/>
    <x v="0"/>
    <x v="4"/>
  </r>
  <r>
    <n v="9969"/>
    <s v="CA-2017-153871"/>
    <d v="2017-12-11T00:00:00"/>
    <d v="2017-12-17T00:00:00"/>
    <s v="Standard Class"/>
    <s v="RB-19435"/>
    <x v="579"/>
    <x v="0"/>
    <s v="United States"/>
    <s v="Plainfield"/>
    <x v="30"/>
    <n v="7060"/>
    <x v="3"/>
    <s v="OFF-BI-10004600"/>
    <x v="1"/>
    <x v="8"/>
    <s v="Ibico Ibimaster 300 Manual Binding System"/>
    <n v="735.98"/>
    <n v="2"/>
    <n v="0"/>
    <x v="2758"/>
    <x v="0"/>
    <x v="3"/>
    <x v="0"/>
    <x v="4"/>
  </r>
  <r>
    <n v="9970"/>
    <s v="CA-2017-153871"/>
    <d v="2017-12-11T00:00:00"/>
    <d v="2017-12-17T00:00:00"/>
    <s v="Standard Class"/>
    <s v="RB-19435"/>
    <x v="579"/>
    <x v="0"/>
    <s v="United States"/>
    <s v="Plainfield"/>
    <x v="30"/>
    <n v="7060"/>
    <x v="3"/>
    <s v="OFF-AP-10003622"/>
    <x v="1"/>
    <x v="9"/>
    <s v="Bravo II Megaboss 12-Amp Hard Body Upright, Replacement Belts, 2 Belts per Pack"/>
    <n v="22.75"/>
    <n v="7"/>
    <n v="0"/>
    <x v="7275"/>
    <x v="0"/>
    <x v="3"/>
    <x v="0"/>
    <x v="4"/>
  </r>
  <r>
    <n v="9971"/>
    <s v="CA-2015-103772"/>
    <d v="2015-06-28T00:00:00"/>
    <d v="2015-07-02T00:00:00"/>
    <s v="Standard Class"/>
    <s v="MP-17470"/>
    <x v="88"/>
    <x v="2"/>
    <s v="United States"/>
    <s v="Smyrna"/>
    <x v="32"/>
    <n v="30080"/>
    <x v="0"/>
    <s v="OFF-BI-10002867"/>
    <x v="1"/>
    <x v="8"/>
    <s v="GBC Recycled Regency Composition Covers"/>
    <n v="119.56"/>
    <n v="2"/>
    <n v="0"/>
    <x v="7276"/>
    <x v="0"/>
    <x v="1"/>
    <x v="1"/>
    <x v="1"/>
  </r>
  <r>
    <n v="9972"/>
    <s v="CA-2015-103772"/>
    <d v="2015-06-28T00:00:00"/>
    <d v="2015-07-02T00:00:00"/>
    <s v="Standard Class"/>
    <s v="MP-17470"/>
    <x v="88"/>
    <x v="2"/>
    <s v="United States"/>
    <s v="Smyrna"/>
    <x v="32"/>
    <n v="30080"/>
    <x v="0"/>
    <s v="OFF-AR-10000538"/>
    <x v="1"/>
    <x v="6"/>
    <s v="Boston Model 1800 Electric Pencil Sharpener, Gray"/>
    <n v="140.75"/>
    <n v="5"/>
    <n v="0"/>
    <x v="7277"/>
    <x v="0"/>
    <x v="1"/>
    <x v="1"/>
    <x v="1"/>
  </r>
  <r>
    <n v="9973"/>
    <s v="CA-2016-130225"/>
    <d v="2016-09-11T00:00:00"/>
    <d v="2016-09-17T00:00:00"/>
    <s v="Standard Class"/>
    <s v="RC-19960"/>
    <x v="53"/>
    <x v="0"/>
    <s v="United States"/>
    <s v="Houston"/>
    <x v="5"/>
    <n v="77041"/>
    <x v="2"/>
    <s v="OFF-EN-10000056"/>
    <x v="1"/>
    <x v="12"/>
    <s v="Cameo Buff Policy Envelopes"/>
    <n v="99.567999999999998"/>
    <n v="2"/>
    <n v="0.2"/>
    <x v="7278"/>
    <x v="2"/>
    <x v="0"/>
    <x v="2"/>
    <x v="8"/>
  </r>
  <r>
    <n v="9974"/>
    <s v="US-2016-103674"/>
    <d v="2016-12-06T00:00:00"/>
    <d v="2016-12-10T00:00:00"/>
    <s v="Standard Class"/>
    <s v="AP-10720"/>
    <x v="399"/>
    <x v="2"/>
    <s v="United States"/>
    <s v="Los Angeles"/>
    <x v="1"/>
    <n v="90032"/>
    <x v="1"/>
    <s v="TEC-PH-10004080"/>
    <x v="2"/>
    <x v="7"/>
    <s v="Avaya 5410 Digital phone"/>
    <n v="271.95999999999998"/>
    <n v="5"/>
    <n v="0.2"/>
    <x v="7279"/>
    <x v="2"/>
    <x v="0"/>
    <x v="0"/>
    <x v="4"/>
  </r>
  <r>
    <n v="9975"/>
    <s v="US-2016-103674"/>
    <d v="2016-12-06T00:00:00"/>
    <d v="2016-12-10T00:00:00"/>
    <s v="Standard Class"/>
    <s v="AP-10720"/>
    <x v="399"/>
    <x v="2"/>
    <s v="United States"/>
    <s v="Los Angeles"/>
    <x v="1"/>
    <n v="90032"/>
    <x v="1"/>
    <s v="OFF-AR-10004752"/>
    <x v="1"/>
    <x v="6"/>
    <s v="Blackstonian Pencils"/>
    <n v="18.690000000000001"/>
    <n v="7"/>
    <n v="0"/>
    <x v="6864"/>
    <x v="0"/>
    <x v="0"/>
    <x v="0"/>
    <x v="4"/>
  </r>
  <r>
    <n v="9976"/>
    <s v="US-2016-103674"/>
    <d v="2016-12-06T00:00:00"/>
    <d v="2016-12-10T00:00:00"/>
    <s v="Standard Class"/>
    <s v="AP-10720"/>
    <x v="399"/>
    <x v="2"/>
    <s v="United States"/>
    <s v="Los Angeles"/>
    <x v="1"/>
    <n v="90032"/>
    <x v="1"/>
    <s v="OFF-PA-10000743"/>
    <x v="1"/>
    <x v="10"/>
    <s v="Xerox 1977"/>
    <n v="13.36"/>
    <n v="2"/>
    <n v="0"/>
    <x v="534"/>
    <x v="0"/>
    <x v="0"/>
    <x v="0"/>
    <x v="4"/>
  </r>
  <r>
    <n v="9977"/>
    <s v="US-2016-103674"/>
    <d v="2016-12-06T00:00:00"/>
    <d v="2016-12-10T00:00:00"/>
    <s v="Standard Class"/>
    <s v="AP-10720"/>
    <x v="399"/>
    <x v="2"/>
    <s v="United States"/>
    <s v="Los Angeles"/>
    <x v="1"/>
    <n v="90032"/>
    <x v="1"/>
    <s v="TEC-PH-10002496"/>
    <x v="2"/>
    <x v="7"/>
    <s v="Cisco SPA301"/>
    <n v="249.584"/>
    <n v="2"/>
    <n v="0.2"/>
    <x v="2729"/>
    <x v="2"/>
    <x v="0"/>
    <x v="0"/>
    <x v="4"/>
  </r>
  <r>
    <n v="9978"/>
    <s v="US-2016-103674"/>
    <d v="2016-12-06T00:00:00"/>
    <d v="2016-12-10T00:00:00"/>
    <s v="Standard Class"/>
    <s v="AP-10720"/>
    <x v="399"/>
    <x v="2"/>
    <s v="United States"/>
    <s v="Los Angeles"/>
    <x v="1"/>
    <n v="90032"/>
    <x v="1"/>
    <s v="OFF-FA-10003467"/>
    <x v="1"/>
    <x v="13"/>
    <s v="Alliance Big Bands Rubber Bands, 12/Pack"/>
    <n v="13.86"/>
    <n v="7"/>
    <n v="0"/>
    <x v="232"/>
    <x v="0"/>
    <x v="0"/>
    <x v="0"/>
    <x v="4"/>
  </r>
  <r>
    <n v="9979"/>
    <s v="US-2016-103674"/>
    <d v="2016-12-06T00:00:00"/>
    <d v="2016-12-10T00:00:00"/>
    <s v="Standard Class"/>
    <s v="AP-10720"/>
    <x v="399"/>
    <x v="2"/>
    <s v="United States"/>
    <s v="Los Angeles"/>
    <x v="1"/>
    <n v="90032"/>
    <x v="1"/>
    <s v="OFF-BI-10003727"/>
    <x v="1"/>
    <x v="8"/>
    <s v="Avery Durable Slant Ring Binders With Label Holder"/>
    <n v="13.375999999999999"/>
    <n v="4"/>
    <n v="0.2"/>
    <x v="7280"/>
    <x v="2"/>
    <x v="0"/>
    <x v="0"/>
    <x v="4"/>
  </r>
  <r>
    <n v="9980"/>
    <s v="US-2016-103674"/>
    <d v="2016-12-06T00:00:00"/>
    <d v="2016-12-10T00:00:00"/>
    <s v="Standard Class"/>
    <s v="AP-10720"/>
    <x v="399"/>
    <x v="2"/>
    <s v="United States"/>
    <s v="Los Angeles"/>
    <x v="1"/>
    <n v="90032"/>
    <x v="1"/>
    <s v="OFF-BI-10002026"/>
    <x v="1"/>
    <x v="8"/>
    <s v="Ibico Recycled Linen-Style Covers"/>
    <n v="437.47199999999998"/>
    <n v="14"/>
    <n v="0.2"/>
    <x v="7281"/>
    <x v="2"/>
    <x v="0"/>
    <x v="0"/>
    <x v="4"/>
  </r>
  <r>
    <n v="9981"/>
    <s v="US-2015-151435"/>
    <d v="2015-09-06T00:00:00"/>
    <d v="2015-09-09T00:00:00"/>
    <s v="Second Class"/>
    <s v="SW-20455"/>
    <x v="517"/>
    <x v="0"/>
    <s v="United States"/>
    <s v="Lafayette"/>
    <x v="28"/>
    <n v="70506"/>
    <x v="0"/>
    <s v="FUR-TA-10001039"/>
    <x v="0"/>
    <x v="3"/>
    <s v="KI Adjustable-Height Table"/>
    <n v="85.98"/>
    <n v="1"/>
    <n v="0"/>
    <x v="2035"/>
    <x v="0"/>
    <x v="1"/>
    <x v="2"/>
    <x v="8"/>
  </r>
  <r>
    <n v="9982"/>
    <s v="CA-2017-163566"/>
    <d v="2017-08-03T00:00:00"/>
    <d v="2017-08-06T00:00:00"/>
    <s v="First Class"/>
    <s v="TB-21055"/>
    <x v="26"/>
    <x v="0"/>
    <s v="United States"/>
    <s v="Fairfield"/>
    <x v="24"/>
    <n v="45014"/>
    <x v="3"/>
    <s v="OFF-LA-10004484"/>
    <x v="1"/>
    <x v="2"/>
    <s v="Avery 476"/>
    <n v="16.52"/>
    <n v="5"/>
    <n v="0.2"/>
    <x v="5734"/>
    <x v="2"/>
    <x v="3"/>
    <x v="2"/>
    <x v="6"/>
  </r>
  <r>
    <n v="9983"/>
    <s v="US-2016-157728"/>
    <d v="2016-09-22T00:00:00"/>
    <d v="2016-09-28T00:00:00"/>
    <s v="Standard Class"/>
    <s v="RC-19960"/>
    <x v="53"/>
    <x v="0"/>
    <s v="United States"/>
    <s v="Grand Rapids"/>
    <x v="12"/>
    <n v="49505"/>
    <x v="2"/>
    <s v="OFF-PA-10002195"/>
    <x v="1"/>
    <x v="10"/>
    <s v="RSVP Cards &amp; Envelopes, Blank White, 8-1/2&quot; X 11&quot;, 24 Cards/25 Envelopes/Set"/>
    <n v="35.56"/>
    <n v="7"/>
    <n v="0"/>
    <x v="7282"/>
    <x v="0"/>
    <x v="0"/>
    <x v="2"/>
    <x v="8"/>
  </r>
  <r>
    <n v="9984"/>
    <s v="US-2016-157728"/>
    <d v="2016-09-22T00:00:00"/>
    <d v="2016-09-28T00:00:00"/>
    <s v="Standard Class"/>
    <s v="RC-19960"/>
    <x v="53"/>
    <x v="0"/>
    <s v="United States"/>
    <s v="Grand Rapids"/>
    <x v="12"/>
    <n v="49505"/>
    <x v="2"/>
    <s v="TEC-PH-10001305"/>
    <x v="2"/>
    <x v="7"/>
    <s v="Panasonic KX TS208W Corded phone"/>
    <n v="97.98"/>
    <n v="2"/>
    <n v="0"/>
    <x v="7283"/>
    <x v="0"/>
    <x v="0"/>
    <x v="2"/>
    <x v="8"/>
  </r>
  <r>
    <n v="9985"/>
    <s v="CA-2015-100251"/>
    <d v="2015-05-17T00:00:00"/>
    <d v="2015-05-23T00:00:00"/>
    <s v="Standard Class"/>
    <s v="DV-13465"/>
    <x v="231"/>
    <x v="0"/>
    <s v="United States"/>
    <s v="Long Beach"/>
    <x v="15"/>
    <n v="11561"/>
    <x v="3"/>
    <s v="OFF-LA-10003766"/>
    <x v="1"/>
    <x v="2"/>
    <s v="Self-Adhesive Removable Labels"/>
    <n v="31.5"/>
    <n v="10"/>
    <n v="0"/>
    <x v="2677"/>
    <x v="0"/>
    <x v="1"/>
    <x v="1"/>
    <x v="5"/>
  </r>
  <r>
    <n v="9986"/>
    <s v="CA-2015-100251"/>
    <d v="2015-05-17T00:00:00"/>
    <d v="2015-05-23T00:00:00"/>
    <s v="Standard Class"/>
    <s v="DV-13465"/>
    <x v="231"/>
    <x v="0"/>
    <s v="United States"/>
    <s v="Long Beach"/>
    <x v="15"/>
    <n v="11561"/>
    <x v="3"/>
    <s v="OFF-SU-10000898"/>
    <x v="1"/>
    <x v="14"/>
    <s v="Acme Hot Forged Carbon Steel Scissors with Nickel-Plated Handles, 3 7/8&quot; Cut, 8&quot;L"/>
    <n v="55.6"/>
    <n v="4"/>
    <n v="0"/>
    <x v="7284"/>
    <x v="0"/>
    <x v="1"/>
    <x v="1"/>
    <x v="5"/>
  </r>
  <r>
    <n v="9987"/>
    <s v="CA-2016-125794"/>
    <d v="2016-09-29T00:00:00"/>
    <d v="2016-10-03T00:00:00"/>
    <s v="Standard Class"/>
    <s v="ML-17410"/>
    <x v="586"/>
    <x v="0"/>
    <s v="United States"/>
    <s v="Los Angeles"/>
    <x v="1"/>
    <n v="90008"/>
    <x v="1"/>
    <s v="TEC-AC-10003399"/>
    <x v="2"/>
    <x v="11"/>
    <s v="Memorex Mini Travel Drive 64 GB USB 2.0 Flash Drive"/>
    <n v="36.24"/>
    <n v="1"/>
    <n v="0"/>
    <x v="2865"/>
    <x v="0"/>
    <x v="0"/>
    <x v="2"/>
    <x v="8"/>
  </r>
  <r>
    <n v="9988"/>
    <s v="CA-2017-163629"/>
    <d v="2017-11-17T00:00:00"/>
    <d v="2017-11-21T00:00:00"/>
    <s v="Standard Class"/>
    <s v="RA-19885"/>
    <x v="19"/>
    <x v="1"/>
    <s v="United States"/>
    <s v="Athens"/>
    <x v="32"/>
    <n v="30605"/>
    <x v="0"/>
    <s v="TEC-AC-10001539"/>
    <x v="2"/>
    <x v="11"/>
    <s v="Logitech G430 Surround Sound Gaming Headset with Dolby 7.1 Technology"/>
    <n v="79.989999999999995"/>
    <n v="1"/>
    <n v="0"/>
    <x v="4142"/>
    <x v="0"/>
    <x v="3"/>
    <x v="0"/>
    <x v="0"/>
  </r>
  <r>
    <n v="9989"/>
    <s v="CA-2017-163629"/>
    <d v="2017-11-17T00:00:00"/>
    <d v="2017-11-21T00:00:00"/>
    <s v="Standard Class"/>
    <s v="RA-19885"/>
    <x v="19"/>
    <x v="1"/>
    <s v="United States"/>
    <s v="Athens"/>
    <x v="32"/>
    <n v="30605"/>
    <x v="0"/>
    <s v="TEC-PH-10004006"/>
    <x v="2"/>
    <x v="7"/>
    <s v="Panasonic KX - TS880B Telephone"/>
    <n v="206.1"/>
    <n v="5"/>
    <n v="0"/>
    <x v="7157"/>
    <x v="0"/>
    <x v="3"/>
    <x v="0"/>
    <x v="0"/>
  </r>
  <r>
    <n v="9990"/>
    <s v="CA-2014-110422"/>
    <d v="2014-01-21T00:00:00"/>
    <d v="2014-01-23T00:00:00"/>
    <s v="Second Class"/>
    <s v="TB-21400"/>
    <x v="483"/>
    <x v="0"/>
    <s v="United States"/>
    <s v="Miami"/>
    <x v="2"/>
    <n v="33180"/>
    <x v="0"/>
    <s v="FUR-FU-10001889"/>
    <x v="0"/>
    <x v="5"/>
    <s v="Ultra Door Pull Handle"/>
    <n v="25.248000000000001"/>
    <n v="3"/>
    <n v="0.2"/>
    <x v="7285"/>
    <x v="2"/>
    <x v="2"/>
    <x v="3"/>
    <x v="9"/>
  </r>
  <r>
    <n v="9991"/>
    <s v="CA-2017-121258"/>
    <d v="2017-02-26T00:00:00"/>
    <d v="2017-03-03T00:00:00"/>
    <s v="Standard Class"/>
    <s v="DB-13060"/>
    <x v="72"/>
    <x v="0"/>
    <s v="United States"/>
    <s v="Costa Mesa"/>
    <x v="1"/>
    <n v="92627"/>
    <x v="1"/>
    <s v="FUR-FU-10000747"/>
    <x v="0"/>
    <x v="5"/>
    <s v="Tenex B1-RE Series Chair Mats for Low Pile Carpets"/>
    <n v="91.96"/>
    <n v="2"/>
    <n v="0"/>
    <x v="4707"/>
    <x v="0"/>
    <x v="3"/>
    <x v="3"/>
    <x v="11"/>
  </r>
  <r>
    <n v="9992"/>
    <s v="CA-2017-121258"/>
    <d v="2017-02-26T00:00:00"/>
    <d v="2017-03-03T00:00:00"/>
    <s v="Standard Class"/>
    <s v="DB-13060"/>
    <x v="72"/>
    <x v="0"/>
    <s v="United States"/>
    <s v="Costa Mesa"/>
    <x v="1"/>
    <n v="92627"/>
    <x v="1"/>
    <s v="TEC-PH-10003645"/>
    <x v="2"/>
    <x v="7"/>
    <s v="Aastra 57i VoIP phone"/>
    <n v="258.57600000000002"/>
    <n v="2"/>
    <n v="0.2"/>
    <x v="4273"/>
    <x v="2"/>
    <x v="3"/>
    <x v="3"/>
    <x v="11"/>
  </r>
  <r>
    <n v="9993"/>
    <s v="CA-2017-121258"/>
    <d v="2017-02-26T00:00:00"/>
    <d v="2017-03-03T00:00:00"/>
    <s v="Standard Class"/>
    <s v="DB-13060"/>
    <x v="72"/>
    <x v="0"/>
    <s v="United States"/>
    <s v="Costa Mesa"/>
    <x v="1"/>
    <n v="92627"/>
    <x v="1"/>
    <s v="OFF-PA-10004041"/>
    <x v="1"/>
    <x v="10"/>
    <s v="It's Hot Message Books with Stickers, 2 3/4&quot; x 5&quot;"/>
    <n v="29.6"/>
    <n v="4"/>
    <n v="0"/>
    <x v="7034"/>
    <x v="0"/>
    <x v="3"/>
    <x v="3"/>
    <x v="11"/>
  </r>
  <r>
    <n v="9994"/>
    <s v="CA-2017-119914"/>
    <d v="2017-05-04T00:00:00"/>
    <d v="2017-05-09T00:00:00"/>
    <s v="Second Class"/>
    <s v="CC-12220"/>
    <x v="417"/>
    <x v="0"/>
    <s v="United States"/>
    <s v="Westminster"/>
    <x v="1"/>
    <n v="92683"/>
    <x v="1"/>
    <s v="OFF-AP-10002684"/>
    <x v="1"/>
    <x v="9"/>
    <s v="Acco 7-Outlet Masterpiece Power Center, Wihtout Fax/Phone Line Protection"/>
    <n v="243.16"/>
    <n v="2"/>
    <n v="0"/>
    <x v="7286"/>
    <x v="0"/>
    <x v="3"/>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AF7185-63B2-425A-B725-60C2F51258D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tegories">
  <location ref="A33:D54" firstHeaderRow="0"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18">
        <item sd="0" x="11"/>
        <item sd="0" x="9"/>
        <item sd="0" x="6"/>
        <item sd="0" x="8"/>
        <item sd="0" x="0"/>
        <item sd="0" x="1"/>
        <item sd="0" x="16"/>
        <item sd="0" x="12"/>
        <item sd="0" x="13"/>
        <item sd="0" x="5"/>
        <item sd="0" x="2"/>
        <item sd="0" x="15"/>
        <item sd="0" x="10"/>
        <item sd="0" x="7"/>
        <item sd="0" x="4"/>
        <item sd="0" x="14"/>
        <item sd="0" x="3"/>
        <item t="default"/>
      </items>
    </pivotField>
    <pivotField showAll="0"/>
    <pivotField dataField="1" showAll="0"/>
    <pivotField showAll="0"/>
    <pivotField showAll="0"/>
    <pivotField dataField="1" showAll="0"/>
    <pivotField showAll="0"/>
    <pivotField showAll="0"/>
    <pivotField showAll="0"/>
    <pivotField showAll="0"/>
    <pivotField dataField="1" dragToRow="0" dragToCol="0" dragToPage="0" showAll="0" defaultSubtotal="0"/>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3">
    <i>
      <x/>
    </i>
    <i i="1">
      <x v="1"/>
    </i>
    <i i="2">
      <x v="2"/>
    </i>
  </colItems>
  <dataFields count="3">
    <dataField name="Sales (sum by sub-category)" fld="17" baseField="15" baseItem="0" numFmtId="166"/>
    <dataField name="Profit (sum by sub-category)" fld="20" baseField="15" baseItem="0" numFmtId="166"/>
    <dataField name="Profit margin by category" fld="25" baseField="14" baseItem="0" numFmtId="10"/>
  </dataFields>
  <formats count="21">
    <format dxfId="40">
      <pivotArea collapsedLevelsAreSubtotals="1" fieldPosition="0">
        <references count="2">
          <reference field="4294967294" count="1" selected="0">
            <x v="0"/>
          </reference>
          <reference field="15" count="1">
            <x v="0"/>
          </reference>
        </references>
      </pivotArea>
    </format>
    <format dxfId="39">
      <pivotArea collapsedLevelsAreSubtotals="1" fieldPosition="0">
        <references count="2">
          <reference field="4294967294" count="1" selected="0">
            <x v="0"/>
          </reference>
          <reference field="15" count="1">
            <x v="1"/>
          </reference>
        </references>
      </pivotArea>
    </format>
    <format dxfId="38">
      <pivotArea collapsedLevelsAreSubtotals="1" fieldPosition="0">
        <references count="2">
          <reference field="4294967294" count="1" selected="0">
            <x v="0"/>
          </reference>
          <reference field="15" count="1">
            <x v="2"/>
          </reference>
        </references>
      </pivotArea>
    </format>
    <format dxfId="37">
      <pivotArea collapsedLevelsAreSubtotals="1" fieldPosition="0">
        <references count="2">
          <reference field="4294967294" count="1" selected="0">
            <x v="0"/>
          </reference>
          <reference field="15" count="1">
            <x v="3"/>
          </reference>
        </references>
      </pivotArea>
    </format>
    <format dxfId="36">
      <pivotArea collapsedLevelsAreSubtotals="1" fieldPosition="0">
        <references count="2">
          <reference field="4294967294" count="1" selected="0">
            <x v="0"/>
          </reference>
          <reference field="15" count="1">
            <x v="4"/>
          </reference>
        </references>
      </pivotArea>
    </format>
    <format dxfId="35">
      <pivotArea collapsedLevelsAreSubtotals="1" fieldPosition="0">
        <references count="2">
          <reference field="4294967294" count="1" selected="0">
            <x v="0"/>
          </reference>
          <reference field="15" count="1">
            <x v="5"/>
          </reference>
        </references>
      </pivotArea>
    </format>
    <format dxfId="34">
      <pivotArea collapsedLevelsAreSubtotals="1" fieldPosition="0">
        <references count="2">
          <reference field="4294967294" count="1" selected="0">
            <x v="0"/>
          </reference>
          <reference field="15" count="1">
            <x v="6"/>
          </reference>
        </references>
      </pivotArea>
    </format>
    <format dxfId="33">
      <pivotArea collapsedLevelsAreSubtotals="1" fieldPosition="0">
        <references count="2">
          <reference field="4294967294" count="1" selected="0">
            <x v="0"/>
          </reference>
          <reference field="15" count="1">
            <x v="7"/>
          </reference>
        </references>
      </pivotArea>
    </format>
    <format dxfId="32">
      <pivotArea collapsedLevelsAreSubtotals="1" fieldPosition="0">
        <references count="2">
          <reference field="4294967294" count="1" selected="0">
            <x v="0"/>
          </reference>
          <reference field="15" count="1">
            <x v="8"/>
          </reference>
        </references>
      </pivotArea>
    </format>
    <format dxfId="31">
      <pivotArea collapsedLevelsAreSubtotals="1" fieldPosition="0">
        <references count="2">
          <reference field="4294967294" count="1" selected="0">
            <x v="0"/>
          </reference>
          <reference field="15" count="1">
            <x v="9"/>
          </reference>
        </references>
      </pivotArea>
    </format>
    <format dxfId="30">
      <pivotArea collapsedLevelsAreSubtotals="1" fieldPosition="0">
        <references count="2">
          <reference field="4294967294" count="1" selected="0">
            <x v="0"/>
          </reference>
          <reference field="15" count="1">
            <x v="10"/>
          </reference>
        </references>
      </pivotArea>
    </format>
    <format dxfId="29">
      <pivotArea collapsedLevelsAreSubtotals="1" fieldPosition="0">
        <references count="2">
          <reference field="4294967294" count="1" selected="0">
            <x v="0"/>
          </reference>
          <reference field="15" count="1">
            <x v="11"/>
          </reference>
        </references>
      </pivotArea>
    </format>
    <format dxfId="28">
      <pivotArea collapsedLevelsAreSubtotals="1" fieldPosition="0">
        <references count="2">
          <reference field="4294967294" count="1" selected="0">
            <x v="0"/>
          </reference>
          <reference field="15" count="1">
            <x v="12"/>
          </reference>
        </references>
      </pivotArea>
    </format>
    <format dxfId="27">
      <pivotArea collapsedLevelsAreSubtotals="1" fieldPosition="0">
        <references count="2">
          <reference field="4294967294" count="1" selected="0">
            <x v="0"/>
          </reference>
          <reference field="15" count="1">
            <x v="13"/>
          </reference>
        </references>
      </pivotArea>
    </format>
    <format dxfId="26">
      <pivotArea collapsedLevelsAreSubtotals="1" fieldPosition="0">
        <references count="2">
          <reference field="4294967294" count="1" selected="0">
            <x v="0"/>
          </reference>
          <reference field="15" count="1">
            <x v="14"/>
          </reference>
        </references>
      </pivotArea>
    </format>
    <format dxfId="25">
      <pivotArea collapsedLevelsAreSubtotals="1" fieldPosition="0">
        <references count="2">
          <reference field="4294967294" count="1" selected="0">
            <x v="0"/>
          </reference>
          <reference field="15" count="1">
            <x v="15"/>
          </reference>
        </references>
      </pivotArea>
    </format>
    <format dxfId="24">
      <pivotArea collapsedLevelsAreSubtotals="1" fieldPosition="0">
        <references count="2">
          <reference field="4294967294" count="1" selected="0">
            <x v="0"/>
          </reference>
          <reference field="15" count="1">
            <x v="16"/>
          </reference>
        </references>
      </pivotArea>
    </format>
    <format dxfId="23">
      <pivotArea outline="0" collapsedLevelsAreSubtotals="1" fieldPosition="0">
        <references count="1">
          <reference field="4294967294" count="1" selected="0">
            <x v="0"/>
          </reference>
        </references>
      </pivotArea>
    </format>
    <format dxfId="22">
      <pivotArea outline="0" collapsedLevelsAreSubtotals="1" fieldPosition="0">
        <references count="1">
          <reference field="4294967294" count="1" selected="0">
            <x v="1"/>
          </reference>
        </references>
      </pivotArea>
    </format>
    <format dxfId="21">
      <pivotArea collapsedLevelsAreSubtotals="1" fieldPosition="0">
        <references count="2">
          <reference field="4294967294" count="1" selected="0">
            <x v="2"/>
          </reference>
          <reference field="14" count="1">
            <x v="0"/>
          </reference>
        </references>
      </pivotArea>
    </format>
    <format dxfId="20">
      <pivotArea outline="0" collapsedLevelsAreSubtotals="1" fieldPosition="0">
        <references count="1">
          <reference field="4294967294" count="1" selected="0">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8D4C58-B919-41E1-9947-CEFBC30041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ategories">
  <location ref="A3:E5" firstHeaderRow="0"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h="1" x="0"/>
        <item h="1" x="1"/>
        <item x="2"/>
        <item t="default"/>
      </items>
    </pivotField>
    <pivotField showAll="0"/>
    <pivotField showAll="0"/>
    <pivotField dataField="1" showAll="0"/>
    <pivotField showAll="0"/>
    <pivotField dataField="1" showAll="0"/>
    <pivotField dataField="1" showAll="0"/>
    <pivotField showAll="0"/>
    <pivotField showAll="0"/>
    <pivotField showAll="0"/>
    <pivotField showAll="0"/>
    <pivotField dataField="1" dragToRow="0" dragToCol="0" dragToPage="0" showAll="0" defaultSubtotal="0"/>
  </pivotFields>
  <rowFields count="1">
    <field x="14"/>
  </rowFields>
  <rowItems count="2">
    <i>
      <x v="2"/>
    </i>
    <i t="grand">
      <x/>
    </i>
  </rowItems>
  <colFields count="1">
    <field x="-2"/>
  </colFields>
  <colItems count="4">
    <i>
      <x/>
    </i>
    <i i="1">
      <x v="1"/>
    </i>
    <i i="2">
      <x v="2"/>
    </i>
    <i i="3">
      <x v="3"/>
    </i>
  </colItems>
  <dataFields count="4">
    <dataField name="Profit (Sum by category)" fld="20" baseField="14" baseItem="0"/>
    <dataField name="Sales (sum by category)" fld="17" baseField="14" baseItem="0"/>
    <dataField name="Profit margin category" fld="25" baseField="14" baseItem="0"/>
    <dataField name="Average of Discount" fld="19" subtotal="average" baseField="14" baseItem="0"/>
  </dataFields>
  <formats count="10">
    <format dxfId="50">
      <pivotArea collapsedLevelsAreSubtotals="1" fieldPosition="0">
        <references count="2">
          <reference field="4294967294" count="2" selected="0">
            <x v="0"/>
            <x v="1"/>
          </reference>
          <reference field="14" count="0"/>
        </references>
      </pivotArea>
    </format>
    <format dxfId="49">
      <pivotArea field="14" grandRow="1" outline="0" collapsedLevelsAreSubtotals="1" axis="axisRow" fieldPosition="0">
        <references count="1">
          <reference field="4294967294" count="1" selected="0">
            <x v="0"/>
          </reference>
        </references>
      </pivotArea>
    </format>
    <format dxfId="48">
      <pivotArea collapsedLevelsAreSubtotals="1" fieldPosition="0">
        <references count="2">
          <reference field="4294967294" count="1" selected="0">
            <x v="3"/>
          </reference>
          <reference field="14" count="0"/>
        </references>
      </pivotArea>
    </format>
    <format dxfId="47">
      <pivotArea collapsedLevelsAreSubtotals="1" fieldPosition="0">
        <references count="2">
          <reference field="4294967294" count="1" selected="0">
            <x v="2"/>
          </reference>
          <reference field="14" count="0"/>
        </references>
      </pivotArea>
    </format>
    <format dxfId="46">
      <pivotArea field="14" grandRow="1" outline="0" collapsedLevelsAreSubtotals="1" axis="axisRow" fieldPosition="0">
        <references count="1">
          <reference field="4294967294" count="1" selected="0">
            <x v="2"/>
          </reference>
        </references>
      </pivotArea>
    </format>
    <format dxfId="45">
      <pivotArea field="14" grandRow="1" outline="0" collapsedLevelsAreSubtotals="1" axis="axisRow" fieldPosition="0">
        <references count="1">
          <reference field="4294967294" count="1" selected="0">
            <x v="3"/>
          </reference>
        </references>
      </pivotArea>
    </format>
    <format dxfId="44">
      <pivotArea collapsedLevelsAreSubtotals="1" fieldPosition="0">
        <references count="2">
          <reference field="4294967294" count="1" selected="0">
            <x v="0"/>
          </reference>
          <reference field="14" count="0"/>
        </references>
      </pivotArea>
    </format>
    <format dxfId="43">
      <pivotArea collapsedLevelsAreSubtotals="1" fieldPosition="0">
        <references count="2">
          <reference field="4294967294" count="1" selected="0">
            <x v="1"/>
          </reference>
          <reference field="14" count="0"/>
        </references>
      </pivotArea>
    </format>
    <format dxfId="42">
      <pivotArea field="14" grandRow="1" outline="0" collapsedLevelsAreSubtotals="1" axis="axisRow" fieldPosition="0">
        <references count="1">
          <reference field="4294967294" count="1" selected="0">
            <x v="1"/>
          </reference>
        </references>
      </pivotArea>
    </format>
    <format dxfId="41">
      <pivotArea collapsedLevelsAreSubtotals="1" fieldPosition="0">
        <references count="2">
          <reference field="4294967294" count="1" selected="0">
            <x v="2"/>
          </reference>
          <reference field="14" count="1">
            <x v="0"/>
          </reference>
        </references>
      </pivotArea>
    </format>
  </format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2"/>
          </reference>
        </references>
      </pivotArea>
    </chartFormat>
    <chartFormat chart="16"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E4D56C-FF57-4EA5-879E-48562A43CF3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tates">
  <location ref="A4:C7" firstHeaderRow="0"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axis="axisRow" showAll="0">
      <items count="50">
        <item h="1" x="19"/>
        <item h="1" x="16"/>
        <item h="1" x="36"/>
        <item h="1" x="1"/>
        <item h="1" x="22"/>
        <item h="1" x="29"/>
        <item h="1" x="13"/>
        <item h="1" x="40"/>
        <item h="1" x="2"/>
        <item h="1" x="32"/>
        <item h="1" x="45"/>
        <item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axis="axisRow" showAll="0">
      <items count="5">
        <item x="2"/>
        <item h="1" x="3"/>
        <item h="1" x="0"/>
        <item h="1" x="1"/>
        <item t="default"/>
      </items>
    </pivotField>
    <pivotField showAll="0"/>
    <pivotField multipleItemSelectionAllowed="1"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pivotField showAll="0">
      <items count="5">
        <item x="2"/>
        <item x="1"/>
        <item x="0"/>
        <item x="3"/>
        <item t="default"/>
      </items>
    </pivotField>
    <pivotField showAll="0"/>
    <pivotField showAll="0"/>
    <pivotField dragToRow="0" dragToCol="0" dragToPage="0" showAll="0" defaultSubtotal="0"/>
  </pivotFields>
  <rowFields count="2">
    <field x="12"/>
    <field x="10"/>
  </rowFields>
  <rowItems count="3">
    <i>
      <x/>
    </i>
    <i r="1">
      <x v="11"/>
    </i>
    <i t="grand">
      <x/>
    </i>
  </rowItems>
  <colFields count="1">
    <field x="-2"/>
  </colFields>
  <colItems count="2">
    <i>
      <x/>
    </i>
    <i i="1">
      <x v="1"/>
    </i>
  </colItems>
  <dataFields count="2">
    <dataField name="Sales by  state" fld="17" baseField="0" baseItem="0"/>
    <dataField name="Profit by state" fld="20" baseField="0" baseItem="0"/>
  </dataFields>
  <formats count="1">
    <format dxfId="18">
      <pivotArea outline="0" collapsedLevelsAreSubtotals="1" fieldPosition="0"/>
    </format>
  </formats>
  <conditionalFormats count="1">
    <conditionalFormat priority="2">
      <pivotAreas count="1">
        <pivotArea type="data" collapsedLevelsAreSubtotals="1" fieldPosition="0">
          <references count="2">
            <reference field="4294967294" count="2" selected="0">
              <x v="0"/>
              <x v="1"/>
            </reference>
            <reference field="10" count="4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s>
        </pivotArea>
      </pivotAreas>
    </conditionalFormat>
  </conditional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8DEC65-3AE4-44DD-AAC7-0CBA7B86911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E796" firstHeaderRow="0" firstDataRow="1" firstDataCol="1"/>
  <pivotFields count="26">
    <pivotField showAll="0"/>
    <pivotField showAll="0"/>
    <pivotField numFmtId="14" showAll="0"/>
    <pivotField numFmtId="14" showAll="0"/>
    <pivotField showAll="0"/>
    <pivotField showAll="0"/>
    <pivotField axis="axisRow" showAll="0"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showAll="0"/>
    <pivotField dataField="1" dragToRow="0" dragToCol="0" dragToPage="0" showAll="0" defaultSubtotal="0"/>
  </pivotFields>
  <rowFields count="1">
    <field x="6"/>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Fields count="1">
    <field x="-2"/>
  </colFields>
  <colItems count="4">
    <i>
      <x/>
    </i>
    <i i="1">
      <x v="1"/>
    </i>
    <i i="2">
      <x v="2"/>
    </i>
    <i i="3">
      <x v="3"/>
    </i>
  </colItems>
  <dataFields count="4">
    <dataField name="Sales by customer" fld="17" baseField="0" baseItem="0" numFmtId="166"/>
    <dataField name="Profit by customer" fld="20" baseField="0" baseItem="0" numFmtId="166"/>
    <dataField name="Profit margin by customer" fld="25" baseField="6" baseItem="0" numFmtId="167"/>
    <dataField name="Average of Discount" fld="19" subtotal="average" baseField="6" baseItem="3" numFmtId="167"/>
  </dataFields>
  <formats count="2">
    <format dxfId="17">
      <pivotArea outline="0" collapsedLevelsAreSubtotals="1" fieldPosition="0">
        <references count="1">
          <reference field="4294967294" count="2" selected="0">
            <x v="0"/>
            <x v="1"/>
          </reference>
        </references>
      </pivotArea>
    </format>
    <format dxfId="16">
      <pivotArea outline="0" collapsedLevelsAreSubtotals="1" fieldPosition="0">
        <references count="1">
          <reference field="4294967294" count="2" selected="0">
            <x v="2"/>
            <x v="3"/>
          </reference>
        </references>
      </pivotArea>
    </format>
  </formats>
  <conditionalFormats count="2">
    <conditionalFormat priority="2">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collapsedLevelsAreSubtotals="1" fieldPosition="0">
          <references count="2">
            <reference field="4294967294" count="1" selected="0">
              <x v="0"/>
            </reference>
            <reference field="6" count="793">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82685C-E164-0947-A4A9-C5969965E49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iscount Band">
  <location ref="A12:C14" firstHeaderRow="0"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5">
        <item h="1" x="0"/>
        <item h="1" x="3"/>
        <item x="2"/>
        <item h="1" x="1"/>
        <item t="default"/>
      </items>
    </pivotField>
    <pivotField showAll="0"/>
    <pivotField showAll="0"/>
    <pivotField showAll="0"/>
    <pivotField dragToRow="0" dragToCol="0" dragToPage="0" showAll="0" defaultSubtotal="0"/>
  </pivotFields>
  <rowFields count="1">
    <field x="21"/>
  </rowFields>
  <rowItems count="2">
    <i>
      <x v="2"/>
    </i>
    <i t="grand">
      <x/>
    </i>
  </rowItems>
  <colFields count="1">
    <field x="-2"/>
  </colFields>
  <colItems count="2">
    <i>
      <x/>
    </i>
    <i i="1">
      <x v="1"/>
    </i>
  </colItems>
  <dataFields count="2">
    <dataField name="Sum of Sales" fld="17" baseField="0" baseItem="0" numFmtId="168"/>
    <dataField name="Sum of Profit" fld="20" baseField="0" baseItem="0" numFmtId="168"/>
  </dataFields>
  <formats count="1">
    <format dxfId="11">
      <pivotArea outline="0" collapsedLevelsAreSubtotals="1" fieldPosition="0">
        <references count="1">
          <reference field="4294967294" count="2" selected="0">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BC4ABE-0522-EF4B-A82E-40C7CD849A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iscount Band">
  <location ref="A3:D8" firstHeaderRow="0"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5">
        <item x="0"/>
        <item x="3"/>
        <item x="2"/>
        <item x="1"/>
        <item t="default"/>
      </items>
    </pivotField>
    <pivotField showAll="0"/>
    <pivotField showAll="0"/>
    <pivotField showAll="0"/>
    <pivotField dataField="1" dragToRow="0" dragToCol="0" dragToPage="0" showAll="0" defaultSubtotal="0"/>
  </pivotFields>
  <rowFields count="1">
    <field x="21"/>
  </rowFields>
  <rowItems count="5">
    <i>
      <x/>
    </i>
    <i>
      <x v="1"/>
    </i>
    <i>
      <x v="2"/>
    </i>
    <i>
      <x v="3"/>
    </i>
    <i t="grand">
      <x/>
    </i>
  </rowItems>
  <colFields count="1">
    <field x="-2"/>
  </colFields>
  <colItems count="3">
    <i>
      <x/>
    </i>
    <i i="1">
      <x v="1"/>
    </i>
    <i i="2">
      <x v="2"/>
    </i>
  </colItems>
  <dataFields count="3">
    <dataField name="Sum of Sales" fld="17" showDataAs="percentOfTotal" baseField="0" baseItem="0" numFmtId="10"/>
    <dataField name="Sum of Profit" fld="20" showDataAs="percentOfTotal" baseField="0" baseItem="0" numFmtId="10"/>
    <dataField name="Sum of Profit margin" fld="25" baseField="0" baseItem="0" numFmtId="167"/>
  </dataFields>
  <formats count="4">
    <format dxfId="15">
      <pivotArea outline="0" collapsedLevelsAreSubtotals="1" fieldPosition="0">
        <references count="1">
          <reference field="4294967294" count="2" selected="0">
            <x v="0"/>
            <x v="1"/>
          </reference>
        </references>
      </pivotArea>
    </format>
    <format dxfId="14">
      <pivotArea outline="0" fieldPosition="0">
        <references count="1">
          <reference field="4294967294" count="1">
            <x v="0"/>
          </reference>
        </references>
      </pivotArea>
    </format>
    <format dxfId="13">
      <pivotArea outline="0" fieldPosition="0">
        <references count="1">
          <reference field="4294967294" count="1">
            <x v="1"/>
          </reference>
        </references>
      </pivotArea>
    </format>
    <format dxfId="12">
      <pivotArea outline="0" collapsedLevelsAreSubtotals="1" fieldPosition="0">
        <references count="1">
          <reference field="4294967294" count="1" selected="0">
            <x v="2"/>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9B7194-7A2D-F741-8D95-B2FF755A4C0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0:C51" firstHeaderRow="0"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0"/>
        <item x="2"/>
        <item x="1"/>
        <item x="3"/>
        <item t="default"/>
      </items>
    </pivotField>
    <pivotField axis="axisRow" showAll="0">
      <items count="5">
        <item x="2"/>
        <item x="1"/>
        <item x="0"/>
        <item x="3"/>
        <item t="default"/>
      </items>
    </pivotField>
    <pivotField axis="axisRow" showAll="0">
      <items count="5">
        <item x="3"/>
        <item x="1"/>
        <item x="2"/>
        <item x="0"/>
        <item t="default"/>
      </items>
    </pivotField>
    <pivotField showAll="0"/>
    <pivotField dataField="1" dragToRow="0" dragToCol="0" dragToPage="0" showAll="0" defaultSubtotal="0"/>
  </pivotFields>
  <rowFields count="2">
    <field x="22"/>
    <field x="23"/>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Average of Discount" fld="19" subtotal="average" baseField="0" baseItem="0" numFmtId="10"/>
    <dataField name="Profit margin ($)" fld="25" baseField="0" baseItem="0" numFmtId="10"/>
  </dataFields>
  <formats count="2">
    <format dxfId="8">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B07F65-1212-F44C-B5A9-F7B25D020D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C26" firstHeaderRow="0"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axis="axisRow" showAll="0">
      <items count="5">
        <item x="2"/>
        <item x="1"/>
        <item x="0"/>
        <item x="3"/>
        <item t="default"/>
      </items>
    </pivotField>
    <pivotField axis="axisRow" showAll="0">
      <items count="5">
        <item x="3"/>
        <item x="1"/>
        <item x="2"/>
        <item x="0"/>
        <item t="default"/>
      </items>
    </pivotField>
    <pivotField showAll="0">
      <items count="13">
        <item x="9"/>
        <item x="11"/>
        <item x="10"/>
        <item x="3"/>
        <item x="5"/>
        <item x="1"/>
        <item x="7"/>
        <item x="6"/>
        <item x="8"/>
        <item x="2"/>
        <item x="0"/>
        <item x="4"/>
        <item t="default"/>
      </items>
    </pivotField>
    <pivotField dragToRow="0" dragToCol="0" dragToPage="0" showAll="0" defaultSubtotal="0"/>
  </pivotFields>
  <rowFields count="2">
    <field x="22"/>
    <field x="23"/>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ales ($)" fld="17" baseField="0" baseItem="0" numFmtId="168"/>
    <dataField name="Profit($)" fld="20" baseField="0" baseItem="0" numFmtId="168"/>
  </dataFields>
  <formats count="2">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1"/>
          </reference>
        </references>
      </pivotArea>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37943C64-3249-401F-B349-E4446C7BA2C5}" sourceName="Discount Band">
  <pivotTables>
    <pivotTable tabId="8" name="PivotTable4"/>
  </pivotTables>
  <data>
    <tabular pivotCacheId="1559559571">
      <items count="4">
        <i x="0"/>
        <i x="2" s="1"/>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3D035F-09D8-4E8C-99BA-F0AC64C91D0B}" sourceName="Category">
  <pivotTables>
    <pivotTable tabId="3" name="PivotTable2"/>
  </pivotTables>
  <data>
    <tabular pivotCacheId="1559559571">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964134A4-AAA5-47A5-818E-EBE108471465}" sourceName="Quarter">
  <pivotTables>
    <pivotTable tabId="10" name="PivotTable4"/>
  </pivotTables>
  <data>
    <tabular pivotCacheId="1559559571">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A266AC3-5CA1-4DA8-8A61-33BF688311BE}" sourceName="Year">
  <pivotTables>
    <pivotTable tabId="10" name="PivotTable4"/>
  </pivotTables>
  <data>
    <tabular pivotCacheId="1559559571">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C96F9B8-1DF7-45CD-A43E-10598E6B31C2}" sourceName="State">
  <pivotTables>
    <pivotTable tabId="5" name="PivotTable5"/>
  </pivotTables>
  <data>
    <tabular pivotCacheId="1559559571">
      <items count="49">
        <i x="10" s="1"/>
        <i x="14"/>
        <i x="23"/>
        <i x="41"/>
        <i x="12"/>
        <i x="11"/>
        <i x="25"/>
        <i x="8"/>
        <i x="46"/>
        <i x="26"/>
        <i x="44"/>
        <i x="5"/>
        <i x="6"/>
        <i x="19" nd="1"/>
        <i x="16" nd="1"/>
        <i x="36" nd="1"/>
        <i x="1" nd="1"/>
        <i x="22" nd="1"/>
        <i x="29" nd="1"/>
        <i x="13" nd="1"/>
        <i x="40" nd="1"/>
        <i x="2" nd="1"/>
        <i x="32" nd="1"/>
        <i x="45" nd="1"/>
        <i x="0" nd="1"/>
        <i x="28" nd="1"/>
        <i x="43" nd="1"/>
        <i x="39" nd="1"/>
        <i x="31" nd="1"/>
        <i x="35" nd="1"/>
        <i x="37" nd="1"/>
        <i x="33" nd="1"/>
        <i x="38" nd="1"/>
        <i x="30" nd="1"/>
        <i x="27" nd="1"/>
        <i x="15" nd="1"/>
        <i x="3" nd="1"/>
        <i x="24" nd="1"/>
        <i x="21" nd="1"/>
        <i x="9" nd="1"/>
        <i x="34" nd="1"/>
        <i x="20" nd="1"/>
        <i x="18" nd="1"/>
        <i x="7" nd="1"/>
        <i x="42" nd="1"/>
        <i x="17" nd="1"/>
        <i x="4" nd="1"/>
        <i x="48" nd="1"/>
        <i x="47"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8F8857-06F3-4F90-A7B5-052EA83B3DD6}" sourceName="Region">
  <pivotTables>
    <pivotTable tabId="5" name="PivotTable5"/>
  </pivotTables>
  <data>
    <tabular pivotCacheId="1559559571">
      <items count="4">
        <i x="2" s="1"/>
        <i x="3" nd="1"/>
        <i x="0"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Band" xr10:uid="{2B338874-76BE-4EC8-BBC4-52F6BDBA7A04}" cache="Slicer_Discount_Band" caption="Discount Band" rowHeight="257175"/>
  <slicer name="Category" xr10:uid="{825BF5FA-137F-45B1-B126-5171CBFB6FE3}" cache="Slicer_Category" caption="Category" rowHeight="257175"/>
  <slicer name="Quarter" xr10:uid="{5FE991EF-A1FE-4B3B-A7B2-EF2B4FAB78BD}" cache="Slicer_Quarter" caption="Quarter" rowHeight="257175"/>
  <slicer name="Year" xr10:uid="{FCD0125C-5C99-47CF-AAB4-C40DA5E17445}" cache="Slicer_Year" caption="Year" rowHeight="257175"/>
  <slicer name="State" xr10:uid="{8052E8D2-BB94-48AC-BA4E-7251B8A3344D}" cache="Slicer_State" caption="State" rowHeight="257175"/>
  <slicer name="Region" xr10:uid="{48EA48DD-107A-4519-92F2-1522A9D89307}"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43E3F5-494C-4B5A-B547-BB515559FD0F}" name="Suoerstore_sales" displayName="Suoerstore_sales" ref="A1:Y9995" totalsRowShown="0">
  <autoFilter ref="A1:Y9995" xr:uid="{CC43E3F5-494C-4B5A-B547-BB515559FD0F}"/>
  <tableColumns count="25">
    <tableColumn id="1" xr3:uid="{D50419F8-F28E-468A-9107-FCB264BE88E3}" name="Row ID"/>
    <tableColumn id="2" xr3:uid="{C20A7590-3E30-462F-BFEF-EE7B1BC480DD}" name="Order ID"/>
    <tableColumn id="3" xr3:uid="{6CDE063A-B2A4-4E7A-BAB4-B4D23A2D5D41}" name="Order Date" dataDxfId="56"/>
    <tableColumn id="4" xr3:uid="{AE6FCBDD-F77B-48DA-BAD1-6F031078C950}" name="Ship Date" dataDxfId="55"/>
    <tableColumn id="5" xr3:uid="{2658FDF8-F309-4807-B23F-643019933A69}" name="Ship Mode"/>
    <tableColumn id="6" xr3:uid="{D3987204-3BFB-4E25-B6F5-97D4D70FF434}" name="Customer ID"/>
    <tableColumn id="7" xr3:uid="{1E3C6F85-75DD-44D2-B13B-8764F458365F}" name="Customer Name"/>
    <tableColumn id="8" xr3:uid="{00902F1F-0553-4F30-BE6B-DE5662952CB6}" name="Segment"/>
    <tableColumn id="9" xr3:uid="{66D967FB-29A7-457D-B8F1-2B3B7B526B9B}" name="Country"/>
    <tableColumn id="10" xr3:uid="{8E7F3DDC-B4EB-4D04-A26F-535F2F206ECB}" name="City"/>
    <tableColumn id="11" xr3:uid="{5FB30CDB-64F4-49D9-88ED-6BE0362C776B}" name="State"/>
    <tableColumn id="12" xr3:uid="{BF93739F-AACB-4539-974F-9F23C0269D21}" name="Postal Code"/>
    <tableColumn id="13" xr3:uid="{22D989E1-476A-4AB6-B2F1-9EC176D545EB}" name="Region"/>
    <tableColumn id="14" xr3:uid="{789E51A4-56E5-4EC7-94C4-6E038B891CFA}" name="Product ID"/>
    <tableColumn id="15" xr3:uid="{E934C4CC-8FA0-4206-8B25-219ACF3C19EE}" name="Category"/>
    <tableColumn id="16" xr3:uid="{9D7176EE-EEB6-48EC-A2F2-A6F506A10341}" name="Sub-Category"/>
    <tableColumn id="17" xr3:uid="{94E4DB07-8457-4EC8-B18D-759A5E1CE3F3}" name="Product Name"/>
    <tableColumn id="18" xr3:uid="{8A0F1EC8-D694-4C33-8E28-9215180E547C}" name="Sales"/>
    <tableColumn id="19" xr3:uid="{613519A3-5F7C-4450-BF1F-E95816B5BE13}" name="Quantity"/>
    <tableColumn id="20" xr3:uid="{3A517F92-3262-4E2C-93DB-A516E4E29102}" name="Discount"/>
    <tableColumn id="21" xr3:uid="{F3E77FF7-7A75-4012-8679-9458B05A73F0}" name="Profit"/>
    <tableColumn id="22" xr3:uid="{84CCE8B7-051D-45F8-980B-9C47CFA40E6A}" name="Discount Band" dataDxfId="54">
      <calculatedColumnFormula array="1">_xlfn.IFS(Suoerstore_sales[[#This Row],[Discount]]&lt;=0.05,"0-5%",Suoerstore_sales[[#This Row],[Discount]]&lt;=0.1,"5-10%",Suoerstore_sales[[#This Row],[Discount]]&lt;=0.2,"10-20%",TRUE,"20%+")</calculatedColumnFormula>
    </tableColumn>
    <tableColumn id="23" xr3:uid="{8C4190D0-BA58-3549-A1AA-64BEDDB3C276}" name="Year" dataDxfId="53">
      <calculatedColumnFormula>YEAR(Suoerstore_sales[[#This Row],[Order Date]])</calculatedColumnFormula>
    </tableColumn>
    <tableColumn id="24" xr3:uid="{44E01D73-AE03-ED45-9CC8-8FBA9B328D24}" name="Quarter" dataDxfId="52">
      <calculatedColumnFormula>"Q"&amp;ROUNDUP(MONTH(Suoerstore_sales[[#This Row],[Order Date]])/3,0)</calculatedColumnFormula>
    </tableColumn>
    <tableColumn id="25" xr3:uid="{742808B4-F053-F34E-AF0A-655B996FDD3D}" name="Month" dataDxfId="51">
      <calculatedColumnFormula>MONTH(Suoerstore_sales[[#This Row],[Order Date]])</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E6C75A-35FC-4248-B241-DE683251DE8B}" name="Table2" displayName="Table2" ref="A1:E6" totalsRowShown="0" headerRowDxfId="6" dataDxfId="5">
  <autoFilter ref="A1:E6" xr:uid="{8DE6C75A-35FC-4248-B241-DE683251DE8B}"/>
  <tableColumns count="5">
    <tableColumn id="1" xr3:uid="{50F467EF-D36E-40D4-92C0-E38E1CC1634E}" name="Year" dataDxfId="4"/>
    <tableColumn id="2" xr3:uid="{4B068069-EC0F-4238-B3EA-763E96FA4359}" name="Revenue" dataDxfId="3"/>
    <tableColumn id="3" xr3:uid="{A5BABA27-3694-4AEC-B001-EE7971B53670}" name="Profit" dataDxfId="2"/>
    <tableColumn id="4" xr3:uid="{59AABE98-D11B-4B00-B234-0F8C2A3E71D8}" name="Margin" dataDxfId="1"/>
    <tableColumn id="5" xr3:uid="{5D43D88A-4E1A-4FE4-AF84-4773BF5030F4}" name="Avg Disc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AEC26-3CF6-4B57-A5A2-E7D7145233DF}">
  <dimension ref="A1:Y9995"/>
  <sheetViews>
    <sheetView topLeftCell="L1" zoomScale="110" zoomScaleNormal="110" workbookViewId="0">
      <selection activeCell="K3" sqref="K3"/>
    </sheetView>
  </sheetViews>
  <sheetFormatPr baseColWidth="10" defaultColWidth="8.83203125" defaultRowHeight="15" x14ac:dyDescent="0.2"/>
  <cols>
    <col min="1" max="1" width="14.1640625" customWidth="1"/>
    <col min="2" max="2" width="18.5" customWidth="1"/>
    <col min="3" max="3" width="16.5" customWidth="1"/>
    <col min="4" max="4" width="12.83203125" customWidth="1"/>
    <col min="5" max="5" width="17.5" customWidth="1"/>
    <col min="6" max="6" width="15.5" customWidth="1"/>
    <col min="7" max="7" width="17.5" customWidth="1"/>
    <col min="8" max="8" width="13.5" customWidth="1"/>
    <col min="9" max="9" width="18" customWidth="1"/>
    <col min="10" max="10" width="15.1640625" customWidth="1"/>
    <col min="11" max="11" width="19.5" customWidth="1"/>
    <col min="12" max="13" width="13.5" customWidth="1"/>
    <col min="14" max="14" width="22.5" customWidth="1"/>
    <col min="15" max="15" width="17.1640625" customWidth="1"/>
    <col min="16" max="16" width="14.83203125" customWidth="1"/>
    <col min="17" max="17" width="83" customWidth="1"/>
    <col min="19" max="19" width="10.1640625" customWidth="1"/>
    <col min="20" max="20" width="10.5" customWidth="1"/>
    <col min="22" max="22" width="15.5" customWidth="1"/>
  </cols>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10977</v>
      </c>
      <c r="W1" t="s">
        <v>10991</v>
      </c>
      <c r="X1" t="s">
        <v>10992</v>
      </c>
      <c r="Y1" t="s">
        <v>10993</v>
      </c>
    </row>
    <row r="2" spans="1:25" x14ac:dyDescent="0.2">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cm="1">
        <f t="array" ref="V2">_xlfn.IFS(Suoerstore_sales[[#This Row],[Discount]]&lt;=0.05,"0-5%",Suoerstore_sales[[#This Row],[Discount]]&lt;=0.1,"5-10%",Suoerstore_sales[[#This Row],[Discount]]&lt;=0.2,"10-20%",TRUE,"20%+")</f>
        <v>0-5%</v>
      </c>
      <c r="W2">
        <f>YEAR(Suoerstore_sales[[#This Row],[Order Date]])</f>
        <v>2016</v>
      </c>
      <c r="X2" t="str">
        <f>"Q"&amp;ROUNDUP(MONTH(Suoerstore_sales[[#This Row],[Order Date]])/3,0)</f>
        <v>Q4</v>
      </c>
      <c r="Y2">
        <f>MONTH(Suoerstore_sales[[#This Row],[Order Date]])</f>
        <v>11</v>
      </c>
    </row>
    <row r="3" spans="1:25" x14ac:dyDescent="0.2">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str" cm="1">
        <f t="array" ref="V3">_xlfn.IFS(Suoerstore_sales[[#This Row],[Discount]]&lt;=0.05,"0-5%",Suoerstore_sales[[#This Row],[Discount]]&lt;=0.1,"5-10%",Suoerstore_sales[[#This Row],[Discount]]&lt;=0.2,"10-20%",TRUE,"20%+")</f>
        <v>0-5%</v>
      </c>
      <c r="W3">
        <f>YEAR(Suoerstore_sales[[#This Row],[Order Date]])</f>
        <v>2016</v>
      </c>
      <c r="X3" t="str">
        <f>"Q"&amp;ROUNDUP(MONTH(Suoerstore_sales[[#This Row],[Order Date]])/3,0)</f>
        <v>Q4</v>
      </c>
      <c r="Y3">
        <f>MONTH(Suoerstore_sales[[#This Row],[Order Date]])</f>
        <v>11</v>
      </c>
    </row>
    <row r="4" spans="1:25" x14ac:dyDescent="0.2">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t="str" cm="1">
        <f t="array" ref="V4">_xlfn.IFS(Suoerstore_sales[[#This Row],[Discount]]&lt;=0.05,"0-5%",Suoerstore_sales[[#This Row],[Discount]]&lt;=0.1,"5-10%",Suoerstore_sales[[#This Row],[Discount]]&lt;=0.2,"10-20%",TRUE,"20%+")</f>
        <v>0-5%</v>
      </c>
      <c r="W4">
        <f>YEAR(Suoerstore_sales[[#This Row],[Order Date]])</f>
        <v>2016</v>
      </c>
      <c r="X4" t="str">
        <f>"Q"&amp;ROUNDUP(MONTH(Suoerstore_sales[[#This Row],[Order Date]])/3,0)</f>
        <v>Q2</v>
      </c>
      <c r="Y4">
        <f>MONTH(Suoerstore_sales[[#This Row],[Order Date]])</f>
        <v>6</v>
      </c>
    </row>
    <row r="5" spans="1:25" x14ac:dyDescent="0.2">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t="str" cm="1">
        <f t="array" ref="V5">_xlfn.IFS(Suoerstore_sales[[#This Row],[Discount]]&lt;=0.05,"0-5%",Suoerstore_sales[[#This Row],[Discount]]&lt;=0.1,"5-10%",Suoerstore_sales[[#This Row],[Discount]]&lt;=0.2,"10-20%",TRUE,"20%+")</f>
        <v>20%+</v>
      </c>
      <c r="W5">
        <f>YEAR(Suoerstore_sales[[#This Row],[Order Date]])</f>
        <v>2015</v>
      </c>
      <c r="X5" t="str">
        <f>"Q"&amp;ROUNDUP(MONTH(Suoerstore_sales[[#This Row],[Order Date]])/3,0)</f>
        <v>Q4</v>
      </c>
      <c r="Y5">
        <f>MONTH(Suoerstore_sales[[#This Row],[Order Date]])</f>
        <v>10</v>
      </c>
    </row>
    <row r="6" spans="1:25" x14ac:dyDescent="0.2">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t="str" cm="1">
        <f t="array" ref="V6">_xlfn.IFS(Suoerstore_sales[[#This Row],[Discount]]&lt;=0.05,"0-5%",Suoerstore_sales[[#This Row],[Discount]]&lt;=0.1,"5-10%",Suoerstore_sales[[#This Row],[Discount]]&lt;=0.2,"10-20%",TRUE,"20%+")</f>
        <v>10-20%</v>
      </c>
      <c r="W6">
        <f>YEAR(Suoerstore_sales[[#This Row],[Order Date]])</f>
        <v>2015</v>
      </c>
      <c r="X6" t="str">
        <f>"Q"&amp;ROUNDUP(MONTH(Suoerstore_sales[[#This Row],[Order Date]])/3,0)</f>
        <v>Q4</v>
      </c>
      <c r="Y6">
        <f>MONTH(Suoerstore_sales[[#This Row],[Order Date]])</f>
        <v>10</v>
      </c>
    </row>
    <row r="7" spans="1:25" x14ac:dyDescent="0.2">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t="str" cm="1">
        <f t="array" ref="V7">_xlfn.IFS(Suoerstore_sales[[#This Row],[Discount]]&lt;=0.05,"0-5%",Suoerstore_sales[[#This Row],[Discount]]&lt;=0.1,"5-10%",Suoerstore_sales[[#This Row],[Discount]]&lt;=0.2,"10-20%",TRUE,"20%+")</f>
        <v>0-5%</v>
      </c>
      <c r="W7">
        <f>YEAR(Suoerstore_sales[[#This Row],[Order Date]])</f>
        <v>2014</v>
      </c>
      <c r="X7" t="str">
        <f>"Q"&amp;ROUNDUP(MONTH(Suoerstore_sales[[#This Row],[Order Date]])/3,0)</f>
        <v>Q2</v>
      </c>
      <c r="Y7">
        <f>MONTH(Suoerstore_sales[[#This Row],[Order Date]])</f>
        <v>6</v>
      </c>
    </row>
    <row r="8" spans="1:25" x14ac:dyDescent="0.2">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t="str" cm="1">
        <f t="array" ref="V8">_xlfn.IFS(Suoerstore_sales[[#This Row],[Discount]]&lt;=0.05,"0-5%",Suoerstore_sales[[#This Row],[Discount]]&lt;=0.1,"5-10%",Suoerstore_sales[[#This Row],[Discount]]&lt;=0.2,"10-20%",TRUE,"20%+")</f>
        <v>0-5%</v>
      </c>
      <c r="W8">
        <f>YEAR(Suoerstore_sales[[#This Row],[Order Date]])</f>
        <v>2014</v>
      </c>
      <c r="X8" t="str">
        <f>"Q"&amp;ROUNDUP(MONTH(Suoerstore_sales[[#This Row],[Order Date]])/3,0)</f>
        <v>Q2</v>
      </c>
      <c r="Y8">
        <f>MONTH(Suoerstore_sales[[#This Row],[Order Date]])</f>
        <v>6</v>
      </c>
    </row>
    <row r="9" spans="1:25" x14ac:dyDescent="0.2">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t="str" cm="1">
        <f t="array" ref="V9">_xlfn.IFS(Suoerstore_sales[[#This Row],[Discount]]&lt;=0.05,"0-5%",Suoerstore_sales[[#This Row],[Discount]]&lt;=0.1,"5-10%",Suoerstore_sales[[#This Row],[Discount]]&lt;=0.2,"10-20%",TRUE,"20%+")</f>
        <v>10-20%</v>
      </c>
      <c r="W9">
        <f>YEAR(Suoerstore_sales[[#This Row],[Order Date]])</f>
        <v>2014</v>
      </c>
      <c r="X9" t="str">
        <f>"Q"&amp;ROUNDUP(MONTH(Suoerstore_sales[[#This Row],[Order Date]])/3,0)</f>
        <v>Q2</v>
      </c>
      <c r="Y9">
        <f>MONTH(Suoerstore_sales[[#This Row],[Order Date]])</f>
        <v>6</v>
      </c>
    </row>
    <row r="10" spans="1:25" x14ac:dyDescent="0.2">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t="str" cm="1">
        <f t="array" ref="V10">_xlfn.IFS(Suoerstore_sales[[#This Row],[Discount]]&lt;=0.05,"0-5%",Suoerstore_sales[[#This Row],[Discount]]&lt;=0.1,"5-10%",Suoerstore_sales[[#This Row],[Discount]]&lt;=0.2,"10-20%",TRUE,"20%+")</f>
        <v>10-20%</v>
      </c>
      <c r="W10">
        <f>YEAR(Suoerstore_sales[[#This Row],[Order Date]])</f>
        <v>2014</v>
      </c>
      <c r="X10" t="str">
        <f>"Q"&amp;ROUNDUP(MONTH(Suoerstore_sales[[#This Row],[Order Date]])/3,0)</f>
        <v>Q2</v>
      </c>
      <c r="Y10">
        <f>MONTH(Suoerstore_sales[[#This Row],[Order Date]])</f>
        <v>6</v>
      </c>
    </row>
    <row r="11" spans="1:25" x14ac:dyDescent="0.2">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t="str" cm="1">
        <f t="array" ref="V11">_xlfn.IFS(Suoerstore_sales[[#This Row],[Discount]]&lt;=0.05,"0-5%",Suoerstore_sales[[#This Row],[Discount]]&lt;=0.1,"5-10%",Suoerstore_sales[[#This Row],[Discount]]&lt;=0.2,"10-20%",TRUE,"20%+")</f>
        <v>0-5%</v>
      </c>
      <c r="W11">
        <f>YEAR(Suoerstore_sales[[#This Row],[Order Date]])</f>
        <v>2014</v>
      </c>
      <c r="X11" t="str">
        <f>"Q"&amp;ROUNDUP(MONTH(Suoerstore_sales[[#This Row],[Order Date]])/3,0)</f>
        <v>Q2</v>
      </c>
      <c r="Y11">
        <f>MONTH(Suoerstore_sales[[#This Row],[Order Date]])</f>
        <v>6</v>
      </c>
    </row>
    <row r="12" spans="1:25" x14ac:dyDescent="0.2">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t="str" cm="1">
        <f t="array" ref="V12">_xlfn.IFS(Suoerstore_sales[[#This Row],[Discount]]&lt;=0.05,"0-5%",Suoerstore_sales[[#This Row],[Discount]]&lt;=0.1,"5-10%",Suoerstore_sales[[#This Row],[Discount]]&lt;=0.2,"10-20%",TRUE,"20%+")</f>
        <v>10-20%</v>
      </c>
      <c r="W12">
        <f>YEAR(Suoerstore_sales[[#This Row],[Order Date]])</f>
        <v>2014</v>
      </c>
      <c r="X12" t="str">
        <f>"Q"&amp;ROUNDUP(MONTH(Suoerstore_sales[[#This Row],[Order Date]])/3,0)</f>
        <v>Q2</v>
      </c>
      <c r="Y12">
        <f>MONTH(Suoerstore_sales[[#This Row],[Order Date]])</f>
        <v>6</v>
      </c>
    </row>
    <row r="13" spans="1:25" x14ac:dyDescent="0.2">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t="str" cm="1">
        <f t="array" ref="V13">_xlfn.IFS(Suoerstore_sales[[#This Row],[Discount]]&lt;=0.05,"0-5%",Suoerstore_sales[[#This Row],[Discount]]&lt;=0.1,"5-10%",Suoerstore_sales[[#This Row],[Discount]]&lt;=0.2,"10-20%",TRUE,"20%+")</f>
        <v>10-20%</v>
      </c>
      <c r="W13">
        <f>YEAR(Suoerstore_sales[[#This Row],[Order Date]])</f>
        <v>2014</v>
      </c>
      <c r="X13" t="str">
        <f>"Q"&amp;ROUNDUP(MONTH(Suoerstore_sales[[#This Row],[Order Date]])/3,0)</f>
        <v>Q2</v>
      </c>
      <c r="Y13">
        <f>MONTH(Suoerstore_sales[[#This Row],[Order Date]])</f>
        <v>6</v>
      </c>
    </row>
    <row r="14" spans="1:25" x14ac:dyDescent="0.2">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t="str" cm="1">
        <f t="array" ref="V14">_xlfn.IFS(Suoerstore_sales[[#This Row],[Discount]]&lt;=0.05,"0-5%",Suoerstore_sales[[#This Row],[Discount]]&lt;=0.1,"5-10%",Suoerstore_sales[[#This Row],[Discount]]&lt;=0.2,"10-20%",TRUE,"20%+")</f>
        <v>10-20%</v>
      </c>
      <c r="W14">
        <f>YEAR(Suoerstore_sales[[#This Row],[Order Date]])</f>
        <v>2017</v>
      </c>
      <c r="X14" t="str">
        <f>"Q"&amp;ROUNDUP(MONTH(Suoerstore_sales[[#This Row],[Order Date]])/3,0)</f>
        <v>Q2</v>
      </c>
      <c r="Y14">
        <f>MONTH(Suoerstore_sales[[#This Row],[Order Date]])</f>
        <v>4</v>
      </c>
    </row>
    <row r="15" spans="1:25" x14ac:dyDescent="0.2">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t="str" cm="1">
        <f t="array" ref="V15">_xlfn.IFS(Suoerstore_sales[[#This Row],[Discount]]&lt;=0.05,"0-5%",Suoerstore_sales[[#This Row],[Discount]]&lt;=0.1,"5-10%",Suoerstore_sales[[#This Row],[Discount]]&lt;=0.2,"10-20%",TRUE,"20%+")</f>
        <v>10-20%</v>
      </c>
      <c r="W15">
        <f>YEAR(Suoerstore_sales[[#This Row],[Order Date]])</f>
        <v>2016</v>
      </c>
      <c r="X15" t="str">
        <f>"Q"&amp;ROUNDUP(MONTH(Suoerstore_sales[[#This Row],[Order Date]])/3,0)</f>
        <v>Q4</v>
      </c>
      <c r="Y15">
        <f>MONTH(Suoerstore_sales[[#This Row],[Order Date]])</f>
        <v>12</v>
      </c>
    </row>
    <row r="16" spans="1:25" x14ac:dyDescent="0.2">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t="str" cm="1">
        <f t="array" ref="V16">_xlfn.IFS(Suoerstore_sales[[#This Row],[Discount]]&lt;=0.05,"0-5%",Suoerstore_sales[[#This Row],[Discount]]&lt;=0.1,"5-10%",Suoerstore_sales[[#This Row],[Discount]]&lt;=0.2,"10-20%",TRUE,"20%+")</f>
        <v>20%+</v>
      </c>
      <c r="W16">
        <f>YEAR(Suoerstore_sales[[#This Row],[Order Date]])</f>
        <v>2015</v>
      </c>
      <c r="X16" t="str">
        <f>"Q"&amp;ROUNDUP(MONTH(Suoerstore_sales[[#This Row],[Order Date]])/3,0)</f>
        <v>Q4</v>
      </c>
      <c r="Y16">
        <f>MONTH(Suoerstore_sales[[#This Row],[Order Date]])</f>
        <v>11</v>
      </c>
    </row>
    <row r="17" spans="1:25" x14ac:dyDescent="0.2">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t="str" cm="1">
        <f t="array" ref="V17">_xlfn.IFS(Suoerstore_sales[[#This Row],[Discount]]&lt;=0.05,"0-5%",Suoerstore_sales[[#This Row],[Discount]]&lt;=0.1,"5-10%",Suoerstore_sales[[#This Row],[Discount]]&lt;=0.2,"10-20%",TRUE,"20%+")</f>
        <v>20%+</v>
      </c>
      <c r="W17">
        <f>YEAR(Suoerstore_sales[[#This Row],[Order Date]])</f>
        <v>2015</v>
      </c>
      <c r="X17" t="str">
        <f>"Q"&amp;ROUNDUP(MONTH(Suoerstore_sales[[#This Row],[Order Date]])/3,0)</f>
        <v>Q4</v>
      </c>
      <c r="Y17">
        <f>MONTH(Suoerstore_sales[[#This Row],[Order Date]])</f>
        <v>11</v>
      </c>
    </row>
    <row r="18" spans="1:25" x14ac:dyDescent="0.2">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t="str" cm="1">
        <f t="array" ref="V18">_xlfn.IFS(Suoerstore_sales[[#This Row],[Discount]]&lt;=0.05,"0-5%",Suoerstore_sales[[#This Row],[Discount]]&lt;=0.1,"5-10%",Suoerstore_sales[[#This Row],[Discount]]&lt;=0.2,"10-20%",TRUE,"20%+")</f>
        <v>0-5%</v>
      </c>
      <c r="W18">
        <f>YEAR(Suoerstore_sales[[#This Row],[Order Date]])</f>
        <v>2014</v>
      </c>
      <c r="X18" t="str">
        <f>"Q"&amp;ROUNDUP(MONTH(Suoerstore_sales[[#This Row],[Order Date]])/3,0)</f>
        <v>Q4</v>
      </c>
      <c r="Y18">
        <f>MONTH(Suoerstore_sales[[#This Row],[Order Date]])</f>
        <v>11</v>
      </c>
    </row>
    <row r="19" spans="1:25" x14ac:dyDescent="0.2">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t="str" cm="1">
        <f t="array" ref="V19">_xlfn.IFS(Suoerstore_sales[[#This Row],[Discount]]&lt;=0.05,"0-5%",Suoerstore_sales[[#This Row],[Discount]]&lt;=0.1,"5-10%",Suoerstore_sales[[#This Row],[Discount]]&lt;=0.2,"10-20%",TRUE,"20%+")</f>
        <v>0-5%</v>
      </c>
      <c r="W19">
        <f>YEAR(Suoerstore_sales[[#This Row],[Order Date]])</f>
        <v>2014</v>
      </c>
      <c r="X19" t="str">
        <f>"Q"&amp;ROUNDUP(MONTH(Suoerstore_sales[[#This Row],[Order Date]])/3,0)</f>
        <v>Q2</v>
      </c>
      <c r="Y19">
        <f>MONTH(Suoerstore_sales[[#This Row],[Order Date]])</f>
        <v>5</v>
      </c>
    </row>
    <row r="20" spans="1:25" x14ac:dyDescent="0.2">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t="str" cm="1">
        <f t="array" ref="V20">_xlfn.IFS(Suoerstore_sales[[#This Row],[Discount]]&lt;=0.05,"0-5%",Suoerstore_sales[[#This Row],[Discount]]&lt;=0.1,"5-10%",Suoerstore_sales[[#This Row],[Discount]]&lt;=0.2,"10-20%",TRUE,"20%+")</f>
        <v>0-5%</v>
      </c>
      <c r="W20">
        <f>YEAR(Suoerstore_sales[[#This Row],[Order Date]])</f>
        <v>2014</v>
      </c>
      <c r="X20" t="str">
        <f>"Q"&amp;ROUNDUP(MONTH(Suoerstore_sales[[#This Row],[Order Date]])/3,0)</f>
        <v>Q3</v>
      </c>
      <c r="Y20">
        <f>MONTH(Suoerstore_sales[[#This Row],[Order Date]])</f>
        <v>8</v>
      </c>
    </row>
    <row r="21" spans="1:25" x14ac:dyDescent="0.2">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t="str" cm="1">
        <f t="array" ref="V21">_xlfn.IFS(Suoerstore_sales[[#This Row],[Discount]]&lt;=0.05,"0-5%",Suoerstore_sales[[#This Row],[Discount]]&lt;=0.1,"5-10%",Suoerstore_sales[[#This Row],[Discount]]&lt;=0.2,"10-20%",TRUE,"20%+")</f>
        <v>10-20%</v>
      </c>
      <c r="W21">
        <f>YEAR(Suoerstore_sales[[#This Row],[Order Date]])</f>
        <v>2014</v>
      </c>
      <c r="X21" t="str">
        <f>"Q"&amp;ROUNDUP(MONTH(Suoerstore_sales[[#This Row],[Order Date]])/3,0)</f>
        <v>Q3</v>
      </c>
      <c r="Y21">
        <f>MONTH(Suoerstore_sales[[#This Row],[Order Date]])</f>
        <v>8</v>
      </c>
    </row>
    <row r="22" spans="1:25" x14ac:dyDescent="0.2">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t="str" cm="1">
        <f t="array" ref="V22">_xlfn.IFS(Suoerstore_sales[[#This Row],[Discount]]&lt;=0.05,"0-5%",Suoerstore_sales[[#This Row],[Discount]]&lt;=0.1,"5-10%",Suoerstore_sales[[#This Row],[Discount]]&lt;=0.2,"10-20%",TRUE,"20%+")</f>
        <v>10-20%</v>
      </c>
      <c r="W22">
        <f>YEAR(Suoerstore_sales[[#This Row],[Order Date]])</f>
        <v>2014</v>
      </c>
      <c r="X22" t="str">
        <f>"Q"&amp;ROUNDUP(MONTH(Suoerstore_sales[[#This Row],[Order Date]])/3,0)</f>
        <v>Q3</v>
      </c>
      <c r="Y22">
        <f>MONTH(Suoerstore_sales[[#This Row],[Order Date]])</f>
        <v>8</v>
      </c>
    </row>
    <row r="23" spans="1:25" x14ac:dyDescent="0.2">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t="str" cm="1">
        <f t="array" ref="V23">_xlfn.IFS(Suoerstore_sales[[#This Row],[Discount]]&lt;=0.05,"0-5%",Suoerstore_sales[[#This Row],[Discount]]&lt;=0.1,"5-10%",Suoerstore_sales[[#This Row],[Discount]]&lt;=0.2,"10-20%",TRUE,"20%+")</f>
        <v>0-5%</v>
      </c>
      <c r="W23">
        <f>YEAR(Suoerstore_sales[[#This Row],[Order Date]])</f>
        <v>2016</v>
      </c>
      <c r="X23" t="str">
        <f>"Q"&amp;ROUNDUP(MONTH(Suoerstore_sales[[#This Row],[Order Date]])/3,0)</f>
        <v>Q4</v>
      </c>
      <c r="Y23">
        <f>MONTH(Suoerstore_sales[[#This Row],[Order Date]])</f>
        <v>12</v>
      </c>
    </row>
    <row r="24" spans="1:25" x14ac:dyDescent="0.2">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t="str" cm="1">
        <f t="array" ref="V24">_xlfn.IFS(Suoerstore_sales[[#This Row],[Discount]]&lt;=0.05,"0-5%",Suoerstore_sales[[#This Row],[Discount]]&lt;=0.1,"5-10%",Suoerstore_sales[[#This Row],[Discount]]&lt;=0.2,"10-20%",TRUE,"20%+")</f>
        <v>0-5%</v>
      </c>
      <c r="W24">
        <f>YEAR(Suoerstore_sales[[#This Row],[Order Date]])</f>
        <v>2016</v>
      </c>
      <c r="X24" t="str">
        <f>"Q"&amp;ROUNDUP(MONTH(Suoerstore_sales[[#This Row],[Order Date]])/3,0)</f>
        <v>Q4</v>
      </c>
      <c r="Y24">
        <f>MONTH(Suoerstore_sales[[#This Row],[Order Date]])</f>
        <v>12</v>
      </c>
    </row>
    <row r="25" spans="1:25" x14ac:dyDescent="0.2">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t="str" cm="1">
        <f t="array" ref="V25">_xlfn.IFS(Suoerstore_sales[[#This Row],[Discount]]&lt;=0.05,"0-5%",Suoerstore_sales[[#This Row],[Discount]]&lt;=0.1,"5-10%",Suoerstore_sales[[#This Row],[Discount]]&lt;=0.2,"10-20%",TRUE,"20%+")</f>
        <v>20%+</v>
      </c>
      <c r="W25">
        <f>YEAR(Suoerstore_sales[[#This Row],[Order Date]])</f>
        <v>2017</v>
      </c>
      <c r="X25" t="str">
        <f>"Q"&amp;ROUNDUP(MONTH(Suoerstore_sales[[#This Row],[Order Date]])/3,0)</f>
        <v>Q3</v>
      </c>
      <c r="Y25">
        <f>MONTH(Suoerstore_sales[[#This Row],[Order Date]])</f>
        <v>7</v>
      </c>
    </row>
    <row r="26" spans="1:25" x14ac:dyDescent="0.2">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t="str" cm="1">
        <f t="array" ref="V26">_xlfn.IFS(Suoerstore_sales[[#This Row],[Discount]]&lt;=0.05,"0-5%",Suoerstore_sales[[#This Row],[Discount]]&lt;=0.1,"5-10%",Suoerstore_sales[[#This Row],[Discount]]&lt;=0.2,"10-20%",TRUE,"20%+")</f>
        <v>0-5%</v>
      </c>
      <c r="W26">
        <f>YEAR(Suoerstore_sales[[#This Row],[Order Date]])</f>
        <v>2015</v>
      </c>
      <c r="X26" t="str">
        <f>"Q"&amp;ROUNDUP(MONTH(Suoerstore_sales[[#This Row],[Order Date]])/3,0)</f>
        <v>Q3</v>
      </c>
      <c r="Y26">
        <f>MONTH(Suoerstore_sales[[#This Row],[Order Date]])</f>
        <v>9</v>
      </c>
    </row>
    <row r="27" spans="1:25" x14ac:dyDescent="0.2">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t="str" cm="1">
        <f t="array" ref="V27">_xlfn.IFS(Suoerstore_sales[[#This Row],[Discount]]&lt;=0.05,"0-5%",Suoerstore_sales[[#This Row],[Discount]]&lt;=0.1,"5-10%",Suoerstore_sales[[#This Row],[Discount]]&lt;=0.2,"10-20%",TRUE,"20%+")</f>
        <v>10-20%</v>
      </c>
      <c r="W27">
        <f>YEAR(Suoerstore_sales[[#This Row],[Order Date]])</f>
        <v>2016</v>
      </c>
      <c r="X27" t="str">
        <f>"Q"&amp;ROUNDUP(MONTH(Suoerstore_sales[[#This Row],[Order Date]])/3,0)</f>
        <v>Q1</v>
      </c>
      <c r="Y27">
        <f>MONTH(Suoerstore_sales[[#This Row],[Order Date]])</f>
        <v>1</v>
      </c>
    </row>
    <row r="28" spans="1:25" x14ac:dyDescent="0.2">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t="str" cm="1">
        <f t="array" ref="V28">_xlfn.IFS(Suoerstore_sales[[#This Row],[Discount]]&lt;=0.05,"0-5%",Suoerstore_sales[[#This Row],[Discount]]&lt;=0.1,"5-10%",Suoerstore_sales[[#This Row],[Discount]]&lt;=0.2,"10-20%",TRUE,"20%+")</f>
        <v>0-5%</v>
      </c>
      <c r="W28">
        <f>YEAR(Suoerstore_sales[[#This Row],[Order Date]])</f>
        <v>2016</v>
      </c>
      <c r="X28" t="str">
        <f>"Q"&amp;ROUNDUP(MONTH(Suoerstore_sales[[#This Row],[Order Date]])/3,0)</f>
        <v>Q1</v>
      </c>
      <c r="Y28">
        <f>MONTH(Suoerstore_sales[[#This Row],[Order Date]])</f>
        <v>1</v>
      </c>
    </row>
    <row r="29" spans="1:25" x14ac:dyDescent="0.2">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t="str" cm="1">
        <f t="array" ref="V29">_xlfn.IFS(Suoerstore_sales[[#This Row],[Discount]]&lt;=0.05,"0-5%",Suoerstore_sales[[#This Row],[Discount]]&lt;=0.1,"5-10%",Suoerstore_sales[[#This Row],[Discount]]&lt;=0.2,"10-20%",TRUE,"20%+")</f>
        <v>20%+</v>
      </c>
      <c r="W29">
        <f>YEAR(Suoerstore_sales[[#This Row],[Order Date]])</f>
        <v>2015</v>
      </c>
      <c r="X29" t="str">
        <f>"Q"&amp;ROUNDUP(MONTH(Suoerstore_sales[[#This Row],[Order Date]])/3,0)</f>
        <v>Q3</v>
      </c>
      <c r="Y29">
        <f>MONTH(Suoerstore_sales[[#This Row],[Order Date]])</f>
        <v>9</v>
      </c>
    </row>
    <row r="30" spans="1:25" x14ac:dyDescent="0.2">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t="str" cm="1">
        <f t="array" ref="V30">_xlfn.IFS(Suoerstore_sales[[#This Row],[Discount]]&lt;=0.05,"0-5%",Suoerstore_sales[[#This Row],[Discount]]&lt;=0.1,"5-10%",Suoerstore_sales[[#This Row],[Discount]]&lt;=0.2,"10-20%",TRUE,"20%+")</f>
        <v>20%+</v>
      </c>
      <c r="W30">
        <f>YEAR(Suoerstore_sales[[#This Row],[Order Date]])</f>
        <v>2015</v>
      </c>
      <c r="X30" t="str">
        <f>"Q"&amp;ROUNDUP(MONTH(Suoerstore_sales[[#This Row],[Order Date]])/3,0)</f>
        <v>Q3</v>
      </c>
      <c r="Y30">
        <f>MONTH(Suoerstore_sales[[#This Row],[Order Date]])</f>
        <v>9</v>
      </c>
    </row>
    <row r="31" spans="1:25" x14ac:dyDescent="0.2">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t="str" cm="1">
        <f t="array" ref="V31">_xlfn.IFS(Suoerstore_sales[[#This Row],[Discount]]&lt;=0.05,"0-5%",Suoerstore_sales[[#This Row],[Discount]]&lt;=0.1,"5-10%",Suoerstore_sales[[#This Row],[Discount]]&lt;=0.2,"10-20%",TRUE,"20%+")</f>
        <v>10-20%</v>
      </c>
      <c r="W31">
        <f>YEAR(Suoerstore_sales[[#This Row],[Order Date]])</f>
        <v>2015</v>
      </c>
      <c r="X31" t="str">
        <f>"Q"&amp;ROUNDUP(MONTH(Suoerstore_sales[[#This Row],[Order Date]])/3,0)</f>
        <v>Q3</v>
      </c>
      <c r="Y31">
        <f>MONTH(Suoerstore_sales[[#This Row],[Order Date]])</f>
        <v>9</v>
      </c>
    </row>
    <row r="32" spans="1:25" x14ac:dyDescent="0.2">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t="str" cm="1">
        <f t="array" ref="V32">_xlfn.IFS(Suoerstore_sales[[#This Row],[Discount]]&lt;=0.05,"0-5%",Suoerstore_sales[[#This Row],[Discount]]&lt;=0.1,"5-10%",Suoerstore_sales[[#This Row],[Discount]]&lt;=0.2,"10-20%",TRUE,"20%+")</f>
        <v>10-20%</v>
      </c>
      <c r="W32">
        <f>YEAR(Suoerstore_sales[[#This Row],[Order Date]])</f>
        <v>2015</v>
      </c>
      <c r="X32" t="str">
        <f>"Q"&amp;ROUNDUP(MONTH(Suoerstore_sales[[#This Row],[Order Date]])/3,0)</f>
        <v>Q3</v>
      </c>
      <c r="Y32">
        <f>MONTH(Suoerstore_sales[[#This Row],[Order Date]])</f>
        <v>9</v>
      </c>
    </row>
    <row r="33" spans="1:25" x14ac:dyDescent="0.2">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t="str" cm="1">
        <f t="array" ref="V33">_xlfn.IFS(Suoerstore_sales[[#This Row],[Discount]]&lt;=0.05,"0-5%",Suoerstore_sales[[#This Row],[Discount]]&lt;=0.1,"5-10%",Suoerstore_sales[[#This Row],[Discount]]&lt;=0.2,"10-20%",TRUE,"20%+")</f>
        <v>10-20%</v>
      </c>
      <c r="W33">
        <f>YEAR(Suoerstore_sales[[#This Row],[Order Date]])</f>
        <v>2015</v>
      </c>
      <c r="X33" t="str">
        <f>"Q"&amp;ROUNDUP(MONTH(Suoerstore_sales[[#This Row],[Order Date]])/3,0)</f>
        <v>Q3</v>
      </c>
      <c r="Y33">
        <f>MONTH(Suoerstore_sales[[#This Row],[Order Date]])</f>
        <v>9</v>
      </c>
    </row>
    <row r="34" spans="1:25" x14ac:dyDescent="0.2">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t="str" cm="1">
        <f t="array" ref="V34">_xlfn.IFS(Suoerstore_sales[[#This Row],[Discount]]&lt;=0.05,"0-5%",Suoerstore_sales[[#This Row],[Discount]]&lt;=0.1,"5-10%",Suoerstore_sales[[#This Row],[Discount]]&lt;=0.2,"10-20%",TRUE,"20%+")</f>
        <v>20%+</v>
      </c>
      <c r="W34">
        <f>YEAR(Suoerstore_sales[[#This Row],[Order Date]])</f>
        <v>2015</v>
      </c>
      <c r="X34" t="str">
        <f>"Q"&amp;ROUNDUP(MONTH(Suoerstore_sales[[#This Row],[Order Date]])/3,0)</f>
        <v>Q3</v>
      </c>
      <c r="Y34">
        <f>MONTH(Suoerstore_sales[[#This Row],[Order Date]])</f>
        <v>9</v>
      </c>
    </row>
    <row r="35" spans="1:25" x14ac:dyDescent="0.2">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t="str" cm="1">
        <f t="array" ref="V35">_xlfn.IFS(Suoerstore_sales[[#This Row],[Discount]]&lt;=0.05,"0-5%",Suoerstore_sales[[#This Row],[Discount]]&lt;=0.1,"5-10%",Suoerstore_sales[[#This Row],[Discount]]&lt;=0.2,"10-20%",TRUE,"20%+")</f>
        <v>10-20%</v>
      </c>
      <c r="W35">
        <f>YEAR(Suoerstore_sales[[#This Row],[Order Date]])</f>
        <v>2015</v>
      </c>
      <c r="X35" t="str">
        <f>"Q"&amp;ROUNDUP(MONTH(Suoerstore_sales[[#This Row],[Order Date]])/3,0)</f>
        <v>Q3</v>
      </c>
      <c r="Y35">
        <f>MONTH(Suoerstore_sales[[#This Row],[Order Date]])</f>
        <v>9</v>
      </c>
    </row>
    <row r="36" spans="1:25" x14ac:dyDescent="0.2">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t="str" cm="1">
        <f t="array" ref="V36">_xlfn.IFS(Suoerstore_sales[[#This Row],[Discount]]&lt;=0.05,"0-5%",Suoerstore_sales[[#This Row],[Discount]]&lt;=0.1,"5-10%",Suoerstore_sales[[#This Row],[Discount]]&lt;=0.2,"10-20%",TRUE,"20%+")</f>
        <v>10-20%</v>
      </c>
      <c r="W36">
        <f>YEAR(Suoerstore_sales[[#This Row],[Order Date]])</f>
        <v>2017</v>
      </c>
      <c r="X36" t="str">
        <f>"Q"&amp;ROUNDUP(MONTH(Suoerstore_sales[[#This Row],[Order Date]])/3,0)</f>
        <v>Q4</v>
      </c>
      <c r="Y36">
        <f>MONTH(Suoerstore_sales[[#This Row],[Order Date]])</f>
        <v>10</v>
      </c>
    </row>
    <row r="37" spans="1:25" x14ac:dyDescent="0.2">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t="str" cm="1">
        <f t="array" ref="V37">_xlfn.IFS(Suoerstore_sales[[#This Row],[Discount]]&lt;=0.05,"0-5%",Suoerstore_sales[[#This Row],[Discount]]&lt;=0.1,"5-10%",Suoerstore_sales[[#This Row],[Discount]]&lt;=0.2,"10-20%",TRUE,"20%+")</f>
        <v>10-20%</v>
      </c>
      <c r="W37">
        <f>YEAR(Suoerstore_sales[[#This Row],[Order Date]])</f>
        <v>2016</v>
      </c>
      <c r="X37" t="str">
        <f>"Q"&amp;ROUNDUP(MONTH(Suoerstore_sales[[#This Row],[Order Date]])/3,0)</f>
        <v>Q4</v>
      </c>
      <c r="Y37">
        <f>MONTH(Suoerstore_sales[[#This Row],[Order Date]])</f>
        <v>12</v>
      </c>
    </row>
    <row r="38" spans="1:25" x14ac:dyDescent="0.2">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t="str" cm="1">
        <f t="array" ref="V38">_xlfn.IFS(Suoerstore_sales[[#This Row],[Discount]]&lt;=0.05,"0-5%",Suoerstore_sales[[#This Row],[Discount]]&lt;=0.1,"5-10%",Suoerstore_sales[[#This Row],[Discount]]&lt;=0.2,"10-20%",TRUE,"20%+")</f>
        <v>20%+</v>
      </c>
      <c r="W38">
        <f>YEAR(Suoerstore_sales[[#This Row],[Order Date]])</f>
        <v>2016</v>
      </c>
      <c r="X38" t="str">
        <f>"Q"&amp;ROUNDUP(MONTH(Suoerstore_sales[[#This Row],[Order Date]])/3,0)</f>
        <v>Q4</v>
      </c>
      <c r="Y38">
        <f>MONTH(Suoerstore_sales[[#This Row],[Order Date]])</f>
        <v>12</v>
      </c>
    </row>
    <row r="39" spans="1:25" x14ac:dyDescent="0.2">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t="str" cm="1">
        <f t="array" ref="V39">_xlfn.IFS(Suoerstore_sales[[#This Row],[Discount]]&lt;=0.05,"0-5%",Suoerstore_sales[[#This Row],[Discount]]&lt;=0.1,"5-10%",Suoerstore_sales[[#This Row],[Discount]]&lt;=0.2,"10-20%",TRUE,"20%+")</f>
        <v>10-20%</v>
      </c>
      <c r="W39">
        <f>YEAR(Suoerstore_sales[[#This Row],[Order Date]])</f>
        <v>2015</v>
      </c>
      <c r="X39" t="str">
        <f>"Q"&amp;ROUNDUP(MONTH(Suoerstore_sales[[#This Row],[Order Date]])/3,0)</f>
        <v>Q4</v>
      </c>
      <c r="Y39">
        <f>MONTH(Suoerstore_sales[[#This Row],[Order Date]])</f>
        <v>12</v>
      </c>
    </row>
    <row r="40" spans="1:25" x14ac:dyDescent="0.2">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t="str" cm="1">
        <f t="array" ref="V40">_xlfn.IFS(Suoerstore_sales[[#This Row],[Discount]]&lt;=0.05,"0-5%",Suoerstore_sales[[#This Row],[Discount]]&lt;=0.1,"5-10%",Suoerstore_sales[[#This Row],[Discount]]&lt;=0.2,"10-20%",TRUE,"20%+")</f>
        <v>20%+</v>
      </c>
      <c r="W40">
        <f>YEAR(Suoerstore_sales[[#This Row],[Order Date]])</f>
        <v>2015</v>
      </c>
      <c r="X40" t="str">
        <f>"Q"&amp;ROUNDUP(MONTH(Suoerstore_sales[[#This Row],[Order Date]])/3,0)</f>
        <v>Q4</v>
      </c>
      <c r="Y40">
        <f>MONTH(Suoerstore_sales[[#This Row],[Order Date]])</f>
        <v>12</v>
      </c>
    </row>
    <row r="41" spans="1:25" x14ac:dyDescent="0.2">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t="str" cm="1">
        <f t="array" ref="V41">_xlfn.IFS(Suoerstore_sales[[#This Row],[Discount]]&lt;=0.05,"0-5%",Suoerstore_sales[[#This Row],[Discount]]&lt;=0.1,"5-10%",Suoerstore_sales[[#This Row],[Discount]]&lt;=0.2,"10-20%",TRUE,"20%+")</f>
        <v>20%+</v>
      </c>
      <c r="W41">
        <f>YEAR(Suoerstore_sales[[#This Row],[Order Date]])</f>
        <v>2015</v>
      </c>
      <c r="X41" t="str">
        <f>"Q"&amp;ROUNDUP(MONTH(Suoerstore_sales[[#This Row],[Order Date]])/3,0)</f>
        <v>Q4</v>
      </c>
      <c r="Y41">
        <f>MONTH(Suoerstore_sales[[#This Row],[Order Date]])</f>
        <v>12</v>
      </c>
    </row>
    <row r="42" spans="1:25" x14ac:dyDescent="0.2">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t="str" cm="1">
        <f t="array" ref="V42">_xlfn.IFS(Suoerstore_sales[[#This Row],[Discount]]&lt;=0.05,"0-5%",Suoerstore_sales[[#This Row],[Discount]]&lt;=0.1,"5-10%",Suoerstore_sales[[#This Row],[Discount]]&lt;=0.2,"10-20%",TRUE,"20%+")</f>
        <v>10-20%</v>
      </c>
      <c r="W42">
        <f>YEAR(Suoerstore_sales[[#This Row],[Order Date]])</f>
        <v>2015</v>
      </c>
      <c r="X42" t="str">
        <f>"Q"&amp;ROUNDUP(MONTH(Suoerstore_sales[[#This Row],[Order Date]])/3,0)</f>
        <v>Q4</v>
      </c>
      <c r="Y42">
        <f>MONTH(Suoerstore_sales[[#This Row],[Order Date]])</f>
        <v>12</v>
      </c>
    </row>
    <row r="43" spans="1:25" x14ac:dyDescent="0.2">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t="str" cm="1">
        <f t="array" ref="V43">_xlfn.IFS(Suoerstore_sales[[#This Row],[Discount]]&lt;=0.05,"0-5%",Suoerstore_sales[[#This Row],[Discount]]&lt;=0.1,"5-10%",Suoerstore_sales[[#This Row],[Discount]]&lt;=0.2,"10-20%",TRUE,"20%+")</f>
        <v>10-20%</v>
      </c>
      <c r="W43">
        <f>YEAR(Suoerstore_sales[[#This Row],[Order Date]])</f>
        <v>2017</v>
      </c>
      <c r="X43" t="str">
        <f>"Q"&amp;ROUNDUP(MONTH(Suoerstore_sales[[#This Row],[Order Date]])/3,0)</f>
        <v>Q3</v>
      </c>
      <c r="Y43">
        <f>MONTH(Suoerstore_sales[[#This Row],[Order Date]])</f>
        <v>9</v>
      </c>
    </row>
    <row r="44" spans="1:25" x14ac:dyDescent="0.2">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t="str" cm="1">
        <f t="array" ref="V44">_xlfn.IFS(Suoerstore_sales[[#This Row],[Discount]]&lt;=0.05,"0-5%",Suoerstore_sales[[#This Row],[Discount]]&lt;=0.1,"5-10%",Suoerstore_sales[[#This Row],[Discount]]&lt;=0.2,"10-20%",TRUE,"20%+")</f>
        <v>0-5%</v>
      </c>
      <c r="W44">
        <f>YEAR(Suoerstore_sales[[#This Row],[Order Date]])</f>
        <v>2016</v>
      </c>
      <c r="X44" t="str">
        <f>"Q"&amp;ROUNDUP(MONTH(Suoerstore_sales[[#This Row],[Order Date]])/3,0)</f>
        <v>Q3</v>
      </c>
      <c r="Y44">
        <f>MONTH(Suoerstore_sales[[#This Row],[Order Date]])</f>
        <v>7</v>
      </c>
    </row>
    <row r="45" spans="1:25" x14ac:dyDescent="0.2">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t="str" cm="1">
        <f t="array" ref="V45">_xlfn.IFS(Suoerstore_sales[[#This Row],[Discount]]&lt;=0.05,"0-5%",Suoerstore_sales[[#This Row],[Discount]]&lt;=0.1,"5-10%",Suoerstore_sales[[#This Row],[Discount]]&lt;=0.2,"10-20%",TRUE,"20%+")</f>
        <v>10-20%</v>
      </c>
      <c r="W45">
        <f>YEAR(Suoerstore_sales[[#This Row],[Order Date]])</f>
        <v>2017</v>
      </c>
      <c r="X45" t="str">
        <f>"Q"&amp;ROUNDUP(MONTH(Suoerstore_sales[[#This Row],[Order Date]])/3,0)</f>
        <v>Q3</v>
      </c>
      <c r="Y45">
        <f>MONTH(Suoerstore_sales[[#This Row],[Order Date]])</f>
        <v>9</v>
      </c>
    </row>
    <row r="46" spans="1:25" x14ac:dyDescent="0.2">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t="str" cm="1">
        <f t="array" ref="V46">_xlfn.IFS(Suoerstore_sales[[#This Row],[Discount]]&lt;=0.05,"0-5%",Suoerstore_sales[[#This Row],[Discount]]&lt;=0.1,"5-10%",Suoerstore_sales[[#This Row],[Discount]]&lt;=0.2,"10-20%",TRUE,"20%+")</f>
        <v>0-5%</v>
      </c>
      <c r="W46">
        <f>YEAR(Suoerstore_sales[[#This Row],[Order Date]])</f>
        <v>2016</v>
      </c>
      <c r="X46" t="str">
        <f>"Q"&amp;ROUNDUP(MONTH(Suoerstore_sales[[#This Row],[Order Date]])/3,0)</f>
        <v>Q1</v>
      </c>
      <c r="Y46">
        <f>MONTH(Suoerstore_sales[[#This Row],[Order Date]])</f>
        <v>3</v>
      </c>
    </row>
    <row r="47" spans="1:25" x14ac:dyDescent="0.2">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t="str" cm="1">
        <f t="array" ref="V47">_xlfn.IFS(Suoerstore_sales[[#This Row],[Discount]]&lt;=0.05,"0-5%",Suoerstore_sales[[#This Row],[Discount]]&lt;=0.1,"5-10%",Suoerstore_sales[[#This Row],[Discount]]&lt;=0.2,"10-20%",TRUE,"20%+")</f>
        <v>0-5%</v>
      </c>
      <c r="W47">
        <f>YEAR(Suoerstore_sales[[#This Row],[Order Date]])</f>
        <v>2016</v>
      </c>
      <c r="X47" t="str">
        <f>"Q"&amp;ROUNDUP(MONTH(Suoerstore_sales[[#This Row],[Order Date]])/3,0)</f>
        <v>Q1</v>
      </c>
      <c r="Y47">
        <f>MONTH(Suoerstore_sales[[#This Row],[Order Date]])</f>
        <v>3</v>
      </c>
    </row>
    <row r="48" spans="1:25" x14ac:dyDescent="0.2">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t="str" cm="1">
        <f t="array" ref="V48">_xlfn.IFS(Suoerstore_sales[[#This Row],[Discount]]&lt;=0.05,"0-5%",Suoerstore_sales[[#This Row],[Discount]]&lt;=0.1,"5-10%",Suoerstore_sales[[#This Row],[Discount]]&lt;=0.2,"10-20%",TRUE,"20%+")</f>
        <v>0-5%</v>
      </c>
      <c r="W48">
        <f>YEAR(Suoerstore_sales[[#This Row],[Order Date]])</f>
        <v>2014</v>
      </c>
      <c r="X48" t="str">
        <f>"Q"&amp;ROUNDUP(MONTH(Suoerstore_sales[[#This Row],[Order Date]])/3,0)</f>
        <v>Q4</v>
      </c>
      <c r="Y48">
        <f>MONTH(Suoerstore_sales[[#This Row],[Order Date]])</f>
        <v>10</v>
      </c>
    </row>
    <row r="49" spans="1:25" x14ac:dyDescent="0.2">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t="str" cm="1">
        <f t="array" ref="V49">_xlfn.IFS(Suoerstore_sales[[#This Row],[Discount]]&lt;=0.05,"0-5%",Suoerstore_sales[[#This Row],[Discount]]&lt;=0.1,"5-10%",Suoerstore_sales[[#This Row],[Discount]]&lt;=0.2,"10-20%",TRUE,"20%+")</f>
        <v>0-5%</v>
      </c>
      <c r="W49">
        <f>YEAR(Suoerstore_sales[[#This Row],[Order Date]])</f>
        <v>2016</v>
      </c>
      <c r="X49" t="str">
        <f>"Q"&amp;ROUNDUP(MONTH(Suoerstore_sales[[#This Row],[Order Date]])/3,0)</f>
        <v>Q2</v>
      </c>
      <c r="Y49">
        <f>MONTH(Suoerstore_sales[[#This Row],[Order Date]])</f>
        <v>6</v>
      </c>
    </row>
    <row r="50" spans="1:25" x14ac:dyDescent="0.2">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t="str" cm="1">
        <f t="array" ref="V50">_xlfn.IFS(Suoerstore_sales[[#This Row],[Discount]]&lt;=0.05,"0-5%",Suoerstore_sales[[#This Row],[Discount]]&lt;=0.1,"5-10%",Suoerstore_sales[[#This Row],[Discount]]&lt;=0.2,"10-20%",TRUE,"20%+")</f>
        <v>0-5%</v>
      </c>
      <c r="W50">
        <f>YEAR(Suoerstore_sales[[#This Row],[Order Date]])</f>
        <v>2016</v>
      </c>
      <c r="X50" t="str">
        <f>"Q"&amp;ROUNDUP(MONTH(Suoerstore_sales[[#This Row],[Order Date]])/3,0)</f>
        <v>Q2</v>
      </c>
      <c r="Y50">
        <f>MONTH(Suoerstore_sales[[#This Row],[Order Date]])</f>
        <v>6</v>
      </c>
    </row>
    <row r="51" spans="1:25" x14ac:dyDescent="0.2">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t="str" cm="1">
        <f t="array" ref="V51">_xlfn.IFS(Suoerstore_sales[[#This Row],[Discount]]&lt;=0.05,"0-5%",Suoerstore_sales[[#This Row],[Discount]]&lt;=0.1,"5-10%",Suoerstore_sales[[#This Row],[Discount]]&lt;=0.2,"10-20%",TRUE,"20%+")</f>
        <v>0-5%</v>
      </c>
      <c r="W51">
        <f>YEAR(Suoerstore_sales[[#This Row],[Order Date]])</f>
        <v>2015</v>
      </c>
      <c r="X51" t="str">
        <f>"Q"&amp;ROUNDUP(MONTH(Suoerstore_sales[[#This Row],[Order Date]])/3,0)</f>
        <v>Q2</v>
      </c>
      <c r="Y51">
        <f>MONTH(Suoerstore_sales[[#This Row],[Order Date]])</f>
        <v>4</v>
      </c>
    </row>
    <row r="52" spans="1:25" x14ac:dyDescent="0.2">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t="str" cm="1">
        <f t="array" ref="V52">_xlfn.IFS(Suoerstore_sales[[#This Row],[Discount]]&lt;=0.05,"0-5%",Suoerstore_sales[[#This Row],[Discount]]&lt;=0.1,"5-10%",Suoerstore_sales[[#This Row],[Discount]]&lt;=0.2,"10-20%",TRUE,"20%+")</f>
        <v>0-5%</v>
      </c>
      <c r="W52">
        <f>YEAR(Suoerstore_sales[[#This Row],[Order Date]])</f>
        <v>2015</v>
      </c>
      <c r="X52" t="str">
        <f>"Q"&amp;ROUNDUP(MONTH(Suoerstore_sales[[#This Row],[Order Date]])/3,0)</f>
        <v>Q2</v>
      </c>
      <c r="Y52">
        <f>MONTH(Suoerstore_sales[[#This Row],[Order Date]])</f>
        <v>4</v>
      </c>
    </row>
    <row r="53" spans="1:25" x14ac:dyDescent="0.2">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t="str" cm="1">
        <f t="array" ref="V53">_xlfn.IFS(Suoerstore_sales[[#This Row],[Discount]]&lt;=0.05,"0-5%",Suoerstore_sales[[#This Row],[Discount]]&lt;=0.1,"5-10%",Suoerstore_sales[[#This Row],[Discount]]&lt;=0.2,"10-20%",TRUE,"20%+")</f>
        <v>0-5%</v>
      </c>
      <c r="W53">
        <f>YEAR(Suoerstore_sales[[#This Row],[Order Date]])</f>
        <v>2015</v>
      </c>
      <c r="X53" t="str">
        <f>"Q"&amp;ROUNDUP(MONTH(Suoerstore_sales[[#This Row],[Order Date]])/3,0)</f>
        <v>Q2</v>
      </c>
      <c r="Y53">
        <f>MONTH(Suoerstore_sales[[#This Row],[Order Date]])</f>
        <v>4</v>
      </c>
    </row>
    <row r="54" spans="1:25" x14ac:dyDescent="0.2">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t="str" cm="1">
        <f t="array" ref="V54">_xlfn.IFS(Suoerstore_sales[[#This Row],[Discount]]&lt;=0.05,"0-5%",Suoerstore_sales[[#This Row],[Discount]]&lt;=0.1,"5-10%",Suoerstore_sales[[#This Row],[Discount]]&lt;=0.2,"10-20%",TRUE,"20%+")</f>
        <v>0-5%</v>
      </c>
      <c r="W54">
        <f>YEAR(Suoerstore_sales[[#This Row],[Order Date]])</f>
        <v>2015</v>
      </c>
      <c r="X54" t="str">
        <f>"Q"&amp;ROUNDUP(MONTH(Suoerstore_sales[[#This Row],[Order Date]])/3,0)</f>
        <v>Q2</v>
      </c>
      <c r="Y54">
        <f>MONTH(Suoerstore_sales[[#This Row],[Order Date]])</f>
        <v>4</v>
      </c>
    </row>
    <row r="55" spans="1:25" x14ac:dyDescent="0.2">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t="str" cm="1">
        <f t="array" ref="V55">_xlfn.IFS(Suoerstore_sales[[#This Row],[Discount]]&lt;=0.05,"0-5%",Suoerstore_sales[[#This Row],[Discount]]&lt;=0.1,"5-10%",Suoerstore_sales[[#This Row],[Discount]]&lt;=0.2,"10-20%",TRUE,"20%+")</f>
        <v>0-5%</v>
      </c>
      <c r="W55">
        <f>YEAR(Suoerstore_sales[[#This Row],[Order Date]])</f>
        <v>2016</v>
      </c>
      <c r="X55" t="str">
        <f>"Q"&amp;ROUNDUP(MONTH(Suoerstore_sales[[#This Row],[Order Date]])/3,0)</f>
        <v>Q4</v>
      </c>
      <c r="Y55">
        <f>MONTH(Suoerstore_sales[[#This Row],[Order Date]])</f>
        <v>12</v>
      </c>
    </row>
    <row r="56" spans="1:25" x14ac:dyDescent="0.2">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t="str" cm="1">
        <f t="array" ref="V56">_xlfn.IFS(Suoerstore_sales[[#This Row],[Discount]]&lt;=0.05,"0-5%",Suoerstore_sales[[#This Row],[Discount]]&lt;=0.1,"5-10%",Suoerstore_sales[[#This Row],[Discount]]&lt;=0.2,"10-20%",TRUE,"20%+")</f>
        <v>0-5%</v>
      </c>
      <c r="W56">
        <f>YEAR(Suoerstore_sales[[#This Row],[Order Date]])</f>
        <v>2016</v>
      </c>
      <c r="X56" t="str">
        <f>"Q"&amp;ROUNDUP(MONTH(Suoerstore_sales[[#This Row],[Order Date]])/3,0)</f>
        <v>Q4</v>
      </c>
      <c r="Y56">
        <f>MONTH(Suoerstore_sales[[#This Row],[Order Date]])</f>
        <v>12</v>
      </c>
    </row>
    <row r="57" spans="1:25" x14ac:dyDescent="0.2">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t="str" cm="1">
        <f t="array" ref="V57">_xlfn.IFS(Suoerstore_sales[[#This Row],[Discount]]&lt;=0.05,"0-5%",Suoerstore_sales[[#This Row],[Discount]]&lt;=0.1,"5-10%",Suoerstore_sales[[#This Row],[Discount]]&lt;=0.2,"10-20%",TRUE,"20%+")</f>
        <v>0-5%</v>
      </c>
      <c r="W57">
        <f>YEAR(Suoerstore_sales[[#This Row],[Order Date]])</f>
        <v>2016</v>
      </c>
      <c r="X57" t="str">
        <f>"Q"&amp;ROUNDUP(MONTH(Suoerstore_sales[[#This Row],[Order Date]])/3,0)</f>
        <v>Q2</v>
      </c>
      <c r="Y57">
        <f>MONTH(Suoerstore_sales[[#This Row],[Order Date]])</f>
        <v>6</v>
      </c>
    </row>
    <row r="58" spans="1:25" x14ac:dyDescent="0.2">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t="str" cm="1">
        <f t="array" ref="V58">_xlfn.IFS(Suoerstore_sales[[#This Row],[Discount]]&lt;=0.05,"0-5%",Suoerstore_sales[[#This Row],[Discount]]&lt;=0.1,"5-10%",Suoerstore_sales[[#This Row],[Discount]]&lt;=0.2,"10-20%",TRUE,"20%+")</f>
        <v>0-5%</v>
      </c>
      <c r="W58">
        <f>YEAR(Suoerstore_sales[[#This Row],[Order Date]])</f>
        <v>2016</v>
      </c>
      <c r="X58" t="str">
        <f>"Q"&amp;ROUNDUP(MONTH(Suoerstore_sales[[#This Row],[Order Date]])/3,0)</f>
        <v>Q2</v>
      </c>
      <c r="Y58">
        <f>MONTH(Suoerstore_sales[[#This Row],[Order Date]])</f>
        <v>6</v>
      </c>
    </row>
    <row r="59" spans="1:25" x14ac:dyDescent="0.2">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t="str" cm="1">
        <f t="array" ref="V59">_xlfn.IFS(Suoerstore_sales[[#This Row],[Discount]]&lt;=0.05,"0-5%",Suoerstore_sales[[#This Row],[Discount]]&lt;=0.1,"5-10%",Suoerstore_sales[[#This Row],[Discount]]&lt;=0.2,"10-20%",TRUE,"20%+")</f>
        <v>5-10%</v>
      </c>
      <c r="W59">
        <f>YEAR(Suoerstore_sales[[#This Row],[Order Date]])</f>
        <v>2016</v>
      </c>
      <c r="X59" t="str">
        <f>"Q"&amp;ROUNDUP(MONTH(Suoerstore_sales[[#This Row],[Order Date]])/3,0)</f>
        <v>Q2</v>
      </c>
      <c r="Y59">
        <f>MONTH(Suoerstore_sales[[#This Row],[Order Date]])</f>
        <v>6</v>
      </c>
    </row>
    <row r="60" spans="1:25" x14ac:dyDescent="0.2">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t="str" cm="1">
        <f t="array" ref="V60">_xlfn.IFS(Suoerstore_sales[[#This Row],[Discount]]&lt;=0.05,"0-5%",Suoerstore_sales[[#This Row],[Discount]]&lt;=0.1,"5-10%",Suoerstore_sales[[#This Row],[Discount]]&lt;=0.2,"10-20%",TRUE,"20%+")</f>
        <v>0-5%</v>
      </c>
      <c r="W60">
        <f>YEAR(Suoerstore_sales[[#This Row],[Order Date]])</f>
        <v>2016</v>
      </c>
      <c r="X60" t="str">
        <f>"Q"&amp;ROUNDUP(MONTH(Suoerstore_sales[[#This Row],[Order Date]])/3,0)</f>
        <v>Q2</v>
      </c>
      <c r="Y60">
        <f>MONTH(Suoerstore_sales[[#This Row],[Order Date]])</f>
        <v>6</v>
      </c>
    </row>
    <row r="61" spans="1:25" x14ac:dyDescent="0.2">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t="str" cm="1">
        <f t="array" ref="V61">_xlfn.IFS(Suoerstore_sales[[#This Row],[Discount]]&lt;=0.05,"0-5%",Suoerstore_sales[[#This Row],[Discount]]&lt;=0.1,"5-10%",Suoerstore_sales[[#This Row],[Discount]]&lt;=0.2,"10-20%",TRUE,"20%+")</f>
        <v>0-5%</v>
      </c>
      <c r="W61">
        <f>YEAR(Suoerstore_sales[[#This Row],[Order Date]])</f>
        <v>2016</v>
      </c>
      <c r="X61" t="str">
        <f>"Q"&amp;ROUNDUP(MONTH(Suoerstore_sales[[#This Row],[Order Date]])/3,0)</f>
        <v>Q2</v>
      </c>
      <c r="Y61">
        <f>MONTH(Suoerstore_sales[[#This Row],[Order Date]])</f>
        <v>6</v>
      </c>
    </row>
    <row r="62" spans="1:25" x14ac:dyDescent="0.2">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t="str" cm="1">
        <f t="array" ref="V62">_xlfn.IFS(Suoerstore_sales[[#This Row],[Discount]]&lt;=0.05,"0-5%",Suoerstore_sales[[#This Row],[Discount]]&lt;=0.1,"5-10%",Suoerstore_sales[[#This Row],[Discount]]&lt;=0.2,"10-20%",TRUE,"20%+")</f>
        <v>10-20%</v>
      </c>
      <c r="W62">
        <f>YEAR(Suoerstore_sales[[#This Row],[Order Date]])</f>
        <v>2016</v>
      </c>
      <c r="X62" t="str">
        <f>"Q"&amp;ROUNDUP(MONTH(Suoerstore_sales[[#This Row],[Order Date]])/3,0)</f>
        <v>Q2</v>
      </c>
      <c r="Y62">
        <f>MONTH(Suoerstore_sales[[#This Row],[Order Date]])</f>
        <v>6</v>
      </c>
    </row>
    <row r="63" spans="1:25" x14ac:dyDescent="0.2">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t="str" cm="1">
        <f t="array" ref="V63">_xlfn.IFS(Suoerstore_sales[[#This Row],[Discount]]&lt;=0.05,"0-5%",Suoerstore_sales[[#This Row],[Discount]]&lt;=0.1,"5-10%",Suoerstore_sales[[#This Row],[Discount]]&lt;=0.2,"10-20%",TRUE,"20%+")</f>
        <v>0-5%</v>
      </c>
      <c r="W63">
        <f>YEAR(Suoerstore_sales[[#This Row],[Order Date]])</f>
        <v>2016</v>
      </c>
      <c r="X63" t="str">
        <f>"Q"&amp;ROUNDUP(MONTH(Suoerstore_sales[[#This Row],[Order Date]])/3,0)</f>
        <v>Q2</v>
      </c>
      <c r="Y63">
        <f>MONTH(Suoerstore_sales[[#This Row],[Order Date]])</f>
        <v>6</v>
      </c>
    </row>
    <row r="64" spans="1:25" x14ac:dyDescent="0.2">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t="str" cm="1">
        <f t="array" ref="V64">_xlfn.IFS(Suoerstore_sales[[#This Row],[Discount]]&lt;=0.05,"0-5%",Suoerstore_sales[[#This Row],[Discount]]&lt;=0.1,"5-10%",Suoerstore_sales[[#This Row],[Discount]]&lt;=0.2,"10-20%",TRUE,"20%+")</f>
        <v>0-5%</v>
      </c>
      <c r="W64">
        <f>YEAR(Suoerstore_sales[[#This Row],[Order Date]])</f>
        <v>2015</v>
      </c>
      <c r="X64" t="str">
        <f>"Q"&amp;ROUNDUP(MONTH(Suoerstore_sales[[#This Row],[Order Date]])/3,0)</f>
        <v>Q4</v>
      </c>
      <c r="Y64">
        <f>MONTH(Suoerstore_sales[[#This Row],[Order Date]])</f>
        <v>11</v>
      </c>
    </row>
    <row r="65" spans="1:25" x14ac:dyDescent="0.2">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t="str" cm="1">
        <f t="array" ref="V65">_xlfn.IFS(Suoerstore_sales[[#This Row],[Discount]]&lt;=0.05,"0-5%",Suoerstore_sales[[#This Row],[Discount]]&lt;=0.1,"5-10%",Suoerstore_sales[[#This Row],[Discount]]&lt;=0.2,"10-20%",TRUE,"20%+")</f>
        <v>10-20%</v>
      </c>
      <c r="W65">
        <f>YEAR(Suoerstore_sales[[#This Row],[Order Date]])</f>
        <v>2015</v>
      </c>
      <c r="X65" t="str">
        <f>"Q"&amp;ROUNDUP(MONTH(Suoerstore_sales[[#This Row],[Order Date]])/3,0)</f>
        <v>Q4</v>
      </c>
      <c r="Y65">
        <f>MONTH(Suoerstore_sales[[#This Row],[Order Date]])</f>
        <v>11</v>
      </c>
    </row>
    <row r="66" spans="1:25" x14ac:dyDescent="0.2">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t="str" cm="1">
        <f t="array" ref="V66">_xlfn.IFS(Suoerstore_sales[[#This Row],[Discount]]&lt;=0.05,"0-5%",Suoerstore_sales[[#This Row],[Discount]]&lt;=0.1,"5-10%",Suoerstore_sales[[#This Row],[Discount]]&lt;=0.2,"10-20%",TRUE,"20%+")</f>
        <v>0-5%</v>
      </c>
      <c r="W66">
        <f>YEAR(Suoerstore_sales[[#This Row],[Order Date]])</f>
        <v>2015</v>
      </c>
      <c r="X66" t="str">
        <f>"Q"&amp;ROUNDUP(MONTH(Suoerstore_sales[[#This Row],[Order Date]])/3,0)</f>
        <v>Q4</v>
      </c>
      <c r="Y66">
        <f>MONTH(Suoerstore_sales[[#This Row],[Order Date]])</f>
        <v>11</v>
      </c>
    </row>
    <row r="67" spans="1:25" x14ac:dyDescent="0.2">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t="str" cm="1">
        <f t="array" ref="V67">_xlfn.IFS(Suoerstore_sales[[#This Row],[Discount]]&lt;=0.05,"0-5%",Suoerstore_sales[[#This Row],[Discount]]&lt;=0.1,"5-10%",Suoerstore_sales[[#This Row],[Discount]]&lt;=0.2,"10-20%",TRUE,"20%+")</f>
        <v>0-5%</v>
      </c>
      <c r="W67">
        <f>YEAR(Suoerstore_sales[[#This Row],[Order Date]])</f>
        <v>2015</v>
      </c>
      <c r="X67" t="str">
        <f>"Q"&amp;ROUNDUP(MONTH(Suoerstore_sales[[#This Row],[Order Date]])/3,0)</f>
        <v>Q4</v>
      </c>
      <c r="Y67">
        <f>MONTH(Suoerstore_sales[[#This Row],[Order Date]])</f>
        <v>11</v>
      </c>
    </row>
    <row r="68" spans="1:25" x14ac:dyDescent="0.2">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t="str" cm="1">
        <f t="array" ref="V68">_xlfn.IFS(Suoerstore_sales[[#This Row],[Discount]]&lt;=0.05,"0-5%",Suoerstore_sales[[#This Row],[Discount]]&lt;=0.1,"5-10%",Suoerstore_sales[[#This Row],[Discount]]&lt;=0.2,"10-20%",TRUE,"20%+")</f>
        <v>20%+</v>
      </c>
      <c r="W68">
        <f>YEAR(Suoerstore_sales[[#This Row],[Order Date]])</f>
        <v>2015</v>
      </c>
      <c r="X68" t="str">
        <f>"Q"&amp;ROUNDUP(MONTH(Suoerstore_sales[[#This Row],[Order Date]])/3,0)</f>
        <v>Q2</v>
      </c>
      <c r="Y68">
        <f>MONTH(Suoerstore_sales[[#This Row],[Order Date]])</f>
        <v>4</v>
      </c>
    </row>
    <row r="69" spans="1:25" x14ac:dyDescent="0.2">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t="str" cm="1">
        <f t="array" ref="V69">_xlfn.IFS(Suoerstore_sales[[#This Row],[Discount]]&lt;=0.05,"0-5%",Suoerstore_sales[[#This Row],[Discount]]&lt;=0.1,"5-10%",Suoerstore_sales[[#This Row],[Discount]]&lt;=0.2,"10-20%",TRUE,"20%+")</f>
        <v>10-20%</v>
      </c>
      <c r="W69">
        <f>YEAR(Suoerstore_sales[[#This Row],[Order Date]])</f>
        <v>2014</v>
      </c>
      <c r="X69" t="str">
        <f>"Q"&amp;ROUNDUP(MONTH(Suoerstore_sales[[#This Row],[Order Date]])/3,0)</f>
        <v>Q4</v>
      </c>
      <c r="Y69">
        <f>MONTH(Suoerstore_sales[[#This Row],[Order Date]])</f>
        <v>12</v>
      </c>
    </row>
    <row r="70" spans="1:25" x14ac:dyDescent="0.2">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t="str" cm="1">
        <f t="array" ref="V70">_xlfn.IFS(Suoerstore_sales[[#This Row],[Discount]]&lt;=0.05,"0-5%",Suoerstore_sales[[#This Row],[Discount]]&lt;=0.1,"5-10%",Suoerstore_sales[[#This Row],[Discount]]&lt;=0.2,"10-20%",TRUE,"20%+")</f>
        <v>10-20%</v>
      </c>
      <c r="W70">
        <f>YEAR(Suoerstore_sales[[#This Row],[Order Date]])</f>
        <v>2014</v>
      </c>
      <c r="X70" t="str">
        <f>"Q"&amp;ROUNDUP(MONTH(Suoerstore_sales[[#This Row],[Order Date]])/3,0)</f>
        <v>Q4</v>
      </c>
      <c r="Y70">
        <f>MONTH(Suoerstore_sales[[#This Row],[Order Date]])</f>
        <v>12</v>
      </c>
    </row>
    <row r="71" spans="1:25" x14ac:dyDescent="0.2">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t="str" cm="1">
        <f t="array" ref="V71">_xlfn.IFS(Suoerstore_sales[[#This Row],[Discount]]&lt;=0.05,"0-5%",Suoerstore_sales[[#This Row],[Discount]]&lt;=0.1,"5-10%",Suoerstore_sales[[#This Row],[Discount]]&lt;=0.2,"10-20%",TRUE,"20%+")</f>
        <v>0-5%</v>
      </c>
      <c r="W71">
        <f>YEAR(Suoerstore_sales[[#This Row],[Order Date]])</f>
        <v>2016</v>
      </c>
      <c r="X71" t="str">
        <f>"Q"&amp;ROUNDUP(MONTH(Suoerstore_sales[[#This Row],[Order Date]])/3,0)</f>
        <v>Q2</v>
      </c>
      <c r="Y71">
        <f>MONTH(Suoerstore_sales[[#This Row],[Order Date]])</f>
        <v>6</v>
      </c>
    </row>
    <row r="72" spans="1:25" x14ac:dyDescent="0.2">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t="str" cm="1">
        <f t="array" ref="V72">_xlfn.IFS(Suoerstore_sales[[#This Row],[Discount]]&lt;=0.05,"0-5%",Suoerstore_sales[[#This Row],[Discount]]&lt;=0.1,"5-10%",Suoerstore_sales[[#This Row],[Discount]]&lt;=0.2,"10-20%",TRUE,"20%+")</f>
        <v>10-20%</v>
      </c>
      <c r="W72">
        <f>YEAR(Suoerstore_sales[[#This Row],[Order Date]])</f>
        <v>2016</v>
      </c>
      <c r="X72" t="str">
        <f>"Q"&amp;ROUNDUP(MONTH(Suoerstore_sales[[#This Row],[Order Date]])/3,0)</f>
        <v>Q3</v>
      </c>
      <c r="Y72">
        <f>MONTH(Suoerstore_sales[[#This Row],[Order Date]])</f>
        <v>9</v>
      </c>
    </row>
    <row r="73" spans="1:25" x14ac:dyDescent="0.2">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t="str" cm="1">
        <f t="array" ref="V73">_xlfn.IFS(Suoerstore_sales[[#This Row],[Discount]]&lt;=0.05,"0-5%",Suoerstore_sales[[#This Row],[Discount]]&lt;=0.1,"5-10%",Suoerstore_sales[[#This Row],[Discount]]&lt;=0.2,"10-20%",TRUE,"20%+")</f>
        <v>0-5%</v>
      </c>
      <c r="W73">
        <f>YEAR(Suoerstore_sales[[#This Row],[Order Date]])</f>
        <v>2017</v>
      </c>
      <c r="X73" t="str">
        <f>"Q"&amp;ROUNDUP(MONTH(Suoerstore_sales[[#This Row],[Order Date]])/3,0)</f>
        <v>Q3</v>
      </c>
      <c r="Y73">
        <f>MONTH(Suoerstore_sales[[#This Row],[Order Date]])</f>
        <v>9</v>
      </c>
    </row>
    <row r="74" spans="1:25" x14ac:dyDescent="0.2">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t="str" cm="1">
        <f t="array" ref="V74">_xlfn.IFS(Suoerstore_sales[[#This Row],[Discount]]&lt;=0.05,"0-5%",Suoerstore_sales[[#This Row],[Discount]]&lt;=0.1,"5-10%",Suoerstore_sales[[#This Row],[Discount]]&lt;=0.2,"10-20%",TRUE,"20%+")</f>
        <v>10-20%</v>
      </c>
      <c r="W74">
        <f>YEAR(Suoerstore_sales[[#This Row],[Order Date]])</f>
        <v>2015</v>
      </c>
      <c r="X74" t="str">
        <f>"Q"&amp;ROUNDUP(MONTH(Suoerstore_sales[[#This Row],[Order Date]])/3,0)</f>
        <v>Q2</v>
      </c>
      <c r="Y74">
        <f>MONTH(Suoerstore_sales[[#This Row],[Order Date]])</f>
        <v>4</v>
      </c>
    </row>
    <row r="75" spans="1:25" x14ac:dyDescent="0.2">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t="str" cm="1">
        <f t="array" ref="V75">_xlfn.IFS(Suoerstore_sales[[#This Row],[Discount]]&lt;=0.05,"0-5%",Suoerstore_sales[[#This Row],[Discount]]&lt;=0.1,"5-10%",Suoerstore_sales[[#This Row],[Discount]]&lt;=0.2,"10-20%",TRUE,"20%+")</f>
        <v>10-20%</v>
      </c>
      <c r="W75">
        <f>YEAR(Suoerstore_sales[[#This Row],[Order Date]])</f>
        <v>2015</v>
      </c>
      <c r="X75" t="str">
        <f>"Q"&amp;ROUNDUP(MONTH(Suoerstore_sales[[#This Row],[Order Date]])/3,0)</f>
        <v>Q2</v>
      </c>
      <c r="Y75">
        <f>MONTH(Suoerstore_sales[[#This Row],[Order Date]])</f>
        <v>4</v>
      </c>
    </row>
    <row r="76" spans="1:25" x14ac:dyDescent="0.2">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t="str" cm="1">
        <f t="array" ref="V76">_xlfn.IFS(Suoerstore_sales[[#This Row],[Discount]]&lt;=0.05,"0-5%",Suoerstore_sales[[#This Row],[Discount]]&lt;=0.1,"5-10%",Suoerstore_sales[[#This Row],[Discount]]&lt;=0.2,"10-20%",TRUE,"20%+")</f>
        <v>10-20%</v>
      </c>
      <c r="W76">
        <f>YEAR(Suoerstore_sales[[#This Row],[Order Date]])</f>
        <v>2015</v>
      </c>
      <c r="X76" t="str">
        <f>"Q"&amp;ROUNDUP(MONTH(Suoerstore_sales[[#This Row],[Order Date]])/3,0)</f>
        <v>Q2</v>
      </c>
      <c r="Y76">
        <f>MONTH(Suoerstore_sales[[#This Row],[Order Date]])</f>
        <v>4</v>
      </c>
    </row>
    <row r="77" spans="1:25" x14ac:dyDescent="0.2">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t="str" cm="1">
        <f t="array" ref="V77">_xlfn.IFS(Suoerstore_sales[[#This Row],[Discount]]&lt;=0.05,"0-5%",Suoerstore_sales[[#This Row],[Discount]]&lt;=0.1,"5-10%",Suoerstore_sales[[#This Row],[Discount]]&lt;=0.2,"10-20%",TRUE,"20%+")</f>
        <v>20%+</v>
      </c>
      <c r="W77">
        <f>YEAR(Suoerstore_sales[[#This Row],[Order Date]])</f>
        <v>2017</v>
      </c>
      <c r="X77" t="str">
        <f>"Q"&amp;ROUNDUP(MONTH(Suoerstore_sales[[#This Row],[Order Date]])/3,0)</f>
        <v>Q4</v>
      </c>
      <c r="Y77">
        <f>MONTH(Suoerstore_sales[[#This Row],[Order Date]])</f>
        <v>12</v>
      </c>
    </row>
    <row r="78" spans="1:25" x14ac:dyDescent="0.2">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t="str" cm="1">
        <f t="array" ref="V78">_xlfn.IFS(Suoerstore_sales[[#This Row],[Discount]]&lt;=0.05,"0-5%",Suoerstore_sales[[#This Row],[Discount]]&lt;=0.1,"5-10%",Suoerstore_sales[[#This Row],[Discount]]&lt;=0.2,"10-20%",TRUE,"20%+")</f>
        <v>20%+</v>
      </c>
      <c r="W78">
        <f>YEAR(Suoerstore_sales[[#This Row],[Order Date]])</f>
        <v>2017</v>
      </c>
      <c r="X78" t="str">
        <f>"Q"&amp;ROUNDUP(MONTH(Suoerstore_sales[[#This Row],[Order Date]])/3,0)</f>
        <v>Q4</v>
      </c>
      <c r="Y78">
        <f>MONTH(Suoerstore_sales[[#This Row],[Order Date]])</f>
        <v>12</v>
      </c>
    </row>
    <row r="79" spans="1:25" x14ac:dyDescent="0.2">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t="str" cm="1">
        <f t="array" ref="V79">_xlfn.IFS(Suoerstore_sales[[#This Row],[Discount]]&lt;=0.05,"0-5%",Suoerstore_sales[[#This Row],[Discount]]&lt;=0.1,"5-10%",Suoerstore_sales[[#This Row],[Discount]]&lt;=0.2,"10-20%",TRUE,"20%+")</f>
        <v>10-20%</v>
      </c>
      <c r="W79">
        <f>YEAR(Suoerstore_sales[[#This Row],[Order Date]])</f>
        <v>2017</v>
      </c>
      <c r="X79" t="str">
        <f>"Q"&amp;ROUNDUP(MONTH(Suoerstore_sales[[#This Row],[Order Date]])/3,0)</f>
        <v>Q4</v>
      </c>
      <c r="Y79">
        <f>MONTH(Suoerstore_sales[[#This Row],[Order Date]])</f>
        <v>12</v>
      </c>
    </row>
    <row r="80" spans="1:25" x14ac:dyDescent="0.2">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t="str" cm="1">
        <f t="array" ref="V80">_xlfn.IFS(Suoerstore_sales[[#This Row],[Discount]]&lt;=0.05,"0-5%",Suoerstore_sales[[#This Row],[Discount]]&lt;=0.1,"5-10%",Suoerstore_sales[[#This Row],[Discount]]&lt;=0.2,"10-20%",TRUE,"20%+")</f>
        <v>20%+</v>
      </c>
      <c r="W80">
        <f>YEAR(Suoerstore_sales[[#This Row],[Order Date]])</f>
        <v>2014</v>
      </c>
      <c r="X80" t="str">
        <f>"Q"&amp;ROUNDUP(MONTH(Suoerstore_sales[[#This Row],[Order Date]])/3,0)</f>
        <v>Q4</v>
      </c>
      <c r="Y80">
        <f>MONTH(Suoerstore_sales[[#This Row],[Order Date]])</f>
        <v>11</v>
      </c>
    </row>
    <row r="81" spans="1:25" x14ac:dyDescent="0.2">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t="str" cm="1">
        <f t="array" ref="V81">_xlfn.IFS(Suoerstore_sales[[#This Row],[Discount]]&lt;=0.05,"0-5%",Suoerstore_sales[[#This Row],[Discount]]&lt;=0.1,"5-10%",Suoerstore_sales[[#This Row],[Discount]]&lt;=0.2,"10-20%",TRUE,"20%+")</f>
        <v>0-5%</v>
      </c>
      <c r="W81">
        <f>YEAR(Suoerstore_sales[[#This Row],[Order Date]])</f>
        <v>2016</v>
      </c>
      <c r="X81" t="str">
        <f>"Q"&amp;ROUNDUP(MONTH(Suoerstore_sales[[#This Row],[Order Date]])/3,0)</f>
        <v>Q2</v>
      </c>
      <c r="Y81">
        <f>MONTH(Suoerstore_sales[[#This Row],[Order Date]])</f>
        <v>6</v>
      </c>
    </row>
    <row r="82" spans="1:25" x14ac:dyDescent="0.2">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t="str" cm="1">
        <f t="array" ref="V82">_xlfn.IFS(Suoerstore_sales[[#This Row],[Discount]]&lt;=0.05,"0-5%",Suoerstore_sales[[#This Row],[Discount]]&lt;=0.1,"5-10%",Suoerstore_sales[[#This Row],[Discount]]&lt;=0.2,"10-20%",TRUE,"20%+")</f>
        <v>0-5%</v>
      </c>
      <c r="W82">
        <f>YEAR(Suoerstore_sales[[#This Row],[Order Date]])</f>
        <v>2016</v>
      </c>
      <c r="X82" t="str">
        <f>"Q"&amp;ROUNDUP(MONTH(Suoerstore_sales[[#This Row],[Order Date]])/3,0)</f>
        <v>Q2</v>
      </c>
      <c r="Y82">
        <f>MONTH(Suoerstore_sales[[#This Row],[Order Date]])</f>
        <v>6</v>
      </c>
    </row>
    <row r="83" spans="1:25" x14ac:dyDescent="0.2">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t="str" cm="1">
        <f t="array" ref="V83">_xlfn.IFS(Suoerstore_sales[[#This Row],[Discount]]&lt;=0.05,"0-5%",Suoerstore_sales[[#This Row],[Discount]]&lt;=0.1,"5-10%",Suoerstore_sales[[#This Row],[Discount]]&lt;=0.2,"10-20%",TRUE,"20%+")</f>
        <v>0-5%</v>
      </c>
      <c r="W83">
        <f>YEAR(Suoerstore_sales[[#This Row],[Order Date]])</f>
        <v>2014</v>
      </c>
      <c r="X83" t="str">
        <f>"Q"&amp;ROUNDUP(MONTH(Suoerstore_sales[[#This Row],[Order Date]])/3,0)</f>
        <v>Q4</v>
      </c>
      <c r="Y83">
        <f>MONTH(Suoerstore_sales[[#This Row],[Order Date]])</f>
        <v>10</v>
      </c>
    </row>
    <row r="84" spans="1:25" x14ac:dyDescent="0.2">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t="str" cm="1">
        <f t="array" ref="V84">_xlfn.IFS(Suoerstore_sales[[#This Row],[Discount]]&lt;=0.05,"0-5%",Suoerstore_sales[[#This Row],[Discount]]&lt;=0.1,"5-10%",Suoerstore_sales[[#This Row],[Discount]]&lt;=0.2,"10-20%",TRUE,"20%+")</f>
        <v>0-5%</v>
      </c>
      <c r="W84">
        <f>YEAR(Suoerstore_sales[[#This Row],[Order Date]])</f>
        <v>2014</v>
      </c>
      <c r="X84" t="str">
        <f>"Q"&amp;ROUNDUP(MONTH(Suoerstore_sales[[#This Row],[Order Date]])/3,0)</f>
        <v>Q4</v>
      </c>
      <c r="Y84">
        <f>MONTH(Suoerstore_sales[[#This Row],[Order Date]])</f>
        <v>10</v>
      </c>
    </row>
    <row r="85" spans="1:25" x14ac:dyDescent="0.2">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t="str" cm="1">
        <f t="array" ref="V85">_xlfn.IFS(Suoerstore_sales[[#This Row],[Discount]]&lt;=0.05,"0-5%",Suoerstore_sales[[#This Row],[Discount]]&lt;=0.1,"5-10%",Suoerstore_sales[[#This Row],[Discount]]&lt;=0.2,"10-20%",TRUE,"20%+")</f>
        <v>10-20%</v>
      </c>
      <c r="W85">
        <f>YEAR(Suoerstore_sales[[#This Row],[Order Date]])</f>
        <v>2015</v>
      </c>
      <c r="X85" t="str">
        <f>"Q"&amp;ROUNDUP(MONTH(Suoerstore_sales[[#This Row],[Order Date]])/3,0)</f>
        <v>Q3</v>
      </c>
      <c r="Y85">
        <f>MONTH(Suoerstore_sales[[#This Row],[Order Date]])</f>
        <v>9</v>
      </c>
    </row>
    <row r="86" spans="1:25" x14ac:dyDescent="0.2">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t="str" cm="1">
        <f t="array" ref="V86">_xlfn.IFS(Suoerstore_sales[[#This Row],[Discount]]&lt;=0.05,"0-5%",Suoerstore_sales[[#This Row],[Discount]]&lt;=0.1,"5-10%",Suoerstore_sales[[#This Row],[Discount]]&lt;=0.2,"10-20%",TRUE,"20%+")</f>
        <v>10-20%</v>
      </c>
      <c r="W86">
        <f>YEAR(Suoerstore_sales[[#This Row],[Order Date]])</f>
        <v>2017</v>
      </c>
      <c r="X86" t="str">
        <f>"Q"&amp;ROUNDUP(MONTH(Suoerstore_sales[[#This Row],[Order Date]])/3,0)</f>
        <v>Q4</v>
      </c>
      <c r="Y86">
        <f>MONTH(Suoerstore_sales[[#This Row],[Order Date]])</f>
        <v>11</v>
      </c>
    </row>
    <row r="87" spans="1:25" x14ac:dyDescent="0.2">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t="str" cm="1">
        <f t="array" ref="V87">_xlfn.IFS(Suoerstore_sales[[#This Row],[Discount]]&lt;=0.05,"0-5%",Suoerstore_sales[[#This Row],[Discount]]&lt;=0.1,"5-10%",Suoerstore_sales[[#This Row],[Discount]]&lt;=0.2,"10-20%",TRUE,"20%+")</f>
        <v>0-5%</v>
      </c>
      <c r="W87">
        <f>YEAR(Suoerstore_sales[[#This Row],[Order Date]])</f>
        <v>2017</v>
      </c>
      <c r="X87" t="str">
        <f>"Q"&amp;ROUNDUP(MONTH(Suoerstore_sales[[#This Row],[Order Date]])/3,0)</f>
        <v>Q2</v>
      </c>
      <c r="Y87">
        <f>MONTH(Suoerstore_sales[[#This Row],[Order Date]])</f>
        <v>5</v>
      </c>
    </row>
    <row r="88" spans="1:25" x14ac:dyDescent="0.2">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t="str" cm="1">
        <f t="array" ref="V88">_xlfn.IFS(Suoerstore_sales[[#This Row],[Discount]]&lt;=0.05,"0-5%",Suoerstore_sales[[#This Row],[Discount]]&lt;=0.1,"5-10%",Suoerstore_sales[[#This Row],[Discount]]&lt;=0.2,"10-20%",TRUE,"20%+")</f>
        <v>0-5%</v>
      </c>
      <c r="W88">
        <f>YEAR(Suoerstore_sales[[#This Row],[Order Date]])</f>
        <v>2017</v>
      </c>
      <c r="X88" t="str">
        <f>"Q"&amp;ROUNDUP(MONTH(Suoerstore_sales[[#This Row],[Order Date]])/3,0)</f>
        <v>Q4</v>
      </c>
      <c r="Y88">
        <f>MONTH(Suoerstore_sales[[#This Row],[Order Date]])</f>
        <v>10</v>
      </c>
    </row>
    <row r="89" spans="1:25" x14ac:dyDescent="0.2">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t="str" cm="1">
        <f t="array" ref="V89">_xlfn.IFS(Suoerstore_sales[[#This Row],[Discount]]&lt;=0.05,"0-5%",Suoerstore_sales[[#This Row],[Discount]]&lt;=0.1,"5-10%",Suoerstore_sales[[#This Row],[Discount]]&lt;=0.2,"10-20%",TRUE,"20%+")</f>
        <v>0-5%</v>
      </c>
      <c r="W89">
        <f>YEAR(Suoerstore_sales[[#This Row],[Order Date]])</f>
        <v>2017</v>
      </c>
      <c r="X89" t="str">
        <f>"Q"&amp;ROUNDUP(MONTH(Suoerstore_sales[[#This Row],[Order Date]])/3,0)</f>
        <v>Q4</v>
      </c>
      <c r="Y89">
        <f>MONTH(Suoerstore_sales[[#This Row],[Order Date]])</f>
        <v>10</v>
      </c>
    </row>
    <row r="90" spans="1:25" x14ac:dyDescent="0.2">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t="str" cm="1">
        <f t="array" ref="V90">_xlfn.IFS(Suoerstore_sales[[#This Row],[Discount]]&lt;=0.05,"0-5%",Suoerstore_sales[[#This Row],[Discount]]&lt;=0.1,"5-10%",Suoerstore_sales[[#This Row],[Discount]]&lt;=0.2,"10-20%",TRUE,"20%+")</f>
        <v>10-20%</v>
      </c>
      <c r="W90">
        <f>YEAR(Suoerstore_sales[[#This Row],[Order Date]])</f>
        <v>2016</v>
      </c>
      <c r="X90" t="str">
        <f>"Q"&amp;ROUNDUP(MONTH(Suoerstore_sales[[#This Row],[Order Date]])/3,0)</f>
        <v>Q2</v>
      </c>
      <c r="Y90">
        <f>MONTH(Suoerstore_sales[[#This Row],[Order Date]])</f>
        <v>4</v>
      </c>
    </row>
    <row r="91" spans="1:25" x14ac:dyDescent="0.2">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t="str" cm="1">
        <f t="array" ref="V91">_xlfn.IFS(Suoerstore_sales[[#This Row],[Discount]]&lt;=0.05,"0-5%",Suoerstore_sales[[#This Row],[Discount]]&lt;=0.1,"5-10%",Suoerstore_sales[[#This Row],[Discount]]&lt;=0.2,"10-20%",TRUE,"20%+")</f>
        <v>0-5%</v>
      </c>
      <c r="W91">
        <f>YEAR(Suoerstore_sales[[#This Row],[Order Date]])</f>
        <v>2016</v>
      </c>
      <c r="X91" t="str">
        <f>"Q"&amp;ROUNDUP(MONTH(Suoerstore_sales[[#This Row],[Order Date]])/3,0)</f>
        <v>Q3</v>
      </c>
      <c r="Y91">
        <f>MONTH(Suoerstore_sales[[#This Row],[Order Date]])</f>
        <v>9</v>
      </c>
    </row>
    <row r="92" spans="1:25" x14ac:dyDescent="0.2">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t="str" cm="1">
        <f t="array" ref="V92">_xlfn.IFS(Suoerstore_sales[[#This Row],[Discount]]&lt;=0.05,"0-5%",Suoerstore_sales[[#This Row],[Discount]]&lt;=0.1,"5-10%",Suoerstore_sales[[#This Row],[Discount]]&lt;=0.2,"10-20%",TRUE,"20%+")</f>
        <v>10-20%</v>
      </c>
      <c r="W92">
        <f>YEAR(Suoerstore_sales[[#This Row],[Order Date]])</f>
        <v>2016</v>
      </c>
      <c r="X92" t="str">
        <f>"Q"&amp;ROUNDUP(MONTH(Suoerstore_sales[[#This Row],[Order Date]])/3,0)</f>
        <v>Q3</v>
      </c>
      <c r="Y92">
        <f>MONTH(Suoerstore_sales[[#This Row],[Order Date]])</f>
        <v>9</v>
      </c>
    </row>
    <row r="93" spans="1:25" x14ac:dyDescent="0.2">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t="str" cm="1">
        <f t="array" ref="V93">_xlfn.IFS(Suoerstore_sales[[#This Row],[Discount]]&lt;=0.05,"0-5%",Suoerstore_sales[[#This Row],[Discount]]&lt;=0.1,"5-10%",Suoerstore_sales[[#This Row],[Discount]]&lt;=0.2,"10-20%",TRUE,"20%+")</f>
        <v>0-5%</v>
      </c>
      <c r="W93">
        <f>YEAR(Suoerstore_sales[[#This Row],[Order Date]])</f>
        <v>2016</v>
      </c>
      <c r="X93" t="str">
        <f>"Q"&amp;ROUNDUP(MONTH(Suoerstore_sales[[#This Row],[Order Date]])/3,0)</f>
        <v>Q3</v>
      </c>
      <c r="Y93">
        <f>MONTH(Suoerstore_sales[[#This Row],[Order Date]])</f>
        <v>9</v>
      </c>
    </row>
    <row r="94" spans="1:25" x14ac:dyDescent="0.2">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t="str" cm="1">
        <f t="array" ref="V94">_xlfn.IFS(Suoerstore_sales[[#This Row],[Discount]]&lt;=0.05,"0-5%",Suoerstore_sales[[#This Row],[Discount]]&lt;=0.1,"5-10%",Suoerstore_sales[[#This Row],[Discount]]&lt;=0.2,"10-20%",TRUE,"20%+")</f>
        <v>0-5%</v>
      </c>
      <c r="W94">
        <f>YEAR(Suoerstore_sales[[#This Row],[Order Date]])</f>
        <v>2015</v>
      </c>
      <c r="X94" t="str">
        <f>"Q"&amp;ROUNDUP(MONTH(Suoerstore_sales[[#This Row],[Order Date]])/3,0)</f>
        <v>Q1</v>
      </c>
      <c r="Y94">
        <f>MONTH(Suoerstore_sales[[#This Row],[Order Date]])</f>
        <v>1</v>
      </c>
    </row>
    <row r="95" spans="1:25" x14ac:dyDescent="0.2">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t="str" cm="1">
        <f t="array" ref="V95">_xlfn.IFS(Suoerstore_sales[[#This Row],[Discount]]&lt;=0.05,"0-5%",Suoerstore_sales[[#This Row],[Discount]]&lt;=0.1,"5-10%",Suoerstore_sales[[#This Row],[Discount]]&lt;=0.2,"10-20%",TRUE,"20%+")</f>
        <v>0-5%</v>
      </c>
      <c r="W95">
        <f>YEAR(Suoerstore_sales[[#This Row],[Order Date]])</f>
        <v>2015</v>
      </c>
      <c r="X95" t="str">
        <f>"Q"&amp;ROUNDUP(MONTH(Suoerstore_sales[[#This Row],[Order Date]])/3,0)</f>
        <v>Q1</v>
      </c>
      <c r="Y95">
        <f>MONTH(Suoerstore_sales[[#This Row],[Order Date]])</f>
        <v>1</v>
      </c>
    </row>
    <row r="96" spans="1:25" x14ac:dyDescent="0.2">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t="str" cm="1">
        <f t="array" ref="V96">_xlfn.IFS(Suoerstore_sales[[#This Row],[Discount]]&lt;=0.05,"0-5%",Suoerstore_sales[[#This Row],[Discount]]&lt;=0.1,"5-10%",Suoerstore_sales[[#This Row],[Discount]]&lt;=0.2,"10-20%",TRUE,"20%+")</f>
        <v>0-5%</v>
      </c>
      <c r="W96">
        <f>YEAR(Suoerstore_sales[[#This Row],[Order Date]])</f>
        <v>2015</v>
      </c>
      <c r="X96" t="str">
        <f>"Q"&amp;ROUNDUP(MONTH(Suoerstore_sales[[#This Row],[Order Date]])/3,0)</f>
        <v>Q1</v>
      </c>
      <c r="Y96">
        <f>MONTH(Suoerstore_sales[[#This Row],[Order Date]])</f>
        <v>1</v>
      </c>
    </row>
    <row r="97" spans="1:25" x14ac:dyDescent="0.2">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t="str" cm="1">
        <f t="array" ref="V97">_xlfn.IFS(Suoerstore_sales[[#This Row],[Discount]]&lt;=0.05,"0-5%",Suoerstore_sales[[#This Row],[Discount]]&lt;=0.1,"5-10%",Suoerstore_sales[[#This Row],[Discount]]&lt;=0.2,"10-20%",TRUE,"20%+")</f>
        <v>20%+</v>
      </c>
      <c r="W97">
        <f>YEAR(Suoerstore_sales[[#This Row],[Order Date]])</f>
        <v>2017</v>
      </c>
      <c r="X97" t="str">
        <f>"Q"&amp;ROUNDUP(MONTH(Suoerstore_sales[[#This Row],[Order Date]])/3,0)</f>
        <v>Q4</v>
      </c>
      <c r="Y97">
        <f>MONTH(Suoerstore_sales[[#This Row],[Order Date]])</f>
        <v>11</v>
      </c>
    </row>
    <row r="98" spans="1:25" x14ac:dyDescent="0.2">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t="str" cm="1">
        <f t="array" ref="V98">_xlfn.IFS(Suoerstore_sales[[#This Row],[Discount]]&lt;=0.05,"0-5%",Suoerstore_sales[[#This Row],[Discount]]&lt;=0.1,"5-10%",Suoerstore_sales[[#This Row],[Discount]]&lt;=0.2,"10-20%",TRUE,"20%+")</f>
        <v>0-5%</v>
      </c>
      <c r="W98">
        <f>YEAR(Suoerstore_sales[[#This Row],[Order Date]])</f>
        <v>2017</v>
      </c>
      <c r="X98" t="str">
        <f>"Q"&amp;ROUNDUP(MONTH(Suoerstore_sales[[#This Row],[Order Date]])/3,0)</f>
        <v>Q4</v>
      </c>
      <c r="Y98">
        <f>MONTH(Suoerstore_sales[[#This Row],[Order Date]])</f>
        <v>11</v>
      </c>
    </row>
    <row r="99" spans="1:25" x14ac:dyDescent="0.2">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t="str" cm="1">
        <f t="array" ref="V99">_xlfn.IFS(Suoerstore_sales[[#This Row],[Discount]]&lt;=0.05,"0-5%",Suoerstore_sales[[#This Row],[Discount]]&lt;=0.1,"5-10%",Suoerstore_sales[[#This Row],[Discount]]&lt;=0.2,"10-20%",TRUE,"20%+")</f>
        <v>10-20%</v>
      </c>
      <c r="W99">
        <f>YEAR(Suoerstore_sales[[#This Row],[Order Date]])</f>
        <v>2017</v>
      </c>
      <c r="X99" t="str">
        <f>"Q"&amp;ROUNDUP(MONTH(Suoerstore_sales[[#This Row],[Order Date]])/3,0)</f>
        <v>Q2</v>
      </c>
      <c r="Y99">
        <f>MONTH(Suoerstore_sales[[#This Row],[Order Date]])</f>
        <v>6</v>
      </c>
    </row>
    <row r="100" spans="1:25" x14ac:dyDescent="0.2">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t="str" cm="1">
        <f t="array" ref="V100">_xlfn.IFS(Suoerstore_sales[[#This Row],[Discount]]&lt;=0.05,"0-5%",Suoerstore_sales[[#This Row],[Discount]]&lt;=0.1,"5-10%",Suoerstore_sales[[#This Row],[Discount]]&lt;=0.2,"10-20%",TRUE,"20%+")</f>
        <v>0-5%</v>
      </c>
      <c r="W100">
        <f>YEAR(Suoerstore_sales[[#This Row],[Order Date]])</f>
        <v>2016</v>
      </c>
      <c r="X100" t="str">
        <f>"Q"&amp;ROUNDUP(MONTH(Suoerstore_sales[[#This Row],[Order Date]])/3,0)</f>
        <v>Q3</v>
      </c>
      <c r="Y100">
        <f>MONTH(Suoerstore_sales[[#This Row],[Order Date]])</f>
        <v>9</v>
      </c>
    </row>
    <row r="101" spans="1:25" x14ac:dyDescent="0.2">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t="str" cm="1">
        <f t="array" ref="V101">_xlfn.IFS(Suoerstore_sales[[#This Row],[Discount]]&lt;=0.05,"0-5%",Suoerstore_sales[[#This Row],[Discount]]&lt;=0.1,"5-10%",Suoerstore_sales[[#This Row],[Discount]]&lt;=0.2,"10-20%",TRUE,"20%+")</f>
        <v>10-20%</v>
      </c>
      <c r="W101">
        <f>YEAR(Suoerstore_sales[[#This Row],[Order Date]])</f>
        <v>2016</v>
      </c>
      <c r="X101" t="str">
        <f>"Q"&amp;ROUNDUP(MONTH(Suoerstore_sales[[#This Row],[Order Date]])/3,0)</f>
        <v>Q3</v>
      </c>
      <c r="Y101">
        <f>MONTH(Suoerstore_sales[[#This Row],[Order Date]])</f>
        <v>8</v>
      </c>
    </row>
    <row r="102" spans="1:25" x14ac:dyDescent="0.2">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t="str" cm="1">
        <f t="array" ref="V102">_xlfn.IFS(Suoerstore_sales[[#This Row],[Discount]]&lt;=0.05,"0-5%",Suoerstore_sales[[#This Row],[Discount]]&lt;=0.1,"5-10%",Suoerstore_sales[[#This Row],[Discount]]&lt;=0.2,"10-20%",TRUE,"20%+")</f>
        <v>10-20%</v>
      </c>
      <c r="W102">
        <f>YEAR(Suoerstore_sales[[#This Row],[Order Date]])</f>
        <v>2016</v>
      </c>
      <c r="X102" t="str">
        <f>"Q"&amp;ROUNDUP(MONTH(Suoerstore_sales[[#This Row],[Order Date]])/3,0)</f>
        <v>Q3</v>
      </c>
      <c r="Y102">
        <f>MONTH(Suoerstore_sales[[#This Row],[Order Date]])</f>
        <v>8</v>
      </c>
    </row>
    <row r="103" spans="1:25" x14ac:dyDescent="0.2">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t="str" cm="1">
        <f t="array" ref="V103">_xlfn.IFS(Suoerstore_sales[[#This Row],[Discount]]&lt;=0.05,"0-5%",Suoerstore_sales[[#This Row],[Discount]]&lt;=0.1,"5-10%",Suoerstore_sales[[#This Row],[Discount]]&lt;=0.2,"10-20%",TRUE,"20%+")</f>
        <v>20%+</v>
      </c>
      <c r="W103">
        <f>YEAR(Suoerstore_sales[[#This Row],[Order Date]])</f>
        <v>2016</v>
      </c>
      <c r="X103" t="str">
        <f>"Q"&amp;ROUNDUP(MONTH(Suoerstore_sales[[#This Row],[Order Date]])/3,0)</f>
        <v>Q3</v>
      </c>
      <c r="Y103">
        <f>MONTH(Suoerstore_sales[[#This Row],[Order Date]])</f>
        <v>8</v>
      </c>
    </row>
    <row r="104" spans="1:25" x14ac:dyDescent="0.2">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t="str" cm="1">
        <f t="array" ref="V104">_xlfn.IFS(Suoerstore_sales[[#This Row],[Discount]]&lt;=0.05,"0-5%",Suoerstore_sales[[#This Row],[Discount]]&lt;=0.1,"5-10%",Suoerstore_sales[[#This Row],[Discount]]&lt;=0.2,"10-20%",TRUE,"20%+")</f>
        <v>0-5%</v>
      </c>
      <c r="W104">
        <f>YEAR(Suoerstore_sales[[#This Row],[Order Date]])</f>
        <v>2016</v>
      </c>
      <c r="X104" t="str">
        <f>"Q"&amp;ROUNDUP(MONTH(Suoerstore_sales[[#This Row],[Order Date]])/3,0)</f>
        <v>Q4</v>
      </c>
      <c r="Y104">
        <f>MONTH(Suoerstore_sales[[#This Row],[Order Date]])</f>
        <v>12</v>
      </c>
    </row>
    <row r="105" spans="1:25" x14ac:dyDescent="0.2">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t="str" cm="1">
        <f t="array" ref="V105">_xlfn.IFS(Suoerstore_sales[[#This Row],[Discount]]&lt;=0.05,"0-5%",Suoerstore_sales[[#This Row],[Discount]]&lt;=0.1,"5-10%",Suoerstore_sales[[#This Row],[Discount]]&lt;=0.2,"10-20%",TRUE,"20%+")</f>
        <v>10-20%</v>
      </c>
      <c r="W105">
        <f>YEAR(Suoerstore_sales[[#This Row],[Order Date]])</f>
        <v>2015</v>
      </c>
      <c r="X105" t="str">
        <f>"Q"&amp;ROUNDUP(MONTH(Suoerstore_sales[[#This Row],[Order Date]])/3,0)</f>
        <v>Q4</v>
      </c>
      <c r="Y105">
        <f>MONTH(Suoerstore_sales[[#This Row],[Order Date]])</f>
        <v>11</v>
      </c>
    </row>
    <row r="106" spans="1:25" x14ac:dyDescent="0.2">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t="str" cm="1">
        <f t="array" ref="V106">_xlfn.IFS(Suoerstore_sales[[#This Row],[Discount]]&lt;=0.05,"0-5%",Suoerstore_sales[[#This Row],[Discount]]&lt;=0.1,"5-10%",Suoerstore_sales[[#This Row],[Discount]]&lt;=0.2,"10-20%",TRUE,"20%+")</f>
        <v>10-20%</v>
      </c>
      <c r="W106">
        <f>YEAR(Suoerstore_sales[[#This Row],[Order Date]])</f>
        <v>2015</v>
      </c>
      <c r="X106" t="str">
        <f>"Q"&amp;ROUNDUP(MONTH(Suoerstore_sales[[#This Row],[Order Date]])/3,0)</f>
        <v>Q4</v>
      </c>
      <c r="Y106">
        <f>MONTH(Suoerstore_sales[[#This Row],[Order Date]])</f>
        <v>11</v>
      </c>
    </row>
    <row r="107" spans="1:25" x14ac:dyDescent="0.2">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t="str" cm="1">
        <f t="array" ref="V107">_xlfn.IFS(Suoerstore_sales[[#This Row],[Discount]]&lt;=0.05,"0-5%",Suoerstore_sales[[#This Row],[Discount]]&lt;=0.1,"5-10%",Suoerstore_sales[[#This Row],[Discount]]&lt;=0.2,"10-20%",TRUE,"20%+")</f>
        <v>20%+</v>
      </c>
      <c r="W107">
        <f>YEAR(Suoerstore_sales[[#This Row],[Order Date]])</f>
        <v>2015</v>
      </c>
      <c r="X107" t="str">
        <f>"Q"&amp;ROUNDUP(MONTH(Suoerstore_sales[[#This Row],[Order Date]])/3,0)</f>
        <v>Q4</v>
      </c>
      <c r="Y107">
        <f>MONTH(Suoerstore_sales[[#This Row],[Order Date]])</f>
        <v>11</v>
      </c>
    </row>
    <row r="108" spans="1:25" x14ac:dyDescent="0.2">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t="str" cm="1">
        <f t="array" ref="V108">_xlfn.IFS(Suoerstore_sales[[#This Row],[Discount]]&lt;=0.05,"0-5%",Suoerstore_sales[[#This Row],[Discount]]&lt;=0.1,"5-10%",Suoerstore_sales[[#This Row],[Discount]]&lt;=0.2,"10-20%",TRUE,"20%+")</f>
        <v>10-20%</v>
      </c>
      <c r="W108">
        <f>YEAR(Suoerstore_sales[[#This Row],[Order Date]])</f>
        <v>2017</v>
      </c>
      <c r="X108" t="str">
        <f>"Q"&amp;ROUNDUP(MONTH(Suoerstore_sales[[#This Row],[Order Date]])/3,0)</f>
        <v>Q4</v>
      </c>
      <c r="Y108">
        <f>MONTH(Suoerstore_sales[[#This Row],[Order Date]])</f>
        <v>11</v>
      </c>
    </row>
    <row r="109" spans="1:25" x14ac:dyDescent="0.2">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t="str" cm="1">
        <f t="array" ref="V109">_xlfn.IFS(Suoerstore_sales[[#This Row],[Discount]]&lt;=0.05,"0-5%",Suoerstore_sales[[#This Row],[Discount]]&lt;=0.1,"5-10%",Suoerstore_sales[[#This Row],[Discount]]&lt;=0.2,"10-20%",TRUE,"20%+")</f>
        <v>10-20%</v>
      </c>
      <c r="W109">
        <f>YEAR(Suoerstore_sales[[#This Row],[Order Date]])</f>
        <v>2017</v>
      </c>
      <c r="X109" t="str">
        <f>"Q"&amp;ROUNDUP(MONTH(Suoerstore_sales[[#This Row],[Order Date]])/3,0)</f>
        <v>Q4</v>
      </c>
      <c r="Y109">
        <f>MONTH(Suoerstore_sales[[#This Row],[Order Date]])</f>
        <v>11</v>
      </c>
    </row>
    <row r="110" spans="1:25" x14ac:dyDescent="0.2">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t="str" cm="1">
        <f t="array" ref="V110">_xlfn.IFS(Suoerstore_sales[[#This Row],[Discount]]&lt;=0.05,"0-5%",Suoerstore_sales[[#This Row],[Discount]]&lt;=0.1,"5-10%",Suoerstore_sales[[#This Row],[Discount]]&lt;=0.2,"10-20%",TRUE,"20%+")</f>
        <v>10-20%</v>
      </c>
      <c r="W110">
        <f>YEAR(Suoerstore_sales[[#This Row],[Order Date]])</f>
        <v>2017</v>
      </c>
      <c r="X110" t="str">
        <f>"Q"&amp;ROUNDUP(MONTH(Suoerstore_sales[[#This Row],[Order Date]])/3,0)</f>
        <v>Q4</v>
      </c>
      <c r="Y110">
        <f>MONTH(Suoerstore_sales[[#This Row],[Order Date]])</f>
        <v>11</v>
      </c>
    </row>
    <row r="111" spans="1:25" x14ac:dyDescent="0.2">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t="str" cm="1">
        <f t="array" ref="V111">_xlfn.IFS(Suoerstore_sales[[#This Row],[Discount]]&lt;=0.05,"0-5%",Suoerstore_sales[[#This Row],[Discount]]&lt;=0.1,"5-10%",Suoerstore_sales[[#This Row],[Discount]]&lt;=0.2,"10-20%",TRUE,"20%+")</f>
        <v>10-20%</v>
      </c>
      <c r="W111">
        <f>YEAR(Suoerstore_sales[[#This Row],[Order Date]])</f>
        <v>2015</v>
      </c>
      <c r="X111" t="str">
        <f>"Q"&amp;ROUNDUP(MONTH(Suoerstore_sales[[#This Row],[Order Date]])/3,0)</f>
        <v>Q4</v>
      </c>
      <c r="Y111">
        <f>MONTH(Suoerstore_sales[[#This Row],[Order Date]])</f>
        <v>10</v>
      </c>
    </row>
    <row r="112" spans="1:25" x14ac:dyDescent="0.2">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t="str" cm="1">
        <f t="array" ref="V112">_xlfn.IFS(Suoerstore_sales[[#This Row],[Discount]]&lt;=0.05,"0-5%",Suoerstore_sales[[#This Row],[Discount]]&lt;=0.1,"5-10%",Suoerstore_sales[[#This Row],[Discount]]&lt;=0.2,"10-20%",TRUE,"20%+")</f>
        <v>0-5%</v>
      </c>
      <c r="W112">
        <f>YEAR(Suoerstore_sales[[#This Row],[Order Date]])</f>
        <v>2017</v>
      </c>
      <c r="X112" t="str">
        <f>"Q"&amp;ROUNDUP(MONTH(Suoerstore_sales[[#This Row],[Order Date]])/3,0)</f>
        <v>Q4</v>
      </c>
      <c r="Y112">
        <f>MONTH(Suoerstore_sales[[#This Row],[Order Date]])</f>
        <v>12</v>
      </c>
    </row>
    <row r="113" spans="1:25" x14ac:dyDescent="0.2">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t="str" cm="1">
        <f t="array" ref="V113">_xlfn.IFS(Suoerstore_sales[[#This Row],[Discount]]&lt;=0.05,"0-5%",Suoerstore_sales[[#This Row],[Discount]]&lt;=0.1,"5-10%",Suoerstore_sales[[#This Row],[Discount]]&lt;=0.2,"10-20%",TRUE,"20%+")</f>
        <v>0-5%</v>
      </c>
      <c r="W113">
        <f>YEAR(Suoerstore_sales[[#This Row],[Order Date]])</f>
        <v>2016</v>
      </c>
      <c r="X113" t="str">
        <f>"Q"&amp;ROUNDUP(MONTH(Suoerstore_sales[[#This Row],[Order Date]])/3,0)</f>
        <v>Q4</v>
      </c>
      <c r="Y113">
        <f>MONTH(Suoerstore_sales[[#This Row],[Order Date]])</f>
        <v>11</v>
      </c>
    </row>
    <row r="114" spans="1:25" x14ac:dyDescent="0.2">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t="str" cm="1">
        <f t="array" ref="V114">_xlfn.IFS(Suoerstore_sales[[#This Row],[Discount]]&lt;=0.05,"0-5%",Suoerstore_sales[[#This Row],[Discount]]&lt;=0.1,"5-10%",Suoerstore_sales[[#This Row],[Discount]]&lt;=0.2,"10-20%",TRUE,"20%+")</f>
        <v>0-5%</v>
      </c>
      <c r="W114">
        <f>YEAR(Suoerstore_sales[[#This Row],[Order Date]])</f>
        <v>2016</v>
      </c>
      <c r="X114" t="str">
        <f>"Q"&amp;ROUNDUP(MONTH(Suoerstore_sales[[#This Row],[Order Date]])/3,0)</f>
        <v>Q4</v>
      </c>
      <c r="Y114">
        <f>MONTH(Suoerstore_sales[[#This Row],[Order Date]])</f>
        <v>11</v>
      </c>
    </row>
    <row r="115" spans="1:25" x14ac:dyDescent="0.2">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t="str" cm="1">
        <f t="array" ref="V115">_xlfn.IFS(Suoerstore_sales[[#This Row],[Discount]]&lt;=0.05,"0-5%",Suoerstore_sales[[#This Row],[Discount]]&lt;=0.1,"5-10%",Suoerstore_sales[[#This Row],[Discount]]&lt;=0.2,"10-20%",TRUE,"20%+")</f>
        <v>10-20%</v>
      </c>
      <c r="W115">
        <f>YEAR(Suoerstore_sales[[#This Row],[Order Date]])</f>
        <v>2014</v>
      </c>
      <c r="X115" t="str">
        <f>"Q"&amp;ROUNDUP(MONTH(Suoerstore_sales[[#This Row],[Order Date]])/3,0)</f>
        <v>Q3</v>
      </c>
      <c r="Y115">
        <f>MONTH(Suoerstore_sales[[#This Row],[Order Date]])</f>
        <v>8</v>
      </c>
    </row>
    <row r="116" spans="1:25" x14ac:dyDescent="0.2">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t="str" cm="1">
        <f t="array" ref="V116">_xlfn.IFS(Suoerstore_sales[[#This Row],[Discount]]&lt;=0.05,"0-5%",Suoerstore_sales[[#This Row],[Discount]]&lt;=0.1,"5-10%",Suoerstore_sales[[#This Row],[Discount]]&lt;=0.2,"10-20%",TRUE,"20%+")</f>
        <v>10-20%</v>
      </c>
      <c r="W116">
        <f>YEAR(Suoerstore_sales[[#This Row],[Order Date]])</f>
        <v>2014</v>
      </c>
      <c r="X116" t="str">
        <f>"Q"&amp;ROUNDUP(MONTH(Suoerstore_sales[[#This Row],[Order Date]])/3,0)</f>
        <v>Q3</v>
      </c>
      <c r="Y116">
        <f>MONTH(Suoerstore_sales[[#This Row],[Order Date]])</f>
        <v>8</v>
      </c>
    </row>
    <row r="117" spans="1:25" x14ac:dyDescent="0.2">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t="str" cm="1">
        <f t="array" ref="V117">_xlfn.IFS(Suoerstore_sales[[#This Row],[Discount]]&lt;=0.05,"0-5%",Suoerstore_sales[[#This Row],[Discount]]&lt;=0.1,"5-10%",Suoerstore_sales[[#This Row],[Discount]]&lt;=0.2,"10-20%",TRUE,"20%+")</f>
        <v>10-20%</v>
      </c>
      <c r="W117">
        <f>YEAR(Suoerstore_sales[[#This Row],[Order Date]])</f>
        <v>2014</v>
      </c>
      <c r="X117" t="str">
        <f>"Q"&amp;ROUNDUP(MONTH(Suoerstore_sales[[#This Row],[Order Date]])/3,0)</f>
        <v>Q3</v>
      </c>
      <c r="Y117">
        <f>MONTH(Suoerstore_sales[[#This Row],[Order Date]])</f>
        <v>8</v>
      </c>
    </row>
    <row r="118" spans="1:25" x14ac:dyDescent="0.2">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t="str" cm="1">
        <f t="array" ref="V118">_xlfn.IFS(Suoerstore_sales[[#This Row],[Discount]]&lt;=0.05,"0-5%",Suoerstore_sales[[#This Row],[Discount]]&lt;=0.1,"5-10%",Suoerstore_sales[[#This Row],[Discount]]&lt;=0.2,"10-20%",TRUE,"20%+")</f>
        <v>10-20%</v>
      </c>
      <c r="W118">
        <f>YEAR(Suoerstore_sales[[#This Row],[Order Date]])</f>
        <v>2014</v>
      </c>
      <c r="X118" t="str">
        <f>"Q"&amp;ROUNDUP(MONTH(Suoerstore_sales[[#This Row],[Order Date]])/3,0)</f>
        <v>Q3</v>
      </c>
      <c r="Y118">
        <f>MONTH(Suoerstore_sales[[#This Row],[Order Date]])</f>
        <v>8</v>
      </c>
    </row>
    <row r="119" spans="1:25" x14ac:dyDescent="0.2">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t="str" cm="1">
        <f t="array" ref="V119">_xlfn.IFS(Suoerstore_sales[[#This Row],[Discount]]&lt;=0.05,"0-5%",Suoerstore_sales[[#This Row],[Discount]]&lt;=0.1,"5-10%",Suoerstore_sales[[#This Row],[Discount]]&lt;=0.2,"10-20%",TRUE,"20%+")</f>
        <v>0-5%</v>
      </c>
      <c r="W119">
        <f>YEAR(Suoerstore_sales[[#This Row],[Order Date]])</f>
        <v>2015</v>
      </c>
      <c r="X119" t="str">
        <f>"Q"&amp;ROUNDUP(MONTH(Suoerstore_sales[[#This Row],[Order Date]])/3,0)</f>
        <v>Q1</v>
      </c>
      <c r="Y119">
        <f>MONTH(Suoerstore_sales[[#This Row],[Order Date]])</f>
        <v>3</v>
      </c>
    </row>
    <row r="120" spans="1:25" x14ac:dyDescent="0.2">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t="str" cm="1">
        <f t="array" ref="V120">_xlfn.IFS(Suoerstore_sales[[#This Row],[Discount]]&lt;=0.05,"0-5%",Suoerstore_sales[[#This Row],[Discount]]&lt;=0.1,"5-10%",Suoerstore_sales[[#This Row],[Discount]]&lt;=0.2,"10-20%",TRUE,"20%+")</f>
        <v>20%+</v>
      </c>
      <c r="W120">
        <f>YEAR(Suoerstore_sales[[#This Row],[Order Date]])</f>
        <v>2015</v>
      </c>
      <c r="X120" t="str">
        <f>"Q"&amp;ROUNDUP(MONTH(Suoerstore_sales[[#This Row],[Order Date]])/3,0)</f>
        <v>Q2</v>
      </c>
      <c r="Y120">
        <f>MONTH(Suoerstore_sales[[#This Row],[Order Date]])</f>
        <v>4</v>
      </c>
    </row>
    <row r="121" spans="1:25" x14ac:dyDescent="0.2">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t="str" cm="1">
        <f t="array" ref="V121">_xlfn.IFS(Suoerstore_sales[[#This Row],[Discount]]&lt;=0.05,"0-5%",Suoerstore_sales[[#This Row],[Discount]]&lt;=0.1,"5-10%",Suoerstore_sales[[#This Row],[Discount]]&lt;=0.2,"10-20%",TRUE,"20%+")</f>
        <v>0-5%</v>
      </c>
      <c r="W121">
        <f>YEAR(Suoerstore_sales[[#This Row],[Order Date]])</f>
        <v>2016</v>
      </c>
      <c r="X121" t="str">
        <f>"Q"&amp;ROUNDUP(MONTH(Suoerstore_sales[[#This Row],[Order Date]])/3,0)</f>
        <v>Q2</v>
      </c>
      <c r="Y121">
        <f>MONTH(Suoerstore_sales[[#This Row],[Order Date]])</f>
        <v>6</v>
      </c>
    </row>
    <row r="122" spans="1:25" x14ac:dyDescent="0.2">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t="str" cm="1">
        <f t="array" ref="V122">_xlfn.IFS(Suoerstore_sales[[#This Row],[Discount]]&lt;=0.05,"0-5%",Suoerstore_sales[[#This Row],[Discount]]&lt;=0.1,"5-10%",Suoerstore_sales[[#This Row],[Discount]]&lt;=0.2,"10-20%",TRUE,"20%+")</f>
        <v>0-5%</v>
      </c>
      <c r="W122">
        <f>YEAR(Suoerstore_sales[[#This Row],[Order Date]])</f>
        <v>2016</v>
      </c>
      <c r="X122" t="str">
        <f>"Q"&amp;ROUNDUP(MONTH(Suoerstore_sales[[#This Row],[Order Date]])/3,0)</f>
        <v>Q2</v>
      </c>
      <c r="Y122">
        <f>MONTH(Suoerstore_sales[[#This Row],[Order Date]])</f>
        <v>6</v>
      </c>
    </row>
    <row r="123" spans="1:25" x14ac:dyDescent="0.2">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t="str" cm="1">
        <f t="array" ref="V123">_xlfn.IFS(Suoerstore_sales[[#This Row],[Discount]]&lt;=0.05,"0-5%",Suoerstore_sales[[#This Row],[Discount]]&lt;=0.1,"5-10%",Suoerstore_sales[[#This Row],[Discount]]&lt;=0.2,"10-20%",TRUE,"20%+")</f>
        <v>0-5%</v>
      </c>
      <c r="W123">
        <f>YEAR(Suoerstore_sales[[#This Row],[Order Date]])</f>
        <v>2016</v>
      </c>
      <c r="X123" t="str">
        <f>"Q"&amp;ROUNDUP(MONTH(Suoerstore_sales[[#This Row],[Order Date]])/3,0)</f>
        <v>Q2</v>
      </c>
      <c r="Y123">
        <f>MONTH(Suoerstore_sales[[#This Row],[Order Date]])</f>
        <v>6</v>
      </c>
    </row>
    <row r="124" spans="1:25" x14ac:dyDescent="0.2">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t="str" cm="1">
        <f t="array" ref="V124">_xlfn.IFS(Suoerstore_sales[[#This Row],[Discount]]&lt;=0.05,"0-5%",Suoerstore_sales[[#This Row],[Discount]]&lt;=0.1,"5-10%",Suoerstore_sales[[#This Row],[Discount]]&lt;=0.2,"10-20%",TRUE,"20%+")</f>
        <v>0-5%</v>
      </c>
      <c r="W124">
        <f>YEAR(Suoerstore_sales[[#This Row],[Order Date]])</f>
        <v>2016</v>
      </c>
      <c r="X124" t="str">
        <f>"Q"&amp;ROUNDUP(MONTH(Suoerstore_sales[[#This Row],[Order Date]])/3,0)</f>
        <v>Q2</v>
      </c>
      <c r="Y124">
        <f>MONTH(Suoerstore_sales[[#This Row],[Order Date]])</f>
        <v>6</v>
      </c>
    </row>
    <row r="125" spans="1:25" x14ac:dyDescent="0.2">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t="str" cm="1">
        <f t="array" ref="V125">_xlfn.IFS(Suoerstore_sales[[#This Row],[Discount]]&lt;=0.05,"0-5%",Suoerstore_sales[[#This Row],[Discount]]&lt;=0.1,"5-10%",Suoerstore_sales[[#This Row],[Discount]]&lt;=0.2,"10-20%",TRUE,"20%+")</f>
        <v>0-5%</v>
      </c>
      <c r="W125">
        <f>YEAR(Suoerstore_sales[[#This Row],[Order Date]])</f>
        <v>2016</v>
      </c>
      <c r="X125" t="str">
        <f>"Q"&amp;ROUNDUP(MONTH(Suoerstore_sales[[#This Row],[Order Date]])/3,0)</f>
        <v>Q2</v>
      </c>
      <c r="Y125">
        <f>MONTH(Suoerstore_sales[[#This Row],[Order Date]])</f>
        <v>6</v>
      </c>
    </row>
    <row r="126" spans="1:25" x14ac:dyDescent="0.2">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t="str" cm="1">
        <f t="array" ref="V126">_xlfn.IFS(Suoerstore_sales[[#This Row],[Discount]]&lt;=0.05,"0-5%",Suoerstore_sales[[#This Row],[Discount]]&lt;=0.1,"5-10%",Suoerstore_sales[[#This Row],[Discount]]&lt;=0.2,"10-20%",TRUE,"20%+")</f>
        <v>20%+</v>
      </c>
      <c r="W126">
        <f>YEAR(Suoerstore_sales[[#This Row],[Order Date]])</f>
        <v>2014</v>
      </c>
      <c r="X126" t="str">
        <f>"Q"&amp;ROUNDUP(MONTH(Suoerstore_sales[[#This Row],[Order Date]])/3,0)</f>
        <v>Q4</v>
      </c>
      <c r="Y126">
        <f>MONTH(Suoerstore_sales[[#This Row],[Order Date]])</f>
        <v>12</v>
      </c>
    </row>
    <row r="127" spans="1:25" x14ac:dyDescent="0.2">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t="str" cm="1">
        <f t="array" ref="V127">_xlfn.IFS(Suoerstore_sales[[#This Row],[Discount]]&lt;=0.05,"0-5%",Suoerstore_sales[[#This Row],[Discount]]&lt;=0.1,"5-10%",Suoerstore_sales[[#This Row],[Discount]]&lt;=0.2,"10-20%",TRUE,"20%+")</f>
        <v>20%+</v>
      </c>
      <c r="W127">
        <f>YEAR(Suoerstore_sales[[#This Row],[Order Date]])</f>
        <v>2014</v>
      </c>
      <c r="X127" t="str">
        <f>"Q"&amp;ROUNDUP(MONTH(Suoerstore_sales[[#This Row],[Order Date]])/3,0)</f>
        <v>Q3</v>
      </c>
      <c r="Y127">
        <f>MONTH(Suoerstore_sales[[#This Row],[Order Date]])</f>
        <v>9</v>
      </c>
    </row>
    <row r="128" spans="1:25" x14ac:dyDescent="0.2">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t="str" cm="1">
        <f t="array" ref="V128">_xlfn.IFS(Suoerstore_sales[[#This Row],[Discount]]&lt;=0.05,"0-5%",Suoerstore_sales[[#This Row],[Discount]]&lt;=0.1,"5-10%",Suoerstore_sales[[#This Row],[Discount]]&lt;=0.2,"10-20%",TRUE,"20%+")</f>
        <v>20%+</v>
      </c>
      <c r="W128">
        <f>YEAR(Suoerstore_sales[[#This Row],[Order Date]])</f>
        <v>2017</v>
      </c>
      <c r="X128" t="str">
        <f>"Q"&amp;ROUNDUP(MONTH(Suoerstore_sales[[#This Row],[Order Date]])/3,0)</f>
        <v>Q4</v>
      </c>
      <c r="Y128">
        <f>MONTH(Suoerstore_sales[[#This Row],[Order Date]])</f>
        <v>11</v>
      </c>
    </row>
    <row r="129" spans="1:25" x14ac:dyDescent="0.2">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t="str" cm="1">
        <f t="array" ref="V129">_xlfn.IFS(Suoerstore_sales[[#This Row],[Discount]]&lt;=0.05,"0-5%",Suoerstore_sales[[#This Row],[Discount]]&lt;=0.1,"5-10%",Suoerstore_sales[[#This Row],[Discount]]&lt;=0.2,"10-20%",TRUE,"20%+")</f>
        <v>10-20%</v>
      </c>
      <c r="W129">
        <f>YEAR(Suoerstore_sales[[#This Row],[Order Date]])</f>
        <v>2017</v>
      </c>
      <c r="X129" t="str">
        <f>"Q"&amp;ROUNDUP(MONTH(Suoerstore_sales[[#This Row],[Order Date]])/3,0)</f>
        <v>Q4</v>
      </c>
      <c r="Y129">
        <f>MONTH(Suoerstore_sales[[#This Row],[Order Date]])</f>
        <v>11</v>
      </c>
    </row>
    <row r="130" spans="1:25" x14ac:dyDescent="0.2">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t="str" cm="1">
        <f t="array" ref="V130">_xlfn.IFS(Suoerstore_sales[[#This Row],[Discount]]&lt;=0.05,"0-5%",Suoerstore_sales[[#This Row],[Discount]]&lt;=0.1,"5-10%",Suoerstore_sales[[#This Row],[Discount]]&lt;=0.2,"10-20%",TRUE,"20%+")</f>
        <v>10-20%</v>
      </c>
      <c r="W130">
        <f>YEAR(Suoerstore_sales[[#This Row],[Order Date]])</f>
        <v>2016</v>
      </c>
      <c r="X130" t="str">
        <f>"Q"&amp;ROUNDUP(MONTH(Suoerstore_sales[[#This Row],[Order Date]])/3,0)</f>
        <v>Q4</v>
      </c>
      <c r="Y130">
        <f>MONTH(Suoerstore_sales[[#This Row],[Order Date]])</f>
        <v>11</v>
      </c>
    </row>
    <row r="131" spans="1:25" x14ac:dyDescent="0.2">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t="str" cm="1">
        <f t="array" ref="V131">_xlfn.IFS(Suoerstore_sales[[#This Row],[Discount]]&lt;=0.05,"0-5%",Suoerstore_sales[[#This Row],[Discount]]&lt;=0.1,"5-10%",Suoerstore_sales[[#This Row],[Discount]]&lt;=0.2,"10-20%",TRUE,"20%+")</f>
        <v>0-5%</v>
      </c>
      <c r="W131">
        <f>YEAR(Suoerstore_sales[[#This Row],[Order Date]])</f>
        <v>2016</v>
      </c>
      <c r="X131" t="str">
        <f>"Q"&amp;ROUNDUP(MONTH(Suoerstore_sales[[#This Row],[Order Date]])/3,0)</f>
        <v>Q4</v>
      </c>
      <c r="Y131">
        <f>MONTH(Suoerstore_sales[[#This Row],[Order Date]])</f>
        <v>11</v>
      </c>
    </row>
    <row r="132" spans="1:25" x14ac:dyDescent="0.2">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t="str" cm="1">
        <f t="array" ref="V132">_xlfn.IFS(Suoerstore_sales[[#This Row],[Discount]]&lt;=0.05,"0-5%",Suoerstore_sales[[#This Row],[Discount]]&lt;=0.1,"5-10%",Suoerstore_sales[[#This Row],[Discount]]&lt;=0.2,"10-20%",TRUE,"20%+")</f>
        <v>20%+</v>
      </c>
      <c r="W132">
        <f>YEAR(Suoerstore_sales[[#This Row],[Order Date]])</f>
        <v>2017</v>
      </c>
      <c r="X132" t="str">
        <f>"Q"&amp;ROUNDUP(MONTH(Suoerstore_sales[[#This Row],[Order Date]])/3,0)</f>
        <v>Q1</v>
      </c>
      <c r="Y132">
        <f>MONTH(Suoerstore_sales[[#This Row],[Order Date]])</f>
        <v>2</v>
      </c>
    </row>
    <row r="133" spans="1:25" x14ac:dyDescent="0.2">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t="str" cm="1">
        <f t="array" ref="V133">_xlfn.IFS(Suoerstore_sales[[#This Row],[Discount]]&lt;=0.05,"0-5%",Suoerstore_sales[[#This Row],[Discount]]&lt;=0.1,"5-10%",Suoerstore_sales[[#This Row],[Discount]]&lt;=0.2,"10-20%",TRUE,"20%+")</f>
        <v>10-20%</v>
      </c>
      <c r="W133">
        <f>YEAR(Suoerstore_sales[[#This Row],[Order Date]])</f>
        <v>2017</v>
      </c>
      <c r="X133" t="str">
        <f>"Q"&amp;ROUNDUP(MONTH(Suoerstore_sales[[#This Row],[Order Date]])/3,0)</f>
        <v>Q1</v>
      </c>
      <c r="Y133">
        <f>MONTH(Suoerstore_sales[[#This Row],[Order Date]])</f>
        <v>2</v>
      </c>
    </row>
    <row r="134" spans="1:25" x14ac:dyDescent="0.2">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t="str" cm="1">
        <f t="array" ref="V134">_xlfn.IFS(Suoerstore_sales[[#This Row],[Discount]]&lt;=0.05,"0-5%",Suoerstore_sales[[#This Row],[Discount]]&lt;=0.1,"5-10%",Suoerstore_sales[[#This Row],[Discount]]&lt;=0.2,"10-20%",TRUE,"20%+")</f>
        <v>10-20%</v>
      </c>
      <c r="W134">
        <f>YEAR(Suoerstore_sales[[#This Row],[Order Date]])</f>
        <v>2017</v>
      </c>
      <c r="X134" t="str">
        <f>"Q"&amp;ROUNDUP(MONTH(Suoerstore_sales[[#This Row],[Order Date]])/3,0)</f>
        <v>Q1</v>
      </c>
      <c r="Y134">
        <f>MONTH(Suoerstore_sales[[#This Row],[Order Date]])</f>
        <v>2</v>
      </c>
    </row>
    <row r="135" spans="1:25" x14ac:dyDescent="0.2">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t="str" cm="1">
        <f t="array" ref="V135">_xlfn.IFS(Suoerstore_sales[[#This Row],[Discount]]&lt;=0.05,"0-5%",Suoerstore_sales[[#This Row],[Discount]]&lt;=0.1,"5-10%",Suoerstore_sales[[#This Row],[Discount]]&lt;=0.2,"10-20%",TRUE,"20%+")</f>
        <v>0-5%</v>
      </c>
      <c r="W135">
        <f>YEAR(Suoerstore_sales[[#This Row],[Order Date]])</f>
        <v>2016</v>
      </c>
      <c r="X135" t="str">
        <f>"Q"&amp;ROUNDUP(MONTH(Suoerstore_sales[[#This Row],[Order Date]])/3,0)</f>
        <v>Q4</v>
      </c>
      <c r="Y135">
        <f>MONTH(Suoerstore_sales[[#This Row],[Order Date]])</f>
        <v>10</v>
      </c>
    </row>
    <row r="136" spans="1:25" x14ac:dyDescent="0.2">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t="str" cm="1">
        <f t="array" ref="V136">_xlfn.IFS(Suoerstore_sales[[#This Row],[Discount]]&lt;=0.05,"0-5%",Suoerstore_sales[[#This Row],[Discount]]&lt;=0.1,"5-10%",Suoerstore_sales[[#This Row],[Discount]]&lt;=0.2,"10-20%",TRUE,"20%+")</f>
        <v>0-5%</v>
      </c>
      <c r="W136">
        <f>YEAR(Suoerstore_sales[[#This Row],[Order Date]])</f>
        <v>2016</v>
      </c>
      <c r="X136" t="str">
        <f>"Q"&amp;ROUNDUP(MONTH(Suoerstore_sales[[#This Row],[Order Date]])/3,0)</f>
        <v>Q4</v>
      </c>
      <c r="Y136">
        <f>MONTH(Suoerstore_sales[[#This Row],[Order Date]])</f>
        <v>10</v>
      </c>
    </row>
    <row r="137" spans="1:25" x14ac:dyDescent="0.2">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t="str" cm="1">
        <f t="array" ref="V137">_xlfn.IFS(Suoerstore_sales[[#This Row],[Discount]]&lt;=0.05,"0-5%",Suoerstore_sales[[#This Row],[Discount]]&lt;=0.1,"5-10%",Suoerstore_sales[[#This Row],[Discount]]&lt;=0.2,"10-20%",TRUE,"20%+")</f>
        <v>0-5%</v>
      </c>
      <c r="W137">
        <f>YEAR(Suoerstore_sales[[#This Row],[Order Date]])</f>
        <v>2016</v>
      </c>
      <c r="X137" t="str">
        <f>"Q"&amp;ROUNDUP(MONTH(Suoerstore_sales[[#This Row],[Order Date]])/3,0)</f>
        <v>Q4</v>
      </c>
      <c r="Y137">
        <f>MONTH(Suoerstore_sales[[#This Row],[Order Date]])</f>
        <v>10</v>
      </c>
    </row>
    <row r="138" spans="1:25" x14ac:dyDescent="0.2">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t="str" cm="1">
        <f t="array" ref="V138">_xlfn.IFS(Suoerstore_sales[[#This Row],[Discount]]&lt;=0.05,"0-5%",Suoerstore_sales[[#This Row],[Discount]]&lt;=0.1,"5-10%",Suoerstore_sales[[#This Row],[Discount]]&lt;=0.2,"10-20%",TRUE,"20%+")</f>
        <v>0-5%</v>
      </c>
      <c r="W138">
        <f>YEAR(Suoerstore_sales[[#This Row],[Order Date]])</f>
        <v>2016</v>
      </c>
      <c r="X138" t="str">
        <f>"Q"&amp;ROUNDUP(MONTH(Suoerstore_sales[[#This Row],[Order Date]])/3,0)</f>
        <v>Q4</v>
      </c>
      <c r="Y138">
        <f>MONTH(Suoerstore_sales[[#This Row],[Order Date]])</f>
        <v>10</v>
      </c>
    </row>
    <row r="139" spans="1:25" x14ac:dyDescent="0.2">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t="str" cm="1">
        <f t="array" ref="V139">_xlfn.IFS(Suoerstore_sales[[#This Row],[Discount]]&lt;=0.05,"0-5%",Suoerstore_sales[[#This Row],[Discount]]&lt;=0.1,"5-10%",Suoerstore_sales[[#This Row],[Discount]]&lt;=0.2,"10-20%",TRUE,"20%+")</f>
        <v>10-20%</v>
      </c>
      <c r="W139">
        <f>YEAR(Suoerstore_sales[[#This Row],[Order Date]])</f>
        <v>2016</v>
      </c>
      <c r="X139" t="str">
        <f>"Q"&amp;ROUNDUP(MONTH(Suoerstore_sales[[#This Row],[Order Date]])/3,0)</f>
        <v>Q4</v>
      </c>
      <c r="Y139">
        <f>MONTH(Suoerstore_sales[[#This Row],[Order Date]])</f>
        <v>10</v>
      </c>
    </row>
    <row r="140" spans="1:25" x14ac:dyDescent="0.2">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t="str" cm="1">
        <f t="array" ref="V140">_xlfn.IFS(Suoerstore_sales[[#This Row],[Discount]]&lt;=0.05,"0-5%",Suoerstore_sales[[#This Row],[Discount]]&lt;=0.1,"5-10%",Suoerstore_sales[[#This Row],[Discount]]&lt;=0.2,"10-20%",TRUE,"20%+")</f>
        <v>0-5%</v>
      </c>
      <c r="W140">
        <f>YEAR(Suoerstore_sales[[#This Row],[Order Date]])</f>
        <v>2016</v>
      </c>
      <c r="X140" t="str">
        <f>"Q"&amp;ROUNDUP(MONTH(Suoerstore_sales[[#This Row],[Order Date]])/3,0)</f>
        <v>Q4</v>
      </c>
      <c r="Y140">
        <f>MONTH(Suoerstore_sales[[#This Row],[Order Date]])</f>
        <v>10</v>
      </c>
    </row>
    <row r="141" spans="1:25" x14ac:dyDescent="0.2">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t="str" cm="1">
        <f t="array" ref="V141">_xlfn.IFS(Suoerstore_sales[[#This Row],[Discount]]&lt;=0.05,"0-5%",Suoerstore_sales[[#This Row],[Discount]]&lt;=0.1,"5-10%",Suoerstore_sales[[#This Row],[Discount]]&lt;=0.2,"10-20%",TRUE,"20%+")</f>
        <v>0-5%</v>
      </c>
      <c r="W141">
        <f>YEAR(Suoerstore_sales[[#This Row],[Order Date]])</f>
        <v>2016</v>
      </c>
      <c r="X141" t="str">
        <f>"Q"&amp;ROUNDUP(MONTH(Suoerstore_sales[[#This Row],[Order Date]])/3,0)</f>
        <v>Q4</v>
      </c>
      <c r="Y141">
        <f>MONTH(Suoerstore_sales[[#This Row],[Order Date]])</f>
        <v>10</v>
      </c>
    </row>
    <row r="142" spans="1:25" x14ac:dyDescent="0.2">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t="str" cm="1">
        <f t="array" ref="V142">_xlfn.IFS(Suoerstore_sales[[#This Row],[Discount]]&lt;=0.05,"0-5%",Suoerstore_sales[[#This Row],[Discount]]&lt;=0.1,"5-10%",Suoerstore_sales[[#This Row],[Discount]]&lt;=0.2,"10-20%",TRUE,"20%+")</f>
        <v>10-20%</v>
      </c>
      <c r="W142">
        <f>YEAR(Suoerstore_sales[[#This Row],[Order Date]])</f>
        <v>2016</v>
      </c>
      <c r="X142" t="str">
        <f>"Q"&amp;ROUNDUP(MONTH(Suoerstore_sales[[#This Row],[Order Date]])/3,0)</f>
        <v>Q3</v>
      </c>
      <c r="Y142">
        <f>MONTH(Suoerstore_sales[[#This Row],[Order Date]])</f>
        <v>9</v>
      </c>
    </row>
    <row r="143" spans="1:25" x14ac:dyDescent="0.2">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t="str" cm="1">
        <f t="array" ref="V143">_xlfn.IFS(Suoerstore_sales[[#This Row],[Discount]]&lt;=0.05,"0-5%",Suoerstore_sales[[#This Row],[Discount]]&lt;=0.1,"5-10%",Suoerstore_sales[[#This Row],[Discount]]&lt;=0.2,"10-20%",TRUE,"20%+")</f>
        <v>0-5%</v>
      </c>
      <c r="W143">
        <f>YEAR(Suoerstore_sales[[#This Row],[Order Date]])</f>
        <v>2017</v>
      </c>
      <c r="X143" t="str">
        <f>"Q"&amp;ROUNDUP(MONTH(Suoerstore_sales[[#This Row],[Order Date]])/3,0)</f>
        <v>Q3</v>
      </c>
      <c r="Y143">
        <f>MONTH(Suoerstore_sales[[#This Row],[Order Date]])</f>
        <v>9</v>
      </c>
    </row>
    <row r="144" spans="1:25" x14ac:dyDescent="0.2">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t="str" cm="1">
        <f t="array" ref="V144">_xlfn.IFS(Suoerstore_sales[[#This Row],[Discount]]&lt;=0.05,"0-5%",Suoerstore_sales[[#This Row],[Discount]]&lt;=0.1,"5-10%",Suoerstore_sales[[#This Row],[Discount]]&lt;=0.2,"10-20%",TRUE,"20%+")</f>
        <v>0-5%</v>
      </c>
      <c r="W144">
        <f>YEAR(Suoerstore_sales[[#This Row],[Order Date]])</f>
        <v>2017</v>
      </c>
      <c r="X144" t="str">
        <f>"Q"&amp;ROUNDUP(MONTH(Suoerstore_sales[[#This Row],[Order Date]])/3,0)</f>
        <v>Q3</v>
      </c>
      <c r="Y144">
        <f>MONTH(Suoerstore_sales[[#This Row],[Order Date]])</f>
        <v>9</v>
      </c>
    </row>
    <row r="145" spans="1:25" x14ac:dyDescent="0.2">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t="str" cm="1">
        <f t="array" ref="V145">_xlfn.IFS(Suoerstore_sales[[#This Row],[Discount]]&lt;=0.05,"0-5%",Suoerstore_sales[[#This Row],[Discount]]&lt;=0.1,"5-10%",Suoerstore_sales[[#This Row],[Discount]]&lt;=0.2,"10-20%",TRUE,"20%+")</f>
        <v>0-5%</v>
      </c>
      <c r="W145">
        <f>YEAR(Suoerstore_sales[[#This Row],[Order Date]])</f>
        <v>2017</v>
      </c>
      <c r="X145" t="str">
        <f>"Q"&amp;ROUNDUP(MONTH(Suoerstore_sales[[#This Row],[Order Date]])/3,0)</f>
        <v>Q3</v>
      </c>
      <c r="Y145">
        <f>MONTH(Suoerstore_sales[[#This Row],[Order Date]])</f>
        <v>9</v>
      </c>
    </row>
    <row r="146" spans="1:25" x14ac:dyDescent="0.2">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t="str" cm="1">
        <f t="array" ref="V146">_xlfn.IFS(Suoerstore_sales[[#This Row],[Discount]]&lt;=0.05,"0-5%",Suoerstore_sales[[#This Row],[Discount]]&lt;=0.1,"5-10%",Suoerstore_sales[[#This Row],[Discount]]&lt;=0.2,"10-20%",TRUE,"20%+")</f>
        <v>0-5%</v>
      </c>
      <c r="W146">
        <f>YEAR(Suoerstore_sales[[#This Row],[Order Date]])</f>
        <v>2017</v>
      </c>
      <c r="X146" t="str">
        <f>"Q"&amp;ROUNDUP(MONTH(Suoerstore_sales[[#This Row],[Order Date]])/3,0)</f>
        <v>Q4</v>
      </c>
      <c r="Y146">
        <f>MONTH(Suoerstore_sales[[#This Row],[Order Date]])</f>
        <v>12</v>
      </c>
    </row>
    <row r="147" spans="1:25" x14ac:dyDescent="0.2">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t="str" cm="1">
        <f t="array" ref="V147">_xlfn.IFS(Suoerstore_sales[[#This Row],[Discount]]&lt;=0.05,"0-5%",Suoerstore_sales[[#This Row],[Discount]]&lt;=0.1,"5-10%",Suoerstore_sales[[#This Row],[Discount]]&lt;=0.2,"10-20%",TRUE,"20%+")</f>
        <v>0-5%</v>
      </c>
      <c r="W147">
        <f>YEAR(Suoerstore_sales[[#This Row],[Order Date]])</f>
        <v>2015</v>
      </c>
      <c r="X147" t="str">
        <f>"Q"&amp;ROUNDUP(MONTH(Suoerstore_sales[[#This Row],[Order Date]])/3,0)</f>
        <v>Q3</v>
      </c>
      <c r="Y147">
        <f>MONTH(Suoerstore_sales[[#This Row],[Order Date]])</f>
        <v>9</v>
      </c>
    </row>
    <row r="148" spans="1:25" x14ac:dyDescent="0.2">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t="str" cm="1">
        <f t="array" ref="V148">_xlfn.IFS(Suoerstore_sales[[#This Row],[Discount]]&lt;=0.05,"0-5%",Suoerstore_sales[[#This Row],[Discount]]&lt;=0.1,"5-10%",Suoerstore_sales[[#This Row],[Discount]]&lt;=0.2,"10-20%",TRUE,"20%+")</f>
        <v>10-20%</v>
      </c>
      <c r="W148">
        <f>YEAR(Suoerstore_sales[[#This Row],[Order Date]])</f>
        <v>2014</v>
      </c>
      <c r="X148" t="str">
        <f>"Q"&amp;ROUNDUP(MONTH(Suoerstore_sales[[#This Row],[Order Date]])/3,0)</f>
        <v>Q4</v>
      </c>
      <c r="Y148">
        <f>MONTH(Suoerstore_sales[[#This Row],[Order Date]])</f>
        <v>10</v>
      </c>
    </row>
    <row r="149" spans="1:25" x14ac:dyDescent="0.2">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t="str" cm="1">
        <f t="array" ref="V149">_xlfn.IFS(Suoerstore_sales[[#This Row],[Discount]]&lt;=0.05,"0-5%",Suoerstore_sales[[#This Row],[Discount]]&lt;=0.1,"5-10%",Suoerstore_sales[[#This Row],[Discount]]&lt;=0.2,"10-20%",TRUE,"20%+")</f>
        <v>0-5%</v>
      </c>
      <c r="W149">
        <f>YEAR(Suoerstore_sales[[#This Row],[Order Date]])</f>
        <v>2016</v>
      </c>
      <c r="X149" t="str">
        <f>"Q"&amp;ROUNDUP(MONTH(Suoerstore_sales[[#This Row],[Order Date]])/3,0)</f>
        <v>Q4</v>
      </c>
      <c r="Y149">
        <f>MONTH(Suoerstore_sales[[#This Row],[Order Date]])</f>
        <v>12</v>
      </c>
    </row>
    <row r="150" spans="1:25" x14ac:dyDescent="0.2">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t="str" cm="1">
        <f t="array" ref="V150">_xlfn.IFS(Suoerstore_sales[[#This Row],[Discount]]&lt;=0.05,"0-5%",Suoerstore_sales[[#This Row],[Discount]]&lt;=0.1,"5-10%",Suoerstore_sales[[#This Row],[Discount]]&lt;=0.2,"10-20%",TRUE,"20%+")</f>
        <v>0-5%</v>
      </c>
      <c r="W150">
        <f>YEAR(Suoerstore_sales[[#This Row],[Order Date]])</f>
        <v>2016</v>
      </c>
      <c r="X150" t="str">
        <f>"Q"&amp;ROUNDUP(MONTH(Suoerstore_sales[[#This Row],[Order Date]])/3,0)</f>
        <v>Q4</v>
      </c>
      <c r="Y150">
        <f>MONTH(Suoerstore_sales[[#This Row],[Order Date]])</f>
        <v>12</v>
      </c>
    </row>
    <row r="151" spans="1:25" x14ac:dyDescent="0.2">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t="str" cm="1">
        <f t="array" ref="V151">_xlfn.IFS(Suoerstore_sales[[#This Row],[Discount]]&lt;=0.05,"0-5%",Suoerstore_sales[[#This Row],[Discount]]&lt;=0.1,"5-10%",Suoerstore_sales[[#This Row],[Discount]]&lt;=0.2,"10-20%",TRUE,"20%+")</f>
        <v>0-5%</v>
      </c>
      <c r="W151">
        <f>YEAR(Suoerstore_sales[[#This Row],[Order Date]])</f>
        <v>2016</v>
      </c>
      <c r="X151" t="str">
        <f>"Q"&amp;ROUNDUP(MONTH(Suoerstore_sales[[#This Row],[Order Date]])/3,0)</f>
        <v>Q4</v>
      </c>
      <c r="Y151">
        <f>MONTH(Suoerstore_sales[[#This Row],[Order Date]])</f>
        <v>12</v>
      </c>
    </row>
    <row r="152" spans="1:25" x14ac:dyDescent="0.2">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t="str" cm="1">
        <f t="array" ref="V152">_xlfn.IFS(Suoerstore_sales[[#This Row],[Discount]]&lt;=0.05,"0-5%",Suoerstore_sales[[#This Row],[Discount]]&lt;=0.1,"5-10%",Suoerstore_sales[[#This Row],[Discount]]&lt;=0.2,"10-20%",TRUE,"20%+")</f>
        <v>0-5%</v>
      </c>
      <c r="W152">
        <f>YEAR(Suoerstore_sales[[#This Row],[Order Date]])</f>
        <v>2016</v>
      </c>
      <c r="X152" t="str">
        <f>"Q"&amp;ROUNDUP(MONTH(Suoerstore_sales[[#This Row],[Order Date]])/3,0)</f>
        <v>Q4</v>
      </c>
      <c r="Y152">
        <f>MONTH(Suoerstore_sales[[#This Row],[Order Date]])</f>
        <v>12</v>
      </c>
    </row>
    <row r="153" spans="1:25" x14ac:dyDescent="0.2">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t="str" cm="1">
        <f t="array" ref="V153">_xlfn.IFS(Suoerstore_sales[[#This Row],[Discount]]&lt;=0.05,"0-5%",Suoerstore_sales[[#This Row],[Discount]]&lt;=0.1,"5-10%",Suoerstore_sales[[#This Row],[Discount]]&lt;=0.2,"10-20%",TRUE,"20%+")</f>
        <v>10-20%</v>
      </c>
      <c r="W153">
        <f>YEAR(Suoerstore_sales[[#This Row],[Order Date]])</f>
        <v>2016</v>
      </c>
      <c r="X153" t="str">
        <f>"Q"&amp;ROUNDUP(MONTH(Suoerstore_sales[[#This Row],[Order Date]])/3,0)</f>
        <v>Q1</v>
      </c>
      <c r="Y153">
        <f>MONTH(Suoerstore_sales[[#This Row],[Order Date]])</f>
        <v>3</v>
      </c>
    </row>
    <row r="154" spans="1:25" x14ac:dyDescent="0.2">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t="str" cm="1">
        <f t="array" ref="V154">_xlfn.IFS(Suoerstore_sales[[#This Row],[Discount]]&lt;=0.05,"0-5%",Suoerstore_sales[[#This Row],[Discount]]&lt;=0.1,"5-10%",Suoerstore_sales[[#This Row],[Discount]]&lt;=0.2,"10-20%",TRUE,"20%+")</f>
        <v>10-20%</v>
      </c>
      <c r="W154">
        <f>YEAR(Suoerstore_sales[[#This Row],[Order Date]])</f>
        <v>2016</v>
      </c>
      <c r="X154" t="str">
        <f>"Q"&amp;ROUNDUP(MONTH(Suoerstore_sales[[#This Row],[Order Date]])/3,0)</f>
        <v>Q1</v>
      </c>
      <c r="Y154">
        <f>MONTH(Suoerstore_sales[[#This Row],[Order Date]])</f>
        <v>3</v>
      </c>
    </row>
    <row r="155" spans="1:25" x14ac:dyDescent="0.2">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t="str" cm="1">
        <f t="array" ref="V155">_xlfn.IFS(Suoerstore_sales[[#This Row],[Discount]]&lt;=0.05,"0-5%",Suoerstore_sales[[#This Row],[Discount]]&lt;=0.1,"5-10%",Suoerstore_sales[[#This Row],[Discount]]&lt;=0.2,"10-20%",TRUE,"20%+")</f>
        <v>0-5%</v>
      </c>
      <c r="W155">
        <f>YEAR(Suoerstore_sales[[#This Row],[Order Date]])</f>
        <v>2015</v>
      </c>
      <c r="X155" t="str">
        <f>"Q"&amp;ROUNDUP(MONTH(Suoerstore_sales[[#This Row],[Order Date]])/3,0)</f>
        <v>Q2</v>
      </c>
      <c r="Y155">
        <f>MONTH(Suoerstore_sales[[#This Row],[Order Date]])</f>
        <v>5</v>
      </c>
    </row>
    <row r="156" spans="1:25" x14ac:dyDescent="0.2">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t="str" cm="1">
        <f t="array" ref="V156">_xlfn.IFS(Suoerstore_sales[[#This Row],[Discount]]&lt;=0.05,"0-5%",Suoerstore_sales[[#This Row],[Discount]]&lt;=0.1,"5-10%",Suoerstore_sales[[#This Row],[Discount]]&lt;=0.2,"10-20%",TRUE,"20%+")</f>
        <v>0-5%</v>
      </c>
      <c r="W156">
        <f>YEAR(Suoerstore_sales[[#This Row],[Order Date]])</f>
        <v>2015</v>
      </c>
      <c r="X156" t="str">
        <f>"Q"&amp;ROUNDUP(MONTH(Suoerstore_sales[[#This Row],[Order Date]])/3,0)</f>
        <v>Q2</v>
      </c>
      <c r="Y156">
        <f>MONTH(Suoerstore_sales[[#This Row],[Order Date]])</f>
        <v>5</v>
      </c>
    </row>
    <row r="157" spans="1:25" x14ac:dyDescent="0.2">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t="str" cm="1">
        <f t="array" ref="V157">_xlfn.IFS(Suoerstore_sales[[#This Row],[Discount]]&lt;=0.05,"0-5%",Suoerstore_sales[[#This Row],[Discount]]&lt;=0.1,"5-10%",Suoerstore_sales[[#This Row],[Discount]]&lt;=0.2,"10-20%",TRUE,"20%+")</f>
        <v>0-5%</v>
      </c>
      <c r="W157">
        <f>YEAR(Suoerstore_sales[[#This Row],[Order Date]])</f>
        <v>2015</v>
      </c>
      <c r="X157" t="str">
        <f>"Q"&amp;ROUNDUP(MONTH(Suoerstore_sales[[#This Row],[Order Date]])/3,0)</f>
        <v>Q2</v>
      </c>
      <c r="Y157">
        <f>MONTH(Suoerstore_sales[[#This Row],[Order Date]])</f>
        <v>5</v>
      </c>
    </row>
    <row r="158" spans="1:25" x14ac:dyDescent="0.2">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t="str" cm="1">
        <f t="array" ref="V158">_xlfn.IFS(Suoerstore_sales[[#This Row],[Discount]]&lt;=0.05,"0-5%",Suoerstore_sales[[#This Row],[Discount]]&lt;=0.1,"5-10%",Suoerstore_sales[[#This Row],[Discount]]&lt;=0.2,"10-20%",TRUE,"20%+")</f>
        <v>0-5%</v>
      </c>
      <c r="W158">
        <f>YEAR(Suoerstore_sales[[#This Row],[Order Date]])</f>
        <v>2015</v>
      </c>
      <c r="X158" t="str">
        <f>"Q"&amp;ROUNDUP(MONTH(Suoerstore_sales[[#This Row],[Order Date]])/3,0)</f>
        <v>Q2</v>
      </c>
      <c r="Y158">
        <f>MONTH(Suoerstore_sales[[#This Row],[Order Date]])</f>
        <v>5</v>
      </c>
    </row>
    <row r="159" spans="1:25" x14ac:dyDescent="0.2">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t="str" cm="1">
        <f t="array" ref="V159">_xlfn.IFS(Suoerstore_sales[[#This Row],[Discount]]&lt;=0.05,"0-5%",Suoerstore_sales[[#This Row],[Discount]]&lt;=0.1,"5-10%",Suoerstore_sales[[#This Row],[Discount]]&lt;=0.2,"10-20%",TRUE,"20%+")</f>
        <v>10-20%</v>
      </c>
      <c r="W159">
        <f>YEAR(Suoerstore_sales[[#This Row],[Order Date]])</f>
        <v>2014</v>
      </c>
      <c r="X159" t="str">
        <f>"Q"&amp;ROUNDUP(MONTH(Suoerstore_sales[[#This Row],[Order Date]])/3,0)</f>
        <v>Q1</v>
      </c>
      <c r="Y159">
        <f>MONTH(Suoerstore_sales[[#This Row],[Order Date]])</f>
        <v>3</v>
      </c>
    </row>
    <row r="160" spans="1:25" x14ac:dyDescent="0.2">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t="str" cm="1">
        <f t="array" ref="V160">_xlfn.IFS(Suoerstore_sales[[#This Row],[Discount]]&lt;=0.05,"0-5%",Suoerstore_sales[[#This Row],[Discount]]&lt;=0.1,"5-10%",Suoerstore_sales[[#This Row],[Discount]]&lt;=0.2,"10-20%",TRUE,"20%+")</f>
        <v>0-5%</v>
      </c>
      <c r="W160">
        <f>YEAR(Suoerstore_sales[[#This Row],[Order Date]])</f>
        <v>2016</v>
      </c>
      <c r="X160" t="str">
        <f>"Q"&amp;ROUNDUP(MONTH(Suoerstore_sales[[#This Row],[Order Date]])/3,0)</f>
        <v>Q4</v>
      </c>
      <c r="Y160">
        <f>MONTH(Suoerstore_sales[[#This Row],[Order Date]])</f>
        <v>11</v>
      </c>
    </row>
    <row r="161" spans="1:25" x14ac:dyDescent="0.2">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t="str" cm="1">
        <f t="array" ref="V161">_xlfn.IFS(Suoerstore_sales[[#This Row],[Discount]]&lt;=0.05,"0-5%",Suoerstore_sales[[#This Row],[Discount]]&lt;=0.1,"5-10%",Suoerstore_sales[[#This Row],[Discount]]&lt;=0.2,"10-20%",TRUE,"20%+")</f>
        <v>0-5%</v>
      </c>
      <c r="W161">
        <f>YEAR(Suoerstore_sales[[#This Row],[Order Date]])</f>
        <v>2016</v>
      </c>
      <c r="X161" t="str">
        <f>"Q"&amp;ROUNDUP(MONTH(Suoerstore_sales[[#This Row],[Order Date]])/3,0)</f>
        <v>Q4</v>
      </c>
      <c r="Y161">
        <f>MONTH(Suoerstore_sales[[#This Row],[Order Date]])</f>
        <v>11</v>
      </c>
    </row>
    <row r="162" spans="1:25" x14ac:dyDescent="0.2">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t="str" cm="1">
        <f t="array" ref="V162">_xlfn.IFS(Suoerstore_sales[[#This Row],[Discount]]&lt;=0.05,"0-5%",Suoerstore_sales[[#This Row],[Discount]]&lt;=0.1,"5-10%",Suoerstore_sales[[#This Row],[Discount]]&lt;=0.2,"10-20%",TRUE,"20%+")</f>
        <v>0-5%</v>
      </c>
      <c r="W162">
        <f>YEAR(Suoerstore_sales[[#This Row],[Order Date]])</f>
        <v>2016</v>
      </c>
      <c r="X162" t="str">
        <f>"Q"&amp;ROUNDUP(MONTH(Suoerstore_sales[[#This Row],[Order Date]])/3,0)</f>
        <v>Q2</v>
      </c>
      <c r="Y162">
        <f>MONTH(Suoerstore_sales[[#This Row],[Order Date]])</f>
        <v>5</v>
      </c>
    </row>
    <row r="163" spans="1:25" x14ac:dyDescent="0.2">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t="str" cm="1">
        <f t="array" ref="V163">_xlfn.IFS(Suoerstore_sales[[#This Row],[Discount]]&lt;=0.05,"0-5%",Suoerstore_sales[[#This Row],[Discount]]&lt;=0.1,"5-10%",Suoerstore_sales[[#This Row],[Discount]]&lt;=0.2,"10-20%",TRUE,"20%+")</f>
        <v>10-20%</v>
      </c>
      <c r="W163">
        <f>YEAR(Suoerstore_sales[[#This Row],[Order Date]])</f>
        <v>2015</v>
      </c>
      <c r="X163" t="str">
        <f>"Q"&amp;ROUNDUP(MONTH(Suoerstore_sales[[#This Row],[Order Date]])/3,0)</f>
        <v>Q4</v>
      </c>
      <c r="Y163">
        <f>MONTH(Suoerstore_sales[[#This Row],[Order Date]])</f>
        <v>12</v>
      </c>
    </row>
    <row r="164" spans="1:25" x14ac:dyDescent="0.2">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t="str" cm="1">
        <f t="array" ref="V164">_xlfn.IFS(Suoerstore_sales[[#This Row],[Discount]]&lt;=0.05,"0-5%",Suoerstore_sales[[#This Row],[Discount]]&lt;=0.1,"5-10%",Suoerstore_sales[[#This Row],[Discount]]&lt;=0.2,"10-20%",TRUE,"20%+")</f>
        <v>0-5%</v>
      </c>
      <c r="W164">
        <f>YEAR(Suoerstore_sales[[#This Row],[Order Date]])</f>
        <v>2016</v>
      </c>
      <c r="X164" t="str">
        <f>"Q"&amp;ROUNDUP(MONTH(Suoerstore_sales[[#This Row],[Order Date]])/3,0)</f>
        <v>Q4</v>
      </c>
      <c r="Y164">
        <f>MONTH(Suoerstore_sales[[#This Row],[Order Date]])</f>
        <v>11</v>
      </c>
    </row>
    <row r="165" spans="1:25" x14ac:dyDescent="0.2">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t="str" cm="1">
        <f t="array" ref="V165">_xlfn.IFS(Suoerstore_sales[[#This Row],[Discount]]&lt;=0.05,"0-5%",Suoerstore_sales[[#This Row],[Discount]]&lt;=0.1,"5-10%",Suoerstore_sales[[#This Row],[Discount]]&lt;=0.2,"10-20%",TRUE,"20%+")</f>
        <v>10-20%</v>
      </c>
      <c r="W165">
        <f>YEAR(Suoerstore_sales[[#This Row],[Order Date]])</f>
        <v>2016</v>
      </c>
      <c r="X165" t="str">
        <f>"Q"&amp;ROUNDUP(MONTH(Suoerstore_sales[[#This Row],[Order Date]])/3,0)</f>
        <v>Q4</v>
      </c>
      <c r="Y165">
        <f>MONTH(Suoerstore_sales[[#This Row],[Order Date]])</f>
        <v>11</v>
      </c>
    </row>
    <row r="166" spans="1:25" x14ac:dyDescent="0.2">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t="str" cm="1">
        <f t="array" ref="V166">_xlfn.IFS(Suoerstore_sales[[#This Row],[Discount]]&lt;=0.05,"0-5%",Suoerstore_sales[[#This Row],[Discount]]&lt;=0.1,"5-10%",Suoerstore_sales[[#This Row],[Discount]]&lt;=0.2,"10-20%",TRUE,"20%+")</f>
        <v>10-20%</v>
      </c>
      <c r="W166">
        <f>YEAR(Suoerstore_sales[[#This Row],[Order Date]])</f>
        <v>2014</v>
      </c>
      <c r="X166" t="str">
        <f>"Q"&amp;ROUNDUP(MONTH(Suoerstore_sales[[#This Row],[Order Date]])/3,0)</f>
        <v>Q3</v>
      </c>
      <c r="Y166">
        <f>MONTH(Suoerstore_sales[[#This Row],[Order Date]])</f>
        <v>9</v>
      </c>
    </row>
    <row r="167" spans="1:25" x14ac:dyDescent="0.2">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t="str" cm="1">
        <f t="array" ref="V167">_xlfn.IFS(Suoerstore_sales[[#This Row],[Discount]]&lt;=0.05,"0-5%",Suoerstore_sales[[#This Row],[Discount]]&lt;=0.1,"5-10%",Suoerstore_sales[[#This Row],[Discount]]&lt;=0.2,"10-20%",TRUE,"20%+")</f>
        <v>20%+</v>
      </c>
      <c r="W167">
        <f>YEAR(Suoerstore_sales[[#This Row],[Order Date]])</f>
        <v>2014</v>
      </c>
      <c r="X167" t="str">
        <f>"Q"&amp;ROUNDUP(MONTH(Suoerstore_sales[[#This Row],[Order Date]])/3,0)</f>
        <v>Q3</v>
      </c>
      <c r="Y167">
        <f>MONTH(Suoerstore_sales[[#This Row],[Order Date]])</f>
        <v>9</v>
      </c>
    </row>
    <row r="168" spans="1:25" x14ac:dyDescent="0.2">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t="str" cm="1">
        <f t="array" ref="V168">_xlfn.IFS(Suoerstore_sales[[#This Row],[Discount]]&lt;=0.05,"0-5%",Suoerstore_sales[[#This Row],[Discount]]&lt;=0.1,"5-10%",Suoerstore_sales[[#This Row],[Discount]]&lt;=0.2,"10-20%",TRUE,"20%+")</f>
        <v>10-20%</v>
      </c>
      <c r="W168">
        <f>YEAR(Suoerstore_sales[[#This Row],[Order Date]])</f>
        <v>2014</v>
      </c>
      <c r="X168" t="str">
        <f>"Q"&amp;ROUNDUP(MONTH(Suoerstore_sales[[#This Row],[Order Date]])/3,0)</f>
        <v>Q3</v>
      </c>
      <c r="Y168">
        <f>MONTH(Suoerstore_sales[[#This Row],[Order Date]])</f>
        <v>9</v>
      </c>
    </row>
    <row r="169" spans="1:25" x14ac:dyDescent="0.2">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t="str" cm="1">
        <f t="array" ref="V169">_xlfn.IFS(Suoerstore_sales[[#This Row],[Discount]]&lt;=0.05,"0-5%",Suoerstore_sales[[#This Row],[Discount]]&lt;=0.1,"5-10%",Suoerstore_sales[[#This Row],[Discount]]&lt;=0.2,"10-20%",TRUE,"20%+")</f>
        <v>20%+</v>
      </c>
      <c r="W169">
        <f>YEAR(Suoerstore_sales[[#This Row],[Order Date]])</f>
        <v>2014</v>
      </c>
      <c r="X169" t="str">
        <f>"Q"&amp;ROUNDUP(MONTH(Suoerstore_sales[[#This Row],[Order Date]])/3,0)</f>
        <v>Q3</v>
      </c>
      <c r="Y169">
        <f>MONTH(Suoerstore_sales[[#This Row],[Order Date]])</f>
        <v>9</v>
      </c>
    </row>
    <row r="170" spans="1:25" x14ac:dyDescent="0.2">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t="str" cm="1">
        <f t="array" ref="V170">_xlfn.IFS(Suoerstore_sales[[#This Row],[Discount]]&lt;=0.05,"0-5%",Suoerstore_sales[[#This Row],[Discount]]&lt;=0.1,"5-10%",Suoerstore_sales[[#This Row],[Discount]]&lt;=0.2,"10-20%",TRUE,"20%+")</f>
        <v>10-20%</v>
      </c>
      <c r="W170">
        <f>YEAR(Suoerstore_sales[[#This Row],[Order Date]])</f>
        <v>2014</v>
      </c>
      <c r="X170" t="str">
        <f>"Q"&amp;ROUNDUP(MONTH(Suoerstore_sales[[#This Row],[Order Date]])/3,0)</f>
        <v>Q3</v>
      </c>
      <c r="Y170">
        <f>MONTH(Suoerstore_sales[[#This Row],[Order Date]])</f>
        <v>9</v>
      </c>
    </row>
    <row r="171" spans="1:25" x14ac:dyDescent="0.2">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t="str" cm="1">
        <f t="array" ref="V171">_xlfn.IFS(Suoerstore_sales[[#This Row],[Discount]]&lt;=0.05,"0-5%",Suoerstore_sales[[#This Row],[Discount]]&lt;=0.1,"5-10%",Suoerstore_sales[[#This Row],[Discount]]&lt;=0.2,"10-20%",TRUE,"20%+")</f>
        <v>20%+</v>
      </c>
      <c r="W171">
        <f>YEAR(Suoerstore_sales[[#This Row],[Order Date]])</f>
        <v>2014</v>
      </c>
      <c r="X171" t="str">
        <f>"Q"&amp;ROUNDUP(MONTH(Suoerstore_sales[[#This Row],[Order Date]])/3,0)</f>
        <v>Q3</v>
      </c>
      <c r="Y171">
        <f>MONTH(Suoerstore_sales[[#This Row],[Order Date]])</f>
        <v>9</v>
      </c>
    </row>
    <row r="172" spans="1:25" x14ac:dyDescent="0.2">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t="str" cm="1">
        <f t="array" ref="V172">_xlfn.IFS(Suoerstore_sales[[#This Row],[Discount]]&lt;=0.05,"0-5%",Suoerstore_sales[[#This Row],[Discount]]&lt;=0.1,"5-10%",Suoerstore_sales[[#This Row],[Discount]]&lt;=0.2,"10-20%",TRUE,"20%+")</f>
        <v>10-20%</v>
      </c>
      <c r="W172">
        <f>YEAR(Suoerstore_sales[[#This Row],[Order Date]])</f>
        <v>2014</v>
      </c>
      <c r="X172" t="str">
        <f>"Q"&amp;ROUNDUP(MONTH(Suoerstore_sales[[#This Row],[Order Date]])/3,0)</f>
        <v>Q3</v>
      </c>
      <c r="Y172">
        <f>MONTH(Suoerstore_sales[[#This Row],[Order Date]])</f>
        <v>9</v>
      </c>
    </row>
    <row r="173" spans="1:25" x14ac:dyDescent="0.2">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t="str" cm="1">
        <f t="array" ref="V173">_xlfn.IFS(Suoerstore_sales[[#This Row],[Discount]]&lt;=0.05,"0-5%",Suoerstore_sales[[#This Row],[Discount]]&lt;=0.1,"5-10%",Suoerstore_sales[[#This Row],[Discount]]&lt;=0.2,"10-20%",TRUE,"20%+")</f>
        <v>0-5%</v>
      </c>
      <c r="W173">
        <f>YEAR(Suoerstore_sales[[#This Row],[Order Date]])</f>
        <v>2014</v>
      </c>
      <c r="X173" t="str">
        <f>"Q"&amp;ROUNDUP(MONTH(Suoerstore_sales[[#This Row],[Order Date]])/3,0)</f>
        <v>Q3</v>
      </c>
      <c r="Y173">
        <f>MONTH(Suoerstore_sales[[#This Row],[Order Date]])</f>
        <v>8</v>
      </c>
    </row>
    <row r="174" spans="1:25" x14ac:dyDescent="0.2">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t="str" cm="1">
        <f t="array" ref="V174">_xlfn.IFS(Suoerstore_sales[[#This Row],[Discount]]&lt;=0.05,"0-5%",Suoerstore_sales[[#This Row],[Discount]]&lt;=0.1,"5-10%",Suoerstore_sales[[#This Row],[Discount]]&lt;=0.2,"10-20%",TRUE,"20%+")</f>
        <v>0-5%</v>
      </c>
      <c r="W174">
        <f>YEAR(Suoerstore_sales[[#This Row],[Order Date]])</f>
        <v>2014</v>
      </c>
      <c r="X174" t="str">
        <f>"Q"&amp;ROUNDUP(MONTH(Suoerstore_sales[[#This Row],[Order Date]])/3,0)</f>
        <v>Q3</v>
      </c>
      <c r="Y174">
        <f>MONTH(Suoerstore_sales[[#This Row],[Order Date]])</f>
        <v>8</v>
      </c>
    </row>
    <row r="175" spans="1:25" x14ac:dyDescent="0.2">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t="str" cm="1">
        <f t="array" ref="V175">_xlfn.IFS(Suoerstore_sales[[#This Row],[Discount]]&lt;=0.05,"0-5%",Suoerstore_sales[[#This Row],[Discount]]&lt;=0.1,"5-10%",Suoerstore_sales[[#This Row],[Discount]]&lt;=0.2,"10-20%",TRUE,"20%+")</f>
        <v>10-20%</v>
      </c>
      <c r="W175">
        <f>YEAR(Suoerstore_sales[[#This Row],[Order Date]])</f>
        <v>2014</v>
      </c>
      <c r="X175" t="str">
        <f>"Q"&amp;ROUNDUP(MONTH(Suoerstore_sales[[#This Row],[Order Date]])/3,0)</f>
        <v>Q3</v>
      </c>
      <c r="Y175">
        <f>MONTH(Suoerstore_sales[[#This Row],[Order Date]])</f>
        <v>8</v>
      </c>
    </row>
    <row r="176" spans="1:25" x14ac:dyDescent="0.2">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t="str" cm="1">
        <f t="array" ref="V176">_xlfn.IFS(Suoerstore_sales[[#This Row],[Discount]]&lt;=0.05,"0-5%",Suoerstore_sales[[#This Row],[Discount]]&lt;=0.1,"5-10%",Suoerstore_sales[[#This Row],[Discount]]&lt;=0.2,"10-20%",TRUE,"20%+")</f>
        <v>20%+</v>
      </c>
      <c r="W176">
        <f>YEAR(Suoerstore_sales[[#This Row],[Order Date]])</f>
        <v>2014</v>
      </c>
      <c r="X176" t="str">
        <f>"Q"&amp;ROUNDUP(MONTH(Suoerstore_sales[[#This Row],[Order Date]])/3,0)</f>
        <v>Q3</v>
      </c>
      <c r="Y176">
        <f>MONTH(Suoerstore_sales[[#This Row],[Order Date]])</f>
        <v>9</v>
      </c>
    </row>
    <row r="177" spans="1:25" x14ac:dyDescent="0.2">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t="str" cm="1">
        <f t="array" ref="V177">_xlfn.IFS(Suoerstore_sales[[#This Row],[Discount]]&lt;=0.05,"0-5%",Suoerstore_sales[[#This Row],[Discount]]&lt;=0.1,"5-10%",Suoerstore_sales[[#This Row],[Discount]]&lt;=0.2,"10-20%",TRUE,"20%+")</f>
        <v>10-20%</v>
      </c>
      <c r="W177">
        <f>YEAR(Suoerstore_sales[[#This Row],[Order Date]])</f>
        <v>2014</v>
      </c>
      <c r="X177" t="str">
        <f>"Q"&amp;ROUNDUP(MONTH(Suoerstore_sales[[#This Row],[Order Date]])/3,0)</f>
        <v>Q3</v>
      </c>
      <c r="Y177">
        <f>MONTH(Suoerstore_sales[[#This Row],[Order Date]])</f>
        <v>9</v>
      </c>
    </row>
    <row r="178" spans="1:25" x14ac:dyDescent="0.2">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t="str" cm="1">
        <f t="array" ref="V178">_xlfn.IFS(Suoerstore_sales[[#This Row],[Discount]]&lt;=0.05,"0-5%",Suoerstore_sales[[#This Row],[Discount]]&lt;=0.1,"5-10%",Suoerstore_sales[[#This Row],[Discount]]&lt;=0.2,"10-20%",TRUE,"20%+")</f>
        <v>20%+</v>
      </c>
      <c r="W178">
        <f>YEAR(Suoerstore_sales[[#This Row],[Order Date]])</f>
        <v>2017</v>
      </c>
      <c r="X178" t="str">
        <f>"Q"&amp;ROUNDUP(MONTH(Suoerstore_sales[[#This Row],[Order Date]])/3,0)</f>
        <v>Q2</v>
      </c>
      <c r="Y178">
        <f>MONTH(Suoerstore_sales[[#This Row],[Order Date]])</f>
        <v>4</v>
      </c>
    </row>
    <row r="179" spans="1:25" x14ac:dyDescent="0.2">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t="str" cm="1">
        <f t="array" ref="V179">_xlfn.IFS(Suoerstore_sales[[#This Row],[Discount]]&lt;=0.05,"0-5%",Suoerstore_sales[[#This Row],[Discount]]&lt;=0.1,"5-10%",Suoerstore_sales[[#This Row],[Discount]]&lt;=0.2,"10-20%",TRUE,"20%+")</f>
        <v>20%+</v>
      </c>
      <c r="W179">
        <f>YEAR(Suoerstore_sales[[#This Row],[Order Date]])</f>
        <v>2015</v>
      </c>
      <c r="X179" t="str">
        <f>"Q"&amp;ROUNDUP(MONTH(Suoerstore_sales[[#This Row],[Order Date]])/3,0)</f>
        <v>Q4</v>
      </c>
      <c r="Y179">
        <f>MONTH(Suoerstore_sales[[#This Row],[Order Date]])</f>
        <v>11</v>
      </c>
    </row>
    <row r="180" spans="1:25" x14ac:dyDescent="0.2">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t="str" cm="1">
        <f t="array" ref="V180">_xlfn.IFS(Suoerstore_sales[[#This Row],[Discount]]&lt;=0.05,"0-5%",Suoerstore_sales[[#This Row],[Discount]]&lt;=0.1,"5-10%",Suoerstore_sales[[#This Row],[Discount]]&lt;=0.2,"10-20%",TRUE,"20%+")</f>
        <v>10-20%</v>
      </c>
      <c r="W180">
        <f>YEAR(Suoerstore_sales[[#This Row],[Order Date]])</f>
        <v>2015</v>
      </c>
      <c r="X180" t="str">
        <f>"Q"&amp;ROUNDUP(MONTH(Suoerstore_sales[[#This Row],[Order Date]])/3,0)</f>
        <v>Q4</v>
      </c>
      <c r="Y180">
        <f>MONTH(Suoerstore_sales[[#This Row],[Order Date]])</f>
        <v>11</v>
      </c>
    </row>
    <row r="181" spans="1:25" x14ac:dyDescent="0.2">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t="str" cm="1">
        <f t="array" ref="V181">_xlfn.IFS(Suoerstore_sales[[#This Row],[Discount]]&lt;=0.05,"0-5%",Suoerstore_sales[[#This Row],[Discount]]&lt;=0.1,"5-10%",Suoerstore_sales[[#This Row],[Discount]]&lt;=0.2,"10-20%",TRUE,"20%+")</f>
        <v>0-5%</v>
      </c>
      <c r="W181">
        <f>YEAR(Suoerstore_sales[[#This Row],[Order Date]])</f>
        <v>2015</v>
      </c>
      <c r="X181" t="str">
        <f>"Q"&amp;ROUNDUP(MONTH(Suoerstore_sales[[#This Row],[Order Date]])/3,0)</f>
        <v>Q4</v>
      </c>
      <c r="Y181">
        <f>MONTH(Suoerstore_sales[[#This Row],[Order Date]])</f>
        <v>12</v>
      </c>
    </row>
    <row r="182" spans="1:25" x14ac:dyDescent="0.2">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t="str" cm="1">
        <f t="array" ref="V182">_xlfn.IFS(Suoerstore_sales[[#This Row],[Discount]]&lt;=0.05,"0-5%",Suoerstore_sales[[#This Row],[Discount]]&lt;=0.1,"5-10%",Suoerstore_sales[[#This Row],[Discount]]&lt;=0.2,"10-20%",TRUE,"20%+")</f>
        <v>10-20%</v>
      </c>
      <c r="W182">
        <f>YEAR(Suoerstore_sales[[#This Row],[Order Date]])</f>
        <v>2014</v>
      </c>
      <c r="X182" t="str">
        <f>"Q"&amp;ROUNDUP(MONTH(Suoerstore_sales[[#This Row],[Order Date]])/3,0)</f>
        <v>Q4</v>
      </c>
      <c r="Y182">
        <f>MONTH(Suoerstore_sales[[#This Row],[Order Date]])</f>
        <v>12</v>
      </c>
    </row>
    <row r="183" spans="1:25" x14ac:dyDescent="0.2">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t="str" cm="1">
        <f t="array" ref="V183">_xlfn.IFS(Suoerstore_sales[[#This Row],[Discount]]&lt;=0.05,"0-5%",Suoerstore_sales[[#This Row],[Discount]]&lt;=0.1,"5-10%",Suoerstore_sales[[#This Row],[Discount]]&lt;=0.2,"10-20%",TRUE,"20%+")</f>
        <v>10-20%</v>
      </c>
      <c r="W183">
        <f>YEAR(Suoerstore_sales[[#This Row],[Order Date]])</f>
        <v>2014</v>
      </c>
      <c r="X183" t="str">
        <f>"Q"&amp;ROUNDUP(MONTH(Suoerstore_sales[[#This Row],[Order Date]])/3,0)</f>
        <v>Q4</v>
      </c>
      <c r="Y183">
        <f>MONTH(Suoerstore_sales[[#This Row],[Order Date]])</f>
        <v>12</v>
      </c>
    </row>
    <row r="184" spans="1:25" x14ac:dyDescent="0.2">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t="str" cm="1">
        <f t="array" ref="V184">_xlfn.IFS(Suoerstore_sales[[#This Row],[Discount]]&lt;=0.05,"0-5%",Suoerstore_sales[[#This Row],[Discount]]&lt;=0.1,"5-10%",Suoerstore_sales[[#This Row],[Discount]]&lt;=0.2,"10-20%",TRUE,"20%+")</f>
        <v>0-5%</v>
      </c>
      <c r="W184">
        <f>YEAR(Suoerstore_sales[[#This Row],[Order Date]])</f>
        <v>2014</v>
      </c>
      <c r="X184" t="str">
        <f>"Q"&amp;ROUNDUP(MONTH(Suoerstore_sales[[#This Row],[Order Date]])/3,0)</f>
        <v>Q4</v>
      </c>
      <c r="Y184">
        <f>MONTH(Suoerstore_sales[[#This Row],[Order Date]])</f>
        <v>11</v>
      </c>
    </row>
    <row r="185" spans="1:25" x14ac:dyDescent="0.2">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t="str" cm="1">
        <f t="array" ref="V185">_xlfn.IFS(Suoerstore_sales[[#This Row],[Discount]]&lt;=0.05,"0-5%",Suoerstore_sales[[#This Row],[Discount]]&lt;=0.1,"5-10%",Suoerstore_sales[[#This Row],[Discount]]&lt;=0.2,"10-20%",TRUE,"20%+")</f>
        <v>0-5%</v>
      </c>
      <c r="W185">
        <f>YEAR(Suoerstore_sales[[#This Row],[Order Date]])</f>
        <v>2014</v>
      </c>
      <c r="X185" t="str">
        <f>"Q"&amp;ROUNDUP(MONTH(Suoerstore_sales[[#This Row],[Order Date]])/3,0)</f>
        <v>Q4</v>
      </c>
      <c r="Y185">
        <f>MONTH(Suoerstore_sales[[#This Row],[Order Date]])</f>
        <v>11</v>
      </c>
    </row>
    <row r="186" spans="1:25" x14ac:dyDescent="0.2">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t="str" cm="1">
        <f t="array" ref="V186">_xlfn.IFS(Suoerstore_sales[[#This Row],[Discount]]&lt;=0.05,"0-5%",Suoerstore_sales[[#This Row],[Discount]]&lt;=0.1,"5-10%",Suoerstore_sales[[#This Row],[Discount]]&lt;=0.2,"10-20%",TRUE,"20%+")</f>
        <v>0-5%</v>
      </c>
      <c r="W186">
        <f>YEAR(Suoerstore_sales[[#This Row],[Order Date]])</f>
        <v>2014</v>
      </c>
      <c r="X186" t="str">
        <f>"Q"&amp;ROUNDUP(MONTH(Suoerstore_sales[[#This Row],[Order Date]])/3,0)</f>
        <v>Q4</v>
      </c>
      <c r="Y186">
        <f>MONTH(Suoerstore_sales[[#This Row],[Order Date]])</f>
        <v>11</v>
      </c>
    </row>
    <row r="187" spans="1:25" x14ac:dyDescent="0.2">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t="str" cm="1">
        <f t="array" ref="V187">_xlfn.IFS(Suoerstore_sales[[#This Row],[Discount]]&lt;=0.05,"0-5%",Suoerstore_sales[[#This Row],[Discount]]&lt;=0.1,"5-10%",Suoerstore_sales[[#This Row],[Discount]]&lt;=0.2,"10-20%",TRUE,"20%+")</f>
        <v>0-5%</v>
      </c>
      <c r="W187">
        <f>YEAR(Suoerstore_sales[[#This Row],[Order Date]])</f>
        <v>2016</v>
      </c>
      <c r="X187" t="str">
        <f>"Q"&amp;ROUNDUP(MONTH(Suoerstore_sales[[#This Row],[Order Date]])/3,0)</f>
        <v>Q4</v>
      </c>
      <c r="Y187">
        <f>MONTH(Suoerstore_sales[[#This Row],[Order Date]])</f>
        <v>11</v>
      </c>
    </row>
    <row r="188" spans="1:25" x14ac:dyDescent="0.2">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t="str" cm="1">
        <f t="array" ref="V188">_xlfn.IFS(Suoerstore_sales[[#This Row],[Discount]]&lt;=0.05,"0-5%",Suoerstore_sales[[#This Row],[Discount]]&lt;=0.1,"5-10%",Suoerstore_sales[[#This Row],[Discount]]&lt;=0.2,"10-20%",TRUE,"20%+")</f>
        <v>0-5%</v>
      </c>
      <c r="W188">
        <f>YEAR(Suoerstore_sales[[#This Row],[Order Date]])</f>
        <v>2014</v>
      </c>
      <c r="X188" t="str">
        <f>"Q"&amp;ROUNDUP(MONTH(Suoerstore_sales[[#This Row],[Order Date]])/3,0)</f>
        <v>Q3</v>
      </c>
      <c r="Y188">
        <f>MONTH(Suoerstore_sales[[#This Row],[Order Date]])</f>
        <v>8</v>
      </c>
    </row>
    <row r="189" spans="1:25" x14ac:dyDescent="0.2">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t="str" cm="1">
        <f t="array" ref="V189">_xlfn.IFS(Suoerstore_sales[[#This Row],[Discount]]&lt;=0.05,"0-5%",Suoerstore_sales[[#This Row],[Discount]]&lt;=0.1,"5-10%",Suoerstore_sales[[#This Row],[Discount]]&lt;=0.2,"10-20%",TRUE,"20%+")</f>
        <v>10-20%</v>
      </c>
      <c r="W189">
        <f>YEAR(Suoerstore_sales[[#This Row],[Order Date]])</f>
        <v>2016</v>
      </c>
      <c r="X189" t="str">
        <f>"Q"&amp;ROUNDUP(MONTH(Suoerstore_sales[[#This Row],[Order Date]])/3,0)</f>
        <v>Q3</v>
      </c>
      <c r="Y189">
        <f>MONTH(Suoerstore_sales[[#This Row],[Order Date]])</f>
        <v>7</v>
      </c>
    </row>
    <row r="190" spans="1:25" x14ac:dyDescent="0.2">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t="str" cm="1">
        <f t="array" ref="V190">_xlfn.IFS(Suoerstore_sales[[#This Row],[Discount]]&lt;=0.05,"0-5%",Suoerstore_sales[[#This Row],[Discount]]&lt;=0.1,"5-10%",Suoerstore_sales[[#This Row],[Discount]]&lt;=0.2,"10-20%",TRUE,"20%+")</f>
        <v>10-20%</v>
      </c>
      <c r="W190">
        <f>YEAR(Suoerstore_sales[[#This Row],[Order Date]])</f>
        <v>2016</v>
      </c>
      <c r="X190" t="str">
        <f>"Q"&amp;ROUNDUP(MONTH(Suoerstore_sales[[#This Row],[Order Date]])/3,0)</f>
        <v>Q3</v>
      </c>
      <c r="Y190">
        <f>MONTH(Suoerstore_sales[[#This Row],[Order Date]])</f>
        <v>7</v>
      </c>
    </row>
    <row r="191" spans="1:25" x14ac:dyDescent="0.2">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t="str" cm="1">
        <f t="array" ref="V191">_xlfn.IFS(Suoerstore_sales[[#This Row],[Discount]]&lt;=0.05,"0-5%",Suoerstore_sales[[#This Row],[Discount]]&lt;=0.1,"5-10%",Suoerstore_sales[[#This Row],[Discount]]&lt;=0.2,"10-20%",TRUE,"20%+")</f>
        <v>10-20%</v>
      </c>
      <c r="W191">
        <f>YEAR(Suoerstore_sales[[#This Row],[Order Date]])</f>
        <v>2015</v>
      </c>
      <c r="X191" t="str">
        <f>"Q"&amp;ROUNDUP(MONTH(Suoerstore_sales[[#This Row],[Order Date]])/3,0)</f>
        <v>Q4</v>
      </c>
      <c r="Y191">
        <f>MONTH(Suoerstore_sales[[#This Row],[Order Date]])</f>
        <v>10</v>
      </c>
    </row>
    <row r="192" spans="1:25" x14ac:dyDescent="0.2">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t="str" cm="1">
        <f t="array" ref="V192">_xlfn.IFS(Suoerstore_sales[[#This Row],[Discount]]&lt;=0.05,"0-5%",Suoerstore_sales[[#This Row],[Discount]]&lt;=0.1,"5-10%",Suoerstore_sales[[#This Row],[Discount]]&lt;=0.2,"10-20%",TRUE,"20%+")</f>
        <v>0-5%</v>
      </c>
      <c r="W192">
        <f>YEAR(Suoerstore_sales[[#This Row],[Order Date]])</f>
        <v>2015</v>
      </c>
      <c r="X192" t="str">
        <f>"Q"&amp;ROUNDUP(MONTH(Suoerstore_sales[[#This Row],[Order Date]])/3,0)</f>
        <v>Q4</v>
      </c>
      <c r="Y192">
        <f>MONTH(Suoerstore_sales[[#This Row],[Order Date]])</f>
        <v>10</v>
      </c>
    </row>
    <row r="193" spans="1:25" x14ac:dyDescent="0.2">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t="str" cm="1">
        <f t="array" ref="V193">_xlfn.IFS(Suoerstore_sales[[#This Row],[Discount]]&lt;=0.05,"0-5%",Suoerstore_sales[[#This Row],[Discount]]&lt;=0.1,"5-10%",Suoerstore_sales[[#This Row],[Discount]]&lt;=0.2,"10-20%",TRUE,"20%+")</f>
        <v>0-5%</v>
      </c>
      <c r="W193">
        <f>YEAR(Suoerstore_sales[[#This Row],[Order Date]])</f>
        <v>2015</v>
      </c>
      <c r="X193" t="str">
        <f>"Q"&amp;ROUNDUP(MONTH(Suoerstore_sales[[#This Row],[Order Date]])/3,0)</f>
        <v>Q4</v>
      </c>
      <c r="Y193">
        <f>MONTH(Suoerstore_sales[[#This Row],[Order Date]])</f>
        <v>10</v>
      </c>
    </row>
    <row r="194" spans="1:25" x14ac:dyDescent="0.2">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t="str" cm="1">
        <f t="array" ref="V194">_xlfn.IFS(Suoerstore_sales[[#This Row],[Discount]]&lt;=0.05,"0-5%",Suoerstore_sales[[#This Row],[Discount]]&lt;=0.1,"5-10%",Suoerstore_sales[[#This Row],[Discount]]&lt;=0.2,"10-20%",TRUE,"20%+")</f>
        <v>10-20%</v>
      </c>
      <c r="W194">
        <f>YEAR(Suoerstore_sales[[#This Row],[Order Date]])</f>
        <v>2015</v>
      </c>
      <c r="X194" t="str">
        <f>"Q"&amp;ROUNDUP(MONTH(Suoerstore_sales[[#This Row],[Order Date]])/3,0)</f>
        <v>Q4</v>
      </c>
      <c r="Y194">
        <f>MONTH(Suoerstore_sales[[#This Row],[Order Date]])</f>
        <v>10</v>
      </c>
    </row>
    <row r="195" spans="1:25" x14ac:dyDescent="0.2">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t="str" cm="1">
        <f t="array" ref="V195">_xlfn.IFS(Suoerstore_sales[[#This Row],[Discount]]&lt;=0.05,"0-5%",Suoerstore_sales[[#This Row],[Discount]]&lt;=0.1,"5-10%",Suoerstore_sales[[#This Row],[Discount]]&lt;=0.2,"10-20%",TRUE,"20%+")</f>
        <v>0-5%</v>
      </c>
      <c r="W195">
        <f>YEAR(Suoerstore_sales[[#This Row],[Order Date]])</f>
        <v>2015</v>
      </c>
      <c r="X195" t="str">
        <f>"Q"&amp;ROUNDUP(MONTH(Suoerstore_sales[[#This Row],[Order Date]])/3,0)</f>
        <v>Q4</v>
      </c>
      <c r="Y195">
        <f>MONTH(Suoerstore_sales[[#This Row],[Order Date]])</f>
        <v>10</v>
      </c>
    </row>
    <row r="196" spans="1:25" x14ac:dyDescent="0.2">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t="str" cm="1">
        <f t="array" ref="V196">_xlfn.IFS(Suoerstore_sales[[#This Row],[Discount]]&lt;=0.05,"0-5%",Suoerstore_sales[[#This Row],[Discount]]&lt;=0.1,"5-10%",Suoerstore_sales[[#This Row],[Discount]]&lt;=0.2,"10-20%",TRUE,"20%+")</f>
        <v>0-5%</v>
      </c>
      <c r="W196">
        <f>YEAR(Suoerstore_sales[[#This Row],[Order Date]])</f>
        <v>2015</v>
      </c>
      <c r="X196" t="str">
        <f>"Q"&amp;ROUNDUP(MONTH(Suoerstore_sales[[#This Row],[Order Date]])/3,0)</f>
        <v>Q4</v>
      </c>
      <c r="Y196">
        <f>MONTH(Suoerstore_sales[[#This Row],[Order Date]])</f>
        <v>10</v>
      </c>
    </row>
    <row r="197" spans="1:25" x14ac:dyDescent="0.2">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t="str" cm="1">
        <f t="array" ref="V197">_xlfn.IFS(Suoerstore_sales[[#This Row],[Discount]]&lt;=0.05,"0-5%",Suoerstore_sales[[#This Row],[Discount]]&lt;=0.1,"5-10%",Suoerstore_sales[[#This Row],[Discount]]&lt;=0.2,"10-20%",TRUE,"20%+")</f>
        <v>10-20%</v>
      </c>
      <c r="W197">
        <f>YEAR(Suoerstore_sales[[#This Row],[Order Date]])</f>
        <v>2014</v>
      </c>
      <c r="X197" t="str">
        <f>"Q"&amp;ROUNDUP(MONTH(Suoerstore_sales[[#This Row],[Order Date]])/3,0)</f>
        <v>Q1</v>
      </c>
      <c r="Y197">
        <f>MONTH(Suoerstore_sales[[#This Row],[Order Date]])</f>
        <v>3</v>
      </c>
    </row>
    <row r="198" spans="1:25" x14ac:dyDescent="0.2">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t="str" cm="1">
        <f t="array" ref="V198">_xlfn.IFS(Suoerstore_sales[[#This Row],[Discount]]&lt;=0.05,"0-5%",Suoerstore_sales[[#This Row],[Discount]]&lt;=0.1,"5-10%",Suoerstore_sales[[#This Row],[Discount]]&lt;=0.2,"10-20%",TRUE,"20%+")</f>
        <v>10-20%</v>
      </c>
      <c r="W198">
        <f>YEAR(Suoerstore_sales[[#This Row],[Order Date]])</f>
        <v>2014</v>
      </c>
      <c r="X198" t="str">
        <f>"Q"&amp;ROUNDUP(MONTH(Suoerstore_sales[[#This Row],[Order Date]])/3,0)</f>
        <v>Q1</v>
      </c>
      <c r="Y198">
        <f>MONTH(Suoerstore_sales[[#This Row],[Order Date]])</f>
        <v>3</v>
      </c>
    </row>
    <row r="199" spans="1:25" x14ac:dyDescent="0.2">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t="str" cm="1">
        <f t="array" ref="V199">_xlfn.IFS(Suoerstore_sales[[#This Row],[Discount]]&lt;=0.05,"0-5%",Suoerstore_sales[[#This Row],[Discount]]&lt;=0.1,"5-10%",Suoerstore_sales[[#This Row],[Discount]]&lt;=0.2,"10-20%",TRUE,"20%+")</f>
        <v>0-5%</v>
      </c>
      <c r="W199">
        <f>YEAR(Suoerstore_sales[[#This Row],[Order Date]])</f>
        <v>2017</v>
      </c>
      <c r="X199" t="str">
        <f>"Q"&amp;ROUNDUP(MONTH(Suoerstore_sales[[#This Row],[Order Date]])/3,0)</f>
        <v>Q4</v>
      </c>
      <c r="Y199">
        <f>MONTH(Suoerstore_sales[[#This Row],[Order Date]])</f>
        <v>11</v>
      </c>
    </row>
    <row r="200" spans="1:25" x14ac:dyDescent="0.2">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t="str" cm="1">
        <f t="array" ref="V200">_xlfn.IFS(Suoerstore_sales[[#This Row],[Discount]]&lt;=0.05,"0-5%",Suoerstore_sales[[#This Row],[Discount]]&lt;=0.1,"5-10%",Suoerstore_sales[[#This Row],[Discount]]&lt;=0.2,"10-20%",TRUE,"20%+")</f>
        <v>20%+</v>
      </c>
      <c r="W200">
        <f>YEAR(Suoerstore_sales[[#This Row],[Order Date]])</f>
        <v>2017</v>
      </c>
      <c r="X200" t="str">
        <f>"Q"&amp;ROUNDUP(MONTH(Suoerstore_sales[[#This Row],[Order Date]])/3,0)</f>
        <v>Q3</v>
      </c>
      <c r="Y200">
        <f>MONTH(Suoerstore_sales[[#This Row],[Order Date]])</f>
        <v>7</v>
      </c>
    </row>
    <row r="201" spans="1:25" x14ac:dyDescent="0.2">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t="str" cm="1">
        <f t="array" ref="V201">_xlfn.IFS(Suoerstore_sales[[#This Row],[Discount]]&lt;=0.05,"0-5%",Suoerstore_sales[[#This Row],[Discount]]&lt;=0.1,"5-10%",Suoerstore_sales[[#This Row],[Discount]]&lt;=0.2,"10-20%",TRUE,"20%+")</f>
        <v>10-20%</v>
      </c>
      <c r="W201">
        <f>YEAR(Suoerstore_sales[[#This Row],[Order Date]])</f>
        <v>2017</v>
      </c>
      <c r="X201" t="str">
        <f>"Q"&amp;ROUNDUP(MONTH(Suoerstore_sales[[#This Row],[Order Date]])/3,0)</f>
        <v>Q3</v>
      </c>
      <c r="Y201">
        <f>MONTH(Suoerstore_sales[[#This Row],[Order Date]])</f>
        <v>7</v>
      </c>
    </row>
    <row r="202" spans="1:25" x14ac:dyDescent="0.2">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t="str" cm="1">
        <f t="array" ref="V202">_xlfn.IFS(Suoerstore_sales[[#This Row],[Discount]]&lt;=0.05,"0-5%",Suoerstore_sales[[#This Row],[Discount]]&lt;=0.1,"5-10%",Suoerstore_sales[[#This Row],[Discount]]&lt;=0.2,"10-20%",TRUE,"20%+")</f>
        <v>10-20%</v>
      </c>
      <c r="W202">
        <f>YEAR(Suoerstore_sales[[#This Row],[Order Date]])</f>
        <v>2017</v>
      </c>
      <c r="X202" t="str">
        <f>"Q"&amp;ROUNDUP(MONTH(Suoerstore_sales[[#This Row],[Order Date]])/3,0)</f>
        <v>Q2</v>
      </c>
      <c r="Y202">
        <f>MONTH(Suoerstore_sales[[#This Row],[Order Date]])</f>
        <v>6</v>
      </c>
    </row>
    <row r="203" spans="1:25" x14ac:dyDescent="0.2">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t="str" cm="1">
        <f t="array" ref="V203">_xlfn.IFS(Suoerstore_sales[[#This Row],[Discount]]&lt;=0.05,"0-5%",Suoerstore_sales[[#This Row],[Discount]]&lt;=0.1,"5-10%",Suoerstore_sales[[#This Row],[Discount]]&lt;=0.2,"10-20%",TRUE,"20%+")</f>
        <v>20%+</v>
      </c>
      <c r="W203">
        <f>YEAR(Suoerstore_sales[[#This Row],[Order Date]])</f>
        <v>2014</v>
      </c>
      <c r="X203" t="str">
        <f>"Q"&amp;ROUNDUP(MONTH(Suoerstore_sales[[#This Row],[Order Date]])/3,0)</f>
        <v>Q3</v>
      </c>
      <c r="Y203">
        <f>MONTH(Suoerstore_sales[[#This Row],[Order Date]])</f>
        <v>8</v>
      </c>
    </row>
    <row r="204" spans="1:25" x14ac:dyDescent="0.2">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t="str" cm="1">
        <f t="array" ref="V204">_xlfn.IFS(Suoerstore_sales[[#This Row],[Discount]]&lt;=0.05,"0-5%",Suoerstore_sales[[#This Row],[Discount]]&lt;=0.1,"5-10%",Suoerstore_sales[[#This Row],[Discount]]&lt;=0.2,"10-20%",TRUE,"20%+")</f>
        <v>10-20%</v>
      </c>
      <c r="W204">
        <f>YEAR(Suoerstore_sales[[#This Row],[Order Date]])</f>
        <v>2014</v>
      </c>
      <c r="X204" t="str">
        <f>"Q"&amp;ROUNDUP(MONTH(Suoerstore_sales[[#This Row],[Order Date]])/3,0)</f>
        <v>Q3</v>
      </c>
      <c r="Y204">
        <f>MONTH(Suoerstore_sales[[#This Row],[Order Date]])</f>
        <v>8</v>
      </c>
    </row>
    <row r="205" spans="1:25" x14ac:dyDescent="0.2">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t="str" cm="1">
        <f t="array" ref="V205">_xlfn.IFS(Suoerstore_sales[[#This Row],[Discount]]&lt;=0.05,"0-5%",Suoerstore_sales[[#This Row],[Discount]]&lt;=0.1,"5-10%",Suoerstore_sales[[#This Row],[Discount]]&lt;=0.2,"10-20%",TRUE,"20%+")</f>
        <v>20%+</v>
      </c>
      <c r="W205">
        <f>YEAR(Suoerstore_sales[[#This Row],[Order Date]])</f>
        <v>2017</v>
      </c>
      <c r="X205" t="str">
        <f>"Q"&amp;ROUNDUP(MONTH(Suoerstore_sales[[#This Row],[Order Date]])/3,0)</f>
        <v>Q4</v>
      </c>
      <c r="Y205">
        <f>MONTH(Suoerstore_sales[[#This Row],[Order Date]])</f>
        <v>12</v>
      </c>
    </row>
    <row r="206" spans="1:25" x14ac:dyDescent="0.2">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t="str" cm="1">
        <f t="array" ref="V206">_xlfn.IFS(Suoerstore_sales[[#This Row],[Discount]]&lt;=0.05,"0-5%",Suoerstore_sales[[#This Row],[Discount]]&lt;=0.1,"5-10%",Suoerstore_sales[[#This Row],[Discount]]&lt;=0.2,"10-20%",TRUE,"20%+")</f>
        <v>10-20%</v>
      </c>
      <c r="W206">
        <f>YEAR(Suoerstore_sales[[#This Row],[Order Date]])</f>
        <v>2017</v>
      </c>
      <c r="X206" t="str">
        <f>"Q"&amp;ROUNDUP(MONTH(Suoerstore_sales[[#This Row],[Order Date]])/3,0)</f>
        <v>Q2</v>
      </c>
      <c r="Y206">
        <f>MONTH(Suoerstore_sales[[#This Row],[Order Date]])</f>
        <v>6</v>
      </c>
    </row>
    <row r="207" spans="1:25" x14ac:dyDescent="0.2">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t="str" cm="1">
        <f t="array" ref="V207">_xlfn.IFS(Suoerstore_sales[[#This Row],[Discount]]&lt;=0.05,"0-5%",Suoerstore_sales[[#This Row],[Discount]]&lt;=0.1,"5-10%",Suoerstore_sales[[#This Row],[Discount]]&lt;=0.2,"10-20%",TRUE,"20%+")</f>
        <v>10-20%</v>
      </c>
      <c r="W207">
        <f>YEAR(Suoerstore_sales[[#This Row],[Order Date]])</f>
        <v>2017</v>
      </c>
      <c r="X207" t="str">
        <f>"Q"&amp;ROUNDUP(MONTH(Suoerstore_sales[[#This Row],[Order Date]])/3,0)</f>
        <v>Q4</v>
      </c>
      <c r="Y207">
        <f>MONTH(Suoerstore_sales[[#This Row],[Order Date]])</f>
        <v>12</v>
      </c>
    </row>
    <row r="208" spans="1:25" x14ac:dyDescent="0.2">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t="str" cm="1">
        <f t="array" ref="V208">_xlfn.IFS(Suoerstore_sales[[#This Row],[Discount]]&lt;=0.05,"0-5%",Suoerstore_sales[[#This Row],[Discount]]&lt;=0.1,"5-10%",Suoerstore_sales[[#This Row],[Discount]]&lt;=0.2,"10-20%",TRUE,"20%+")</f>
        <v>0-5%</v>
      </c>
      <c r="W208">
        <f>YEAR(Suoerstore_sales[[#This Row],[Order Date]])</f>
        <v>2017</v>
      </c>
      <c r="X208" t="str">
        <f>"Q"&amp;ROUNDUP(MONTH(Suoerstore_sales[[#This Row],[Order Date]])/3,0)</f>
        <v>Q4</v>
      </c>
      <c r="Y208">
        <f>MONTH(Suoerstore_sales[[#This Row],[Order Date]])</f>
        <v>12</v>
      </c>
    </row>
    <row r="209" spans="1:25" x14ac:dyDescent="0.2">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t="str" cm="1">
        <f t="array" ref="V209">_xlfn.IFS(Suoerstore_sales[[#This Row],[Discount]]&lt;=0.05,"0-5%",Suoerstore_sales[[#This Row],[Discount]]&lt;=0.1,"5-10%",Suoerstore_sales[[#This Row],[Discount]]&lt;=0.2,"10-20%",TRUE,"20%+")</f>
        <v>0-5%</v>
      </c>
      <c r="W209">
        <f>YEAR(Suoerstore_sales[[#This Row],[Order Date]])</f>
        <v>2017</v>
      </c>
      <c r="X209" t="str">
        <f>"Q"&amp;ROUNDUP(MONTH(Suoerstore_sales[[#This Row],[Order Date]])/3,0)</f>
        <v>Q4</v>
      </c>
      <c r="Y209">
        <f>MONTH(Suoerstore_sales[[#This Row],[Order Date]])</f>
        <v>12</v>
      </c>
    </row>
    <row r="210" spans="1:25" x14ac:dyDescent="0.2">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t="str" cm="1">
        <f t="array" ref="V210">_xlfn.IFS(Suoerstore_sales[[#This Row],[Discount]]&lt;=0.05,"0-5%",Suoerstore_sales[[#This Row],[Discount]]&lt;=0.1,"5-10%",Suoerstore_sales[[#This Row],[Discount]]&lt;=0.2,"10-20%",TRUE,"20%+")</f>
        <v>0-5%</v>
      </c>
      <c r="W210">
        <f>YEAR(Suoerstore_sales[[#This Row],[Order Date]])</f>
        <v>2017</v>
      </c>
      <c r="X210" t="str">
        <f>"Q"&amp;ROUNDUP(MONTH(Suoerstore_sales[[#This Row],[Order Date]])/3,0)</f>
        <v>Q4</v>
      </c>
      <c r="Y210">
        <f>MONTH(Suoerstore_sales[[#This Row],[Order Date]])</f>
        <v>12</v>
      </c>
    </row>
    <row r="211" spans="1:25" x14ac:dyDescent="0.2">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t="str" cm="1">
        <f t="array" ref="V211">_xlfn.IFS(Suoerstore_sales[[#This Row],[Discount]]&lt;=0.05,"0-5%",Suoerstore_sales[[#This Row],[Discount]]&lt;=0.1,"5-10%",Suoerstore_sales[[#This Row],[Discount]]&lt;=0.2,"10-20%",TRUE,"20%+")</f>
        <v>0-5%</v>
      </c>
      <c r="W211">
        <f>YEAR(Suoerstore_sales[[#This Row],[Order Date]])</f>
        <v>2017</v>
      </c>
      <c r="X211" t="str">
        <f>"Q"&amp;ROUNDUP(MONTH(Suoerstore_sales[[#This Row],[Order Date]])/3,0)</f>
        <v>Q4</v>
      </c>
      <c r="Y211">
        <f>MONTH(Suoerstore_sales[[#This Row],[Order Date]])</f>
        <v>12</v>
      </c>
    </row>
    <row r="212" spans="1:25" x14ac:dyDescent="0.2">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t="str" cm="1">
        <f t="array" ref="V212">_xlfn.IFS(Suoerstore_sales[[#This Row],[Discount]]&lt;=0.05,"0-5%",Suoerstore_sales[[#This Row],[Discount]]&lt;=0.1,"5-10%",Suoerstore_sales[[#This Row],[Discount]]&lt;=0.2,"10-20%",TRUE,"20%+")</f>
        <v>0-5%</v>
      </c>
      <c r="W212">
        <f>YEAR(Suoerstore_sales[[#This Row],[Order Date]])</f>
        <v>2017</v>
      </c>
      <c r="X212" t="str">
        <f>"Q"&amp;ROUNDUP(MONTH(Suoerstore_sales[[#This Row],[Order Date]])/3,0)</f>
        <v>Q4</v>
      </c>
      <c r="Y212">
        <f>MONTH(Suoerstore_sales[[#This Row],[Order Date]])</f>
        <v>12</v>
      </c>
    </row>
    <row r="213" spans="1:25" x14ac:dyDescent="0.2">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t="str" cm="1">
        <f t="array" ref="V213">_xlfn.IFS(Suoerstore_sales[[#This Row],[Discount]]&lt;=0.05,"0-5%",Suoerstore_sales[[#This Row],[Discount]]&lt;=0.1,"5-10%",Suoerstore_sales[[#This Row],[Discount]]&lt;=0.2,"10-20%",TRUE,"20%+")</f>
        <v>10-20%</v>
      </c>
      <c r="W213">
        <f>YEAR(Suoerstore_sales[[#This Row],[Order Date]])</f>
        <v>2015</v>
      </c>
      <c r="X213" t="str">
        <f>"Q"&amp;ROUNDUP(MONTH(Suoerstore_sales[[#This Row],[Order Date]])/3,0)</f>
        <v>Q1</v>
      </c>
      <c r="Y213">
        <f>MONTH(Suoerstore_sales[[#This Row],[Order Date]])</f>
        <v>2</v>
      </c>
    </row>
    <row r="214" spans="1:25" x14ac:dyDescent="0.2">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t="str" cm="1">
        <f t="array" ref="V214">_xlfn.IFS(Suoerstore_sales[[#This Row],[Discount]]&lt;=0.05,"0-5%",Suoerstore_sales[[#This Row],[Discount]]&lt;=0.1,"5-10%",Suoerstore_sales[[#This Row],[Discount]]&lt;=0.2,"10-20%",TRUE,"20%+")</f>
        <v>10-20%</v>
      </c>
      <c r="W214">
        <f>YEAR(Suoerstore_sales[[#This Row],[Order Date]])</f>
        <v>2015</v>
      </c>
      <c r="X214" t="str">
        <f>"Q"&amp;ROUNDUP(MONTH(Suoerstore_sales[[#This Row],[Order Date]])/3,0)</f>
        <v>Q1</v>
      </c>
      <c r="Y214">
        <f>MONTH(Suoerstore_sales[[#This Row],[Order Date]])</f>
        <v>1</v>
      </c>
    </row>
    <row r="215" spans="1:25" x14ac:dyDescent="0.2">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t="str" cm="1">
        <f t="array" ref="V215">_xlfn.IFS(Suoerstore_sales[[#This Row],[Discount]]&lt;=0.05,"0-5%",Suoerstore_sales[[#This Row],[Discount]]&lt;=0.1,"5-10%",Suoerstore_sales[[#This Row],[Discount]]&lt;=0.2,"10-20%",TRUE,"20%+")</f>
        <v>20%+</v>
      </c>
      <c r="W215">
        <f>YEAR(Suoerstore_sales[[#This Row],[Order Date]])</f>
        <v>2015</v>
      </c>
      <c r="X215" t="str">
        <f>"Q"&amp;ROUNDUP(MONTH(Suoerstore_sales[[#This Row],[Order Date]])/3,0)</f>
        <v>Q1</v>
      </c>
      <c r="Y215">
        <f>MONTH(Suoerstore_sales[[#This Row],[Order Date]])</f>
        <v>1</v>
      </c>
    </row>
    <row r="216" spans="1:25" x14ac:dyDescent="0.2">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t="str" cm="1">
        <f t="array" ref="V216">_xlfn.IFS(Suoerstore_sales[[#This Row],[Discount]]&lt;=0.05,"0-5%",Suoerstore_sales[[#This Row],[Discount]]&lt;=0.1,"5-10%",Suoerstore_sales[[#This Row],[Discount]]&lt;=0.2,"10-20%",TRUE,"20%+")</f>
        <v>20%+</v>
      </c>
      <c r="W216">
        <f>YEAR(Suoerstore_sales[[#This Row],[Order Date]])</f>
        <v>2015</v>
      </c>
      <c r="X216" t="str">
        <f>"Q"&amp;ROUNDUP(MONTH(Suoerstore_sales[[#This Row],[Order Date]])/3,0)</f>
        <v>Q1</v>
      </c>
      <c r="Y216">
        <f>MONTH(Suoerstore_sales[[#This Row],[Order Date]])</f>
        <v>1</v>
      </c>
    </row>
    <row r="217" spans="1:25" x14ac:dyDescent="0.2">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t="str" cm="1">
        <f t="array" ref="V217">_xlfn.IFS(Suoerstore_sales[[#This Row],[Discount]]&lt;=0.05,"0-5%",Suoerstore_sales[[#This Row],[Discount]]&lt;=0.1,"5-10%",Suoerstore_sales[[#This Row],[Discount]]&lt;=0.2,"10-20%",TRUE,"20%+")</f>
        <v>20%+</v>
      </c>
      <c r="W217">
        <f>YEAR(Suoerstore_sales[[#This Row],[Order Date]])</f>
        <v>2015</v>
      </c>
      <c r="X217" t="str">
        <f>"Q"&amp;ROUNDUP(MONTH(Suoerstore_sales[[#This Row],[Order Date]])/3,0)</f>
        <v>Q1</v>
      </c>
      <c r="Y217">
        <f>MONTH(Suoerstore_sales[[#This Row],[Order Date]])</f>
        <v>1</v>
      </c>
    </row>
    <row r="218" spans="1:25" x14ac:dyDescent="0.2">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t="str" cm="1">
        <f t="array" ref="V218">_xlfn.IFS(Suoerstore_sales[[#This Row],[Discount]]&lt;=0.05,"0-5%",Suoerstore_sales[[#This Row],[Discount]]&lt;=0.1,"5-10%",Suoerstore_sales[[#This Row],[Discount]]&lt;=0.2,"10-20%",TRUE,"20%+")</f>
        <v>10-20%</v>
      </c>
      <c r="W218">
        <f>YEAR(Suoerstore_sales[[#This Row],[Order Date]])</f>
        <v>2015</v>
      </c>
      <c r="X218" t="str">
        <f>"Q"&amp;ROUNDUP(MONTH(Suoerstore_sales[[#This Row],[Order Date]])/3,0)</f>
        <v>Q1</v>
      </c>
      <c r="Y218">
        <f>MONTH(Suoerstore_sales[[#This Row],[Order Date]])</f>
        <v>1</v>
      </c>
    </row>
    <row r="219" spans="1:25" x14ac:dyDescent="0.2">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t="str" cm="1">
        <f t="array" ref="V219">_xlfn.IFS(Suoerstore_sales[[#This Row],[Discount]]&lt;=0.05,"0-5%",Suoerstore_sales[[#This Row],[Discount]]&lt;=0.1,"5-10%",Suoerstore_sales[[#This Row],[Discount]]&lt;=0.2,"10-20%",TRUE,"20%+")</f>
        <v>0-5%</v>
      </c>
      <c r="W219">
        <f>YEAR(Suoerstore_sales[[#This Row],[Order Date]])</f>
        <v>2016</v>
      </c>
      <c r="X219" t="str">
        <f>"Q"&amp;ROUNDUP(MONTH(Suoerstore_sales[[#This Row],[Order Date]])/3,0)</f>
        <v>Q4</v>
      </c>
      <c r="Y219">
        <f>MONTH(Suoerstore_sales[[#This Row],[Order Date]])</f>
        <v>10</v>
      </c>
    </row>
    <row r="220" spans="1:25" x14ac:dyDescent="0.2">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t="str" cm="1">
        <f t="array" ref="V220">_xlfn.IFS(Suoerstore_sales[[#This Row],[Discount]]&lt;=0.05,"0-5%",Suoerstore_sales[[#This Row],[Discount]]&lt;=0.1,"5-10%",Suoerstore_sales[[#This Row],[Discount]]&lt;=0.2,"10-20%",TRUE,"20%+")</f>
        <v>10-20%</v>
      </c>
      <c r="W220">
        <f>YEAR(Suoerstore_sales[[#This Row],[Order Date]])</f>
        <v>2016</v>
      </c>
      <c r="X220" t="str">
        <f>"Q"&amp;ROUNDUP(MONTH(Suoerstore_sales[[#This Row],[Order Date]])/3,0)</f>
        <v>Q4</v>
      </c>
      <c r="Y220">
        <f>MONTH(Suoerstore_sales[[#This Row],[Order Date]])</f>
        <v>10</v>
      </c>
    </row>
    <row r="221" spans="1:25" x14ac:dyDescent="0.2">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t="str" cm="1">
        <f t="array" ref="V221">_xlfn.IFS(Suoerstore_sales[[#This Row],[Discount]]&lt;=0.05,"0-5%",Suoerstore_sales[[#This Row],[Discount]]&lt;=0.1,"5-10%",Suoerstore_sales[[#This Row],[Discount]]&lt;=0.2,"10-20%",TRUE,"20%+")</f>
        <v>10-20%</v>
      </c>
      <c r="W221">
        <f>YEAR(Suoerstore_sales[[#This Row],[Order Date]])</f>
        <v>2015</v>
      </c>
      <c r="X221" t="str">
        <f>"Q"&amp;ROUNDUP(MONTH(Suoerstore_sales[[#This Row],[Order Date]])/3,0)</f>
        <v>Q4</v>
      </c>
      <c r="Y221">
        <f>MONTH(Suoerstore_sales[[#This Row],[Order Date]])</f>
        <v>12</v>
      </c>
    </row>
    <row r="222" spans="1:25" x14ac:dyDescent="0.2">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t="str" cm="1">
        <f t="array" ref="V222">_xlfn.IFS(Suoerstore_sales[[#This Row],[Discount]]&lt;=0.05,"0-5%",Suoerstore_sales[[#This Row],[Discount]]&lt;=0.1,"5-10%",Suoerstore_sales[[#This Row],[Discount]]&lt;=0.2,"10-20%",TRUE,"20%+")</f>
        <v>10-20%</v>
      </c>
      <c r="W222">
        <f>YEAR(Suoerstore_sales[[#This Row],[Order Date]])</f>
        <v>2015</v>
      </c>
      <c r="X222" t="str">
        <f>"Q"&amp;ROUNDUP(MONTH(Suoerstore_sales[[#This Row],[Order Date]])/3,0)</f>
        <v>Q4</v>
      </c>
      <c r="Y222">
        <f>MONTH(Suoerstore_sales[[#This Row],[Order Date]])</f>
        <v>12</v>
      </c>
    </row>
    <row r="223" spans="1:25" x14ac:dyDescent="0.2">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t="str" cm="1">
        <f t="array" ref="V223">_xlfn.IFS(Suoerstore_sales[[#This Row],[Discount]]&lt;=0.05,"0-5%",Suoerstore_sales[[#This Row],[Discount]]&lt;=0.1,"5-10%",Suoerstore_sales[[#This Row],[Discount]]&lt;=0.2,"10-20%",TRUE,"20%+")</f>
        <v>20%+</v>
      </c>
      <c r="W223">
        <f>YEAR(Suoerstore_sales[[#This Row],[Order Date]])</f>
        <v>2015</v>
      </c>
      <c r="X223" t="str">
        <f>"Q"&amp;ROUNDUP(MONTH(Suoerstore_sales[[#This Row],[Order Date]])/3,0)</f>
        <v>Q4</v>
      </c>
      <c r="Y223">
        <f>MONTH(Suoerstore_sales[[#This Row],[Order Date]])</f>
        <v>12</v>
      </c>
    </row>
    <row r="224" spans="1:25" x14ac:dyDescent="0.2">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t="str" cm="1">
        <f t="array" ref="V224">_xlfn.IFS(Suoerstore_sales[[#This Row],[Discount]]&lt;=0.05,"0-5%",Suoerstore_sales[[#This Row],[Discount]]&lt;=0.1,"5-10%",Suoerstore_sales[[#This Row],[Discount]]&lt;=0.2,"10-20%",TRUE,"20%+")</f>
        <v>10-20%</v>
      </c>
      <c r="W224">
        <f>YEAR(Suoerstore_sales[[#This Row],[Order Date]])</f>
        <v>2015</v>
      </c>
      <c r="X224" t="str">
        <f>"Q"&amp;ROUNDUP(MONTH(Suoerstore_sales[[#This Row],[Order Date]])/3,0)</f>
        <v>Q4</v>
      </c>
      <c r="Y224">
        <f>MONTH(Suoerstore_sales[[#This Row],[Order Date]])</f>
        <v>12</v>
      </c>
    </row>
    <row r="225" spans="1:25" x14ac:dyDescent="0.2">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t="str" cm="1">
        <f t="array" ref="V225">_xlfn.IFS(Suoerstore_sales[[#This Row],[Discount]]&lt;=0.05,"0-5%",Suoerstore_sales[[#This Row],[Discount]]&lt;=0.1,"5-10%",Suoerstore_sales[[#This Row],[Discount]]&lt;=0.2,"10-20%",TRUE,"20%+")</f>
        <v>20%+</v>
      </c>
      <c r="W225">
        <f>YEAR(Suoerstore_sales[[#This Row],[Order Date]])</f>
        <v>2015</v>
      </c>
      <c r="X225" t="str">
        <f>"Q"&amp;ROUNDUP(MONTH(Suoerstore_sales[[#This Row],[Order Date]])/3,0)</f>
        <v>Q4</v>
      </c>
      <c r="Y225">
        <f>MONTH(Suoerstore_sales[[#This Row],[Order Date]])</f>
        <v>12</v>
      </c>
    </row>
    <row r="226" spans="1:25" x14ac:dyDescent="0.2">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t="str" cm="1">
        <f t="array" ref="V226">_xlfn.IFS(Suoerstore_sales[[#This Row],[Discount]]&lt;=0.05,"0-5%",Suoerstore_sales[[#This Row],[Discount]]&lt;=0.1,"5-10%",Suoerstore_sales[[#This Row],[Discount]]&lt;=0.2,"10-20%",TRUE,"20%+")</f>
        <v>10-20%</v>
      </c>
      <c r="W226">
        <f>YEAR(Suoerstore_sales[[#This Row],[Order Date]])</f>
        <v>2015</v>
      </c>
      <c r="X226" t="str">
        <f>"Q"&amp;ROUNDUP(MONTH(Suoerstore_sales[[#This Row],[Order Date]])/3,0)</f>
        <v>Q4</v>
      </c>
      <c r="Y226">
        <f>MONTH(Suoerstore_sales[[#This Row],[Order Date]])</f>
        <v>12</v>
      </c>
    </row>
    <row r="227" spans="1:25" x14ac:dyDescent="0.2">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t="str" cm="1">
        <f t="array" ref="V227">_xlfn.IFS(Suoerstore_sales[[#This Row],[Discount]]&lt;=0.05,"0-5%",Suoerstore_sales[[#This Row],[Discount]]&lt;=0.1,"5-10%",Suoerstore_sales[[#This Row],[Discount]]&lt;=0.2,"10-20%",TRUE,"20%+")</f>
        <v>0-5%</v>
      </c>
      <c r="W227">
        <f>YEAR(Suoerstore_sales[[#This Row],[Order Date]])</f>
        <v>2015</v>
      </c>
      <c r="X227" t="str">
        <f>"Q"&amp;ROUNDUP(MONTH(Suoerstore_sales[[#This Row],[Order Date]])/3,0)</f>
        <v>Q3</v>
      </c>
      <c r="Y227">
        <f>MONTH(Suoerstore_sales[[#This Row],[Order Date]])</f>
        <v>8</v>
      </c>
    </row>
    <row r="228" spans="1:25" x14ac:dyDescent="0.2">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t="str" cm="1">
        <f t="array" ref="V228">_xlfn.IFS(Suoerstore_sales[[#This Row],[Discount]]&lt;=0.05,"0-5%",Suoerstore_sales[[#This Row],[Discount]]&lt;=0.1,"5-10%",Suoerstore_sales[[#This Row],[Discount]]&lt;=0.2,"10-20%",TRUE,"20%+")</f>
        <v>0-5%</v>
      </c>
      <c r="W228">
        <f>YEAR(Suoerstore_sales[[#This Row],[Order Date]])</f>
        <v>2015</v>
      </c>
      <c r="X228" t="str">
        <f>"Q"&amp;ROUNDUP(MONTH(Suoerstore_sales[[#This Row],[Order Date]])/3,0)</f>
        <v>Q3</v>
      </c>
      <c r="Y228">
        <f>MONTH(Suoerstore_sales[[#This Row],[Order Date]])</f>
        <v>8</v>
      </c>
    </row>
    <row r="229" spans="1:25" x14ac:dyDescent="0.2">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t="str" cm="1">
        <f t="array" ref="V229">_xlfn.IFS(Suoerstore_sales[[#This Row],[Discount]]&lt;=0.05,"0-5%",Suoerstore_sales[[#This Row],[Discount]]&lt;=0.1,"5-10%",Suoerstore_sales[[#This Row],[Discount]]&lt;=0.2,"10-20%",TRUE,"20%+")</f>
        <v>0-5%</v>
      </c>
      <c r="W229">
        <f>YEAR(Suoerstore_sales[[#This Row],[Order Date]])</f>
        <v>2015</v>
      </c>
      <c r="X229" t="str">
        <f>"Q"&amp;ROUNDUP(MONTH(Suoerstore_sales[[#This Row],[Order Date]])/3,0)</f>
        <v>Q3</v>
      </c>
      <c r="Y229">
        <f>MONTH(Suoerstore_sales[[#This Row],[Order Date]])</f>
        <v>8</v>
      </c>
    </row>
    <row r="230" spans="1:25" x14ac:dyDescent="0.2">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t="str" cm="1">
        <f t="array" ref="V230">_xlfn.IFS(Suoerstore_sales[[#This Row],[Discount]]&lt;=0.05,"0-5%",Suoerstore_sales[[#This Row],[Discount]]&lt;=0.1,"5-10%",Suoerstore_sales[[#This Row],[Discount]]&lt;=0.2,"10-20%",TRUE,"20%+")</f>
        <v>10-20%</v>
      </c>
      <c r="W230">
        <f>YEAR(Suoerstore_sales[[#This Row],[Order Date]])</f>
        <v>2015</v>
      </c>
      <c r="X230" t="str">
        <f>"Q"&amp;ROUNDUP(MONTH(Suoerstore_sales[[#This Row],[Order Date]])/3,0)</f>
        <v>Q1</v>
      </c>
      <c r="Y230">
        <f>MONTH(Suoerstore_sales[[#This Row],[Order Date]])</f>
        <v>2</v>
      </c>
    </row>
    <row r="231" spans="1:25" x14ac:dyDescent="0.2">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t="str" cm="1">
        <f t="array" ref="V231">_xlfn.IFS(Suoerstore_sales[[#This Row],[Discount]]&lt;=0.05,"0-5%",Suoerstore_sales[[#This Row],[Discount]]&lt;=0.1,"5-10%",Suoerstore_sales[[#This Row],[Discount]]&lt;=0.2,"10-20%",TRUE,"20%+")</f>
        <v>10-20%</v>
      </c>
      <c r="W231">
        <f>YEAR(Suoerstore_sales[[#This Row],[Order Date]])</f>
        <v>2015</v>
      </c>
      <c r="X231" t="str">
        <f>"Q"&amp;ROUNDUP(MONTH(Suoerstore_sales[[#This Row],[Order Date]])/3,0)</f>
        <v>Q1</v>
      </c>
      <c r="Y231">
        <f>MONTH(Suoerstore_sales[[#This Row],[Order Date]])</f>
        <v>2</v>
      </c>
    </row>
    <row r="232" spans="1:25" x14ac:dyDescent="0.2">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t="str" cm="1">
        <f t="array" ref="V232">_xlfn.IFS(Suoerstore_sales[[#This Row],[Discount]]&lt;=0.05,"0-5%",Suoerstore_sales[[#This Row],[Discount]]&lt;=0.1,"5-10%",Suoerstore_sales[[#This Row],[Discount]]&lt;=0.2,"10-20%",TRUE,"20%+")</f>
        <v>20%+</v>
      </c>
      <c r="W232">
        <f>YEAR(Suoerstore_sales[[#This Row],[Order Date]])</f>
        <v>2014</v>
      </c>
      <c r="X232" t="str">
        <f>"Q"&amp;ROUNDUP(MONTH(Suoerstore_sales[[#This Row],[Order Date]])/3,0)</f>
        <v>Q3</v>
      </c>
      <c r="Y232">
        <f>MONTH(Suoerstore_sales[[#This Row],[Order Date]])</f>
        <v>9</v>
      </c>
    </row>
    <row r="233" spans="1:25" x14ac:dyDescent="0.2">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t="str" cm="1">
        <f t="array" ref="V233">_xlfn.IFS(Suoerstore_sales[[#This Row],[Discount]]&lt;=0.05,"0-5%",Suoerstore_sales[[#This Row],[Discount]]&lt;=0.1,"5-10%",Suoerstore_sales[[#This Row],[Discount]]&lt;=0.2,"10-20%",TRUE,"20%+")</f>
        <v>20%+</v>
      </c>
      <c r="W233">
        <f>YEAR(Suoerstore_sales[[#This Row],[Order Date]])</f>
        <v>2017</v>
      </c>
      <c r="X233" t="str">
        <f>"Q"&amp;ROUNDUP(MONTH(Suoerstore_sales[[#This Row],[Order Date]])/3,0)</f>
        <v>Q2</v>
      </c>
      <c r="Y233">
        <f>MONTH(Suoerstore_sales[[#This Row],[Order Date]])</f>
        <v>4</v>
      </c>
    </row>
    <row r="234" spans="1:25" x14ac:dyDescent="0.2">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t="str" cm="1">
        <f t="array" ref="V234">_xlfn.IFS(Suoerstore_sales[[#This Row],[Discount]]&lt;=0.05,"0-5%",Suoerstore_sales[[#This Row],[Discount]]&lt;=0.1,"5-10%",Suoerstore_sales[[#This Row],[Discount]]&lt;=0.2,"10-20%",TRUE,"20%+")</f>
        <v>20%+</v>
      </c>
      <c r="W234">
        <f>YEAR(Suoerstore_sales[[#This Row],[Order Date]])</f>
        <v>2017</v>
      </c>
      <c r="X234" t="str">
        <f>"Q"&amp;ROUNDUP(MONTH(Suoerstore_sales[[#This Row],[Order Date]])/3,0)</f>
        <v>Q2</v>
      </c>
      <c r="Y234">
        <f>MONTH(Suoerstore_sales[[#This Row],[Order Date]])</f>
        <v>4</v>
      </c>
    </row>
    <row r="235" spans="1:25" x14ac:dyDescent="0.2">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t="str" cm="1">
        <f t="array" ref="V235">_xlfn.IFS(Suoerstore_sales[[#This Row],[Discount]]&lt;=0.05,"0-5%",Suoerstore_sales[[#This Row],[Discount]]&lt;=0.1,"5-10%",Suoerstore_sales[[#This Row],[Discount]]&lt;=0.2,"10-20%",TRUE,"20%+")</f>
        <v>20%+</v>
      </c>
      <c r="W235">
        <f>YEAR(Suoerstore_sales[[#This Row],[Order Date]])</f>
        <v>2017</v>
      </c>
      <c r="X235" t="str">
        <f>"Q"&amp;ROUNDUP(MONTH(Suoerstore_sales[[#This Row],[Order Date]])/3,0)</f>
        <v>Q2</v>
      </c>
      <c r="Y235">
        <f>MONTH(Suoerstore_sales[[#This Row],[Order Date]])</f>
        <v>4</v>
      </c>
    </row>
    <row r="236" spans="1:25" x14ac:dyDescent="0.2">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t="str" cm="1">
        <f t="array" ref="V236">_xlfn.IFS(Suoerstore_sales[[#This Row],[Discount]]&lt;=0.05,"0-5%",Suoerstore_sales[[#This Row],[Discount]]&lt;=0.1,"5-10%",Suoerstore_sales[[#This Row],[Discount]]&lt;=0.2,"10-20%",TRUE,"20%+")</f>
        <v>10-20%</v>
      </c>
      <c r="W236">
        <f>YEAR(Suoerstore_sales[[#This Row],[Order Date]])</f>
        <v>2017</v>
      </c>
      <c r="X236" t="str">
        <f>"Q"&amp;ROUNDUP(MONTH(Suoerstore_sales[[#This Row],[Order Date]])/3,0)</f>
        <v>Q2</v>
      </c>
      <c r="Y236">
        <f>MONTH(Suoerstore_sales[[#This Row],[Order Date]])</f>
        <v>4</v>
      </c>
    </row>
    <row r="237" spans="1:25" x14ac:dyDescent="0.2">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t="str" cm="1">
        <f t="array" ref="V237">_xlfn.IFS(Suoerstore_sales[[#This Row],[Discount]]&lt;=0.05,"0-5%",Suoerstore_sales[[#This Row],[Discount]]&lt;=0.1,"5-10%",Suoerstore_sales[[#This Row],[Discount]]&lt;=0.2,"10-20%",TRUE,"20%+")</f>
        <v>10-20%</v>
      </c>
      <c r="W237">
        <f>YEAR(Suoerstore_sales[[#This Row],[Order Date]])</f>
        <v>2017</v>
      </c>
      <c r="X237" t="str">
        <f>"Q"&amp;ROUNDUP(MONTH(Suoerstore_sales[[#This Row],[Order Date]])/3,0)</f>
        <v>Q2</v>
      </c>
      <c r="Y237">
        <f>MONTH(Suoerstore_sales[[#This Row],[Order Date]])</f>
        <v>4</v>
      </c>
    </row>
    <row r="238" spans="1:25" x14ac:dyDescent="0.2">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t="str" cm="1">
        <f t="array" ref="V238">_xlfn.IFS(Suoerstore_sales[[#This Row],[Discount]]&lt;=0.05,"0-5%",Suoerstore_sales[[#This Row],[Discount]]&lt;=0.1,"5-10%",Suoerstore_sales[[#This Row],[Discount]]&lt;=0.2,"10-20%",TRUE,"20%+")</f>
        <v>0-5%</v>
      </c>
      <c r="W238">
        <f>YEAR(Suoerstore_sales[[#This Row],[Order Date]])</f>
        <v>2017</v>
      </c>
      <c r="X238" t="str">
        <f>"Q"&amp;ROUNDUP(MONTH(Suoerstore_sales[[#This Row],[Order Date]])/3,0)</f>
        <v>Q4</v>
      </c>
      <c r="Y238">
        <f>MONTH(Suoerstore_sales[[#This Row],[Order Date]])</f>
        <v>11</v>
      </c>
    </row>
    <row r="239" spans="1:25" x14ac:dyDescent="0.2">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t="str" cm="1">
        <f t="array" ref="V239">_xlfn.IFS(Suoerstore_sales[[#This Row],[Discount]]&lt;=0.05,"0-5%",Suoerstore_sales[[#This Row],[Discount]]&lt;=0.1,"5-10%",Suoerstore_sales[[#This Row],[Discount]]&lt;=0.2,"10-20%",TRUE,"20%+")</f>
        <v>10-20%</v>
      </c>
      <c r="W239">
        <f>YEAR(Suoerstore_sales[[#This Row],[Order Date]])</f>
        <v>2016</v>
      </c>
      <c r="X239" t="str">
        <f>"Q"&amp;ROUNDUP(MONTH(Suoerstore_sales[[#This Row],[Order Date]])/3,0)</f>
        <v>Q2</v>
      </c>
      <c r="Y239">
        <f>MONTH(Suoerstore_sales[[#This Row],[Order Date]])</f>
        <v>6</v>
      </c>
    </row>
    <row r="240" spans="1:25" x14ac:dyDescent="0.2">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t="str" cm="1">
        <f t="array" ref="V240">_xlfn.IFS(Suoerstore_sales[[#This Row],[Discount]]&lt;=0.05,"0-5%",Suoerstore_sales[[#This Row],[Discount]]&lt;=0.1,"5-10%",Suoerstore_sales[[#This Row],[Discount]]&lt;=0.2,"10-20%",TRUE,"20%+")</f>
        <v>20%+</v>
      </c>
      <c r="W240">
        <f>YEAR(Suoerstore_sales[[#This Row],[Order Date]])</f>
        <v>2016</v>
      </c>
      <c r="X240" t="str">
        <f>"Q"&amp;ROUNDUP(MONTH(Suoerstore_sales[[#This Row],[Order Date]])/3,0)</f>
        <v>Q2</v>
      </c>
      <c r="Y240">
        <f>MONTH(Suoerstore_sales[[#This Row],[Order Date]])</f>
        <v>6</v>
      </c>
    </row>
    <row r="241" spans="1:25" x14ac:dyDescent="0.2">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t="str" cm="1">
        <f t="array" ref="V241">_xlfn.IFS(Suoerstore_sales[[#This Row],[Discount]]&lt;=0.05,"0-5%",Suoerstore_sales[[#This Row],[Discount]]&lt;=0.1,"5-10%",Suoerstore_sales[[#This Row],[Discount]]&lt;=0.2,"10-20%",TRUE,"20%+")</f>
        <v>20%+</v>
      </c>
      <c r="W241">
        <f>YEAR(Suoerstore_sales[[#This Row],[Order Date]])</f>
        <v>2016</v>
      </c>
      <c r="X241" t="str">
        <f>"Q"&amp;ROUNDUP(MONTH(Suoerstore_sales[[#This Row],[Order Date]])/3,0)</f>
        <v>Q2</v>
      </c>
      <c r="Y241">
        <f>MONTH(Suoerstore_sales[[#This Row],[Order Date]])</f>
        <v>6</v>
      </c>
    </row>
    <row r="242" spans="1:25" x14ac:dyDescent="0.2">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t="str" cm="1">
        <f t="array" ref="V242">_xlfn.IFS(Suoerstore_sales[[#This Row],[Discount]]&lt;=0.05,"0-5%",Suoerstore_sales[[#This Row],[Discount]]&lt;=0.1,"5-10%",Suoerstore_sales[[#This Row],[Discount]]&lt;=0.2,"10-20%",TRUE,"20%+")</f>
        <v>10-20%</v>
      </c>
      <c r="W242">
        <f>YEAR(Suoerstore_sales[[#This Row],[Order Date]])</f>
        <v>2016</v>
      </c>
      <c r="X242" t="str">
        <f>"Q"&amp;ROUNDUP(MONTH(Suoerstore_sales[[#This Row],[Order Date]])/3,0)</f>
        <v>Q2</v>
      </c>
      <c r="Y242">
        <f>MONTH(Suoerstore_sales[[#This Row],[Order Date]])</f>
        <v>6</v>
      </c>
    </row>
    <row r="243" spans="1:25" x14ac:dyDescent="0.2">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t="str" cm="1">
        <f t="array" ref="V243">_xlfn.IFS(Suoerstore_sales[[#This Row],[Discount]]&lt;=0.05,"0-5%",Suoerstore_sales[[#This Row],[Discount]]&lt;=0.1,"5-10%",Suoerstore_sales[[#This Row],[Discount]]&lt;=0.2,"10-20%",TRUE,"20%+")</f>
        <v>20%+</v>
      </c>
      <c r="W243">
        <f>YEAR(Suoerstore_sales[[#This Row],[Order Date]])</f>
        <v>2016</v>
      </c>
      <c r="X243" t="str">
        <f>"Q"&amp;ROUNDUP(MONTH(Suoerstore_sales[[#This Row],[Order Date]])/3,0)</f>
        <v>Q2</v>
      </c>
      <c r="Y243">
        <f>MONTH(Suoerstore_sales[[#This Row],[Order Date]])</f>
        <v>6</v>
      </c>
    </row>
    <row r="244" spans="1:25" x14ac:dyDescent="0.2">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t="str" cm="1">
        <f t="array" ref="V244">_xlfn.IFS(Suoerstore_sales[[#This Row],[Discount]]&lt;=0.05,"0-5%",Suoerstore_sales[[#This Row],[Discount]]&lt;=0.1,"5-10%",Suoerstore_sales[[#This Row],[Discount]]&lt;=0.2,"10-20%",TRUE,"20%+")</f>
        <v>20%+</v>
      </c>
      <c r="W244">
        <f>YEAR(Suoerstore_sales[[#This Row],[Order Date]])</f>
        <v>2016</v>
      </c>
      <c r="X244" t="str">
        <f>"Q"&amp;ROUNDUP(MONTH(Suoerstore_sales[[#This Row],[Order Date]])/3,0)</f>
        <v>Q2</v>
      </c>
      <c r="Y244">
        <f>MONTH(Suoerstore_sales[[#This Row],[Order Date]])</f>
        <v>6</v>
      </c>
    </row>
    <row r="245" spans="1:25" x14ac:dyDescent="0.2">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t="str" cm="1">
        <f t="array" ref="V245">_xlfn.IFS(Suoerstore_sales[[#This Row],[Discount]]&lt;=0.05,"0-5%",Suoerstore_sales[[#This Row],[Discount]]&lt;=0.1,"5-10%",Suoerstore_sales[[#This Row],[Discount]]&lt;=0.2,"10-20%",TRUE,"20%+")</f>
        <v>10-20%</v>
      </c>
      <c r="W245">
        <f>YEAR(Suoerstore_sales[[#This Row],[Order Date]])</f>
        <v>2016</v>
      </c>
      <c r="X245" t="str">
        <f>"Q"&amp;ROUNDUP(MONTH(Suoerstore_sales[[#This Row],[Order Date]])/3,0)</f>
        <v>Q2</v>
      </c>
      <c r="Y245">
        <f>MONTH(Suoerstore_sales[[#This Row],[Order Date]])</f>
        <v>6</v>
      </c>
    </row>
    <row r="246" spans="1:25" x14ac:dyDescent="0.2">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t="str" cm="1">
        <f t="array" ref="V246">_xlfn.IFS(Suoerstore_sales[[#This Row],[Discount]]&lt;=0.05,"0-5%",Suoerstore_sales[[#This Row],[Discount]]&lt;=0.1,"5-10%",Suoerstore_sales[[#This Row],[Discount]]&lt;=0.2,"10-20%",TRUE,"20%+")</f>
        <v>0-5%</v>
      </c>
      <c r="W246">
        <f>YEAR(Suoerstore_sales[[#This Row],[Order Date]])</f>
        <v>2014</v>
      </c>
      <c r="X246" t="str">
        <f>"Q"&amp;ROUNDUP(MONTH(Suoerstore_sales[[#This Row],[Order Date]])/3,0)</f>
        <v>Q2</v>
      </c>
      <c r="Y246">
        <f>MONTH(Suoerstore_sales[[#This Row],[Order Date]])</f>
        <v>6</v>
      </c>
    </row>
    <row r="247" spans="1:25" x14ac:dyDescent="0.2">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t="str" cm="1">
        <f t="array" ref="V247">_xlfn.IFS(Suoerstore_sales[[#This Row],[Discount]]&lt;=0.05,"0-5%",Suoerstore_sales[[#This Row],[Discount]]&lt;=0.1,"5-10%",Suoerstore_sales[[#This Row],[Discount]]&lt;=0.2,"10-20%",TRUE,"20%+")</f>
        <v>0-5%</v>
      </c>
      <c r="W247">
        <f>YEAR(Suoerstore_sales[[#This Row],[Order Date]])</f>
        <v>2014</v>
      </c>
      <c r="X247" t="str">
        <f>"Q"&amp;ROUNDUP(MONTH(Suoerstore_sales[[#This Row],[Order Date]])/3,0)</f>
        <v>Q2</v>
      </c>
      <c r="Y247">
        <f>MONTH(Suoerstore_sales[[#This Row],[Order Date]])</f>
        <v>6</v>
      </c>
    </row>
    <row r="248" spans="1:25" x14ac:dyDescent="0.2">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t="str" cm="1">
        <f t="array" ref="V248">_xlfn.IFS(Suoerstore_sales[[#This Row],[Discount]]&lt;=0.05,"0-5%",Suoerstore_sales[[#This Row],[Discount]]&lt;=0.1,"5-10%",Suoerstore_sales[[#This Row],[Discount]]&lt;=0.2,"10-20%",TRUE,"20%+")</f>
        <v>0-5%</v>
      </c>
      <c r="W248">
        <f>YEAR(Suoerstore_sales[[#This Row],[Order Date]])</f>
        <v>2014</v>
      </c>
      <c r="X248" t="str">
        <f>"Q"&amp;ROUNDUP(MONTH(Suoerstore_sales[[#This Row],[Order Date]])/3,0)</f>
        <v>Q2</v>
      </c>
      <c r="Y248">
        <f>MONTH(Suoerstore_sales[[#This Row],[Order Date]])</f>
        <v>6</v>
      </c>
    </row>
    <row r="249" spans="1:25" x14ac:dyDescent="0.2">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t="str" cm="1">
        <f t="array" ref="V249">_xlfn.IFS(Suoerstore_sales[[#This Row],[Discount]]&lt;=0.05,"0-5%",Suoerstore_sales[[#This Row],[Discount]]&lt;=0.1,"5-10%",Suoerstore_sales[[#This Row],[Discount]]&lt;=0.2,"10-20%",TRUE,"20%+")</f>
        <v>0-5%</v>
      </c>
      <c r="W249">
        <f>YEAR(Suoerstore_sales[[#This Row],[Order Date]])</f>
        <v>2014</v>
      </c>
      <c r="X249" t="str">
        <f>"Q"&amp;ROUNDUP(MONTH(Suoerstore_sales[[#This Row],[Order Date]])/3,0)</f>
        <v>Q2</v>
      </c>
      <c r="Y249">
        <f>MONTH(Suoerstore_sales[[#This Row],[Order Date]])</f>
        <v>6</v>
      </c>
    </row>
    <row r="250" spans="1:25" x14ac:dyDescent="0.2">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t="str" cm="1">
        <f t="array" ref="V250">_xlfn.IFS(Suoerstore_sales[[#This Row],[Discount]]&lt;=0.05,"0-5%",Suoerstore_sales[[#This Row],[Discount]]&lt;=0.1,"5-10%",Suoerstore_sales[[#This Row],[Discount]]&lt;=0.2,"10-20%",TRUE,"20%+")</f>
        <v>0-5%</v>
      </c>
      <c r="W250">
        <f>YEAR(Suoerstore_sales[[#This Row],[Order Date]])</f>
        <v>2014</v>
      </c>
      <c r="X250" t="str">
        <f>"Q"&amp;ROUNDUP(MONTH(Suoerstore_sales[[#This Row],[Order Date]])/3,0)</f>
        <v>Q2</v>
      </c>
      <c r="Y250">
        <f>MONTH(Suoerstore_sales[[#This Row],[Order Date]])</f>
        <v>6</v>
      </c>
    </row>
    <row r="251" spans="1:25" x14ac:dyDescent="0.2">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t="str" cm="1">
        <f t="array" ref="V251">_xlfn.IFS(Suoerstore_sales[[#This Row],[Discount]]&lt;=0.05,"0-5%",Suoerstore_sales[[#This Row],[Discount]]&lt;=0.1,"5-10%",Suoerstore_sales[[#This Row],[Discount]]&lt;=0.2,"10-20%",TRUE,"20%+")</f>
        <v>10-20%</v>
      </c>
      <c r="W251">
        <f>YEAR(Suoerstore_sales[[#This Row],[Order Date]])</f>
        <v>2016</v>
      </c>
      <c r="X251" t="str">
        <f>"Q"&amp;ROUNDUP(MONTH(Suoerstore_sales[[#This Row],[Order Date]])/3,0)</f>
        <v>Q4</v>
      </c>
      <c r="Y251">
        <f>MONTH(Suoerstore_sales[[#This Row],[Order Date]])</f>
        <v>12</v>
      </c>
    </row>
    <row r="252" spans="1:25" x14ac:dyDescent="0.2">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t="str" cm="1">
        <f t="array" ref="V252">_xlfn.IFS(Suoerstore_sales[[#This Row],[Discount]]&lt;=0.05,"0-5%",Suoerstore_sales[[#This Row],[Discount]]&lt;=0.1,"5-10%",Suoerstore_sales[[#This Row],[Discount]]&lt;=0.2,"10-20%",TRUE,"20%+")</f>
        <v>0-5%</v>
      </c>
      <c r="W252">
        <f>YEAR(Suoerstore_sales[[#This Row],[Order Date]])</f>
        <v>2016</v>
      </c>
      <c r="X252" t="str">
        <f>"Q"&amp;ROUNDUP(MONTH(Suoerstore_sales[[#This Row],[Order Date]])/3,0)</f>
        <v>Q3</v>
      </c>
      <c r="Y252">
        <f>MONTH(Suoerstore_sales[[#This Row],[Order Date]])</f>
        <v>9</v>
      </c>
    </row>
    <row r="253" spans="1:25" x14ac:dyDescent="0.2">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t="str" cm="1">
        <f t="array" ref="V253">_xlfn.IFS(Suoerstore_sales[[#This Row],[Discount]]&lt;=0.05,"0-5%",Suoerstore_sales[[#This Row],[Discount]]&lt;=0.1,"5-10%",Suoerstore_sales[[#This Row],[Discount]]&lt;=0.2,"10-20%",TRUE,"20%+")</f>
        <v>0-5%</v>
      </c>
      <c r="W253">
        <f>YEAR(Suoerstore_sales[[#This Row],[Order Date]])</f>
        <v>2016</v>
      </c>
      <c r="X253" t="str">
        <f>"Q"&amp;ROUNDUP(MONTH(Suoerstore_sales[[#This Row],[Order Date]])/3,0)</f>
        <v>Q3</v>
      </c>
      <c r="Y253">
        <f>MONTH(Suoerstore_sales[[#This Row],[Order Date]])</f>
        <v>9</v>
      </c>
    </row>
    <row r="254" spans="1:25" x14ac:dyDescent="0.2">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t="str" cm="1">
        <f t="array" ref="V254">_xlfn.IFS(Suoerstore_sales[[#This Row],[Discount]]&lt;=0.05,"0-5%",Suoerstore_sales[[#This Row],[Discount]]&lt;=0.1,"5-10%",Suoerstore_sales[[#This Row],[Discount]]&lt;=0.2,"10-20%",TRUE,"20%+")</f>
        <v>0-5%</v>
      </c>
      <c r="W254">
        <f>YEAR(Suoerstore_sales[[#This Row],[Order Date]])</f>
        <v>2016</v>
      </c>
      <c r="X254" t="str">
        <f>"Q"&amp;ROUNDUP(MONTH(Suoerstore_sales[[#This Row],[Order Date]])/3,0)</f>
        <v>Q4</v>
      </c>
      <c r="Y254">
        <f>MONTH(Suoerstore_sales[[#This Row],[Order Date]])</f>
        <v>12</v>
      </c>
    </row>
    <row r="255" spans="1:25" x14ac:dyDescent="0.2">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t="str" cm="1">
        <f t="array" ref="V255">_xlfn.IFS(Suoerstore_sales[[#This Row],[Discount]]&lt;=0.05,"0-5%",Suoerstore_sales[[#This Row],[Discount]]&lt;=0.1,"5-10%",Suoerstore_sales[[#This Row],[Discount]]&lt;=0.2,"10-20%",TRUE,"20%+")</f>
        <v>0-5%</v>
      </c>
      <c r="W255">
        <f>YEAR(Suoerstore_sales[[#This Row],[Order Date]])</f>
        <v>2016</v>
      </c>
      <c r="X255" t="str">
        <f>"Q"&amp;ROUNDUP(MONTH(Suoerstore_sales[[#This Row],[Order Date]])/3,0)</f>
        <v>Q4</v>
      </c>
      <c r="Y255">
        <f>MONTH(Suoerstore_sales[[#This Row],[Order Date]])</f>
        <v>12</v>
      </c>
    </row>
    <row r="256" spans="1:25" x14ac:dyDescent="0.2">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t="str" cm="1">
        <f t="array" ref="V256">_xlfn.IFS(Suoerstore_sales[[#This Row],[Discount]]&lt;=0.05,"0-5%",Suoerstore_sales[[#This Row],[Discount]]&lt;=0.1,"5-10%",Suoerstore_sales[[#This Row],[Discount]]&lt;=0.2,"10-20%",TRUE,"20%+")</f>
        <v>20%+</v>
      </c>
      <c r="W256">
        <f>YEAR(Suoerstore_sales[[#This Row],[Order Date]])</f>
        <v>2015</v>
      </c>
      <c r="X256" t="str">
        <f>"Q"&amp;ROUNDUP(MONTH(Suoerstore_sales[[#This Row],[Order Date]])/3,0)</f>
        <v>Q4</v>
      </c>
      <c r="Y256">
        <f>MONTH(Suoerstore_sales[[#This Row],[Order Date]])</f>
        <v>11</v>
      </c>
    </row>
    <row r="257" spans="1:25" x14ac:dyDescent="0.2">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t="str" cm="1">
        <f t="array" ref="V257">_xlfn.IFS(Suoerstore_sales[[#This Row],[Discount]]&lt;=0.05,"0-5%",Suoerstore_sales[[#This Row],[Discount]]&lt;=0.1,"5-10%",Suoerstore_sales[[#This Row],[Discount]]&lt;=0.2,"10-20%",TRUE,"20%+")</f>
        <v>10-20%</v>
      </c>
      <c r="W257">
        <f>YEAR(Suoerstore_sales[[#This Row],[Order Date]])</f>
        <v>2015</v>
      </c>
      <c r="X257" t="str">
        <f>"Q"&amp;ROUNDUP(MONTH(Suoerstore_sales[[#This Row],[Order Date]])/3,0)</f>
        <v>Q4</v>
      </c>
      <c r="Y257">
        <f>MONTH(Suoerstore_sales[[#This Row],[Order Date]])</f>
        <v>11</v>
      </c>
    </row>
    <row r="258" spans="1:25" x14ac:dyDescent="0.2">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t="str" cm="1">
        <f t="array" ref="V258">_xlfn.IFS(Suoerstore_sales[[#This Row],[Discount]]&lt;=0.05,"0-5%",Suoerstore_sales[[#This Row],[Discount]]&lt;=0.1,"5-10%",Suoerstore_sales[[#This Row],[Discount]]&lt;=0.2,"10-20%",TRUE,"20%+")</f>
        <v>10-20%</v>
      </c>
      <c r="W258">
        <f>YEAR(Suoerstore_sales[[#This Row],[Order Date]])</f>
        <v>2015</v>
      </c>
      <c r="X258" t="str">
        <f>"Q"&amp;ROUNDUP(MONTH(Suoerstore_sales[[#This Row],[Order Date]])/3,0)</f>
        <v>Q4</v>
      </c>
      <c r="Y258">
        <f>MONTH(Suoerstore_sales[[#This Row],[Order Date]])</f>
        <v>11</v>
      </c>
    </row>
    <row r="259" spans="1:25" x14ac:dyDescent="0.2">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t="str" cm="1">
        <f t="array" ref="V259">_xlfn.IFS(Suoerstore_sales[[#This Row],[Discount]]&lt;=0.05,"0-5%",Suoerstore_sales[[#This Row],[Discount]]&lt;=0.1,"5-10%",Suoerstore_sales[[#This Row],[Discount]]&lt;=0.2,"10-20%",TRUE,"20%+")</f>
        <v>10-20%</v>
      </c>
      <c r="W259">
        <f>YEAR(Suoerstore_sales[[#This Row],[Order Date]])</f>
        <v>2015</v>
      </c>
      <c r="X259" t="str">
        <f>"Q"&amp;ROUNDUP(MONTH(Suoerstore_sales[[#This Row],[Order Date]])/3,0)</f>
        <v>Q4</v>
      </c>
      <c r="Y259">
        <f>MONTH(Suoerstore_sales[[#This Row],[Order Date]])</f>
        <v>11</v>
      </c>
    </row>
    <row r="260" spans="1:25" x14ac:dyDescent="0.2">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t="str" cm="1">
        <f t="array" ref="V260">_xlfn.IFS(Suoerstore_sales[[#This Row],[Discount]]&lt;=0.05,"0-5%",Suoerstore_sales[[#This Row],[Discount]]&lt;=0.1,"5-10%",Suoerstore_sales[[#This Row],[Discount]]&lt;=0.2,"10-20%",TRUE,"20%+")</f>
        <v>0-5%</v>
      </c>
      <c r="W260">
        <f>YEAR(Suoerstore_sales[[#This Row],[Order Date]])</f>
        <v>2017</v>
      </c>
      <c r="X260" t="str">
        <f>"Q"&amp;ROUNDUP(MONTH(Suoerstore_sales[[#This Row],[Order Date]])/3,0)</f>
        <v>Q4</v>
      </c>
      <c r="Y260">
        <f>MONTH(Suoerstore_sales[[#This Row],[Order Date]])</f>
        <v>12</v>
      </c>
    </row>
    <row r="261" spans="1:25" x14ac:dyDescent="0.2">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t="str" cm="1">
        <f t="array" ref="V261">_xlfn.IFS(Suoerstore_sales[[#This Row],[Discount]]&lt;=0.05,"0-5%",Suoerstore_sales[[#This Row],[Discount]]&lt;=0.1,"5-10%",Suoerstore_sales[[#This Row],[Discount]]&lt;=0.2,"10-20%",TRUE,"20%+")</f>
        <v>0-5%</v>
      </c>
      <c r="W261">
        <f>YEAR(Suoerstore_sales[[#This Row],[Order Date]])</f>
        <v>2017</v>
      </c>
      <c r="X261" t="str">
        <f>"Q"&amp;ROUNDUP(MONTH(Suoerstore_sales[[#This Row],[Order Date]])/3,0)</f>
        <v>Q4</v>
      </c>
      <c r="Y261">
        <f>MONTH(Suoerstore_sales[[#This Row],[Order Date]])</f>
        <v>12</v>
      </c>
    </row>
    <row r="262" spans="1:25" x14ac:dyDescent="0.2">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t="str" cm="1">
        <f t="array" ref="V262">_xlfn.IFS(Suoerstore_sales[[#This Row],[Discount]]&lt;=0.05,"0-5%",Suoerstore_sales[[#This Row],[Discount]]&lt;=0.1,"5-10%",Suoerstore_sales[[#This Row],[Discount]]&lt;=0.2,"10-20%",TRUE,"20%+")</f>
        <v>10-20%</v>
      </c>
      <c r="W262">
        <f>YEAR(Suoerstore_sales[[#This Row],[Order Date]])</f>
        <v>2017</v>
      </c>
      <c r="X262" t="str">
        <f>"Q"&amp;ROUNDUP(MONTH(Suoerstore_sales[[#This Row],[Order Date]])/3,0)</f>
        <v>Q4</v>
      </c>
      <c r="Y262">
        <f>MONTH(Suoerstore_sales[[#This Row],[Order Date]])</f>
        <v>12</v>
      </c>
    </row>
    <row r="263" spans="1:25" x14ac:dyDescent="0.2">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t="str" cm="1">
        <f t="array" ref="V263">_xlfn.IFS(Suoerstore_sales[[#This Row],[Discount]]&lt;=0.05,"0-5%",Suoerstore_sales[[#This Row],[Discount]]&lt;=0.1,"5-10%",Suoerstore_sales[[#This Row],[Discount]]&lt;=0.2,"10-20%",TRUE,"20%+")</f>
        <v>20%+</v>
      </c>
      <c r="W263">
        <f>YEAR(Suoerstore_sales[[#This Row],[Order Date]])</f>
        <v>2017</v>
      </c>
      <c r="X263" t="str">
        <f>"Q"&amp;ROUNDUP(MONTH(Suoerstore_sales[[#This Row],[Order Date]])/3,0)</f>
        <v>Q2</v>
      </c>
      <c r="Y263">
        <f>MONTH(Suoerstore_sales[[#This Row],[Order Date]])</f>
        <v>6</v>
      </c>
    </row>
    <row r="264" spans="1:25" x14ac:dyDescent="0.2">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t="str" cm="1">
        <f t="array" ref="V264">_xlfn.IFS(Suoerstore_sales[[#This Row],[Discount]]&lt;=0.05,"0-5%",Suoerstore_sales[[#This Row],[Discount]]&lt;=0.1,"5-10%",Suoerstore_sales[[#This Row],[Discount]]&lt;=0.2,"10-20%",TRUE,"20%+")</f>
        <v>20%+</v>
      </c>
      <c r="W264">
        <f>YEAR(Suoerstore_sales[[#This Row],[Order Date]])</f>
        <v>2014</v>
      </c>
      <c r="X264" t="str">
        <f>"Q"&amp;ROUNDUP(MONTH(Suoerstore_sales[[#This Row],[Order Date]])/3,0)</f>
        <v>Q3</v>
      </c>
      <c r="Y264">
        <f>MONTH(Suoerstore_sales[[#This Row],[Order Date]])</f>
        <v>9</v>
      </c>
    </row>
    <row r="265" spans="1:25" x14ac:dyDescent="0.2">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t="str" cm="1">
        <f t="array" ref="V265">_xlfn.IFS(Suoerstore_sales[[#This Row],[Discount]]&lt;=0.05,"0-5%",Suoerstore_sales[[#This Row],[Discount]]&lt;=0.1,"5-10%",Suoerstore_sales[[#This Row],[Discount]]&lt;=0.2,"10-20%",TRUE,"20%+")</f>
        <v>20%+</v>
      </c>
      <c r="W265">
        <f>YEAR(Suoerstore_sales[[#This Row],[Order Date]])</f>
        <v>2014</v>
      </c>
      <c r="X265" t="str">
        <f>"Q"&amp;ROUNDUP(MONTH(Suoerstore_sales[[#This Row],[Order Date]])/3,0)</f>
        <v>Q3</v>
      </c>
      <c r="Y265">
        <f>MONTH(Suoerstore_sales[[#This Row],[Order Date]])</f>
        <v>9</v>
      </c>
    </row>
    <row r="266" spans="1:25" x14ac:dyDescent="0.2">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t="str" cm="1">
        <f t="array" ref="V266">_xlfn.IFS(Suoerstore_sales[[#This Row],[Discount]]&lt;=0.05,"0-5%",Suoerstore_sales[[#This Row],[Discount]]&lt;=0.1,"5-10%",Suoerstore_sales[[#This Row],[Discount]]&lt;=0.2,"10-20%",TRUE,"20%+")</f>
        <v>10-20%</v>
      </c>
      <c r="W266">
        <f>YEAR(Suoerstore_sales[[#This Row],[Order Date]])</f>
        <v>2016</v>
      </c>
      <c r="X266" t="str">
        <f>"Q"&amp;ROUNDUP(MONTH(Suoerstore_sales[[#This Row],[Order Date]])/3,0)</f>
        <v>Q2</v>
      </c>
      <c r="Y266">
        <f>MONTH(Suoerstore_sales[[#This Row],[Order Date]])</f>
        <v>6</v>
      </c>
    </row>
    <row r="267" spans="1:25" x14ac:dyDescent="0.2">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t="str" cm="1">
        <f t="array" ref="V267">_xlfn.IFS(Suoerstore_sales[[#This Row],[Discount]]&lt;=0.05,"0-5%",Suoerstore_sales[[#This Row],[Discount]]&lt;=0.1,"5-10%",Suoerstore_sales[[#This Row],[Discount]]&lt;=0.2,"10-20%",TRUE,"20%+")</f>
        <v>0-5%</v>
      </c>
      <c r="W267">
        <f>YEAR(Suoerstore_sales[[#This Row],[Order Date]])</f>
        <v>2015</v>
      </c>
      <c r="X267" t="str">
        <f>"Q"&amp;ROUNDUP(MONTH(Suoerstore_sales[[#This Row],[Order Date]])/3,0)</f>
        <v>Q4</v>
      </c>
      <c r="Y267">
        <f>MONTH(Suoerstore_sales[[#This Row],[Order Date]])</f>
        <v>11</v>
      </c>
    </row>
    <row r="268" spans="1:25" x14ac:dyDescent="0.2">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t="str" cm="1">
        <f t="array" ref="V268">_xlfn.IFS(Suoerstore_sales[[#This Row],[Discount]]&lt;=0.05,"0-5%",Suoerstore_sales[[#This Row],[Discount]]&lt;=0.1,"5-10%",Suoerstore_sales[[#This Row],[Discount]]&lt;=0.2,"10-20%",TRUE,"20%+")</f>
        <v>10-20%</v>
      </c>
      <c r="W268">
        <f>YEAR(Suoerstore_sales[[#This Row],[Order Date]])</f>
        <v>2017</v>
      </c>
      <c r="X268" t="str">
        <f>"Q"&amp;ROUNDUP(MONTH(Suoerstore_sales[[#This Row],[Order Date]])/3,0)</f>
        <v>Q2</v>
      </c>
      <c r="Y268">
        <f>MONTH(Suoerstore_sales[[#This Row],[Order Date]])</f>
        <v>6</v>
      </c>
    </row>
    <row r="269" spans="1:25" x14ac:dyDescent="0.2">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t="str" cm="1">
        <f t="array" ref="V269">_xlfn.IFS(Suoerstore_sales[[#This Row],[Discount]]&lt;=0.05,"0-5%",Suoerstore_sales[[#This Row],[Discount]]&lt;=0.1,"5-10%",Suoerstore_sales[[#This Row],[Discount]]&lt;=0.2,"10-20%",TRUE,"20%+")</f>
        <v>0-5%</v>
      </c>
      <c r="W269">
        <f>YEAR(Suoerstore_sales[[#This Row],[Order Date]])</f>
        <v>2016</v>
      </c>
      <c r="X269" t="str">
        <f>"Q"&amp;ROUNDUP(MONTH(Suoerstore_sales[[#This Row],[Order Date]])/3,0)</f>
        <v>Q1</v>
      </c>
      <c r="Y269">
        <f>MONTH(Suoerstore_sales[[#This Row],[Order Date]])</f>
        <v>1</v>
      </c>
    </row>
    <row r="270" spans="1:25" x14ac:dyDescent="0.2">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t="str" cm="1">
        <f t="array" ref="V270">_xlfn.IFS(Suoerstore_sales[[#This Row],[Discount]]&lt;=0.05,"0-5%",Suoerstore_sales[[#This Row],[Discount]]&lt;=0.1,"5-10%",Suoerstore_sales[[#This Row],[Discount]]&lt;=0.2,"10-20%",TRUE,"20%+")</f>
        <v>10-20%</v>
      </c>
      <c r="W270">
        <f>YEAR(Suoerstore_sales[[#This Row],[Order Date]])</f>
        <v>2017</v>
      </c>
      <c r="X270" t="str">
        <f>"Q"&amp;ROUNDUP(MONTH(Suoerstore_sales[[#This Row],[Order Date]])/3,0)</f>
        <v>Q4</v>
      </c>
      <c r="Y270">
        <f>MONTH(Suoerstore_sales[[#This Row],[Order Date]])</f>
        <v>12</v>
      </c>
    </row>
    <row r="271" spans="1:25" x14ac:dyDescent="0.2">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t="str" cm="1">
        <f t="array" ref="V271">_xlfn.IFS(Suoerstore_sales[[#This Row],[Discount]]&lt;=0.05,"0-5%",Suoerstore_sales[[#This Row],[Discount]]&lt;=0.1,"5-10%",Suoerstore_sales[[#This Row],[Discount]]&lt;=0.2,"10-20%",TRUE,"20%+")</f>
        <v>10-20%</v>
      </c>
      <c r="W271">
        <f>YEAR(Suoerstore_sales[[#This Row],[Order Date]])</f>
        <v>2017</v>
      </c>
      <c r="X271" t="str">
        <f>"Q"&amp;ROUNDUP(MONTH(Suoerstore_sales[[#This Row],[Order Date]])/3,0)</f>
        <v>Q4</v>
      </c>
      <c r="Y271">
        <f>MONTH(Suoerstore_sales[[#This Row],[Order Date]])</f>
        <v>12</v>
      </c>
    </row>
    <row r="272" spans="1:25" x14ac:dyDescent="0.2">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t="str" cm="1">
        <f t="array" ref="V272">_xlfn.IFS(Suoerstore_sales[[#This Row],[Discount]]&lt;=0.05,"0-5%",Suoerstore_sales[[#This Row],[Discount]]&lt;=0.1,"5-10%",Suoerstore_sales[[#This Row],[Discount]]&lt;=0.2,"10-20%",TRUE,"20%+")</f>
        <v>0-5%</v>
      </c>
      <c r="W272">
        <f>YEAR(Suoerstore_sales[[#This Row],[Order Date]])</f>
        <v>2017</v>
      </c>
      <c r="X272" t="str">
        <f>"Q"&amp;ROUNDUP(MONTH(Suoerstore_sales[[#This Row],[Order Date]])/3,0)</f>
        <v>Q4</v>
      </c>
      <c r="Y272">
        <f>MONTH(Suoerstore_sales[[#This Row],[Order Date]])</f>
        <v>12</v>
      </c>
    </row>
    <row r="273" spans="1:25" x14ac:dyDescent="0.2">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t="str" cm="1">
        <f t="array" ref="V273">_xlfn.IFS(Suoerstore_sales[[#This Row],[Discount]]&lt;=0.05,"0-5%",Suoerstore_sales[[#This Row],[Discount]]&lt;=0.1,"5-10%",Suoerstore_sales[[#This Row],[Discount]]&lt;=0.2,"10-20%",TRUE,"20%+")</f>
        <v>0-5%</v>
      </c>
      <c r="W273">
        <f>YEAR(Suoerstore_sales[[#This Row],[Order Date]])</f>
        <v>2015</v>
      </c>
      <c r="X273" t="str">
        <f>"Q"&amp;ROUNDUP(MONTH(Suoerstore_sales[[#This Row],[Order Date]])/3,0)</f>
        <v>Q3</v>
      </c>
      <c r="Y273">
        <f>MONTH(Suoerstore_sales[[#This Row],[Order Date]])</f>
        <v>7</v>
      </c>
    </row>
    <row r="274" spans="1:25" x14ac:dyDescent="0.2">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t="str" cm="1">
        <f t="array" ref="V274">_xlfn.IFS(Suoerstore_sales[[#This Row],[Discount]]&lt;=0.05,"0-5%",Suoerstore_sales[[#This Row],[Discount]]&lt;=0.1,"5-10%",Suoerstore_sales[[#This Row],[Discount]]&lt;=0.2,"10-20%",TRUE,"20%+")</f>
        <v>0-5%</v>
      </c>
      <c r="W274">
        <f>YEAR(Suoerstore_sales[[#This Row],[Order Date]])</f>
        <v>2015</v>
      </c>
      <c r="X274" t="str">
        <f>"Q"&amp;ROUNDUP(MONTH(Suoerstore_sales[[#This Row],[Order Date]])/3,0)</f>
        <v>Q3</v>
      </c>
      <c r="Y274">
        <f>MONTH(Suoerstore_sales[[#This Row],[Order Date]])</f>
        <v>7</v>
      </c>
    </row>
    <row r="275" spans="1:25" x14ac:dyDescent="0.2">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t="str" cm="1">
        <f t="array" ref="V275">_xlfn.IFS(Suoerstore_sales[[#This Row],[Discount]]&lt;=0.05,"0-5%",Suoerstore_sales[[#This Row],[Discount]]&lt;=0.1,"5-10%",Suoerstore_sales[[#This Row],[Discount]]&lt;=0.2,"10-20%",TRUE,"20%+")</f>
        <v>10-20%</v>
      </c>
      <c r="W275">
        <f>YEAR(Suoerstore_sales[[#This Row],[Order Date]])</f>
        <v>2015</v>
      </c>
      <c r="X275" t="str">
        <f>"Q"&amp;ROUNDUP(MONTH(Suoerstore_sales[[#This Row],[Order Date]])/3,0)</f>
        <v>Q3</v>
      </c>
      <c r="Y275">
        <f>MONTH(Suoerstore_sales[[#This Row],[Order Date]])</f>
        <v>7</v>
      </c>
    </row>
    <row r="276" spans="1:25" x14ac:dyDescent="0.2">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t="str" cm="1">
        <f t="array" ref="V276">_xlfn.IFS(Suoerstore_sales[[#This Row],[Discount]]&lt;=0.05,"0-5%",Suoerstore_sales[[#This Row],[Discount]]&lt;=0.1,"5-10%",Suoerstore_sales[[#This Row],[Discount]]&lt;=0.2,"10-20%",TRUE,"20%+")</f>
        <v>0-5%</v>
      </c>
      <c r="W276">
        <f>YEAR(Suoerstore_sales[[#This Row],[Order Date]])</f>
        <v>2017</v>
      </c>
      <c r="X276" t="str">
        <f>"Q"&amp;ROUNDUP(MONTH(Suoerstore_sales[[#This Row],[Order Date]])/3,0)</f>
        <v>Q3</v>
      </c>
      <c r="Y276">
        <f>MONTH(Suoerstore_sales[[#This Row],[Order Date]])</f>
        <v>9</v>
      </c>
    </row>
    <row r="277" spans="1:25" x14ac:dyDescent="0.2">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t="str" cm="1">
        <f t="array" ref="V277">_xlfn.IFS(Suoerstore_sales[[#This Row],[Discount]]&lt;=0.05,"0-5%",Suoerstore_sales[[#This Row],[Discount]]&lt;=0.1,"5-10%",Suoerstore_sales[[#This Row],[Discount]]&lt;=0.2,"10-20%",TRUE,"20%+")</f>
        <v>0-5%</v>
      </c>
      <c r="W277">
        <f>YEAR(Suoerstore_sales[[#This Row],[Order Date]])</f>
        <v>2017</v>
      </c>
      <c r="X277" t="str">
        <f>"Q"&amp;ROUNDUP(MONTH(Suoerstore_sales[[#This Row],[Order Date]])/3,0)</f>
        <v>Q3</v>
      </c>
      <c r="Y277">
        <f>MONTH(Suoerstore_sales[[#This Row],[Order Date]])</f>
        <v>9</v>
      </c>
    </row>
    <row r="278" spans="1:25" x14ac:dyDescent="0.2">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t="str" cm="1">
        <f t="array" ref="V278">_xlfn.IFS(Suoerstore_sales[[#This Row],[Discount]]&lt;=0.05,"0-5%",Suoerstore_sales[[#This Row],[Discount]]&lt;=0.1,"5-10%",Suoerstore_sales[[#This Row],[Discount]]&lt;=0.2,"10-20%",TRUE,"20%+")</f>
        <v>10-20%</v>
      </c>
      <c r="W278">
        <f>YEAR(Suoerstore_sales[[#This Row],[Order Date]])</f>
        <v>2017</v>
      </c>
      <c r="X278" t="str">
        <f>"Q"&amp;ROUNDUP(MONTH(Suoerstore_sales[[#This Row],[Order Date]])/3,0)</f>
        <v>Q4</v>
      </c>
      <c r="Y278">
        <f>MONTH(Suoerstore_sales[[#This Row],[Order Date]])</f>
        <v>10</v>
      </c>
    </row>
    <row r="279" spans="1:25" x14ac:dyDescent="0.2">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t="str" cm="1">
        <f t="array" ref="V279">_xlfn.IFS(Suoerstore_sales[[#This Row],[Discount]]&lt;=0.05,"0-5%",Suoerstore_sales[[#This Row],[Discount]]&lt;=0.1,"5-10%",Suoerstore_sales[[#This Row],[Discount]]&lt;=0.2,"10-20%",TRUE,"20%+")</f>
        <v>10-20%</v>
      </c>
      <c r="W279">
        <f>YEAR(Suoerstore_sales[[#This Row],[Order Date]])</f>
        <v>2017</v>
      </c>
      <c r="X279" t="str">
        <f>"Q"&amp;ROUNDUP(MONTH(Suoerstore_sales[[#This Row],[Order Date]])/3,0)</f>
        <v>Q4</v>
      </c>
      <c r="Y279">
        <f>MONTH(Suoerstore_sales[[#This Row],[Order Date]])</f>
        <v>10</v>
      </c>
    </row>
    <row r="280" spans="1:25" x14ac:dyDescent="0.2">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t="str" cm="1">
        <f t="array" ref="V280">_xlfn.IFS(Suoerstore_sales[[#This Row],[Discount]]&lt;=0.05,"0-5%",Suoerstore_sales[[#This Row],[Discount]]&lt;=0.1,"5-10%",Suoerstore_sales[[#This Row],[Discount]]&lt;=0.2,"10-20%",TRUE,"20%+")</f>
        <v>10-20%</v>
      </c>
      <c r="W280">
        <f>YEAR(Suoerstore_sales[[#This Row],[Order Date]])</f>
        <v>2017</v>
      </c>
      <c r="X280" t="str">
        <f>"Q"&amp;ROUNDUP(MONTH(Suoerstore_sales[[#This Row],[Order Date]])/3,0)</f>
        <v>Q4</v>
      </c>
      <c r="Y280">
        <f>MONTH(Suoerstore_sales[[#This Row],[Order Date]])</f>
        <v>10</v>
      </c>
    </row>
    <row r="281" spans="1:25" x14ac:dyDescent="0.2">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t="str" cm="1">
        <f t="array" ref="V281">_xlfn.IFS(Suoerstore_sales[[#This Row],[Discount]]&lt;=0.05,"0-5%",Suoerstore_sales[[#This Row],[Discount]]&lt;=0.1,"5-10%",Suoerstore_sales[[#This Row],[Discount]]&lt;=0.2,"10-20%",TRUE,"20%+")</f>
        <v>10-20%</v>
      </c>
      <c r="W281">
        <f>YEAR(Suoerstore_sales[[#This Row],[Order Date]])</f>
        <v>2017</v>
      </c>
      <c r="X281" t="str">
        <f>"Q"&amp;ROUNDUP(MONTH(Suoerstore_sales[[#This Row],[Order Date]])/3,0)</f>
        <v>Q4</v>
      </c>
      <c r="Y281">
        <f>MONTH(Suoerstore_sales[[#This Row],[Order Date]])</f>
        <v>10</v>
      </c>
    </row>
    <row r="282" spans="1:25" x14ac:dyDescent="0.2">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t="str" cm="1">
        <f t="array" ref="V282">_xlfn.IFS(Suoerstore_sales[[#This Row],[Discount]]&lt;=0.05,"0-5%",Suoerstore_sales[[#This Row],[Discount]]&lt;=0.1,"5-10%",Suoerstore_sales[[#This Row],[Discount]]&lt;=0.2,"10-20%",TRUE,"20%+")</f>
        <v>20%+</v>
      </c>
      <c r="W282">
        <f>YEAR(Suoerstore_sales[[#This Row],[Order Date]])</f>
        <v>2015</v>
      </c>
      <c r="X282" t="str">
        <f>"Q"&amp;ROUNDUP(MONTH(Suoerstore_sales[[#This Row],[Order Date]])/3,0)</f>
        <v>Q3</v>
      </c>
      <c r="Y282">
        <f>MONTH(Suoerstore_sales[[#This Row],[Order Date]])</f>
        <v>9</v>
      </c>
    </row>
    <row r="283" spans="1:25" x14ac:dyDescent="0.2">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t="str" cm="1">
        <f t="array" ref="V283">_xlfn.IFS(Suoerstore_sales[[#This Row],[Discount]]&lt;=0.05,"0-5%",Suoerstore_sales[[#This Row],[Discount]]&lt;=0.1,"5-10%",Suoerstore_sales[[#This Row],[Discount]]&lt;=0.2,"10-20%",TRUE,"20%+")</f>
        <v>10-20%</v>
      </c>
      <c r="W283">
        <f>YEAR(Suoerstore_sales[[#This Row],[Order Date]])</f>
        <v>2015</v>
      </c>
      <c r="X283" t="str">
        <f>"Q"&amp;ROUNDUP(MONTH(Suoerstore_sales[[#This Row],[Order Date]])/3,0)</f>
        <v>Q3</v>
      </c>
      <c r="Y283">
        <f>MONTH(Suoerstore_sales[[#This Row],[Order Date]])</f>
        <v>9</v>
      </c>
    </row>
    <row r="284" spans="1:25" x14ac:dyDescent="0.2">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t="str" cm="1">
        <f t="array" ref="V284">_xlfn.IFS(Suoerstore_sales[[#This Row],[Discount]]&lt;=0.05,"0-5%",Suoerstore_sales[[#This Row],[Discount]]&lt;=0.1,"5-10%",Suoerstore_sales[[#This Row],[Discount]]&lt;=0.2,"10-20%",TRUE,"20%+")</f>
        <v>10-20%</v>
      </c>
      <c r="W284">
        <f>YEAR(Suoerstore_sales[[#This Row],[Order Date]])</f>
        <v>2015</v>
      </c>
      <c r="X284" t="str">
        <f>"Q"&amp;ROUNDUP(MONTH(Suoerstore_sales[[#This Row],[Order Date]])/3,0)</f>
        <v>Q4</v>
      </c>
      <c r="Y284">
        <f>MONTH(Suoerstore_sales[[#This Row],[Order Date]])</f>
        <v>11</v>
      </c>
    </row>
    <row r="285" spans="1:25" x14ac:dyDescent="0.2">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t="str" cm="1">
        <f t="array" ref="V285">_xlfn.IFS(Suoerstore_sales[[#This Row],[Discount]]&lt;=0.05,"0-5%",Suoerstore_sales[[#This Row],[Discount]]&lt;=0.1,"5-10%",Suoerstore_sales[[#This Row],[Discount]]&lt;=0.2,"10-20%",TRUE,"20%+")</f>
        <v>10-20%</v>
      </c>
      <c r="W285">
        <f>YEAR(Suoerstore_sales[[#This Row],[Order Date]])</f>
        <v>2015</v>
      </c>
      <c r="X285" t="str">
        <f>"Q"&amp;ROUNDUP(MONTH(Suoerstore_sales[[#This Row],[Order Date]])/3,0)</f>
        <v>Q3</v>
      </c>
      <c r="Y285">
        <f>MONTH(Suoerstore_sales[[#This Row],[Order Date]])</f>
        <v>9</v>
      </c>
    </row>
    <row r="286" spans="1:25" x14ac:dyDescent="0.2">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t="str" cm="1">
        <f t="array" ref="V286">_xlfn.IFS(Suoerstore_sales[[#This Row],[Discount]]&lt;=0.05,"0-5%",Suoerstore_sales[[#This Row],[Discount]]&lt;=0.1,"5-10%",Suoerstore_sales[[#This Row],[Discount]]&lt;=0.2,"10-20%",TRUE,"20%+")</f>
        <v>10-20%</v>
      </c>
      <c r="W286">
        <f>YEAR(Suoerstore_sales[[#This Row],[Order Date]])</f>
        <v>2015</v>
      </c>
      <c r="X286" t="str">
        <f>"Q"&amp;ROUNDUP(MONTH(Suoerstore_sales[[#This Row],[Order Date]])/3,0)</f>
        <v>Q3</v>
      </c>
      <c r="Y286">
        <f>MONTH(Suoerstore_sales[[#This Row],[Order Date]])</f>
        <v>9</v>
      </c>
    </row>
    <row r="287" spans="1:25" x14ac:dyDescent="0.2">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t="str" cm="1">
        <f t="array" ref="V287">_xlfn.IFS(Suoerstore_sales[[#This Row],[Discount]]&lt;=0.05,"0-5%",Suoerstore_sales[[#This Row],[Discount]]&lt;=0.1,"5-10%",Suoerstore_sales[[#This Row],[Discount]]&lt;=0.2,"10-20%",TRUE,"20%+")</f>
        <v>10-20%</v>
      </c>
      <c r="W287">
        <f>YEAR(Suoerstore_sales[[#This Row],[Order Date]])</f>
        <v>2015</v>
      </c>
      <c r="X287" t="str">
        <f>"Q"&amp;ROUNDUP(MONTH(Suoerstore_sales[[#This Row],[Order Date]])/3,0)</f>
        <v>Q3</v>
      </c>
      <c r="Y287">
        <f>MONTH(Suoerstore_sales[[#This Row],[Order Date]])</f>
        <v>9</v>
      </c>
    </row>
    <row r="288" spans="1:25" x14ac:dyDescent="0.2">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t="str" cm="1">
        <f t="array" ref="V288">_xlfn.IFS(Suoerstore_sales[[#This Row],[Discount]]&lt;=0.05,"0-5%",Suoerstore_sales[[#This Row],[Discount]]&lt;=0.1,"5-10%",Suoerstore_sales[[#This Row],[Discount]]&lt;=0.2,"10-20%",TRUE,"20%+")</f>
        <v>20%+</v>
      </c>
      <c r="W288">
        <f>YEAR(Suoerstore_sales[[#This Row],[Order Date]])</f>
        <v>2016</v>
      </c>
      <c r="X288" t="str">
        <f>"Q"&amp;ROUNDUP(MONTH(Suoerstore_sales[[#This Row],[Order Date]])/3,0)</f>
        <v>Q4</v>
      </c>
      <c r="Y288">
        <f>MONTH(Suoerstore_sales[[#This Row],[Order Date]])</f>
        <v>12</v>
      </c>
    </row>
    <row r="289" spans="1:25" x14ac:dyDescent="0.2">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t="str" cm="1">
        <f t="array" ref="V289">_xlfn.IFS(Suoerstore_sales[[#This Row],[Discount]]&lt;=0.05,"0-5%",Suoerstore_sales[[#This Row],[Discount]]&lt;=0.1,"5-10%",Suoerstore_sales[[#This Row],[Discount]]&lt;=0.2,"10-20%",TRUE,"20%+")</f>
        <v>10-20%</v>
      </c>
      <c r="W289">
        <f>YEAR(Suoerstore_sales[[#This Row],[Order Date]])</f>
        <v>2016</v>
      </c>
      <c r="X289" t="str">
        <f>"Q"&amp;ROUNDUP(MONTH(Suoerstore_sales[[#This Row],[Order Date]])/3,0)</f>
        <v>Q4</v>
      </c>
      <c r="Y289">
        <f>MONTH(Suoerstore_sales[[#This Row],[Order Date]])</f>
        <v>12</v>
      </c>
    </row>
    <row r="290" spans="1:25" x14ac:dyDescent="0.2">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t="str" cm="1">
        <f t="array" ref="V290">_xlfn.IFS(Suoerstore_sales[[#This Row],[Discount]]&lt;=0.05,"0-5%",Suoerstore_sales[[#This Row],[Discount]]&lt;=0.1,"5-10%",Suoerstore_sales[[#This Row],[Discount]]&lt;=0.2,"10-20%",TRUE,"20%+")</f>
        <v>10-20%</v>
      </c>
      <c r="W290">
        <f>YEAR(Suoerstore_sales[[#This Row],[Order Date]])</f>
        <v>2016</v>
      </c>
      <c r="X290" t="str">
        <f>"Q"&amp;ROUNDUP(MONTH(Suoerstore_sales[[#This Row],[Order Date]])/3,0)</f>
        <v>Q4</v>
      </c>
      <c r="Y290">
        <f>MONTH(Suoerstore_sales[[#This Row],[Order Date]])</f>
        <v>12</v>
      </c>
    </row>
    <row r="291" spans="1:25" x14ac:dyDescent="0.2">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t="str" cm="1">
        <f t="array" ref="V291">_xlfn.IFS(Suoerstore_sales[[#This Row],[Discount]]&lt;=0.05,"0-5%",Suoerstore_sales[[#This Row],[Discount]]&lt;=0.1,"5-10%",Suoerstore_sales[[#This Row],[Discount]]&lt;=0.2,"10-20%",TRUE,"20%+")</f>
        <v>10-20%</v>
      </c>
      <c r="W291">
        <f>YEAR(Suoerstore_sales[[#This Row],[Order Date]])</f>
        <v>2016</v>
      </c>
      <c r="X291" t="str">
        <f>"Q"&amp;ROUNDUP(MONTH(Suoerstore_sales[[#This Row],[Order Date]])/3,0)</f>
        <v>Q4</v>
      </c>
      <c r="Y291">
        <f>MONTH(Suoerstore_sales[[#This Row],[Order Date]])</f>
        <v>11</v>
      </c>
    </row>
    <row r="292" spans="1:25" x14ac:dyDescent="0.2">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t="str" cm="1">
        <f t="array" ref="V292">_xlfn.IFS(Suoerstore_sales[[#This Row],[Discount]]&lt;=0.05,"0-5%",Suoerstore_sales[[#This Row],[Discount]]&lt;=0.1,"5-10%",Suoerstore_sales[[#This Row],[Discount]]&lt;=0.2,"10-20%",TRUE,"20%+")</f>
        <v>10-20%</v>
      </c>
      <c r="W292">
        <f>YEAR(Suoerstore_sales[[#This Row],[Order Date]])</f>
        <v>2016</v>
      </c>
      <c r="X292" t="str">
        <f>"Q"&amp;ROUNDUP(MONTH(Suoerstore_sales[[#This Row],[Order Date]])/3,0)</f>
        <v>Q4</v>
      </c>
      <c r="Y292">
        <f>MONTH(Suoerstore_sales[[#This Row],[Order Date]])</f>
        <v>11</v>
      </c>
    </row>
    <row r="293" spans="1:25" x14ac:dyDescent="0.2">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t="str" cm="1">
        <f t="array" ref="V293">_xlfn.IFS(Suoerstore_sales[[#This Row],[Discount]]&lt;=0.05,"0-5%",Suoerstore_sales[[#This Row],[Discount]]&lt;=0.1,"5-10%",Suoerstore_sales[[#This Row],[Discount]]&lt;=0.2,"10-20%",TRUE,"20%+")</f>
        <v>10-20%</v>
      </c>
      <c r="W293">
        <f>YEAR(Suoerstore_sales[[#This Row],[Order Date]])</f>
        <v>2016</v>
      </c>
      <c r="X293" t="str">
        <f>"Q"&amp;ROUNDUP(MONTH(Suoerstore_sales[[#This Row],[Order Date]])/3,0)</f>
        <v>Q4</v>
      </c>
      <c r="Y293">
        <f>MONTH(Suoerstore_sales[[#This Row],[Order Date]])</f>
        <v>11</v>
      </c>
    </row>
    <row r="294" spans="1:25" x14ac:dyDescent="0.2">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t="str" cm="1">
        <f t="array" ref="V294">_xlfn.IFS(Suoerstore_sales[[#This Row],[Discount]]&lt;=0.05,"0-5%",Suoerstore_sales[[#This Row],[Discount]]&lt;=0.1,"5-10%",Suoerstore_sales[[#This Row],[Discount]]&lt;=0.2,"10-20%",TRUE,"20%+")</f>
        <v>20%+</v>
      </c>
      <c r="W294">
        <f>YEAR(Suoerstore_sales[[#This Row],[Order Date]])</f>
        <v>2016</v>
      </c>
      <c r="X294" t="str">
        <f>"Q"&amp;ROUNDUP(MONTH(Suoerstore_sales[[#This Row],[Order Date]])/3,0)</f>
        <v>Q4</v>
      </c>
      <c r="Y294">
        <f>MONTH(Suoerstore_sales[[#This Row],[Order Date]])</f>
        <v>11</v>
      </c>
    </row>
    <row r="295" spans="1:25" x14ac:dyDescent="0.2">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t="str" cm="1">
        <f t="array" ref="V295">_xlfn.IFS(Suoerstore_sales[[#This Row],[Discount]]&lt;=0.05,"0-5%",Suoerstore_sales[[#This Row],[Discount]]&lt;=0.1,"5-10%",Suoerstore_sales[[#This Row],[Discount]]&lt;=0.2,"10-20%",TRUE,"20%+")</f>
        <v>10-20%</v>
      </c>
      <c r="W295">
        <f>YEAR(Suoerstore_sales[[#This Row],[Order Date]])</f>
        <v>2014</v>
      </c>
      <c r="X295" t="str">
        <f>"Q"&amp;ROUNDUP(MONTH(Suoerstore_sales[[#This Row],[Order Date]])/3,0)</f>
        <v>Q4</v>
      </c>
      <c r="Y295">
        <f>MONTH(Suoerstore_sales[[#This Row],[Order Date]])</f>
        <v>12</v>
      </c>
    </row>
    <row r="296" spans="1:25" x14ac:dyDescent="0.2">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t="str" cm="1">
        <f t="array" ref="V296">_xlfn.IFS(Suoerstore_sales[[#This Row],[Discount]]&lt;=0.05,"0-5%",Suoerstore_sales[[#This Row],[Discount]]&lt;=0.1,"5-10%",Suoerstore_sales[[#This Row],[Discount]]&lt;=0.2,"10-20%",TRUE,"20%+")</f>
        <v>10-20%</v>
      </c>
      <c r="W296">
        <f>YEAR(Suoerstore_sales[[#This Row],[Order Date]])</f>
        <v>2014</v>
      </c>
      <c r="X296" t="str">
        <f>"Q"&amp;ROUNDUP(MONTH(Suoerstore_sales[[#This Row],[Order Date]])/3,0)</f>
        <v>Q4</v>
      </c>
      <c r="Y296">
        <f>MONTH(Suoerstore_sales[[#This Row],[Order Date]])</f>
        <v>12</v>
      </c>
    </row>
    <row r="297" spans="1:25" x14ac:dyDescent="0.2">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t="str" cm="1">
        <f t="array" ref="V297">_xlfn.IFS(Suoerstore_sales[[#This Row],[Discount]]&lt;=0.05,"0-5%",Suoerstore_sales[[#This Row],[Discount]]&lt;=0.1,"5-10%",Suoerstore_sales[[#This Row],[Discount]]&lt;=0.2,"10-20%",TRUE,"20%+")</f>
        <v>10-20%</v>
      </c>
      <c r="W297">
        <f>YEAR(Suoerstore_sales[[#This Row],[Order Date]])</f>
        <v>2014</v>
      </c>
      <c r="X297" t="str">
        <f>"Q"&amp;ROUNDUP(MONTH(Suoerstore_sales[[#This Row],[Order Date]])/3,0)</f>
        <v>Q4</v>
      </c>
      <c r="Y297">
        <f>MONTH(Suoerstore_sales[[#This Row],[Order Date]])</f>
        <v>12</v>
      </c>
    </row>
    <row r="298" spans="1:25" x14ac:dyDescent="0.2">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t="str" cm="1">
        <f t="array" ref="V298">_xlfn.IFS(Suoerstore_sales[[#This Row],[Discount]]&lt;=0.05,"0-5%",Suoerstore_sales[[#This Row],[Discount]]&lt;=0.1,"5-10%",Suoerstore_sales[[#This Row],[Discount]]&lt;=0.2,"10-20%",TRUE,"20%+")</f>
        <v>20%+</v>
      </c>
      <c r="W298">
        <f>YEAR(Suoerstore_sales[[#This Row],[Order Date]])</f>
        <v>2014</v>
      </c>
      <c r="X298" t="str">
        <f>"Q"&amp;ROUNDUP(MONTH(Suoerstore_sales[[#This Row],[Order Date]])/3,0)</f>
        <v>Q4</v>
      </c>
      <c r="Y298">
        <f>MONTH(Suoerstore_sales[[#This Row],[Order Date]])</f>
        <v>12</v>
      </c>
    </row>
    <row r="299" spans="1:25" x14ac:dyDescent="0.2">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t="str" cm="1">
        <f t="array" ref="V299">_xlfn.IFS(Suoerstore_sales[[#This Row],[Discount]]&lt;=0.05,"0-5%",Suoerstore_sales[[#This Row],[Discount]]&lt;=0.1,"5-10%",Suoerstore_sales[[#This Row],[Discount]]&lt;=0.2,"10-20%",TRUE,"20%+")</f>
        <v>10-20%</v>
      </c>
      <c r="W299">
        <f>YEAR(Suoerstore_sales[[#This Row],[Order Date]])</f>
        <v>2014</v>
      </c>
      <c r="X299" t="str">
        <f>"Q"&amp;ROUNDUP(MONTH(Suoerstore_sales[[#This Row],[Order Date]])/3,0)</f>
        <v>Q4</v>
      </c>
      <c r="Y299">
        <f>MONTH(Suoerstore_sales[[#This Row],[Order Date]])</f>
        <v>12</v>
      </c>
    </row>
    <row r="300" spans="1:25" x14ac:dyDescent="0.2">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t="str" cm="1">
        <f t="array" ref="V300">_xlfn.IFS(Suoerstore_sales[[#This Row],[Discount]]&lt;=0.05,"0-5%",Suoerstore_sales[[#This Row],[Discount]]&lt;=0.1,"5-10%",Suoerstore_sales[[#This Row],[Discount]]&lt;=0.2,"10-20%",TRUE,"20%+")</f>
        <v>0-5%</v>
      </c>
      <c r="W300">
        <f>YEAR(Suoerstore_sales[[#This Row],[Order Date]])</f>
        <v>2016</v>
      </c>
      <c r="X300" t="str">
        <f>"Q"&amp;ROUNDUP(MONTH(Suoerstore_sales[[#This Row],[Order Date]])/3,0)</f>
        <v>Q4</v>
      </c>
      <c r="Y300">
        <f>MONTH(Suoerstore_sales[[#This Row],[Order Date]])</f>
        <v>10</v>
      </c>
    </row>
    <row r="301" spans="1:25" x14ac:dyDescent="0.2">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t="str" cm="1">
        <f t="array" ref="V301">_xlfn.IFS(Suoerstore_sales[[#This Row],[Discount]]&lt;=0.05,"0-5%",Suoerstore_sales[[#This Row],[Discount]]&lt;=0.1,"5-10%",Suoerstore_sales[[#This Row],[Discount]]&lt;=0.2,"10-20%",TRUE,"20%+")</f>
        <v>0-5%</v>
      </c>
      <c r="W301">
        <f>YEAR(Suoerstore_sales[[#This Row],[Order Date]])</f>
        <v>2016</v>
      </c>
      <c r="X301" t="str">
        <f>"Q"&amp;ROUNDUP(MONTH(Suoerstore_sales[[#This Row],[Order Date]])/3,0)</f>
        <v>Q4</v>
      </c>
      <c r="Y301">
        <f>MONTH(Suoerstore_sales[[#This Row],[Order Date]])</f>
        <v>10</v>
      </c>
    </row>
    <row r="302" spans="1:25" x14ac:dyDescent="0.2">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t="str" cm="1">
        <f t="array" ref="V302">_xlfn.IFS(Suoerstore_sales[[#This Row],[Discount]]&lt;=0.05,"0-5%",Suoerstore_sales[[#This Row],[Discount]]&lt;=0.1,"5-10%",Suoerstore_sales[[#This Row],[Discount]]&lt;=0.2,"10-20%",TRUE,"20%+")</f>
        <v>0-5%</v>
      </c>
      <c r="W302">
        <f>YEAR(Suoerstore_sales[[#This Row],[Order Date]])</f>
        <v>2016</v>
      </c>
      <c r="X302" t="str">
        <f>"Q"&amp;ROUNDUP(MONTH(Suoerstore_sales[[#This Row],[Order Date]])/3,0)</f>
        <v>Q4</v>
      </c>
      <c r="Y302">
        <f>MONTH(Suoerstore_sales[[#This Row],[Order Date]])</f>
        <v>10</v>
      </c>
    </row>
    <row r="303" spans="1:25" x14ac:dyDescent="0.2">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t="str" cm="1">
        <f t="array" ref="V303">_xlfn.IFS(Suoerstore_sales[[#This Row],[Discount]]&lt;=0.05,"0-5%",Suoerstore_sales[[#This Row],[Discount]]&lt;=0.1,"5-10%",Suoerstore_sales[[#This Row],[Discount]]&lt;=0.2,"10-20%",TRUE,"20%+")</f>
        <v>0-5%</v>
      </c>
      <c r="W303">
        <f>YEAR(Suoerstore_sales[[#This Row],[Order Date]])</f>
        <v>2016</v>
      </c>
      <c r="X303" t="str">
        <f>"Q"&amp;ROUNDUP(MONTH(Suoerstore_sales[[#This Row],[Order Date]])/3,0)</f>
        <v>Q4</v>
      </c>
      <c r="Y303">
        <f>MONTH(Suoerstore_sales[[#This Row],[Order Date]])</f>
        <v>10</v>
      </c>
    </row>
    <row r="304" spans="1:25" x14ac:dyDescent="0.2">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t="str" cm="1">
        <f t="array" ref="V304">_xlfn.IFS(Suoerstore_sales[[#This Row],[Discount]]&lt;=0.05,"0-5%",Suoerstore_sales[[#This Row],[Discount]]&lt;=0.1,"5-10%",Suoerstore_sales[[#This Row],[Discount]]&lt;=0.2,"10-20%",TRUE,"20%+")</f>
        <v>0-5%</v>
      </c>
      <c r="W304">
        <f>YEAR(Suoerstore_sales[[#This Row],[Order Date]])</f>
        <v>2016</v>
      </c>
      <c r="X304" t="str">
        <f>"Q"&amp;ROUNDUP(MONTH(Suoerstore_sales[[#This Row],[Order Date]])/3,0)</f>
        <v>Q4</v>
      </c>
      <c r="Y304">
        <f>MONTH(Suoerstore_sales[[#This Row],[Order Date]])</f>
        <v>10</v>
      </c>
    </row>
    <row r="305" spans="1:25" x14ac:dyDescent="0.2">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t="str" cm="1">
        <f t="array" ref="V305">_xlfn.IFS(Suoerstore_sales[[#This Row],[Discount]]&lt;=0.05,"0-5%",Suoerstore_sales[[#This Row],[Discount]]&lt;=0.1,"5-10%",Suoerstore_sales[[#This Row],[Discount]]&lt;=0.2,"10-20%",TRUE,"20%+")</f>
        <v>20%+</v>
      </c>
      <c r="W305">
        <f>YEAR(Suoerstore_sales[[#This Row],[Order Date]])</f>
        <v>2017</v>
      </c>
      <c r="X305" t="str">
        <f>"Q"&amp;ROUNDUP(MONTH(Suoerstore_sales[[#This Row],[Order Date]])/3,0)</f>
        <v>Q4</v>
      </c>
      <c r="Y305">
        <f>MONTH(Suoerstore_sales[[#This Row],[Order Date]])</f>
        <v>11</v>
      </c>
    </row>
    <row r="306" spans="1:25" x14ac:dyDescent="0.2">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t="str" cm="1">
        <f t="array" ref="V306">_xlfn.IFS(Suoerstore_sales[[#This Row],[Discount]]&lt;=0.05,"0-5%",Suoerstore_sales[[#This Row],[Discount]]&lt;=0.1,"5-10%",Suoerstore_sales[[#This Row],[Discount]]&lt;=0.2,"10-20%",TRUE,"20%+")</f>
        <v>0-5%</v>
      </c>
      <c r="W306">
        <f>YEAR(Suoerstore_sales[[#This Row],[Order Date]])</f>
        <v>2015</v>
      </c>
      <c r="X306" t="str">
        <f>"Q"&amp;ROUNDUP(MONTH(Suoerstore_sales[[#This Row],[Order Date]])/3,0)</f>
        <v>Q2</v>
      </c>
      <c r="Y306">
        <f>MONTH(Suoerstore_sales[[#This Row],[Order Date]])</f>
        <v>5</v>
      </c>
    </row>
    <row r="307" spans="1:25" x14ac:dyDescent="0.2">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t="str" cm="1">
        <f t="array" ref="V307">_xlfn.IFS(Suoerstore_sales[[#This Row],[Discount]]&lt;=0.05,"0-5%",Suoerstore_sales[[#This Row],[Discount]]&lt;=0.1,"5-10%",Suoerstore_sales[[#This Row],[Discount]]&lt;=0.2,"10-20%",TRUE,"20%+")</f>
        <v>0-5%</v>
      </c>
      <c r="W307">
        <f>YEAR(Suoerstore_sales[[#This Row],[Order Date]])</f>
        <v>2014</v>
      </c>
      <c r="X307" t="str">
        <f>"Q"&amp;ROUNDUP(MONTH(Suoerstore_sales[[#This Row],[Order Date]])/3,0)</f>
        <v>Q4</v>
      </c>
      <c r="Y307">
        <f>MONTH(Suoerstore_sales[[#This Row],[Order Date]])</f>
        <v>12</v>
      </c>
    </row>
    <row r="308" spans="1:25" x14ac:dyDescent="0.2">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t="str" cm="1">
        <f t="array" ref="V308">_xlfn.IFS(Suoerstore_sales[[#This Row],[Discount]]&lt;=0.05,"0-5%",Suoerstore_sales[[#This Row],[Discount]]&lt;=0.1,"5-10%",Suoerstore_sales[[#This Row],[Discount]]&lt;=0.2,"10-20%",TRUE,"20%+")</f>
        <v>0-5%</v>
      </c>
      <c r="W308">
        <f>YEAR(Suoerstore_sales[[#This Row],[Order Date]])</f>
        <v>2014</v>
      </c>
      <c r="X308" t="str">
        <f>"Q"&amp;ROUNDUP(MONTH(Suoerstore_sales[[#This Row],[Order Date]])/3,0)</f>
        <v>Q2</v>
      </c>
      <c r="Y308">
        <f>MONTH(Suoerstore_sales[[#This Row],[Order Date]])</f>
        <v>6</v>
      </c>
    </row>
    <row r="309" spans="1:25" x14ac:dyDescent="0.2">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t="str" cm="1">
        <f t="array" ref="V309">_xlfn.IFS(Suoerstore_sales[[#This Row],[Discount]]&lt;=0.05,"0-5%",Suoerstore_sales[[#This Row],[Discount]]&lt;=0.1,"5-10%",Suoerstore_sales[[#This Row],[Discount]]&lt;=0.2,"10-20%",TRUE,"20%+")</f>
        <v>0-5%</v>
      </c>
      <c r="W309">
        <f>YEAR(Suoerstore_sales[[#This Row],[Order Date]])</f>
        <v>2014</v>
      </c>
      <c r="X309" t="str">
        <f>"Q"&amp;ROUNDUP(MONTH(Suoerstore_sales[[#This Row],[Order Date]])/3,0)</f>
        <v>Q2</v>
      </c>
      <c r="Y309">
        <f>MONTH(Suoerstore_sales[[#This Row],[Order Date]])</f>
        <v>6</v>
      </c>
    </row>
    <row r="310" spans="1:25" x14ac:dyDescent="0.2">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t="str" cm="1">
        <f t="array" ref="V310">_xlfn.IFS(Suoerstore_sales[[#This Row],[Discount]]&lt;=0.05,"0-5%",Suoerstore_sales[[#This Row],[Discount]]&lt;=0.1,"5-10%",Suoerstore_sales[[#This Row],[Discount]]&lt;=0.2,"10-20%",TRUE,"20%+")</f>
        <v>0-5%</v>
      </c>
      <c r="W310">
        <f>YEAR(Suoerstore_sales[[#This Row],[Order Date]])</f>
        <v>2017</v>
      </c>
      <c r="X310" t="str">
        <f>"Q"&amp;ROUNDUP(MONTH(Suoerstore_sales[[#This Row],[Order Date]])/3,0)</f>
        <v>Q2</v>
      </c>
      <c r="Y310">
        <f>MONTH(Suoerstore_sales[[#This Row],[Order Date]])</f>
        <v>4</v>
      </c>
    </row>
    <row r="311" spans="1:25" x14ac:dyDescent="0.2">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t="str" cm="1">
        <f t="array" ref="V311">_xlfn.IFS(Suoerstore_sales[[#This Row],[Discount]]&lt;=0.05,"0-5%",Suoerstore_sales[[#This Row],[Discount]]&lt;=0.1,"5-10%",Suoerstore_sales[[#This Row],[Discount]]&lt;=0.2,"10-20%",TRUE,"20%+")</f>
        <v>10-20%</v>
      </c>
      <c r="W311">
        <f>YEAR(Suoerstore_sales[[#This Row],[Order Date]])</f>
        <v>2016</v>
      </c>
      <c r="X311" t="str">
        <f>"Q"&amp;ROUNDUP(MONTH(Suoerstore_sales[[#This Row],[Order Date]])/3,0)</f>
        <v>Q3</v>
      </c>
      <c r="Y311">
        <f>MONTH(Suoerstore_sales[[#This Row],[Order Date]])</f>
        <v>9</v>
      </c>
    </row>
    <row r="312" spans="1:25" x14ac:dyDescent="0.2">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t="str" cm="1">
        <f t="array" ref="V312">_xlfn.IFS(Suoerstore_sales[[#This Row],[Discount]]&lt;=0.05,"0-5%",Suoerstore_sales[[#This Row],[Discount]]&lt;=0.1,"5-10%",Suoerstore_sales[[#This Row],[Discount]]&lt;=0.2,"10-20%",TRUE,"20%+")</f>
        <v>10-20%</v>
      </c>
      <c r="W312">
        <f>YEAR(Suoerstore_sales[[#This Row],[Order Date]])</f>
        <v>2016</v>
      </c>
      <c r="X312" t="str">
        <f>"Q"&amp;ROUNDUP(MONTH(Suoerstore_sales[[#This Row],[Order Date]])/3,0)</f>
        <v>Q3</v>
      </c>
      <c r="Y312">
        <f>MONTH(Suoerstore_sales[[#This Row],[Order Date]])</f>
        <v>9</v>
      </c>
    </row>
    <row r="313" spans="1:25" x14ac:dyDescent="0.2">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t="str" cm="1">
        <f t="array" ref="V313">_xlfn.IFS(Suoerstore_sales[[#This Row],[Discount]]&lt;=0.05,"0-5%",Suoerstore_sales[[#This Row],[Discount]]&lt;=0.1,"5-10%",Suoerstore_sales[[#This Row],[Discount]]&lt;=0.2,"10-20%",TRUE,"20%+")</f>
        <v>10-20%</v>
      </c>
      <c r="W313">
        <f>YEAR(Suoerstore_sales[[#This Row],[Order Date]])</f>
        <v>2016</v>
      </c>
      <c r="X313" t="str">
        <f>"Q"&amp;ROUNDUP(MONTH(Suoerstore_sales[[#This Row],[Order Date]])/3,0)</f>
        <v>Q3</v>
      </c>
      <c r="Y313">
        <f>MONTH(Suoerstore_sales[[#This Row],[Order Date]])</f>
        <v>9</v>
      </c>
    </row>
    <row r="314" spans="1:25" x14ac:dyDescent="0.2">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t="str" cm="1">
        <f t="array" ref="V314">_xlfn.IFS(Suoerstore_sales[[#This Row],[Discount]]&lt;=0.05,"0-5%",Suoerstore_sales[[#This Row],[Discount]]&lt;=0.1,"5-10%",Suoerstore_sales[[#This Row],[Discount]]&lt;=0.2,"10-20%",TRUE,"20%+")</f>
        <v>10-20%</v>
      </c>
      <c r="W314">
        <f>YEAR(Suoerstore_sales[[#This Row],[Order Date]])</f>
        <v>2016</v>
      </c>
      <c r="X314" t="str">
        <f>"Q"&amp;ROUNDUP(MONTH(Suoerstore_sales[[#This Row],[Order Date]])/3,0)</f>
        <v>Q3</v>
      </c>
      <c r="Y314">
        <f>MONTH(Suoerstore_sales[[#This Row],[Order Date]])</f>
        <v>9</v>
      </c>
    </row>
    <row r="315" spans="1:25" x14ac:dyDescent="0.2">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t="str" cm="1">
        <f t="array" ref="V315">_xlfn.IFS(Suoerstore_sales[[#This Row],[Discount]]&lt;=0.05,"0-5%",Suoerstore_sales[[#This Row],[Discount]]&lt;=0.1,"5-10%",Suoerstore_sales[[#This Row],[Discount]]&lt;=0.2,"10-20%",TRUE,"20%+")</f>
        <v>0-5%</v>
      </c>
      <c r="W315">
        <f>YEAR(Suoerstore_sales[[#This Row],[Order Date]])</f>
        <v>2014</v>
      </c>
      <c r="X315" t="str">
        <f>"Q"&amp;ROUNDUP(MONTH(Suoerstore_sales[[#This Row],[Order Date]])/3,0)</f>
        <v>Q3</v>
      </c>
      <c r="Y315">
        <f>MONTH(Suoerstore_sales[[#This Row],[Order Date]])</f>
        <v>9</v>
      </c>
    </row>
    <row r="316" spans="1:25" x14ac:dyDescent="0.2">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t="str" cm="1">
        <f t="array" ref="V316">_xlfn.IFS(Suoerstore_sales[[#This Row],[Discount]]&lt;=0.05,"0-5%",Suoerstore_sales[[#This Row],[Discount]]&lt;=0.1,"5-10%",Suoerstore_sales[[#This Row],[Discount]]&lt;=0.2,"10-20%",TRUE,"20%+")</f>
        <v>10-20%</v>
      </c>
      <c r="W316">
        <f>YEAR(Suoerstore_sales[[#This Row],[Order Date]])</f>
        <v>2014</v>
      </c>
      <c r="X316" t="str">
        <f>"Q"&amp;ROUNDUP(MONTH(Suoerstore_sales[[#This Row],[Order Date]])/3,0)</f>
        <v>Q3</v>
      </c>
      <c r="Y316">
        <f>MONTH(Suoerstore_sales[[#This Row],[Order Date]])</f>
        <v>8</v>
      </c>
    </row>
    <row r="317" spans="1:25" x14ac:dyDescent="0.2">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t="str" cm="1">
        <f t="array" ref="V317">_xlfn.IFS(Suoerstore_sales[[#This Row],[Discount]]&lt;=0.05,"0-5%",Suoerstore_sales[[#This Row],[Discount]]&lt;=0.1,"5-10%",Suoerstore_sales[[#This Row],[Discount]]&lt;=0.2,"10-20%",TRUE,"20%+")</f>
        <v>10-20%</v>
      </c>
      <c r="W317">
        <f>YEAR(Suoerstore_sales[[#This Row],[Order Date]])</f>
        <v>2014</v>
      </c>
      <c r="X317" t="str">
        <f>"Q"&amp;ROUNDUP(MONTH(Suoerstore_sales[[#This Row],[Order Date]])/3,0)</f>
        <v>Q3</v>
      </c>
      <c r="Y317">
        <f>MONTH(Suoerstore_sales[[#This Row],[Order Date]])</f>
        <v>8</v>
      </c>
    </row>
    <row r="318" spans="1:25" x14ac:dyDescent="0.2">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t="str" cm="1">
        <f t="array" ref="V318">_xlfn.IFS(Suoerstore_sales[[#This Row],[Discount]]&lt;=0.05,"0-5%",Suoerstore_sales[[#This Row],[Discount]]&lt;=0.1,"5-10%",Suoerstore_sales[[#This Row],[Discount]]&lt;=0.2,"10-20%",TRUE,"20%+")</f>
        <v>10-20%</v>
      </c>
      <c r="W318">
        <f>YEAR(Suoerstore_sales[[#This Row],[Order Date]])</f>
        <v>2014</v>
      </c>
      <c r="X318" t="str">
        <f>"Q"&amp;ROUNDUP(MONTH(Suoerstore_sales[[#This Row],[Order Date]])/3,0)</f>
        <v>Q4</v>
      </c>
      <c r="Y318">
        <f>MONTH(Suoerstore_sales[[#This Row],[Order Date]])</f>
        <v>12</v>
      </c>
    </row>
    <row r="319" spans="1:25" x14ac:dyDescent="0.2">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t="str" cm="1">
        <f t="array" ref="V319">_xlfn.IFS(Suoerstore_sales[[#This Row],[Discount]]&lt;=0.05,"0-5%",Suoerstore_sales[[#This Row],[Discount]]&lt;=0.1,"5-10%",Suoerstore_sales[[#This Row],[Discount]]&lt;=0.2,"10-20%",TRUE,"20%+")</f>
        <v>5-10%</v>
      </c>
      <c r="W319">
        <f>YEAR(Suoerstore_sales[[#This Row],[Order Date]])</f>
        <v>2014</v>
      </c>
      <c r="X319" t="str">
        <f>"Q"&amp;ROUNDUP(MONTH(Suoerstore_sales[[#This Row],[Order Date]])/3,0)</f>
        <v>Q4</v>
      </c>
      <c r="Y319">
        <f>MONTH(Suoerstore_sales[[#This Row],[Order Date]])</f>
        <v>11</v>
      </c>
    </row>
    <row r="320" spans="1:25" x14ac:dyDescent="0.2">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t="str" cm="1">
        <f t="array" ref="V320">_xlfn.IFS(Suoerstore_sales[[#This Row],[Discount]]&lt;=0.05,"0-5%",Suoerstore_sales[[#This Row],[Discount]]&lt;=0.1,"5-10%",Suoerstore_sales[[#This Row],[Discount]]&lt;=0.2,"10-20%",TRUE,"20%+")</f>
        <v>0-5%</v>
      </c>
      <c r="W320">
        <f>YEAR(Suoerstore_sales[[#This Row],[Order Date]])</f>
        <v>2014</v>
      </c>
      <c r="X320" t="str">
        <f>"Q"&amp;ROUNDUP(MONTH(Suoerstore_sales[[#This Row],[Order Date]])/3,0)</f>
        <v>Q4</v>
      </c>
      <c r="Y320">
        <f>MONTH(Suoerstore_sales[[#This Row],[Order Date]])</f>
        <v>11</v>
      </c>
    </row>
    <row r="321" spans="1:25" x14ac:dyDescent="0.2">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t="str" cm="1">
        <f t="array" ref="V321">_xlfn.IFS(Suoerstore_sales[[#This Row],[Discount]]&lt;=0.05,"0-5%",Suoerstore_sales[[#This Row],[Discount]]&lt;=0.1,"5-10%",Suoerstore_sales[[#This Row],[Discount]]&lt;=0.2,"10-20%",TRUE,"20%+")</f>
        <v>0-5%</v>
      </c>
      <c r="W321">
        <f>YEAR(Suoerstore_sales[[#This Row],[Order Date]])</f>
        <v>2014</v>
      </c>
      <c r="X321" t="str">
        <f>"Q"&amp;ROUNDUP(MONTH(Suoerstore_sales[[#This Row],[Order Date]])/3,0)</f>
        <v>Q4</v>
      </c>
      <c r="Y321">
        <f>MONTH(Suoerstore_sales[[#This Row],[Order Date]])</f>
        <v>11</v>
      </c>
    </row>
    <row r="322" spans="1:25" x14ac:dyDescent="0.2">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t="str" cm="1">
        <f t="array" ref="V322">_xlfn.IFS(Suoerstore_sales[[#This Row],[Discount]]&lt;=0.05,"0-5%",Suoerstore_sales[[#This Row],[Discount]]&lt;=0.1,"5-10%",Suoerstore_sales[[#This Row],[Discount]]&lt;=0.2,"10-20%",TRUE,"20%+")</f>
        <v>0-5%</v>
      </c>
      <c r="W322">
        <f>YEAR(Suoerstore_sales[[#This Row],[Order Date]])</f>
        <v>2014</v>
      </c>
      <c r="X322" t="str">
        <f>"Q"&amp;ROUNDUP(MONTH(Suoerstore_sales[[#This Row],[Order Date]])/3,0)</f>
        <v>Q4</v>
      </c>
      <c r="Y322">
        <f>MONTH(Suoerstore_sales[[#This Row],[Order Date]])</f>
        <v>11</v>
      </c>
    </row>
    <row r="323" spans="1:25" x14ac:dyDescent="0.2">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t="str" cm="1">
        <f t="array" ref="V323">_xlfn.IFS(Suoerstore_sales[[#This Row],[Discount]]&lt;=0.05,"0-5%",Suoerstore_sales[[#This Row],[Discount]]&lt;=0.1,"5-10%",Suoerstore_sales[[#This Row],[Discount]]&lt;=0.2,"10-20%",TRUE,"20%+")</f>
        <v>0-5%</v>
      </c>
      <c r="W323">
        <f>YEAR(Suoerstore_sales[[#This Row],[Order Date]])</f>
        <v>2014</v>
      </c>
      <c r="X323" t="str">
        <f>"Q"&amp;ROUNDUP(MONTH(Suoerstore_sales[[#This Row],[Order Date]])/3,0)</f>
        <v>Q4</v>
      </c>
      <c r="Y323">
        <f>MONTH(Suoerstore_sales[[#This Row],[Order Date]])</f>
        <v>11</v>
      </c>
    </row>
    <row r="324" spans="1:25" x14ac:dyDescent="0.2">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t="str" cm="1">
        <f t="array" ref="V324">_xlfn.IFS(Suoerstore_sales[[#This Row],[Discount]]&lt;=0.05,"0-5%",Suoerstore_sales[[#This Row],[Discount]]&lt;=0.1,"5-10%",Suoerstore_sales[[#This Row],[Discount]]&lt;=0.2,"10-20%",TRUE,"20%+")</f>
        <v>0-5%</v>
      </c>
      <c r="W324">
        <f>YEAR(Suoerstore_sales[[#This Row],[Order Date]])</f>
        <v>2014</v>
      </c>
      <c r="X324" t="str">
        <f>"Q"&amp;ROUNDUP(MONTH(Suoerstore_sales[[#This Row],[Order Date]])/3,0)</f>
        <v>Q3</v>
      </c>
      <c r="Y324">
        <f>MONTH(Suoerstore_sales[[#This Row],[Order Date]])</f>
        <v>9</v>
      </c>
    </row>
    <row r="325" spans="1:25" x14ac:dyDescent="0.2">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t="str" cm="1">
        <f t="array" ref="V325">_xlfn.IFS(Suoerstore_sales[[#This Row],[Discount]]&lt;=0.05,"0-5%",Suoerstore_sales[[#This Row],[Discount]]&lt;=0.1,"5-10%",Suoerstore_sales[[#This Row],[Discount]]&lt;=0.2,"10-20%",TRUE,"20%+")</f>
        <v>10-20%</v>
      </c>
      <c r="W325">
        <f>YEAR(Suoerstore_sales[[#This Row],[Order Date]])</f>
        <v>2016</v>
      </c>
      <c r="X325" t="str">
        <f>"Q"&amp;ROUNDUP(MONTH(Suoerstore_sales[[#This Row],[Order Date]])/3,0)</f>
        <v>Q2</v>
      </c>
      <c r="Y325">
        <f>MONTH(Suoerstore_sales[[#This Row],[Order Date]])</f>
        <v>4</v>
      </c>
    </row>
    <row r="326" spans="1:25" x14ac:dyDescent="0.2">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t="str" cm="1">
        <f t="array" ref="V326">_xlfn.IFS(Suoerstore_sales[[#This Row],[Discount]]&lt;=0.05,"0-5%",Suoerstore_sales[[#This Row],[Discount]]&lt;=0.1,"5-10%",Suoerstore_sales[[#This Row],[Discount]]&lt;=0.2,"10-20%",TRUE,"20%+")</f>
        <v>0-5%</v>
      </c>
      <c r="W326">
        <f>YEAR(Suoerstore_sales[[#This Row],[Order Date]])</f>
        <v>2016</v>
      </c>
      <c r="X326" t="str">
        <f>"Q"&amp;ROUNDUP(MONTH(Suoerstore_sales[[#This Row],[Order Date]])/3,0)</f>
        <v>Q2</v>
      </c>
      <c r="Y326">
        <f>MONTH(Suoerstore_sales[[#This Row],[Order Date]])</f>
        <v>4</v>
      </c>
    </row>
    <row r="327" spans="1:25" x14ac:dyDescent="0.2">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t="str" cm="1">
        <f t="array" ref="V327">_xlfn.IFS(Suoerstore_sales[[#This Row],[Discount]]&lt;=0.05,"0-5%",Suoerstore_sales[[#This Row],[Discount]]&lt;=0.1,"5-10%",Suoerstore_sales[[#This Row],[Discount]]&lt;=0.2,"10-20%",TRUE,"20%+")</f>
        <v>10-20%</v>
      </c>
      <c r="W327">
        <f>YEAR(Suoerstore_sales[[#This Row],[Order Date]])</f>
        <v>2017</v>
      </c>
      <c r="X327" t="str">
        <f>"Q"&amp;ROUNDUP(MONTH(Suoerstore_sales[[#This Row],[Order Date]])/3,0)</f>
        <v>Q4</v>
      </c>
      <c r="Y327">
        <f>MONTH(Suoerstore_sales[[#This Row],[Order Date]])</f>
        <v>11</v>
      </c>
    </row>
    <row r="328" spans="1:25" x14ac:dyDescent="0.2">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t="str" cm="1">
        <f t="array" ref="V328">_xlfn.IFS(Suoerstore_sales[[#This Row],[Discount]]&lt;=0.05,"0-5%",Suoerstore_sales[[#This Row],[Discount]]&lt;=0.1,"5-10%",Suoerstore_sales[[#This Row],[Discount]]&lt;=0.2,"10-20%",TRUE,"20%+")</f>
        <v>20%+</v>
      </c>
      <c r="W328">
        <f>YEAR(Suoerstore_sales[[#This Row],[Order Date]])</f>
        <v>2016</v>
      </c>
      <c r="X328" t="str">
        <f>"Q"&amp;ROUNDUP(MONTH(Suoerstore_sales[[#This Row],[Order Date]])/3,0)</f>
        <v>Q3</v>
      </c>
      <c r="Y328">
        <f>MONTH(Suoerstore_sales[[#This Row],[Order Date]])</f>
        <v>8</v>
      </c>
    </row>
    <row r="329" spans="1:25" x14ac:dyDescent="0.2">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t="str" cm="1">
        <f t="array" ref="V329">_xlfn.IFS(Suoerstore_sales[[#This Row],[Discount]]&lt;=0.05,"0-5%",Suoerstore_sales[[#This Row],[Discount]]&lt;=0.1,"5-10%",Suoerstore_sales[[#This Row],[Discount]]&lt;=0.2,"10-20%",TRUE,"20%+")</f>
        <v>10-20%</v>
      </c>
      <c r="W329">
        <f>YEAR(Suoerstore_sales[[#This Row],[Order Date]])</f>
        <v>2016</v>
      </c>
      <c r="X329" t="str">
        <f>"Q"&amp;ROUNDUP(MONTH(Suoerstore_sales[[#This Row],[Order Date]])/3,0)</f>
        <v>Q3</v>
      </c>
      <c r="Y329">
        <f>MONTH(Suoerstore_sales[[#This Row],[Order Date]])</f>
        <v>8</v>
      </c>
    </row>
    <row r="330" spans="1:25" x14ac:dyDescent="0.2">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t="str" cm="1">
        <f t="array" ref="V330">_xlfn.IFS(Suoerstore_sales[[#This Row],[Discount]]&lt;=0.05,"0-5%",Suoerstore_sales[[#This Row],[Discount]]&lt;=0.1,"5-10%",Suoerstore_sales[[#This Row],[Discount]]&lt;=0.2,"10-20%",TRUE,"20%+")</f>
        <v>20%+</v>
      </c>
      <c r="W330">
        <f>YEAR(Suoerstore_sales[[#This Row],[Order Date]])</f>
        <v>2016</v>
      </c>
      <c r="X330" t="str">
        <f>"Q"&amp;ROUNDUP(MONTH(Suoerstore_sales[[#This Row],[Order Date]])/3,0)</f>
        <v>Q3</v>
      </c>
      <c r="Y330">
        <f>MONTH(Suoerstore_sales[[#This Row],[Order Date]])</f>
        <v>8</v>
      </c>
    </row>
    <row r="331" spans="1:25" x14ac:dyDescent="0.2">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t="str" cm="1">
        <f t="array" ref="V331">_xlfn.IFS(Suoerstore_sales[[#This Row],[Discount]]&lt;=0.05,"0-5%",Suoerstore_sales[[#This Row],[Discount]]&lt;=0.1,"5-10%",Suoerstore_sales[[#This Row],[Discount]]&lt;=0.2,"10-20%",TRUE,"20%+")</f>
        <v>10-20%</v>
      </c>
      <c r="W331">
        <f>YEAR(Suoerstore_sales[[#This Row],[Order Date]])</f>
        <v>2016</v>
      </c>
      <c r="X331" t="str">
        <f>"Q"&amp;ROUNDUP(MONTH(Suoerstore_sales[[#This Row],[Order Date]])/3,0)</f>
        <v>Q3</v>
      </c>
      <c r="Y331">
        <f>MONTH(Suoerstore_sales[[#This Row],[Order Date]])</f>
        <v>8</v>
      </c>
    </row>
    <row r="332" spans="1:25" x14ac:dyDescent="0.2">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t="str" cm="1">
        <f t="array" ref="V332">_xlfn.IFS(Suoerstore_sales[[#This Row],[Discount]]&lt;=0.05,"0-5%",Suoerstore_sales[[#This Row],[Discount]]&lt;=0.1,"5-10%",Suoerstore_sales[[#This Row],[Discount]]&lt;=0.2,"10-20%",TRUE,"20%+")</f>
        <v>20%+</v>
      </c>
      <c r="W332">
        <f>YEAR(Suoerstore_sales[[#This Row],[Order Date]])</f>
        <v>2016</v>
      </c>
      <c r="X332" t="str">
        <f>"Q"&amp;ROUNDUP(MONTH(Suoerstore_sales[[#This Row],[Order Date]])/3,0)</f>
        <v>Q3</v>
      </c>
      <c r="Y332">
        <f>MONTH(Suoerstore_sales[[#This Row],[Order Date]])</f>
        <v>8</v>
      </c>
    </row>
    <row r="333" spans="1:25" x14ac:dyDescent="0.2">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t="str" cm="1">
        <f t="array" ref="V333">_xlfn.IFS(Suoerstore_sales[[#This Row],[Discount]]&lt;=0.05,"0-5%",Suoerstore_sales[[#This Row],[Discount]]&lt;=0.1,"5-10%",Suoerstore_sales[[#This Row],[Discount]]&lt;=0.2,"10-20%",TRUE,"20%+")</f>
        <v>20%+</v>
      </c>
      <c r="W333">
        <f>YEAR(Suoerstore_sales[[#This Row],[Order Date]])</f>
        <v>2016</v>
      </c>
      <c r="X333" t="str">
        <f>"Q"&amp;ROUNDUP(MONTH(Suoerstore_sales[[#This Row],[Order Date]])/3,0)</f>
        <v>Q2</v>
      </c>
      <c r="Y333">
        <f>MONTH(Suoerstore_sales[[#This Row],[Order Date]])</f>
        <v>4</v>
      </c>
    </row>
    <row r="334" spans="1:25" x14ac:dyDescent="0.2">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t="str" cm="1">
        <f t="array" ref="V334">_xlfn.IFS(Suoerstore_sales[[#This Row],[Discount]]&lt;=0.05,"0-5%",Suoerstore_sales[[#This Row],[Discount]]&lt;=0.1,"5-10%",Suoerstore_sales[[#This Row],[Discount]]&lt;=0.2,"10-20%",TRUE,"20%+")</f>
        <v>20%+</v>
      </c>
      <c r="W334">
        <f>YEAR(Suoerstore_sales[[#This Row],[Order Date]])</f>
        <v>2016</v>
      </c>
      <c r="X334" t="str">
        <f>"Q"&amp;ROUNDUP(MONTH(Suoerstore_sales[[#This Row],[Order Date]])/3,0)</f>
        <v>Q2</v>
      </c>
      <c r="Y334">
        <f>MONTH(Suoerstore_sales[[#This Row],[Order Date]])</f>
        <v>4</v>
      </c>
    </row>
    <row r="335" spans="1:25" x14ac:dyDescent="0.2">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t="str" cm="1">
        <f t="array" ref="V335">_xlfn.IFS(Suoerstore_sales[[#This Row],[Discount]]&lt;=0.05,"0-5%",Suoerstore_sales[[#This Row],[Discount]]&lt;=0.1,"5-10%",Suoerstore_sales[[#This Row],[Discount]]&lt;=0.2,"10-20%",TRUE,"20%+")</f>
        <v>20%+</v>
      </c>
      <c r="W335">
        <f>YEAR(Suoerstore_sales[[#This Row],[Order Date]])</f>
        <v>2016</v>
      </c>
      <c r="X335" t="str">
        <f>"Q"&amp;ROUNDUP(MONTH(Suoerstore_sales[[#This Row],[Order Date]])/3,0)</f>
        <v>Q2</v>
      </c>
      <c r="Y335">
        <f>MONTH(Suoerstore_sales[[#This Row],[Order Date]])</f>
        <v>4</v>
      </c>
    </row>
    <row r="336" spans="1:25" x14ac:dyDescent="0.2">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t="str" cm="1">
        <f t="array" ref="V336">_xlfn.IFS(Suoerstore_sales[[#This Row],[Discount]]&lt;=0.05,"0-5%",Suoerstore_sales[[#This Row],[Discount]]&lt;=0.1,"5-10%",Suoerstore_sales[[#This Row],[Discount]]&lt;=0.2,"10-20%",TRUE,"20%+")</f>
        <v>10-20%</v>
      </c>
      <c r="W336">
        <f>YEAR(Suoerstore_sales[[#This Row],[Order Date]])</f>
        <v>2015</v>
      </c>
      <c r="X336" t="str">
        <f>"Q"&amp;ROUNDUP(MONTH(Suoerstore_sales[[#This Row],[Order Date]])/3,0)</f>
        <v>Q3</v>
      </c>
      <c r="Y336">
        <f>MONTH(Suoerstore_sales[[#This Row],[Order Date]])</f>
        <v>9</v>
      </c>
    </row>
    <row r="337" spans="1:25" x14ac:dyDescent="0.2">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t="str" cm="1">
        <f t="array" ref="V337">_xlfn.IFS(Suoerstore_sales[[#This Row],[Discount]]&lt;=0.05,"0-5%",Suoerstore_sales[[#This Row],[Discount]]&lt;=0.1,"5-10%",Suoerstore_sales[[#This Row],[Discount]]&lt;=0.2,"10-20%",TRUE,"20%+")</f>
        <v>10-20%</v>
      </c>
      <c r="W337">
        <f>YEAR(Suoerstore_sales[[#This Row],[Order Date]])</f>
        <v>2015</v>
      </c>
      <c r="X337" t="str">
        <f>"Q"&amp;ROUNDUP(MONTH(Suoerstore_sales[[#This Row],[Order Date]])/3,0)</f>
        <v>Q3</v>
      </c>
      <c r="Y337">
        <f>MONTH(Suoerstore_sales[[#This Row],[Order Date]])</f>
        <v>9</v>
      </c>
    </row>
    <row r="338" spans="1:25" x14ac:dyDescent="0.2">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t="str" cm="1">
        <f t="array" ref="V338">_xlfn.IFS(Suoerstore_sales[[#This Row],[Discount]]&lt;=0.05,"0-5%",Suoerstore_sales[[#This Row],[Discount]]&lt;=0.1,"5-10%",Suoerstore_sales[[#This Row],[Discount]]&lt;=0.2,"10-20%",TRUE,"20%+")</f>
        <v>10-20%</v>
      </c>
      <c r="W338">
        <f>YEAR(Suoerstore_sales[[#This Row],[Order Date]])</f>
        <v>2015</v>
      </c>
      <c r="X338" t="str">
        <f>"Q"&amp;ROUNDUP(MONTH(Suoerstore_sales[[#This Row],[Order Date]])/3,0)</f>
        <v>Q3</v>
      </c>
      <c r="Y338">
        <f>MONTH(Suoerstore_sales[[#This Row],[Order Date]])</f>
        <v>9</v>
      </c>
    </row>
    <row r="339" spans="1:25" x14ac:dyDescent="0.2">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t="str" cm="1">
        <f t="array" ref="V339">_xlfn.IFS(Suoerstore_sales[[#This Row],[Discount]]&lt;=0.05,"0-5%",Suoerstore_sales[[#This Row],[Discount]]&lt;=0.1,"5-10%",Suoerstore_sales[[#This Row],[Discount]]&lt;=0.2,"10-20%",TRUE,"20%+")</f>
        <v>10-20%</v>
      </c>
      <c r="W339">
        <f>YEAR(Suoerstore_sales[[#This Row],[Order Date]])</f>
        <v>2014</v>
      </c>
      <c r="X339" t="str">
        <f>"Q"&amp;ROUNDUP(MONTH(Suoerstore_sales[[#This Row],[Order Date]])/3,0)</f>
        <v>Q3</v>
      </c>
      <c r="Y339">
        <f>MONTH(Suoerstore_sales[[#This Row],[Order Date]])</f>
        <v>7</v>
      </c>
    </row>
    <row r="340" spans="1:25" x14ac:dyDescent="0.2">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t="str" cm="1">
        <f t="array" ref="V340">_xlfn.IFS(Suoerstore_sales[[#This Row],[Discount]]&lt;=0.05,"0-5%",Suoerstore_sales[[#This Row],[Discount]]&lt;=0.1,"5-10%",Suoerstore_sales[[#This Row],[Discount]]&lt;=0.2,"10-20%",TRUE,"20%+")</f>
        <v>10-20%</v>
      </c>
      <c r="W340">
        <f>YEAR(Suoerstore_sales[[#This Row],[Order Date]])</f>
        <v>2014</v>
      </c>
      <c r="X340" t="str">
        <f>"Q"&amp;ROUNDUP(MONTH(Suoerstore_sales[[#This Row],[Order Date]])/3,0)</f>
        <v>Q3</v>
      </c>
      <c r="Y340">
        <f>MONTH(Suoerstore_sales[[#This Row],[Order Date]])</f>
        <v>7</v>
      </c>
    </row>
    <row r="341" spans="1:25" x14ac:dyDescent="0.2">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t="str" cm="1">
        <f t="array" ref="V341">_xlfn.IFS(Suoerstore_sales[[#This Row],[Discount]]&lt;=0.05,"0-5%",Suoerstore_sales[[#This Row],[Discount]]&lt;=0.1,"5-10%",Suoerstore_sales[[#This Row],[Discount]]&lt;=0.2,"10-20%",TRUE,"20%+")</f>
        <v>0-5%</v>
      </c>
      <c r="W341">
        <f>YEAR(Suoerstore_sales[[#This Row],[Order Date]])</f>
        <v>2015</v>
      </c>
      <c r="X341" t="str">
        <f>"Q"&amp;ROUNDUP(MONTH(Suoerstore_sales[[#This Row],[Order Date]])/3,0)</f>
        <v>Q2</v>
      </c>
      <c r="Y341">
        <f>MONTH(Suoerstore_sales[[#This Row],[Order Date]])</f>
        <v>6</v>
      </c>
    </row>
    <row r="342" spans="1:25" x14ac:dyDescent="0.2">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t="str" cm="1">
        <f t="array" ref="V342">_xlfn.IFS(Suoerstore_sales[[#This Row],[Discount]]&lt;=0.05,"0-5%",Suoerstore_sales[[#This Row],[Discount]]&lt;=0.1,"5-10%",Suoerstore_sales[[#This Row],[Discount]]&lt;=0.2,"10-20%",TRUE,"20%+")</f>
        <v>10-20%</v>
      </c>
      <c r="W342">
        <f>YEAR(Suoerstore_sales[[#This Row],[Order Date]])</f>
        <v>2014</v>
      </c>
      <c r="X342" t="str">
        <f>"Q"&amp;ROUNDUP(MONTH(Suoerstore_sales[[#This Row],[Order Date]])/3,0)</f>
        <v>Q2</v>
      </c>
      <c r="Y342">
        <f>MONTH(Suoerstore_sales[[#This Row],[Order Date]])</f>
        <v>4</v>
      </c>
    </row>
    <row r="343" spans="1:25" x14ac:dyDescent="0.2">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t="str" cm="1">
        <f t="array" ref="V343">_xlfn.IFS(Suoerstore_sales[[#This Row],[Discount]]&lt;=0.05,"0-5%",Suoerstore_sales[[#This Row],[Discount]]&lt;=0.1,"5-10%",Suoerstore_sales[[#This Row],[Discount]]&lt;=0.2,"10-20%",TRUE,"20%+")</f>
        <v>20%+</v>
      </c>
      <c r="W343">
        <f>YEAR(Suoerstore_sales[[#This Row],[Order Date]])</f>
        <v>2014</v>
      </c>
      <c r="X343" t="str">
        <f>"Q"&amp;ROUNDUP(MONTH(Suoerstore_sales[[#This Row],[Order Date]])/3,0)</f>
        <v>Q2</v>
      </c>
      <c r="Y343">
        <f>MONTH(Suoerstore_sales[[#This Row],[Order Date]])</f>
        <v>4</v>
      </c>
    </row>
    <row r="344" spans="1:25" x14ac:dyDescent="0.2">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t="str" cm="1">
        <f t="array" ref="V344">_xlfn.IFS(Suoerstore_sales[[#This Row],[Discount]]&lt;=0.05,"0-5%",Suoerstore_sales[[#This Row],[Discount]]&lt;=0.1,"5-10%",Suoerstore_sales[[#This Row],[Discount]]&lt;=0.2,"10-20%",TRUE,"20%+")</f>
        <v>10-20%</v>
      </c>
      <c r="W344">
        <f>YEAR(Suoerstore_sales[[#This Row],[Order Date]])</f>
        <v>2014</v>
      </c>
      <c r="X344" t="str">
        <f>"Q"&amp;ROUNDUP(MONTH(Suoerstore_sales[[#This Row],[Order Date]])/3,0)</f>
        <v>Q2</v>
      </c>
      <c r="Y344">
        <f>MONTH(Suoerstore_sales[[#This Row],[Order Date]])</f>
        <v>4</v>
      </c>
    </row>
    <row r="345" spans="1:25" x14ac:dyDescent="0.2">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t="str" cm="1">
        <f t="array" ref="V345">_xlfn.IFS(Suoerstore_sales[[#This Row],[Discount]]&lt;=0.05,"0-5%",Suoerstore_sales[[#This Row],[Discount]]&lt;=0.1,"5-10%",Suoerstore_sales[[#This Row],[Discount]]&lt;=0.2,"10-20%",TRUE,"20%+")</f>
        <v>20%+</v>
      </c>
      <c r="W345">
        <f>YEAR(Suoerstore_sales[[#This Row],[Order Date]])</f>
        <v>2014</v>
      </c>
      <c r="X345" t="str">
        <f>"Q"&amp;ROUNDUP(MONTH(Suoerstore_sales[[#This Row],[Order Date]])/3,0)</f>
        <v>Q2</v>
      </c>
      <c r="Y345">
        <f>MONTH(Suoerstore_sales[[#This Row],[Order Date]])</f>
        <v>4</v>
      </c>
    </row>
    <row r="346" spans="1:25" x14ac:dyDescent="0.2">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t="str" cm="1">
        <f t="array" ref="V346">_xlfn.IFS(Suoerstore_sales[[#This Row],[Discount]]&lt;=0.05,"0-5%",Suoerstore_sales[[#This Row],[Discount]]&lt;=0.1,"5-10%",Suoerstore_sales[[#This Row],[Discount]]&lt;=0.2,"10-20%",TRUE,"20%+")</f>
        <v>10-20%</v>
      </c>
      <c r="W346">
        <f>YEAR(Suoerstore_sales[[#This Row],[Order Date]])</f>
        <v>2015</v>
      </c>
      <c r="X346" t="str">
        <f>"Q"&amp;ROUNDUP(MONTH(Suoerstore_sales[[#This Row],[Order Date]])/3,0)</f>
        <v>Q4</v>
      </c>
      <c r="Y346">
        <f>MONTH(Suoerstore_sales[[#This Row],[Order Date]])</f>
        <v>12</v>
      </c>
    </row>
    <row r="347" spans="1:25" x14ac:dyDescent="0.2">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t="str" cm="1">
        <f t="array" ref="V347">_xlfn.IFS(Suoerstore_sales[[#This Row],[Discount]]&lt;=0.05,"0-5%",Suoerstore_sales[[#This Row],[Discount]]&lt;=0.1,"5-10%",Suoerstore_sales[[#This Row],[Discount]]&lt;=0.2,"10-20%",TRUE,"20%+")</f>
        <v>10-20%</v>
      </c>
      <c r="W347">
        <f>YEAR(Suoerstore_sales[[#This Row],[Order Date]])</f>
        <v>2017</v>
      </c>
      <c r="X347" t="str">
        <f>"Q"&amp;ROUNDUP(MONTH(Suoerstore_sales[[#This Row],[Order Date]])/3,0)</f>
        <v>Q2</v>
      </c>
      <c r="Y347">
        <f>MONTH(Suoerstore_sales[[#This Row],[Order Date]])</f>
        <v>6</v>
      </c>
    </row>
    <row r="348" spans="1:25" x14ac:dyDescent="0.2">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t="str" cm="1">
        <f t="array" ref="V348">_xlfn.IFS(Suoerstore_sales[[#This Row],[Discount]]&lt;=0.05,"0-5%",Suoerstore_sales[[#This Row],[Discount]]&lt;=0.1,"5-10%",Suoerstore_sales[[#This Row],[Discount]]&lt;=0.2,"10-20%",TRUE,"20%+")</f>
        <v>0-5%</v>
      </c>
      <c r="W348">
        <f>YEAR(Suoerstore_sales[[#This Row],[Order Date]])</f>
        <v>2017</v>
      </c>
      <c r="X348" t="str">
        <f>"Q"&amp;ROUNDUP(MONTH(Suoerstore_sales[[#This Row],[Order Date]])/3,0)</f>
        <v>Q3</v>
      </c>
      <c r="Y348">
        <f>MONTH(Suoerstore_sales[[#This Row],[Order Date]])</f>
        <v>7</v>
      </c>
    </row>
    <row r="349" spans="1:25" x14ac:dyDescent="0.2">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t="str" cm="1">
        <f t="array" ref="V349">_xlfn.IFS(Suoerstore_sales[[#This Row],[Discount]]&lt;=0.05,"0-5%",Suoerstore_sales[[#This Row],[Discount]]&lt;=0.1,"5-10%",Suoerstore_sales[[#This Row],[Discount]]&lt;=0.2,"10-20%",TRUE,"20%+")</f>
        <v>0-5%</v>
      </c>
      <c r="W349">
        <f>YEAR(Suoerstore_sales[[#This Row],[Order Date]])</f>
        <v>2017</v>
      </c>
      <c r="X349" t="str">
        <f>"Q"&amp;ROUNDUP(MONTH(Suoerstore_sales[[#This Row],[Order Date]])/3,0)</f>
        <v>Q3</v>
      </c>
      <c r="Y349">
        <f>MONTH(Suoerstore_sales[[#This Row],[Order Date]])</f>
        <v>7</v>
      </c>
    </row>
    <row r="350" spans="1:25" x14ac:dyDescent="0.2">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t="str" cm="1">
        <f t="array" ref="V350">_xlfn.IFS(Suoerstore_sales[[#This Row],[Discount]]&lt;=0.05,"0-5%",Suoerstore_sales[[#This Row],[Discount]]&lt;=0.1,"5-10%",Suoerstore_sales[[#This Row],[Discount]]&lt;=0.2,"10-20%",TRUE,"20%+")</f>
        <v>0-5%</v>
      </c>
      <c r="W350">
        <f>YEAR(Suoerstore_sales[[#This Row],[Order Date]])</f>
        <v>2017</v>
      </c>
      <c r="X350" t="str">
        <f>"Q"&amp;ROUNDUP(MONTH(Suoerstore_sales[[#This Row],[Order Date]])/3,0)</f>
        <v>Q3</v>
      </c>
      <c r="Y350">
        <f>MONTH(Suoerstore_sales[[#This Row],[Order Date]])</f>
        <v>7</v>
      </c>
    </row>
    <row r="351" spans="1:25" x14ac:dyDescent="0.2">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t="str" cm="1">
        <f t="array" ref="V351">_xlfn.IFS(Suoerstore_sales[[#This Row],[Discount]]&lt;=0.05,"0-5%",Suoerstore_sales[[#This Row],[Discount]]&lt;=0.1,"5-10%",Suoerstore_sales[[#This Row],[Discount]]&lt;=0.2,"10-20%",TRUE,"20%+")</f>
        <v>0-5%</v>
      </c>
      <c r="W351">
        <f>YEAR(Suoerstore_sales[[#This Row],[Order Date]])</f>
        <v>2016</v>
      </c>
      <c r="X351" t="str">
        <f>"Q"&amp;ROUNDUP(MONTH(Suoerstore_sales[[#This Row],[Order Date]])/3,0)</f>
        <v>Q3</v>
      </c>
      <c r="Y351">
        <f>MONTH(Suoerstore_sales[[#This Row],[Order Date]])</f>
        <v>9</v>
      </c>
    </row>
    <row r="352" spans="1:25" x14ac:dyDescent="0.2">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t="str" cm="1">
        <f t="array" ref="V352">_xlfn.IFS(Suoerstore_sales[[#This Row],[Discount]]&lt;=0.05,"0-5%",Suoerstore_sales[[#This Row],[Discount]]&lt;=0.1,"5-10%",Suoerstore_sales[[#This Row],[Discount]]&lt;=0.2,"10-20%",TRUE,"20%+")</f>
        <v>0-5%</v>
      </c>
      <c r="W352">
        <f>YEAR(Suoerstore_sales[[#This Row],[Order Date]])</f>
        <v>2016</v>
      </c>
      <c r="X352" t="str">
        <f>"Q"&amp;ROUNDUP(MONTH(Suoerstore_sales[[#This Row],[Order Date]])/3,0)</f>
        <v>Q3</v>
      </c>
      <c r="Y352">
        <f>MONTH(Suoerstore_sales[[#This Row],[Order Date]])</f>
        <v>9</v>
      </c>
    </row>
    <row r="353" spans="1:25" x14ac:dyDescent="0.2">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t="str" cm="1">
        <f t="array" ref="V353">_xlfn.IFS(Suoerstore_sales[[#This Row],[Discount]]&lt;=0.05,"0-5%",Suoerstore_sales[[#This Row],[Discount]]&lt;=0.1,"5-10%",Suoerstore_sales[[#This Row],[Discount]]&lt;=0.2,"10-20%",TRUE,"20%+")</f>
        <v>10-20%</v>
      </c>
      <c r="W353">
        <f>YEAR(Suoerstore_sales[[#This Row],[Order Date]])</f>
        <v>2016</v>
      </c>
      <c r="X353" t="str">
        <f>"Q"&amp;ROUNDUP(MONTH(Suoerstore_sales[[#This Row],[Order Date]])/3,0)</f>
        <v>Q3</v>
      </c>
      <c r="Y353">
        <f>MONTH(Suoerstore_sales[[#This Row],[Order Date]])</f>
        <v>9</v>
      </c>
    </row>
    <row r="354" spans="1:25" x14ac:dyDescent="0.2">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t="str" cm="1">
        <f t="array" ref="V354">_xlfn.IFS(Suoerstore_sales[[#This Row],[Discount]]&lt;=0.05,"0-5%",Suoerstore_sales[[#This Row],[Discount]]&lt;=0.1,"5-10%",Suoerstore_sales[[#This Row],[Discount]]&lt;=0.2,"10-20%",TRUE,"20%+")</f>
        <v>0-5%</v>
      </c>
      <c r="W354">
        <f>YEAR(Suoerstore_sales[[#This Row],[Order Date]])</f>
        <v>2016</v>
      </c>
      <c r="X354" t="str">
        <f>"Q"&amp;ROUNDUP(MONTH(Suoerstore_sales[[#This Row],[Order Date]])/3,0)</f>
        <v>Q3</v>
      </c>
      <c r="Y354">
        <f>MONTH(Suoerstore_sales[[#This Row],[Order Date]])</f>
        <v>9</v>
      </c>
    </row>
    <row r="355" spans="1:25" x14ac:dyDescent="0.2">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t="str" cm="1">
        <f t="array" ref="V355">_xlfn.IFS(Suoerstore_sales[[#This Row],[Discount]]&lt;=0.05,"0-5%",Suoerstore_sales[[#This Row],[Discount]]&lt;=0.1,"5-10%",Suoerstore_sales[[#This Row],[Discount]]&lt;=0.2,"10-20%",TRUE,"20%+")</f>
        <v>10-20%</v>
      </c>
      <c r="W355">
        <f>YEAR(Suoerstore_sales[[#This Row],[Order Date]])</f>
        <v>2016</v>
      </c>
      <c r="X355" t="str">
        <f>"Q"&amp;ROUNDUP(MONTH(Suoerstore_sales[[#This Row],[Order Date]])/3,0)</f>
        <v>Q3</v>
      </c>
      <c r="Y355">
        <f>MONTH(Suoerstore_sales[[#This Row],[Order Date]])</f>
        <v>9</v>
      </c>
    </row>
    <row r="356" spans="1:25" x14ac:dyDescent="0.2">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t="str" cm="1">
        <f t="array" ref="V356">_xlfn.IFS(Suoerstore_sales[[#This Row],[Discount]]&lt;=0.05,"0-5%",Suoerstore_sales[[#This Row],[Discount]]&lt;=0.1,"5-10%",Suoerstore_sales[[#This Row],[Discount]]&lt;=0.2,"10-20%",TRUE,"20%+")</f>
        <v>10-20%</v>
      </c>
      <c r="W356">
        <f>YEAR(Suoerstore_sales[[#This Row],[Order Date]])</f>
        <v>2016</v>
      </c>
      <c r="X356" t="str">
        <f>"Q"&amp;ROUNDUP(MONTH(Suoerstore_sales[[#This Row],[Order Date]])/3,0)</f>
        <v>Q2</v>
      </c>
      <c r="Y356">
        <f>MONTH(Suoerstore_sales[[#This Row],[Order Date]])</f>
        <v>4</v>
      </c>
    </row>
    <row r="357" spans="1:25" x14ac:dyDescent="0.2">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t="str" cm="1">
        <f t="array" ref="V357">_xlfn.IFS(Suoerstore_sales[[#This Row],[Discount]]&lt;=0.05,"0-5%",Suoerstore_sales[[#This Row],[Discount]]&lt;=0.1,"5-10%",Suoerstore_sales[[#This Row],[Discount]]&lt;=0.2,"10-20%",TRUE,"20%+")</f>
        <v>0-5%</v>
      </c>
      <c r="W357">
        <f>YEAR(Suoerstore_sales[[#This Row],[Order Date]])</f>
        <v>2016</v>
      </c>
      <c r="X357" t="str">
        <f>"Q"&amp;ROUNDUP(MONTH(Suoerstore_sales[[#This Row],[Order Date]])/3,0)</f>
        <v>Q2</v>
      </c>
      <c r="Y357">
        <f>MONTH(Suoerstore_sales[[#This Row],[Order Date]])</f>
        <v>4</v>
      </c>
    </row>
    <row r="358" spans="1:25" x14ac:dyDescent="0.2">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t="str" cm="1">
        <f t="array" ref="V358">_xlfn.IFS(Suoerstore_sales[[#This Row],[Discount]]&lt;=0.05,"0-5%",Suoerstore_sales[[#This Row],[Discount]]&lt;=0.1,"5-10%",Suoerstore_sales[[#This Row],[Discount]]&lt;=0.2,"10-20%",TRUE,"20%+")</f>
        <v>0-5%</v>
      </c>
      <c r="W358">
        <f>YEAR(Suoerstore_sales[[#This Row],[Order Date]])</f>
        <v>2016</v>
      </c>
      <c r="X358" t="str">
        <f>"Q"&amp;ROUNDUP(MONTH(Suoerstore_sales[[#This Row],[Order Date]])/3,0)</f>
        <v>Q2</v>
      </c>
      <c r="Y358">
        <f>MONTH(Suoerstore_sales[[#This Row],[Order Date]])</f>
        <v>4</v>
      </c>
    </row>
    <row r="359" spans="1:25" x14ac:dyDescent="0.2">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t="str" cm="1">
        <f t="array" ref="V359">_xlfn.IFS(Suoerstore_sales[[#This Row],[Discount]]&lt;=0.05,"0-5%",Suoerstore_sales[[#This Row],[Discount]]&lt;=0.1,"5-10%",Suoerstore_sales[[#This Row],[Discount]]&lt;=0.2,"10-20%",TRUE,"20%+")</f>
        <v>0-5%</v>
      </c>
      <c r="W359">
        <f>YEAR(Suoerstore_sales[[#This Row],[Order Date]])</f>
        <v>2016</v>
      </c>
      <c r="X359" t="str">
        <f>"Q"&amp;ROUNDUP(MONTH(Suoerstore_sales[[#This Row],[Order Date]])/3,0)</f>
        <v>Q2</v>
      </c>
      <c r="Y359">
        <f>MONTH(Suoerstore_sales[[#This Row],[Order Date]])</f>
        <v>4</v>
      </c>
    </row>
    <row r="360" spans="1:25" x14ac:dyDescent="0.2">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t="str" cm="1">
        <f t="array" ref="V360">_xlfn.IFS(Suoerstore_sales[[#This Row],[Discount]]&lt;=0.05,"0-5%",Suoerstore_sales[[#This Row],[Discount]]&lt;=0.1,"5-10%",Suoerstore_sales[[#This Row],[Discount]]&lt;=0.2,"10-20%",TRUE,"20%+")</f>
        <v>10-20%</v>
      </c>
      <c r="W360">
        <f>YEAR(Suoerstore_sales[[#This Row],[Order Date]])</f>
        <v>2016</v>
      </c>
      <c r="X360" t="str">
        <f>"Q"&amp;ROUNDUP(MONTH(Suoerstore_sales[[#This Row],[Order Date]])/3,0)</f>
        <v>Q2</v>
      </c>
      <c r="Y360">
        <f>MONTH(Suoerstore_sales[[#This Row],[Order Date]])</f>
        <v>4</v>
      </c>
    </row>
    <row r="361" spans="1:25" x14ac:dyDescent="0.2">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t="str" cm="1">
        <f t="array" ref="V361">_xlfn.IFS(Suoerstore_sales[[#This Row],[Discount]]&lt;=0.05,"0-5%",Suoerstore_sales[[#This Row],[Discount]]&lt;=0.1,"5-10%",Suoerstore_sales[[#This Row],[Discount]]&lt;=0.2,"10-20%",TRUE,"20%+")</f>
        <v>0-5%</v>
      </c>
      <c r="W361">
        <f>YEAR(Suoerstore_sales[[#This Row],[Order Date]])</f>
        <v>2017</v>
      </c>
      <c r="X361" t="str">
        <f>"Q"&amp;ROUNDUP(MONTH(Suoerstore_sales[[#This Row],[Order Date]])/3,0)</f>
        <v>Q1</v>
      </c>
      <c r="Y361">
        <f>MONTH(Suoerstore_sales[[#This Row],[Order Date]])</f>
        <v>3</v>
      </c>
    </row>
    <row r="362" spans="1:25" x14ac:dyDescent="0.2">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t="str" cm="1">
        <f t="array" ref="V362">_xlfn.IFS(Suoerstore_sales[[#This Row],[Discount]]&lt;=0.05,"0-5%",Suoerstore_sales[[#This Row],[Discount]]&lt;=0.1,"5-10%",Suoerstore_sales[[#This Row],[Discount]]&lt;=0.2,"10-20%",TRUE,"20%+")</f>
        <v>0-5%</v>
      </c>
      <c r="W362">
        <f>YEAR(Suoerstore_sales[[#This Row],[Order Date]])</f>
        <v>2017</v>
      </c>
      <c r="X362" t="str">
        <f>"Q"&amp;ROUNDUP(MONTH(Suoerstore_sales[[#This Row],[Order Date]])/3,0)</f>
        <v>Q1</v>
      </c>
      <c r="Y362">
        <f>MONTH(Suoerstore_sales[[#This Row],[Order Date]])</f>
        <v>3</v>
      </c>
    </row>
    <row r="363" spans="1:25" x14ac:dyDescent="0.2">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t="str" cm="1">
        <f t="array" ref="V363">_xlfn.IFS(Suoerstore_sales[[#This Row],[Discount]]&lt;=0.05,"0-5%",Suoerstore_sales[[#This Row],[Discount]]&lt;=0.1,"5-10%",Suoerstore_sales[[#This Row],[Discount]]&lt;=0.2,"10-20%",TRUE,"20%+")</f>
        <v>0-5%</v>
      </c>
      <c r="W363">
        <f>YEAR(Suoerstore_sales[[#This Row],[Order Date]])</f>
        <v>2017</v>
      </c>
      <c r="X363" t="str">
        <f>"Q"&amp;ROUNDUP(MONTH(Suoerstore_sales[[#This Row],[Order Date]])/3,0)</f>
        <v>Q3</v>
      </c>
      <c r="Y363">
        <f>MONTH(Suoerstore_sales[[#This Row],[Order Date]])</f>
        <v>9</v>
      </c>
    </row>
    <row r="364" spans="1:25" x14ac:dyDescent="0.2">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t="str" cm="1">
        <f t="array" ref="V364">_xlfn.IFS(Suoerstore_sales[[#This Row],[Discount]]&lt;=0.05,"0-5%",Suoerstore_sales[[#This Row],[Discount]]&lt;=0.1,"5-10%",Suoerstore_sales[[#This Row],[Discount]]&lt;=0.2,"10-20%",TRUE,"20%+")</f>
        <v>5-10%</v>
      </c>
      <c r="W364">
        <f>YEAR(Suoerstore_sales[[#This Row],[Order Date]])</f>
        <v>2017</v>
      </c>
      <c r="X364" t="str">
        <f>"Q"&amp;ROUNDUP(MONTH(Suoerstore_sales[[#This Row],[Order Date]])/3,0)</f>
        <v>Q3</v>
      </c>
      <c r="Y364">
        <f>MONTH(Suoerstore_sales[[#This Row],[Order Date]])</f>
        <v>9</v>
      </c>
    </row>
    <row r="365" spans="1:25" x14ac:dyDescent="0.2">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t="str" cm="1">
        <f t="array" ref="V365">_xlfn.IFS(Suoerstore_sales[[#This Row],[Discount]]&lt;=0.05,"0-5%",Suoerstore_sales[[#This Row],[Discount]]&lt;=0.1,"5-10%",Suoerstore_sales[[#This Row],[Discount]]&lt;=0.2,"10-20%",TRUE,"20%+")</f>
        <v>0-5%</v>
      </c>
      <c r="W365">
        <f>YEAR(Suoerstore_sales[[#This Row],[Order Date]])</f>
        <v>2017</v>
      </c>
      <c r="X365" t="str">
        <f>"Q"&amp;ROUNDUP(MONTH(Suoerstore_sales[[#This Row],[Order Date]])/3,0)</f>
        <v>Q3</v>
      </c>
      <c r="Y365">
        <f>MONTH(Suoerstore_sales[[#This Row],[Order Date]])</f>
        <v>9</v>
      </c>
    </row>
    <row r="366" spans="1:25" x14ac:dyDescent="0.2">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t="str" cm="1">
        <f t="array" ref="V366">_xlfn.IFS(Suoerstore_sales[[#This Row],[Discount]]&lt;=0.05,"0-5%",Suoerstore_sales[[#This Row],[Discount]]&lt;=0.1,"5-10%",Suoerstore_sales[[#This Row],[Discount]]&lt;=0.2,"10-20%",TRUE,"20%+")</f>
        <v>0-5%</v>
      </c>
      <c r="W366">
        <f>YEAR(Suoerstore_sales[[#This Row],[Order Date]])</f>
        <v>2017</v>
      </c>
      <c r="X366" t="str">
        <f>"Q"&amp;ROUNDUP(MONTH(Suoerstore_sales[[#This Row],[Order Date]])/3,0)</f>
        <v>Q3</v>
      </c>
      <c r="Y366">
        <f>MONTH(Suoerstore_sales[[#This Row],[Order Date]])</f>
        <v>9</v>
      </c>
    </row>
    <row r="367" spans="1:25" x14ac:dyDescent="0.2">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t="str" cm="1">
        <f t="array" ref="V367">_xlfn.IFS(Suoerstore_sales[[#This Row],[Discount]]&lt;=0.05,"0-5%",Suoerstore_sales[[#This Row],[Discount]]&lt;=0.1,"5-10%",Suoerstore_sales[[#This Row],[Discount]]&lt;=0.2,"10-20%",TRUE,"20%+")</f>
        <v>0-5%</v>
      </c>
      <c r="W367">
        <f>YEAR(Suoerstore_sales[[#This Row],[Order Date]])</f>
        <v>2014</v>
      </c>
      <c r="X367" t="str">
        <f>"Q"&amp;ROUNDUP(MONTH(Suoerstore_sales[[#This Row],[Order Date]])/3,0)</f>
        <v>Q3</v>
      </c>
      <c r="Y367">
        <f>MONTH(Suoerstore_sales[[#This Row],[Order Date]])</f>
        <v>9</v>
      </c>
    </row>
    <row r="368" spans="1:25" x14ac:dyDescent="0.2">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t="str" cm="1">
        <f t="array" ref="V368">_xlfn.IFS(Suoerstore_sales[[#This Row],[Discount]]&lt;=0.05,"0-5%",Suoerstore_sales[[#This Row],[Discount]]&lt;=0.1,"5-10%",Suoerstore_sales[[#This Row],[Discount]]&lt;=0.2,"10-20%",TRUE,"20%+")</f>
        <v>0-5%</v>
      </c>
      <c r="W368">
        <f>YEAR(Suoerstore_sales[[#This Row],[Order Date]])</f>
        <v>2016</v>
      </c>
      <c r="X368" t="str">
        <f>"Q"&amp;ROUNDUP(MONTH(Suoerstore_sales[[#This Row],[Order Date]])/3,0)</f>
        <v>Q4</v>
      </c>
      <c r="Y368">
        <f>MONTH(Suoerstore_sales[[#This Row],[Order Date]])</f>
        <v>10</v>
      </c>
    </row>
    <row r="369" spans="1:25" x14ac:dyDescent="0.2">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t="str" cm="1">
        <f t="array" ref="V369">_xlfn.IFS(Suoerstore_sales[[#This Row],[Discount]]&lt;=0.05,"0-5%",Suoerstore_sales[[#This Row],[Discount]]&lt;=0.1,"5-10%",Suoerstore_sales[[#This Row],[Discount]]&lt;=0.2,"10-20%",TRUE,"20%+")</f>
        <v>0-5%</v>
      </c>
      <c r="W369">
        <f>YEAR(Suoerstore_sales[[#This Row],[Order Date]])</f>
        <v>2016</v>
      </c>
      <c r="X369" t="str">
        <f>"Q"&amp;ROUNDUP(MONTH(Suoerstore_sales[[#This Row],[Order Date]])/3,0)</f>
        <v>Q4</v>
      </c>
      <c r="Y369">
        <f>MONTH(Suoerstore_sales[[#This Row],[Order Date]])</f>
        <v>10</v>
      </c>
    </row>
    <row r="370" spans="1:25" x14ac:dyDescent="0.2">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t="str" cm="1">
        <f t="array" ref="V370">_xlfn.IFS(Suoerstore_sales[[#This Row],[Discount]]&lt;=0.05,"0-5%",Suoerstore_sales[[#This Row],[Discount]]&lt;=0.1,"5-10%",Suoerstore_sales[[#This Row],[Discount]]&lt;=0.2,"10-20%",TRUE,"20%+")</f>
        <v>0-5%</v>
      </c>
      <c r="W370">
        <f>YEAR(Suoerstore_sales[[#This Row],[Order Date]])</f>
        <v>2016</v>
      </c>
      <c r="X370" t="str">
        <f>"Q"&amp;ROUNDUP(MONTH(Suoerstore_sales[[#This Row],[Order Date]])/3,0)</f>
        <v>Q4</v>
      </c>
      <c r="Y370">
        <f>MONTH(Suoerstore_sales[[#This Row],[Order Date]])</f>
        <v>10</v>
      </c>
    </row>
    <row r="371" spans="1:25" x14ac:dyDescent="0.2">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t="str" cm="1">
        <f t="array" ref="V371">_xlfn.IFS(Suoerstore_sales[[#This Row],[Discount]]&lt;=0.05,"0-5%",Suoerstore_sales[[#This Row],[Discount]]&lt;=0.1,"5-10%",Suoerstore_sales[[#This Row],[Discount]]&lt;=0.2,"10-20%",TRUE,"20%+")</f>
        <v>0-5%</v>
      </c>
      <c r="W371">
        <f>YEAR(Suoerstore_sales[[#This Row],[Order Date]])</f>
        <v>2016</v>
      </c>
      <c r="X371" t="str">
        <f>"Q"&amp;ROUNDUP(MONTH(Suoerstore_sales[[#This Row],[Order Date]])/3,0)</f>
        <v>Q4</v>
      </c>
      <c r="Y371">
        <f>MONTH(Suoerstore_sales[[#This Row],[Order Date]])</f>
        <v>10</v>
      </c>
    </row>
    <row r="372" spans="1:25" x14ac:dyDescent="0.2">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t="str" cm="1">
        <f t="array" ref="V372">_xlfn.IFS(Suoerstore_sales[[#This Row],[Discount]]&lt;=0.05,"0-5%",Suoerstore_sales[[#This Row],[Discount]]&lt;=0.1,"5-10%",Suoerstore_sales[[#This Row],[Discount]]&lt;=0.2,"10-20%",TRUE,"20%+")</f>
        <v>10-20%</v>
      </c>
      <c r="W372">
        <f>YEAR(Suoerstore_sales[[#This Row],[Order Date]])</f>
        <v>2017</v>
      </c>
      <c r="X372" t="str">
        <f>"Q"&amp;ROUNDUP(MONTH(Suoerstore_sales[[#This Row],[Order Date]])/3,0)</f>
        <v>Q2</v>
      </c>
      <c r="Y372">
        <f>MONTH(Suoerstore_sales[[#This Row],[Order Date]])</f>
        <v>5</v>
      </c>
    </row>
    <row r="373" spans="1:25" x14ac:dyDescent="0.2">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t="str" cm="1">
        <f t="array" ref="V373">_xlfn.IFS(Suoerstore_sales[[#This Row],[Discount]]&lt;=0.05,"0-5%",Suoerstore_sales[[#This Row],[Discount]]&lt;=0.1,"5-10%",Suoerstore_sales[[#This Row],[Discount]]&lt;=0.2,"10-20%",TRUE,"20%+")</f>
        <v>10-20%</v>
      </c>
      <c r="W373">
        <f>YEAR(Suoerstore_sales[[#This Row],[Order Date]])</f>
        <v>2017</v>
      </c>
      <c r="X373" t="str">
        <f>"Q"&amp;ROUNDUP(MONTH(Suoerstore_sales[[#This Row],[Order Date]])/3,0)</f>
        <v>Q2</v>
      </c>
      <c r="Y373">
        <f>MONTH(Suoerstore_sales[[#This Row],[Order Date]])</f>
        <v>5</v>
      </c>
    </row>
    <row r="374" spans="1:25" x14ac:dyDescent="0.2">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t="str" cm="1">
        <f t="array" ref="V374">_xlfn.IFS(Suoerstore_sales[[#This Row],[Discount]]&lt;=0.05,"0-5%",Suoerstore_sales[[#This Row],[Discount]]&lt;=0.1,"5-10%",Suoerstore_sales[[#This Row],[Discount]]&lt;=0.2,"10-20%",TRUE,"20%+")</f>
        <v>20%+</v>
      </c>
      <c r="W374">
        <f>YEAR(Suoerstore_sales[[#This Row],[Order Date]])</f>
        <v>2014</v>
      </c>
      <c r="X374" t="str">
        <f>"Q"&amp;ROUNDUP(MONTH(Suoerstore_sales[[#This Row],[Order Date]])/3,0)</f>
        <v>Q3</v>
      </c>
      <c r="Y374">
        <f>MONTH(Suoerstore_sales[[#This Row],[Order Date]])</f>
        <v>7</v>
      </c>
    </row>
    <row r="375" spans="1:25" x14ac:dyDescent="0.2">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t="str" cm="1">
        <f t="array" ref="V375">_xlfn.IFS(Suoerstore_sales[[#This Row],[Discount]]&lt;=0.05,"0-5%",Suoerstore_sales[[#This Row],[Discount]]&lt;=0.1,"5-10%",Suoerstore_sales[[#This Row],[Discount]]&lt;=0.2,"10-20%",TRUE,"20%+")</f>
        <v>10-20%</v>
      </c>
      <c r="W375">
        <f>YEAR(Suoerstore_sales[[#This Row],[Order Date]])</f>
        <v>2014</v>
      </c>
      <c r="X375" t="str">
        <f>"Q"&amp;ROUNDUP(MONTH(Suoerstore_sales[[#This Row],[Order Date]])/3,0)</f>
        <v>Q3</v>
      </c>
      <c r="Y375">
        <f>MONTH(Suoerstore_sales[[#This Row],[Order Date]])</f>
        <v>7</v>
      </c>
    </row>
    <row r="376" spans="1:25" x14ac:dyDescent="0.2">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t="str" cm="1">
        <f t="array" ref="V376">_xlfn.IFS(Suoerstore_sales[[#This Row],[Discount]]&lt;=0.05,"0-5%",Suoerstore_sales[[#This Row],[Discount]]&lt;=0.1,"5-10%",Suoerstore_sales[[#This Row],[Discount]]&lt;=0.2,"10-20%",TRUE,"20%+")</f>
        <v>10-20%</v>
      </c>
      <c r="W376">
        <f>YEAR(Suoerstore_sales[[#This Row],[Order Date]])</f>
        <v>2014</v>
      </c>
      <c r="X376" t="str">
        <f>"Q"&amp;ROUNDUP(MONTH(Suoerstore_sales[[#This Row],[Order Date]])/3,0)</f>
        <v>Q3</v>
      </c>
      <c r="Y376">
        <f>MONTH(Suoerstore_sales[[#This Row],[Order Date]])</f>
        <v>7</v>
      </c>
    </row>
    <row r="377" spans="1:25" x14ac:dyDescent="0.2">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t="str" cm="1">
        <f t="array" ref="V377">_xlfn.IFS(Suoerstore_sales[[#This Row],[Discount]]&lt;=0.05,"0-5%",Suoerstore_sales[[#This Row],[Discount]]&lt;=0.1,"5-10%",Suoerstore_sales[[#This Row],[Discount]]&lt;=0.2,"10-20%",TRUE,"20%+")</f>
        <v>10-20%</v>
      </c>
      <c r="W377">
        <f>YEAR(Suoerstore_sales[[#This Row],[Order Date]])</f>
        <v>2014</v>
      </c>
      <c r="X377" t="str">
        <f>"Q"&amp;ROUNDUP(MONTH(Suoerstore_sales[[#This Row],[Order Date]])/3,0)</f>
        <v>Q3</v>
      </c>
      <c r="Y377">
        <f>MONTH(Suoerstore_sales[[#This Row],[Order Date]])</f>
        <v>7</v>
      </c>
    </row>
    <row r="378" spans="1:25" x14ac:dyDescent="0.2">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t="str" cm="1">
        <f t="array" ref="V378">_xlfn.IFS(Suoerstore_sales[[#This Row],[Discount]]&lt;=0.05,"0-5%",Suoerstore_sales[[#This Row],[Discount]]&lt;=0.1,"5-10%",Suoerstore_sales[[#This Row],[Discount]]&lt;=0.2,"10-20%",TRUE,"20%+")</f>
        <v>10-20%</v>
      </c>
      <c r="W378">
        <f>YEAR(Suoerstore_sales[[#This Row],[Order Date]])</f>
        <v>2016</v>
      </c>
      <c r="X378" t="str">
        <f>"Q"&amp;ROUNDUP(MONTH(Suoerstore_sales[[#This Row],[Order Date]])/3,0)</f>
        <v>Q3</v>
      </c>
      <c r="Y378">
        <f>MONTH(Suoerstore_sales[[#This Row],[Order Date]])</f>
        <v>9</v>
      </c>
    </row>
    <row r="379" spans="1:25" x14ac:dyDescent="0.2">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t="str" cm="1">
        <f t="array" ref="V379">_xlfn.IFS(Suoerstore_sales[[#This Row],[Discount]]&lt;=0.05,"0-5%",Suoerstore_sales[[#This Row],[Discount]]&lt;=0.1,"5-10%",Suoerstore_sales[[#This Row],[Discount]]&lt;=0.2,"10-20%",TRUE,"20%+")</f>
        <v>20%+</v>
      </c>
      <c r="W379">
        <f>YEAR(Suoerstore_sales[[#This Row],[Order Date]])</f>
        <v>2017</v>
      </c>
      <c r="X379" t="str">
        <f>"Q"&amp;ROUNDUP(MONTH(Suoerstore_sales[[#This Row],[Order Date]])/3,0)</f>
        <v>Q3</v>
      </c>
      <c r="Y379">
        <f>MONTH(Suoerstore_sales[[#This Row],[Order Date]])</f>
        <v>8</v>
      </c>
    </row>
    <row r="380" spans="1:25" x14ac:dyDescent="0.2">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t="str" cm="1">
        <f t="array" ref="V380">_xlfn.IFS(Suoerstore_sales[[#This Row],[Discount]]&lt;=0.05,"0-5%",Suoerstore_sales[[#This Row],[Discount]]&lt;=0.1,"5-10%",Suoerstore_sales[[#This Row],[Discount]]&lt;=0.2,"10-20%",TRUE,"20%+")</f>
        <v>20%+</v>
      </c>
      <c r="W380">
        <f>YEAR(Suoerstore_sales[[#This Row],[Order Date]])</f>
        <v>2015</v>
      </c>
      <c r="X380" t="str">
        <f>"Q"&amp;ROUNDUP(MONTH(Suoerstore_sales[[#This Row],[Order Date]])/3,0)</f>
        <v>Q2</v>
      </c>
      <c r="Y380">
        <f>MONTH(Suoerstore_sales[[#This Row],[Order Date]])</f>
        <v>4</v>
      </c>
    </row>
    <row r="381" spans="1:25" x14ac:dyDescent="0.2">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t="str" cm="1">
        <f t="array" ref="V381">_xlfn.IFS(Suoerstore_sales[[#This Row],[Discount]]&lt;=0.05,"0-5%",Suoerstore_sales[[#This Row],[Discount]]&lt;=0.1,"5-10%",Suoerstore_sales[[#This Row],[Discount]]&lt;=0.2,"10-20%",TRUE,"20%+")</f>
        <v>10-20%</v>
      </c>
      <c r="W381">
        <f>YEAR(Suoerstore_sales[[#This Row],[Order Date]])</f>
        <v>2015</v>
      </c>
      <c r="X381" t="str">
        <f>"Q"&amp;ROUNDUP(MONTH(Suoerstore_sales[[#This Row],[Order Date]])/3,0)</f>
        <v>Q2</v>
      </c>
      <c r="Y381">
        <f>MONTH(Suoerstore_sales[[#This Row],[Order Date]])</f>
        <v>4</v>
      </c>
    </row>
    <row r="382" spans="1:25" x14ac:dyDescent="0.2">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t="str" cm="1">
        <f t="array" ref="V382">_xlfn.IFS(Suoerstore_sales[[#This Row],[Discount]]&lt;=0.05,"0-5%",Suoerstore_sales[[#This Row],[Discount]]&lt;=0.1,"5-10%",Suoerstore_sales[[#This Row],[Discount]]&lt;=0.2,"10-20%",TRUE,"20%+")</f>
        <v>20%+</v>
      </c>
      <c r="W382">
        <f>YEAR(Suoerstore_sales[[#This Row],[Order Date]])</f>
        <v>2015</v>
      </c>
      <c r="X382" t="str">
        <f>"Q"&amp;ROUNDUP(MONTH(Suoerstore_sales[[#This Row],[Order Date]])/3,0)</f>
        <v>Q2</v>
      </c>
      <c r="Y382">
        <f>MONTH(Suoerstore_sales[[#This Row],[Order Date]])</f>
        <v>4</v>
      </c>
    </row>
    <row r="383" spans="1:25" x14ac:dyDescent="0.2">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t="str" cm="1">
        <f t="array" ref="V383">_xlfn.IFS(Suoerstore_sales[[#This Row],[Discount]]&lt;=0.05,"0-5%",Suoerstore_sales[[#This Row],[Discount]]&lt;=0.1,"5-10%",Suoerstore_sales[[#This Row],[Discount]]&lt;=0.2,"10-20%",TRUE,"20%+")</f>
        <v>0-5%</v>
      </c>
      <c r="W383">
        <f>YEAR(Suoerstore_sales[[#This Row],[Order Date]])</f>
        <v>2016</v>
      </c>
      <c r="X383" t="str">
        <f>"Q"&amp;ROUNDUP(MONTH(Suoerstore_sales[[#This Row],[Order Date]])/3,0)</f>
        <v>Q4</v>
      </c>
      <c r="Y383">
        <f>MONTH(Suoerstore_sales[[#This Row],[Order Date]])</f>
        <v>10</v>
      </c>
    </row>
    <row r="384" spans="1:25" x14ac:dyDescent="0.2">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t="str" cm="1">
        <f t="array" ref="V384">_xlfn.IFS(Suoerstore_sales[[#This Row],[Discount]]&lt;=0.05,"0-5%",Suoerstore_sales[[#This Row],[Discount]]&lt;=0.1,"5-10%",Suoerstore_sales[[#This Row],[Discount]]&lt;=0.2,"10-20%",TRUE,"20%+")</f>
        <v>10-20%</v>
      </c>
      <c r="W384">
        <f>YEAR(Suoerstore_sales[[#This Row],[Order Date]])</f>
        <v>2016</v>
      </c>
      <c r="X384" t="str">
        <f>"Q"&amp;ROUNDUP(MONTH(Suoerstore_sales[[#This Row],[Order Date]])/3,0)</f>
        <v>Q4</v>
      </c>
      <c r="Y384">
        <f>MONTH(Suoerstore_sales[[#This Row],[Order Date]])</f>
        <v>10</v>
      </c>
    </row>
    <row r="385" spans="1:25" x14ac:dyDescent="0.2">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t="str" cm="1">
        <f t="array" ref="V385">_xlfn.IFS(Suoerstore_sales[[#This Row],[Discount]]&lt;=0.05,"0-5%",Suoerstore_sales[[#This Row],[Discount]]&lt;=0.1,"5-10%",Suoerstore_sales[[#This Row],[Discount]]&lt;=0.2,"10-20%",TRUE,"20%+")</f>
        <v>0-5%</v>
      </c>
      <c r="W385">
        <f>YEAR(Suoerstore_sales[[#This Row],[Order Date]])</f>
        <v>2015</v>
      </c>
      <c r="X385" t="str">
        <f>"Q"&amp;ROUNDUP(MONTH(Suoerstore_sales[[#This Row],[Order Date]])/3,0)</f>
        <v>Q2</v>
      </c>
      <c r="Y385">
        <f>MONTH(Suoerstore_sales[[#This Row],[Order Date]])</f>
        <v>6</v>
      </c>
    </row>
    <row r="386" spans="1:25" x14ac:dyDescent="0.2">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t="str" cm="1">
        <f t="array" ref="V386">_xlfn.IFS(Suoerstore_sales[[#This Row],[Discount]]&lt;=0.05,"0-5%",Suoerstore_sales[[#This Row],[Discount]]&lt;=0.1,"5-10%",Suoerstore_sales[[#This Row],[Discount]]&lt;=0.2,"10-20%",TRUE,"20%+")</f>
        <v>20%+</v>
      </c>
      <c r="W386">
        <f>YEAR(Suoerstore_sales[[#This Row],[Order Date]])</f>
        <v>2015</v>
      </c>
      <c r="X386" t="str">
        <f>"Q"&amp;ROUNDUP(MONTH(Suoerstore_sales[[#This Row],[Order Date]])/3,0)</f>
        <v>Q4</v>
      </c>
      <c r="Y386">
        <f>MONTH(Suoerstore_sales[[#This Row],[Order Date]])</f>
        <v>11</v>
      </c>
    </row>
    <row r="387" spans="1:25" x14ac:dyDescent="0.2">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t="str" cm="1">
        <f t="array" ref="V387">_xlfn.IFS(Suoerstore_sales[[#This Row],[Discount]]&lt;=0.05,"0-5%",Suoerstore_sales[[#This Row],[Discount]]&lt;=0.1,"5-10%",Suoerstore_sales[[#This Row],[Discount]]&lt;=0.2,"10-20%",TRUE,"20%+")</f>
        <v>10-20%</v>
      </c>
      <c r="W387">
        <f>YEAR(Suoerstore_sales[[#This Row],[Order Date]])</f>
        <v>2015</v>
      </c>
      <c r="X387" t="str">
        <f>"Q"&amp;ROUNDUP(MONTH(Suoerstore_sales[[#This Row],[Order Date]])/3,0)</f>
        <v>Q4</v>
      </c>
      <c r="Y387">
        <f>MONTH(Suoerstore_sales[[#This Row],[Order Date]])</f>
        <v>11</v>
      </c>
    </row>
    <row r="388" spans="1:25" x14ac:dyDescent="0.2">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t="str" cm="1">
        <f t="array" ref="V388">_xlfn.IFS(Suoerstore_sales[[#This Row],[Discount]]&lt;=0.05,"0-5%",Suoerstore_sales[[#This Row],[Discount]]&lt;=0.1,"5-10%",Suoerstore_sales[[#This Row],[Discount]]&lt;=0.2,"10-20%",TRUE,"20%+")</f>
        <v>20%+</v>
      </c>
      <c r="W388">
        <f>YEAR(Suoerstore_sales[[#This Row],[Order Date]])</f>
        <v>2015</v>
      </c>
      <c r="X388" t="str">
        <f>"Q"&amp;ROUNDUP(MONTH(Suoerstore_sales[[#This Row],[Order Date]])/3,0)</f>
        <v>Q4</v>
      </c>
      <c r="Y388">
        <f>MONTH(Suoerstore_sales[[#This Row],[Order Date]])</f>
        <v>12</v>
      </c>
    </row>
    <row r="389" spans="1:25" x14ac:dyDescent="0.2">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t="str" cm="1">
        <f t="array" ref="V389">_xlfn.IFS(Suoerstore_sales[[#This Row],[Discount]]&lt;=0.05,"0-5%",Suoerstore_sales[[#This Row],[Discount]]&lt;=0.1,"5-10%",Suoerstore_sales[[#This Row],[Discount]]&lt;=0.2,"10-20%",TRUE,"20%+")</f>
        <v>10-20%</v>
      </c>
      <c r="W389">
        <f>YEAR(Suoerstore_sales[[#This Row],[Order Date]])</f>
        <v>2015</v>
      </c>
      <c r="X389" t="str">
        <f>"Q"&amp;ROUNDUP(MONTH(Suoerstore_sales[[#This Row],[Order Date]])/3,0)</f>
        <v>Q4</v>
      </c>
      <c r="Y389">
        <f>MONTH(Suoerstore_sales[[#This Row],[Order Date]])</f>
        <v>12</v>
      </c>
    </row>
    <row r="390" spans="1:25" x14ac:dyDescent="0.2">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t="str" cm="1">
        <f t="array" ref="V390">_xlfn.IFS(Suoerstore_sales[[#This Row],[Discount]]&lt;=0.05,"0-5%",Suoerstore_sales[[#This Row],[Discount]]&lt;=0.1,"5-10%",Suoerstore_sales[[#This Row],[Discount]]&lt;=0.2,"10-20%",TRUE,"20%+")</f>
        <v>10-20%</v>
      </c>
      <c r="W390">
        <f>YEAR(Suoerstore_sales[[#This Row],[Order Date]])</f>
        <v>2014</v>
      </c>
      <c r="X390" t="str">
        <f>"Q"&amp;ROUNDUP(MONTH(Suoerstore_sales[[#This Row],[Order Date]])/3,0)</f>
        <v>Q4</v>
      </c>
      <c r="Y390">
        <f>MONTH(Suoerstore_sales[[#This Row],[Order Date]])</f>
        <v>11</v>
      </c>
    </row>
    <row r="391" spans="1:25" x14ac:dyDescent="0.2">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t="str" cm="1">
        <f t="array" ref="V391">_xlfn.IFS(Suoerstore_sales[[#This Row],[Discount]]&lt;=0.05,"0-5%",Suoerstore_sales[[#This Row],[Discount]]&lt;=0.1,"5-10%",Suoerstore_sales[[#This Row],[Discount]]&lt;=0.2,"10-20%",TRUE,"20%+")</f>
        <v>10-20%</v>
      </c>
      <c r="W391">
        <f>YEAR(Suoerstore_sales[[#This Row],[Order Date]])</f>
        <v>2017</v>
      </c>
      <c r="X391" t="str">
        <f>"Q"&amp;ROUNDUP(MONTH(Suoerstore_sales[[#This Row],[Order Date]])/3,0)</f>
        <v>Q4</v>
      </c>
      <c r="Y391">
        <f>MONTH(Suoerstore_sales[[#This Row],[Order Date]])</f>
        <v>12</v>
      </c>
    </row>
    <row r="392" spans="1:25" x14ac:dyDescent="0.2">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t="str" cm="1">
        <f t="array" ref="V392">_xlfn.IFS(Suoerstore_sales[[#This Row],[Discount]]&lt;=0.05,"0-5%",Suoerstore_sales[[#This Row],[Discount]]&lt;=0.1,"5-10%",Suoerstore_sales[[#This Row],[Discount]]&lt;=0.2,"10-20%",TRUE,"20%+")</f>
        <v>0-5%</v>
      </c>
      <c r="W392">
        <f>YEAR(Suoerstore_sales[[#This Row],[Order Date]])</f>
        <v>2017</v>
      </c>
      <c r="X392" t="str">
        <f>"Q"&amp;ROUNDUP(MONTH(Suoerstore_sales[[#This Row],[Order Date]])/3,0)</f>
        <v>Q4</v>
      </c>
      <c r="Y392">
        <f>MONTH(Suoerstore_sales[[#This Row],[Order Date]])</f>
        <v>12</v>
      </c>
    </row>
    <row r="393" spans="1:25" x14ac:dyDescent="0.2">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t="str" cm="1">
        <f t="array" ref="V393">_xlfn.IFS(Suoerstore_sales[[#This Row],[Discount]]&lt;=0.05,"0-5%",Suoerstore_sales[[#This Row],[Discount]]&lt;=0.1,"5-10%",Suoerstore_sales[[#This Row],[Discount]]&lt;=0.2,"10-20%",TRUE,"20%+")</f>
        <v>10-20%</v>
      </c>
      <c r="W393">
        <f>YEAR(Suoerstore_sales[[#This Row],[Order Date]])</f>
        <v>2014</v>
      </c>
      <c r="X393" t="str">
        <f>"Q"&amp;ROUNDUP(MONTH(Suoerstore_sales[[#This Row],[Order Date]])/3,0)</f>
        <v>Q3</v>
      </c>
      <c r="Y393">
        <f>MONTH(Suoerstore_sales[[#This Row],[Order Date]])</f>
        <v>9</v>
      </c>
    </row>
    <row r="394" spans="1:25" x14ac:dyDescent="0.2">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t="str" cm="1">
        <f t="array" ref="V394">_xlfn.IFS(Suoerstore_sales[[#This Row],[Discount]]&lt;=0.05,"0-5%",Suoerstore_sales[[#This Row],[Discount]]&lt;=0.1,"5-10%",Suoerstore_sales[[#This Row],[Discount]]&lt;=0.2,"10-20%",TRUE,"20%+")</f>
        <v>0-5%</v>
      </c>
      <c r="W394">
        <f>YEAR(Suoerstore_sales[[#This Row],[Order Date]])</f>
        <v>2014</v>
      </c>
      <c r="X394" t="str">
        <f>"Q"&amp;ROUNDUP(MONTH(Suoerstore_sales[[#This Row],[Order Date]])/3,0)</f>
        <v>Q3</v>
      </c>
      <c r="Y394">
        <f>MONTH(Suoerstore_sales[[#This Row],[Order Date]])</f>
        <v>9</v>
      </c>
    </row>
    <row r="395" spans="1:25" x14ac:dyDescent="0.2">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t="str" cm="1">
        <f t="array" ref="V395">_xlfn.IFS(Suoerstore_sales[[#This Row],[Discount]]&lt;=0.05,"0-5%",Suoerstore_sales[[#This Row],[Discount]]&lt;=0.1,"5-10%",Suoerstore_sales[[#This Row],[Discount]]&lt;=0.2,"10-20%",TRUE,"20%+")</f>
        <v>20%+</v>
      </c>
      <c r="W395">
        <f>YEAR(Suoerstore_sales[[#This Row],[Order Date]])</f>
        <v>2014</v>
      </c>
      <c r="X395" t="str">
        <f>"Q"&amp;ROUNDUP(MONTH(Suoerstore_sales[[#This Row],[Order Date]])/3,0)</f>
        <v>Q2</v>
      </c>
      <c r="Y395">
        <f>MONTH(Suoerstore_sales[[#This Row],[Order Date]])</f>
        <v>6</v>
      </c>
    </row>
    <row r="396" spans="1:25" x14ac:dyDescent="0.2">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t="str" cm="1">
        <f t="array" ref="V396">_xlfn.IFS(Suoerstore_sales[[#This Row],[Discount]]&lt;=0.05,"0-5%",Suoerstore_sales[[#This Row],[Discount]]&lt;=0.1,"5-10%",Suoerstore_sales[[#This Row],[Discount]]&lt;=0.2,"10-20%",TRUE,"20%+")</f>
        <v>10-20%</v>
      </c>
      <c r="W396">
        <f>YEAR(Suoerstore_sales[[#This Row],[Order Date]])</f>
        <v>2017</v>
      </c>
      <c r="X396" t="str">
        <f>"Q"&amp;ROUNDUP(MONTH(Suoerstore_sales[[#This Row],[Order Date]])/3,0)</f>
        <v>Q2</v>
      </c>
      <c r="Y396">
        <f>MONTH(Suoerstore_sales[[#This Row],[Order Date]])</f>
        <v>6</v>
      </c>
    </row>
    <row r="397" spans="1:25" x14ac:dyDescent="0.2">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t="str" cm="1">
        <f t="array" ref="V397">_xlfn.IFS(Suoerstore_sales[[#This Row],[Discount]]&lt;=0.05,"0-5%",Suoerstore_sales[[#This Row],[Discount]]&lt;=0.1,"5-10%",Suoerstore_sales[[#This Row],[Discount]]&lt;=0.2,"10-20%",TRUE,"20%+")</f>
        <v>0-5%</v>
      </c>
      <c r="W397">
        <f>YEAR(Suoerstore_sales[[#This Row],[Order Date]])</f>
        <v>2017</v>
      </c>
      <c r="X397" t="str">
        <f>"Q"&amp;ROUNDUP(MONTH(Suoerstore_sales[[#This Row],[Order Date]])/3,0)</f>
        <v>Q4</v>
      </c>
      <c r="Y397">
        <f>MONTH(Suoerstore_sales[[#This Row],[Order Date]])</f>
        <v>10</v>
      </c>
    </row>
    <row r="398" spans="1:25" x14ac:dyDescent="0.2">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t="str" cm="1">
        <f t="array" ref="V398">_xlfn.IFS(Suoerstore_sales[[#This Row],[Discount]]&lt;=0.05,"0-5%",Suoerstore_sales[[#This Row],[Discount]]&lt;=0.1,"5-10%",Suoerstore_sales[[#This Row],[Discount]]&lt;=0.2,"10-20%",TRUE,"20%+")</f>
        <v>0-5%</v>
      </c>
      <c r="W398">
        <f>YEAR(Suoerstore_sales[[#This Row],[Order Date]])</f>
        <v>2017</v>
      </c>
      <c r="X398" t="str">
        <f>"Q"&amp;ROUNDUP(MONTH(Suoerstore_sales[[#This Row],[Order Date]])/3,0)</f>
        <v>Q4</v>
      </c>
      <c r="Y398">
        <f>MONTH(Suoerstore_sales[[#This Row],[Order Date]])</f>
        <v>10</v>
      </c>
    </row>
    <row r="399" spans="1:25" x14ac:dyDescent="0.2">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t="str" cm="1">
        <f t="array" ref="V399">_xlfn.IFS(Suoerstore_sales[[#This Row],[Discount]]&lt;=0.05,"0-5%",Suoerstore_sales[[#This Row],[Discount]]&lt;=0.1,"5-10%",Suoerstore_sales[[#This Row],[Discount]]&lt;=0.2,"10-20%",TRUE,"20%+")</f>
        <v>0-5%</v>
      </c>
      <c r="W399">
        <f>YEAR(Suoerstore_sales[[#This Row],[Order Date]])</f>
        <v>2015</v>
      </c>
      <c r="X399" t="str">
        <f>"Q"&amp;ROUNDUP(MONTH(Suoerstore_sales[[#This Row],[Order Date]])/3,0)</f>
        <v>Q4</v>
      </c>
      <c r="Y399">
        <f>MONTH(Suoerstore_sales[[#This Row],[Order Date]])</f>
        <v>10</v>
      </c>
    </row>
    <row r="400" spans="1:25" x14ac:dyDescent="0.2">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t="str" cm="1">
        <f t="array" ref="V400">_xlfn.IFS(Suoerstore_sales[[#This Row],[Discount]]&lt;=0.05,"0-5%",Suoerstore_sales[[#This Row],[Discount]]&lt;=0.1,"5-10%",Suoerstore_sales[[#This Row],[Discount]]&lt;=0.2,"10-20%",TRUE,"20%+")</f>
        <v>10-20%</v>
      </c>
      <c r="W400">
        <f>YEAR(Suoerstore_sales[[#This Row],[Order Date]])</f>
        <v>2016</v>
      </c>
      <c r="X400" t="str">
        <f>"Q"&amp;ROUNDUP(MONTH(Suoerstore_sales[[#This Row],[Order Date]])/3,0)</f>
        <v>Q3</v>
      </c>
      <c r="Y400">
        <f>MONTH(Suoerstore_sales[[#This Row],[Order Date]])</f>
        <v>9</v>
      </c>
    </row>
    <row r="401" spans="1:25" x14ac:dyDescent="0.2">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t="str" cm="1">
        <f t="array" ref="V401">_xlfn.IFS(Suoerstore_sales[[#This Row],[Discount]]&lt;=0.05,"0-5%",Suoerstore_sales[[#This Row],[Discount]]&lt;=0.1,"5-10%",Suoerstore_sales[[#This Row],[Discount]]&lt;=0.2,"10-20%",TRUE,"20%+")</f>
        <v>20%+</v>
      </c>
      <c r="W401">
        <f>YEAR(Suoerstore_sales[[#This Row],[Order Date]])</f>
        <v>2016</v>
      </c>
      <c r="X401" t="str">
        <f>"Q"&amp;ROUNDUP(MONTH(Suoerstore_sales[[#This Row],[Order Date]])/3,0)</f>
        <v>Q3</v>
      </c>
      <c r="Y401">
        <f>MONTH(Suoerstore_sales[[#This Row],[Order Date]])</f>
        <v>9</v>
      </c>
    </row>
    <row r="402" spans="1:25" x14ac:dyDescent="0.2">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t="str" cm="1">
        <f t="array" ref="V402">_xlfn.IFS(Suoerstore_sales[[#This Row],[Discount]]&lt;=0.05,"0-5%",Suoerstore_sales[[#This Row],[Discount]]&lt;=0.1,"5-10%",Suoerstore_sales[[#This Row],[Discount]]&lt;=0.2,"10-20%",TRUE,"20%+")</f>
        <v>10-20%</v>
      </c>
      <c r="W402">
        <f>YEAR(Suoerstore_sales[[#This Row],[Order Date]])</f>
        <v>2016</v>
      </c>
      <c r="X402" t="str">
        <f>"Q"&amp;ROUNDUP(MONTH(Suoerstore_sales[[#This Row],[Order Date]])/3,0)</f>
        <v>Q3</v>
      </c>
      <c r="Y402">
        <f>MONTH(Suoerstore_sales[[#This Row],[Order Date]])</f>
        <v>9</v>
      </c>
    </row>
    <row r="403" spans="1:25" x14ac:dyDescent="0.2">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t="str" cm="1">
        <f t="array" ref="V403">_xlfn.IFS(Suoerstore_sales[[#This Row],[Discount]]&lt;=0.05,"0-5%",Suoerstore_sales[[#This Row],[Discount]]&lt;=0.1,"5-10%",Suoerstore_sales[[#This Row],[Discount]]&lt;=0.2,"10-20%",TRUE,"20%+")</f>
        <v>10-20%</v>
      </c>
      <c r="W403">
        <f>YEAR(Suoerstore_sales[[#This Row],[Order Date]])</f>
        <v>2016</v>
      </c>
      <c r="X403" t="str">
        <f>"Q"&amp;ROUNDUP(MONTH(Suoerstore_sales[[#This Row],[Order Date]])/3,0)</f>
        <v>Q3</v>
      </c>
      <c r="Y403">
        <f>MONTH(Suoerstore_sales[[#This Row],[Order Date]])</f>
        <v>9</v>
      </c>
    </row>
    <row r="404" spans="1:25" x14ac:dyDescent="0.2">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t="str" cm="1">
        <f t="array" ref="V404">_xlfn.IFS(Suoerstore_sales[[#This Row],[Discount]]&lt;=0.05,"0-5%",Suoerstore_sales[[#This Row],[Discount]]&lt;=0.1,"5-10%",Suoerstore_sales[[#This Row],[Discount]]&lt;=0.2,"10-20%",TRUE,"20%+")</f>
        <v>10-20%</v>
      </c>
      <c r="W404">
        <f>YEAR(Suoerstore_sales[[#This Row],[Order Date]])</f>
        <v>2014</v>
      </c>
      <c r="X404" t="str">
        <f>"Q"&amp;ROUNDUP(MONTH(Suoerstore_sales[[#This Row],[Order Date]])/3,0)</f>
        <v>Q4</v>
      </c>
      <c r="Y404">
        <f>MONTH(Suoerstore_sales[[#This Row],[Order Date]])</f>
        <v>12</v>
      </c>
    </row>
    <row r="405" spans="1:25" x14ac:dyDescent="0.2">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t="str" cm="1">
        <f t="array" ref="V405">_xlfn.IFS(Suoerstore_sales[[#This Row],[Discount]]&lt;=0.05,"0-5%",Suoerstore_sales[[#This Row],[Discount]]&lt;=0.1,"5-10%",Suoerstore_sales[[#This Row],[Discount]]&lt;=0.2,"10-20%",TRUE,"20%+")</f>
        <v>10-20%</v>
      </c>
      <c r="W405">
        <f>YEAR(Suoerstore_sales[[#This Row],[Order Date]])</f>
        <v>2014</v>
      </c>
      <c r="X405" t="str">
        <f>"Q"&amp;ROUNDUP(MONTH(Suoerstore_sales[[#This Row],[Order Date]])/3,0)</f>
        <v>Q2</v>
      </c>
      <c r="Y405">
        <f>MONTH(Suoerstore_sales[[#This Row],[Order Date]])</f>
        <v>4</v>
      </c>
    </row>
    <row r="406" spans="1:25" x14ac:dyDescent="0.2">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t="str" cm="1">
        <f t="array" ref="V406">_xlfn.IFS(Suoerstore_sales[[#This Row],[Discount]]&lt;=0.05,"0-5%",Suoerstore_sales[[#This Row],[Discount]]&lt;=0.1,"5-10%",Suoerstore_sales[[#This Row],[Discount]]&lt;=0.2,"10-20%",TRUE,"20%+")</f>
        <v>0-5%</v>
      </c>
      <c r="W406">
        <f>YEAR(Suoerstore_sales[[#This Row],[Order Date]])</f>
        <v>2017</v>
      </c>
      <c r="X406" t="str">
        <f>"Q"&amp;ROUNDUP(MONTH(Suoerstore_sales[[#This Row],[Order Date]])/3,0)</f>
        <v>Q4</v>
      </c>
      <c r="Y406">
        <f>MONTH(Suoerstore_sales[[#This Row],[Order Date]])</f>
        <v>12</v>
      </c>
    </row>
    <row r="407" spans="1:25" x14ac:dyDescent="0.2">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t="str" cm="1">
        <f t="array" ref="V407">_xlfn.IFS(Suoerstore_sales[[#This Row],[Discount]]&lt;=0.05,"0-5%",Suoerstore_sales[[#This Row],[Discount]]&lt;=0.1,"5-10%",Suoerstore_sales[[#This Row],[Discount]]&lt;=0.2,"10-20%",TRUE,"20%+")</f>
        <v>0-5%</v>
      </c>
      <c r="W407">
        <f>YEAR(Suoerstore_sales[[#This Row],[Order Date]])</f>
        <v>2017</v>
      </c>
      <c r="X407" t="str">
        <f>"Q"&amp;ROUNDUP(MONTH(Suoerstore_sales[[#This Row],[Order Date]])/3,0)</f>
        <v>Q4</v>
      </c>
      <c r="Y407">
        <f>MONTH(Suoerstore_sales[[#This Row],[Order Date]])</f>
        <v>12</v>
      </c>
    </row>
    <row r="408" spans="1:25" x14ac:dyDescent="0.2">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t="str" cm="1">
        <f t="array" ref="V408">_xlfn.IFS(Suoerstore_sales[[#This Row],[Discount]]&lt;=0.05,"0-5%",Suoerstore_sales[[#This Row],[Discount]]&lt;=0.1,"5-10%",Suoerstore_sales[[#This Row],[Discount]]&lt;=0.2,"10-20%",TRUE,"20%+")</f>
        <v>10-20%</v>
      </c>
      <c r="W408">
        <f>YEAR(Suoerstore_sales[[#This Row],[Order Date]])</f>
        <v>2017</v>
      </c>
      <c r="X408" t="str">
        <f>"Q"&amp;ROUNDUP(MONTH(Suoerstore_sales[[#This Row],[Order Date]])/3,0)</f>
        <v>Q4</v>
      </c>
      <c r="Y408">
        <f>MONTH(Suoerstore_sales[[#This Row],[Order Date]])</f>
        <v>12</v>
      </c>
    </row>
    <row r="409" spans="1:25" x14ac:dyDescent="0.2">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t="str" cm="1">
        <f t="array" ref="V409">_xlfn.IFS(Suoerstore_sales[[#This Row],[Discount]]&lt;=0.05,"0-5%",Suoerstore_sales[[#This Row],[Discount]]&lt;=0.1,"5-10%",Suoerstore_sales[[#This Row],[Discount]]&lt;=0.2,"10-20%",TRUE,"20%+")</f>
        <v>0-5%</v>
      </c>
      <c r="W409">
        <f>YEAR(Suoerstore_sales[[#This Row],[Order Date]])</f>
        <v>2017</v>
      </c>
      <c r="X409" t="str">
        <f>"Q"&amp;ROUNDUP(MONTH(Suoerstore_sales[[#This Row],[Order Date]])/3,0)</f>
        <v>Q4</v>
      </c>
      <c r="Y409">
        <f>MONTH(Suoerstore_sales[[#This Row],[Order Date]])</f>
        <v>12</v>
      </c>
    </row>
    <row r="410" spans="1:25" x14ac:dyDescent="0.2">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t="str" cm="1">
        <f t="array" ref="V410">_xlfn.IFS(Suoerstore_sales[[#This Row],[Discount]]&lt;=0.05,"0-5%",Suoerstore_sales[[#This Row],[Discount]]&lt;=0.1,"5-10%",Suoerstore_sales[[#This Row],[Discount]]&lt;=0.2,"10-20%",TRUE,"20%+")</f>
        <v>10-20%</v>
      </c>
      <c r="W410">
        <f>YEAR(Suoerstore_sales[[#This Row],[Order Date]])</f>
        <v>2017</v>
      </c>
      <c r="X410" t="str">
        <f>"Q"&amp;ROUNDUP(MONTH(Suoerstore_sales[[#This Row],[Order Date]])/3,0)</f>
        <v>Q4</v>
      </c>
      <c r="Y410">
        <f>MONTH(Suoerstore_sales[[#This Row],[Order Date]])</f>
        <v>12</v>
      </c>
    </row>
    <row r="411" spans="1:25" x14ac:dyDescent="0.2">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t="str" cm="1">
        <f t="array" ref="V411">_xlfn.IFS(Suoerstore_sales[[#This Row],[Discount]]&lt;=0.05,"0-5%",Suoerstore_sales[[#This Row],[Discount]]&lt;=0.1,"5-10%",Suoerstore_sales[[#This Row],[Discount]]&lt;=0.2,"10-20%",TRUE,"20%+")</f>
        <v>0-5%</v>
      </c>
      <c r="W411">
        <f>YEAR(Suoerstore_sales[[#This Row],[Order Date]])</f>
        <v>2017</v>
      </c>
      <c r="X411" t="str">
        <f>"Q"&amp;ROUNDUP(MONTH(Suoerstore_sales[[#This Row],[Order Date]])/3,0)</f>
        <v>Q4</v>
      </c>
      <c r="Y411">
        <f>MONTH(Suoerstore_sales[[#This Row],[Order Date]])</f>
        <v>12</v>
      </c>
    </row>
    <row r="412" spans="1:25" x14ac:dyDescent="0.2">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t="str" cm="1">
        <f t="array" ref="V412">_xlfn.IFS(Suoerstore_sales[[#This Row],[Discount]]&lt;=0.05,"0-5%",Suoerstore_sales[[#This Row],[Discount]]&lt;=0.1,"5-10%",Suoerstore_sales[[#This Row],[Discount]]&lt;=0.2,"10-20%",TRUE,"20%+")</f>
        <v>0-5%</v>
      </c>
      <c r="W412">
        <f>YEAR(Suoerstore_sales[[#This Row],[Order Date]])</f>
        <v>2017</v>
      </c>
      <c r="X412" t="str">
        <f>"Q"&amp;ROUNDUP(MONTH(Suoerstore_sales[[#This Row],[Order Date]])/3,0)</f>
        <v>Q4</v>
      </c>
      <c r="Y412">
        <f>MONTH(Suoerstore_sales[[#This Row],[Order Date]])</f>
        <v>12</v>
      </c>
    </row>
    <row r="413" spans="1:25" x14ac:dyDescent="0.2">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t="str" cm="1">
        <f t="array" ref="V413">_xlfn.IFS(Suoerstore_sales[[#This Row],[Discount]]&lt;=0.05,"0-5%",Suoerstore_sales[[#This Row],[Discount]]&lt;=0.1,"5-10%",Suoerstore_sales[[#This Row],[Discount]]&lt;=0.2,"10-20%",TRUE,"20%+")</f>
        <v>0-5%</v>
      </c>
      <c r="W413">
        <f>YEAR(Suoerstore_sales[[#This Row],[Order Date]])</f>
        <v>2017</v>
      </c>
      <c r="X413" t="str">
        <f>"Q"&amp;ROUNDUP(MONTH(Suoerstore_sales[[#This Row],[Order Date]])/3,0)</f>
        <v>Q4</v>
      </c>
      <c r="Y413">
        <f>MONTH(Suoerstore_sales[[#This Row],[Order Date]])</f>
        <v>12</v>
      </c>
    </row>
    <row r="414" spans="1:25" x14ac:dyDescent="0.2">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t="str" cm="1">
        <f t="array" ref="V414">_xlfn.IFS(Suoerstore_sales[[#This Row],[Discount]]&lt;=0.05,"0-5%",Suoerstore_sales[[#This Row],[Discount]]&lt;=0.1,"5-10%",Suoerstore_sales[[#This Row],[Discount]]&lt;=0.2,"10-20%",TRUE,"20%+")</f>
        <v>10-20%</v>
      </c>
      <c r="W414">
        <f>YEAR(Suoerstore_sales[[#This Row],[Order Date]])</f>
        <v>2017</v>
      </c>
      <c r="X414" t="str">
        <f>"Q"&amp;ROUNDUP(MONTH(Suoerstore_sales[[#This Row],[Order Date]])/3,0)</f>
        <v>Q4</v>
      </c>
      <c r="Y414">
        <f>MONTH(Suoerstore_sales[[#This Row],[Order Date]])</f>
        <v>12</v>
      </c>
    </row>
    <row r="415" spans="1:25" x14ac:dyDescent="0.2">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t="str" cm="1">
        <f t="array" ref="V415">_xlfn.IFS(Suoerstore_sales[[#This Row],[Discount]]&lt;=0.05,"0-5%",Suoerstore_sales[[#This Row],[Discount]]&lt;=0.1,"5-10%",Suoerstore_sales[[#This Row],[Discount]]&lt;=0.2,"10-20%",TRUE,"20%+")</f>
        <v>10-20%</v>
      </c>
      <c r="W415">
        <f>YEAR(Suoerstore_sales[[#This Row],[Order Date]])</f>
        <v>2017</v>
      </c>
      <c r="X415" t="str">
        <f>"Q"&amp;ROUNDUP(MONTH(Suoerstore_sales[[#This Row],[Order Date]])/3,0)</f>
        <v>Q4</v>
      </c>
      <c r="Y415">
        <f>MONTH(Suoerstore_sales[[#This Row],[Order Date]])</f>
        <v>12</v>
      </c>
    </row>
    <row r="416" spans="1:25" x14ac:dyDescent="0.2">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t="str" cm="1">
        <f t="array" ref="V416">_xlfn.IFS(Suoerstore_sales[[#This Row],[Discount]]&lt;=0.05,"0-5%",Suoerstore_sales[[#This Row],[Discount]]&lt;=0.1,"5-10%",Suoerstore_sales[[#This Row],[Discount]]&lt;=0.2,"10-20%",TRUE,"20%+")</f>
        <v>0-5%</v>
      </c>
      <c r="W416">
        <f>YEAR(Suoerstore_sales[[#This Row],[Order Date]])</f>
        <v>2017</v>
      </c>
      <c r="X416" t="str">
        <f>"Q"&amp;ROUNDUP(MONTH(Suoerstore_sales[[#This Row],[Order Date]])/3,0)</f>
        <v>Q4</v>
      </c>
      <c r="Y416">
        <f>MONTH(Suoerstore_sales[[#This Row],[Order Date]])</f>
        <v>11</v>
      </c>
    </row>
    <row r="417" spans="1:25" x14ac:dyDescent="0.2">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t="str" cm="1">
        <f t="array" ref="V417">_xlfn.IFS(Suoerstore_sales[[#This Row],[Discount]]&lt;=0.05,"0-5%",Suoerstore_sales[[#This Row],[Discount]]&lt;=0.1,"5-10%",Suoerstore_sales[[#This Row],[Discount]]&lt;=0.2,"10-20%",TRUE,"20%+")</f>
        <v>10-20%</v>
      </c>
      <c r="W417">
        <f>YEAR(Suoerstore_sales[[#This Row],[Order Date]])</f>
        <v>2017</v>
      </c>
      <c r="X417" t="str">
        <f>"Q"&amp;ROUNDUP(MONTH(Suoerstore_sales[[#This Row],[Order Date]])/3,0)</f>
        <v>Q4</v>
      </c>
      <c r="Y417">
        <f>MONTH(Suoerstore_sales[[#This Row],[Order Date]])</f>
        <v>11</v>
      </c>
    </row>
    <row r="418" spans="1:25" x14ac:dyDescent="0.2">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t="str" cm="1">
        <f t="array" ref="V418">_xlfn.IFS(Suoerstore_sales[[#This Row],[Discount]]&lt;=0.05,"0-5%",Suoerstore_sales[[#This Row],[Discount]]&lt;=0.1,"5-10%",Suoerstore_sales[[#This Row],[Discount]]&lt;=0.2,"10-20%",TRUE,"20%+")</f>
        <v>0-5%</v>
      </c>
      <c r="W418">
        <f>YEAR(Suoerstore_sales[[#This Row],[Order Date]])</f>
        <v>2017</v>
      </c>
      <c r="X418" t="str">
        <f>"Q"&amp;ROUNDUP(MONTH(Suoerstore_sales[[#This Row],[Order Date]])/3,0)</f>
        <v>Q2</v>
      </c>
      <c r="Y418">
        <f>MONTH(Suoerstore_sales[[#This Row],[Order Date]])</f>
        <v>6</v>
      </c>
    </row>
    <row r="419" spans="1:25" x14ac:dyDescent="0.2">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t="str" cm="1">
        <f t="array" ref="V419">_xlfn.IFS(Suoerstore_sales[[#This Row],[Discount]]&lt;=0.05,"0-5%",Suoerstore_sales[[#This Row],[Discount]]&lt;=0.1,"5-10%",Suoerstore_sales[[#This Row],[Discount]]&lt;=0.2,"10-20%",TRUE,"20%+")</f>
        <v>10-20%</v>
      </c>
      <c r="W419">
        <f>YEAR(Suoerstore_sales[[#This Row],[Order Date]])</f>
        <v>2016</v>
      </c>
      <c r="X419" t="str">
        <f>"Q"&amp;ROUNDUP(MONTH(Suoerstore_sales[[#This Row],[Order Date]])/3,0)</f>
        <v>Q2</v>
      </c>
      <c r="Y419">
        <f>MONTH(Suoerstore_sales[[#This Row],[Order Date]])</f>
        <v>4</v>
      </c>
    </row>
    <row r="420" spans="1:25" x14ac:dyDescent="0.2">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t="str" cm="1">
        <f t="array" ref="V420">_xlfn.IFS(Suoerstore_sales[[#This Row],[Discount]]&lt;=0.05,"0-5%",Suoerstore_sales[[#This Row],[Discount]]&lt;=0.1,"5-10%",Suoerstore_sales[[#This Row],[Discount]]&lt;=0.2,"10-20%",TRUE,"20%+")</f>
        <v>0-5%</v>
      </c>
      <c r="W420">
        <f>YEAR(Suoerstore_sales[[#This Row],[Order Date]])</f>
        <v>2017</v>
      </c>
      <c r="X420" t="str">
        <f>"Q"&amp;ROUNDUP(MONTH(Suoerstore_sales[[#This Row],[Order Date]])/3,0)</f>
        <v>Q4</v>
      </c>
      <c r="Y420">
        <f>MONTH(Suoerstore_sales[[#This Row],[Order Date]])</f>
        <v>11</v>
      </c>
    </row>
    <row r="421" spans="1:25" x14ac:dyDescent="0.2">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t="str" cm="1">
        <f t="array" ref="V421">_xlfn.IFS(Suoerstore_sales[[#This Row],[Discount]]&lt;=0.05,"0-5%",Suoerstore_sales[[#This Row],[Discount]]&lt;=0.1,"5-10%",Suoerstore_sales[[#This Row],[Discount]]&lt;=0.2,"10-20%",TRUE,"20%+")</f>
        <v>0-5%</v>
      </c>
      <c r="W421">
        <f>YEAR(Suoerstore_sales[[#This Row],[Order Date]])</f>
        <v>2017</v>
      </c>
      <c r="X421" t="str">
        <f>"Q"&amp;ROUNDUP(MONTH(Suoerstore_sales[[#This Row],[Order Date]])/3,0)</f>
        <v>Q1</v>
      </c>
      <c r="Y421">
        <f>MONTH(Suoerstore_sales[[#This Row],[Order Date]])</f>
        <v>3</v>
      </c>
    </row>
    <row r="422" spans="1:25" x14ac:dyDescent="0.2">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t="str" cm="1">
        <f t="array" ref="V422">_xlfn.IFS(Suoerstore_sales[[#This Row],[Discount]]&lt;=0.05,"0-5%",Suoerstore_sales[[#This Row],[Discount]]&lt;=0.1,"5-10%",Suoerstore_sales[[#This Row],[Discount]]&lt;=0.2,"10-20%",TRUE,"20%+")</f>
        <v>0-5%</v>
      </c>
      <c r="W422">
        <f>YEAR(Suoerstore_sales[[#This Row],[Order Date]])</f>
        <v>2017</v>
      </c>
      <c r="X422" t="str">
        <f>"Q"&amp;ROUNDUP(MONTH(Suoerstore_sales[[#This Row],[Order Date]])/3,0)</f>
        <v>Q1</v>
      </c>
      <c r="Y422">
        <f>MONTH(Suoerstore_sales[[#This Row],[Order Date]])</f>
        <v>3</v>
      </c>
    </row>
    <row r="423" spans="1:25" x14ac:dyDescent="0.2">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t="str" cm="1">
        <f t="array" ref="V423">_xlfn.IFS(Suoerstore_sales[[#This Row],[Discount]]&lt;=0.05,"0-5%",Suoerstore_sales[[#This Row],[Discount]]&lt;=0.1,"5-10%",Suoerstore_sales[[#This Row],[Discount]]&lt;=0.2,"10-20%",TRUE,"20%+")</f>
        <v>10-20%</v>
      </c>
      <c r="W423">
        <f>YEAR(Suoerstore_sales[[#This Row],[Order Date]])</f>
        <v>2014</v>
      </c>
      <c r="X423" t="str">
        <f>"Q"&amp;ROUNDUP(MONTH(Suoerstore_sales[[#This Row],[Order Date]])/3,0)</f>
        <v>Q2</v>
      </c>
      <c r="Y423">
        <f>MONTH(Suoerstore_sales[[#This Row],[Order Date]])</f>
        <v>6</v>
      </c>
    </row>
    <row r="424" spans="1:25" x14ac:dyDescent="0.2">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t="str" cm="1">
        <f t="array" ref="V424">_xlfn.IFS(Suoerstore_sales[[#This Row],[Discount]]&lt;=0.05,"0-5%",Suoerstore_sales[[#This Row],[Discount]]&lt;=0.1,"5-10%",Suoerstore_sales[[#This Row],[Discount]]&lt;=0.2,"10-20%",TRUE,"20%+")</f>
        <v>0-5%</v>
      </c>
      <c r="W424">
        <f>YEAR(Suoerstore_sales[[#This Row],[Order Date]])</f>
        <v>2017</v>
      </c>
      <c r="X424" t="str">
        <f>"Q"&amp;ROUNDUP(MONTH(Suoerstore_sales[[#This Row],[Order Date]])/3,0)</f>
        <v>Q4</v>
      </c>
      <c r="Y424">
        <f>MONTH(Suoerstore_sales[[#This Row],[Order Date]])</f>
        <v>10</v>
      </c>
    </row>
    <row r="425" spans="1:25" x14ac:dyDescent="0.2">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t="str" cm="1">
        <f t="array" ref="V425">_xlfn.IFS(Suoerstore_sales[[#This Row],[Discount]]&lt;=0.05,"0-5%",Suoerstore_sales[[#This Row],[Discount]]&lt;=0.1,"5-10%",Suoerstore_sales[[#This Row],[Discount]]&lt;=0.2,"10-20%",TRUE,"20%+")</f>
        <v>0-5%</v>
      </c>
      <c r="W425">
        <f>YEAR(Suoerstore_sales[[#This Row],[Order Date]])</f>
        <v>2017</v>
      </c>
      <c r="X425" t="str">
        <f>"Q"&amp;ROUNDUP(MONTH(Suoerstore_sales[[#This Row],[Order Date]])/3,0)</f>
        <v>Q4</v>
      </c>
      <c r="Y425">
        <f>MONTH(Suoerstore_sales[[#This Row],[Order Date]])</f>
        <v>10</v>
      </c>
    </row>
    <row r="426" spans="1:25" x14ac:dyDescent="0.2">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t="str" cm="1">
        <f t="array" ref="V426">_xlfn.IFS(Suoerstore_sales[[#This Row],[Discount]]&lt;=0.05,"0-5%",Suoerstore_sales[[#This Row],[Discount]]&lt;=0.1,"5-10%",Suoerstore_sales[[#This Row],[Discount]]&lt;=0.2,"10-20%",TRUE,"20%+")</f>
        <v>0-5%</v>
      </c>
      <c r="W426">
        <f>YEAR(Suoerstore_sales[[#This Row],[Order Date]])</f>
        <v>2017</v>
      </c>
      <c r="X426" t="str">
        <f>"Q"&amp;ROUNDUP(MONTH(Suoerstore_sales[[#This Row],[Order Date]])/3,0)</f>
        <v>Q3</v>
      </c>
      <c r="Y426">
        <f>MONTH(Suoerstore_sales[[#This Row],[Order Date]])</f>
        <v>8</v>
      </c>
    </row>
    <row r="427" spans="1:25" x14ac:dyDescent="0.2">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t="str" cm="1">
        <f t="array" ref="V427">_xlfn.IFS(Suoerstore_sales[[#This Row],[Discount]]&lt;=0.05,"0-5%",Suoerstore_sales[[#This Row],[Discount]]&lt;=0.1,"5-10%",Suoerstore_sales[[#This Row],[Discount]]&lt;=0.2,"10-20%",TRUE,"20%+")</f>
        <v>0-5%</v>
      </c>
      <c r="W427">
        <f>YEAR(Suoerstore_sales[[#This Row],[Order Date]])</f>
        <v>2017</v>
      </c>
      <c r="X427" t="str">
        <f>"Q"&amp;ROUNDUP(MONTH(Suoerstore_sales[[#This Row],[Order Date]])/3,0)</f>
        <v>Q4</v>
      </c>
      <c r="Y427">
        <f>MONTH(Suoerstore_sales[[#This Row],[Order Date]])</f>
        <v>11</v>
      </c>
    </row>
    <row r="428" spans="1:25" x14ac:dyDescent="0.2">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t="str" cm="1">
        <f t="array" ref="V428">_xlfn.IFS(Suoerstore_sales[[#This Row],[Discount]]&lt;=0.05,"0-5%",Suoerstore_sales[[#This Row],[Discount]]&lt;=0.1,"5-10%",Suoerstore_sales[[#This Row],[Discount]]&lt;=0.2,"10-20%",TRUE,"20%+")</f>
        <v>0-5%</v>
      </c>
      <c r="W428">
        <f>YEAR(Suoerstore_sales[[#This Row],[Order Date]])</f>
        <v>2017</v>
      </c>
      <c r="X428" t="str">
        <f>"Q"&amp;ROUNDUP(MONTH(Suoerstore_sales[[#This Row],[Order Date]])/3,0)</f>
        <v>Q4</v>
      </c>
      <c r="Y428">
        <f>MONTH(Suoerstore_sales[[#This Row],[Order Date]])</f>
        <v>11</v>
      </c>
    </row>
    <row r="429" spans="1:25" x14ac:dyDescent="0.2">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t="str" cm="1">
        <f t="array" ref="V429">_xlfn.IFS(Suoerstore_sales[[#This Row],[Discount]]&lt;=0.05,"0-5%",Suoerstore_sales[[#This Row],[Discount]]&lt;=0.1,"5-10%",Suoerstore_sales[[#This Row],[Discount]]&lt;=0.2,"10-20%",TRUE,"20%+")</f>
        <v>0-5%</v>
      </c>
      <c r="W429">
        <f>YEAR(Suoerstore_sales[[#This Row],[Order Date]])</f>
        <v>2014</v>
      </c>
      <c r="X429" t="str">
        <f>"Q"&amp;ROUNDUP(MONTH(Suoerstore_sales[[#This Row],[Order Date]])/3,0)</f>
        <v>Q3</v>
      </c>
      <c r="Y429">
        <f>MONTH(Suoerstore_sales[[#This Row],[Order Date]])</f>
        <v>9</v>
      </c>
    </row>
    <row r="430" spans="1:25" x14ac:dyDescent="0.2">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t="str" cm="1">
        <f t="array" ref="V430">_xlfn.IFS(Suoerstore_sales[[#This Row],[Discount]]&lt;=0.05,"0-5%",Suoerstore_sales[[#This Row],[Discount]]&lt;=0.1,"5-10%",Suoerstore_sales[[#This Row],[Discount]]&lt;=0.2,"10-20%",TRUE,"20%+")</f>
        <v>10-20%</v>
      </c>
      <c r="W430">
        <f>YEAR(Suoerstore_sales[[#This Row],[Order Date]])</f>
        <v>2017</v>
      </c>
      <c r="X430" t="str">
        <f>"Q"&amp;ROUNDUP(MONTH(Suoerstore_sales[[#This Row],[Order Date]])/3,0)</f>
        <v>Q4</v>
      </c>
      <c r="Y430">
        <f>MONTH(Suoerstore_sales[[#This Row],[Order Date]])</f>
        <v>10</v>
      </c>
    </row>
    <row r="431" spans="1:25" x14ac:dyDescent="0.2">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t="str" cm="1">
        <f t="array" ref="V431">_xlfn.IFS(Suoerstore_sales[[#This Row],[Discount]]&lt;=0.05,"0-5%",Suoerstore_sales[[#This Row],[Discount]]&lt;=0.1,"5-10%",Suoerstore_sales[[#This Row],[Discount]]&lt;=0.2,"10-20%",TRUE,"20%+")</f>
        <v>20%+</v>
      </c>
      <c r="W431">
        <f>YEAR(Suoerstore_sales[[#This Row],[Order Date]])</f>
        <v>2016</v>
      </c>
      <c r="X431" t="str">
        <f>"Q"&amp;ROUNDUP(MONTH(Suoerstore_sales[[#This Row],[Order Date]])/3,0)</f>
        <v>Q2</v>
      </c>
      <c r="Y431">
        <f>MONTH(Suoerstore_sales[[#This Row],[Order Date]])</f>
        <v>4</v>
      </c>
    </row>
    <row r="432" spans="1:25" x14ac:dyDescent="0.2">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t="str" cm="1">
        <f t="array" ref="V432">_xlfn.IFS(Suoerstore_sales[[#This Row],[Discount]]&lt;=0.05,"0-5%",Suoerstore_sales[[#This Row],[Discount]]&lt;=0.1,"5-10%",Suoerstore_sales[[#This Row],[Discount]]&lt;=0.2,"10-20%",TRUE,"20%+")</f>
        <v>10-20%</v>
      </c>
      <c r="W432">
        <f>YEAR(Suoerstore_sales[[#This Row],[Order Date]])</f>
        <v>2016</v>
      </c>
      <c r="X432" t="str">
        <f>"Q"&amp;ROUNDUP(MONTH(Suoerstore_sales[[#This Row],[Order Date]])/3,0)</f>
        <v>Q2</v>
      </c>
      <c r="Y432">
        <f>MONTH(Suoerstore_sales[[#This Row],[Order Date]])</f>
        <v>4</v>
      </c>
    </row>
    <row r="433" spans="1:25" x14ac:dyDescent="0.2">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t="str" cm="1">
        <f t="array" ref="V433">_xlfn.IFS(Suoerstore_sales[[#This Row],[Discount]]&lt;=0.05,"0-5%",Suoerstore_sales[[#This Row],[Discount]]&lt;=0.1,"5-10%",Suoerstore_sales[[#This Row],[Discount]]&lt;=0.2,"10-20%",TRUE,"20%+")</f>
        <v>10-20%</v>
      </c>
      <c r="W433">
        <f>YEAR(Suoerstore_sales[[#This Row],[Order Date]])</f>
        <v>2016</v>
      </c>
      <c r="X433" t="str">
        <f>"Q"&amp;ROUNDUP(MONTH(Suoerstore_sales[[#This Row],[Order Date]])/3,0)</f>
        <v>Q2</v>
      </c>
      <c r="Y433">
        <f>MONTH(Suoerstore_sales[[#This Row],[Order Date]])</f>
        <v>4</v>
      </c>
    </row>
    <row r="434" spans="1:25" x14ac:dyDescent="0.2">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t="str" cm="1">
        <f t="array" ref="V434">_xlfn.IFS(Suoerstore_sales[[#This Row],[Discount]]&lt;=0.05,"0-5%",Suoerstore_sales[[#This Row],[Discount]]&lt;=0.1,"5-10%",Suoerstore_sales[[#This Row],[Discount]]&lt;=0.2,"10-20%",TRUE,"20%+")</f>
        <v>10-20%</v>
      </c>
      <c r="W434">
        <f>YEAR(Suoerstore_sales[[#This Row],[Order Date]])</f>
        <v>2016</v>
      </c>
      <c r="X434" t="str">
        <f>"Q"&amp;ROUNDUP(MONTH(Suoerstore_sales[[#This Row],[Order Date]])/3,0)</f>
        <v>Q2</v>
      </c>
      <c r="Y434">
        <f>MONTH(Suoerstore_sales[[#This Row],[Order Date]])</f>
        <v>4</v>
      </c>
    </row>
    <row r="435" spans="1:25" x14ac:dyDescent="0.2">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t="str" cm="1">
        <f t="array" ref="V435">_xlfn.IFS(Suoerstore_sales[[#This Row],[Discount]]&lt;=0.05,"0-5%",Suoerstore_sales[[#This Row],[Discount]]&lt;=0.1,"5-10%",Suoerstore_sales[[#This Row],[Discount]]&lt;=0.2,"10-20%",TRUE,"20%+")</f>
        <v>0-5%</v>
      </c>
      <c r="W435">
        <f>YEAR(Suoerstore_sales[[#This Row],[Order Date]])</f>
        <v>2016</v>
      </c>
      <c r="X435" t="str">
        <f>"Q"&amp;ROUNDUP(MONTH(Suoerstore_sales[[#This Row],[Order Date]])/3,0)</f>
        <v>Q2</v>
      </c>
      <c r="Y435">
        <f>MONTH(Suoerstore_sales[[#This Row],[Order Date]])</f>
        <v>6</v>
      </c>
    </row>
    <row r="436" spans="1:25" x14ac:dyDescent="0.2">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t="str" cm="1">
        <f t="array" ref="V436">_xlfn.IFS(Suoerstore_sales[[#This Row],[Discount]]&lt;=0.05,"0-5%",Suoerstore_sales[[#This Row],[Discount]]&lt;=0.1,"5-10%",Suoerstore_sales[[#This Row],[Discount]]&lt;=0.2,"10-20%",TRUE,"20%+")</f>
        <v>20%+</v>
      </c>
      <c r="W436">
        <f>YEAR(Suoerstore_sales[[#This Row],[Order Date]])</f>
        <v>2014</v>
      </c>
      <c r="X436" t="str">
        <f>"Q"&amp;ROUNDUP(MONTH(Suoerstore_sales[[#This Row],[Order Date]])/3,0)</f>
        <v>Q4</v>
      </c>
      <c r="Y436">
        <f>MONTH(Suoerstore_sales[[#This Row],[Order Date]])</f>
        <v>12</v>
      </c>
    </row>
    <row r="437" spans="1:25" x14ac:dyDescent="0.2">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t="str" cm="1">
        <f t="array" ref="V437">_xlfn.IFS(Suoerstore_sales[[#This Row],[Discount]]&lt;=0.05,"0-5%",Suoerstore_sales[[#This Row],[Discount]]&lt;=0.1,"5-10%",Suoerstore_sales[[#This Row],[Discount]]&lt;=0.2,"10-20%",TRUE,"20%+")</f>
        <v>10-20%</v>
      </c>
      <c r="W437">
        <f>YEAR(Suoerstore_sales[[#This Row],[Order Date]])</f>
        <v>2014</v>
      </c>
      <c r="X437" t="str">
        <f>"Q"&amp;ROUNDUP(MONTH(Suoerstore_sales[[#This Row],[Order Date]])/3,0)</f>
        <v>Q4</v>
      </c>
      <c r="Y437">
        <f>MONTH(Suoerstore_sales[[#This Row],[Order Date]])</f>
        <v>12</v>
      </c>
    </row>
    <row r="438" spans="1:25" x14ac:dyDescent="0.2">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t="str" cm="1">
        <f t="array" ref="V438">_xlfn.IFS(Suoerstore_sales[[#This Row],[Discount]]&lt;=0.05,"0-5%",Suoerstore_sales[[#This Row],[Discount]]&lt;=0.1,"5-10%",Suoerstore_sales[[#This Row],[Discount]]&lt;=0.2,"10-20%",TRUE,"20%+")</f>
        <v>20%+</v>
      </c>
      <c r="W438">
        <f>YEAR(Suoerstore_sales[[#This Row],[Order Date]])</f>
        <v>2016</v>
      </c>
      <c r="X438" t="str">
        <f>"Q"&amp;ROUNDUP(MONTH(Suoerstore_sales[[#This Row],[Order Date]])/3,0)</f>
        <v>Q2</v>
      </c>
      <c r="Y438">
        <f>MONTH(Suoerstore_sales[[#This Row],[Order Date]])</f>
        <v>6</v>
      </c>
    </row>
    <row r="439" spans="1:25" x14ac:dyDescent="0.2">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t="str" cm="1">
        <f t="array" ref="V439">_xlfn.IFS(Suoerstore_sales[[#This Row],[Discount]]&lt;=0.05,"0-5%",Suoerstore_sales[[#This Row],[Discount]]&lt;=0.1,"5-10%",Suoerstore_sales[[#This Row],[Discount]]&lt;=0.2,"10-20%",TRUE,"20%+")</f>
        <v>10-20%</v>
      </c>
      <c r="W439">
        <f>YEAR(Suoerstore_sales[[#This Row],[Order Date]])</f>
        <v>2016</v>
      </c>
      <c r="X439" t="str">
        <f>"Q"&amp;ROUNDUP(MONTH(Suoerstore_sales[[#This Row],[Order Date]])/3,0)</f>
        <v>Q2</v>
      </c>
      <c r="Y439">
        <f>MONTH(Suoerstore_sales[[#This Row],[Order Date]])</f>
        <v>6</v>
      </c>
    </row>
    <row r="440" spans="1:25" x14ac:dyDescent="0.2">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t="str" cm="1">
        <f t="array" ref="V440">_xlfn.IFS(Suoerstore_sales[[#This Row],[Discount]]&lt;=0.05,"0-5%",Suoerstore_sales[[#This Row],[Discount]]&lt;=0.1,"5-10%",Suoerstore_sales[[#This Row],[Discount]]&lt;=0.2,"10-20%",TRUE,"20%+")</f>
        <v>10-20%</v>
      </c>
      <c r="W440">
        <f>YEAR(Suoerstore_sales[[#This Row],[Order Date]])</f>
        <v>2017</v>
      </c>
      <c r="X440" t="str">
        <f>"Q"&amp;ROUNDUP(MONTH(Suoerstore_sales[[#This Row],[Order Date]])/3,0)</f>
        <v>Q3</v>
      </c>
      <c r="Y440">
        <f>MONTH(Suoerstore_sales[[#This Row],[Order Date]])</f>
        <v>9</v>
      </c>
    </row>
    <row r="441" spans="1:25" x14ac:dyDescent="0.2">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t="str" cm="1">
        <f t="array" ref="V441">_xlfn.IFS(Suoerstore_sales[[#This Row],[Discount]]&lt;=0.05,"0-5%",Suoerstore_sales[[#This Row],[Discount]]&lt;=0.1,"5-10%",Suoerstore_sales[[#This Row],[Discount]]&lt;=0.2,"10-20%",TRUE,"20%+")</f>
        <v>5-10%</v>
      </c>
      <c r="W441">
        <f>YEAR(Suoerstore_sales[[#This Row],[Order Date]])</f>
        <v>2017</v>
      </c>
      <c r="X441" t="str">
        <f>"Q"&amp;ROUNDUP(MONTH(Suoerstore_sales[[#This Row],[Order Date]])/3,0)</f>
        <v>Q1</v>
      </c>
      <c r="Y441">
        <f>MONTH(Suoerstore_sales[[#This Row],[Order Date]])</f>
        <v>1</v>
      </c>
    </row>
    <row r="442" spans="1:25" x14ac:dyDescent="0.2">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t="str" cm="1">
        <f t="array" ref="V442">_xlfn.IFS(Suoerstore_sales[[#This Row],[Discount]]&lt;=0.05,"0-5%",Suoerstore_sales[[#This Row],[Discount]]&lt;=0.1,"5-10%",Suoerstore_sales[[#This Row],[Discount]]&lt;=0.2,"10-20%",TRUE,"20%+")</f>
        <v>0-5%</v>
      </c>
      <c r="W442">
        <f>YEAR(Suoerstore_sales[[#This Row],[Order Date]])</f>
        <v>2016</v>
      </c>
      <c r="X442" t="str">
        <f>"Q"&amp;ROUNDUP(MONTH(Suoerstore_sales[[#This Row],[Order Date]])/3,0)</f>
        <v>Q3</v>
      </c>
      <c r="Y442">
        <f>MONTH(Suoerstore_sales[[#This Row],[Order Date]])</f>
        <v>9</v>
      </c>
    </row>
    <row r="443" spans="1:25" x14ac:dyDescent="0.2">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t="str" cm="1">
        <f t="array" ref="V443">_xlfn.IFS(Suoerstore_sales[[#This Row],[Discount]]&lt;=0.05,"0-5%",Suoerstore_sales[[#This Row],[Discount]]&lt;=0.1,"5-10%",Suoerstore_sales[[#This Row],[Discount]]&lt;=0.2,"10-20%",TRUE,"20%+")</f>
        <v>0-5%</v>
      </c>
      <c r="W443">
        <f>YEAR(Suoerstore_sales[[#This Row],[Order Date]])</f>
        <v>2016</v>
      </c>
      <c r="X443" t="str">
        <f>"Q"&amp;ROUNDUP(MONTH(Suoerstore_sales[[#This Row],[Order Date]])/3,0)</f>
        <v>Q3</v>
      </c>
      <c r="Y443">
        <f>MONTH(Suoerstore_sales[[#This Row],[Order Date]])</f>
        <v>9</v>
      </c>
    </row>
    <row r="444" spans="1:25" x14ac:dyDescent="0.2">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t="str" cm="1">
        <f t="array" ref="V444">_xlfn.IFS(Suoerstore_sales[[#This Row],[Discount]]&lt;=0.05,"0-5%",Suoerstore_sales[[#This Row],[Discount]]&lt;=0.1,"5-10%",Suoerstore_sales[[#This Row],[Discount]]&lt;=0.2,"10-20%",TRUE,"20%+")</f>
        <v>0-5%</v>
      </c>
      <c r="W444">
        <f>YEAR(Suoerstore_sales[[#This Row],[Order Date]])</f>
        <v>2016</v>
      </c>
      <c r="X444" t="str">
        <f>"Q"&amp;ROUNDUP(MONTH(Suoerstore_sales[[#This Row],[Order Date]])/3,0)</f>
        <v>Q3</v>
      </c>
      <c r="Y444">
        <f>MONTH(Suoerstore_sales[[#This Row],[Order Date]])</f>
        <v>9</v>
      </c>
    </row>
    <row r="445" spans="1:25" x14ac:dyDescent="0.2">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t="str" cm="1">
        <f t="array" ref="V445">_xlfn.IFS(Suoerstore_sales[[#This Row],[Discount]]&lt;=0.05,"0-5%",Suoerstore_sales[[#This Row],[Discount]]&lt;=0.1,"5-10%",Suoerstore_sales[[#This Row],[Discount]]&lt;=0.2,"10-20%",TRUE,"20%+")</f>
        <v>0-5%</v>
      </c>
      <c r="W445">
        <f>YEAR(Suoerstore_sales[[#This Row],[Order Date]])</f>
        <v>2016</v>
      </c>
      <c r="X445" t="str">
        <f>"Q"&amp;ROUNDUP(MONTH(Suoerstore_sales[[#This Row],[Order Date]])/3,0)</f>
        <v>Q3</v>
      </c>
      <c r="Y445">
        <f>MONTH(Suoerstore_sales[[#This Row],[Order Date]])</f>
        <v>9</v>
      </c>
    </row>
    <row r="446" spans="1:25" x14ac:dyDescent="0.2">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t="str" cm="1">
        <f t="array" ref="V446">_xlfn.IFS(Suoerstore_sales[[#This Row],[Discount]]&lt;=0.05,"0-5%",Suoerstore_sales[[#This Row],[Discount]]&lt;=0.1,"5-10%",Suoerstore_sales[[#This Row],[Discount]]&lt;=0.2,"10-20%",TRUE,"20%+")</f>
        <v>0-5%</v>
      </c>
      <c r="W446">
        <f>YEAR(Suoerstore_sales[[#This Row],[Order Date]])</f>
        <v>2016</v>
      </c>
      <c r="X446" t="str">
        <f>"Q"&amp;ROUNDUP(MONTH(Suoerstore_sales[[#This Row],[Order Date]])/3,0)</f>
        <v>Q3</v>
      </c>
      <c r="Y446">
        <f>MONTH(Suoerstore_sales[[#This Row],[Order Date]])</f>
        <v>9</v>
      </c>
    </row>
    <row r="447" spans="1:25" x14ac:dyDescent="0.2">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t="str" cm="1">
        <f t="array" ref="V447">_xlfn.IFS(Suoerstore_sales[[#This Row],[Discount]]&lt;=0.05,"0-5%",Suoerstore_sales[[#This Row],[Discount]]&lt;=0.1,"5-10%",Suoerstore_sales[[#This Row],[Discount]]&lt;=0.2,"10-20%",TRUE,"20%+")</f>
        <v>0-5%</v>
      </c>
      <c r="W447">
        <f>YEAR(Suoerstore_sales[[#This Row],[Order Date]])</f>
        <v>2016</v>
      </c>
      <c r="X447" t="str">
        <f>"Q"&amp;ROUNDUP(MONTH(Suoerstore_sales[[#This Row],[Order Date]])/3,0)</f>
        <v>Q3</v>
      </c>
      <c r="Y447">
        <f>MONTH(Suoerstore_sales[[#This Row],[Order Date]])</f>
        <v>9</v>
      </c>
    </row>
    <row r="448" spans="1:25" x14ac:dyDescent="0.2">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t="str" cm="1">
        <f t="array" ref="V448">_xlfn.IFS(Suoerstore_sales[[#This Row],[Discount]]&lt;=0.05,"0-5%",Suoerstore_sales[[#This Row],[Discount]]&lt;=0.1,"5-10%",Suoerstore_sales[[#This Row],[Discount]]&lt;=0.2,"10-20%",TRUE,"20%+")</f>
        <v>0-5%</v>
      </c>
      <c r="W448">
        <f>YEAR(Suoerstore_sales[[#This Row],[Order Date]])</f>
        <v>2017</v>
      </c>
      <c r="X448" t="str">
        <f>"Q"&amp;ROUNDUP(MONTH(Suoerstore_sales[[#This Row],[Order Date]])/3,0)</f>
        <v>Q1</v>
      </c>
      <c r="Y448">
        <f>MONTH(Suoerstore_sales[[#This Row],[Order Date]])</f>
        <v>3</v>
      </c>
    </row>
    <row r="449" spans="1:25" x14ac:dyDescent="0.2">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t="str" cm="1">
        <f t="array" ref="V449">_xlfn.IFS(Suoerstore_sales[[#This Row],[Discount]]&lt;=0.05,"0-5%",Suoerstore_sales[[#This Row],[Discount]]&lt;=0.1,"5-10%",Suoerstore_sales[[#This Row],[Discount]]&lt;=0.2,"10-20%",TRUE,"20%+")</f>
        <v>0-5%</v>
      </c>
      <c r="W449">
        <f>YEAR(Suoerstore_sales[[#This Row],[Order Date]])</f>
        <v>2016</v>
      </c>
      <c r="X449" t="str">
        <f>"Q"&amp;ROUNDUP(MONTH(Suoerstore_sales[[#This Row],[Order Date]])/3,0)</f>
        <v>Q2</v>
      </c>
      <c r="Y449">
        <f>MONTH(Suoerstore_sales[[#This Row],[Order Date]])</f>
        <v>4</v>
      </c>
    </row>
    <row r="450" spans="1:25" x14ac:dyDescent="0.2">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t="str" cm="1">
        <f t="array" ref="V450">_xlfn.IFS(Suoerstore_sales[[#This Row],[Discount]]&lt;=0.05,"0-5%",Suoerstore_sales[[#This Row],[Discount]]&lt;=0.1,"5-10%",Suoerstore_sales[[#This Row],[Discount]]&lt;=0.2,"10-20%",TRUE,"20%+")</f>
        <v>0-5%</v>
      </c>
      <c r="W450">
        <f>YEAR(Suoerstore_sales[[#This Row],[Order Date]])</f>
        <v>2016</v>
      </c>
      <c r="X450" t="str">
        <f>"Q"&amp;ROUNDUP(MONTH(Suoerstore_sales[[#This Row],[Order Date]])/3,0)</f>
        <v>Q2</v>
      </c>
      <c r="Y450">
        <f>MONTH(Suoerstore_sales[[#This Row],[Order Date]])</f>
        <v>4</v>
      </c>
    </row>
    <row r="451" spans="1:25" x14ac:dyDescent="0.2">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t="str" cm="1">
        <f t="array" ref="V451">_xlfn.IFS(Suoerstore_sales[[#This Row],[Discount]]&lt;=0.05,"0-5%",Suoerstore_sales[[#This Row],[Discount]]&lt;=0.1,"5-10%",Suoerstore_sales[[#This Row],[Discount]]&lt;=0.2,"10-20%",TRUE,"20%+")</f>
        <v>0-5%</v>
      </c>
      <c r="W451">
        <f>YEAR(Suoerstore_sales[[#This Row],[Order Date]])</f>
        <v>2016</v>
      </c>
      <c r="X451" t="str">
        <f>"Q"&amp;ROUNDUP(MONTH(Suoerstore_sales[[#This Row],[Order Date]])/3,0)</f>
        <v>Q2</v>
      </c>
      <c r="Y451">
        <f>MONTH(Suoerstore_sales[[#This Row],[Order Date]])</f>
        <v>4</v>
      </c>
    </row>
    <row r="452" spans="1:25" x14ac:dyDescent="0.2">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t="str" cm="1">
        <f t="array" ref="V452">_xlfn.IFS(Suoerstore_sales[[#This Row],[Discount]]&lt;=0.05,"0-5%",Suoerstore_sales[[#This Row],[Discount]]&lt;=0.1,"5-10%",Suoerstore_sales[[#This Row],[Discount]]&lt;=0.2,"10-20%",TRUE,"20%+")</f>
        <v>0-5%</v>
      </c>
      <c r="W452">
        <f>YEAR(Suoerstore_sales[[#This Row],[Order Date]])</f>
        <v>2016</v>
      </c>
      <c r="X452" t="str">
        <f>"Q"&amp;ROUNDUP(MONTH(Suoerstore_sales[[#This Row],[Order Date]])/3,0)</f>
        <v>Q2</v>
      </c>
      <c r="Y452">
        <f>MONTH(Suoerstore_sales[[#This Row],[Order Date]])</f>
        <v>4</v>
      </c>
    </row>
    <row r="453" spans="1:25" x14ac:dyDescent="0.2">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t="str" cm="1">
        <f t="array" ref="V453">_xlfn.IFS(Suoerstore_sales[[#This Row],[Discount]]&lt;=0.05,"0-5%",Suoerstore_sales[[#This Row],[Discount]]&lt;=0.1,"5-10%",Suoerstore_sales[[#This Row],[Discount]]&lt;=0.2,"10-20%",TRUE,"20%+")</f>
        <v>0-5%</v>
      </c>
      <c r="W453">
        <f>YEAR(Suoerstore_sales[[#This Row],[Order Date]])</f>
        <v>2016</v>
      </c>
      <c r="X453" t="str">
        <f>"Q"&amp;ROUNDUP(MONTH(Suoerstore_sales[[#This Row],[Order Date]])/3,0)</f>
        <v>Q2</v>
      </c>
      <c r="Y453">
        <f>MONTH(Suoerstore_sales[[#This Row],[Order Date]])</f>
        <v>4</v>
      </c>
    </row>
    <row r="454" spans="1:25" x14ac:dyDescent="0.2">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t="str" cm="1">
        <f t="array" ref="V454">_xlfn.IFS(Suoerstore_sales[[#This Row],[Discount]]&lt;=0.05,"0-5%",Suoerstore_sales[[#This Row],[Discount]]&lt;=0.1,"5-10%",Suoerstore_sales[[#This Row],[Discount]]&lt;=0.2,"10-20%",TRUE,"20%+")</f>
        <v>0-5%</v>
      </c>
      <c r="W454">
        <f>YEAR(Suoerstore_sales[[#This Row],[Order Date]])</f>
        <v>2016</v>
      </c>
      <c r="X454" t="str">
        <f>"Q"&amp;ROUNDUP(MONTH(Suoerstore_sales[[#This Row],[Order Date]])/3,0)</f>
        <v>Q2</v>
      </c>
      <c r="Y454">
        <f>MONTH(Suoerstore_sales[[#This Row],[Order Date]])</f>
        <v>4</v>
      </c>
    </row>
    <row r="455" spans="1:25" x14ac:dyDescent="0.2">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t="str" cm="1">
        <f t="array" ref="V455">_xlfn.IFS(Suoerstore_sales[[#This Row],[Discount]]&lt;=0.05,"0-5%",Suoerstore_sales[[#This Row],[Discount]]&lt;=0.1,"5-10%",Suoerstore_sales[[#This Row],[Discount]]&lt;=0.2,"10-20%",TRUE,"20%+")</f>
        <v>20%+</v>
      </c>
      <c r="W455">
        <f>YEAR(Suoerstore_sales[[#This Row],[Order Date]])</f>
        <v>2017</v>
      </c>
      <c r="X455" t="str">
        <f>"Q"&amp;ROUNDUP(MONTH(Suoerstore_sales[[#This Row],[Order Date]])/3,0)</f>
        <v>Q4</v>
      </c>
      <c r="Y455">
        <f>MONTH(Suoerstore_sales[[#This Row],[Order Date]])</f>
        <v>10</v>
      </c>
    </row>
    <row r="456" spans="1:25" x14ac:dyDescent="0.2">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t="str" cm="1">
        <f t="array" ref="V456">_xlfn.IFS(Suoerstore_sales[[#This Row],[Discount]]&lt;=0.05,"0-5%",Suoerstore_sales[[#This Row],[Discount]]&lt;=0.1,"5-10%",Suoerstore_sales[[#This Row],[Discount]]&lt;=0.2,"10-20%",TRUE,"20%+")</f>
        <v>10-20%</v>
      </c>
      <c r="W456">
        <f>YEAR(Suoerstore_sales[[#This Row],[Order Date]])</f>
        <v>2017</v>
      </c>
      <c r="X456" t="str">
        <f>"Q"&amp;ROUNDUP(MONTH(Suoerstore_sales[[#This Row],[Order Date]])/3,0)</f>
        <v>Q4</v>
      </c>
      <c r="Y456">
        <f>MONTH(Suoerstore_sales[[#This Row],[Order Date]])</f>
        <v>10</v>
      </c>
    </row>
    <row r="457" spans="1:25" x14ac:dyDescent="0.2">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t="str" cm="1">
        <f t="array" ref="V457">_xlfn.IFS(Suoerstore_sales[[#This Row],[Discount]]&lt;=0.05,"0-5%",Suoerstore_sales[[#This Row],[Discount]]&lt;=0.1,"5-10%",Suoerstore_sales[[#This Row],[Discount]]&lt;=0.2,"10-20%",TRUE,"20%+")</f>
        <v>0-5%</v>
      </c>
      <c r="W457">
        <f>YEAR(Suoerstore_sales[[#This Row],[Order Date]])</f>
        <v>2016</v>
      </c>
      <c r="X457" t="str">
        <f>"Q"&amp;ROUNDUP(MONTH(Suoerstore_sales[[#This Row],[Order Date]])/3,0)</f>
        <v>Q4</v>
      </c>
      <c r="Y457">
        <f>MONTH(Suoerstore_sales[[#This Row],[Order Date]])</f>
        <v>12</v>
      </c>
    </row>
    <row r="458" spans="1:25" x14ac:dyDescent="0.2">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t="str" cm="1">
        <f t="array" ref="V458">_xlfn.IFS(Suoerstore_sales[[#This Row],[Discount]]&lt;=0.05,"0-5%",Suoerstore_sales[[#This Row],[Discount]]&lt;=0.1,"5-10%",Suoerstore_sales[[#This Row],[Discount]]&lt;=0.2,"10-20%",TRUE,"20%+")</f>
        <v>10-20%</v>
      </c>
      <c r="W458">
        <f>YEAR(Suoerstore_sales[[#This Row],[Order Date]])</f>
        <v>2014</v>
      </c>
      <c r="X458" t="str">
        <f>"Q"&amp;ROUNDUP(MONTH(Suoerstore_sales[[#This Row],[Order Date]])/3,0)</f>
        <v>Q1</v>
      </c>
      <c r="Y458">
        <f>MONTH(Suoerstore_sales[[#This Row],[Order Date]])</f>
        <v>2</v>
      </c>
    </row>
    <row r="459" spans="1:25" x14ac:dyDescent="0.2">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t="str" cm="1">
        <f t="array" ref="V459">_xlfn.IFS(Suoerstore_sales[[#This Row],[Discount]]&lt;=0.05,"0-5%",Suoerstore_sales[[#This Row],[Discount]]&lt;=0.1,"5-10%",Suoerstore_sales[[#This Row],[Discount]]&lt;=0.2,"10-20%",TRUE,"20%+")</f>
        <v>20%+</v>
      </c>
      <c r="W459">
        <f>YEAR(Suoerstore_sales[[#This Row],[Order Date]])</f>
        <v>2016</v>
      </c>
      <c r="X459" t="str">
        <f>"Q"&amp;ROUNDUP(MONTH(Suoerstore_sales[[#This Row],[Order Date]])/3,0)</f>
        <v>Q3</v>
      </c>
      <c r="Y459">
        <f>MONTH(Suoerstore_sales[[#This Row],[Order Date]])</f>
        <v>9</v>
      </c>
    </row>
    <row r="460" spans="1:25" x14ac:dyDescent="0.2">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t="str" cm="1">
        <f t="array" ref="V460">_xlfn.IFS(Suoerstore_sales[[#This Row],[Discount]]&lt;=0.05,"0-5%",Suoerstore_sales[[#This Row],[Discount]]&lt;=0.1,"5-10%",Suoerstore_sales[[#This Row],[Discount]]&lt;=0.2,"10-20%",TRUE,"20%+")</f>
        <v>10-20%</v>
      </c>
      <c r="W460">
        <f>YEAR(Suoerstore_sales[[#This Row],[Order Date]])</f>
        <v>2016</v>
      </c>
      <c r="X460" t="str">
        <f>"Q"&amp;ROUNDUP(MONTH(Suoerstore_sales[[#This Row],[Order Date]])/3,0)</f>
        <v>Q3</v>
      </c>
      <c r="Y460">
        <f>MONTH(Suoerstore_sales[[#This Row],[Order Date]])</f>
        <v>9</v>
      </c>
    </row>
    <row r="461" spans="1:25" x14ac:dyDescent="0.2">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t="str" cm="1">
        <f t="array" ref="V461">_xlfn.IFS(Suoerstore_sales[[#This Row],[Discount]]&lt;=0.05,"0-5%",Suoerstore_sales[[#This Row],[Discount]]&lt;=0.1,"5-10%",Suoerstore_sales[[#This Row],[Discount]]&lt;=0.2,"10-20%",TRUE,"20%+")</f>
        <v>0-5%</v>
      </c>
      <c r="W461">
        <f>YEAR(Suoerstore_sales[[#This Row],[Order Date]])</f>
        <v>2015</v>
      </c>
      <c r="X461" t="str">
        <f>"Q"&amp;ROUNDUP(MONTH(Suoerstore_sales[[#This Row],[Order Date]])/3,0)</f>
        <v>Q4</v>
      </c>
      <c r="Y461">
        <f>MONTH(Suoerstore_sales[[#This Row],[Order Date]])</f>
        <v>12</v>
      </c>
    </row>
    <row r="462" spans="1:25" x14ac:dyDescent="0.2">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t="str" cm="1">
        <f t="array" ref="V462">_xlfn.IFS(Suoerstore_sales[[#This Row],[Discount]]&lt;=0.05,"0-5%",Suoerstore_sales[[#This Row],[Discount]]&lt;=0.1,"5-10%",Suoerstore_sales[[#This Row],[Discount]]&lt;=0.2,"10-20%",TRUE,"20%+")</f>
        <v>0-5%</v>
      </c>
      <c r="W462">
        <f>YEAR(Suoerstore_sales[[#This Row],[Order Date]])</f>
        <v>2015</v>
      </c>
      <c r="X462" t="str">
        <f>"Q"&amp;ROUNDUP(MONTH(Suoerstore_sales[[#This Row],[Order Date]])/3,0)</f>
        <v>Q4</v>
      </c>
      <c r="Y462">
        <f>MONTH(Suoerstore_sales[[#This Row],[Order Date]])</f>
        <v>12</v>
      </c>
    </row>
    <row r="463" spans="1:25" x14ac:dyDescent="0.2">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t="str" cm="1">
        <f t="array" ref="V463">_xlfn.IFS(Suoerstore_sales[[#This Row],[Discount]]&lt;=0.05,"0-5%",Suoerstore_sales[[#This Row],[Discount]]&lt;=0.1,"5-10%",Suoerstore_sales[[#This Row],[Discount]]&lt;=0.2,"10-20%",TRUE,"20%+")</f>
        <v>10-20%</v>
      </c>
      <c r="W463">
        <f>YEAR(Suoerstore_sales[[#This Row],[Order Date]])</f>
        <v>2015</v>
      </c>
      <c r="X463" t="str">
        <f>"Q"&amp;ROUNDUP(MONTH(Suoerstore_sales[[#This Row],[Order Date]])/3,0)</f>
        <v>Q4</v>
      </c>
      <c r="Y463">
        <f>MONTH(Suoerstore_sales[[#This Row],[Order Date]])</f>
        <v>12</v>
      </c>
    </row>
    <row r="464" spans="1:25" x14ac:dyDescent="0.2">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t="str" cm="1">
        <f t="array" ref="V464">_xlfn.IFS(Suoerstore_sales[[#This Row],[Discount]]&lt;=0.05,"0-5%",Suoerstore_sales[[#This Row],[Discount]]&lt;=0.1,"5-10%",Suoerstore_sales[[#This Row],[Discount]]&lt;=0.2,"10-20%",TRUE,"20%+")</f>
        <v>10-20%</v>
      </c>
      <c r="W464">
        <f>YEAR(Suoerstore_sales[[#This Row],[Order Date]])</f>
        <v>2016</v>
      </c>
      <c r="X464" t="str">
        <f>"Q"&amp;ROUNDUP(MONTH(Suoerstore_sales[[#This Row],[Order Date]])/3,0)</f>
        <v>Q2</v>
      </c>
      <c r="Y464">
        <f>MONTH(Suoerstore_sales[[#This Row],[Order Date]])</f>
        <v>4</v>
      </c>
    </row>
    <row r="465" spans="1:25" x14ac:dyDescent="0.2">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t="str" cm="1">
        <f t="array" ref="V465">_xlfn.IFS(Suoerstore_sales[[#This Row],[Discount]]&lt;=0.05,"0-5%",Suoerstore_sales[[#This Row],[Discount]]&lt;=0.1,"5-10%",Suoerstore_sales[[#This Row],[Discount]]&lt;=0.2,"10-20%",TRUE,"20%+")</f>
        <v>20%+</v>
      </c>
      <c r="W465">
        <f>YEAR(Suoerstore_sales[[#This Row],[Order Date]])</f>
        <v>2016</v>
      </c>
      <c r="X465" t="str">
        <f>"Q"&amp;ROUNDUP(MONTH(Suoerstore_sales[[#This Row],[Order Date]])/3,0)</f>
        <v>Q2</v>
      </c>
      <c r="Y465">
        <f>MONTH(Suoerstore_sales[[#This Row],[Order Date]])</f>
        <v>4</v>
      </c>
    </row>
    <row r="466" spans="1:25" x14ac:dyDescent="0.2">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t="str" cm="1">
        <f t="array" ref="V466">_xlfn.IFS(Suoerstore_sales[[#This Row],[Discount]]&lt;=0.05,"0-5%",Suoerstore_sales[[#This Row],[Discount]]&lt;=0.1,"5-10%",Suoerstore_sales[[#This Row],[Discount]]&lt;=0.2,"10-20%",TRUE,"20%+")</f>
        <v>20%+</v>
      </c>
      <c r="W466">
        <f>YEAR(Suoerstore_sales[[#This Row],[Order Date]])</f>
        <v>2016</v>
      </c>
      <c r="X466" t="str">
        <f>"Q"&amp;ROUNDUP(MONTH(Suoerstore_sales[[#This Row],[Order Date]])/3,0)</f>
        <v>Q2</v>
      </c>
      <c r="Y466">
        <f>MONTH(Suoerstore_sales[[#This Row],[Order Date]])</f>
        <v>4</v>
      </c>
    </row>
    <row r="467" spans="1:25" x14ac:dyDescent="0.2">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t="str" cm="1">
        <f t="array" ref="V467">_xlfn.IFS(Suoerstore_sales[[#This Row],[Discount]]&lt;=0.05,"0-5%",Suoerstore_sales[[#This Row],[Discount]]&lt;=0.1,"5-10%",Suoerstore_sales[[#This Row],[Discount]]&lt;=0.2,"10-20%",TRUE,"20%+")</f>
        <v>10-20%</v>
      </c>
      <c r="W467">
        <f>YEAR(Suoerstore_sales[[#This Row],[Order Date]])</f>
        <v>2016</v>
      </c>
      <c r="X467" t="str">
        <f>"Q"&amp;ROUNDUP(MONTH(Suoerstore_sales[[#This Row],[Order Date]])/3,0)</f>
        <v>Q2</v>
      </c>
      <c r="Y467">
        <f>MONTH(Suoerstore_sales[[#This Row],[Order Date]])</f>
        <v>4</v>
      </c>
    </row>
    <row r="468" spans="1:25" x14ac:dyDescent="0.2">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t="str" cm="1">
        <f t="array" ref="V468">_xlfn.IFS(Suoerstore_sales[[#This Row],[Discount]]&lt;=0.05,"0-5%",Suoerstore_sales[[#This Row],[Discount]]&lt;=0.1,"5-10%",Suoerstore_sales[[#This Row],[Discount]]&lt;=0.2,"10-20%",TRUE,"20%+")</f>
        <v>10-20%</v>
      </c>
      <c r="W468">
        <f>YEAR(Suoerstore_sales[[#This Row],[Order Date]])</f>
        <v>2016</v>
      </c>
      <c r="X468" t="str">
        <f>"Q"&amp;ROUNDUP(MONTH(Suoerstore_sales[[#This Row],[Order Date]])/3,0)</f>
        <v>Q2</v>
      </c>
      <c r="Y468">
        <f>MONTH(Suoerstore_sales[[#This Row],[Order Date]])</f>
        <v>4</v>
      </c>
    </row>
    <row r="469" spans="1:25" x14ac:dyDescent="0.2">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t="str" cm="1">
        <f t="array" ref="V469">_xlfn.IFS(Suoerstore_sales[[#This Row],[Discount]]&lt;=0.05,"0-5%",Suoerstore_sales[[#This Row],[Discount]]&lt;=0.1,"5-10%",Suoerstore_sales[[#This Row],[Discount]]&lt;=0.2,"10-20%",TRUE,"20%+")</f>
        <v>20%+</v>
      </c>
      <c r="W469">
        <f>YEAR(Suoerstore_sales[[#This Row],[Order Date]])</f>
        <v>2015</v>
      </c>
      <c r="X469" t="str">
        <f>"Q"&amp;ROUNDUP(MONTH(Suoerstore_sales[[#This Row],[Order Date]])/3,0)</f>
        <v>Q1</v>
      </c>
      <c r="Y469">
        <f>MONTH(Suoerstore_sales[[#This Row],[Order Date]])</f>
        <v>1</v>
      </c>
    </row>
    <row r="470" spans="1:25" x14ac:dyDescent="0.2">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t="str" cm="1">
        <f t="array" ref="V470">_xlfn.IFS(Suoerstore_sales[[#This Row],[Discount]]&lt;=0.05,"0-5%",Suoerstore_sales[[#This Row],[Discount]]&lt;=0.1,"5-10%",Suoerstore_sales[[#This Row],[Discount]]&lt;=0.2,"10-20%",TRUE,"20%+")</f>
        <v>20%+</v>
      </c>
      <c r="W470">
        <f>YEAR(Suoerstore_sales[[#This Row],[Order Date]])</f>
        <v>2017</v>
      </c>
      <c r="X470" t="str">
        <f>"Q"&amp;ROUNDUP(MONTH(Suoerstore_sales[[#This Row],[Order Date]])/3,0)</f>
        <v>Q1</v>
      </c>
      <c r="Y470">
        <f>MONTH(Suoerstore_sales[[#This Row],[Order Date]])</f>
        <v>3</v>
      </c>
    </row>
    <row r="471" spans="1:25" x14ac:dyDescent="0.2">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t="str" cm="1">
        <f t="array" ref="V471">_xlfn.IFS(Suoerstore_sales[[#This Row],[Discount]]&lt;=0.05,"0-5%",Suoerstore_sales[[#This Row],[Discount]]&lt;=0.1,"5-10%",Suoerstore_sales[[#This Row],[Discount]]&lt;=0.2,"10-20%",TRUE,"20%+")</f>
        <v>20%+</v>
      </c>
      <c r="W471">
        <f>YEAR(Suoerstore_sales[[#This Row],[Order Date]])</f>
        <v>2016</v>
      </c>
      <c r="X471" t="str">
        <f>"Q"&amp;ROUNDUP(MONTH(Suoerstore_sales[[#This Row],[Order Date]])/3,0)</f>
        <v>Q4</v>
      </c>
      <c r="Y471">
        <f>MONTH(Suoerstore_sales[[#This Row],[Order Date]])</f>
        <v>12</v>
      </c>
    </row>
    <row r="472" spans="1:25" x14ac:dyDescent="0.2">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t="str" cm="1">
        <f t="array" ref="V472">_xlfn.IFS(Suoerstore_sales[[#This Row],[Discount]]&lt;=0.05,"0-5%",Suoerstore_sales[[#This Row],[Discount]]&lt;=0.1,"5-10%",Suoerstore_sales[[#This Row],[Discount]]&lt;=0.2,"10-20%",TRUE,"20%+")</f>
        <v>0-5%</v>
      </c>
      <c r="W472">
        <f>YEAR(Suoerstore_sales[[#This Row],[Order Date]])</f>
        <v>2015</v>
      </c>
      <c r="X472" t="str">
        <f>"Q"&amp;ROUNDUP(MONTH(Suoerstore_sales[[#This Row],[Order Date]])/3,0)</f>
        <v>Q4</v>
      </c>
      <c r="Y472">
        <f>MONTH(Suoerstore_sales[[#This Row],[Order Date]])</f>
        <v>12</v>
      </c>
    </row>
    <row r="473" spans="1:25" x14ac:dyDescent="0.2">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t="str" cm="1">
        <f t="array" ref="V473">_xlfn.IFS(Suoerstore_sales[[#This Row],[Discount]]&lt;=0.05,"0-5%",Suoerstore_sales[[#This Row],[Discount]]&lt;=0.1,"5-10%",Suoerstore_sales[[#This Row],[Discount]]&lt;=0.2,"10-20%",TRUE,"20%+")</f>
        <v>0-5%</v>
      </c>
      <c r="W473">
        <f>YEAR(Suoerstore_sales[[#This Row],[Order Date]])</f>
        <v>2014</v>
      </c>
      <c r="X473" t="str">
        <f>"Q"&amp;ROUNDUP(MONTH(Suoerstore_sales[[#This Row],[Order Date]])/3,0)</f>
        <v>Q4</v>
      </c>
      <c r="Y473">
        <f>MONTH(Suoerstore_sales[[#This Row],[Order Date]])</f>
        <v>11</v>
      </c>
    </row>
    <row r="474" spans="1:25" x14ac:dyDescent="0.2">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t="str" cm="1">
        <f t="array" ref="V474">_xlfn.IFS(Suoerstore_sales[[#This Row],[Discount]]&lt;=0.05,"0-5%",Suoerstore_sales[[#This Row],[Discount]]&lt;=0.1,"5-10%",Suoerstore_sales[[#This Row],[Discount]]&lt;=0.2,"10-20%",TRUE,"20%+")</f>
        <v>10-20%</v>
      </c>
      <c r="W474">
        <f>YEAR(Suoerstore_sales[[#This Row],[Order Date]])</f>
        <v>2014</v>
      </c>
      <c r="X474" t="str">
        <f>"Q"&amp;ROUNDUP(MONTH(Suoerstore_sales[[#This Row],[Order Date]])/3,0)</f>
        <v>Q4</v>
      </c>
      <c r="Y474">
        <f>MONTH(Suoerstore_sales[[#This Row],[Order Date]])</f>
        <v>11</v>
      </c>
    </row>
    <row r="475" spans="1:25" x14ac:dyDescent="0.2">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t="str" cm="1">
        <f t="array" ref="V475">_xlfn.IFS(Suoerstore_sales[[#This Row],[Discount]]&lt;=0.05,"0-5%",Suoerstore_sales[[#This Row],[Discount]]&lt;=0.1,"5-10%",Suoerstore_sales[[#This Row],[Discount]]&lt;=0.2,"10-20%",TRUE,"20%+")</f>
        <v>10-20%</v>
      </c>
      <c r="W475">
        <f>YEAR(Suoerstore_sales[[#This Row],[Order Date]])</f>
        <v>2014</v>
      </c>
      <c r="X475" t="str">
        <f>"Q"&amp;ROUNDUP(MONTH(Suoerstore_sales[[#This Row],[Order Date]])/3,0)</f>
        <v>Q4</v>
      </c>
      <c r="Y475">
        <f>MONTH(Suoerstore_sales[[#This Row],[Order Date]])</f>
        <v>11</v>
      </c>
    </row>
    <row r="476" spans="1:25" x14ac:dyDescent="0.2">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t="str" cm="1">
        <f t="array" ref="V476">_xlfn.IFS(Suoerstore_sales[[#This Row],[Discount]]&lt;=0.05,"0-5%",Suoerstore_sales[[#This Row],[Discount]]&lt;=0.1,"5-10%",Suoerstore_sales[[#This Row],[Discount]]&lt;=0.2,"10-20%",TRUE,"20%+")</f>
        <v>0-5%</v>
      </c>
      <c r="W476">
        <f>YEAR(Suoerstore_sales[[#This Row],[Order Date]])</f>
        <v>2014</v>
      </c>
      <c r="X476" t="str">
        <f>"Q"&amp;ROUNDUP(MONTH(Suoerstore_sales[[#This Row],[Order Date]])/3,0)</f>
        <v>Q4</v>
      </c>
      <c r="Y476">
        <f>MONTH(Suoerstore_sales[[#This Row],[Order Date]])</f>
        <v>11</v>
      </c>
    </row>
    <row r="477" spans="1:25" x14ac:dyDescent="0.2">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t="str" cm="1">
        <f t="array" ref="V477">_xlfn.IFS(Suoerstore_sales[[#This Row],[Discount]]&lt;=0.05,"0-5%",Suoerstore_sales[[#This Row],[Discount]]&lt;=0.1,"5-10%",Suoerstore_sales[[#This Row],[Discount]]&lt;=0.2,"10-20%",TRUE,"20%+")</f>
        <v>0-5%</v>
      </c>
      <c r="W477">
        <f>YEAR(Suoerstore_sales[[#This Row],[Order Date]])</f>
        <v>2014</v>
      </c>
      <c r="X477" t="str">
        <f>"Q"&amp;ROUNDUP(MONTH(Suoerstore_sales[[#This Row],[Order Date]])/3,0)</f>
        <v>Q4</v>
      </c>
      <c r="Y477">
        <f>MONTH(Suoerstore_sales[[#This Row],[Order Date]])</f>
        <v>11</v>
      </c>
    </row>
    <row r="478" spans="1:25" x14ac:dyDescent="0.2">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t="str" cm="1">
        <f t="array" ref="V478">_xlfn.IFS(Suoerstore_sales[[#This Row],[Discount]]&lt;=0.05,"0-5%",Suoerstore_sales[[#This Row],[Discount]]&lt;=0.1,"5-10%",Suoerstore_sales[[#This Row],[Discount]]&lt;=0.2,"10-20%",TRUE,"20%+")</f>
        <v>0-5%</v>
      </c>
      <c r="W478">
        <f>YEAR(Suoerstore_sales[[#This Row],[Order Date]])</f>
        <v>2014</v>
      </c>
      <c r="X478" t="str">
        <f>"Q"&amp;ROUNDUP(MONTH(Suoerstore_sales[[#This Row],[Order Date]])/3,0)</f>
        <v>Q4</v>
      </c>
      <c r="Y478">
        <f>MONTH(Suoerstore_sales[[#This Row],[Order Date]])</f>
        <v>11</v>
      </c>
    </row>
    <row r="479" spans="1:25" x14ac:dyDescent="0.2">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t="str" cm="1">
        <f t="array" ref="V479">_xlfn.IFS(Suoerstore_sales[[#This Row],[Discount]]&lt;=0.05,"0-5%",Suoerstore_sales[[#This Row],[Discount]]&lt;=0.1,"5-10%",Suoerstore_sales[[#This Row],[Discount]]&lt;=0.2,"10-20%",TRUE,"20%+")</f>
        <v>10-20%</v>
      </c>
      <c r="W479">
        <f>YEAR(Suoerstore_sales[[#This Row],[Order Date]])</f>
        <v>2016</v>
      </c>
      <c r="X479" t="str">
        <f>"Q"&amp;ROUNDUP(MONTH(Suoerstore_sales[[#This Row],[Order Date]])/3,0)</f>
        <v>Q3</v>
      </c>
      <c r="Y479">
        <f>MONTH(Suoerstore_sales[[#This Row],[Order Date]])</f>
        <v>7</v>
      </c>
    </row>
    <row r="480" spans="1:25" x14ac:dyDescent="0.2">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t="str" cm="1">
        <f t="array" ref="V480">_xlfn.IFS(Suoerstore_sales[[#This Row],[Discount]]&lt;=0.05,"0-5%",Suoerstore_sales[[#This Row],[Discount]]&lt;=0.1,"5-10%",Suoerstore_sales[[#This Row],[Discount]]&lt;=0.2,"10-20%",TRUE,"20%+")</f>
        <v>0-5%</v>
      </c>
      <c r="W480">
        <f>YEAR(Suoerstore_sales[[#This Row],[Order Date]])</f>
        <v>2016</v>
      </c>
      <c r="X480" t="str">
        <f>"Q"&amp;ROUNDUP(MONTH(Suoerstore_sales[[#This Row],[Order Date]])/3,0)</f>
        <v>Q4</v>
      </c>
      <c r="Y480">
        <f>MONTH(Suoerstore_sales[[#This Row],[Order Date]])</f>
        <v>10</v>
      </c>
    </row>
    <row r="481" spans="1:25" x14ac:dyDescent="0.2">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t="str" cm="1">
        <f t="array" ref="V481">_xlfn.IFS(Suoerstore_sales[[#This Row],[Discount]]&lt;=0.05,"0-5%",Suoerstore_sales[[#This Row],[Discount]]&lt;=0.1,"5-10%",Suoerstore_sales[[#This Row],[Discount]]&lt;=0.2,"10-20%",TRUE,"20%+")</f>
        <v>0-5%</v>
      </c>
      <c r="W481">
        <f>YEAR(Suoerstore_sales[[#This Row],[Order Date]])</f>
        <v>2016</v>
      </c>
      <c r="X481" t="str">
        <f>"Q"&amp;ROUNDUP(MONTH(Suoerstore_sales[[#This Row],[Order Date]])/3,0)</f>
        <v>Q2</v>
      </c>
      <c r="Y481">
        <f>MONTH(Suoerstore_sales[[#This Row],[Order Date]])</f>
        <v>6</v>
      </c>
    </row>
    <row r="482" spans="1:25" x14ac:dyDescent="0.2">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t="str" cm="1">
        <f t="array" ref="V482">_xlfn.IFS(Suoerstore_sales[[#This Row],[Discount]]&lt;=0.05,"0-5%",Suoerstore_sales[[#This Row],[Discount]]&lt;=0.1,"5-10%",Suoerstore_sales[[#This Row],[Discount]]&lt;=0.2,"10-20%",TRUE,"20%+")</f>
        <v>0-5%</v>
      </c>
      <c r="W482">
        <f>YEAR(Suoerstore_sales[[#This Row],[Order Date]])</f>
        <v>2016</v>
      </c>
      <c r="X482" t="str">
        <f>"Q"&amp;ROUNDUP(MONTH(Suoerstore_sales[[#This Row],[Order Date]])/3,0)</f>
        <v>Q2</v>
      </c>
      <c r="Y482">
        <f>MONTH(Suoerstore_sales[[#This Row],[Order Date]])</f>
        <v>6</v>
      </c>
    </row>
    <row r="483" spans="1:25" x14ac:dyDescent="0.2">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t="str" cm="1">
        <f t="array" ref="V483">_xlfn.IFS(Suoerstore_sales[[#This Row],[Discount]]&lt;=0.05,"0-5%",Suoerstore_sales[[#This Row],[Discount]]&lt;=0.1,"5-10%",Suoerstore_sales[[#This Row],[Discount]]&lt;=0.2,"10-20%",TRUE,"20%+")</f>
        <v>0-5%</v>
      </c>
      <c r="W483">
        <f>YEAR(Suoerstore_sales[[#This Row],[Order Date]])</f>
        <v>2014</v>
      </c>
      <c r="X483" t="str">
        <f>"Q"&amp;ROUNDUP(MONTH(Suoerstore_sales[[#This Row],[Order Date]])/3,0)</f>
        <v>Q4</v>
      </c>
      <c r="Y483">
        <f>MONTH(Suoerstore_sales[[#This Row],[Order Date]])</f>
        <v>10</v>
      </c>
    </row>
    <row r="484" spans="1:25" x14ac:dyDescent="0.2">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t="str" cm="1">
        <f t="array" ref="V484">_xlfn.IFS(Suoerstore_sales[[#This Row],[Discount]]&lt;=0.05,"0-5%",Suoerstore_sales[[#This Row],[Discount]]&lt;=0.1,"5-10%",Suoerstore_sales[[#This Row],[Discount]]&lt;=0.2,"10-20%",TRUE,"20%+")</f>
        <v>0-5%</v>
      </c>
      <c r="W484">
        <f>YEAR(Suoerstore_sales[[#This Row],[Order Date]])</f>
        <v>2014</v>
      </c>
      <c r="X484" t="str">
        <f>"Q"&amp;ROUNDUP(MONTH(Suoerstore_sales[[#This Row],[Order Date]])/3,0)</f>
        <v>Q3</v>
      </c>
      <c r="Y484">
        <f>MONTH(Suoerstore_sales[[#This Row],[Order Date]])</f>
        <v>7</v>
      </c>
    </row>
    <row r="485" spans="1:25" x14ac:dyDescent="0.2">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t="str" cm="1">
        <f t="array" ref="V485">_xlfn.IFS(Suoerstore_sales[[#This Row],[Discount]]&lt;=0.05,"0-5%",Suoerstore_sales[[#This Row],[Discount]]&lt;=0.1,"5-10%",Suoerstore_sales[[#This Row],[Discount]]&lt;=0.2,"10-20%",TRUE,"20%+")</f>
        <v>0-5%</v>
      </c>
      <c r="W485">
        <f>YEAR(Suoerstore_sales[[#This Row],[Order Date]])</f>
        <v>2014</v>
      </c>
      <c r="X485" t="str">
        <f>"Q"&amp;ROUNDUP(MONTH(Suoerstore_sales[[#This Row],[Order Date]])/3,0)</f>
        <v>Q3</v>
      </c>
      <c r="Y485">
        <f>MONTH(Suoerstore_sales[[#This Row],[Order Date]])</f>
        <v>7</v>
      </c>
    </row>
    <row r="486" spans="1:25" x14ac:dyDescent="0.2">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t="str" cm="1">
        <f t="array" ref="V486">_xlfn.IFS(Suoerstore_sales[[#This Row],[Discount]]&lt;=0.05,"0-5%",Suoerstore_sales[[#This Row],[Discount]]&lt;=0.1,"5-10%",Suoerstore_sales[[#This Row],[Discount]]&lt;=0.2,"10-20%",TRUE,"20%+")</f>
        <v>0-5%</v>
      </c>
      <c r="W486">
        <f>YEAR(Suoerstore_sales[[#This Row],[Order Date]])</f>
        <v>2017</v>
      </c>
      <c r="X486" t="str">
        <f>"Q"&amp;ROUNDUP(MONTH(Suoerstore_sales[[#This Row],[Order Date]])/3,0)</f>
        <v>Q2</v>
      </c>
      <c r="Y486">
        <f>MONTH(Suoerstore_sales[[#This Row],[Order Date]])</f>
        <v>6</v>
      </c>
    </row>
    <row r="487" spans="1:25" x14ac:dyDescent="0.2">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t="str" cm="1">
        <f t="array" ref="V487">_xlfn.IFS(Suoerstore_sales[[#This Row],[Discount]]&lt;=0.05,"0-5%",Suoerstore_sales[[#This Row],[Discount]]&lt;=0.1,"5-10%",Suoerstore_sales[[#This Row],[Discount]]&lt;=0.2,"10-20%",TRUE,"20%+")</f>
        <v>10-20%</v>
      </c>
      <c r="W487">
        <f>YEAR(Suoerstore_sales[[#This Row],[Order Date]])</f>
        <v>2017</v>
      </c>
      <c r="X487" t="str">
        <f>"Q"&amp;ROUNDUP(MONTH(Suoerstore_sales[[#This Row],[Order Date]])/3,0)</f>
        <v>Q2</v>
      </c>
      <c r="Y487">
        <f>MONTH(Suoerstore_sales[[#This Row],[Order Date]])</f>
        <v>6</v>
      </c>
    </row>
    <row r="488" spans="1:25" x14ac:dyDescent="0.2">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t="str" cm="1">
        <f t="array" ref="V488">_xlfn.IFS(Suoerstore_sales[[#This Row],[Discount]]&lt;=0.05,"0-5%",Suoerstore_sales[[#This Row],[Discount]]&lt;=0.1,"5-10%",Suoerstore_sales[[#This Row],[Discount]]&lt;=0.2,"10-20%",TRUE,"20%+")</f>
        <v>10-20%</v>
      </c>
      <c r="W488">
        <f>YEAR(Suoerstore_sales[[#This Row],[Order Date]])</f>
        <v>2017</v>
      </c>
      <c r="X488" t="str">
        <f>"Q"&amp;ROUNDUP(MONTH(Suoerstore_sales[[#This Row],[Order Date]])/3,0)</f>
        <v>Q2</v>
      </c>
      <c r="Y488">
        <f>MONTH(Suoerstore_sales[[#This Row],[Order Date]])</f>
        <v>6</v>
      </c>
    </row>
    <row r="489" spans="1:25" x14ac:dyDescent="0.2">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t="str" cm="1">
        <f t="array" ref="V489">_xlfn.IFS(Suoerstore_sales[[#This Row],[Discount]]&lt;=0.05,"0-5%",Suoerstore_sales[[#This Row],[Discount]]&lt;=0.1,"5-10%",Suoerstore_sales[[#This Row],[Discount]]&lt;=0.2,"10-20%",TRUE,"20%+")</f>
        <v>10-20%</v>
      </c>
      <c r="W489">
        <f>YEAR(Suoerstore_sales[[#This Row],[Order Date]])</f>
        <v>2014</v>
      </c>
      <c r="X489" t="str">
        <f>"Q"&amp;ROUNDUP(MONTH(Suoerstore_sales[[#This Row],[Order Date]])/3,0)</f>
        <v>Q4</v>
      </c>
      <c r="Y489">
        <f>MONTH(Suoerstore_sales[[#This Row],[Order Date]])</f>
        <v>10</v>
      </c>
    </row>
    <row r="490" spans="1:25" x14ac:dyDescent="0.2">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t="str" cm="1">
        <f t="array" ref="V490">_xlfn.IFS(Suoerstore_sales[[#This Row],[Discount]]&lt;=0.05,"0-5%",Suoerstore_sales[[#This Row],[Discount]]&lt;=0.1,"5-10%",Suoerstore_sales[[#This Row],[Discount]]&lt;=0.2,"10-20%",TRUE,"20%+")</f>
        <v>10-20%</v>
      </c>
      <c r="W490">
        <f>YEAR(Suoerstore_sales[[#This Row],[Order Date]])</f>
        <v>2014</v>
      </c>
      <c r="X490" t="str">
        <f>"Q"&amp;ROUNDUP(MONTH(Suoerstore_sales[[#This Row],[Order Date]])/3,0)</f>
        <v>Q2</v>
      </c>
      <c r="Y490">
        <f>MONTH(Suoerstore_sales[[#This Row],[Order Date]])</f>
        <v>6</v>
      </c>
    </row>
    <row r="491" spans="1:25" x14ac:dyDescent="0.2">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t="str" cm="1">
        <f t="array" ref="V491">_xlfn.IFS(Suoerstore_sales[[#This Row],[Discount]]&lt;=0.05,"0-5%",Suoerstore_sales[[#This Row],[Discount]]&lt;=0.1,"5-10%",Suoerstore_sales[[#This Row],[Discount]]&lt;=0.2,"10-20%",TRUE,"20%+")</f>
        <v>10-20%</v>
      </c>
      <c r="W491">
        <f>YEAR(Suoerstore_sales[[#This Row],[Order Date]])</f>
        <v>2014</v>
      </c>
      <c r="X491" t="str">
        <f>"Q"&amp;ROUNDUP(MONTH(Suoerstore_sales[[#This Row],[Order Date]])/3,0)</f>
        <v>Q2</v>
      </c>
      <c r="Y491">
        <f>MONTH(Suoerstore_sales[[#This Row],[Order Date]])</f>
        <v>6</v>
      </c>
    </row>
    <row r="492" spans="1:25" x14ac:dyDescent="0.2">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t="str" cm="1">
        <f t="array" ref="V492">_xlfn.IFS(Suoerstore_sales[[#This Row],[Discount]]&lt;=0.05,"0-5%",Suoerstore_sales[[#This Row],[Discount]]&lt;=0.1,"5-10%",Suoerstore_sales[[#This Row],[Discount]]&lt;=0.2,"10-20%",TRUE,"20%+")</f>
        <v>10-20%</v>
      </c>
      <c r="W492">
        <f>YEAR(Suoerstore_sales[[#This Row],[Order Date]])</f>
        <v>2014</v>
      </c>
      <c r="X492" t="str">
        <f>"Q"&amp;ROUNDUP(MONTH(Suoerstore_sales[[#This Row],[Order Date]])/3,0)</f>
        <v>Q2</v>
      </c>
      <c r="Y492">
        <f>MONTH(Suoerstore_sales[[#This Row],[Order Date]])</f>
        <v>6</v>
      </c>
    </row>
    <row r="493" spans="1:25" x14ac:dyDescent="0.2">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t="str" cm="1">
        <f t="array" ref="V493">_xlfn.IFS(Suoerstore_sales[[#This Row],[Discount]]&lt;=0.05,"0-5%",Suoerstore_sales[[#This Row],[Discount]]&lt;=0.1,"5-10%",Suoerstore_sales[[#This Row],[Discount]]&lt;=0.2,"10-20%",TRUE,"20%+")</f>
        <v>0-5%</v>
      </c>
      <c r="W493">
        <f>YEAR(Suoerstore_sales[[#This Row],[Order Date]])</f>
        <v>2014</v>
      </c>
      <c r="X493" t="str">
        <f>"Q"&amp;ROUNDUP(MONTH(Suoerstore_sales[[#This Row],[Order Date]])/3,0)</f>
        <v>Q3</v>
      </c>
      <c r="Y493">
        <f>MONTH(Suoerstore_sales[[#This Row],[Order Date]])</f>
        <v>9</v>
      </c>
    </row>
    <row r="494" spans="1:25" x14ac:dyDescent="0.2">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t="str" cm="1">
        <f t="array" ref="V494">_xlfn.IFS(Suoerstore_sales[[#This Row],[Discount]]&lt;=0.05,"0-5%",Suoerstore_sales[[#This Row],[Discount]]&lt;=0.1,"5-10%",Suoerstore_sales[[#This Row],[Discount]]&lt;=0.2,"10-20%",TRUE,"20%+")</f>
        <v>0-5%</v>
      </c>
      <c r="W494">
        <f>YEAR(Suoerstore_sales[[#This Row],[Order Date]])</f>
        <v>2014</v>
      </c>
      <c r="X494" t="str">
        <f>"Q"&amp;ROUNDUP(MONTH(Suoerstore_sales[[#This Row],[Order Date]])/3,0)</f>
        <v>Q3</v>
      </c>
      <c r="Y494">
        <f>MONTH(Suoerstore_sales[[#This Row],[Order Date]])</f>
        <v>9</v>
      </c>
    </row>
    <row r="495" spans="1:25" x14ac:dyDescent="0.2">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t="str" cm="1">
        <f t="array" ref="V495">_xlfn.IFS(Suoerstore_sales[[#This Row],[Discount]]&lt;=0.05,"0-5%",Suoerstore_sales[[#This Row],[Discount]]&lt;=0.1,"5-10%",Suoerstore_sales[[#This Row],[Discount]]&lt;=0.2,"10-20%",TRUE,"20%+")</f>
        <v>0-5%</v>
      </c>
      <c r="W495">
        <f>YEAR(Suoerstore_sales[[#This Row],[Order Date]])</f>
        <v>2016</v>
      </c>
      <c r="X495" t="str">
        <f>"Q"&amp;ROUNDUP(MONTH(Suoerstore_sales[[#This Row],[Order Date]])/3,0)</f>
        <v>Q2</v>
      </c>
      <c r="Y495">
        <f>MONTH(Suoerstore_sales[[#This Row],[Order Date]])</f>
        <v>5</v>
      </c>
    </row>
    <row r="496" spans="1:25" x14ac:dyDescent="0.2">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t="str" cm="1">
        <f t="array" ref="V496">_xlfn.IFS(Suoerstore_sales[[#This Row],[Discount]]&lt;=0.05,"0-5%",Suoerstore_sales[[#This Row],[Discount]]&lt;=0.1,"5-10%",Suoerstore_sales[[#This Row],[Discount]]&lt;=0.2,"10-20%",TRUE,"20%+")</f>
        <v>20%+</v>
      </c>
      <c r="W496">
        <f>YEAR(Suoerstore_sales[[#This Row],[Order Date]])</f>
        <v>2016</v>
      </c>
      <c r="X496" t="str">
        <f>"Q"&amp;ROUNDUP(MONTH(Suoerstore_sales[[#This Row],[Order Date]])/3,0)</f>
        <v>Q1</v>
      </c>
      <c r="Y496">
        <f>MONTH(Suoerstore_sales[[#This Row],[Order Date]])</f>
        <v>3</v>
      </c>
    </row>
    <row r="497" spans="1:25" x14ac:dyDescent="0.2">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t="str" cm="1">
        <f t="array" ref="V497">_xlfn.IFS(Suoerstore_sales[[#This Row],[Discount]]&lt;=0.05,"0-5%",Suoerstore_sales[[#This Row],[Discount]]&lt;=0.1,"5-10%",Suoerstore_sales[[#This Row],[Discount]]&lt;=0.2,"10-20%",TRUE,"20%+")</f>
        <v>0-5%</v>
      </c>
      <c r="W497">
        <f>YEAR(Suoerstore_sales[[#This Row],[Order Date]])</f>
        <v>2015</v>
      </c>
      <c r="X497" t="str">
        <f>"Q"&amp;ROUNDUP(MONTH(Suoerstore_sales[[#This Row],[Order Date]])/3,0)</f>
        <v>Q4</v>
      </c>
      <c r="Y497">
        <f>MONTH(Suoerstore_sales[[#This Row],[Order Date]])</f>
        <v>12</v>
      </c>
    </row>
    <row r="498" spans="1:25" x14ac:dyDescent="0.2">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t="str" cm="1">
        <f t="array" ref="V498">_xlfn.IFS(Suoerstore_sales[[#This Row],[Discount]]&lt;=0.05,"0-5%",Suoerstore_sales[[#This Row],[Discount]]&lt;=0.1,"5-10%",Suoerstore_sales[[#This Row],[Discount]]&lt;=0.2,"10-20%",TRUE,"20%+")</f>
        <v>10-20%</v>
      </c>
      <c r="W498">
        <f>YEAR(Suoerstore_sales[[#This Row],[Order Date]])</f>
        <v>2016</v>
      </c>
      <c r="X498" t="str">
        <f>"Q"&amp;ROUNDUP(MONTH(Suoerstore_sales[[#This Row],[Order Date]])/3,0)</f>
        <v>Q3</v>
      </c>
      <c r="Y498">
        <f>MONTH(Suoerstore_sales[[#This Row],[Order Date]])</f>
        <v>7</v>
      </c>
    </row>
    <row r="499" spans="1:25" x14ac:dyDescent="0.2">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t="str" cm="1">
        <f t="array" ref="V499">_xlfn.IFS(Suoerstore_sales[[#This Row],[Discount]]&lt;=0.05,"0-5%",Suoerstore_sales[[#This Row],[Discount]]&lt;=0.1,"5-10%",Suoerstore_sales[[#This Row],[Discount]]&lt;=0.2,"10-20%",TRUE,"20%+")</f>
        <v>0-5%</v>
      </c>
      <c r="W499">
        <f>YEAR(Suoerstore_sales[[#This Row],[Order Date]])</f>
        <v>2016</v>
      </c>
      <c r="X499" t="str">
        <f>"Q"&amp;ROUNDUP(MONTH(Suoerstore_sales[[#This Row],[Order Date]])/3,0)</f>
        <v>Q3</v>
      </c>
      <c r="Y499">
        <f>MONTH(Suoerstore_sales[[#This Row],[Order Date]])</f>
        <v>7</v>
      </c>
    </row>
    <row r="500" spans="1:25" x14ac:dyDescent="0.2">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t="str" cm="1">
        <f t="array" ref="V500">_xlfn.IFS(Suoerstore_sales[[#This Row],[Discount]]&lt;=0.05,"0-5%",Suoerstore_sales[[#This Row],[Discount]]&lt;=0.1,"5-10%",Suoerstore_sales[[#This Row],[Discount]]&lt;=0.2,"10-20%",TRUE,"20%+")</f>
        <v>10-20%</v>
      </c>
      <c r="W500">
        <f>YEAR(Suoerstore_sales[[#This Row],[Order Date]])</f>
        <v>2016</v>
      </c>
      <c r="X500" t="str">
        <f>"Q"&amp;ROUNDUP(MONTH(Suoerstore_sales[[#This Row],[Order Date]])/3,0)</f>
        <v>Q3</v>
      </c>
      <c r="Y500">
        <f>MONTH(Suoerstore_sales[[#This Row],[Order Date]])</f>
        <v>7</v>
      </c>
    </row>
    <row r="501" spans="1:25" x14ac:dyDescent="0.2">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t="str" cm="1">
        <f t="array" ref="V501">_xlfn.IFS(Suoerstore_sales[[#This Row],[Discount]]&lt;=0.05,"0-5%",Suoerstore_sales[[#This Row],[Discount]]&lt;=0.1,"5-10%",Suoerstore_sales[[#This Row],[Discount]]&lt;=0.2,"10-20%",TRUE,"20%+")</f>
        <v>0-5%</v>
      </c>
      <c r="W501">
        <f>YEAR(Suoerstore_sales[[#This Row],[Order Date]])</f>
        <v>2016</v>
      </c>
      <c r="X501" t="str">
        <f>"Q"&amp;ROUNDUP(MONTH(Suoerstore_sales[[#This Row],[Order Date]])/3,0)</f>
        <v>Q3</v>
      </c>
      <c r="Y501">
        <f>MONTH(Suoerstore_sales[[#This Row],[Order Date]])</f>
        <v>7</v>
      </c>
    </row>
    <row r="502" spans="1:25" x14ac:dyDescent="0.2">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t="str" cm="1">
        <f t="array" ref="V502">_xlfn.IFS(Suoerstore_sales[[#This Row],[Discount]]&lt;=0.05,"0-5%",Suoerstore_sales[[#This Row],[Discount]]&lt;=0.1,"5-10%",Suoerstore_sales[[#This Row],[Discount]]&lt;=0.2,"10-20%",TRUE,"20%+")</f>
        <v>20%+</v>
      </c>
      <c r="W502">
        <f>YEAR(Suoerstore_sales[[#This Row],[Order Date]])</f>
        <v>2016</v>
      </c>
      <c r="X502" t="str">
        <f>"Q"&amp;ROUNDUP(MONTH(Suoerstore_sales[[#This Row],[Order Date]])/3,0)</f>
        <v>Q2</v>
      </c>
      <c r="Y502">
        <f>MONTH(Suoerstore_sales[[#This Row],[Order Date]])</f>
        <v>5</v>
      </c>
    </row>
    <row r="503" spans="1:25" x14ac:dyDescent="0.2">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t="str" cm="1">
        <f t="array" ref="V503">_xlfn.IFS(Suoerstore_sales[[#This Row],[Discount]]&lt;=0.05,"0-5%",Suoerstore_sales[[#This Row],[Discount]]&lt;=0.1,"5-10%",Suoerstore_sales[[#This Row],[Discount]]&lt;=0.2,"10-20%",TRUE,"20%+")</f>
        <v>20%+</v>
      </c>
      <c r="W503">
        <f>YEAR(Suoerstore_sales[[#This Row],[Order Date]])</f>
        <v>2016</v>
      </c>
      <c r="X503" t="str">
        <f>"Q"&amp;ROUNDUP(MONTH(Suoerstore_sales[[#This Row],[Order Date]])/3,0)</f>
        <v>Q2</v>
      </c>
      <c r="Y503">
        <f>MONTH(Suoerstore_sales[[#This Row],[Order Date]])</f>
        <v>5</v>
      </c>
    </row>
    <row r="504" spans="1:25" x14ac:dyDescent="0.2">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t="str" cm="1">
        <f t="array" ref="V504">_xlfn.IFS(Suoerstore_sales[[#This Row],[Discount]]&lt;=0.05,"0-5%",Suoerstore_sales[[#This Row],[Discount]]&lt;=0.1,"5-10%",Suoerstore_sales[[#This Row],[Discount]]&lt;=0.2,"10-20%",TRUE,"20%+")</f>
        <v>10-20%</v>
      </c>
      <c r="W504">
        <f>YEAR(Suoerstore_sales[[#This Row],[Order Date]])</f>
        <v>2016</v>
      </c>
      <c r="X504" t="str">
        <f>"Q"&amp;ROUNDUP(MONTH(Suoerstore_sales[[#This Row],[Order Date]])/3,0)</f>
        <v>Q2</v>
      </c>
      <c r="Y504">
        <f>MONTH(Suoerstore_sales[[#This Row],[Order Date]])</f>
        <v>5</v>
      </c>
    </row>
    <row r="505" spans="1:25" x14ac:dyDescent="0.2">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t="str" cm="1">
        <f t="array" ref="V505">_xlfn.IFS(Suoerstore_sales[[#This Row],[Discount]]&lt;=0.05,"0-5%",Suoerstore_sales[[#This Row],[Discount]]&lt;=0.1,"5-10%",Suoerstore_sales[[#This Row],[Discount]]&lt;=0.2,"10-20%",TRUE,"20%+")</f>
        <v>20%+</v>
      </c>
      <c r="W505">
        <f>YEAR(Suoerstore_sales[[#This Row],[Order Date]])</f>
        <v>2016</v>
      </c>
      <c r="X505" t="str">
        <f>"Q"&amp;ROUNDUP(MONTH(Suoerstore_sales[[#This Row],[Order Date]])/3,0)</f>
        <v>Q2</v>
      </c>
      <c r="Y505">
        <f>MONTH(Suoerstore_sales[[#This Row],[Order Date]])</f>
        <v>5</v>
      </c>
    </row>
    <row r="506" spans="1:25" x14ac:dyDescent="0.2">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t="str" cm="1">
        <f t="array" ref="V506">_xlfn.IFS(Suoerstore_sales[[#This Row],[Discount]]&lt;=0.05,"0-5%",Suoerstore_sales[[#This Row],[Discount]]&lt;=0.1,"5-10%",Suoerstore_sales[[#This Row],[Discount]]&lt;=0.2,"10-20%",TRUE,"20%+")</f>
        <v>10-20%</v>
      </c>
      <c r="W506">
        <f>YEAR(Suoerstore_sales[[#This Row],[Order Date]])</f>
        <v>2016</v>
      </c>
      <c r="X506" t="str">
        <f>"Q"&amp;ROUNDUP(MONTH(Suoerstore_sales[[#This Row],[Order Date]])/3,0)</f>
        <v>Q2</v>
      </c>
      <c r="Y506">
        <f>MONTH(Suoerstore_sales[[#This Row],[Order Date]])</f>
        <v>5</v>
      </c>
    </row>
    <row r="507" spans="1:25" x14ac:dyDescent="0.2">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t="str" cm="1">
        <f t="array" ref="V507">_xlfn.IFS(Suoerstore_sales[[#This Row],[Discount]]&lt;=0.05,"0-5%",Suoerstore_sales[[#This Row],[Discount]]&lt;=0.1,"5-10%",Suoerstore_sales[[#This Row],[Discount]]&lt;=0.2,"10-20%",TRUE,"20%+")</f>
        <v>10-20%</v>
      </c>
      <c r="W507">
        <f>YEAR(Suoerstore_sales[[#This Row],[Order Date]])</f>
        <v>2017</v>
      </c>
      <c r="X507" t="str">
        <f>"Q"&amp;ROUNDUP(MONTH(Suoerstore_sales[[#This Row],[Order Date]])/3,0)</f>
        <v>Q4</v>
      </c>
      <c r="Y507">
        <f>MONTH(Suoerstore_sales[[#This Row],[Order Date]])</f>
        <v>11</v>
      </c>
    </row>
    <row r="508" spans="1:25" x14ac:dyDescent="0.2">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t="str" cm="1">
        <f t="array" ref="V508">_xlfn.IFS(Suoerstore_sales[[#This Row],[Discount]]&lt;=0.05,"0-5%",Suoerstore_sales[[#This Row],[Discount]]&lt;=0.1,"5-10%",Suoerstore_sales[[#This Row],[Discount]]&lt;=0.2,"10-20%",TRUE,"20%+")</f>
        <v>0-5%</v>
      </c>
      <c r="W508">
        <f>YEAR(Suoerstore_sales[[#This Row],[Order Date]])</f>
        <v>2015</v>
      </c>
      <c r="X508" t="str">
        <f>"Q"&amp;ROUNDUP(MONTH(Suoerstore_sales[[#This Row],[Order Date]])/3,0)</f>
        <v>Q1</v>
      </c>
      <c r="Y508">
        <f>MONTH(Suoerstore_sales[[#This Row],[Order Date]])</f>
        <v>3</v>
      </c>
    </row>
    <row r="509" spans="1:25" x14ac:dyDescent="0.2">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t="str" cm="1">
        <f t="array" ref="V509">_xlfn.IFS(Suoerstore_sales[[#This Row],[Discount]]&lt;=0.05,"0-5%",Suoerstore_sales[[#This Row],[Discount]]&lt;=0.1,"5-10%",Suoerstore_sales[[#This Row],[Discount]]&lt;=0.2,"10-20%",TRUE,"20%+")</f>
        <v>0-5%</v>
      </c>
      <c r="W509">
        <f>YEAR(Suoerstore_sales[[#This Row],[Order Date]])</f>
        <v>2015</v>
      </c>
      <c r="X509" t="str">
        <f>"Q"&amp;ROUNDUP(MONTH(Suoerstore_sales[[#This Row],[Order Date]])/3,0)</f>
        <v>Q1</v>
      </c>
      <c r="Y509">
        <f>MONTH(Suoerstore_sales[[#This Row],[Order Date]])</f>
        <v>3</v>
      </c>
    </row>
    <row r="510" spans="1:25" x14ac:dyDescent="0.2">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t="str" cm="1">
        <f t="array" ref="V510">_xlfn.IFS(Suoerstore_sales[[#This Row],[Discount]]&lt;=0.05,"0-5%",Suoerstore_sales[[#This Row],[Discount]]&lt;=0.1,"5-10%",Suoerstore_sales[[#This Row],[Discount]]&lt;=0.2,"10-20%",TRUE,"20%+")</f>
        <v>0-5%</v>
      </c>
      <c r="W510">
        <f>YEAR(Suoerstore_sales[[#This Row],[Order Date]])</f>
        <v>2015</v>
      </c>
      <c r="X510" t="str">
        <f>"Q"&amp;ROUNDUP(MONTH(Suoerstore_sales[[#This Row],[Order Date]])/3,0)</f>
        <v>Q1</v>
      </c>
      <c r="Y510">
        <f>MONTH(Suoerstore_sales[[#This Row],[Order Date]])</f>
        <v>3</v>
      </c>
    </row>
    <row r="511" spans="1:25" x14ac:dyDescent="0.2">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t="str" cm="1">
        <f t="array" ref="V511">_xlfn.IFS(Suoerstore_sales[[#This Row],[Discount]]&lt;=0.05,"0-5%",Suoerstore_sales[[#This Row],[Discount]]&lt;=0.1,"5-10%",Suoerstore_sales[[#This Row],[Discount]]&lt;=0.2,"10-20%",TRUE,"20%+")</f>
        <v>0-5%</v>
      </c>
      <c r="W511">
        <f>YEAR(Suoerstore_sales[[#This Row],[Order Date]])</f>
        <v>2015</v>
      </c>
      <c r="X511" t="str">
        <f>"Q"&amp;ROUNDUP(MONTH(Suoerstore_sales[[#This Row],[Order Date]])/3,0)</f>
        <v>Q1</v>
      </c>
      <c r="Y511">
        <f>MONTH(Suoerstore_sales[[#This Row],[Order Date]])</f>
        <v>3</v>
      </c>
    </row>
    <row r="512" spans="1:25" x14ac:dyDescent="0.2">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t="str" cm="1">
        <f t="array" ref="V512">_xlfn.IFS(Suoerstore_sales[[#This Row],[Discount]]&lt;=0.05,"0-5%",Suoerstore_sales[[#This Row],[Discount]]&lt;=0.1,"5-10%",Suoerstore_sales[[#This Row],[Discount]]&lt;=0.2,"10-20%",TRUE,"20%+")</f>
        <v>0-5%</v>
      </c>
      <c r="W512">
        <f>YEAR(Suoerstore_sales[[#This Row],[Order Date]])</f>
        <v>2017</v>
      </c>
      <c r="X512" t="str">
        <f>"Q"&amp;ROUNDUP(MONTH(Suoerstore_sales[[#This Row],[Order Date]])/3,0)</f>
        <v>Q4</v>
      </c>
      <c r="Y512">
        <f>MONTH(Suoerstore_sales[[#This Row],[Order Date]])</f>
        <v>11</v>
      </c>
    </row>
    <row r="513" spans="1:25" x14ac:dyDescent="0.2">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t="str" cm="1">
        <f t="array" ref="V513">_xlfn.IFS(Suoerstore_sales[[#This Row],[Discount]]&lt;=0.05,"0-5%",Suoerstore_sales[[#This Row],[Discount]]&lt;=0.1,"5-10%",Suoerstore_sales[[#This Row],[Discount]]&lt;=0.2,"10-20%",TRUE,"20%+")</f>
        <v>0-5%</v>
      </c>
      <c r="W513">
        <f>YEAR(Suoerstore_sales[[#This Row],[Order Date]])</f>
        <v>2017</v>
      </c>
      <c r="X513" t="str">
        <f>"Q"&amp;ROUNDUP(MONTH(Suoerstore_sales[[#This Row],[Order Date]])/3,0)</f>
        <v>Q4</v>
      </c>
      <c r="Y513">
        <f>MONTH(Suoerstore_sales[[#This Row],[Order Date]])</f>
        <v>11</v>
      </c>
    </row>
    <row r="514" spans="1:25" x14ac:dyDescent="0.2">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t="str" cm="1">
        <f t="array" ref="V514">_xlfn.IFS(Suoerstore_sales[[#This Row],[Discount]]&lt;=0.05,"0-5%",Suoerstore_sales[[#This Row],[Discount]]&lt;=0.1,"5-10%",Suoerstore_sales[[#This Row],[Discount]]&lt;=0.2,"10-20%",TRUE,"20%+")</f>
        <v>10-20%</v>
      </c>
      <c r="W514">
        <f>YEAR(Suoerstore_sales[[#This Row],[Order Date]])</f>
        <v>2016</v>
      </c>
      <c r="X514" t="str">
        <f>"Q"&amp;ROUNDUP(MONTH(Suoerstore_sales[[#This Row],[Order Date]])/3,0)</f>
        <v>Q4</v>
      </c>
      <c r="Y514">
        <f>MONTH(Suoerstore_sales[[#This Row],[Order Date]])</f>
        <v>10</v>
      </c>
    </row>
    <row r="515" spans="1:25" x14ac:dyDescent="0.2">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t="str" cm="1">
        <f t="array" ref="V515">_xlfn.IFS(Suoerstore_sales[[#This Row],[Discount]]&lt;=0.05,"0-5%",Suoerstore_sales[[#This Row],[Discount]]&lt;=0.1,"5-10%",Suoerstore_sales[[#This Row],[Discount]]&lt;=0.2,"10-20%",TRUE,"20%+")</f>
        <v>0-5%</v>
      </c>
      <c r="W515">
        <f>YEAR(Suoerstore_sales[[#This Row],[Order Date]])</f>
        <v>2017</v>
      </c>
      <c r="X515" t="str">
        <f>"Q"&amp;ROUNDUP(MONTH(Suoerstore_sales[[#This Row],[Order Date]])/3,0)</f>
        <v>Q4</v>
      </c>
      <c r="Y515">
        <f>MONTH(Suoerstore_sales[[#This Row],[Order Date]])</f>
        <v>12</v>
      </c>
    </row>
    <row r="516" spans="1:25" x14ac:dyDescent="0.2">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t="str" cm="1">
        <f t="array" ref="V516">_xlfn.IFS(Suoerstore_sales[[#This Row],[Discount]]&lt;=0.05,"0-5%",Suoerstore_sales[[#This Row],[Discount]]&lt;=0.1,"5-10%",Suoerstore_sales[[#This Row],[Discount]]&lt;=0.2,"10-20%",TRUE,"20%+")</f>
        <v>0-5%</v>
      </c>
      <c r="W516">
        <f>YEAR(Suoerstore_sales[[#This Row],[Order Date]])</f>
        <v>2017</v>
      </c>
      <c r="X516" t="str">
        <f>"Q"&amp;ROUNDUP(MONTH(Suoerstore_sales[[#This Row],[Order Date]])/3,0)</f>
        <v>Q4</v>
      </c>
      <c r="Y516">
        <f>MONTH(Suoerstore_sales[[#This Row],[Order Date]])</f>
        <v>12</v>
      </c>
    </row>
    <row r="517" spans="1:25" x14ac:dyDescent="0.2">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t="str" cm="1">
        <f t="array" ref="V517">_xlfn.IFS(Suoerstore_sales[[#This Row],[Discount]]&lt;=0.05,"0-5%",Suoerstore_sales[[#This Row],[Discount]]&lt;=0.1,"5-10%",Suoerstore_sales[[#This Row],[Discount]]&lt;=0.2,"10-20%",TRUE,"20%+")</f>
        <v>0-5%</v>
      </c>
      <c r="W517">
        <f>YEAR(Suoerstore_sales[[#This Row],[Order Date]])</f>
        <v>2017</v>
      </c>
      <c r="X517" t="str">
        <f>"Q"&amp;ROUNDUP(MONTH(Suoerstore_sales[[#This Row],[Order Date]])/3,0)</f>
        <v>Q1</v>
      </c>
      <c r="Y517">
        <f>MONTH(Suoerstore_sales[[#This Row],[Order Date]])</f>
        <v>1</v>
      </c>
    </row>
    <row r="518" spans="1:25" x14ac:dyDescent="0.2">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t="str" cm="1">
        <f t="array" ref="V518">_xlfn.IFS(Suoerstore_sales[[#This Row],[Discount]]&lt;=0.05,"0-5%",Suoerstore_sales[[#This Row],[Discount]]&lt;=0.1,"5-10%",Suoerstore_sales[[#This Row],[Discount]]&lt;=0.2,"10-20%",TRUE,"20%+")</f>
        <v>0-5%</v>
      </c>
      <c r="W518">
        <f>YEAR(Suoerstore_sales[[#This Row],[Order Date]])</f>
        <v>2017</v>
      </c>
      <c r="X518" t="str">
        <f>"Q"&amp;ROUNDUP(MONTH(Suoerstore_sales[[#This Row],[Order Date]])/3,0)</f>
        <v>Q1</v>
      </c>
      <c r="Y518">
        <f>MONTH(Suoerstore_sales[[#This Row],[Order Date]])</f>
        <v>1</v>
      </c>
    </row>
    <row r="519" spans="1:25" x14ac:dyDescent="0.2">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t="str" cm="1">
        <f t="array" ref="V519">_xlfn.IFS(Suoerstore_sales[[#This Row],[Discount]]&lt;=0.05,"0-5%",Suoerstore_sales[[#This Row],[Discount]]&lt;=0.1,"5-10%",Suoerstore_sales[[#This Row],[Discount]]&lt;=0.2,"10-20%",TRUE,"20%+")</f>
        <v>0-5%</v>
      </c>
      <c r="W519">
        <f>YEAR(Suoerstore_sales[[#This Row],[Order Date]])</f>
        <v>2017</v>
      </c>
      <c r="X519" t="str">
        <f>"Q"&amp;ROUNDUP(MONTH(Suoerstore_sales[[#This Row],[Order Date]])/3,0)</f>
        <v>Q1</v>
      </c>
      <c r="Y519">
        <f>MONTH(Suoerstore_sales[[#This Row],[Order Date]])</f>
        <v>1</v>
      </c>
    </row>
    <row r="520" spans="1:25" x14ac:dyDescent="0.2">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t="str" cm="1">
        <f t="array" ref="V520">_xlfn.IFS(Suoerstore_sales[[#This Row],[Discount]]&lt;=0.05,"0-5%",Suoerstore_sales[[#This Row],[Discount]]&lt;=0.1,"5-10%",Suoerstore_sales[[#This Row],[Discount]]&lt;=0.2,"10-20%",TRUE,"20%+")</f>
        <v>0-5%</v>
      </c>
      <c r="W520">
        <f>YEAR(Suoerstore_sales[[#This Row],[Order Date]])</f>
        <v>2017</v>
      </c>
      <c r="X520" t="str">
        <f>"Q"&amp;ROUNDUP(MONTH(Suoerstore_sales[[#This Row],[Order Date]])/3,0)</f>
        <v>Q1</v>
      </c>
      <c r="Y520">
        <f>MONTH(Suoerstore_sales[[#This Row],[Order Date]])</f>
        <v>1</v>
      </c>
    </row>
    <row r="521" spans="1:25" x14ac:dyDescent="0.2">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t="str" cm="1">
        <f t="array" ref="V521">_xlfn.IFS(Suoerstore_sales[[#This Row],[Discount]]&lt;=0.05,"0-5%",Suoerstore_sales[[#This Row],[Discount]]&lt;=0.1,"5-10%",Suoerstore_sales[[#This Row],[Discount]]&lt;=0.2,"10-20%",TRUE,"20%+")</f>
        <v>10-20%</v>
      </c>
      <c r="W521">
        <f>YEAR(Suoerstore_sales[[#This Row],[Order Date]])</f>
        <v>2015</v>
      </c>
      <c r="X521" t="str">
        <f>"Q"&amp;ROUNDUP(MONTH(Suoerstore_sales[[#This Row],[Order Date]])/3,0)</f>
        <v>Q1</v>
      </c>
      <c r="Y521">
        <f>MONTH(Suoerstore_sales[[#This Row],[Order Date]])</f>
        <v>3</v>
      </c>
    </row>
    <row r="522" spans="1:25" x14ac:dyDescent="0.2">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t="str" cm="1">
        <f t="array" ref="V522">_xlfn.IFS(Suoerstore_sales[[#This Row],[Discount]]&lt;=0.05,"0-5%",Suoerstore_sales[[#This Row],[Discount]]&lt;=0.1,"5-10%",Suoerstore_sales[[#This Row],[Discount]]&lt;=0.2,"10-20%",TRUE,"20%+")</f>
        <v>10-20%</v>
      </c>
      <c r="W522">
        <f>YEAR(Suoerstore_sales[[#This Row],[Order Date]])</f>
        <v>2015</v>
      </c>
      <c r="X522" t="str">
        <f>"Q"&amp;ROUNDUP(MONTH(Suoerstore_sales[[#This Row],[Order Date]])/3,0)</f>
        <v>Q1</v>
      </c>
      <c r="Y522">
        <f>MONTH(Suoerstore_sales[[#This Row],[Order Date]])</f>
        <v>3</v>
      </c>
    </row>
    <row r="523" spans="1:25" x14ac:dyDescent="0.2">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t="str" cm="1">
        <f t="array" ref="V523">_xlfn.IFS(Suoerstore_sales[[#This Row],[Discount]]&lt;=0.05,"0-5%",Suoerstore_sales[[#This Row],[Discount]]&lt;=0.1,"5-10%",Suoerstore_sales[[#This Row],[Discount]]&lt;=0.2,"10-20%",TRUE,"20%+")</f>
        <v>20%+</v>
      </c>
      <c r="W523">
        <f>YEAR(Suoerstore_sales[[#This Row],[Order Date]])</f>
        <v>2015</v>
      </c>
      <c r="X523" t="str">
        <f>"Q"&amp;ROUNDUP(MONTH(Suoerstore_sales[[#This Row],[Order Date]])/3,0)</f>
        <v>Q1</v>
      </c>
      <c r="Y523">
        <f>MONTH(Suoerstore_sales[[#This Row],[Order Date]])</f>
        <v>3</v>
      </c>
    </row>
    <row r="524" spans="1:25" x14ac:dyDescent="0.2">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t="str" cm="1">
        <f t="array" ref="V524">_xlfn.IFS(Suoerstore_sales[[#This Row],[Discount]]&lt;=0.05,"0-5%",Suoerstore_sales[[#This Row],[Discount]]&lt;=0.1,"5-10%",Suoerstore_sales[[#This Row],[Discount]]&lt;=0.2,"10-20%",TRUE,"20%+")</f>
        <v>0-5%</v>
      </c>
      <c r="W524">
        <f>YEAR(Suoerstore_sales[[#This Row],[Order Date]])</f>
        <v>2017</v>
      </c>
      <c r="X524" t="str">
        <f>"Q"&amp;ROUNDUP(MONTH(Suoerstore_sales[[#This Row],[Order Date]])/3,0)</f>
        <v>Q1</v>
      </c>
      <c r="Y524">
        <f>MONTH(Suoerstore_sales[[#This Row],[Order Date]])</f>
        <v>1</v>
      </c>
    </row>
    <row r="525" spans="1:25" x14ac:dyDescent="0.2">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t="str" cm="1">
        <f t="array" ref="V525">_xlfn.IFS(Suoerstore_sales[[#This Row],[Discount]]&lt;=0.05,"0-5%",Suoerstore_sales[[#This Row],[Discount]]&lt;=0.1,"5-10%",Suoerstore_sales[[#This Row],[Discount]]&lt;=0.2,"10-20%",TRUE,"20%+")</f>
        <v>10-20%</v>
      </c>
      <c r="W525">
        <f>YEAR(Suoerstore_sales[[#This Row],[Order Date]])</f>
        <v>2016</v>
      </c>
      <c r="X525" t="str">
        <f>"Q"&amp;ROUNDUP(MONTH(Suoerstore_sales[[#This Row],[Order Date]])/3,0)</f>
        <v>Q2</v>
      </c>
      <c r="Y525">
        <f>MONTH(Suoerstore_sales[[#This Row],[Order Date]])</f>
        <v>5</v>
      </c>
    </row>
    <row r="526" spans="1:25" x14ac:dyDescent="0.2">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t="str" cm="1">
        <f t="array" ref="V526">_xlfn.IFS(Suoerstore_sales[[#This Row],[Discount]]&lt;=0.05,"0-5%",Suoerstore_sales[[#This Row],[Discount]]&lt;=0.1,"5-10%",Suoerstore_sales[[#This Row],[Discount]]&lt;=0.2,"10-20%",TRUE,"20%+")</f>
        <v>0-5%</v>
      </c>
      <c r="W526">
        <f>YEAR(Suoerstore_sales[[#This Row],[Order Date]])</f>
        <v>2016</v>
      </c>
      <c r="X526" t="str">
        <f>"Q"&amp;ROUNDUP(MONTH(Suoerstore_sales[[#This Row],[Order Date]])/3,0)</f>
        <v>Q2</v>
      </c>
      <c r="Y526">
        <f>MONTH(Suoerstore_sales[[#This Row],[Order Date]])</f>
        <v>5</v>
      </c>
    </row>
    <row r="527" spans="1:25" x14ac:dyDescent="0.2">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t="str" cm="1">
        <f t="array" ref="V527">_xlfn.IFS(Suoerstore_sales[[#This Row],[Discount]]&lt;=0.05,"0-5%",Suoerstore_sales[[#This Row],[Discount]]&lt;=0.1,"5-10%",Suoerstore_sales[[#This Row],[Discount]]&lt;=0.2,"10-20%",TRUE,"20%+")</f>
        <v>0-5%</v>
      </c>
      <c r="W527">
        <f>YEAR(Suoerstore_sales[[#This Row],[Order Date]])</f>
        <v>2015</v>
      </c>
      <c r="X527" t="str">
        <f>"Q"&amp;ROUNDUP(MONTH(Suoerstore_sales[[#This Row],[Order Date]])/3,0)</f>
        <v>Q4</v>
      </c>
      <c r="Y527">
        <f>MONTH(Suoerstore_sales[[#This Row],[Order Date]])</f>
        <v>12</v>
      </c>
    </row>
    <row r="528" spans="1:25" x14ac:dyDescent="0.2">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t="str" cm="1">
        <f t="array" ref="V528">_xlfn.IFS(Suoerstore_sales[[#This Row],[Discount]]&lt;=0.05,"0-5%",Suoerstore_sales[[#This Row],[Discount]]&lt;=0.1,"5-10%",Suoerstore_sales[[#This Row],[Discount]]&lt;=0.2,"10-20%",TRUE,"20%+")</f>
        <v>10-20%</v>
      </c>
      <c r="W528">
        <f>YEAR(Suoerstore_sales[[#This Row],[Order Date]])</f>
        <v>2017</v>
      </c>
      <c r="X528" t="str">
        <f>"Q"&amp;ROUNDUP(MONTH(Suoerstore_sales[[#This Row],[Order Date]])/3,0)</f>
        <v>Q4</v>
      </c>
      <c r="Y528">
        <f>MONTH(Suoerstore_sales[[#This Row],[Order Date]])</f>
        <v>10</v>
      </c>
    </row>
    <row r="529" spans="1:25" x14ac:dyDescent="0.2">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t="str" cm="1">
        <f t="array" ref="V529">_xlfn.IFS(Suoerstore_sales[[#This Row],[Discount]]&lt;=0.05,"0-5%",Suoerstore_sales[[#This Row],[Discount]]&lt;=0.1,"5-10%",Suoerstore_sales[[#This Row],[Discount]]&lt;=0.2,"10-20%",TRUE,"20%+")</f>
        <v>10-20%</v>
      </c>
      <c r="W529">
        <f>YEAR(Suoerstore_sales[[#This Row],[Order Date]])</f>
        <v>2017</v>
      </c>
      <c r="X529" t="str">
        <f>"Q"&amp;ROUNDUP(MONTH(Suoerstore_sales[[#This Row],[Order Date]])/3,0)</f>
        <v>Q4</v>
      </c>
      <c r="Y529">
        <f>MONTH(Suoerstore_sales[[#This Row],[Order Date]])</f>
        <v>10</v>
      </c>
    </row>
    <row r="530" spans="1:25" x14ac:dyDescent="0.2">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t="str" cm="1">
        <f t="array" ref="V530">_xlfn.IFS(Suoerstore_sales[[#This Row],[Discount]]&lt;=0.05,"0-5%",Suoerstore_sales[[#This Row],[Discount]]&lt;=0.1,"5-10%",Suoerstore_sales[[#This Row],[Discount]]&lt;=0.2,"10-20%",TRUE,"20%+")</f>
        <v>10-20%</v>
      </c>
      <c r="W530">
        <f>YEAR(Suoerstore_sales[[#This Row],[Order Date]])</f>
        <v>2015</v>
      </c>
      <c r="X530" t="str">
        <f>"Q"&amp;ROUNDUP(MONTH(Suoerstore_sales[[#This Row],[Order Date]])/3,0)</f>
        <v>Q3</v>
      </c>
      <c r="Y530">
        <f>MONTH(Suoerstore_sales[[#This Row],[Order Date]])</f>
        <v>9</v>
      </c>
    </row>
    <row r="531" spans="1:25" x14ac:dyDescent="0.2">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t="str" cm="1">
        <f t="array" ref="V531">_xlfn.IFS(Suoerstore_sales[[#This Row],[Discount]]&lt;=0.05,"0-5%",Suoerstore_sales[[#This Row],[Discount]]&lt;=0.1,"5-10%",Suoerstore_sales[[#This Row],[Discount]]&lt;=0.2,"10-20%",TRUE,"20%+")</f>
        <v>10-20%</v>
      </c>
      <c r="W531">
        <f>YEAR(Suoerstore_sales[[#This Row],[Order Date]])</f>
        <v>2015</v>
      </c>
      <c r="X531" t="str">
        <f>"Q"&amp;ROUNDUP(MONTH(Suoerstore_sales[[#This Row],[Order Date]])/3,0)</f>
        <v>Q3</v>
      </c>
      <c r="Y531">
        <f>MONTH(Suoerstore_sales[[#This Row],[Order Date]])</f>
        <v>9</v>
      </c>
    </row>
    <row r="532" spans="1:25" x14ac:dyDescent="0.2">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t="str" cm="1">
        <f t="array" ref="V532">_xlfn.IFS(Suoerstore_sales[[#This Row],[Discount]]&lt;=0.05,"0-5%",Suoerstore_sales[[#This Row],[Discount]]&lt;=0.1,"5-10%",Suoerstore_sales[[#This Row],[Discount]]&lt;=0.2,"10-20%",TRUE,"20%+")</f>
        <v>10-20%</v>
      </c>
      <c r="W532">
        <f>YEAR(Suoerstore_sales[[#This Row],[Order Date]])</f>
        <v>2015</v>
      </c>
      <c r="X532" t="str">
        <f>"Q"&amp;ROUNDUP(MONTH(Suoerstore_sales[[#This Row],[Order Date]])/3,0)</f>
        <v>Q3</v>
      </c>
      <c r="Y532">
        <f>MONTH(Suoerstore_sales[[#This Row],[Order Date]])</f>
        <v>9</v>
      </c>
    </row>
    <row r="533" spans="1:25" x14ac:dyDescent="0.2">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t="str" cm="1">
        <f t="array" ref="V533">_xlfn.IFS(Suoerstore_sales[[#This Row],[Discount]]&lt;=0.05,"0-5%",Suoerstore_sales[[#This Row],[Discount]]&lt;=0.1,"5-10%",Suoerstore_sales[[#This Row],[Discount]]&lt;=0.2,"10-20%",TRUE,"20%+")</f>
        <v>10-20%</v>
      </c>
      <c r="W533">
        <f>YEAR(Suoerstore_sales[[#This Row],[Order Date]])</f>
        <v>2015</v>
      </c>
      <c r="X533" t="str">
        <f>"Q"&amp;ROUNDUP(MONTH(Suoerstore_sales[[#This Row],[Order Date]])/3,0)</f>
        <v>Q4</v>
      </c>
      <c r="Y533">
        <f>MONTH(Suoerstore_sales[[#This Row],[Order Date]])</f>
        <v>11</v>
      </c>
    </row>
    <row r="534" spans="1:25" x14ac:dyDescent="0.2">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t="str" cm="1">
        <f t="array" ref="V534">_xlfn.IFS(Suoerstore_sales[[#This Row],[Discount]]&lt;=0.05,"0-5%",Suoerstore_sales[[#This Row],[Discount]]&lt;=0.1,"5-10%",Suoerstore_sales[[#This Row],[Discount]]&lt;=0.2,"10-20%",TRUE,"20%+")</f>
        <v>0-5%</v>
      </c>
      <c r="W534">
        <f>YEAR(Suoerstore_sales[[#This Row],[Order Date]])</f>
        <v>2017</v>
      </c>
      <c r="X534" t="str">
        <f>"Q"&amp;ROUNDUP(MONTH(Suoerstore_sales[[#This Row],[Order Date]])/3,0)</f>
        <v>Q3</v>
      </c>
      <c r="Y534">
        <f>MONTH(Suoerstore_sales[[#This Row],[Order Date]])</f>
        <v>9</v>
      </c>
    </row>
    <row r="535" spans="1:25" x14ac:dyDescent="0.2">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t="str" cm="1">
        <f t="array" ref="V535">_xlfn.IFS(Suoerstore_sales[[#This Row],[Discount]]&lt;=0.05,"0-5%",Suoerstore_sales[[#This Row],[Discount]]&lt;=0.1,"5-10%",Suoerstore_sales[[#This Row],[Discount]]&lt;=0.2,"10-20%",TRUE,"20%+")</f>
        <v>0-5%</v>
      </c>
      <c r="W535">
        <f>YEAR(Suoerstore_sales[[#This Row],[Order Date]])</f>
        <v>2016</v>
      </c>
      <c r="X535" t="str">
        <f>"Q"&amp;ROUNDUP(MONTH(Suoerstore_sales[[#This Row],[Order Date]])/3,0)</f>
        <v>Q2</v>
      </c>
      <c r="Y535">
        <f>MONTH(Suoerstore_sales[[#This Row],[Order Date]])</f>
        <v>5</v>
      </c>
    </row>
    <row r="536" spans="1:25" x14ac:dyDescent="0.2">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t="str" cm="1">
        <f t="array" ref="V536">_xlfn.IFS(Suoerstore_sales[[#This Row],[Discount]]&lt;=0.05,"0-5%",Suoerstore_sales[[#This Row],[Discount]]&lt;=0.1,"5-10%",Suoerstore_sales[[#This Row],[Discount]]&lt;=0.2,"10-20%",TRUE,"20%+")</f>
        <v>0-5%</v>
      </c>
      <c r="W536">
        <f>YEAR(Suoerstore_sales[[#This Row],[Order Date]])</f>
        <v>2016</v>
      </c>
      <c r="X536" t="str">
        <f>"Q"&amp;ROUNDUP(MONTH(Suoerstore_sales[[#This Row],[Order Date]])/3,0)</f>
        <v>Q2</v>
      </c>
      <c r="Y536">
        <f>MONTH(Suoerstore_sales[[#This Row],[Order Date]])</f>
        <v>5</v>
      </c>
    </row>
    <row r="537" spans="1:25" x14ac:dyDescent="0.2">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t="str" cm="1">
        <f t="array" ref="V537">_xlfn.IFS(Suoerstore_sales[[#This Row],[Discount]]&lt;=0.05,"0-5%",Suoerstore_sales[[#This Row],[Discount]]&lt;=0.1,"5-10%",Suoerstore_sales[[#This Row],[Discount]]&lt;=0.2,"10-20%",TRUE,"20%+")</f>
        <v>10-20%</v>
      </c>
      <c r="W537">
        <f>YEAR(Suoerstore_sales[[#This Row],[Order Date]])</f>
        <v>2016</v>
      </c>
      <c r="X537" t="str">
        <f>"Q"&amp;ROUNDUP(MONTH(Suoerstore_sales[[#This Row],[Order Date]])/3,0)</f>
        <v>Q3</v>
      </c>
      <c r="Y537">
        <f>MONTH(Suoerstore_sales[[#This Row],[Order Date]])</f>
        <v>7</v>
      </c>
    </row>
    <row r="538" spans="1:25" x14ac:dyDescent="0.2">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t="str" cm="1">
        <f t="array" ref="V538">_xlfn.IFS(Suoerstore_sales[[#This Row],[Discount]]&lt;=0.05,"0-5%",Suoerstore_sales[[#This Row],[Discount]]&lt;=0.1,"5-10%",Suoerstore_sales[[#This Row],[Discount]]&lt;=0.2,"10-20%",TRUE,"20%+")</f>
        <v>20%+</v>
      </c>
      <c r="W538">
        <f>YEAR(Suoerstore_sales[[#This Row],[Order Date]])</f>
        <v>2017</v>
      </c>
      <c r="X538" t="str">
        <f>"Q"&amp;ROUNDUP(MONTH(Suoerstore_sales[[#This Row],[Order Date]])/3,0)</f>
        <v>Q3</v>
      </c>
      <c r="Y538">
        <f>MONTH(Suoerstore_sales[[#This Row],[Order Date]])</f>
        <v>9</v>
      </c>
    </row>
    <row r="539" spans="1:25" x14ac:dyDescent="0.2">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t="str" cm="1">
        <f t="array" ref="V539">_xlfn.IFS(Suoerstore_sales[[#This Row],[Discount]]&lt;=0.05,"0-5%",Suoerstore_sales[[#This Row],[Discount]]&lt;=0.1,"5-10%",Suoerstore_sales[[#This Row],[Discount]]&lt;=0.2,"10-20%",TRUE,"20%+")</f>
        <v>10-20%</v>
      </c>
      <c r="W539">
        <f>YEAR(Suoerstore_sales[[#This Row],[Order Date]])</f>
        <v>2015</v>
      </c>
      <c r="X539" t="str">
        <f>"Q"&amp;ROUNDUP(MONTH(Suoerstore_sales[[#This Row],[Order Date]])/3,0)</f>
        <v>Q4</v>
      </c>
      <c r="Y539">
        <f>MONTH(Suoerstore_sales[[#This Row],[Order Date]])</f>
        <v>12</v>
      </c>
    </row>
    <row r="540" spans="1:25" x14ac:dyDescent="0.2">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t="str" cm="1">
        <f t="array" ref="V540">_xlfn.IFS(Suoerstore_sales[[#This Row],[Discount]]&lt;=0.05,"0-5%",Suoerstore_sales[[#This Row],[Discount]]&lt;=0.1,"5-10%",Suoerstore_sales[[#This Row],[Discount]]&lt;=0.2,"10-20%",TRUE,"20%+")</f>
        <v>0-5%</v>
      </c>
      <c r="W540">
        <f>YEAR(Suoerstore_sales[[#This Row],[Order Date]])</f>
        <v>2015</v>
      </c>
      <c r="X540" t="str">
        <f>"Q"&amp;ROUNDUP(MONTH(Suoerstore_sales[[#This Row],[Order Date]])/3,0)</f>
        <v>Q4</v>
      </c>
      <c r="Y540">
        <f>MONTH(Suoerstore_sales[[#This Row],[Order Date]])</f>
        <v>12</v>
      </c>
    </row>
    <row r="541" spans="1:25" x14ac:dyDescent="0.2">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t="str" cm="1">
        <f t="array" ref="V541">_xlfn.IFS(Suoerstore_sales[[#This Row],[Discount]]&lt;=0.05,"0-5%",Suoerstore_sales[[#This Row],[Discount]]&lt;=0.1,"5-10%",Suoerstore_sales[[#This Row],[Discount]]&lt;=0.2,"10-20%",TRUE,"20%+")</f>
        <v>0-5%</v>
      </c>
      <c r="W541">
        <f>YEAR(Suoerstore_sales[[#This Row],[Order Date]])</f>
        <v>2015</v>
      </c>
      <c r="X541" t="str">
        <f>"Q"&amp;ROUNDUP(MONTH(Suoerstore_sales[[#This Row],[Order Date]])/3,0)</f>
        <v>Q4</v>
      </c>
      <c r="Y541">
        <f>MONTH(Suoerstore_sales[[#This Row],[Order Date]])</f>
        <v>12</v>
      </c>
    </row>
    <row r="542" spans="1:25" x14ac:dyDescent="0.2">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t="str" cm="1">
        <f t="array" ref="V542">_xlfn.IFS(Suoerstore_sales[[#This Row],[Discount]]&lt;=0.05,"0-5%",Suoerstore_sales[[#This Row],[Discount]]&lt;=0.1,"5-10%",Suoerstore_sales[[#This Row],[Discount]]&lt;=0.2,"10-20%",TRUE,"20%+")</f>
        <v>0-5%</v>
      </c>
      <c r="W542">
        <f>YEAR(Suoerstore_sales[[#This Row],[Order Date]])</f>
        <v>2014</v>
      </c>
      <c r="X542" t="str">
        <f>"Q"&amp;ROUNDUP(MONTH(Suoerstore_sales[[#This Row],[Order Date]])/3,0)</f>
        <v>Q1</v>
      </c>
      <c r="Y542">
        <f>MONTH(Suoerstore_sales[[#This Row],[Order Date]])</f>
        <v>2</v>
      </c>
    </row>
    <row r="543" spans="1:25" x14ac:dyDescent="0.2">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t="str" cm="1">
        <f t="array" ref="V543">_xlfn.IFS(Suoerstore_sales[[#This Row],[Discount]]&lt;=0.05,"0-5%",Suoerstore_sales[[#This Row],[Discount]]&lt;=0.1,"5-10%",Suoerstore_sales[[#This Row],[Discount]]&lt;=0.2,"10-20%",TRUE,"20%+")</f>
        <v>10-20%</v>
      </c>
      <c r="W543">
        <f>YEAR(Suoerstore_sales[[#This Row],[Order Date]])</f>
        <v>2016</v>
      </c>
      <c r="X543" t="str">
        <f>"Q"&amp;ROUNDUP(MONTH(Suoerstore_sales[[#This Row],[Order Date]])/3,0)</f>
        <v>Q3</v>
      </c>
      <c r="Y543">
        <f>MONTH(Suoerstore_sales[[#This Row],[Order Date]])</f>
        <v>7</v>
      </c>
    </row>
    <row r="544" spans="1:25" x14ac:dyDescent="0.2">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t="str" cm="1">
        <f t="array" ref="V544">_xlfn.IFS(Suoerstore_sales[[#This Row],[Discount]]&lt;=0.05,"0-5%",Suoerstore_sales[[#This Row],[Discount]]&lt;=0.1,"5-10%",Suoerstore_sales[[#This Row],[Discount]]&lt;=0.2,"10-20%",TRUE,"20%+")</f>
        <v>10-20%</v>
      </c>
      <c r="W544">
        <f>YEAR(Suoerstore_sales[[#This Row],[Order Date]])</f>
        <v>2015</v>
      </c>
      <c r="X544" t="str">
        <f>"Q"&amp;ROUNDUP(MONTH(Suoerstore_sales[[#This Row],[Order Date]])/3,0)</f>
        <v>Q4</v>
      </c>
      <c r="Y544">
        <f>MONTH(Suoerstore_sales[[#This Row],[Order Date]])</f>
        <v>12</v>
      </c>
    </row>
    <row r="545" spans="1:25" x14ac:dyDescent="0.2">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t="str" cm="1">
        <f t="array" ref="V545">_xlfn.IFS(Suoerstore_sales[[#This Row],[Discount]]&lt;=0.05,"0-5%",Suoerstore_sales[[#This Row],[Discount]]&lt;=0.1,"5-10%",Suoerstore_sales[[#This Row],[Discount]]&lt;=0.2,"10-20%",TRUE,"20%+")</f>
        <v>10-20%</v>
      </c>
      <c r="W545">
        <f>YEAR(Suoerstore_sales[[#This Row],[Order Date]])</f>
        <v>2014</v>
      </c>
      <c r="X545" t="str">
        <f>"Q"&amp;ROUNDUP(MONTH(Suoerstore_sales[[#This Row],[Order Date]])/3,0)</f>
        <v>Q2</v>
      </c>
      <c r="Y545">
        <f>MONTH(Suoerstore_sales[[#This Row],[Order Date]])</f>
        <v>5</v>
      </c>
    </row>
    <row r="546" spans="1:25" x14ac:dyDescent="0.2">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t="str" cm="1">
        <f t="array" ref="V546">_xlfn.IFS(Suoerstore_sales[[#This Row],[Discount]]&lt;=0.05,"0-5%",Suoerstore_sales[[#This Row],[Discount]]&lt;=0.1,"5-10%",Suoerstore_sales[[#This Row],[Discount]]&lt;=0.2,"10-20%",TRUE,"20%+")</f>
        <v>10-20%</v>
      </c>
      <c r="W546">
        <f>YEAR(Suoerstore_sales[[#This Row],[Order Date]])</f>
        <v>2014</v>
      </c>
      <c r="X546" t="str">
        <f>"Q"&amp;ROUNDUP(MONTH(Suoerstore_sales[[#This Row],[Order Date]])/3,0)</f>
        <v>Q2</v>
      </c>
      <c r="Y546">
        <f>MONTH(Suoerstore_sales[[#This Row],[Order Date]])</f>
        <v>5</v>
      </c>
    </row>
    <row r="547" spans="1:25" x14ac:dyDescent="0.2">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t="str" cm="1">
        <f t="array" ref="V547">_xlfn.IFS(Suoerstore_sales[[#This Row],[Discount]]&lt;=0.05,"0-5%",Suoerstore_sales[[#This Row],[Discount]]&lt;=0.1,"5-10%",Suoerstore_sales[[#This Row],[Discount]]&lt;=0.2,"10-20%",TRUE,"20%+")</f>
        <v>20%+</v>
      </c>
      <c r="W547">
        <f>YEAR(Suoerstore_sales[[#This Row],[Order Date]])</f>
        <v>2014</v>
      </c>
      <c r="X547" t="str">
        <f>"Q"&amp;ROUNDUP(MONTH(Suoerstore_sales[[#This Row],[Order Date]])/3,0)</f>
        <v>Q2</v>
      </c>
      <c r="Y547">
        <f>MONTH(Suoerstore_sales[[#This Row],[Order Date]])</f>
        <v>5</v>
      </c>
    </row>
    <row r="548" spans="1:25" x14ac:dyDescent="0.2">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t="str" cm="1">
        <f t="array" ref="V548">_xlfn.IFS(Suoerstore_sales[[#This Row],[Discount]]&lt;=0.05,"0-5%",Suoerstore_sales[[#This Row],[Discount]]&lt;=0.1,"5-10%",Suoerstore_sales[[#This Row],[Discount]]&lt;=0.2,"10-20%",TRUE,"20%+")</f>
        <v>10-20%</v>
      </c>
      <c r="W548">
        <f>YEAR(Suoerstore_sales[[#This Row],[Order Date]])</f>
        <v>2017</v>
      </c>
      <c r="X548" t="str">
        <f>"Q"&amp;ROUNDUP(MONTH(Suoerstore_sales[[#This Row],[Order Date]])/3,0)</f>
        <v>Q4</v>
      </c>
      <c r="Y548">
        <f>MONTH(Suoerstore_sales[[#This Row],[Order Date]])</f>
        <v>11</v>
      </c>
    </row>
    <row r="549" spans="1:25" x14ac:dyDescent="0.2">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t="str" cm="1">
        <f t="array" ref="V549">_xlfn.IFS(Suoerstore_sales[[#This Row],[Discount]]&lt;=0.05,"0-5%",Suoerstore_sales[[#This Row],[Discount]]&lt;=0.1,"5-10%",Suoerstore_sales[[#This Row],[Discount]]&lt;=0.2,"10-20%",TRUE,"20%+")</f>
        <v>0-5%</v>
      </c>
      <c r="W549">
        <f>YEAR(Suoerstore_sales[[#This Row],[Order Date]])</f>
        <v>2017</v>
      </c>
      <c r="X549" t="str">
        <f>"Q"&amp;ROUNDUP(MONTH(Suoerstore_sales[[#This Row],[Order Date]])/3,0)</f>
        <v>Q4</v>
      </c>
      <c r="Y549">
        <f>MONTH(Suoerstore_sales[[#This Row],[Order Date]])</f>
        <v>11</v>
      </c>
    </row>
    <row r="550" spans="1:25" x14ac:dyDescent="0.2">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t="str" cm="1">
        <f t="array" ref="V550">_xlfn.IFS(Suoerstore_sales[[#This Row],[Discount]]&lt;=0.05,"0-5%",Suoerstore_sales[[#This Row],[Discount]]&lt;=0.1,"5-10%",Suoerstore_sales[[#This Row],[Discount]]&lt;=0.2,"10-20%",TRUE,"20%+")</f>
        <v>10-20%</v>
      </c>
      <c r="W550">
        <f>YEAR(Suoerstore_sales[[#This Row],[Order Date]])</f>
        <v>2015</v>
      </c>
      <c r="X550" t="str">
        <f>"Q"&amp;ROUNDUP(MONTH(Suoerstore_sales[[#This Row],[Order Date]])/3,0)</f>
        <v>Q4</v>
      </c>
      <c r="Y550">
        <f>MONTH(Suoerstore_sales[[#This Row],[Order Date]])</f>
        <v>11</v>
      </c>
    </row>
    <row r="551" spans="1:25" x14ac:dyDescent="0.2">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t="str" cm="1">
        <f t="array" ref="V551">_xlfn.IFS(Suoerstore_sales[[#This Row],[Discount]]&lt;=0.05,"0-5%",Suoerstore_sales[[#This Row],[Discount]]&lt;=0.1,"5-10%",Suoerstore_sales[[#This Row],[Discount]]&lt;=0.2,"10-20%",TRUE,"20%+")</f>
        <v>20%+</v>
      </c>
      <c r="W551">
        <f>YEAR(Suoerstore_sales[[#This Row],[Order Date]])</f>
        <v>2015</v>
      </c>
      <c r="X551" t="str">
        <f>"Q"&amp;ROUNDUP(MONTH(Suoerstore_sales[[#This Row],[Order Date]])/3,0)</f>
        <v>Q4</v>
      </c>
      <c r="Y551">
        <f>MONTH(Suoerstore_sales[[#This Row],[Order Date]])</f>
        <v>11</v>
      </c>
    </row>
    <row r="552" spans="1:25" x14ac:dyDescent="0.2">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t="str" cm="1">
        <f t="array" ref="V552">_xlfn.IFS(Suoerstore_sales[[#This Row],[Discount]]&lt;=0.05,"0-5%",Suoerstore_sales[[#This Row],[Discount]]&lt;=0.1,"5-10%",Suoerstore_sales[[#This Row],[Discount]]&lt;=0.2,"10-20%",TRUE,"20%+")</f>
        <v>10-20%</v>
      </c>
      <c r="W552">
        <f>YEAR(Suoerstore_sales[[#This Row],[Order Date]])</f>
        <v>2015</v>
      </c>
      <c r="X552" t="str">
        <f>"Q"&amp;ROUNDUP(MONTH(Suoerstore_sales[[#This Row],[Order Date]])/3,0)</f>
        <v>Q4</v>
      </c>
      <c r="Y552">
        <f>MONTH(Suoerstore_sales[[#This Row],[Order Date]])</f>
        <v>11</v>
      </c>
    </row>
    <row r="553" spans="1:25" x14ac:dyDescent="0.2">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t="str" cm="1">
        <f t="array" ref="V553">_xlfn.IFS(Suoerstore_sales[[#This Row],[Discount]]&lt;=0.05,"0-5%",Suoerstore_sales[[#This Row],[Discount]]&lt;=0.1,"5-10%",Suoerstore_sales[[#This Row],[Discount]]&lt;=0.2,"10-20%",TRUE,"20%+")</f>
        <v>10-20%</v>
      </c>
      <c r="W553">
        <f>YEAR(Suoerstore_sales[[#This Row],[Order Date]])</f>
        <v>2016</v>
      </c>
      <c r="X553" t="str">
        <f>"Q"&amp;ROUNDUP(MONTH(Suoerstore_sales[[#This Row],[Order Date]])/3,0)</f>
        <v>Q2</v>
      </c>
      <c r="Y553">
        <f>MONTH(Suoerstore_sales[[#This Row],[Order Date]])</f>
        <v>4</v>
      </c>
    </row>
    <row r="554" spans="1:25" x14ac:dyDescent="0.2">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t="str" cm="1">
        <f t="array" ref="V554">_xlfn.IFS(Suoerstore_sales[[#This Row],[Discount]]&lt;=0.05,"0-5%",Suoerstore_sales[[#This Row],[Discount]]&lt;=0.1,"5-10%",Suoerstore_sales[[#This Row],[Discount]]&lt;=0.2,"10-20%",TRUE,"20%+")</f>
        <v>10-20%</v>
      </c>
      <c r="W554">
        <f>YEAR(Suoerstore_sales[[#This Row],[Order Date]])</f>
        <v>2017</v>
      </c>
      <c r="X554" t="str">
        <f>"Q"&amp;ROUNDUP(MONTH(Suoerstore_sales[[#This Row],[Order Date]])/3,0)</f>
        <v>Q3</v>
      </c>
      <c r="Y554">
        <f>MONTH(Suoerstore_sales[[#This Row],[Order Date]])</f>
        <v>9</v>
      </c>
    </row>
    <row r="555" spans="1:25" x14ac:dyDescent="0.2">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t="str" cm="1">
        <f t="array" ref="V555">_xlfn.IFS(Suoerstore_sales[[#This Row],[Discount]]&lt;=0.05,"0-5%",Suoerstore_sales[[#This Row],[Discount]]&lt;=0.1,"5-10%",Suoerstore_sales[[#This Row],[Discount]]&lt;=0.2,"10-20%",TRUE,"20%+")</f>
        <v>10-20%</v>
      </c>
      <c r="W555">
        <f>YEAR(Suoerstore_sales[[#This Row],[Order Date]])</f>
        <v>2017</v>
      </c>
      <c r="X555" t="str">
        <f>"Q"&amp;ROUNDUP(MONTH(Suoerstore_sales[[#This Row],[Order Date]])/3,0)</f>
        <v>Q4</v>
      </c>
      <c r="Y555">
        <f>MONTH(Suoerstore_sales[[#This Row],[Order Date]])</f>
        <v>11</v>
      </c>
    </row>
    <row r="556" spans="1:25" x14ac:dyDescent="0.2">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t="str" cm="1">
        <f t="array" ref="V556">_xlfn.IFS(Suoerstore_sales[[#This Row],[Discount]]&lt;=0.05,"0-5%",Suoerstore_sales[[#This Row],[Discount]]&lt;=0.1,"5-10%",Suoerstore_sales[[#This Row],[Discount]]&lt;=0.2,"10-20%",TRUE,"20%+")</f>
        <v>0-5%</v>
      </c>
      <c r="W556">
        <f>YEAR(Suoerstore_sales[[#This Row],[Order Date]])</f>
        <v>2017</v>
      </c>
      <c r="X556" t="str">
        <f>"Q"&amp;ROUNDUP(MONTH(Suoerstore_sales[[#This Row],[Order Date]])/3,0)</f>
        <v>Q2</v>
      </c>
      <c r="Y556">
        <f>MONTH(Suoerstore_sales[[#This Row],[Order Date]])</f>
        <v>6</v>
      </c>
    </row>
    <row r="557" spans="1:25" x14ac:dyDescent="0.2">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t="str" cm="1">
        <f t="array" ref="V557">_xlfn.IFS(Suoerstore_sales[[#This Row],[Discount]]&lt;=0.05,"0-5%",Suoerstore_sales[[#This Row],[Discount]]&lt;=0.1,"5-10%",Suoerstore_sales[[#This Row],[Discount]]&lt;=0.2,"10-20%",TRUE,"20%+")</f>
        <v>10-20%</v>
      </c>
      <c r="W557">
        <f>YEAR(Suoerstore_sales[[#This Row],[Order Date]])</f>
        <v>2014</v>
      </c>
      <c r="X557" t="str">
        <f>"Q"&amp;ROUNDUP(MONTH(Suoerstore_sales[[#This Row],[Order Date]])/3,0)</f>
        <v>Q1</v>
      </c>
      <c r="Y557">
        <f>MONTH(Suoerstore_sales[[#This Row],[Order Date]])</f>
        <v>3</v>
      </c>
    </row>
    <row r="558" spans="1:25" x14ac:dyDescent="0.2">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t="str" cm="1">
        <f t="array" ref="V558">_xlfn.IFS(Suoerstore_sales[[#This Row],[Discount]]&lt;=0.05,"0-5%",Suoerstore_sales[[#This Row],[Discount]]&lt;=0.1,"5-10%",Suoerstore_sales[[#This Row],[Discount]]&lt;=0.2,"10-20%",TRUE,"20%+")</f>
        <v>0-5%</v>
      </c>
      <c r="W558">
        <f>YEAR(Suoerstore_sales[[#This Row],[Order Date]])</f>
        <v>2016</v>
      </c>
      <c r="X558" t="str">
        <f>"Q"&amp;ROUNDUP(MONTH(Suoerstore_sales[[#This Row],[Order Date]])/3,0)</f>
        <v>Q2</v>
      </c>
      <c r="Y558">
        <f>MONTH(Suoerstore_sales[[#This Row],[Order Date]])</f>
        <v>6</v>
      </c>
    </row>
    <row r="559" spans="1:25" x14ac:dyDescent="0.2">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t="str" cm="1">
        <f t="array" ref="V559">_xlfn.IFS(Suoerstore_sales[[#This Row],[Discount]]&lt;=0.05,"0-5%",Suoerstore_sales[[#This Row],[Discount]]&lt;=0.1,"5-10%",Suoerstore_sales[[#This Row],[Discount]]&lt;=0.2,"10-20%",TRUE,"20%+")</f>
        <v>10-20%</v>
      </c>
      <c r="W559">
        <f>YEAR(Suoerstore_sales[[#This Row],[Order Date]])</f>
        <v>2016</v>
      </c>
      <c r="X559" t="str">
        <f>"Q"&amp;ROUNDUP(MONTH(Suoerstore_sales[[#This Row],[Order Date]])/3,0)</f>
        <v>Q2</v>
      </c>
      <c r="Y559">
        <f>MONTH(Suoerstore_sales[[#This Row],[Order Date]])</f>
        <v>6</v>
      </c>
    </row>
    <row r="560" spans="1:25" x14ac:dyDescent="0.2">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t="str" cm="1">
        <f t="array" ref="V560">_xlfn.IFS(Suoerstore_sales[[#This Row],[Discount]]&lt;=0.05,"0-5%",Suoerstore_sales[[#This Row],[Discount]]&lt;=0.1,"5-10%",Suoerstore_sales[[#This Row],[Discount]]&lt;=0.2,"10-20%",TRUE,"20%+")</f>
        <v>0-5%</v>
      </c>
      <c r="W560">
        <f>YEAR(Suoerstore_sales[[#This Row],[Order Date]])</f>
        <v>2016</v>
      </c>
      <c r="X560" t="str">
        <f>"Q"&amp;ROUNDUP(MONTH(Suoerstore_sales[[#This Row],[Order Date]])/3,0)</f>
        <v>Q2</v>
      </c>
      <c r="Y560">
        <f>MONTH(Suoerstore_sales[[#This Row],[Order Date]])</f>
        <v>6</v>
      </c>
    </row>
    <row r="561" spans="1:25" x14ac:dyDescent="0.2">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t="str" cm="1">
        <f t="array" ref="V561">_xlfn.IFS(Suoerstore_sales[[#This Row],[Discount]]&lt;=0.05,"0-5%",Suoerstore_sales[[#This Row],[Discount]]&lt;=0.1,"5-10%",Suoerstore_sales[[#This Row],[Discount]]&lt;=0.2,"10-20%",TRUE,"20%+")</f>
        <v>0-5%</v>
      </c>
      <c r="W561">
        <f>YEAR(Suoerstore_sales[[#This Row],[Order Date]])</f>
        <v>2017</v>
      </c>
      <c r="X561" t="str">
        <f>"Q"&amp;ROUNDUP(MONTH(Suoerstore_sales[[#This Row],[Order Date]])/3,0)</f>
        <v>Q4</v>
      </c>
      <c r="Y561">
        <f>MONTH(Suoerstore_sales[[#This Row],[Order Date]])</f>
        <v>11</v>
      </c>
    </row>
    <row r="562" spans="1:25" x14ac:dyDescent="0.2">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t="str" cm="1">
        <f t="array" ref="V562">_xlfn.IFS(Suoerstore_sales[[#This Row],[Discount]]&lt;=0.05,"0-5%",Suoerstore_sales[[#This Row],[Discount]]&lt;=0.1,"5-10%",Suoerstore_sales[[#This Row],[Discount]]&lt;=0.2,"10-20%",TRUE,"20%+")</f>
        <v>10-20%</v>
      </c>
      <c r="W562">
        <f>YEAR(Suoerstore_sales[[#This Row],[Order Date]])</f>
        <v>2017</v>
      </c>
      <c r="X562" t="str">
        <f>"Q"&amp;ROUNDUP(MONTH(Suoerstore_sales[[#This Row],[Order Date]])/3,0)</f>
        <v>Q4</v>
      </c>
      <c r="Y562">
        <f>MONTH(Suoerstore_sales[[#This Row],[Order Date]])</f>
        <v>11</v>
      </c>
    </row>
    <row r="563" spans="1:25" x14ac:dyDescent="0.2">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t="str" cm="1">
        <f t="array" ref="V563">_xlfn.IFS(Suoerstore_sales[[#This Row],[Discount]]&lt;=0.05,"0-5%",Suoerstore_sales[[#This Row],[Discount]]&lt;=0.1,"5-10%",Suoerstore_sales[[#This Row],[Discount]]&lt;=0.2,"10-20%",TRUE,"20%+")</f>
        <v>10-20%</v>
      </c>
      <c r="W563">
        <f>YEAR(Suoerstore_sales[[#This Row],[Order Date]])</f>
        <v>2014</v>
      </c>
      <c r="X563" t="str">
        <f>"Q"&amp;ROUNDUP(MONTH(Suoerstore_sales[[#This Row],[Order Date]])/3,0)</f>
        <v>Q3</v>
      </c>
      <c r="Y563">
        <f>MONTH(Suoerstore_sales[[#This Row],[Order Date]])</f>
        <v>9</v>
      </c>
    </row>
    <row r="564" spans="1:25" x14ac:dyDescent="0.2">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t="str" cm="1">
        <f t="array" ref="V564">_xlfn.IFS(Suoerstore_sales[[#This Row],[Discount]]&lt;=0.05,"0-5%",Suoerstore_sales[[#This Row],[Discount]]&lt;=0.1,"5-10%",Suoerstore_sales[[#This Row],[Discount]]&lt;=0.2,"10-20%",TRUE,"20%+")</f>
        <v>10-20%</v>
      </c>
      <c r="W564">
        <f>YEAR(Suoerstore_sales[[#This Row],[Order Date]])</f>
        <v>2014</v>
      </c>
      <c r="X564" t="str">
        <f>"Q"&amp;ROUNDUP(MONTH(Suoerstore_sales[[#This Row],[Order Date]])/3,0)</f>
        <v>Q3</v>
      </c>
      <c r="Y564">
        <f>MONTH(Suoerstore_sales[[#This Row],[Order Date]])</f>
        <v>9</v>
      </c>
    </row>
    <row r="565" spans="1:25" x14ac:dyDescent="0.2">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t="str" cm="1">
        <f t="array" ref="V565">_xlfn.IFS(Suoerstore_sales[[#This Row],[Discount]]&lt;=0.05,"0-5%",Suoerstore_sales[[#This Row],[Discount]]&lt;=0.1,"5-10%",Suoerstore_sales[[#This Row],[Discount]]&lt;=0.2,"10-20%",TRUE,"20%+")</f>
        <v>0-5%</v>
      </c>
      <c r="W565">
        <f>YEAR(Suoerstore_sales[[#This Row],[Order Date]])</f>
        <v>2015</v>
      </c>
      <c r="X565" t="str">
        <f>"Q"&amp;ROUNDUP(MONTH(Suoerstore_sales[[#This Row],[Order Date]])/3,0)</f>
        <v>Q4</v>
      </c>
      <c r="Y565">
        <f>MONTH(Suoerstore_sales[[#This Row],[Order Date]])</f>
        <v>12</v>
      </c>
    </row>
    <row r="566" spans="1:25" x14ac:dyDescent="0.2">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t="str" cm="1">
        <f t="array" ref="V566">_xlfn.IFS(Suoerstore_sales[[#This Row],[Discount]]&lt;=0.05,"0-5%",Suoerstore_sales[[#This Row],[Discount]]&lt;=0.1,"5-10%",Suoerstore_sales[[#This Row],[Discount]]&lt;=0.2,"10-20%",TRUE,"20%+")</f>
        <v>0-5%</v>
      </c>
      <c r="W566">
        <f>YEAR(Suoerstore_sales[[#This Row],[Order Date]])</f>
        <v>2015</v>
      </c>
      <c r="X566" t="str">
        <f>"Q"&amp;ROUNDUP(MONTH(Suoerstore_sales[[#This Row],[Order Date]])/3,0)</f>
        <v>Q4</v>
      </c>
      <c r="Y566">
        <f>MONTH(Suoerstore_sales[[#This Row],[Order Date]])</f>
        <v>12</v>
      </c>
    </row>
    <row r="567" spans="1:25" x14ac:dyDescent="0.2">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t="str" cm="1">
        <f t="array" ref="V567">_xlfn.IFS(Suoerstore_sales[[#This Row],[Discount]]&lt;=0.05,"0-5%",Suoerstore_sales[[#This Row],[Discount]]&lt;=0.1,"5-10%",Suoerstore_sales[[#This Row],[Discount]]&lt;=0.2,"10-20%",TRUE,"20%+")</f>
        <v>10-20%</v>
      </c>
      <c r="W567">
        <f>YEAR(Suoerstore_sales[[#This Row],[Order Date]])</f>
        <v>2017</v>
      </c>
      <c r="X567" t="str">
        <f>"Q"&amp;ROUNDUP(MONTH(Suoerstore_sales[[#This Row],[Order Date]])/3,0)</f>
        <v>Q4</v>
      </c>
      <c r="Y567">
        <f>MONTH(Suoerstore_sales[[#This Row],[Order Date]])</f>
        <v>12</v>
      </c>
    </row>
    <row r="568" spans="1:25" x14ac:dyDescent="0.2">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t="str" cm="1">
        <f t="array" ref="V568">_xlfn.IFS(Suoerstore_sales[[#This Row],[Discount]]&lt;=0.05,"0-5%",Suoerstore_sales[[#This Row],[Discount]]&lt;=0.1,"5-10%",Suoerstore_sales[[#This Row],[Discount]]&lt;=0.2,"10-20%",TRUE,"20%+")</f>
        <v>0-5%</v>
      </c>
      <c r="W568">
        <f>YEAR(Suoerstore_sales[[#This Row],[Order Date]])</f>
        <v>2017</v>
      </c>
      <c r="X568" t="str">
        <f>"Q"&amp;ROUNDUP(MONTH(Suoerstore_sales[[#This Row],[Order Date]])/3,0)</f>
        <v>Q4</v>
      </c>
      <c r="Y568">
        <f>MONTH(Suoerstore_sales[[#This Row],[Order Date]])</f>
        <v>10</v>
      </c>
    </row>
    <row r="569" spans="1:25" x14ac:dyDescent="0.2">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t="str" cm="1">
        <f t="array" ref="V569">_xlfn.IFS(Suoerstore_sales[[#This Row],[Discount]]&lt;=0.05,"0-5%",Suoerstore_sales[[#This Row],[Discount]]&lt;=0.1,"5-10%",Suoerstore_sales[[#This Row],[Discount]]&lt;=0.2,"10-20%",TRUE,"20%+")</f>
        <v>10-20%</v>
      </c>
      <c r="W569">
        <f>YEAR(Suoerstore_sales[[#This Row],[Order Date]])</f>
        <v>2017</v>
      </c>
      <c r="X569" t="str">
        <f>"Q"&amp;ROUNDUP(MONTH(Suoerstore_sales[[#This Row],[Order Date]])/3,0)</f>
        <v>Q4</v>
      </c>
      <c r="Y569">
        <f>MONTH(Suoerstore_sales[[#This Row],[Order Date]])</f>
        <v>10</v>
      </c>
    </row>
    <row r="570" spans="1:25" x14ac:dyDescent="0.2">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t="str" cm="1">
        <f t="array" ref="V570">_xlfn.IFS(Suoerstore_sales[[#This Row],[Discount]]&lt;=0.05,"0-5%",Suoerstore_sales[[#This Row],[Discount]]&lt;=0.1,"5-10%",Suoerstore_sales[[#This Row],[Discount]]&lt;=0.2,"10-20%",TRUE,"20%+")</f>
        <v>0-5%</v>
      </c>
      <c r="W570">
        <f>YEAR(Suoerstore_sales[[#This Row],[Order Date]])</f>
        <v>2017</v>
      </c>
      <c r="X570" t="str">
        <f>"Q"&amp;ROUNDUP(MONTH(Suoerstore_sales[[#This Row],[Order Date]])/3,0)</f>
        <v>Q4</v>
      </c>
      <c r="Y570">
        <f>MONTH(Suoerstore_sales[[#This Row],[Order Date]])</f>
        <v>10</v>
      </c>
    </row>
    <row r="571" spans="1:25" x14ac:dyDescent="0.2">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t="str" cm="1">
        <f t="array" ref="V571">_xlfn.IFS(Suoerstore_sales[[#This Row],[Discount]]&lt;=0.05,"0-5%",Suoerstore_sales[[#This Row],[Discount]]&lt;=0.1,"5-10%",Suoerstore_sales[[#This Row],[Discount]]&lt;=0.2,"10-20%",TRUE,"20%+")</f>
        <v>10-20%</v>
      </c>
      <c r="W571">
        <f>YEAR(Suoerstore_sales[[#This Row],[Order Date]])</f>
        <v>2017</v>
      </c>
      <c r="X571" t="str">
        <f>"Q"&amp;ROUNDUP(MONTH(Suoerstore_sales[[#This Row],[Order Date]])/3,0)</f>
        <v>Q4</v>
      </c>
      <c r="Y571">
        <f>MONTH(Suoerstore_sales[[#This Row],[Order Date]])</f>
        <v>10</v>
      </c>
    </row>
    <row r="572" spans="1:25" x14ac:dyDescent="0.2">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t="str" cm="1">
        <f t="array" ref="V572">_xlfn.IFS(Suoerstore_sales[[#This Row],[Discount]]&lt;=0.05,"0-5%",Suoerstore_sales[[#This Row],[Discount]]&lt;=0.1,"5-10%",Suoerstore_sales[[#This Row],[Discount]]&lt;=0.2,"10-20%",TRUE,"20%+")</f>
        <v>0-5%</v>
      </c>
      <c r="W572">
        <f>YEAR(Suoerstore_sales[[#This Row],[Order Date]])</f>
        <v>2017</v>
      </c>
      <c r="X572" t="str">
        <f>"Q"&amp;ROUNDUP(MONTH(Suoerstore_sales[[#This Row],[Order Date]])/3,0)</f>
        <v>Q4</v>
      </c>
      <c r="Y572">
        <f>MONTH(Suoerstore_sales[[#This Row],[Order Date]])</f>
        <v>12</v>
      </c>
    </row>
    <row r="573" spans="1:25" x14ac:dyDescent="0.2">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t="str" cm="1">
        <f t="array" ref="V573">_xlfn.IFS(Suoerstore_sales[[#This Row],[Discount]]&lt;=0.05,"0-5%",Suoerstore_sales[[#This Row],[Discount]]&lt;=0.1,"5-10%",Suoerstore_sales[[#This Row],[Discount]]&lt;=0.2,"10-20%",TRUE,"20%+")</f>
        <v>0-5%</v>
      </c>
      <c r="W573">
        <f>YEAR(Suoerstore_sales[[#This Row],[Order Date]])</f>
        <v>2017</v>
      </c>
      <c r="X573" t="str">
        <f>"Q"&amp;ROUNDUP(MONTH(Suoerstore_sales[[#This Row],[Order Date]])/3,0)</f>
        <v>Q4</v>
      </c>
      <c r="Y573">
        <f>MONTH(Suoerstore_sales[[#This Row],[Order Date]])</f>
        <v>12</v>
      </c>
    </row>
    <row r="574" spans="1:25" x14ac:dyDescent="0.2">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t="str" cm="1">
        <f t="array" ref="V574">_xlfn.IFS(Suoerstore_sales[[#This Row],[Discount]]&lt;=0.05,"0-5%",Suoerstore_sales[[#This Row],[Discount]]&lt;=0.1,"5-10%",Suoerstore_sales[[#This Row],[Discount]]&lt;=0.2,"10-20%",TRUE,"20%+")</f>
        <v>10-20%</v>
      </c>
      <c r="W574">
        <f>YEAR(Suoerstore_sales[[#This Row],[Order Date]])</f>
        <v>2017</v>
      </c>
      <c r="X574" t="str">
        <f>"Q"&amp;ROUNDUP(MONTH(Suoerstore_sales[[#This Row],[Order Date]])/3,0)</f>
        <v>Q4</v>
      </c>
      <c r="Y574">
        <f>MONTH(Suoerstore_sales[[#This Row],[Order Date]])</f>
        <v>12</v>
      </c>
    </row>
    <row r="575" spans="1:25" x14ac:dyDescent="0.2">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t="str" cm="1">
        <f t="array" ref="V575">_xlfn.IFS(Suoerstore_sales[[#This Row],[Discount]]&lt;=0.05,"0-5%",Suoerstore_sales[[#This Row],[Discount]]&lt;=0.1,"5-10%",Suoerstore_sales[[#This Row],[Discount]]&lt;=0.2,"10-20%",TRUE,"20%+")</f>
        <v>0-5%</v>
      </c>
      <c r="W575">
        <f>YEAR(Suoerstore_sales[[#This Row],[Order Date]])</f>
        <v>2017</v>
      </c>
      <c r="X575" t="str">
        <f>"Q"&amp;ROUNDUP(MONTH(Suoerstore_sales[[#This Row],[Order Date]])/3,0)</f>
        <v>Q4</v>
      </c>
      <c r="Y575">
        <f>MONTH(Suoerstore_sales[[#This Row],[Order Date]])</f>
        <v>12</v>
      </c>
    </row>
    <row r="576" spans="1:25" x14ac:dyDescent="0.2">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t="str" cm="1">
        <f t="array" ref="V576">_xlfn.IFS(Suoerstore_sales[[#This Row],[Discount]]&lt;=0.05,"0-5%",Suoerstore_sales[[#This Row],[Discount]]&lt;=0.1,"5-10%",Suoerstore_sales[[#This Row],[Discount]]&lt;=0.2,"10-20%",TRUE,"20%+")</f>
        <v>0-5%</v>
      </c>
      <c r="W576">
        <f>YEAR(Suoerstore_sales[[#This Row],[Order Date]])</f>
        <v>2016</v>
      </c>
      <c r="X576" t="str">
        <f>"Q"&amp;ROUNDUP(MONTH(Suoerstore_sales[[#This Row],[Order Date]])/3,0)</f>
        <v>Q4</v>
      </c>
      <c r="Y576">
        <f>MONTH(Suoerstore_sales[[#This Row],[Order Date]])</f>
        <v>11</v>
      </c>
    </row>
    <row r="577" spans="1:25" x14ac:dyDescent="0.2">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t="str" cm="1">
        <f t="array" ref="V577">_xlfn.IFS(Suoerstore_sales[[#This Row],[Discount]]&lt;=0.05,"0-5%",Suoerstore_sales[[#This Row],[Discount]]&lt;=0.1,"5-10%",Suoerstore_sales[[#This Row],[Discount]]&lt;=0.2,"10-20%",TRUE,"20%+")</f>
        <v>0-5%</v>
      </c>
      <c r="W577">
        <f>YEAR(Suoerstore_sales[[#This Row],[Order Date]])</f>
        <v>2015</v>
      </c>
      <c r="X577" t="str">
        <f>"Q"&amp;ROUNDUP(MONTH(Suoerstore_sales[[#This Row],[Order Date]])/3,0)</f>
        <v>Q3</v>
      </c>
      <c r="Y577">
        <f>MONTH(Suoerstore_sales[[#This Row],[Order Date]])</f>
        <v>9</v>
      </c>
    </row>
    <row r="578" spans="1:25" x14ac:dyDescent="0.2">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t="str" cm="1">
        <f t="array" ref="V578">_xlfn.IFS(Suoerstore_sales[[#This Row],[Discount]]&lt;=0.05,"0-5%",Suoerstore_sales[[#This Row],[Discount]]&lt;=0.1,"5-10%",Suoerstore_sales[[#This Row],[Discount]]&lt;=0.2,"10-20%",TRUE,"20%+")</f>
        <v>0-5%</v>
      </c>
      <c r="W578">
        <f>YEAR(Suoerstore_sales[[#This Row],[Order Date]])</f>
        <v>2015</v>
      </c>
      <c r="X578" t="str">
        <f>"Q"&amp;ROUNDUP(MONTH(Suoerstore_sales[[#This Row],[Order Date]])/3,0)</f>
        <v>Q3</v>
      </c>
      <c r="Y578">
        <f>MONTH(Suoerstore_sales[[#This Row],[Order Date]])</f>
        <v>9</v>
      </c>
    </row>
    <row r="579" spans="1:25" x14ac:dyDescent="0.2">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t="str" cm="1">
        <f t="array" ref="V579">_xlfn.IFS(Suoerstore_sales[[#This Row],[Discount]]&lt;=0.05,"0-5%",Suoerstore_sales[[#This Row],[Discount]]&lt;=0.1,"5-10%",Suoerstore_sales[[#This Row],[Discount]]&lt;=0.2,"10-20%",TRUE,"20%+")</f>
        <v>0-5%</v>
      </c>
      <c r="W579">
        <f>YEAR(Suoerstore_sales[[#This Row],[Order Date]])</f>
        <v>2015</v>
      </c>
      <c r="X579" t="str">
        <f>"Q"&amp;ROUNDUP(MONTH(Suoerstore_sales[[#This Row],[Order Date]])/3,0)</f>
        <v>Q3</v>
      </c>
      <c r="Y579">
        <f>MONTH(Suoerstore_sales[[#This Row],[Order Date]])</f>
        <v>9</v>
      </c>
    </row>
    <row r="580" spans="1:25" x14ac:dyDescent="0.2">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t="str" cm="1">
        <f t="array" ref="V580">_xlfn.IFS(Suoerstore_sales[[#This Row],[Discount]]&lt;=0.05,"0-5%",Suoerstore_sales[[#This Row],[Discount]]&lt;=0.1,"5-10%",Suoerstore_sales[[#This Row],[Discount]]&lt;=0.2,"10-20%",TRUE,"20%+")</f>
        <v>10-20%</v>
      </c>
      <c r="W580">
        <f>YEAR(Suoerstore_sales[[#This Row],[Order Date]])</f>
        <v>2017</v>
      </c>
      <c r="X580" t="str">
        <f>"Q"&amp;ROUNDUP(MONTH(Suoerstore_sales[[#This Row],[Order Date]])/3,0)</f>
        <v>Q3</v>
      </c>
      <c r="Y580">
        <f>MONTH(Suoerstore_sales[[#This Row],[Order Date]])</f>
        <v>7</v>
      </c>
    </row>
    <row r="581" spans="1:25" x14ac:dyDescent="0.2">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t="str" cm="1">
        <f t="array" ref="V581">_xlfn.IFS(Suoerstore_sales[[#This Row],[Discount]]&lt;=0.05,"0-5%",Suoerstore_sales[[#This Row],[Discount]]&lt;=0.1,"5-10%",Suoerstore_sales[[#This Row],[Discount]]&lt;=0.2,"10-20%",TRUE,"20%+")</f>
        <v>20%+</v>
      </c>
      <c r="W581">
        <f>YEAR(Suoerstore_sales[[#This Row],[Order Date]])</f>
        <v>2017</v>
      </c>
      <c r="X581" t="str">
        <f>"Q"&amp;ROUNDUP(MONTH(Suoerstore_sales[[#This Row],[Order Date]])/3,0)</f>
        <v>Q3</v>
      </c>
      <c r="Y581">
        <f>MONTH(Suoerstore_sales[[#This Row],[Order Date]])</f>
        <v>7</v>
      </c>
    </row>
    <row r="582" spans="1:25" x14ac:dyDescent="0.2">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t="str" cm="1">
        <f t="array" ref="V582">_xlfn.IFS(Suoerstore_sales[[#This Row],[Discount]]&lt;=0.05,"0-5%",Suoerstore_sales[[#This Row],[Discount]]&lt;=0.1,"5-10%",Suoerstore_sales[[#This Row],[Discount]]&lt;=0.2,"10-20%",TRUE,"20%+")</f>
        <v>0-5%</v>
      </c>
      <c r="W582">
        <f>YEAR(Suoerstore_sales[[#This Row],[Order Date]])</f>
        <v>2015</v>
      </c>
      <c r="X582" t="str">
        <f>"Q"&amp;ROUNDUP(MONTH(Suoerstore_sales[[#This Row],[Order Date]])/3,0)</f>
        <v>Q3</v>
      </c>
      <c r="Y582">
        <f>MONTH(Suoerstore_sales[[#This Row],[Order Date]])</f>
        <v>9</v>
      </c>
    </row>
    <row r="583" spans="1:25" x14ac:dyDescent="0.2">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t="str" cm="1">
        <f t="array" ref="V583">_xlfn.IFS(Suoerstore_sales[[#This Row],[Discount]]&lt;=0.05,"0-5%",Suoerstore_sales[[#This Row],[Discount]]&lt;=0.1,"5-10%",Suoerstore_sales[[#This Row],[Discount]]&lt;=0.2,"10-20%",TRUE,"20%+")</f>
        <v>10-20%</v>
      </c>
      <c r="W583">
        <f>YEAR(Suoerstore_sales[[#This Row],[Order Date]])</f>
        <v>2017</v>
      </c>
      <c r="X583" t="str">
        <f>"Q"&amp;ROUNDUP(MONTH(Suoerstore_sales[[#This Row],[Order Date]])/3,0)</f>
        <v>Q4</v>
      </c>
      <c r="Y583">
        <f>MONTH(Suoerstore_sales[[#This Row],[Order Date]])</f>
        <v>12</v>
      </c>
    </row>
    <row r="584" spans="1:25" x14ac:dyDescent="0.2">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t="str" cm="1">
        <f t="array" ref="V584">_xlfn.IFS(Suoerstore_sales[[#This Row],[Discount]]&lt;=0.05,"0-5%",Suoerstore_sales[[#This Row],[Discount]]&lt;=0.1,"5-10%",Suoerstore_sales[[#This Row],[Discount]]&lt;=0.2,"10-20%",TRUE,"20%+")</f>
        <v>10-20%</v>
      </c>
      <c r="W584">
        <f>YEAR(Suoerstore_sales[[#This Row],[Order Date]])</f>
        <v>2017</v>
      </c>
      <c r="X584" t="str">
        <f>"Q"&amp;ROUNDUP(MONTH(Suoerstore_sales[[#This Row],[Order Date]])/3,0)</f>
        <v>Q4</v>
      </c>
      <c r="Y584">
        <f>MONTH(Suoerstore_sales[[#This Row],[Order Date]])</f>
        <v>12</v>
      </c>
    </row>
    <row r="585" spans="1:25" x14ac:dyDescent="0.2">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t="str" cm="1">
        <f t="array" ref="V585">_xlfn.IFS(Suoerstore_sales[[#This Row],[Discount]]&lt;=0.05,"0-5%",Suoerstore_sales[[#This Row],[Discount]]&lt;=0.1,"5-10%",Suoerstore_sales[[#This Row],[Discount]]&lt;=0.2,"10-20%",TRUE,"20%+")</f>
        <v>10-20%</v>
      </c>
      <c r="W585">
        <f>YEAR(Suoerstore_sales[[#This Row],[Order Date]])</f>
        <v>2017</v>
      </c>
      <c r="X585" t="str">
        <f>"Q"&amp;ROUNDUP(MONTH(Suoerstore_sales[[#This Row],[Order Date]])/3,0)</f>
        <v>Q4</v>
      </c>
      <c r="Y585">
        <f>MONTH(Suoerstore_sales[[#This Row],[Order Date]])</f>
        <v>12</v>
      </c>
    </row>
    <row r="586" spans="1:25" x14ac:dyDescent="0.2">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t="str" cm="1">
        <f t="array" ref="V586">_xlfn.IFS(Suoerstore_sales[[#This Row],[Discount]]&lt;=0.05,"0-5%",Suoerstore_sales[[#This Row],[Discount]]&lt;=0.1,"5-10%",Suoerstore_sales[[#This Row],[Discount]]&lt;=0.2,"10-20%",TRUE,"20%+")</f>
        <v>20%+</v>
      </c>
      <c r="W586">
        <f>YEAR(Suoerstore_sales[[#This Row],[Order Date]])</f>
        <v>2017</v>
      </c>
      <c r="X586" t="str">
        <f>"Q"&amp;ROUNDUP(MONTH(Suoerstore_sales[[#This Row],[Order Date]])/3,0)</f>
        <v>Q4</v>
      </c>
      <c r="Y586">
        <f>MONTH(Suoerstore_sales[[#This Row],[Order Date]])</f>
        <v>12</v>
      </c>
    </row>
    <row r="587" spans="1:25" x14ac:dyDescent="0.2">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t="str" cm="1">
        <f t="array" ref="V587">_xlfn.IFS(Suoerstore_sales[[#This Row],[Discount]]&lt;=0.05,"0-5%",Suoerstore_sales[[#This Row],[Discount]]&lt;=0.1,"5-10%",Suoerstore_sales[[#This Row],[Discount]]&lt;=0.2,"10-20%",TRUE,"20%+")</f>
        <v>10-20%</v>
      </c>
      <c r="W587">
        <f>YEAR(Suoerstore_sales[[#This Row],[Order Date]])</f>
        <v>2017</v>
      </c>
      <c r="X587" t="str">
        <f>"Q"&amp;ROUNDUP(MONTH(Suoerstore_sales[[#This Row],[Order Date]])/3,0)</f>
        <v>Q4</v>
      </c>
      <c r="Y587">
        <f>MONTH(Suoerstore_sales[[#This Row],[Order Date]])</f>
        <v>12</v>
      </c>
    </row>
    <row r="588" spans="1:25" x14ac:dyDescent="0.2">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t="str" cm="1">
        <f t="array" ref="V588">_xlfn.IFS(Suoerstore_sales[[#This Row],[Discount]]&lt;=0.05,"0-5%",Suoerstore_sales[[#This Row],[Discount]]&lt;=0.1,"5-10%",Suoerstore_sales[[#This Row],[Discount]]&lt;=0.2,"10-20%",TRUE,"20%+")</f>
        <v>0-5%</v>
      </c>
      <c r="W588">
        <f>YEAR(Suoerstore_sales[[#This Row],[Order Date]])</f>
        <v>2015</v>
      </c>
      <c r="X588" t="str">
        <f>"Q"&amp;ROUNDUP(MONTH(Suoerstore_sales[[#This Row],[Order Date]])/3,0)</f>
        <v>Q3</v>
      </c>
      <c r="Y588">
        <f>MONTH(Suoerstore_sales[[#This Row],[Order Date]])</f>
        <v>7</v>
      </c>
    </row>
    <row r="589" spans="1:25" x14ac:dyDescent="0.2">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t="str" cm="1">
        <f t="array" ref="V589">_xlfn.IFS(Suoerstore_sales[[#This Row],[Discount]]&lt;=0.05,"0-5%",Suoerstore_sales[[#This Row],[Discount]]&lt;=0.1,"5-10%",Suoerstore_sales[[#This Row],[Discount]]&lt;=0.2,"10-20%",TRUE,"20%+")</f>
        <v>0-5%</v>
      </c>
      <c r="W589">
        <f>YEAR(Suoerstore_sales[[#This Row],[Order Date]])</f>
        <v>2015</v>
      </c>
      <c r="X589" t="str">
        <f>"Q"&amp;ROUNDUP(MONTH(Suoerstore_sales[[#This Row],[Order Date]])/3,0)</f>
        <v>Q3</v>
      </c>
      <c r="Y589">
        <f>MONTH(Suoerstore_sales[[#This Row],[Order Date]])</f>
        <v>7</v>
      </c>
    </row>
    <row r="590" spans="1:25" x14ac:dyDescent="0.2">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t="str" cm="1">
        <f t="array" ref="V590">_xlfn.IFS(Suoerstore_sales[[#This Row],[Discount]]&lt;=0.05,"0-5%",Suoerstore_sales[[#This Row],[Discount]]&lt;=0.1,"5-10%",Suoerstore_sales[[#This Row],[Discount]]&lt;=0.2,"10-20%",TRUE,"20%+")</f>
        <v>10-20%</v>
      </c>
      <c r="W590">
        <f>YEAR(Suoerstore_sales[[#This Row],[Order Date]])</f>
        <v>2016</v>
      </c>
      <c r="X590" t="str">
        <f>"Q"&amp;ROUNDUP(MONTH(Suoerstore_sales[[#This Row],[Order Date]])/3,0)</f>
        <v>Q1</v>
      </c>
      <c r="Y590">
        <f>MONTH(Suoerstore_sales[[#This Row],[Order Date]])</f>
        <v>3</v>
      </c>
    </row>
    <row r="591" spans="1:25" x14ac:dyDescent="0.2">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t="str" cm="1">
        <f t="array" ref="V591">_xlfn.IFS(Suoerstore_sales[[#This Row],[Discount]]&lt;=0.05,"0-5%",Suoerstore_sales[[#This Row],[Discount]]&lt;=0.1,"5-10%",Suoerstore_sales[[#This Row],[Discount]]&lt;=0.2,"10-20%",TRUE,"20%+")</f>
        <v>10-20%</v>
      </c>
      <c r="W591">
        <f>YEAR(Suoerstore_sales[[#This Row],[Order Date]])</f>
        <v>2016</v>
      </c>
      <c r="X591" t="str">
        <f>"Q"&amp;ROUNDUP(MONTH(Suoerstore_sales[[#This Row],[Order Date]])/3,0)</f>
        <v>Q1</v>
      </c>
      <c r="Y591">
        <f>MONTH(Suoerstore_sales[[#This Row],[Order Date]])</f>
        <v>3</v>
      </c>
    </row>
    <row r="592" spans="1:25" x14ac:dyDescent="0.2">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t="str" cm="1">
        <f t="array" ref="V592">_xlfn.IFS(Suoerstore_sales[[#This Row],[Discount]]&lt;=0.05,"0-5%",Suoerstore_sales[[#This Row],[Discount]]&lt;=0.1,"5-10%",Suoerstore_sales[[#This Row],[Discount]]&lt;=0.2,"10-20%",TRUE,"20%+")</f>
        <v>20%+</v>
      </c>
      <c r="W592">
        <f>YEAR(Suoerstore_sales[[#This Row],[Order Date]])</f>
        <v>2016</v>
      </c>
      <c r="X592" t="str">
        <f>"Q"&amp;ROUNDUP(MONTH(Suoerstore_sales[[#This Row],[Order Date]])/3,0)</f>
        <v>Q1</v>
      </c>
      <c r="Y592">
        <f>MONTH(Suoerstore_sales[[#This Row],[Order Date]])</f>
        <v>3</v>
      </c>
    </row>
    <row r="593" spans="1:25" x14ac:dyDescent="0.2">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t="str" cm="1">
        <f t="array" ref="V593">_xlfn.IFS(Suoerstore_sales[[#This Row],[Discount]]&lt;=0.05,"0-5%",Suoerstore_sales[[#This Row],[Discount]]&lt;=0.1,"5-10%",Suoerstore_sales[[#This Row],[Discount]]&lt;=0.2,"10-20%",TRUE,"20%+")</f>
        <v>10-20%</v>
      </c>
      <c r="W593">
        <f>YEAR(Suoerstore_sales[[#This Row],[Order Date]])</f>
        <v>2016</v>
      </c>
      <c r="X593" t="str">
        <f>"Q"&amp;ROUNDUP(MONTH(Suoerstore_sales[[#This Row],[Order Date]])/3,0)</f>
        <v>Q1</v>
      </c>
      <c r="Y593">
        <f>MONTH(Suoerstore_sales[[#This Row],[Order Date]])</f>
        <v>3</v>
      </c>
    </row>
    <row r="594" spans="1:25" x14ac:dyDescent="0.2">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t="str" cm="1">
        <f t="array" ref="V594">_xlfn.IFS(Suoerstore_sales[[#This Row],[Discount]]&lt;=0.05,"0-5%",Suoerstore_sales[[#This Row],[Discount]]&lt;=0.1,"5-10%",Suoerstore_sales[[#This Row],[Discount]]&lt;=0.2,"10-20%",TRUE,"20%+")</f>
        <v>10-20%</v>
      </c>
      <c r="W594">
        <f>YEAR(Suoerstore_sales[[#This Row],[Order Date]])</f>
        <v>2014</v>
      </c>
      <c r="X594" t="str">
        <f>"Q"&amp;ROUNDUP(MONTH(Suoerstore_sales[[#This Row],[Order Date]])/3,0)</f>
        <v>Q1</v>
      </c>
      <c r="Y594">
        <f>MONTH(Suoerstore_sales[[#This Row],[Order Date]])</f>
        <v>1</v>
      </c>
    </row>
    <row r="595" spans="1:25" x14ac:dyDescent="0.2">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t="str" cm="1">
        <f t="array" ref="V595">_xlfn.IFS(Suoerstore_sales[[#This Row],[Discount]]&lt;=0.05,"0-5%",Suoerstore_sales[[#This Row],[Discount]]&lt;=0.1,"5-10%",Suoerstore_sales[[#This Row],[Discount]]&lt;=0.2,"10-20%",TRUE,"20%+")</f>
        <v>10-20%</v>
      </c>
      <c r="W595">
        <f>YEAR(Suoerstore_sales[[#This Row],[Order Date]])</f>
        <v>2014</v>
      </c>
      <c r="X595" t="str">
        <f>"Q"&amp;ROUNDUP(MONTH(Suoerstore_sales[[#This Row],[Order Date]])/3,0)</f>
        <v>Q1</v>
      </c>
      <c r="Y595">
        <f>MONTH(Suoerstore_sales[[#This Row],[Order Date]])</f>
        <v>1</v>
      </c>
    </row>
    <row r="596" spans="1:25" x14ac:dyDescent="0.2">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t="str" cm="1">
        <f t="array" ref="V596">_xlfn.IFS(Suoerstore_sales[[#This Row],[Discount]]&lt;=0.05,"0-5%",Suoerstore_sales[[#This Row],[Discount]]&lt;=0.1,"5-10%",Suoerstore_sales[[#This Row],[Discount]]&lt;=0.2,"10-20%",TRUE,"20%+")</f>
        <v>0-5%</v>
      </c>
      <c r="W596">
        <f>YEAR(Suoerstore_sales[[#This Row],[Order Date]])</f>
        <v>2014</v>
      </c>
      <c r="X596" t="str">
        <f>"Q"&amp;ROUNDUP(MONTH(Suoerstore_sales[[#This Row],[Order Date]])/3,0)</f>
        <v>Q3</v>
      </c>
      <c r="Y596">
        <f>MONTH(Suoerstore_sales[[#This Row],[Order Date]])</f>
        <v>8</v>
      </c>
    </row>
    <row r="597" spans="1:25" x14ac:dyDescent="0.2">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t="str" cm="1">
        <f t="array" ref="V597">_xlfn.IFS(Suoerstore_sales[[#This Row],[Discount]]&lt;=0.05,"0-5%",Suoerstore_sales[[#This Row],[Discount]]&lt;=0.1,"5-10%",Suoerstore_sales[[#This Row],[Discount]]&lt;=0.2,"10-20%",TRUE,"20%+")</f>
        <v>10-20%</v>
      </c>
      <c r="W597">
        <f>YEAR(Suoerstore_sales[[#This Row],[Order Date]])</f>
        <v>2014</v>
      </c>
      <c r="X597" t="str">
        <f>"Q"&amp;ROUNDUP(MONTH(Suoerstore_sales[[#This Row],[Order Date]])/3,0)</f>
        <v>Q3</v>
      </c>
      <c r="Y597">
        <f>MONTH(Suoerstore_sales[[#This Row],[Order Date]])</f>
        <v>8</v>
      </c>
    </row>
    <row r="598" spans="1:25" x14ac:dyDescent="0.2">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t="str" cm="1">
        <f t="array" ref="V598">_xlfn.IFS(Suoerstore_sales[[#This Row],[Discount]]&lt;=0.05,"0-5%",Suoerstore_sales[[#This Row],[Discount]]&lt;=0.1,"5-10%",Suoerstore_sales[[#This Row],[Discount]]&lt;=0.2,"10-20%",TRUE,"20%+")</f>
        <v>10-20%</v>
      </c>
      <c r="W598">
        <f>YEAR(Suoerstore_sales[[#This Row],[Order Date]])</f>
        <v>2014</v>
      </c>
      <c r="X598" t="str">
        <f>"Q"&amp;ROUNDUP(MONTH(Suoerstore_sales[[#This Row],[Order Date]])/3,0)</f>
        <v>Q3</v>
      </c>
      <c r="Y598">
        <f>MONTH(Suoerstore_sales[[#This Row],[Order Date]])</f>
        <v>8</v>
      </c>
    </row>
    <row r="599" spans="1:25" x14ac:dyDescent="0.2">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t="str" cm="1">
        <f t="array" ref="V599">_xlfn.IFS(Suoerstore_sales[[#This Row],[Discount]]&lt;=0.05,"0-5%",Suoerstore_sales[[#This Row],[Discount]]&lt;=0.1,"5-10%",Suoerstore_sales[[#This Row],[Discount]]&lt;=0.2,"10-20%",TRUE,"20%+")</f>
        <v>0-5%</v>
      </c>
      <c r="W599">
        <f>YEAR(Suoerstore_sales[[#This Row],[Order Date]])</f>
        <v>2014</v>
      </c>
      <c r="X599" t="str">
        <f>"Q"&amp;ROUNDUP(MONTH(Suoerstore_sales[[#This Row],[Order Date]])/3,0)</f>
        <v>Q3</v>
      </c>
      <c r="Y599">
        <f>MONTH(Suoerstore_sales[[#This Row],[Order Date]])</f>
        <v>8</v>
      </c>
    </row>
    <row r="600" spans="1:25" x14ac:dyDescent="0.2">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t="str" cm="1">
        <f t="array" ref="V600">_xlfn.IFS(Suoerstore_sales[[#This Row],[Discount]]&lt;=0.05,"0-5%",Suoerstore_sales[[#This Row],[Discount]]&lt;=0.1,"5-10%",Suoerstore_sales[[#This Row],[Discount]]&lt;=0.2,"10-20%",TRUE,"20%+")</f>
        <v>10-20%</v>
      </c>
      <c r="W600">
        <f>YEAR(Suoerstore_sales[[#This Row],[Order Date]])</f>
        <v>2016</v>
      </c>
      <c r="X600" t="str">
        <f>"Q"&amp;ROUNDUP(MONTH(Suoerstore_sales[[#This Row],[Order Date]])/3,0)</f>
        <v>Q3</v>
      </c>
      <c r="Y600">
        <f>MONTH(Suoerstore_sales[[#This Row],[Order Date]])</f>
        <v>7</v>
      </c>
    </row>
    <row r="601" spans="1:25" x14ac:dyDescent="0.2">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t="str" cm="1">
        <f t="array" ref="V601">_xlfn.IFS(Suoerstore_sales[[#This Row],[Discount]]&lt;=0.05,"0-5%",Suoerstore_sales[[#This Row],[Discount]]&lt;=0.1,"5-10%",Suoerstore_sales[[#This Row],[Discount]]&lt;=0.2,"10-20%",TRUE,"20%+")</f>
        <v>20%+</v>
      </c>
      <c r="W601">
        <f>YEAR(Suoerstore_sales[[#This Row],[Order Date]])</f>
        <v>2016</v>
      </c>
      <c r="X601" t="str">
        <f>"Q"&amp;ROUNDUP(MONTH(Suoerstore_sales[[#This Row],[Order Date]])/3,0)</f>
        <v>Q3</v>
      </c>
      <c r="Y601">
        <f>MONTH(Suoerstore_sales[[#This Row],[Order Date]])</f>
        <v>7</v>
      </c>
    </row>
    <row r="602" spans="1:25" x14ac:dyDescent="0.2">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t="str" cm="1">
        <f t="array" ref="V602">_xlfn.IFS(Suoerstore_sales[[#This Row],[Discount]]&lt;=0.05,"0-5%",Suoerstore_sales[[#This Row],[Discount]]&lt;=0.1,"5-10%",Suoerstore_sales[[#This Row],[Discount]]&lt;=0.2,"10-20%",TRUE,"20%+")</f>
        <v>20%+</v>
      </c>
      <c r="W602">
        <f>YEAR(Suoerstore_sales[[#This Row],[Order Date]])</f>
        <v>2016</v>
      </c>
      <c r="X602" t="str">
        <f>"Q"&amp;ROUNDUP(MONTH(Suoerstore_sales[[#This Row],[Order Date]])/3,0)</f>
        <v>Q3</v>
      </c>
      <c r="Y602">
        <f>MONTH(Suoerstore_sales[[#This Row],[Order Date]])</f>
        <v>7</v>
      </c>
    </row>
    <row r="603" spans="1:25" x14ac:dyDescent="0.2">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t="str" cm="1">
        <f t="array" ref="V603">_xlfn.IFS(Suoerstore_sales[[#This Row],[Discount]]&lt;=0.05,"0-5%",Suoerstore_sales[[#This Row],[Discount]]&lt;=0.1,"5-10%",Suoerstore_sales[[#This Row],[Discount]]&lt;=0.2,"10-20%",TRUE,"20%+")</f>
        <v>10-20%</v>
      </c>
      <c r="W603">
        <f>YEAR(Suoerstore_sales[[#This Row],[Order Date]])</f>
        <v>2016</v>
      </c>
      <c r="X603" t="str">
        <f>"Q"&amp;ROUNDUP(MONTH(Suoerstore_sales[[#This Row],[Order Date]])/3,0)</f>
        <v>Q3</v>
      </c>
      <c r="Y603">
        <f>MONTH(Suoerstore_sales[[#This Row],[Order Date]])</f>
        <v>7</v>
      </c>
    </row>
    <row r="604" spans="1:25" x14ac:dyDescent="0.2">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t="str" cm="1">
        <f t="array" ref="V604">_xlfn.IFS(Suoerstore_sales[[#This Row],[Discount]]&lt;=0.05,"0-5%",Suoerstore_sales[[#This Row],[Discount]]&lt;=0.1,"5-10%",Suoerstore_sales[[#This Row],[Discount]]&lt;=0.2,"10-20%",TRUE,"20%+")</f>
        <v>10-20%</v>
      </c>
      <c r="W604">
        <f>YEAR(Suoerstore_sales[[#This Row],[Order Date]])</f>
        <v>2014</v>
      </c>
      <c r="X604" t="str">
        <f>"Q"&amp;ROUNDUP(MONTH(Suoerstore_sales[[#This Row],[Order Date]])/3,0)</f>
        <v>Q1</v>
      </c>
      <c r="Y604">
        <f>MONTH(Suoerstore_sales[[#This Row],[Order Date]])</f>
        <v>3</v>
      </c>
    </row>
    <row r="605" spans="1:25" x14ac:dyDescent="0.2">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t="str" cm="1">
        <f t="array" ref="V605">_xlfn.IFS(Suoerstore_sales[[#This Row],[Discount]]&lt;=0.05,"0-5%",Suoerstore_sales[[#This Row],[Discount]]&lt;=0.1,"5-10%",Suoerstore_sales[[#This Row],[Discount]]&lt;=0.2,"10-20%",TRUE,"20%+")</f>
        <v>10-20%</v>
      </c>
      <c r="W605">
        <f>YEAR(Suoerstore_sales[[#This Row],[Order Date]])</f>
        <v>2014</v>
      </c>
      <c r="X605" t="str">
        <f>"Q"&amp;ROUNDUP(MONTH(Suoerstore_sales[[#This Row],[Order Date]])/3,0)</f>
        <v>Q1</v>
      </c>
      <c r="Y605">
        <f>MONTH(Suoerstore_sales[[#This Row],[Order Date]])</f>
        <v>3</v>
      </c>
    </row>
    <row r="606" spans="1:25" x14ac:dyDescent="0.2">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t="str" cm="1">
        <f t="array" ref="V606">_xlfn.IFS(Suoerstore_sales[[#This Row],[Discount]]&lt;=0.05,"0-5%",Suoerstore_sales[[#This Row],[Discount]]&lt;=0.1,"5-10%",Suoerstore_sales[[#This Row],[Discount]]&lt;=0.2,"10-20%",TRUE,"20%+")</f>
        <v>20%+</v>
      </c>
      <c r="W606">
        <f>YEAR(Suoerstore_sales[[#This Row],[Order Date]])</f>
        <v>2014</v>
      </c>
      <c r="X606" t="str">
        <f>"Q"&amp;ROUNDUP(MONTH(Suoerstore_sales[[#This Row],[Order Date]])/3,0)</f>
        <v>Q1</v>
      </c>
      <c r="Y606">
        <f>MONTH(Suoerstore_sales[[#This Row],[Order Date]])</f>
        <v>3</v>
      </c>
    </row>
    <row r="607" spans="1:25" x14ac:dyDescent="0.2">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t="str" cm="1">
        <f t="array" ref="V607">_xlfn.IFS(Suoerstore_sales[[#This Row],[Discount]]&lt;=0.05,"0-5%",Suoerstore_sales[[#This Row],[Discount]]&lt;=0.1,"5-10%",Suoerstore_sales[[#This Row],[Discount]]&lt;=0.2,"10-20%",TRUE,"20%+")</f>
        <v>20%+</v>
      </c>
      <c r="W607">
        <f>YEAR(Suoerstore_sales[[#This Row],[Order Date]])</f>
        <v>2014</v>
      </c>
      <c r="X607" t="str">
        <f>"Q"&amp;ROUNDUP(MONTH(Suoerstore_sales[[#This Row],[Order Date]])/3,0)</f>
        <v>Q1</v>
      </c>
      <c r="Y607">
        <f>MONTH(Suoerstore_sales[[#This Row],[Order Date]])</f>
        <v>3</v>
      </c>
    </row>
    <row r="608" spans="1:25" x14ac:dyDescent="0.2">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t="str" cm="1">
        <f t="array" ref="V608">_xlfn.IFS(Suoerstore_sales[[#This Row],[Discount]]&lt;=0.05,"0-5%",Suoerstore_sales[[#This Row],[Discount]]&lt;=0.1,"5-10%",Suoerstore_sales[[#This Row],[Discount]]&lt;=0.2,"10-20%",TRUE,"20%+")</f>
        <v>10-20%</v>
      </c>
      <c r="W608">
        <f>YEAR(Suoerstore_sales[[#This Row],[Order Date]])</f>
        <v>2014</v>
      </c>
      <c r="X608" t="str">
        <f>"Q"&amp;ROUNDUP(MONTH(Suoerstore_sales[[#This Row],[Order Date]])/3,0)</f>
        <v>Q1</v>
      </c>
      <c r="Y608">
        <f>MONTH(Suoerstore_sales[[#This Row],[Order Date]])</f>
        <v>3</v>
      </c>
    </row>
    <row r="609" spans="1:25" x14ac:dyDescent="0.2">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t="str" cm="1">
        <f t="array" ref="V609">_xlfn.IFS(Suoerstore_sales[[#This Row],[Discount]]&lt;=0.05,"0-5%",Suoerstore_sales[[#This Row],[Discount]]&lt;=0.1,"5-10%",Suoerstore_sales[[#This Row],[Discount]]&lt;=0.2,"10-20%",TRUE,"20%+")</f>
        <v>20%+</v>
      </c>
      <c r="W609">
        <f>YEAR(Suoerstore_sales[[#This Row],[Order Date]])</f>
        <v>2014</v>
      </c>
      <c r="X609" t="str">
        <f>"Q"&amp;ROUNDUP(MONTH(Suoerstore_sales[[#This Row],[Order Date]])/3,0)</f>
        <v>Q2</v>
      </c>
      <c r="Y609">
        <f>MONTH(Suoerstore_sales[[#This Row],[Order Date]])</f>
        <v>5</v>
      </c>
    </row>
    <row r="610" spans="1:25" x14ac:dyDescent="0.2">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t="str" cm="1">
        <f t="array" ref="V610">_xlfn.IFS(Suoerstore_sales[[#This Row],[Discount]]&lt;=0.05,"0-5%",Suoerstore_sales[[#This Row],[Discount]]&lt;=0.1,"5-10%",Suoerstore_sales[[#This Row],[Discount]]&lt;=0.2,"10-20%",TRUE,"20%+")</f>
        <v>10-20%</v>
      </c>
      <c r="W610">
        <f>YEAR(Suoerstore_sales[[#This Row],[Order Date]])</f>
        <v>2014</v>
      </c>
      <c r="X610" t="str">
        <f>"Q"&amp;ROUNDUP(MONTH(Suoerstore_sales[[#This Row],[Order Date]])/3,0)</f>
        <v>Q2</v>
      </c>
      <c r="Y610">
        <f>MONTH(Suoerstore_sales[[#This Row],[Order Date]])</f>
        <v>5</v>
      </c>
    </row>
    <row r="611" spans="1:25" x14ac:dyDescent="0.2">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t="str" cm="1">
        <f t="array" ref="V611">_xlfn.IFS(Suoerstore_sales[[#This Row],[Discount]]&lt;=0.05,"0-5%",Suoerstore_sales[[#This Row],[Discount]]&lt;=0.1,"5-10%",Suoerstore_sales[[#This Row],[Discount]]&lt;=0.2,"10-20%",TRUE,"20%+")</f>
        <v>20%+</v>
      </c>
      <c r="W611">
        <f>YEAR(Suoerstore_sales[[#This Row],[Order Date]])</f>
        <v>2014</v>
      </c>
      <c r="X611" t="str">
        <f>"Q"&amp;ROUNDUP(MONTH(Suoerstore_sales[[#This Row],[Order Date]])/3,0)</f>
        <v>Q2</v>
      </c>
      <c r="Y611">
        <f>MONTH(Suoerstore_sales[[#This Row],[Order Date]])</f>
        <v>5</v>
      </c>
    </row>
    <row r="612" spans="1:25" x14ac:dyDescent="0.2">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t="str" cm="1">
        <f t="array" ref="V612">_xlfn.IFS(Suoerstore_sales[[#This Row],[Discount]]&lt;=0.05,"0-5%",Suoerstore_sales[[#This Row],[Discount]]&lt;=0.1,"5-10%",Suoerstore_sales[[#This Row],[Discount]]&lt;=0.2,"10-20%",TRUE,"20%+")</f>
        <v>10-20%</v>
      </c>
      <c r="W612">
        <f>YEAR(Suoerstore_sales[[#This Row],[Order Date]])</f>
        <v>2016</v>
      </c>
      <c r="X612" t="str">
        <f>"Q"&amp;ROUNDUP(MONTH(Suoerstore_sales[[#This Row],[Order Date]])/3,0)</f>
        <v>Q2</v>
      </c>
      <c r="Y612">
        <f>MONTH(Suoerstore_sales[[#This Row],[Order Date]])</f>
        <v>4</v>
      </c>
    </row>
    <row r="613" spans="1:25" x14ac:dyDescent="0.2">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t="str" cm="1">
        <f t="array" ref="V613">_xlfn.IFS(Suoerstore_sales[[#This Row],[Discount]]&lt;=0.05,"0-5%",Suoerstore_sales[[#This Row],[Discount]]&lt;=0.1,"5-10%",Suoerstore_sales[[#This Row],[Discount]]&lt;=0.2,"10-20%",TRUE,"20%+")</f>
        <v>10-20%</v>
      </c>
      <c r="W613">
        <f>YEAR(Suoerstore_sales[[#This Row],[Order Date]])</f>
        <v>2016</v>
      </c>
      <c r="X613" t="str">
        <f>"Q"&amp;ROUNDUP(MONTH(Suoerstore_sales[[#This Row],[Order Date]])/3,0)</f>
        <v>Q2</v>
      </c>
      <c r="Y613">
        <f>MONTH(Suoerstore_sales[[#This Row],[Order Date]])</f>
        <v>4</v>
      </c>
    </row>
    <row r="614" spans="1:25" x14ac:dyDescent="0.2">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t="str" cm="1">
        <f t="array" ref="V614">_xlfn.IFS(Suoerstore_sales[[#This Row],[Discount]]&lt;=0.05,"0-5%",Suoerstore_sales[[#This Row],[Discount]]&lt;=0.1,"5-10%",Suoerstore_sales[[#This Row],[Discount]]&lt;=0.2,"10-20%",TRUE,"20%+")</f>
        <v>10-20%</v>
      </c>
      <c r="W614">
        <f>YEAR(Suoerstore_sales[[#This Row],[Order Date]])</f>
        <v>2016</v>
      </c>
      <c r="X614" t="str">
        <f>"Q"&amp;ROUNDUP(MONTH(Suoerstore_sales[[#This Row],[Order Date]])/3,0)</f>
        <v>Q3</v>
      </c>
      <c r="Y614">
        <f>MONTH(Suoerstore_sales[[#This Row],[Order Date]])</f>
        <v>9</v>
      </c>
    </row>
    <row r="615" spans="1:25" x14ac:dyDescent="0.2">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t="str" cm="1">
        <f t="array" ref="V615">_xlfn.IFS(Suoerstore_sales[[#This Row],[Discount]]&lt;=0.05,"0-5%",Suoerstore_sales[[#This Row],[Discount]]&lt;=0.1,"5-10%",Suoerstore_sales[[#This Row],[Discount]]&lt;=0.2,"10-20%",TRUE,"20%+")</f>
        <v>20%+</v>
      </c>
      <c r="W615">
        <f>YEAR(Suoerstore_sales[[#This Row],[Order Date]])</f>
        <v>2016</v>
      </c>
      <c r="X615" t="str">
        <f>"Q"&amp;ROUNDUP(MONTH(Suoerstore_sales[[#This Row],[Order Date]])/3,0)</f>
        <v>Q3</v>
      </c>
      <c r="Y615">
        <f>MONTH(Suoerstore_sales[[#This Row],[Order Date]])</f>
        <v>9</v>
      </c>
    </row>
    <row r="616" spans="1:25" x14ac:dyDescent="0.2">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t="str" cm="1">
        <f t="array" ref="V616">_xlfn.IFS(Suoerstore_sales[[#This Row],[Discount]]&lt;=0.05,"0-5%",Suoerstore_sales[[#This Row],[Discount]]&lt;=0.1,"5-10%",Suoerstore_sales[[#This Row],[Discount]]&lt;=0.2,"10-20%",TRUE,"20%+")</f>
        <v>20%+</v>
      </c>
      <c r="W616">
        <f>YEAR(Suoerstore_sales[[#This Row],[Order Date]])</f>
        <v>2017</v>
      </c>
      <c r="X616" t="str">
        <f>"Q"&amp;ROUNDUP(MONTH(Suoerstore_sales[[#This Row],[Order Date]])/3,0)</f>
        <v>Q4</v>
      </c>
      <c r="Y616">
        <f>MONTH(Suoerstore_sales[[#This Row],[Order Date]])</f>
        <v>11</v>
      </c>
    </row>
    <row r="617" spans="1:25" x14ac:dyDescent="0.2">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t="str" cm="1">
        <f t="array" ref="V617">_xlfn.IFS(Suoerstore_sales[[#This Row],[Discount]]&lt;=0.05,"0-5%",Suoerstore_sales[[#This Row],[Discount]]&lt;=0.1,"5-10%",Suoerstore_sales[[#This Row],[Discount]]&lt;=0.2,"10-20%",TRUE,"20%+")</f>
        <v>20%+</v>
      </c>
      <c r="W617">
        <f>YEAR(Suoerstore_sales[[#This Row],[Order Date]])</f>
        <v>2017</v>
      </c>
      <c r="X617" t="str">
        <f>"Q"&amp;ROUNDUP(MONTH(Suoerstore_sales[[#This Row],[Order Date]])/3,0)</f>
        <v>Q4</v>
      </c>
      <c r="Y617">
        <f>MONTH(Suoerstore_sales[[#This Row],[Order Date]])</f>
        <v>11</v>
      </c>
    </row>
    <row r="618" spans="1:25" x14ac:dyDescent="0.2">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t="str" cm="1">
        <f t="array" ref="V618">_xlfn.IFS(Suoerstore_sales[[#This Row],[Discount]]&lt;=0.05,"0-5%",Suoerstore_sales[[#This Row],[Discount]]&lt;=0.1,"5-10%",Suoerstore_sales[[#This Row],[Discount]]&lt;=0.2,"10-20%",TRUE,"20%+")</f>
        <v>0-5%</v>
      </c>
      <c r="W618">
        <f>YEAR(Suoerstore_sales[[#This Row],[Order Date]])</f>
        <v>2017</v>
      </c>
      <c r="X618" t="str">
        <f>"Q"&amp;ROUNDUP(MONTH(Suoerstore_sales[[#This Row],[Order Date]])/3,0)</f>
        <v>Q3</v>
      </c>
      <c r="Y618">
        <f>MONTH(Suoerstore_sales[[#This Row],[Order Date]])</f>
        <v>8</v>
      </c>
    </row>
    <row r="619" spans="1:25" x14ac:dyDescent="0.2">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t="str" cm="1">
        <f t="array" ref="V619">_xlfn.IFS(Suoerstore_sales[[#This Row],[Discount]]&lt;=0.05,"0-5%",Suoerstore_sales[[#This Row],[Discount]]&lt;=0.1,"5-10%",Suoerstore_sales[[#This Row],[Discount]]&lt;=0.2,"10-20%",TRUE,"20%+")</f>
        <v>0-5%</v>
      </c>
      <c r="W619">
        <f>YEAR(Suoerstore_sales[[#This Row],[Order Date]])</f>
        <v>2017</v>
      </c>
      <c r="X619" t="str">
        <f>"Q"&amp;ROUNDUP(MONTH(Suoerstore_sales[[#This Row],[Order Date]])/3,0)</f>
        <v>Q3</v>
      </c>
      <c r="Y619">
        <f>MONTH(Suoerstore_sales[[#This Row],[Order Date]])</f>
        <v>8</v>
      </c>
    </row>
    <row r="620" spans="1:25" x14ac:dyDescent="0.2">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t="str" cm="1">
        <f t="array" ref="V620">_xlfn.IFS(Suoerstore_sales[[#This Row],[Discount]]&lt;=0.05,"0-5%",Suoerstore_sales[[#This Row],[Discount]]&lt;=0.1,"5-10%",Suoerstore_sales[[#This Row],[Discount]]&lt;=0.2,"10-20%",TRUE,"20%+")</f>
        <v>10-20%</v>
      </c>
      <c r="W620">
        <f>YEAR(Suoerstore_sales[[#This Row],[Order Date]])</f>
        <v>2017</v>
      </c>
      <c r="X620" t="str">
        <f>"Q"&amp;ROUNDUP(MONTH(Suoerstore_sales[[#This Row],[Order Date]])/3,0)</f>
        <v>Q3</v>
      </c>
      <c r="Y620">
        <f>MONTH(Suoerstore_sales[[#This Row],[Order Date]])</f>
        <v>8</v>
      </c>
    </row>
    <row r="621" spans="1:25" x14ac:dyDescent="0.2">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t="str" cm="1">
        <f t="array" ref="V621">_xlfn.IFS(Suoerstore_sales[[#This Row],[Discount]]&lt;=0.05,"0-5%",Suoerstore_sales[[#This Row],[Discount]]&lt;=0.1,"5-10%",Suoerstore_sales[[#This Row],[Discount]]&lt;=0.2,"10-20%",TRUE,"20%+")</f>
        <v>0-5%</v>
      </c>
      <c r="W621">
        <f>YEAR(Suoerstore_sales[[#This Row],[Order Date]])</f>
        <v>2017</v>
      </c>
      <c r="X621" t="str">
        <f>"Q"&amp;ROUNDUP(MONTH(Suoerstore_sales[[#This Row],[Order Date]])/3,0)</f>
        <v>Q3</v>
      </c>
      <c r="Y621">
        <f>MONTH(Suoerstore_sales[[#This Row],[Order Date]])</f>
        <v>8</v>
      </c>
    </row>
    <row r="622" spans="1:25" x14ac:dyDescent="0.2">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t="str" cm="1">
        <f t="array" ref="V622">_xlfn.IFS(Suoerstore_sales[[#This Row],[Discount]]&lt;=0.05,"0-5%",Suoerstore_sales[[#This Row],[Discount]]&lt;=0.1,"5-10%",Suoerstore_sales[[#This Row],[Discount]]&lt;=0.2,"10-20%",TRUE,"20%+")</f>
        <v>0-5%</v>
      </c>
      <c r="W622">
        <f>YEAR(Suoerstore_sales[[#This Row],[Order Date]])</f>
        <v>2017</v>
      </c>
      <c r="X622" t="str">
        <f>"Q"&amp;ROUNDUP(MONTH(Suoerstore_sales[[#This Row],[Order Date]])/3,0)</f>
        <v>Q3</v>
      </c>
      <c r="Y622">
        <f>MONTH(Suoerstore_sales[[#This Row],[Order Date]])</f>
        <v>8</v>
      </c>
    </row>
    <row r="623" spans="1:25" x14ac:dyDescent="0.2">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t="str" cm="1">
        <f t="array" ref="V623">_xlfn.IFS(Suoerstore_sales[[#This Row],[Discount]]&lt;=0.05,"0-5%",Suoerstore_sales[[#This Row],[Discount]]&lt;=0.1,"5-10%",Suoerstore_sales[[#This Row],[Discount]]&lt;=0.2,"10-20%",TRUE,"20%+")</f>
        <v>20%+</v>
      </c>
      <c r="W623">
        <f>YEAR(Suoerstore_sales[[#This Row],[Order Date]])</f>
        <v>2014</v>
      </c>
      <c r="X623" t="str">
        <f>"Q"&amp;ROUNDUP(MONTH(Suoerstore_sales[[#This Row],[Order Date]])/3,0)</f>
        <v>Q4</v>
      </c>
      <c r="Y623">
        <f>MONTH(Suoerstore_sales[[#This Row],[Order Date]])</f>
        <v>12</v>
      </c>
    </row>
    <row r="624" spans="1:25" x14ac:dyDescent="0.2">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t="str" cm="1">
        <f t="array" ref="V624">_xlfn.IFS(Suoerstore_sales[[#This Row],[Discount]]&lt;=0.05,"0-5%",Suoerstore_sales[[#This Row],[Discount]]&lt;=0.1,"5-10%",Suoerstore_sales[[#This Row],[Discount]]&lt;=0.2,"10-20%",TRUE,"20%+")</f>
        <v>0-5%</v>
      </c>
      <c r="W624">
        <f>YEAR(Suoerstore_sales[[#This Row],[Order Date]])</f>
        <v>2015</v>
      </c>
      <c r="X624" t="str">
        <f>"Q"&amp;ROUNDUP(MONTH(Suoerstore_sales[[#This Row],[Order Date]])/3,0)</f>
        <v>Q4</v>
      </c>
      <c r="Y624">
        <f>MONTH(Suoerstore_sales[[#This Row],[Order Date]])</f>
        <v>11</v>
      </c>
    </row>
    <row r="625" spans="1:25" x14ac:dyDescent="0.2">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t="str" cm="1">
        <f t="array" ref="V625">_xlfn.IFS(Suoerstore_sales[[#This Row],[Discount]]&lt;=0.05,"0-5%",Suoerstore_sales[[#This Row],[Discount]]&lt;=0.1,"5-10%",Suoerstore_sales[[#This Row],[Discount]]&lt;=0.2,"10-20%",TRUE,"20%+")</f>
        <v>5-10%</v>
      </c>
      <c r="W625">
        <f>YEAR(Suoerstore_sales[[#This Row],[Order Date]])</f>
        <v>2015</v>
      </c>
      <c r="X625" t="str">
        <f>"Q"&amp;ROUNDUP(MONTH(Suoerstore_sales[[#This Row],[Order Date]])/3,0)</f>
        <v>Q4</v>
      </c>
      <c r="Y625">
        <f>MONTH(Suoerstore_sales[[#This Row],[Order Date]])</f>
        <v>11</v>
      </c>
    </row>
    <row r="626" spans="1:25" x14ac:dyDescent="0.2">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t="str" cm="1">
        <f t="array" ref="V626">_xlfn.IFS(Suoerstore_sales[[#This Row],[Discount]]&lt;=0.05,"0-5%",Suoerstore_sales[[#This Row],[Discount]]&lt;=0.1,"5-10%",Suoerstore_sales[[#This Row],[Discount]]&lt;=0.2,"10-20%",TRUE,"20%+")</f>
        <v>0-5%</v>
      </c>
      <c r="W626">
        <f>YEAR(Suoerstore_sales[[#This Row],[Order Date]])</f>
        <v>2015</v>
      </c>
      <c r="X626" t="str">
        <f>"Q"&amp;ROUNDUP(MONTH(Suoerstore_sales[[#This Row],[Order Date]])/3,0)</f>
        <v>Q4</v>
      </c>
      <c r="Y626">
        <f>MONTH(Suoerstore_sales[[#This Row],[Order Date]])</f>
        <v>11</v>
      </c>
    </row>
    <row r="627" spans="1:25" x14ac:dyDescent="0.2">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t="str" cm="1">
        <f t="array" ref="V627">_xlfn.IFS(Suoerstore_sales[[#This Row],[Discount]]&lt;=0.05,"0-5%",Suoerstore_sales[[#This Row],[Discount]]&lt;=0.1,"5-10%",Suoerstore_sales[[#This Row],[Discount]]&lt;=0.2,"10-20%",TRUE,"20%+")</f>
        <v>0-5%</v>
      </c>
      <c r="W627">
        <f>YEAR(Suoerstore_sales[[#This Row],[Order Date]])</f>
        <v>2015</v>
      </c>
      <c r="X627" t="str">
        <f>"Q"&amp;ROUNDUP(MONTH(Suoerstore_sales[[#This Row],[Order Date]])/3,0)</f>
        <v>Q4</v>
      </c>
      <c r="Y627">
        <f>MONTH(Suoerstore_sales[[#This Row],[Order Date]])</f>
        <v>11</v>
      </c>
    </row>
    <row r="628" spans="1:25" x14ac:dyDescent="0.2">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t="str" cm="1">
        <f t="array" ref="V628">_xlfn.IFS(Suoerstore_sales[[#This Row],[Discount]]&lt;=0.05,"0-5%",Suoerstore_sales[[#This Row],[Discount]]&lt;=0.1,"5-10%",Suoerstore_sales[[#This Row],[Discount]]&lt;=0.2,"10-20%",TRUE,"20%+")</f>
        <v>0-5%</v>
      </c>
      <c r="W628">
        <f>YEAR(Suoerstore_sales[[#This Row],[Order Date]])</f>
        <v>2017</v>
      </c>
      <c r="X628" t="str">
        <f>"Q"&amp;ROUNDUP(MONTH(Suoerstore_sales[[#This Row],[Order Date]])/3,0)</f>
        <v>Q3</v>
      </c>
      <c r="Y628">
        <f>MONTH(Suoerstore_sales[[#This Row],[Order Date]])</f>
        <v>9</v>
      </c>
    </row>
    <row r="629" spans="1:25" x14ac:dyDescent="0.2">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t="str" cm="1">
        <f t="array" ref="V629">_xlfn.IFS(Suoerstore_sales[[#This Row],[Discount]]&lt;=0.05,"0-5%",Suoerstore_sales[[#This Row],[Discount]]&lt;=0.1,"5-10%",Suoerstore_sales[[#This Row],[Discount]]&lt;=0.2,"10-20%",TRUE,"20%+")</f>
        <v>0-5%</v>
      </c>
      <c r="W629">
        <f>YEAR(Suoerstore_sales[[#This Row],[Order Date]])</f>
        <v>2017</v>
      </c>
      <c r="X629" t="str">
        <f>"Q"&amp;ROUNDUP(MONTH(Suoerstore_sales[[#This Row],[Order Date]])/3,0)</f>
        <v>Q2</v>
      </c>
      <c r="Y629">
        <f>MONTH(Suoerstore_sales[[#This Row],[Order Date]])</f>
        <v>5</v>
      </c>
    </row>
    <row r="630" spans="1:25" x14ac:dyDescent="0.2">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t="str" cm="1">
        <f t="array" ref="V630">_xlfn.IFS(Suoerstore_sales[[#This Row],[Discount]]&lt;=0.05,"0-5%",Suoerstore_sales[[#This Row],[Discount]]&lt;=0.1,"5-10%",Suoerstore_sales[[#This Row],[Discount]]&lt;=0.2,"10-20%",TRUE,"20%+")</f>
        <v>10-20%</v>
      </c>
      <c r="W630">
        <f>YEAR(Suoerstore_sales[[#This Row],[Order Date]])</f>
        <v>2017</v>
      </c>
      <c r="X630" t="str">
        <f>"Q"&amp;ROUNDUP(MONTH(Suoerstore_sales[[#This Row],[Order Date]])/3,0)</f>
        <v>Q4</v>
      </c>
      <c r="Y630">
        <f>MONTH(Suoerstore_sales[[#This Row],[Order Date]])</f>
        <v>12</v>
      </c>
    </row>
    <row r="631" spans="1:25" x14ac:dyDescent="0.2">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t="str" cm="1">
        <f t="array" ref="V631">_xlfn.IFS(Suoerstore_sales[[#This Row],[Discount]]&lt;=0.05,"0-5%",Suoerstore_sales[[#This Row],[Discount]]&lt;=0.1,"5-10%",Suoerstore_sales[[#This Row],[Discount]]&lt;=0.2,"10-20%",TRUE,"20%+")</f>
        <v>0-5%</v>
      </c>
      <c r="W631">
        <f>YEAR(Suoerstore_sales[[#This Row],[Order Date]])</f>
        <v>2017</v>
      </c>
      <c r="X631" t="str">
        <f>"Q"&amp;ROUNDUP(MONTH(Suoerstore_sales[[#This Row],[Order Date]])/3,0)</f>
        <v>Q4</v>
      </c>
      <c r="Y631">
        <f>MONTH(Suoerstore_sales[[#This Row],[Order Date]])</f>
        <v>12</v>
      </c>
    </row>
    <row r="632" spans="1:25" x14ac:dyDescent="0.2">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t="str" cm="1">
        <f t="array" ref="V632">_xlfn.IFS(Suoerstore_sales[[#This Row],[Discount]]&lt;=0.05,"0-5%",Suoerstore_sales[[#This Row],[Discount]]&lt;=0.1,"5-10%",Suoerstore_sales[[#This Row],[Discount]]&lt;=0.2,"10-20%",TRUE,"20%+")</f>
        <v>10-20%</v>
      </c>
      <c r="W632">
        <f>YEAR(Suoerstore_sales[[#This Row],[Order Date]])</f>
        <v>2016</v>
      </c>
      <c r="X632" t="str">
        <f>"Q"&amp;ROUNDUP(MONTH(Suoerstore_sales[[#This Row],[Order Date]])/3,0)</f>
        <v>Q4</v>
      </c>
      <c r="Y632">
        <f>MONTH(Suoerstore_sales[[#This Row],[Order Date]])</f>
        <v>12</v>
      </c>
    </row>
    <row r="633" spans="1:25" x14ac:dyDescent="0.2">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t="str" cm="1">
        <f t="array" ref="V633">_xlfn.IFS(Suoerstore_sales[[#This Row],[Discount]]&lt;=0.05,"0-5%",Suoerstore_sales[[#This Row],[Discount]]&lt;=0.1,"5-10%",Suoerstore_sales[[#This Row],[Discount]]&lt;=0.2,"10-20%",TRUE,"20%+")</f>
        <v>10-20%</v>
      </c>
      <c r="W633">
        <f>YEAR(Suoerstore_sales[[#This Row],[Order Date]])</f>
        <v>2016</v>
      </c>
      <c r="X633" t="str">
        <f>"Q"&amp;ROUNDUP(MONTH(Suoerstore_sales[[#This Row],[Order Date]])/3,0)</f>
        <v>Q4</v>
      </c>
      <c r="Y633">
        <f>MONTH(Suoerstore_sales[[#This Row],[Order Date]])</f>
        <v>12</v>
      </c>
    </row>
    <row r="634" spans="1:25" x14ac:dyDescent="0.2">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t="str" cm="1">
        <f t="array" ref="V634">_xlfn.IFS(Suoerstore_sales[[#This Row],[Discount]]&lt;=0.05,"0-5%",Suoerstore_sales[[#This Row],[Discount]]&lt;=0.1,"5-10%",Suoerstore_sales[[#This Row],[Discount]]&lt;=0.2,"10-20%",TRUE,"20%+")</f>
        <v>10-20%</v>
      </c>
      <c r="W634">
        <f>YEAR(Suoerstore_sales[[#This Row],[Order Date]])</f>
        <v>2016</v>
      </c>
      <c r="X634" t="str">
        <f>"Q"&amp;ROUNDUP(MONTH(Suoerstore_sales[[#This Row],[Order Date]])/3,0)</f>
        <v>Q4</v>
      </c>
      <c r="Y634">
        <f>MONTH(Suoerstore_sales[[#This Row],[Order Date]])</f>
        <v>12</v>
      </c>
    </row>
    <row r="635" spans="1:25" x14ac:dyDescent="0.2">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t="str" cm="1">
        <f t="array" ref="V635">_xlfn.IFS(Suoerstore_sales[[#This Row],[Discount]]&lt;=0.05,"0-5%",Suoerstore_sales[[#This Row],[Discount]]&lt;=0.1,"5-10%",Suoerstore_sales[[#This Row],[Discount]]&lt;=0.2,"10-20%",TRUE,"20%+")</f>
        <v>10-20%</v>
      </c>
      <c r="W635">
        <f>YEAR(Suoerstore_sales[[#This Row],[Order Date]])</f>
        <v>2017</v>
      </c>
      <c r="X635" t="str">
        <f>"Q"&amp;ROUNDUP(MONTH(Suoerstore_sales[[#This Row],[Order Date]])/3,0)</f>
        <v>Q3</v>
      </c>
      <c r="Y635">
        <f>MONTH(Suoerstore_sales[[#This Row],[Order Date]])</f>
        <v>9</v>
      </c>
    </row>
    <row r="636" spans="1:25" x14ac:dyDescent="0.2">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t="str" cm="1">
        <f t="array" ref="V636">_xlfn.IFS(Suoerstore_sales[[#This Row],[Discount]]&lt;=0.05,"0-5%",Suoerstore_sales[[#This Row],[Discount]]&lt;=0.1,"5-10%",Suoerstore_sales[[#This Row],[Discount]]&lt;=0.2,"10-20%",TRUE,"20%+")</f>
        <v>10-20%</v>
      </c>
      <c r="W636">
        <f>YEAR(Suoerstore_sales[[#This Row],[Order Date]])</f>
        <v>2017</v>
      </c>
      <c r="X636" t="str">
        <f>"Q"&amp;ROUNDUP(MONTH(Suoerstore_sales[[#This Row],[Order Date]])/3,0)</f>
        <v>Q3</v>
      </c>
      <c r="Y636">
        <f>MONTH(Suoerstore_sales[[#This Row],[Order Date]])</f>
        <v>9</v>
      </c>
    </row>
    <row r="637" spans="1:25" x14ac:dyDescent="0.2">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t="str" cm="1">
        <f t="array" ref="V637">_xlfn.IFS(Suoerstore_sales[[#This Row],[Discount]]&lt;=0.05,"0-5%",Suoerstore_sales[[#This Row],[Discount]]&lt;=0.1,"5-10%",Suoerstore_sales[[#This Row],[Discount]]&lt;=0.2,"10-20%",TRUE,"20%+")</f>
        <v>0-5%</v>
      </c>
      <c r="W637">
        <f>YEAR(Suoerstore_sales[[#This Row],[Order Date]])</f>
        <v>2015</v>
      </c>
      <c r="X637" t="str">
        <f>"Q"&amp;ROUNDUP(MONTH(Suoerstore_sales[[#This Row],[Order Date]])/3,0)</f>
        <v>Q4</v>
      </c>
      <c r="Y637">
        <f>MONTH(Suoerstore_sales[[#This Row],[Order Date]])</f>
        <v>10</v>
      </c>
    </row>
    <row r="638" spans="1:25" x14ac:dyDescent="0.2">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t="str" cm="1">
        <f t="array" ref="V638">_xlfn.IFS(Suoerstore_sales[[#This Row],[Discount]]&lt;=0.05,"0-5%",Suoerstore_sales[[#This Row],[Discount]]&lt;=0.1,"5-10%",Suoerstore_sales[[#This Row],[Discount]]&lt;=0.2,"10-20%",TRUE,"20%+")</f>
        <v>20%+</v>
      </c>
      <c r="W638">
        <f>YEAR(Suoerstore_sales[[#This Row],[Order Date]])</f>
        <v>2016</v>
      </c>
      <c r="X638" t="str">
        <f>"Q"&amp;ROUNDUP(MONTH(Suoerstore_sales[[#This Row],[Order Date]])/3,0)</f>
        <v>Q3</v>
      </c>
      <c r="Y638">
        <f>MONTH(Suoerstore_sales[[#This Row],[Order Date]])</f>
        <v>8</v>
      </c>
    </row>
    <row r="639" spans="1:25" x14ac:dyDescent="0.2">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t="str" cm="1">
        <f t="array" ref="V639">_xlfn.IFS(Suoerstore_sales[[#This Row],[Discount]]&lt;=0.05,"0-5%",Suoerstore_sales[[#This Row],[Discount]]&lt;=0.1,"5-10%",Suoerstore_sales[[#This Row],[Discount]]&lt;=0.2,"10-20%",TRUE,"20%+")</f>
        <v>10-20%</v>
      </c>
      <c r="W639">
        <f>YEAR(Suoerstore_sales[[#This Row],[Order Date]])</f>
        <v>2016</v>
      </c>
      <c r="X639" t="str">
        <f>"Q"&amp;ROUNDUP(MONTH(Suoerstore_sales[[#This Row],[Order Date]])/3,0)</f>
        <v>Q3</v>
      </c>
      <c r="Y639">
        <f>MONTH(Suoerstore_sales[[#This Row],[Order Date]])</f>
        <v>8</v>
      </c>
    </row>
    <row r="640" spans="1:25" x14ac:dyDescent="0.2">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t="str" cm="1">
        <f t="array" ref="V640">_xlfn.IFS(Suoerstore_sales[[#This Row],[Discount]]&lt;=0.05,"0-5%",Suoerstore_sales[[#This Row],[Discount]]&lt;=0.1,"5-10%",Suoerstore_sales[[#This Row],[Discount]]&lt;=0.2,"10-20%",TRUE,"20%+")</f>
        <v>0-5%</v>
      </c>
      <c r="W640">
        <f>YEAR(Suoerstore_sales[[#This Row],[Order Date]])</f>
        <v>2016</v>
      </c>
      <c r="X640" t="str">
        <f>"Q"&amp;ROUNDUP(MONTH(Suoerstore_sales[[#This Row],[Order Date]])/3,0)</f>
        <v>Q2</v>
      </c>
      <c r="Y640">
        <f>MONTH(Suoerstore_sales[[#This Row],[Order Date]])</f>
        <v>5</v>
      </c>
    </row>
    <row r="641" spans="1:25" x14ac:dyDescent="0.2">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t="str" cm="1">
        <f t="array" ref="V641">_xlfn.IFS(Suoerstore_sales[[#This Row],[Discount]]&lt;=0.05,"0-5%",Suoerstore_sales[[#This Row],[Discount]]&lt;=0.1,"5-10%",Suoerstore_sales[[#This Row],[Discount]]&lt;=0.2,"10-20%",TRUE,"20%+")</f>
        <v>10-20%</v>
      </c>
      <c r="W641">
        <f>YEAR(Suoerstore_sales[[#This Row],[Order Date]])</f>
        <v>2016</v>
      </c>
      <c r="X641" t="str">
        <f>"Q"&amp;ROUNDUP(MONTH(Suoerstore_sales[[#This Row],[Order Date]])/3,0)</f>
        <v>Q2</v>
      </c>
      <c r="Y641">
        <f>MONTH(Suoerstore_sales[[#This Row],[Order Date]])</f>
        <v>5</v>
      </c>
    </row>
    <row r="642" spans="1:25" x14ac:dyDescent="0.2">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t="str" cm="1">
        <f t="array" ref="V642">_xlfn.IFS(Suoerstore_sales[[#This Row],[Discount]]&lt;=0.05,"0-5%",Suoerstore_sales[[#This Row],[Discount]]&lt;=0.1,"5-10%",Suoerstore_sales[[#This Row],[Discount]]&lt;=0.2,"10-20%",TRUE,"20%+")</f>
        <v>0-5%</v>
      </c>
      <c r="W642">
        <f>YEAR(Suoerstore_sales[[#This Row],[Order Date]])</f>
        <v>2016</v>
      </c>
      <c r="X642" t="str">
        <f>"Q"&amp;ROUNDUP(MONTH(Suoerstore_sales[[#This Row],[Order Date]])/3,0)</f>
        <v>Q4</v>
      </c>
      <c r="Y642">
        <f>MONTH(Suoerstore_sales[[#This Row],[Order Date]])</f>
        <v>12</v>
      </c>
    </row>
    <row r="643" spans="1:25" x14ac:dyDescent="0.2">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t="str" cm="1">
        <f t="array" ref="V643">_xlfn.IFS(Suoerstore_sales[[#This Row],[Discount]]&lt;=0.05,"0-5%",Suoerstore_sales[[#This Row],[Discount]]&lt;=0.1,"5-10%",Suoerstore_sales[[#This Row],[Discount]]&lt;=0.2,"10-20%",TRUE,"20%+")</f>
        <v>0-5%</v>
      </c>
      <c r="W643">
        <f>YEAR(Suoerstore_sales[[#This Row],[Order Date]])</f>
        <v>2017</v>
      </c>
      <c r="X643" t="str">
        <f>"Q"&amp;ROUNDUP(MONTH(Suoerstore_sales[[#This Row],[Order Date]])/3,0)</f>
        <v>Q3</v>
      </c>
      <c r="Y643">
        <f>MONTH(Suoerstore_sales[[#This Row],[Order Date]])</f>
        <v>7</v>
      </c>
    </row>
    <row r="644" spans="1:25" x14ac:dyDescent="0.2">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t="str" cm="1">
        <f t="array" ref="V644">_xlfn.IFS(Suoerstore_sales[[#This Row],[Discount]]&lt;=0.05,"0-5%",Suoerstore_sales[[#This Row],[Discount]]&lt;=0.1,"5-10%",Suoerstore_sales[[#This Row],[Discount]]&lt;=0.2,"10-20%",TRUE,"20%+")</f>
        <v>0-5%</v>
      </c>
      <c r="W644">
        <f>YEAR(Suoerstore_sales[[#This Row],[Order Date]])</f>
        <v>2017</v>
      </c>
      <c r="X644" t="str">
        <f>"Q"&amp;ROUNDUP(MONTH(Suoerstore_sales[[#This Row],[Order Date]])/3,0)</f>
        <v>Q3</v>
      </c>
      <c r="Y644">
        <f>MONTH(Suoerstore_sales[[#This Row],[Order Date]])</f>
        <v>7</v>
      </c>
    </row>
    <row r="645" spans="1:25" x14ac:dyDescent="0.2">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t="str" cm="1">
        <f t="array" ref="V645">_xlfn.IFS(Suoerstore_sales[[#This Row],[Discount]]&lt;=0.05,"0-5%",Suoerstore_sales[[#This Row],[Discount]]&lt;=0.1,"5-10%",Suoerstore_sales[[#This Row],[Discount]]&lt;=0.2,"10-20%",TRUE,"20%+")</f>
        <v>0-5%</v>
      </c>
      <c r="W645">
        <f>YEAR(Suoerstore_sales[[#This Row],[Order Date]])</f>
        <v>2017</v>
      </c>
      <c r="X645" t="str">
        <f>"Q"&amp;ROUNDUP(MONTH(Suoerstore_sales[[#This Row],[Order Date]])/3,0)</f>
        <v>Q2</v>
      </c>
      <c r="Y645">
        <f>MONTH(Suoerstore_sales[[#This Row],[Order Date]])</f>
        <v>6</v>
      </c>
    </row>
    <row r="646" spans="1:25" x14ac:dyDescent="0.2">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t="str" cm="1">
        <f t="array" ref="V646">_xlfn.IFS(Suoerstore_sales[[#This Row],[Discount]]&lt;=0.05,"0-5%",Suoerstore_sales[[#This Row],[Discount]]&lt;=0.1,"5-10%",Suoerstore_sales[[#This Row],[Discount]]&lt;=0.2,"10-20%",TRUE,"20%+")</f>
        <v>0-5%</v>
      </c>
      <c r="W646">
        <f>YEAR(Suoerstore_sales[[#This Row],[Order Date]])</f>
        <v>2017</v>
      </c>
      <c r="X646" t="str">
        <f>"Q"&amp;ROUNDUP(MONTH(Suoerstore_sales[[#This Row],[Order Date]])/3,0)</f>
        <v>Q3</v>
      </c>
      <c r="Y646">
        <f>MONTH(Suoerstore_sales[[#This Row],[Order Date]])</f>
        <v>7</v>
      </c>
    </row>
    <row r="647" spans="1:25" x14ac:dyDescent="0.2">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t="str" cm="1">
        <f t="array" ref="V647">_xlfn.IFS(Suoerstore_sales[[#This Row],[Discount]]&lt;=0.05,"0-5%",Suoerstore_sales[[#This Row],[Discount]]&lt;=0.1,"5-10%",Suoerstore_sales[[#This Row],[Discount]]&lt;=0.2,"10-20%",TRUE,"20%+")</f>
        <v>0-5%</v>
      </c>
      <c r="W647">
        <f>YEAR(Suoerstore_sales[[#This Row],[Order Date]])</f>
        <v>2017</v>
      </c>
      <c r="X647" t="str">
        <f>"Q"&amp;ROUNDUP(MONTH(Suoerstore_sales[[#This Row],[Order Date]])/3,0)</f>
        <v>Q4</v>
      </c>
      <c r="Y647">
        <f>MONTH(Suoerstore_sales[[#This Row],[Order Date]])</f>
        <v>12</v>
      </c>
    </row>
    <row r="648" spans="1:25" x14ac:dyDescent="0.2">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t="str" cm="1">
        <f t="array" ref="V648">_xlfn.IFS(Suoerstore_sales[[#This Row],[Discount]]&lt;=0.05,"0-5%",Suoerstore_sales[[#This Row],[Discount]]&lt;=0.1,"5-10%",Suoerstore_sales[[#This Row],[Discount]]&lt;=0.2,"10-20%",TRUE,"20%+")</f>
        <v>10-20%</v>
      </c>
      <c r="W648">
        <f>YEAR(Suoerstore_sales[[#This Row],[Order Date]])</f>
        <v>2016</v>
      </c>
      <c r="X648" t="str">
        <f>"Q"&amp;ROUNDUP(MONTH(Suoerstore_sales[[#This Row],[Order Date]])/3,0)</f>
        <v>Q2</v>
      </c>
      <c r="Y648">
        <f>MONTH(Suoerstore_sales[[#This Row],[Order Date]])</f>
        <v>4</v>
      </c>
    </row>
    <row r="649" spans="1:25" x14ac:dyDescent="0.2">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t="str" cm="1">
        <f t="array" ref="V649">_xlfn.IFS(Suoerstore_sales[[#This Row],[Discount]]&lt;=0.05,"0-5%",Suoerstore_sales[[#This Row],[Discount]]&lt;=0.1,"5-10%",Suoerstore_sales[[#This Row],[Discount]]&lt;=0.2,"10-20%",TRUE,"20%+")</f>
        <v>10-20%</v>
      </c>
      <c r="W649">
        <f>YEAR(Suoerstore_sales[[#This Row],[Order Date]])</f>
        <v>2016</v>
      </c>
      <c r="X649" t="str">
        <f>"Q"&amp;ROUNDUP(MONTH(Suoerstore_sales[[#This Row],[Order Date]])/3,0)</f>
        <v>Q2</v>
      </c>
      <c r="Y649">
        <f>MONTH(Suoerstore_sales[[#This Row],[Order Date]])</f>
        <v>4</v>
      </c>
    </row>
    <row r="650" spans="1:25" x14ac:dyDescent="0.2">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t="str" cm="1">
        <f t="array" ref="V650">_xlfn.IFS(Suoerstore_sales[[#This Row],[Discount]]&lt;=0.05,"0-5%",Suoerstore_sales[[#This Row],[Discount]]&lt;=0.1,"5-10%",Suoerstore_sales[[#This Row],[Discount]]&lt;=0.2,"10-20%",TRUE,"20%+")</f>
        <v>0-5%</v>
      </c>
      <c r="W650">
        <f>YEAR(Suoerstore_sales[[#This Row],[Order Date]])</f>
        <v>2016</v>
      </c>
      <c r="X650" t="str">
        <f>"Q"&amp;ROUNDUP(MONTH(Suoerstore_sales[[#This Row],[Order Date]])/3,0)</f>
        <v>Q4</v>
      </c>
      <c r="Y650">
        <f>MONTH(Suoerstore_sales[[#This Row],[Order Date]])</f>
        <v>12</v>
      </c>
    </row>
    <row r="651" spans="1:25" x14ac:dyDescent="0.2">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t="str" cm="1">
        <f t="array" ref="V651">_xlfn.IFS(Suoerstore_sales[[#This Row],[Discount]]&lt;=0.05,"0-5%",Suoerstore_sales[[#This Row],[Discount]]&lt;=0.1,"5-10%",Suoerstore_sales[[#This Row],[Discount]]&lt;=0.2,"10-20%",TRUE,"20%+")</f>
        <v>10-20%</v>
      </c>
      <c r="W651">
        <f>YEAR(Suoerstore_sales[[#This Row],[Order Date]])</f>
        <v>2016</v>
      </c>
      <c r="X651" t="str">
        <f>"Q"&amp;ROUNDUP(MONTH(Suoerstore_sales[[#This Row],[Order Date]])/3,0)</f>
        <v>Q4</v>
      </c>
      <c r="Y651">
        <f>MONTH(Suoerstore_sales[[#This Row],[Order Date]])</f>
        <v>12</v>
      </c>
    </row>
    <row r="652" spans="1:25" x14ac:dyDescent="0.2">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t="str" cm="1">
        <f t="array" ref="V652">_xlfn.IFS(Suoerstore_sales[[#This Row],[Discount]]&lt;=0.05,"0-5%",Suoerstore_sales[[#This Row],[Discount]]&lt;=0.1,"5-10%",Suoerstore_sales[[#This Row],[Discount]]&lt;=0.2,"10-20%",TRUE,"20%+")</f>
        <v>0-5%</v>
      </c>
      <c r="W652">
        <f>YEAR(Suoerstore_sales[[#This Row],[Order Date]])</f>
        <v>2016</v>
      </c>
      <c r="X652" t="str">
        <f>"Q"&amp;ROUNDUP(MONTH(Suoerstore_sales[[#This Row],[Order Date]])/3,0)</f>
        <v>Q4</v>
      </c>
      <c r="Y652">
        <f>MONTH(Suoerstore_sales[[#This Row],[Order Date]])</f>
        <v>12</v>
      </c>
    </row>
    <row r="653" spans="1:25" x14ac:dyDescent="0.2">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t="str" cm="1">
        <f t="array" ref="V653">_xlfn.IFS(Suoerstore_sales[[#This Row],[Discount]]&lt;=0.05,"0-5%",Suoerstore_sales[[#This Row],[Discount]]&lt;=0.1,"5-10%",Suoerstore_sales[[#This Row],[Discount]]&lt;=0.2,"10-20%",TRUE,"20%+")</f>
        <v>0-5%</v>
      </c>
      <c r="W653">
        <f>YEAR(Suoerstore_sales[[#This Row],[Order Date]])</f>
        <v>2016</v>
      </c>
      <c r="X653" t="str">
        <f>"Q"&amp;ROUNDUP(MONTH(Suoerstore_sales[[#This Row],[Order Date]])/3,0)</f>
        <v>Q4</v>
      </c>
      <c r="Y653">
        <f>MONTH(Suoerstore_sales[[#This Row],[Order Date]])</f>
        <v>10</v>
      </c>
    </row>
    <row r="654" spans="1:25" x14ac:dyDescent="0.2">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t="str" cm="1">
        <f t="array" ref="V654">_xlfn.IFS(Suoerstore_sales[[#This Row],[Discount]]&lt;=0.05,"0-5%",Suoerstore_sales[[#This Row],[Discount]]&lt;=0.1,"5-10%",Suoerstore_sales[[#This Row],[Discount]]&lt;=0.2,"10-20%",TRUE,"20%+")</f>
        <v>0-5%</v>
      </c>
      <c r="W654">
        <f>YEAR(Suoerstore_sales[[#This Row],[Order Date]])</f>
        <v>2017</v>
      </c>
      <c r="X654" t="str">
        <f>"Q"&amp;ROUNDUP(MONTH(Suoerstore_sales[[#This Row],[Order Date]])/3,0)</f>
        <v>Q2</v>
      </c>
      <c r="Y654">
        <f>MONTH(Suoerstore_sales[[#This Row],[Order Date]])</f>
        <v>6</v>
      </c>
    </row>
    <row r="655" spans="1:25" x14ac:dyDescent="0.2">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t="str" cm="1">
        <f t="array" ref="V655">_xlfn.IFS(Suoerstore_sales[[#This Row],[Discount]]&lt;=0.05,"0-5%",Suoerstore_sales[[#This Row],[Discount]]&lt;=0.1,"5-10%",Suoerstore_sales[[#This Row],[Discount]]&lt;=0.2,"10-20%",TRUE,"20%+")</f>
        <v>0-5%</v>
      </c>
      <c r="W655">
        <f>YEAR(Suoerstore_sales[[#This Row],[Order Date]])</f>
        <v>2017</v>
      </c>
      <c r="X655" t="str">
        <f>"Q"&amp;ROUNDUP(MONTH(Suoerstore_sales[[#This Row],[Order Date]])/3,0)</f>
        <v>Q2</v>
      </c>
      <c r="Y655">
        <f>MONTH(Suoerstore_sales[[#This Row],[Order Date]])</f>
        <v>6</v>
      </c>
    </row>
    <row r="656" spans="1:25" x14ac:dyDescent="0.2">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t="str" cm="1">
        <f t="array" ref="V656">_xlfn.IFS(Suoerstore_sales[[#This Row],[Discount]]&lt;=0.05,"0-5%",Suoerstore_sales[[#This Row],[Discount]]&lt;=0.1,"5-10%",Suoerstore_sales[[#This Row],[Discount]]&lt;=0.2,"10-20%",TRUE,"20%+")</f>
        <v>10-20%</v>
      </c>
      <c r="W656">
        <f>YEAR(Suoerstore_sales[[#This Row],[Order Date]])</f>
        <v>2016</v>
      </c>
      <c r="X656" t="str">
        <f>"Q"&amp;ROUNDUP(MONTH(Suoerstore_sales[[#This Row],[Order Date]])/3,0)</f>
        <v>Q3</v>
      </c>
      <c r="Y656">
        <f>MONTH(Suoerstore_sales[[#This Row],[Order Date]])</f>
        <v>8</v>
      </c>
    </row>
    <row r="657" spans="1:25" x14ac:dyDescent="0.2">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t="str" cm="1">
        <f t="array" ref="V657">_xlfn.IFS(Suoerstore_sales[[#This Row],[Discount]]&lt;=0.05,"0-5%",Suoerstore_sales[[#This Row],[Discount]]&lt;=0.1,"5-10%",Suoerstore_sales[[#This Row],[Discount]]&lt;=0.2,"10-20%",TRUE,"20%+")</f>
        <v>20%+</v>
      </c>
      <c r="W657">
        <f>YEAR(Suoerstore_sales[[#This Row],[Order Date]])</f>
        <v>2016</v>
      </c>
      <c r="X657" t="str">
        <f>"Q"&amp;ROUNDUP(MONTH(Suoerstore_sales[[#This Row],[Order Date]])/3,0)</f>
        <v>Q3</v>
      </c>
      <c r="Y657">
        <f>MONTH(Suoerstore_sales[[#This Row],[Order Date]])</f>
        <v>8</v>
      </c>
    </row>
    <row r="658" spans="1:25" x14ac:dyDescent="0.2">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t="str" cm="1">
        <f t="array" ref="V658">_xlfn.IFS(Suoerstore_sales[[#This Row],[Discount]]&lt;=0.05,"0-5%",Suoerstore_sales[[#This Row],[Discount]]&lt;=0.1,"5-10%",Suoerstore_sales[[#This Row],[Discount]]&lt;=0.2,"10-20%",TRUE,"20%+")</f>
        <v>10-20%</v>
      </c>
      <c r="W658">
        <f>YEAR(Suoerstore_sales[[#This Row],[Order Date]])</f>
        <v>2016</v>
      </c>
      <c r="X658" t="str">
        <f>"Q"&amp;ROUNDUP(MONTH(Suoerstore_sales[[#This Row],[Order Date]])/3,0)</f>
        <v>Q3</v>
      </c>
      <c r="Y658">
        <f>MONTH(Suoerstore_sales[[#This Row],[Order Date]])</f>
        <v>8</v>
      </c>
    </row>
    <row r="659" spans="1:25" x14ac:dyDescent="0.2">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t="str" cm="1">
        <f t="array" ref="V659">_xlfn.IFS(Suoerstore_sales[[#This Row],[Discount]]&lt;=0.05,"0-5%",Suoerstore_sales[[#This Row],[Discount]]&lt;=0.1,"5-10%",Suoerstore_sales[[#This Row],[Discount]]&lt;=0.2,"10-20%",TRUE,"20%+")</f>
        <v>20%+</v>
      </c>
      <c r="W659">
        <f>YEAR(Suoerstore_sales[[#This Row],[Order Date]])</f>
        <v>2016</v>
      </c>
      <c r="X659" t="str">
        <f>"Q"&amp;ROUNDUP(MONTH(Suoerstore_sales[[#This Row],[Order Date]])/3,0)</f>
        <v>Q3</v>
      </c>
      <c r="Y659">
        <f>MONTH(Suoerstore_sales[[#This Row],[Order Date]])</f>
        <v>9</v>
      </c>
    </row>
    <row r="660" spans="1:25" x14ac:dyDescent="0.2">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t="str" cm="1">
        <f t="array" ref="V660">_xlfn.IFS(Suoerstore_sales[[#This Row],[Discount]]&lt;=0.05,"0-5%",Suoerstore_sales[[#This Row],[Discount]]&lt;=0.1,"5-10%",Suoerstore_sales[[#This Row],[Discount]]&lt;=0.2,"10-20%",TRUE,"20%+")</f>
        <v>20%+</v>
      </c>
      <c r="W660">
        <f>YEAR(Suoerstore_sales[[#This Row],[Order Date]])</f>
        <v>2016</v>
      </c>
      <c r="X660" t="str">
        <f>"Q"&amp;ROUNDUP(MONTH(Suoerstore_sales[[#This Row],[Order Date]])/3,0)</f>
        <v>Q3</v>
      </c>
      <c r="Y660">
        <f>MONTH(Suoerstore_sales[[#This Row],[Order Date]])</f>
        <v>9</v>
      </c>
    </row>
    <row r="661" spans="1:25" x14ac:dyDescent="0.2">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t="str" cm="1">
        <f t="array" ref="V661">_xlfn.IFS(Suoerstore_sales[[#This Row],[Discount]]&lt;=0.05,"0-5%",Suoerstore_sales[[#This Row],[Discount]]&lt;=0.1,"5-10%",Suoerstore_sales[[#This Row],[Discount]]&lt;=0.2,"10-20%",TRUE,"20%+")</f>
        <v>10-20%</v>
      </c>
      <c r="W661">
        <f>YEAR(Suoerstore_sales[[#This Row],[Order Date]])</f>
        <v>2015</v>
      </c>
      <c r="X661" t="str">
        <f>"Q"&amp;ROUNDUP(MONTH(Suoerstore_sales[[#This Row],[Order Date]])/3,0)</f>
        <v>Q3</v>
      </c>
      <c r="Y661">
        <f>MONTH(Suoerstore_sales[[#This Row],[Order Date]])</f>
        <v>8</v>
      </c>
    </row>
    <row r="662" spans="1:25" x14ac:dyDescent="0.2">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t="str" cm="1">
        <f t="array" ref="V662">_xlfn.IFS(Suoerstore_sales[[#This Row],[Discount]]&lt;=0.05,"0-5%",Suoerstore_sales[[#This Row],[Discount]]&lt;=0.1,"5-10%",Suoerstore_sales[[#This Row],[Discount]]&lt;=0.2,"10-20%",TRUE,"20%+")</f>
        <v>10-20%</v>
      </c>
      <c r="W662">
        <f>YEAR(Suoerstore_sales[[#This Row],[Order Date]])</f>
        <v>2015</v>
      </c>
      <c r="X662" t="str">
        <f>"Q"&amp;ROUNDUP(MONTH(Suoerstore_sales[[#This Row],[Order Date]])/3,0)</f>
        <v>Q3</v>
      </c>
      <c r="Y662">
        <f>MONTH(Suoerstore_sales[[#This Row],[Order Date]])</f>
        <v>8</v>
      </c>
    </row>
    <row r="663" spans="1:25" x14ac:dyDescent="0.2">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t="str" cm="1">
        <f t="array" ref="V663">_xlfn.IFS(Suoerstore_sales[[#This Row],[Discount]]&lt;=0.05,"0-5%",Suoerstore_sales[[#This Row],[Discount]]&lt;=0.1,"5-10%",Suoerstore_sales[[#This Row],[Discount]]&lt;=0.2,"10-20%",TRUE,"20%+")</f>
        <v>20%+</v>
      </c>
      <c r="W663">
        <f>YEAR(Suoerstore_sales[[#This Row],[Order Date]])</f>
        <v>2015</v>
      </c>
      <c r="X663" t="str">
        <f>"Q"&amp;ROUNDUP(MONTH(Suoerstore_sales[[#This Row],[Order Date]])/3,0)</f>
        <v>Q3</v>
      </c>
      <c r="Y663">
        <f>MONTH(Suoerstore_sales[[#This Row],[Order Date]])</f>
        <v>8</v>
      </c>
    </row>
    <row r="664" spans="1:25" x14ac:dyDescent="0.2">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t="str" cm="1">
        <f t="array" ref="V664">_xlfn.IFS(Suoerstore_sales[[#This Row],[Discount]]&lt;=0.05,"0-5%",Suoerstore_sales[[#This Row],[Discount]]&lt;=0.1,"5-10%",Suoerstore_sales[[#This Row],[Discount]]&lt;=0.2,"10-20%",TRUE,"20%+")</f>
        <v>20%+</v>
      </c>
      <c r="W664">
        <f>YEAR(Suoerstore_sales[[#This Row],[Order Date]])</f>
        <v>2015</v>
      </c>
      <c r="X664" t="str">
        <f>"Q"&amp;ROUNDUP(MONTH(Suoerstore_sales[[#This Row],[Order Date]])/3,0)</f>
        <v>Q3</v>
      </c>
      <c r="Y664">
        <f>MONTH(Suoerstore_sales[[#This Row],[Order Date]])</f>
        <v>8</v>
      </c>
    </row>
    <row r="665" spans="1:25" x14ac:dyDescent="0.2">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t="str" cm="1">
        <f t="array" ref="V665">_xlfn.IFS(Suoerstore_sales[[#This Row],[Discount]]&lt;=0.05,"0-5%",Suoerstore_sales[[#This Row],[Discount]]&lt;=0.1,"5-10%",Suoerstore_sales[[#This Row],[Discount]]&lt;=0.2,"10-20%",TRUE,"20%+")</f>
        <v>0-5%</v>
      </c>
      <c r="W665">
        <f>YEAR(Suoerstore_sales[[#This Row],[Order Date]])</f>
        <v>2016</v>
      </c>
      <c r="X665" t="str">
        <f>"Q"&amp;ROUNDUP(MONTH(Suoerstore_sales[[#This Row],[Order Date]])/3,0)</f>
        <v>Q1</v>
      </c>
      <c r="Y665">
        <f>MONTH(Suoerstore_sales[[#This Row],[Order Date]])</f>
        <v>3</v>
      </c>
    </row>
    <row r="666" spans="1:25" x14ac:dyDescent="0.2">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t="str" cm="1">
        <f t="array" ref="V666">_xlfn.IFS(Suoerstore_sales[[#This Row],[Discount]]&lt;=0.05,"0-5%",Suoerstore_sales[[#This Row],[Discount]]&lt;=0.1,"5-10%",Suoerstore_sales[[#This Row],[Discount]]&lt;=0.2,"10-20%",TRUE,"20%+")</f>
        <v>0-5%</v>
      </c>
      <c r="W666">
        <f>YEAR(Suoerstore_sales[[#This Row],[Order Date]])</f>
        <v>2016</v>
      </c>
      <c r="X666" t="str">
        <f>"Q"&amp;ROUNDUP(MONTH(Suoerstore_sales[[#This Row],[Order Date]])/3,0)</f>
        <v>Q4</v>
      </c>
      <c r="Y666">
        <f>MONTH(Suoerstore_sales[[#This Row],[Order Date]])</f>
        <v>11</v>
      </c>
    </row>
    <row r="667" spans="1:25" x14ac:dyDescent="0.2">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t="str" cm="1">
        <f t="array" ref="V667">_xlfn.IFS(Suoerstore_sales[[#This Row],[Discount]]&lt;=0.05,"0-5%",Suoerstore_sales[[#This Row],[Discount]]&lt;=0.1,"5-10%",Suoerstore_sales[[#This Row],[Discount]]&lt;=0.2,"10-20%",TRUE,"20%+")</f>
        <v>10-20%</v>
      </c>
      <c r="W667">
        <f>YEAR(Suoerstore_sales[[#This Row],[Order Date]])</f>
        <v>2017</v>
      </c>
      <c r="X667" t="str">
        <f>"Q"&amp;ROUNDUP(MONTH(Suoerstore_sales[[#This Row],[Order Date]])/3,0)</f>
        <v>Q2</v>
      </c>
      <c r="Y667">
        <f>MONTH(Suoerstore_sales[[#This Row],[Order Date]])</f>
        <v>6</v>
      </c>
    </row>
    <row r="668" spans="1:25" x14ac:dyDescent="0.2">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t="str" cm="1">
        <f t="array" ref="V668">_xlfn.IFS(Suoerstore_sales[[#This Row],[Discount]]&lt;=0.05,"0-5%",Suoerstore_sales[[#This Row],[Discount]]&lt;=0.1,"5-10%",Suoerstore_sales[[#This Row],[Discount]]&lt;=0.2,"10-20%",TRUE,"20%+")</f>
        <v>10-20%</v>
      </c>
      <c r="W668">
        <f>YEAR(Suoerstore_sales[[#This Row],[Order Date]])</f>
        <v>2017</v>
      </c>
      <c r="X668" t="str">
        <f>"Q"&amp;ROUNDUP(MONTH(Suoerstore_sales[[#This Row],[Order Date]])/3,0)</f>
        <v>Q2</v>
      </c>
      <c r="Y668">
        <f>MONTH(Suoerstore_sales[[#This Row],[Order Date]])</f>
        <v>6</v>
      </c>
    </row>
    <row r="669" spans="1:25" x14ac:dyDescent="0.2">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t="str" cm="1">
        <f t="array" ref="V669">_xlfn.IFS(Suoerstore_sales[[#This Row],[Discount]]&lt;=0.05,"0-5%",Suoerstore_sales[[#This Row],[Discount]]&lt;=0.1,"5-10%",Suoerstore_sales[[#This Row],[Discount]]&lt;=0.2,"10-20%",TRUE,"20%+")</f>
        <v>10-20%</v>
      </c>
      <c r="W669">
        <f>YEAR(Suoerstore_sales[[#This Row],[Order Date]])</f>
        <v>2017</v>
      </c>
      <c r="X669" t="str">
        <f>"Q"&amp;ROUNDUP(MONTH(Suoerstore_sales[[#This Row],[Order Date]])/3,0)</f>
        <v>Q2</v>
      </c>
      <c r="Y669">
        <f>MONTH(Suoerstore_sales[[#This Row],[Order Date]])</f>
        <v>6</v>
      </c>
    </row>
    <row r="670" spans="1:25" x14ac:dyDescent="0.2">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t="str" cm="1">
        <f t="array" ref="V670">_xlfn.IFS(Suoerstore_sales[[#This Row],[Discount]]&lt;=0.05,"0-5%",Suoerstore_sales[[#This Row],[Discount]]&lt;=0.1,"5-10%",Suoerstore_sales[[#This Row],[Discount]]&lt;=0.2,"10-20%",TRUE,"20%+")</f>
        <v>10-20%</v>
      </c>
      <c r="W670">
        <f>YEAR(Suoerstore_sales[[#This Row],[Order Date]])</f>
        <v>2014</v>
      </c>
      <c r="X670" t="str">
        <f>"Q"&amp;ROUNDUP(MONTH(Suoerstore_sales[[#This Row],[Order Date]])/3,0)</f>
        <v>Q4</v>
      </c>
      <c r="Y670">
        <f>MONTH(Suoerstore_sales[[#This Row],[Order Date]])</f>
        <v>12</v>
      </c>
    </row>
    <row r="671" spans="1:25" x14ac:dyDescent="0.2">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t="str" cm="1">
        <f t="array" ref="V671">_xlfn.IFS(Suoerstore_sales[[#This Row],[Discount]]&lt;=0.05,"0-5%",Suoerstore_sales[[#This Row],[Discount]]&lt;=0.1,"5-10%",Suoerstore_sales[[#This Row],[Discount]]&lt;=0.2,"10-20%",TRUE,"20%+")</f>
        <v>20%+</v>
      </c>
      <c r="W671">
        <f>YEAR(Suoerstore_sales[[#This Row],[Order Date]])</f>
        <v>2017</v>
      </c>
      <c r="X671" t="str">
        <f>"Q"&amp;ROUNDUP(MONTH(Suoerstore_sales[[#This Row],[Order Date]])/3,0)</f>
        <v>Q2</v>
      </c>
      <c r="Y671">
        <f>MONTH(Suoerstore_sales[[#This Row],[Order Date]])</f>
        <v>6</v>
      </c>
    </row>
    <row r="672" spans="1:25" x14ac:dyDescent="0.2">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t="str" cm="1">
        <f t="array" ref="V672">_xlfn.IFS(Suoerstore_sales[[#This Row],[Discount]]&lt;=0.05,"0-5%",Suoerstore_sales[[#This Row],[Discount]]&lt;=0.1,"5-10%",Suoerstore_sales[[#This Row],[Discount]]&lt;=0.2,"10-20%",TRUE,"20%+")</f>
        <v>20%+</v>
      </c>
      <c r="W672">
        <f>YEAR(Suoerstore_sales[[#This Row],[Order Date]])</f>
        <v>2017</v>
      </c>
      <c r="X672" t="str">
        <f>"Q"&amp;ROUNDUP(MONTH(Suoerstore_sales[[#This Row],[Order Date]])/3,0)</f>
        <v>Q2</v>
      </c>
      <c r="Y672">
        <f>MONTH(Suoerstore_sales[[#This Row],[Order Date]])</f>
        <v>6</v>
      </c>
    </row>
    <row r="673" spans="1:25" x14ac:dyDescent="0.2">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t="str" cm="1">
        <f t="array" ref="V673">_xlfn.IFS(Suoerstore_sales[[#This Row],[Discount]]&lt;=0.05,"0-5%",Suoerstore_sales[[#This Row],[Discount]]&lt;=0.1,"5-10%",Suoerstore_sales[[#This Row],[Discount]]&lt;=0.2,"10-20%",TRUE,"20%+")</f>
        <v>10-20%</v>
      </c>
      <c r="W673">
        <f>YEAR(Suoerstore_sales[[#This Row],[Order Date]])</f>
        <v>2017</v>
      </c>
      <c r="X673" t="str">
        <f>"Q"&amp;ROUNDUP(MONTH(Suoerstore_sales[[#This Row],[Order Date]])/3,0)</f>
        <v>Q2</v>
      </c>
      <c r="Y673">
        <f>MONTH(Suoerstore_sales[[#This Row],[Order Date]])</f>
        <v>6</v>
      </c>
    </row>
    <row r="674" spans="1:25" x14ac:dyDescent="0.2">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t="str" cm="1">
        <f t="array" ref="V674">_xlfn.IFS(Suoerstore_sales[[#This Row],[Discount]]&lt;=0.05,"0-5%",Suoerstore_sales[[#This Row],[Discount]]&lt;=0.1,"5-10%",Suoerstore_sales[[#This Row],[Discount]]&lt;=0.2,"10-20%",TRUE,"20%+")</f>
        <v>10-20%</v>
      </c>
      <c r="W674">
        <f>YEAR(Suoerstore_sales[[#This Row],[Order Date]])</f>
        <v>2017</v>
      </c>
      <c r="X674" t="str">
        <f>"Q"&amp;ROUNDUP(MONTH(Suoerstore_sales[[#This Row],[Order Date]])/3,0)</f>
        <v>Q2</v>
      </c>
      <c r="Y674">
        <f>MONTH(Suoerstore_sales[[#This Row],[Order Date]])</f>
        <v>6</v>
      </c>
    </row>
    <row r="675" spans="1:25" x14ac:dyDescent="0.2">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t="str" cm="1">
        <f t="array" ref="V675">_xlfn.IFS(Suoerstore_sales[[#This Row],[Discount]]&lt;=0.05,"0-5%",Suoerstore_sales[[#This Row],[Discount]]&lt;=0.1,"5-10%",Suoerstore_sales[[#This Row],[Discount]]&lt;=0.2,"10-20%",TRUE,"20%+")</f>
        <v>0-5%</v>
      </c>
      <c r="W675">
        <f>YEAR(Suoerstore_sales[[#This Row],[Order Date]])</f>
        <v>2017</v>
      </c>
      <c r="X675" t="str">
        <f>"Q"&amp;ROUNDUP(MONTH(Suoerstore_sales[[#This Row],[Order Date]])/3,0)</f>
        <v>Q4</v>
      </c>
      <c r="Y675">
        <f>MONTH(Suoerstore_sales[[#This Row],[Order Date]])</f>
        <v>12</v>
      </c>
    </row>
    <row r="676" spans="1:25" x14ac:dyDescent="0.2">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t="str" cm="1">
        <f t="array" ref="V676">_xlfn.IFS(Suoerstore_sales[[#This Row],[Discount]]&lt;=0.05,"0-5%",Suoerstore_sales[[#This Row],[Discount]]&lt;=0.1,"5-10%",Suoerstore_sales[[#This Row],[Discount]]&lt;=0.2,"10-20%",TRUE,"20%+")</f>
        <v>0-5%</v>
      </c>
      <c r="W676">
        <f>YEAR(Suoerstore_sales[[#This Row],[Order Date]])</f>
        <v>2017</v>
      </c>
      <c r="X676" t="str">
        <f>"Q"&amp;ROUNDUP(MONTH(Suoerstore_sales[[#This Row],[Order Date]])/3,0)</f>
        <v>Q4</v>
      </c>
      <c r="Y676">
        <f>MONTH(Suoerstore_sales[[#This Row],[Order Date]])</f>
        <v>12</v>
      </c>
    </row>
    <row r="677" spans="1:25" x14ac:dyDescent="0.2">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t="str" cm="1">
        <f t="array" ref="V677">_xlfn.IFS(Suoerstore_sales[[#This Row],[Discount]]&lt;=0.05,"0-5%",Suoerstore_sales[[#This Row],[Discount]]&lt;=0.1,"5-10%",Suoerstore_sales[[#This Row],[Discount]]&lt;=0.2,"10-20%",TRUE,"20%+")</f>
        <v>0-5%</v>
      </c>
      <c r="W677">
        <f>YEAR(Suoerstore_sales[[#This Row],[Order Date]])</f>
        <v>2017</v>
      </c>
      <c r="X677" t="str">
        <f>"Q"&amp;ROUNDUP(MONTH(Suoerstore_sales[[#This Row],[Order Date]])/3,0)</f>
        <v>Q4</v>
      </c>
      <c r="Y677">
        <f>MONTH(Suoerstore_sales[[#This Row],[Order Date]])</f>
        <v>12</v>
      </c>
    </row>
    <row r="678" spans="1:25" x14ac:dyDescent="0.2">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t="str" cm="1">
        <f t="array" ref="V678">_xlfn.IFS(Suoerstore_sales[[#This Row],[Discount]]&lt;=0.05,"0-5%",Suoerstore_sales[[#This Row],[Discount]]&lt;=0.1,"5-10%",Suoerstore_sales[[#This Row],[Discount]]&lt;=0.2,"10-20%",TRUE,"20%+")</f>
        <v>20%+</v>
      </c>
      <c r="W678">
        <f>YEAR(Suoerstore_sales[[#This Row],[Order Date]])</f>
        <v>2017</v>
      </c>
      <c r="X678" t="str">
        <f>"Q"&amp;ROUNDUP(MONTH(Suoerstore_sales[[#This Row],[Order Date]])/3,0)</f>
        <v>Q1</v>
      </c>
      <c r="Y678">
        <f>MONTH(Suoerstore_sales[[#This Row],[Order Date]])</f>
        <v>3</v>
      </c>
    </row>
    <row r="679" spans="1:25" x14ac:dyDescent="0.2">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t="str" cm="1">
        <f t="array" ref="V679">_xlfn.IFS(Suoerstore_sales[[#This Row],[Discount]]&lt;=0.05,"0-5%",Suoerstore_sales[[#This Row],[Discount]]&lt;=0.1,"5-10%",Suoerstore_sales[[#This Row],[Discount]]&lt;=0.2,"10-20%",TRUE,"20%+")</f>
        <v>10-20%</v>
      </c>
      <c r="W679">
        <f>YEAR(Suoerstore_sales[[#This Row],[Order Date]])</f>
        <v>2017</v>
      </c>
      <c r="X679" t="str">
        <f>"Q"&amp;ROUNDUP(MONTH(Suoerstore_sales[[#This Row],[Order Date]])/3,0)</f>
        <v>Q1</v>
      </c>
      <c r="Y679">
        <f>MONTH(Suoerstore_sales[[#This Row],[Order Date]])</f>
        <v>3</v>
      </c>
    </row>
    <row r="680" spans="1:25" x14ac:dyDescent="0.2">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t="str" cm="1">
        <f t="array" ref="V680">_xlfn.IFS(Suoerstore_sales[[#This Row],[Discount]]&lt;=0.05,"0-5%",Suoerstore_sales[[#This Row],[Discount]]&lt;=0.1,"5-10%",Suoerstore_sales[[#This Row],[Discount]]&lt;=0.2,"10-20%",TRUE,"20%+")</f>
        <v>20%+</v>
      </c>
      <c r="W680">
        <f>YEAR(Suoerstore_sales[[#This Row],[Order Date]])</f>
        <v>2017</v>
      </c>
      <c r="X680" t="str">
        <f>"Q"&amp;ROUNDUP(MONTH(Suoerstore_sales[[#This Row],[Order Date]])/3,0)</f>
        <v>Q1</v>
      </c>
      <c r="Y680">
        <f>MONTH(Suoerstore_sales[[#This Row],[Order Date]])</f>
        <v>3</v>
      </c>
    </row>
    <row r="681" spans="1:25" x14ac:dyDescent="0.2">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t="str" cm="1">
        <f t="array" ref="V681">_xlfn.IFS(Suoerstore_sales[[#This Row],[Discount]]&lt;=0.05,"0-5%",Suoerstore_sales[[#This Row],[Discount]]&lt;=0.1,"5-10%",Suoerstore_sales[[#This Row],[Discount]]&lt;=0.2,"10-20%",TRUE,"20%+")</f>
        <v>20%+</v>
      </c>
      <c r="W681">
        <f>YEAR(Suoerstore_sales[[#This Row],[Order Date]])</f>
        <v>2017</v>
      </c>
      <c r="X681" t="str">
        <f>"Q"&amp;ROUNDUP(MONTH(Suoerstore_sales[[#This Row],[Order Date]])/3,0)</f>
        <v>Q1</v>
      </c>
      <c r="Y681">
        <f>MONTH(Suoerstore_sales[[#This Row],[Order Date]])</f>
        <v>3</v>
      </c>
    </row>
    <row r="682" spans="1:25" x14ac:dyDescent="0.2">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t="str" cm="1">
        <f t="array" ref="V682">_xlfn.IFS(Suoerstore_sales[[#This Row],[Discount]]&lt;=0.05,"0-5%",Suoerstore_sales[[#This Row],[Discount]]&lt;=0.1,"5-10%",Suoerstore_sales[[#This Row],[Discount]]&lt;=0.2,"10-20%",TRUE,"20%+")</f>
        <v>10-20%</v>
      </c>
      <c r="W682">
        <f>YEAR(Suoerstore_sales[[#This Row],[Order Date]])</f>
        <v>2016</v>
      </c>
      <c r="X682" t="str">
        <f>"Q"&amp;ROUNDUP(MONTH(Suoerstore_sales[[#This Row],[Order Date]])/3,0)</f>
        <v>Q4</v>
      </c>
      <c r="Y682">
        <f>MONTH(Suoerstore_sales[[#This Row],[Order Date]])</f>
        <v>11</v>
      </c>
    </row>
    <row r="683" spans="1:25" x14ac:dyDescent="0.2">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t="str" cm="1">
        <f t="array" ref="V683">_xlfn.IFS(Suoerstore_sales[[#This Row],[Discount]]&lt;=0.05,"0-5%",Suoerstore_sales[[#This Row],[Discount]]&lt;=0.1,"5-10%",Suoerstore_sales[[#This Row],[Discount]]&lt;=0.2,"10-20%",TRUE,"20%+")</f>
        <v>0-5%</v>
      </c>
      <c r="W683">
        <f>YEAR(Suoerstore_sales[[#This Row],[Order Date]])</f>
        <v>2016</v>
      </c>
      <c r="X683" t="str">
        <f>"Q"&amp;ROUNDUP(MONTH(Suoerstore_sales[[#This Row],[Order Date]])/3,0)</f>
        <v>Q4</v>
      </c>
      <c r="Y683">
        <f>MONTH(Suoerstore_sales[[#This Row],[Order Date]])</f>
        <v>11</v>
      </c>
    </row>
    <row r="684" spans="1:25" x14ac:dyDescent="0.2">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t="str" cm="1">
        <f t="array" ref="V684">_xlfn.IFS(Suoerstore_sales[[#This Row],[Discount]]&lt;=0.05,"0-5%",Suoerstore_sales[[#This Row],[Discount]]&lt;=0.1,"5-10%",Suoerstore_sales[[#This Row],[Discount]]&lt;=0.2,"10-20%",TRUE,"20%+")</f>
        <v>0-5%</v>
      </c>
      <c r="W684">
        <f>YEAR(Suoerstore_sales[[#This Row],[Order Date]])</f>
        <v>2016</v>
      </c>
      <c r="X684" t="str">
        <f>"Q"&amp;ROUNDUP(MONTH(Suoerstore_sales[[#This Row],[Order Date]])/3,0)</f>
        <v>Q4</v>
      </c>
      <c r="Y684">
        <f>MONTH(Suoerstore_sales[[#This Row],[Order Date]])</f>
        <v>11</v>
      </c>
    </row>
    <row r="685" spans="1:25" x14ac:dyDescent="0.2">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t="str" cm="1">
        <f t="array" ref="V685">_xlfn.IFS(Suoerstore_sales[[#This Row],[Discount]]&lt;=0.05,"0-5%",Suoerstore_sales[[#This Row],[Discount]]&lt;=0.1,"5-10%",Suoerstore_sales[[#This Row],[Discount]]&lt;=0.2,"10-20%",TRUE,"20%+")</f>
        <v>20%+</v>
      </c>
      <c r="W685">
        <f>YEAR(Suoerstore_sales[[#This Row],[Order Date]])</f>
        <v>2017</v>
      </c>
      <c r="X685" t="str">
        <f>"Q"&amp;ROUNDUP(MONTH(Suoerstore_sales[[#This Row],[Order Date]])/3,0)</f>
        <v>Q4</v>
      </c>
      <c r="Y685">
        <f>MONTH(Suoerstore_sales[[#This Row],[Order Date]])</f>
        <v>11</v>
      </c>
    </row>
    <row r="686" spans="1:25" x14ac:dyDescent="0.2">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t="str" cm="1">
        <f t="array" ref="V686">_xlfn.IFS(Suoerstore_sales[[#This Row],[Discount]]&lt;=0.05,"0-5%",Suoerstore_sales[[#This Row],[Discount]]&lt;=0.1,"5-10%",Suoerstore_sales[[#This Row],[Discount]]&lt;=0.2,"10-20%",TRUE,"20%+")</f>
        <v>10-20%</v>
      </c>
      <c r="W686">
        <f>YEAR(Suoerstore_sales[[#This Row],[Order Date]])</f>
        <v>2017</v>
      </c>
      <c r="X686" t="str">
        <f>"Q"&amp;ROUNDUP(MONTH(Suoerstore_sales[[#This Row],[Order Date]])/3,0)</f>
        <v>Q4</v>
      </c>
      <c r="Y686">
        <f>MONTH(Suoerstore_sales[[#This Row],[Order Date]])</f>
        <v>11</v>
      </c>
    </row>
    <row r="687" spans="1:25" x14ac:dyDescent="0.2">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t="str" cm="1">
        <f t="array" ref="V687">_xlfn.IFS(Suoerstore_sales[[#This Row],[Discount]]&lt;=0.05,"0-5%",Suoerstore_sales[[#This Row],[Discount]]&lt;=0.1,"5-10%",Suoerstore_sales[[#This Row],[Discount]]&lt;=0.2,"10-20%",TRUE,"20%+")</f>
        <v>0-5%</v>
      </c>
      <c r="W687">
        <f>YEAR(Suoerstore_sales[[#This Row],[Order Date]])</f>
        <v>2014</v>
      </c>
      <c r="X687" t="str">
        <f>"Q"&amp;ROUNDUP(MONTH(Suoerstore_sales[[#This Row],[Order Date]])/3,0)</f>
        <v>Q3</v>
      </c>
      <c r="Y687">
        <f>MONTH(Suoerstore_sales[[#This Row],[Order Date]])</f>
        <v>7</v>
      </c>
    </row>
    <row r="688" spans="1:25" x14ac:dyDescent="0.2">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t="str" cm="1">
        <f t="array" ref="V688">_xlfn.IFS(Suoerstore_sales[[#This Row],[Discount]]&lt;=0.05,"0-5%",Suoerstore_sales[[#This Row],[Discount]]&lt;=0.1,"5-10%",Suoerstore_sales[[#This Row],[Discount]]&lt;=0.2,"10-20%",TRUE,"20%+")</f>
        <v>0-5%</v>
      </c>
      <c r="W688">
        <f>YEAR(Suoerstore_sales[[#This Row],[Order Date]])</f>
        <v>2014</v>
      </c>
      <c r="X688" t="str">
        <f>"Q"&amp;ROUNDUP(MONTH(Suoerstore_sales[[#This Row],[Order Date]])/3,0)</f>
        <v>Q3</v>
      </c>
      <c r="Y688">
        <f>MONTH(Suoerstore_sales[[#This Row],[Order Date]])</f>
        <v>7</v>
      </c>
    </row>
    <row r="689" spans="1:25" x14ac:dyDescent="0.2">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t="str" cm="1">
        <f t="array" ref="V689">_xlfn.IFS(Suoerstore_sales[[#This Row],[Discount]]&lt;=0.05,"0-5%",Suoerstore_sales[[#This Row],[Discount]]&lt;=0.1,"5-10%",Suoerstore_sales[[#This Row],[Discount]]&lt;=0.2,"10-20%",TRUE,"20%+")</f>
        <v>0-5%</v>
      </c>
      <c r="W689">
        <f>YEAR(Suoerstore_sales[[#This Row],[Order Date]])</f>
        <v>2014</v>
      </c>
      <c r="X689" t="str">
        <f>"Q"&amp;ROUNDUP(MONTH(Suoerstore_sales[[#This Row],[Order Date]])/3,0)</f>
        <v>Q3</v>
      </c>
      <c r="Y689">
        <f>MONTH(Suoerstore_sales[[#This Row],[Order Date]])</f>
        <v>7</v>
      </c>
    </row>
    <row r="690" spans="1:25" x14ac:dyDescent="0.2">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t="str" cm="1">
        <f t="array" ref="V690">_xlfn.IFS(Suoerstore_sales[[#This Row],[Discount]]&lt;=0.05,"0-5%",Suoerstore_sales[[#This Row],[Discount]]&lt;=0.1,"5-10%",Suoerstore_sales[[#This Row],[Discount]]&lt;=0.2,"10-20%",TRUE,"20%+")</f>
        <v>10-20%</v>
      </c>
      <c r="W690">
        <f>YEAR(Suoerstore_sales[[#This Row],[Order Date]])</f>
        <v>2017</v>
      </c>
      <c r="X690" t="str">
        <f>"Q"&amp;ROUNDUP(MONTH(Suoerstore_sales[[#This Row],[Order Date]])/3,0)</f>
        <v>Q4</v>
      </c>
      <c r="Y690">
        <f>MONTH(Suoerstore_sales[[#This Row],[Order Date]])</f>
        <v>12</v>
      </c>
    </row>
    <row r="691" spans="1:25" x14ac:dyDescent="0.2">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t="str" cm="1">
        <f t="array" ref="V691">_xlfn.IFS(Suoerstore_sales[[#This Row],[Discount]]&lt;=0.05,"0-5%",Suoerstore_sales[[#This Row],[Discount]]&lt;=0.1,"5-10%",Suoerstore_sales[[#This Row],[Discount]]&lt;=0.2,"10-20%",TRUE,"20%+")</f>
        <v>0-5%</v>
      </c>
      <c r="W691">
        <f>YEAR(Suoerstore_sales[[#This Row],[Order Date]])</f>
        <v>2014</v>
      </c>
      <c r="X691" t="str">
        <f>"Q"&amp;ROUNDUP(MONTH(Suoerstore_sales[[#This Row],[Order Date]])/3,0)</f>
        <v>Q2</v>
      </c>
      <c r="Y691">
        <f>MONTH(Suoerstore_sales[[#This Row],[Order Date]])</f>
        <v>6</v>
      </c>
    </row>
    <row r="692" spans="1:25" x14ac:dyDescent="0.2">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t="str" cm="1">
        <f t="array" ref="V692">_xlfn.IFS(Suoerstore_sales[[#This Row],[Discount]]&lt;=0.05,"0-5%",Suoerstore_sales[[#This Row],[Discount]]&lt;=0.1,"5-10%",Suoerstore_sales[[#This Row],[Discount]]&lt;=0.2,"10-20%",TRUE,"20%+")</f>
        <v>0-5%</v>
      </c>
      <c r="W692">
        <f>YEAR(Suoerstore_sales[[#This Row],[Order Date]])</f>
        <v>2014</v>
      </c>
      <c r="X692" t="str">
        <f>"Q"&amp;ROUNDUP(MONTH(Suoerstore_sales[[#This Row],[Order Date]])/3,0)</f>
        <v>Q2</v>
      </c>
      <c r="Y692">
        <f>MONTH(Suoerstore_sales[[#This Row],[Order Date]])</f>
        <v>6</v>
      </c>
    </row>
    <row r="693" spans="1:25" x14ac:dyDescent="0.2">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t="str" cm="1">
        <f t="array" ref="V693">_xlfn.IFS(Suoerstore_sales[[#This Row],[Discount]]&lt;=0.05,"0-5%",Suoerstore_sales[[#This Row],[Discount]]&lt;=0.1,"5-10%",Suoerstore_sales[[#This Row],[Discount]]&lt;=0.2,"10-20%",TRUE,"20%+")</f>
        <v>0-5%</v>
      </c>
      <c r="W693">
        <f>YEAR(Suoerstore_sales[[#This Row],[Order Date]])</f>
        <v>2014</v>
      </c>
      <c r="X693" t="str">
        <f>"Q"&amp;ROUNDUP(MONTH(Suoerstore_sales[[#This Row],[Order Date]])/3,0)</f>
        <v>Q2</v>
      </c>
      <c r="Y693">
        <f>MONTH(Suoerstore_sales[[#This Row],[Order Date]])</f>
        <v>6</v>
      </c>
    </row>
    <row r="694" spans="1:25" x14ac:dyDescent="0.2">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t="str" cm="1">
        <f t="array" ref="V694">_xlfn.IFS(Suoerstore_sales[[#This Row],[Discount]]&lt;=0.05,"0-5%",Suoerstore_sales[[#This Row],[Discount]]&lt;=0.1,"5-10%",Suoerstore_sales[[#This Row],[Discount]]&lt;=0.2,"10-20%",TRUE,"20%+")</f>
        <v>0-5%</v>
      </c>
      <c r="W694">
        <f>YEAR(Suoerstore_sales[[#This Row],[Order Date]])</f>
        <v>2015</v>
      </c>
      <c r="X694" t="str">
        <f>"Q"&amp;ROUNDUP(MONTH(Suoerstore_sales[[#This Row],[Order Date]])/3,0)</f>
        <v>Q1</v>
      </c>
      <c r="Y694">
        <f>MONTH(Suoerstore_sales[[#This Row],[Order Date]])</f>
        <v>3</v>
      </c>
    </row>
    <row r="695" spans="1:25" x14ac:dyDescent="0.2">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t="str" cm="1">
        <f t="array" ref="V695">_xlfn.IFS(Suoerstore_sales[[#This Row],[Discount]]&lt;=0.05,"0-5%",Suoerstore_sales[[#This Row],[Discount]]&lt;=0.1,"5-10%",Suoerstore_sales[[#This Row],[Discount]]&lt;=0.2,"10-20%",TRUE,"20%+")</f>
        <v>0-5%</v>
      </c>
      <c r="W695">
        <f>YEAR(Suoerstore_sales[[#This Row],[Order Date]])</f>
        <v>2015</v>
      </c>
      <c r="X695" t="str">
        <f>"Q"&amp;ROUNDUP(MONTH(Suoerstore_sales[[#This Row],[Order Date]])/3,0)</f>
        <v>Q1</v>
      </c>
      <c r="Y695">
        <f>MONTH(Suoerstore_sales[[#This Row],[Order Date]])</f>
        <v>3</v>
      </c>
    </row>
    <row r="696" spans="1:25" x14ac:dyDescent="0.2">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t="str" cm="1">
        <f t="array" ref="V696">_xlfn.IFS(Suoerstore_sales[[#This Row],[Discount]]&lt;=0.05,"0-5%",Suoerstore_sales[[#This Row],[Discount]]&lt;=0.1,"5-10%",Suoerstore_sales[[#This Row],[Discount]]&lt;=0.2,"10-20%",TRUE,"20%+")</f>
        <v>10-20%</v>
      </c>
      <c r="W696">
        <f>YEAR(Suoerstore_sales[[#This Row],[Order Date]])</f>
        <v>2015</v>
      </c>
      <c r="X696" t="str">
        <f>"Q"&amp;ROUNDUP(MONTH(Suoerstore_sales[[#This Row],[Order Date]])/3,0)</f>
        <v>Q2</v>
      </c>
      <c r="Y696">
        <f>MONTH(Suoerstore_sales[[#This Row],[Order Date]])</f>
        <v>5</v>
      </c>
    </row>
    <row r="697" spans="1:25" x14ac:dyDescent="0.2">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t="str" cm="1">
        <f t="array" ref="V697">_xlfn.IFS(Suoerstore_sales[[#This Row],[Discount]]&lt;=0.05,"0-5%",Suoerstore_sales[[#This Row],[Discount]]&lt;=0.1,"5-10%",Suoerstore_sales[[#This Row],[Discount]]&lt;=0.2,"10-20%",TRUE,"20%+")</f>
        <v>10-20%</v>
      </c>
      <c r="W697">
        <f>YEAR(Suoerstore_sales[[#This Row],[Order Date]])</f>
        <v>2015</v>
      </c>
      <c r="X697" t="str">
        <f>"Q"&amp;ROUNDUP(MONTH(Suoerstore_sales[[#This Row],[Order Date]])/3,0)</f>
        <v>Q2</v>
      </c>
      <c r="Y697">
        <f>MONTH(Suoerstore_sales[[#This Row],[Order Date]])</f>
        <v>5</v>
      </c>
    </row>
    <row r="698" spans="1:25" x14ac:dyDescent="0.2">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t="str" cm="1">
        <f t="array" ref="V698">_xlfn.IFS(Suoerstore_sales[[#This Row],[Discount]]&lt;=0.05,"0-5%",Suoerstore_sales[[#This Row],[Discount]]&lt;=0.1,"5-10%",Suoerstore_sales[[#This Row],[Discount]]&lt;=0.2,"10-20%",TRUE,"20%+")</f>
        <v>10-20%</v>
      </c>
      <c r="W698">
        <f>YEAR(Suoerstore_sales[[#This Row],[Order Date]])</f>
        <v>2015</v>
      </c>
      <c r="X698" t="str">
        <f>"Q"&amp;ROUNDUP(MONTH(Suoerstore_sales[[#This Row],[Order Date]])/3,0)</f>
        <v>Q2</v>
      </c>
      <c r="Y698">
        <f>MONTH(Suoerstore_sales[[#This Row],[Order Date]])</f>
        <v>5</v>
      </c>
    </row>
    <row r="699" spans="1:25" x14ac:dyDescent="0.2">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t="str" cm="1">
        <f t="array" ref="V699">_xlfn.IFS(Suoerstore_sales[[#This Row],[Discount]]&lt;=0.05,"0-5%",Suoerstore_sales[[#This Row],[Discount]]&lt;=0.1,"5-10%",Suoerstore_sales[[#This Row],[Discount]]&lt;=0.2,"10-20%",TRUE,"20%+")</f>
        <v>10-20%</v>
      </c>
      <c r="W699">
        <f>YEAR(Suoerstore_sales[[#This Row],[Order Date]])</f>
        <v>2015</v>
      </c>
      <c r="X699" t="str">
        <f>"Q"&amp;ROUNDUP(MONTH(Suoerstore_sales[[#This Row],[Order Date]])/3,0)</f>
        <v>Q2</v>
      </c>
      <c r="Y699">
        <f>MONTH(Suoerstore_sales[[#This Row],[Order Date]])</f>
        <v>5</v>
      </c>
    </row>
    <row r="700" spans="1:25" x14ac:dyDescent="0.2">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t="str" cm="1">
        <f t="array" ref="V700">_xlfn.IFS(Suoerstore_sales[[#This Row],[Discount]]&lt;=0.05,"0-5%",Suoerstore_sales[[#This Row],[Discount]]&lt;=0.1,"5-10%",Suoerstore_sales[[#This Row],[Discount]]&lt;=0.2,"10-20%",TRUE,"20%+")</f>
        <v>10-20%</v>
      </c>
      <c r="W700">
        <f>YEAR(Suoerstore_sales[[#This Row],[Order Date]])</f>
        <v>2015</v>
      </c>
      <c r="X700" t="str">
        <f>"Q"&amp;ROUNDUP(MONTH(Suoerstore_sales[[#This Row],[Order Date]])/3,0)</f>
        <v>Q2</v>
      </c>
      <c r="Y700">
        <f>MONTH(Suoerstore_sales[[#This Row],[Order Date]])</f>
        <v>5</v>
      </c>
    </row>
    <row r="701" spans="1:25" x14ac:dyDescent="0.2">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t="str" cm="1">
        <f t="array" ref="V701">_xlfn.IFS(Suoerstore_sales[[#This Row],[Discount]]&lt;=0.05,"0-5%",Suoerstore_sales[[#This Row],[Discount]]&lt;=0.1,"5-10%",Suoerstore_sales[[#This Row],[Discount]]&lt;=0.2,"10-20%",TRUE,"20%+")</f>
        <v>20%+</v>
      </c>
      <c r="W701">
        <f>YEAR(Suoerstore_sales[[#This Row],[Order Date]])</f>
        <v>2015</v>
      </c>
      <c r="X701" t="str">
        <f>"Q"&amp;ROUNDUP(MONTH(Suoerstore_sales[[#This Row],[Order Date]])/3,0)</f>
        <v>Q2</v>
      </c>
      <c r="Y701">
        <f>MONTH(Suoerstore_sales[[#This Row],[Order Date]])</f>
        <v>5</v>
      </c>
    </row>
    <row r="702" spans="1:25" x14ac:dyDescent="0.2">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t="str" cm="1">
        <f t="array" ref="V702">_xlfn.IFS(Suoerstore_sales[[#This Row],[Discount]]&lt;=0.05,"0-5%",Suoerstore_sales[[#This Row],[Discount]]&lt;=0.1,"5-10%",Suoerstore_sales[[#This Row],[Discount]]&lt;=0.2,"10-20%",TRUE,"20%+")</f>
        <v>20%+</v>
      </c>
      <c r="W702">
        <f>YEAR(Suoerstore_sales[[#This Row],[Order Date]])</f>
        <v>2015</v>
      </c>
      <c r="X702" t="str">
        <f>"Q"&amp;ROUNDUP(MONTH(Suoerstore_sales[[#This Row],[Order Date]])/3,0)</f>
        <v>Q2</v>
      </c>
      <c r="Y702">
        <f>MONTH(Suoerstore_sales[[#This Row],[Order Date]])</f>
        <v>5</v>
      </c>
    </row>
    <row r="703" spans="1:25" x14ac:dyDescent="0.2">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t="str" cm="1">
        <f t="array" ref="V703">_xlfn.IFS(Suoerstore_sales[[#This Row],[Discount]]&lt;=0.05,"0-5%",Suoerstore_sales[[#This Row],[Discount]]&lt;=0.1,"5-10%",Suoerstore_sales[[#This Row],[Discount]]&lt;=0.2,"10-20%",TRUE,"20%+")</f>
        <v>10-20%</v>
      </c>
      <c r="W703">
        <f>YEAR(Suoerstore_sales[[#This Row],[Order Date]])</f>
        <v>2017</v>
      </c>
      <c r="X703" t="str">
        <f>"Q"&amp;ROUNDUP(MONTH(Suoerstore_sales[[#This Row],[Order Date]])/3,0)</f>
        <v>Q3</v>
      </c>
      <c r="Y703">
        <f>MONTH(Suoerstore_sales[[#This Row],[Order Date]])</f>
        <v>9</v>
      </c>
    </row>
    <row r="704" spans="1:25" x14ac:dyDescent="0.2">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t="str" cm="1">
        <f t="array" ref="V704">_xlfn.IFS(Suoerstore_sales[[#This Row],[Discount]]&lt;=0.05,"0-5%",Suoerstore_sales[[#This Row],[Discount]]&lt;=0.1,"5-10%",Suoerstore_sales[[#This Row],[Discount]]&lt;=0.2,"10-20%",TRUE,"20%+")</f>
        <v>0-5%</v>
      </c>
      <c r="W704">
        <f>YEAR(Suoerstore_sales[[#This Row],[Order Date]])</f>
        <v>2016</v>
      </c>
      <c r="X704" t="str">
        <f>"Q"&amp;ROUNDUP(MONTH(Suoerstore_sales[[#This Row],[Order Date]])/3,0)</f>
        <v>Q4</v>
      </c>
      <c r="Y704">
        <f>MONTH(Suoerstore_sales[[#This Row],[Order Date]])</f>
        <v>11</v>
      </c>
    </row>
    <row r="705" spans="1:25" x14ac:dyDescent="0.2">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t="str" cm="1">
        <f t="array" ref="V705">_xlfn.IFS(Suoerstore_sales[[#This Row],[Discount]]&lt;=0.05,"0-5%",Suoerstore_sales[[#This Row],[Discount]]&lt;=0.1,"5-10%",Suoerstore_sales[[#This Row],[Discount]]&lt;=0.2,"10-20%",TRUE,"20%+")</f>
        <v>10-20%</v>
      </c>
      <c r="W705">
        <f>YEAR(Suoerstore_sales[[#This Row],[Order Date]])</f>
        <v>2015</v>
      </c>
      <c r="X705" t="str">
        <f>"Q"&amp;ROUNDUP(MONTH(Suoerstore_sales[[#This Row],[Order Date]])/3,0)</f>
        <v>Q2</v>
      </c>
      <c r="Y705">
        <f>MONTH(Suoerstore_sales[[#This Row],[Order Date]])</f>
        <v>4</v>
      </c>
    </row>
    <row r="706" spans="1:25" x14ac:dyDescent="0.2">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t="str" cm="1">
        <f t="array" ref="V706">_xlfn.IFS(Suoerstore_sales[[#This Row],[Discount]]&lt;=0.05,"0-5%",Suoerstore_sales[[#This Row],[Discount]]&lt;=0.1,"5-10%",Suoerstore_sales[[#This Row],[Discount]]&lt;=0.2,"10-20%",TRUE,"20%+")</f>
        <v>10-20%</v>
      </c>
      <c r="W706">
        <f>YEAR(Suoerstore_sales[[#This Row],[Order Date]])</f>
        <v>2014</v>
      </c>
      <c r="X706" t="str">
        <f>"Q"&amp;ROUNDUP(MONTH(Suoerstore_sales[[#This Row],[Order Date]])/3,0)</f>
        <v>Q3</v>
      </c>
      <c r="Y706">
        <f>MONTH(Suoerstore_sales[[#This Row],[Order Date]])</f>
        <v>9</v>
      </c>
    </row>
    <row r="707" spans="1:25" x14ac:dyDescent="0.2">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t="str" cm="1">
        <f t="array" ref="V707">_xlfn.IFS(Suoerstore_sales[[#This Row],[Discount]]&lt;=0.05,"0-5%",Suoerstore_sales[[#This Row],[Discount]]&lt;=0.1,"5-10%",Suoerstore_sales[[#This Row],[Discount]]&lt;=0.2,"10-20%",TRUE,"20%+")</f>
        <v>10-20%</v>
      </c>
      <c r="W707">
        <f>YEAR(Suoerstore_sales[[#This Row],[Order Date]])</f>
        <v>2014</v>
      </c>
      <c r="X707" t="str">
        <f>"Q"&amp;ROUNDUP(MONTH(Suoerstore_sales[[#This Row],[Order Date]])/3,0)</f>
        <v>Q3</v>
      </c>
      <c r="Y707">
        <f>MONTH(Suoerstore_sales[[#This Row],[Order Date]])</f>
        <v>9</v>
      </c>
    </row>
    <row r="708" spans="1:25" x14ac:dyDescent="0.2">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t="str" cm="1">
        <f t="array" ref="V708">_xlfn.IFS(Suoerstore_sales[[#This Row],[Discount]]&lt;=0.05,"0-5%",Suoerstore_sales[[#This Row],[Discount]]&lt;=0.1,"5-10%",Suoerstore_sales[[#This Row],[Discount]]&lt;=0.2,"10-20%",TRUE,"20%+")</f>
        <v>10-20%</v>
      </c>
      <c r="W708">
        <f>YEAR(Suoerstore_sales[[#This Row],[Order Date]])</f>
        <v>2014</v>
      </c>
      <c r="X708" t="str">
        <f>"Q"&amp;ROUNDUP(MONTH(Suoerstore_sales[[#This Row],[Order Date]])/3,0)</f>
        <v>Q3</v>
      </c>
      <c r="Y708">
        <f>MONTH(Suoerstore_sales[[#This Row],[Order Date]])</f>
        <v>9</v>
      </c>
    </row>
    <row r="709" spans="1:25" x14ac:dyDescent="0.2">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t="str" cm="1">
        <f t="array" ref="V709">_xlfn.IFS(Suoerstore_sales[[#This Row],[Discount]]&lt;=0.05,"0-5%",Suoerstore_sales[[#This Row],[Discount]]&lt;=0.1,"5-10%",Suoerstore_sales[[#This Row],[Discount]]&lt;=0.2,"10-20%",TRUE,"20%+")</f>
        <v>0-5%</v>
      </c>
      <c r="W709">
        <f>YEAR(Suoerstore_sales[[#This Row],[Order Date]])</f>
        <v>2014</v>
      </c>
      <c r="X709" t="str">
        <f>"Q"&amp;ROUNDUP(MONTH(Suoerstore_sales[[#This Row],[Order Date]])/3,0)</f>
        <v>Q4</v>
      </c>
      <c r="Y709">
        <f>MONTH(Suoerstore_sales[[#This Row],[Order Date]])</f>
        <v>12</v>
      </c>
    </row>
    <row r="710" spans="1:25" x14ac:dyDescent="0.2">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t="str" cm="1">
        <f t="array" ref="V710">_xlfn.IFS(Suoerstore_sales[[#This Row],[Discount]]&lt;=0.05,"0-5%",Suoerstore_sales[[#This Row],[Discount]]&lt;=0.1,"5-10%",Suoerstore_sales[[#This Row],[Discount]]&lt;=0.2,"10-20%",TRUE,"20%+")</f>
        <v>10-20%</v>
      </c>
      <c r="W710">
        <f>YEAR(Suoerstore_sales[[#This Row],[Order Date]])</f>
        <v>2014</v>
      </c>
      <c r="X710" t="str">
        <f>"Q"&amp;ROUNDUP(MONTH(Suoerstore_sales[[#This Row],[Order Date]])/3,0)</f>
        <v>Q4</v>
      </c>
      <c r="Y710">
        <f>MONTH(Suoerstore_sales[[#This Row],[Order Date]])</f>
        <v>12</v>
      </c>
    </row>
    <row r="711" spans="1:25" x14ac:dyDescent="0.2">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t="str" cm="1">
        <f t="array" ref="V711">_xlfn.IFS(Suoerstore_sales[[#This Row],[Discount]]&lt;=0.05,"0-5%",Suoerstore_sales[[#This Row],[Discount]]&lt;=0.1,"5-10%",Suoerstore_sales[[#This Row],[Discount]]&lt;=0.2,"10-20%",TRUE,"20%+")</f>
        <v>10-20%</v>
      </c>
      <c r="W711">
        <f>YEAR(Suoerstore_sales[[#This Row],[Order Date]])</f>
        <v>2014</v>
      </c>
      <c r="X711" t="str">
        <f>"Q"&amp;ROUNDUP(MONTH(Suoerstore_sales[[#This Row],[Order Date]])/3,0)</f>
        <v>Q4</v>
      </c>
      <c r="Y711">
        <f>MONTH(Suoerstore_sales[[#This Row],[Order Date]])</f>
        <v>12</v>
      </c>
    </row>
    <row r="712" spans="1:25" x14ac:dyDescent="0.2">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t="str" cm="1">
        <f t="array" ref="V712">_xlfn.IFS(Suoerstore_sales[[#This Row],[Discount]]&lt;=0.05,"0-5%",Suoerstore_sales[[#This Row],[Discount]]&lt;=0.1,"5-10%",Suoerstore_sales[[#This Row],[Discount]]&lt;=0.2,"10-20%",TRUE,"20%+")</f>
        <v>0-5%</v>
      </c>
      <c r="W712">
        <f>YEAR(Suoerstore_sales[[#This Row],[Order Date]])</f>
        <v>2014</v>
      </c>
      <c r="X712" t="str">
        <f>"Q"&amp;ROUNDUP(MONTH(Suoerstore_sales[[#This Row],[Order Date]])/3,0)</f>
        <v>Q2</v>
      </c>
      <c r="Y712">
        <f>MONTH(Suoerstore_sales[[#This Row],[Order Date]])</f>
        <v>4</v>
      </c>
    </row>
    <row r="713" spans="1:25" x14ac:dyDescent="0.2">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t="str" cm="1">
        <f t="array" ref="V713">_xlfn.IFS(Suoerstore_sales[[#This Row],[Discount]]&lt;=0.05,"0-5%",Suoerstore_sales[[#This Row],[Discount]]&lt;=0.1,"5-10%",Suoerstore_sales[[#This Row],[Discount]]&lt;=0.2,"10-20%",TRUE,"20%+")</f>
        <v>10-20%</v>
      </c>
      <c r="W713">
        <f>YEAR(Suoerstore_sales[[#This Row],[Order Date]])</f>
        <v>2017</v>
      </c>
      <c r="X713" t="str">
        <f>"Q"&amp;ROUNDUP(MONTH(Suoerstore_sales[[#This Row],[Order Date]])/3,0)</f>
        <v>Q3</v>
      </c>
      <c r="Y713">
        <f>MONTH(Suoerstore_sales[[#This Row],[Order Date]])</f>
        <v>9</v>
      </c>
    </row>
    <row r="714" spans="1:25" x14ac:dyDescent="0.2">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t="str" cm="1">
        <f t="array" ref="V714">_xlfn.IFS(Suoerstore_sales[[#This Row],[Discount]]&lt;=0.05,"0-5%",Suoerstore_sales[[#This Row],[Discount]]&lt;=0.1,"5-10%",Suoerstore_sales[[#This Row],[Discount]]&lt;=0.2,"10-20%",TRUE,"20%+")</f>
        <v>0-5%</v>
      </c>
      <c r="W714">
        <f>YEAR(Suoerstore_sales[[#This Row],[Order Date]])</f>
        <v>2017</v>
      </c>
      <c r="X714" t="str">
        <f>"Q"&amp;ROUNDUP(MONTH(Suoerstore_sales[[#This Row],[Order Date]])/3,0)</f>
        <v>Q2</v>
      </c>
      <c r="Y714">
        <f>MONTH(Suoerstore_sales[[#This Row],[Order Date]])</f>
        <v>5</v>
      </c>
    </row>
    <row r="715" spans="1:25" x14ac:dyDescent="0.2">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t="str" cm="1">
        <f t="array" ref="V715">_xlfn.IFS(Suoerstore_sales[[#This Row],[Discount]]&lt;=0.05,"0-5%",Suoerstore_sales[[#This Row],[Discount]]&lt;=0.1,"5-10%",Suoerstore_sales[[#This Row],[Discount]]&lt;=0.2,"10-20%",TRUE,"20%+")</f>
        <v>0-5%</v>
      </c>
      <c r="W715">
        <f>YEAR(Suoerstore_sales[[#This Row],[Order Date]])</f>
        <v>2017</v>
      </c>
      <c r="X715" t="str">
        <f>"Q"&amp;ROUNDUP(MONTH(Suoerstore_sales[[#This Row],[Order Date]])/3,0)</f>
        <v>Q2</v>
      </c>
      <c r="Y715">
        <f>MONTH(Suoerstore_sales[[#This Row],[Order Date]])</f>
        <v>5</v>
      </c>
    </row>
    <row r="716" spans="1:25" x14ac:dyDescent="0.2">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t="str" cm="1">
        <f t="array" ref="V716">_xlfn.IFS(Suoerstore_sales[[#This Row],[Discount]]&lt;=0.05,"0-5%",Suoerstore_sales[[#This Row],[Discount]]&lt;=0.1,"5-10%",Suoerstore_sales[[#This Row],[Discount]]&lt;=0.2,"10-20%",TRUE,"20%+")</f>
        <v>0-5%</v>
      </c>
      <c r="W716">
        <f>YEAR(Suoerstore_sales[[#This Row],[Order Date]])</f>
        <v>2017</v>
      </c>
      <c r="X716" t="str">
        <f>"Q"&amp;ROUNDUP(MONTH(Suoerstore_sales[[#This Row],[Order Date]])/3,0)</f>
        <v>Q2</v>
      </c>
      <c r="Y716">
        <f>MONTH(Suoerstore_sales[[#This Row],[Order Date]])</f>
        <v>5</v>
      </c>
    </row>
    <row r="717" spans="1:25" x14ac:dyDescent="0.2">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t="str" cm="1">
        <f t="array" ref="V717">_xlfn.IFS(Suoerstore_sales[[#This Row],[Discount]]&lt;=0.05,"0-5%",Suoerstore_sales[[#This Row],[Discount]]&lt;=0.1,"5-10%",Suoerstore_sales[[#This Row],[Discount]]&lt;=0.2,"10-20%",TRUE,"20%+")</f>
        <v>10-20%</v>
      </c>
      <c r="W717">
        <f>YEAR(Suoerstore_sales[[#This Row],[Order Date]])</f>
        <v>2014</v>
      </c>
      <c r="X717" t="str">
        <f>"Q"&amp;ROUNDUP(MONTH(Suoerstore_sales[[#This Row],[Order Date]])/3,0)</f>
        <v>Q3</v>
      </c>
      <c r="Y717">
        <f>MONTH(Suoerstore_sales[[#This Row],[Order Date]])</f>
        <v>7</v>
      </c>
    </row>
    <row r="718" spans="1:25" x14ac:dyDescent="0.2">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t="str" cm="1">
        <f t="array" ref="V718">_xlfn.IFS(Suoerstore_sales[[#This Row],[Discount]]&lt;=0.05,"0-5%",Suoerstore_sales[[#This Row],[Discount]]&lt;=0.1,"5-10%",Suoerstore_sales[[#This Row],[Discount]]&lt;=0.2,"10-20%",TRUE,"20%+")</f>
        <v>0-5%</v>
      </c>
      <c r="W718">
        <f>YEAR(Suoerstore_sales[[#This Row],[Order Date]])</f>
        <v>2014</v>
      </c>
      <c r="X718" t="str">
        <f>"Q"&amp;ROUNDUP(MONTH(Suoerstore_sales[[#This Row],[Order Date]])/3,0)</f>
        <v>Q1</v>
      </c>
      <c r="Y718">
        <f>MONTH(Suoerstore_sales[[#This Row],[Order Date]])</f>
        <v>1</v>
      </c>
    </row>
    <row r="719" spans="1:25" x14ac:dyDescent="0.2">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t="str" cm="1">
        <f t="array" ref="V719">_xlfn.IFS(Suoerstore_sales[[#This Row],[Discount]]&lt;=0.05,"0-5%",Suoerstore_sales[[#This Row],[Discount]]&lt;=0.1,"5-10%",Suoerstore_sales[[#This Row],[Discount]]&lt;=0.2,"10-20%",TRUE,"20%+")</f>
        <v>10-20%</v>
      </c>
      <c r="W719">
        <f>YEAR(Suoerstore_sales[[#This Row],[Order Date]])</f>
        <v>2017</v>
      </c>
      <c r="X719" t="str">
        <f>"Q"&amp;ROUNDUP(MONTH(Suoerstore_sales[[#This Row],[Order Date]])/3,0)</f>
        <v>Q3</v>
      </c>
      <c r="Y719">
        <f>MONTH(Suoerstore_sales[[#This Row],[Order Date]])</f>
        <v>9</v>
      </c>
    </row>
    <row r="720" spans="1:25" x14ac:dyDescent="0.2">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t="str" cm="1">
        <f t="array" ref="V720">_xlfn.IFS(Suoerstore_sales[[#This Row],[Discount]]&lt;=0.05,"0-5%",Suoerstore_sales[[#This Row],[Discount]]&lt;=0.1,"5-10%",Suoerstore_sales[[#This Row],[Discount]]&lt;=0.2,"10-20%",TRUE,"20%+")</f>
        <v>10-20%</v>
      </c>
      <c r="W720">
        <f>YEAR(Suoerstore_sales[[#This Row],[Order Date]])</f>
        <v>2014</v>
      </c>
      <c r="X720" t="str">
        <f>"Q"&amp;ROUNDUP(MONTH(Suoerstore_sales[[#This Row],[Order Date]])/3,0)</f>
        <v>Q2</v>
      </c>
      <c r="Y720">
        <f>MONTH(Suoerstore_sales[[#This Row],[Order Date]])</f>
        <v>6</v>
      </c>
    </row>
    <row r="721" spans="1:25" x14ac:dyDescent="0.2">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t="str" cm="1">
        <f t="array" ref="V721">_xlfn.IFS(Suoerstore_sales[[#This Row],[Discount]]&lt;=0.05,"0-5%",Suoerstore_sales[[#This Row],[Discount]]&lt;=0.1,"5-10%",Suoerstore_sales[[#This Row],[Discount]]&lt;=0.2,"10-20%",TRUE,"20%+")</f>
        <v>0-5%</v>
      </c>
      <c r="W721">
        <f>YEAR(Suoerstore_sales[[#This Row],[Order Date]])</f>
        <v>2014</v>
      </c>
      <c r="X721" t="str">
        <f>"Q"&amp;ROUNDUP(MONTH(Suoerstore_sales[[#This Row],[Order Date]])/3,0)</f>
        <v>Q2</v>
      </c>
      <c r="Y721">
        <f>MONTH(Suoerstore_sales[[#This Row],[Order Date]])</f>
        <v>6</v>
      </c>
    </row>
    <row r="722" spans="1:25" x14ac:dyDescent="0.2">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t="str" cm="1">
        <f t="array" ref="V722">_xlfn.IFS(Suoerstore_sales[[#This Row],[Discount]]&lt;=0.05,"0-5%",Suoerstore_sales[[#This Row],[Discount]]&lt;=0.1,"5-10%",Suoerstore_sales[[#This Row],[Discount]]&lt;=0.2,"10-20%",TRUE,"20%+")</f>
        <v>0-5%</v>
      </c>
      <c r="W722">
        <f>YEAR(Suoerstore_sales[[#This Row],[Order Date]])</f>
        <v>2016</v>
      </c>
      <c r="X722" t="str">
        <f>"Q"&amp;ROUNDUP(MONTH(Suoerstore_sales[[#This Row],[Order Date]])/3,0)</f>
        <v>Q1</v>
      </c>
      <c r="Y722">
        <f>MONTH(Suoerstore_sales[[#This Row],[Order Date]])</f>
        <v>2</v>
      </c>
    </row>
    <row r="723" spans="1:25" x14ac:dyDescent="0.2">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t="str" cm="1">
        <f t="array" ref="V723">_xlfn.IFS(Suoerstore_sales[[#This Row],[Discount]]&lt;=0.05,"0-5%",Suoerstore_sales[[#This Row],[Discount]]&lt;=0.1,"5-10%",Suoerstore_sales[[#This Row],[Discount]]&lt;=0.2,"10-20%",TRUE,"20%+")</f>
        <v>0-5%</v>
      </c>
      <c r="W723">
        <f>YEAR(Suoerstore_sales[[#This Row],[Order Date]])</f>
        <v>2016</v>
      </c>
      <c r="X723" t="str">
        <f>"Q"&amp;ROUNDUP(MONTH(Suoerstore_sales[[#This Row],[Order Date]])/3,0)</f>
        <v>Q4</v>
      </c>
      <c r="Y723">
        <f>MONTH(Suoerstore_sales[[#This Row],[Order Date]])</f>
        <v>12</v>
      </c>
    </row>
    <row r="724" spans="1:25" x14ac:dyDescent="0.2">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t="str" cm="1">
        <f t="array" ref="V724">_xlfn.IFS(Suoerstore_sales[[#This Row],[Discount]]&lt;=0.05,"0-5%",Suoerstore_sales[[#This Row],[Discount]]&lt;=0.1,"5-10%",Suoerstore_sales[[#This Row],[Discount]]&lt;=0.2,"10-20%",TRUE,"20%+")</f>
        <v>0-5%</v>
      </c>
      <c r="W724">
        <f>YEAR(Suoerstore_sales[[#This Row],[Order Date]])</f>
        <v>2016</v>
      </c>
      <c r="X724" t="str">
        <f>"Q"&amp;ROUNDUP(MONTH(Suoerstore_sales[[#This Row],[Order Date]])/3,0)</f>
        <v>Q4</v>
      </c>
      <c r="Y724">
        <f>MONTH(Suoerstore_sales[[#This Row],[Order Date]])</f>
        <v>12</v>
      </c>
    </row>
    <row r="725" spans="1:25" x14ac:dyDescent="0.2">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t="str" cm="1">
        <f t="array" ref="V725">_xlfn.IFS(Suoerstore_sales[[#This Row],[Discount]]&lt;=0.05,"0-5%",Suoerstore_sales[[#This Row],[Discount]]&lt;=0.1,"5-10%",Suoerstore_sales[[#This Row],[Discount]]&lt;=0.2,"10-20%",TRUE,"20%+")</f>
        <v>10-20%</v>
      </c>
      <c r="W725">
        <f>YEAR(Suoerstore_sales[[#This Row],[Order Date]])</f>
        <v>2014</v>
      </c>
      <c r="X725" t="str">
        <f>"Q"&amp;ROUNDUP(MONTH(Suoerstore_sales[[#This Row],[Order Date]])/3,0)</f>
        <v>Q4</v>
      </c>
      <c r="Y725">
        <f>MONTH(Suoerstore_sales[[#This Row],[Order Date]])</f>
        <v>10</v>
      </c>
    </row>
    <row r="726" spans="1:25" x14ac:dyDescent="0.2">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t="str" cm="1">
        <f t="array" ref="V726">_xlfn.IFS(Suoerstore_sales[[#This Row],[Discount]]&lt;=0.05,"0-5%",Suoerstore_sales[[#This Row],[Discount]]&lt;=0.1,"5-10%",Suoerstore_sales[[#This Row],[Discount]]&lt;=0.2,"10-20%",TRUE,"20%+")</f>
        <v>10-20%</v>
      </c>
      <c r="W726">
        <f>YEAR(Suoerstore_sales[[#This Row],[Order Date]])</f>
        <v>2016</v>
      </c>
      <c r="X726" t="str">
        <f>"Q"&amp;ROUNDUP(MONTH(Suoerstore_sales[[#This Row],[Order Date]])/3,0)</f>
        <v>Q3</v>
      </c>
      <c r="Y726">
        <f>MONTH(Suoerstore_sales[[#This Row],[Order Date]])</f>
        <v>7</v>
      </c>
    </row>
    <row r="727" spans="1:25" x14ac:dyDescent="0.2">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t="str" cm="1">
        <f t="array" ref="V727">_xlfn.IFS(Suoerstore_sales[[#This Row],[Discount]]&lt;=0.05,"0-5%",Suoerstore_sales[[#This Row],[Discount]]&lt;=0.1,"5-10%",Suoerstore_sales[[#This Row],[Discount]]&lt;=0.2,"10-20%",TRUE,"20%+")</f>
        <v>10-20%</v>
      </c>
      <c r="W727">
        <f>YEAR(Suoerstore_sales[[#This Row],[Order Date]])</f>
        <v>2017</v>
      </c>
      <c r="X727" t="str">
        <f>"Q"&amp;ROUNDUP(MONTH(Suoerstore_sales[[#This Row],[Order Date]])/3,0)</f>
        <v>Q3</v>
      </c>
      <c r="Y727">
        <f>MONTH(Suoerstore_sales[[#This Row],[Order Date]])</f>
        <v>9</v>
      </c>
    </row>
    <row r="728" spans="1:25" x14ac:dyDescent="0.2">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t="str" cm="1">
        <f t="array" ref="V728">_xlfn.IFS(Suoerstore_sales[[#This Row],[Discount]]&lt;=0.05,"0-5%",Suoerstore_sales[[#This Row],[Discount]]&lt;=0.1,"5-10%",Suoerstore_sales[[#This Row],[Discount]]&lt;=0.2,"10-20%",TRUE,"20%+")</f>
        <v>10-20%</v>
      </c>
      <c r="W728">
        <f>YEAR(Suoerstore_sales[[#This Row],[Order Date]])</f>
        <v>2017</v>
      </c>
      <c r="X728" t="str">
        <f>"Q"&amp;ROUNDUP(MONTH(Suoerstore_sales[[#This Row],[Order Date]])/3,0)</f>
        <v>Q3</v>
      </c>
      <c r="Y728">
        <f>MONTH(Suoerstore_sales[[#This Row],[Order Date]])</f>
        <v>9</v>
      </c>
    </row>
    <row r="729" spans="1:25" x14ac:dyDescent="0.2">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t="str" cm="1">
        <f t="array" ref="V729">_xlfn.IFS(Suoerstore_sales[[#This Row],[Discount]]&lt;=0.05,"0-5%",Suoerstore_sales[[#This Row],[Discount]]&lt;=0.1,"5-10%",Suoerstore_sales[[#This Row],[Discount]]&lt;=0.2,"10-20%",TRUE,"20%+")</f>
        <v>0-5%</v>
      </c>
      <c r="W729">
        <f>YEAR(Suoerstore_sales[[#This Row],[Order Date]])</f>
        <v>2016</v>
      </c>
      <c r="X729" t="str">
        <f>"Q"&amp;ROUNDUP(MONTH(Suoerstore_sales[[#This Row],[Order Date]])/3,0)</f>
        <v>Q4</v>
      </c>
      <c r="Y729">
        <f>MONTH(Suoerstore_sales[[#This Row],[Order Date]])</f>
        <v>12</v>
      </c>
    </row>
    <row r="730" spans="1:25" x14ac:dyDescent="0.2">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t="str" cm="1">
        <f t="array" ref="V730">_xlfn.IFS(Suoerstore_sales[[#This Row],[Discount]]&lt;=0.05,"0-5%",Suoerstore_sales[[#This Row],[Discount]]&lt;=0.1,"5-10%",Suoerstore_sales[[#This Row],[Discount]]&lt;=0.2,"10-20%",TRUE,"20%+")</f>
        <v>20%+</v>
      </c>
      <c r="W730">
        <f>YEAR(Suoerstore_sales[[#This Row],[Order Date]])</f>
        <v>2016</v>
      </c>
      <c r="X730" t="str">
        <f>"Q"&amp;ROUNDUP(MONTH(Suoerstore_sales[[#This Row],[Order Date]])/3,0)</f>
        <v>Q4</v>
      </c>
      <c r="Y730">
        <f>MONTH(Suoerstore_sales[[#This Row],[Order Date]])</f>
        <v>12</v>
      </c>
    </row>
    <row r="731" spans="1:25" x14ac:dyDescent="0.2">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t="str" cm="1">
        <f t="array" ref="V731">_xlfn.IFS(Suoerstore_sales[[#This Row],[Discount]]&lt;=0.05,"0-5%",Suoerstore_sales[[#This Row],[Discount]]&lt;=0.1,"5-10%",Suoerstore_sales[[#This Row],[Discount]]&lt;=0.2,"10-20%",TRUE,"20%+")</f>
        <v>0-5%</v>
      </c>
      <c r="W731">
        <f>YEAR(Suoerstore_sales[[#This Row],[Order Date]])</f>
        <v>2016</v>
      </c>
      <c r="X731" t="str">
        <f>"Q"&amp;ROUNDUP(MONTH(Suoerstore_sales[[#This Row],[Order Date]])/3,0)</f>
        <v>Q4</v>
      </c>
      <c r="Y731">
        <f>MONTH(Suoerstore_sales[[#This Row],[Order Date]])</f>
        <v>12</v>
      </c>
    </row>
    <row r="732" spans="1:25" x14ac:dyDescent="0.2">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t="str" cm="1">
        <f t="array" ref="V732">_xlfn.IFS(Suoerstore_sales[[#This Row],[Discount]]&lt;=0.05,"0-5%",Suoerstore_sales[[#This Row],[Discount]]&lt;=0.1,"5-10%",Suoerstore_sales[[#This Row],[Discount]]&lt;=0.2,"10-20%",TRUE,"20%+")</f>
        <v>5-10%</v>
      </c>
      <c r="W732">
        <f>YEAR(Suoerstore_sales[[#This Row],[Order Date]])</f>
        <v>2016</v>
      </c>
      <c r="X732" t="str">
        <f>"Q"&amp;ROUNDUP(MONTH(Suoerstore_sales[[#This Row],[Order Date]])/3,0)</f>
        <v>Q4</v>
      </c>
      <c r="Y732">
        <f>MONTH(Suoerstore_sales[[#This Row],[Order Date]])</f>
        <v>12</v>
      </c>
    </row>
    <row r="733" spans="1:25" x14ac:dyDescent="0.2">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t="str" cm="1">
        <f t="array" ref="V733">_xlfn.IFS(Suoerstore_sales[[#This Row],[Discount]]&lt;=0.05,"0-5%",Suoerstore_sales[[#This Row],[Discount]]&lt;=0.1,"5-10%",Suoerstore_sales[[#This Row],[Discount]]&lt;=0.2,"10-20%",TRUE,"20%+")</f>
        <v>0-5%</v>
      </c>
      <c r="W733">
        <f>YEAR(Suoerstore_sales[[#This Row],[Order Date]])</f>
        <v>2016</v>
      </c>
      <c r="X733" t="str">
        <f>"Q"&amp;ROUNDUP(MONTH(Suoerstore_sales[[#This Row],[Order Date]])/3,0)</f>
        <v>Q4</v>
      </c>
      <c r="Y733">
        <f>MONTH(Suoerstore_sales[[#This Row],[Order Date]])</f>
        <v>12</v>
      </c>
    </row>
    <row r="734" spans="1:25" x14ac:dyDescent="0.2">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t="str" cm="1">
        <f t="array" ref="V734">_xlfn.IFS(Suoerstore_sales[[#This Row],[Discount]]&lt;=0.05,"0-5%",Suoerstore_sales[[#This Row],[Discount]]&lt;=0.1,"5-10%",Suoerstore_sales[[#This Row],[Discount]]&lt;=0.2,"10-20%",TRUE,"20%+")</f>
        <v>0-5%</v>
      </c>
      <c r="W734">
        <f>YEAR(Suoerstore_sales[[#This Row],[Order Date]])</f>
        <v>2017</v>
      </c>
      <c r="X734" t="str">
        <f>"Q"&amp;ROUNDUP(MONTH(Suoerstore_sales[[#This Row],[Order Date]])/3,0)</f>
        <v>Q1</v>
      </c>
      <c r="Y734">
        <f>MONTH(Suoerstore_sales[[#This Row],[Order Date]])</f>
        <v>1</v>
      </c>
    </row>
    <row r="735" spans="1:25" x14ac:dyDescent="0.2">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t="str" cm="1">
        <f t="array" ref="V735">_xlfn.IFS(Suoerstore_sales[[#This Row],[Discount]]&lt;=0.05,"0-5%",Suoerstore_sales[[#This Row],[Discount]]&lt;=0.1,"5-10%",Suoerstore_sales[[#This Row],[Discount]]&lt;=0.2,"10-20%",TRUE,"20%+")</f>
        <v>0-5%</v>
      </c>
      <c r="W735">
        <f>YEAR(Suoerstore_sales[[#This Row],[Order Date]])</f>
        <v>2017</v>
      </c>
      <c r="X735" t="str">
        <f>"Q"&amp;ROUNDUP(MONTH(Suoerstore_sales[[#This Row],[Order Date]])/3,0)</f>
        <v>Q1</v>
      </c>
      <c r="Y735">
        <f>MONTH(Suoerstore_sales[[#This Row],[Order Date]])</f>
        <v>1</v>
      </c>
    </row>
    <row r="736" spans="1:25" x14ac:dyDescent="0.2">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t="str" cm="1">
        <f t="array" ref="V736">_xlfn.IFS(Suoerstore_sales[[#This Row],[Discount]]&lt;=0.05,"0-5%",Suoerstore_sales[[#This Row],[Discount]]&lt;=0.1,"5-10%",Suoerstore_sales[[#This Row],[Discount]]&lt;=0.2,"10-20%",TRUE,"20%+")</f>
        <v>10-20%</v>
      </c>
      <c r="W736">
        <f>YEAR(Suoerstore_sales[[#This Row],[Order Date]])</f>
        <v>2017</v>
      </c>
      <c r="X736" t="str">
        <f>"Q"&amp;ROUNDUP(MONTH(Suoerstore_sales[[#This Row],[Order Date]])/3,0)</f>
        <v>Q1</v>
      </c>
      <c r="Y736">
        <f>MONTH(Suoerstore_sales[[#This Row],[Order Date]])</f>
        <v>1</v>
      </c>
    </row>
    <row r="737" spans="1:25" x14ac:dyDescent="0.2">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t="str" cm="1">
        <f t="array" ref="V737">_xlfn.IFS(Suoerstore_sales[[#This Row],[Discount]]&lt;=0.05,"0-5%",Suoerstore_sales[[#This Row],[Discount]]&lt;=0.1,"5-10%",Suoerstore_sales[[#This Row],[Discount]]&lt;=0.2,"10-20%",TRUE,"20%+")</f>
        <v>10-20%</v>
      </c>
      <c r="W737">
        <f>YEAR(Suoerstore_sales[[#This Row],[Order Date]])</f>
        <v>2017</v>
      </c>
      <c r="X737" t="str">
        <f>"Q"&amp;ROUNDUP(MONTH(Suoerstore_sales[[#This Row],[Order Date]])/3,0)</f>
        <v>Q1</v>
      </c>
      <c r="Y737">
        <f>MONTH(Suoerstore_sales[[#This Row],[Order Date]])</f>
        <v>1</v>
      </c>
    </row>
    <row r="738" spans="1:25" x14ac:dyDescent="0.2">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t="str" cm="1">
        <f t="array" ref="V738">_xlfn.IFS(Suoerstore_sales[[#This Row],[Discount]]&lt;=0.05,"0-5%",Suoerstore_sales[[#This Row],[Discount]]&lt;=0.1,"5-10%",Suoerstore_sales[[#This Row],[Discount]]&lt;=0.2,"10-20%",TRUE,"20%+")</f>
        <v>0-5%</v>
      </c>
      <c r="W738">
        <f>YEAR(Suoerstore_sales[[#This Row],[Order Date]])</f>
        <v>2017</v>
      </c>
      <c r="X738" t="str">
        <f>"Q"&amp;ROUNDUP(MONTH(Suoerstore_sales[[#This Row],[Order Date]])/3,0)</f>
        <v>Q1</v>
      </c>
      <c r="Y738">
        <f>MONTH(Suoerstore_sales[[#This Row],[Order Date]])</f>
        <v>1</v>
      </c>
    </row>
    <row r="739" spans="1:25" x14ac:dyDescent="0.2">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t="str" cm="1">
        <f t="array" ref="V739">_xlfn.IFS(Suoerstore_sales[[#This Row],[Discount]]&lt;=0.05,"0-5%",Suoerstore_sales[[#This Row],[Discount]]&lt;=0.1,"5-10%",Suoerstore_sales[[#This Row],[Discount]]&lt;=0.2,"10-20%",TRUE,"20%+")</f>
        <v>10-20%</v>
      </c>
      <c r="W739">
        <f>YEAR(Suoerstore_sales[[#This Row],[Order Date]])</f>
        <v>2017</v>
      </c>
      <c r="X739" t="str">
        <f>"Q"&amp;ROUNDUP(MONTH(Suoerstore_sales[[#This Row],[Order Date]])/3,0)</f>
        <v>Q1</v>
      </c>
      <c r="Y739">
        <f>MONTH(Suoerstore_sales[[#This Row],[Order Date]])</f>
        <v>1</v>
      </c>
    </row>
    <row r="740" spans="1:25" x14ac:dyDescent="0.2">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t="str" cm="1">
        <f t="array" ref="V740">_xlfn.IFS(Suoerstore_sales[[#This Row],[Discount]]&lt;=0.05,"0-5%",Suoerstore_sales[[#This Row],[Discount]]&lt;=0.1,"5-10%",Suoerstore_sales[[#This Row],[Discount]]&lt;=0.2,"10-20%",TRUE,"20%+")</f>
        <v>0-5%</v>
      </c>
      <c r="W740">
        <f>YEAR(Suoerstore_sales[[#This Row],[Order Date]])</f>
        <v>2014</v>
      </c>
      <c r="X740" t="str">
        <f>"Q"&amp;ROUNDUP(MONTH(Suoerstore_sales[[#This Row],[Order Date]])/3,0)</f>
        <v>Q3</v>
      </c>
      <c r="Y740">
        <f>MONTH(Suoerstore_sales[[#This Row],[Order Date]])</f>
        <v>9</v>
      </c>
    </row>
    <row r="741" spans="1:25" x14ac:dyDescent="0.2">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t="str" cm="1">
        <f t="array" ref="V741">_xlfn.IFS(Suoerstore_sales[[#This Row],[Discount]]&lt;=0.05,"0-5%",Suoerstore_sales[[#This Row],[Discount]]&lt;=0.1,"5-10%",Suoerstore_sales[[#This Row],[Discount]]&lt;=0.2,"10-20%",TRUE,"20%+")</f>
        <v>10-20%</v>
      </c>
      <c r="W741">
        <f>YEAR(Suoerstore_sales[[#This Row],[Order Date]])</f>
        <v>2014</v>
      </c>
      <c r="X741" t="str">
        <f>"Q"&amp;ROUNDUP(MONTH(Suoerstore_sales[[#This Row],[Order Date]])/3,0)</f>
        <v>Q1</v>
      </c>
      <c r="Y741">
        <f>MONTH(Suoerstore_sales[[#This Row],[Order Date]])</f>
        <v>1</v>
      </c>
    </row>
    <row r="742" spans="1:25" x14ac:dyDescent="0.2">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t="str" cm="1">
        <f t="array" ref="V742">_xlfn.IFS(Suoerstore_sales[[#This Row],[Discount]]&lt;=0.05,"0-5%",Suoerstore_sales[[#This Row],[Discount]]&lt;=0.1,"5-10%",Suoerstore_sales[[#This Row],[Discount]]&lt;=0.2,"10-20%",TRUE,"20%+")</f>
        <v>10-20%</v>
      </c>
      <c r="W742">
        <f>YEAR(Suoerstore_sales[[#This Row],[Order Date]])</f>
        <v>2014</v>
      </c>
      <c r="X742" t="str">
        <f>"Q"&amp;ROUNDUP(MONTH(Suoerstore_sales[[#This Row],[Order Date]])/3,0)</f>
        <v>Q1</v>
      </c>
      <c r="Y742">
        <f>MONTH(Suoerstore_sales[[#This Row],[Order Date]])</f>
        <v>1</v>
      </c>
    </row>
    <row r="743" spans="1:25" x14ac:dyDescent="0.2">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t="str" cm="1">
        <f t="array" ref="V743">_xlfn.IFS(Suoerstore_sales[[#This Row],[Discount]]&lt;=0.05,"0-5%",Suoerstore_sales[[#This Row],[Discount]]&lt;=0.1,"5-10%",Suoerstore_sales[[#This Row],[Discount]]&lt;=0.2,"10-20%",TRUE,"20%+")</f>
        <v>20%+</v>
      </c>
      <c r="W743">
        <f>YEAR(Suoerstore_sales[[#This Row],[Order Date]])</f>
        <v>2014</v>
      </c>
      <c r="X743" t="str">
        <f>"Q"&amp;ROUNDUP(MONTH(Suoerstore_sales[[#This Row],[Order Date]])/3,0)</f>
        <v>Q1</v>
      </c>
      <c r="Y743">
        <f>MONTH(Suoerstore_sales[[#This Row],[Order Date]])</f>
        <v>1</v>
      </c>
    </row>
    <row r="744" spans="1:25" x14ac:dyDescent="0.2">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t="str" cm="1">
        <f t="array" ref="V744">_xlfn.IFS(Suoerstore_sales[[#This Row],[Discount]]&lt;=0.05,"0-5%",Suoerstore_sales[[#This Row],[Discount]]&lt;=0.1,"5-10%",Suoerstore_sales[[#This Row],[Discount]]&lt;=0.2,"10-20%",TRUE,"20%+")</f>
        <v>10-20%</v>
      </c>
      <c r="W744">
        <f>YEAR(Suoerstore_sales[[#This Row],[Order Date]])</f>
        <v>2016</v>
      </c>
      <c r="X744" t="str">
        <f>"Q"&amp;ROUNDUP(MONTH(Suoerstore_sales[[#This Row],[Order Date]])/3,0)</f>
        <v>Q3</v>
      </c>
      <c r="Y744">
        <f>MONTH(Suoerstore_sales[[#This Row],[Order Date]])</f>
        <v>8</v>
      </c>
    </row>
    <row r="745" spans="1:25" x14ac:dyDescent="0.2">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t="str" cm="1">
        <f t="array" ref="V745">_xlfn.IFS(Suoerstore_sales[[#This Row],[Discount]]&lt;=0.05,"0-5%",Suoerstore_sales[[#This Row],[Discount]]&lt;=0.1,"5-10%",Suoerstore_sales[[#This Row],[Discount]]&lt;=0.2,"10-20%",TRUE,"20%+")</f>
        <v>10-20%</v>
      </c>
      <c r="W745">
        <f>YEAR(Suoerstore_sales[[#This Row],[Order Date]])</f>
        <v>2016</v>
      </c>
      <c r="X745" t="str">
        <f>"Q"&amp;ROUNDUP(MONTH(Suoerstore_sales[[#This Row],[Order Date]])/3,0)</f>
        <v>Q3</v>
      </c>
      <c r="Y745">
        <f>MONTH(Suoerstore_sales[[#This Row],[Order Date]])</f>
        <v>8</v>
      </c>
    </row>
    <row r="746" spans="1:25" x14ac:dyDescent="0.2">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t="str" cm="1">
        <f t="array" ref="V746">_xlfn.IFS(Suoerstore_sales[[#This Row],[Discount]]&lt;=0.05,"0-5%",Suoerstore_sales[[#This Row],[Discount]]&lt;=0.1,"5-10%",Suoerstore_sales[[#This Row],[Discount]]&lt;=0.2,"10-20%",TRUE,"20%+")</f>
        <v>10-20%</v>
      </c>
      <c r="W746">
        <f>YEAR(Suoerstore_sales[[#This Row],[Order Date]])</f>
        <v>2016</v>
      </c>
      <c r="X746" t="str">
        <f>"Q"&amp;ROUNDUP(MONTH(Suoerstore_sales[[#This Row],[Order Date]])/3,0)</f>
        <v>Q3</v>
      </c>
      <c r="Y746">
        <f>MONTH(Suoerstore_sales[[#This Row],[Order Date]])</f>
        <v>8</v>
      </c>
    </row>
    <row r="747" spans="1:25" x14ac:dyDescent="0.2">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t="str" cm="1">
        <f t="array" ref="V747">_xlfn.IFS(Suoerstore_sales[[#This Row],[Discount]]&lt;=0.05,"0-5%",Suoerstore_sales[[#This Row],[Discount]]&lt;=0.1,"5-10%",Suoerstore_sales[[#This Row],[Discount]]&lt;=0.2,"10-20%",TRUE,"20%+")</f>
        <v>10-20%</v>
      </c>
      <c r="W747">
        <f>YEAR(Suoerstore_sales[[#This Row],[Order Date]])</f>
        <v>2016</v>
      </c>
      <c r="X747" t="str">
        <f>"Q"&amp;ROUNDUP(MONTH(Suoerstore_sales[[#This Row],[Order Date]])/3,0)</f>
        <v>Q3</v>
      </c>
      <c r="Y747">
        <f>MONTH(Suoerstore_sales[[#This Row],[Order Date]])</f>
        <v>8</v>
      </c>
    </row>
    <row r="748" spans="1:25" x14ac:dyDescent="0.2">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t="str" cm="1">
        <f t="array" ref="V748">_xlfn.IFS(Suoerstore_sales[[#This Row],[Discount]]&lt;=0.05,"0-5%",Suoerstore_sales[[#This Row],[Discount]]&lt;=0.1,"5-10%",Suoerstore_sales[[#This Row],[Discount]]&lt;=0.2,"10-20%",TRUE,"20%+")</f>
        <v>10-20%</v>
      </c>
      <c r="W748">
        <f>YEAR(Suoerstore_sales[[#This Row],[Order Date]])</f>
        <v>2014</v>
      </c>
      <c r="X748" t="str">
        <f>"Q"&amp;ROUNDUP(MONTH(Suoerstore_sales[[#This Row],[Order Date]])/3,0)</f>
        <v>Q2</v>
      </c>
      <c r="Y748">
        <f>MONTH(Suoerstore_sales[[#This Row],[Order Date]])</f>
        <v>5</v>
      </c>
    </row>
    <row r="749" spans="1:25" x14ac:dyDescent="0.2">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t="str" cm="1">
        <f t="array" ref="V749">_xlfn.IFS(Suoerstore_sales[[#This Row],[Discount]]&lt;=0.05,"0-5%",Suoerstore_sales[[#This Row],[Discount]]&lt;=0.1,"5-10%",Suoerstore_sales[[#This Row],[Discount]]&lt;=0.2,"10-20%",TRUE,"20%+")</f>
        <v>0-5%</v>
      </c>
      <c r="W749">
        <f>YEAR(Suoerstore_sales[[#This Row],[Order Date]])</f>
        <v>2014</v>
      </c>
      <c r="X749" t="str">
        <f>"Q"&amp;ROUNDUP(MONTH(Suoerstore_sales[[#This Row],[Order Date]])/3,0)</f>
        <v>Q2</v>
      </c>
      <c r="Y749">
        <f>MONTH(Suoerstore_sales[[#This Row],[Order Date]])</f>
        <v>5</v>
      </c>
    </row>
    <row r="750" spans="1:25" x14ac:dyDescent="0.2">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t="str" cm="1">
        <f t="array" ref="V750">_xlfn.IFS(Suoerstore_sales[[#This Row],[Discount]]&lt;=0.05,"0-5%",Suoerstore_sales[[#This Row],[Discount]]&lt;=0.1,"5-10%",Suoerstore_sales[[#This Row],[Discount]]&lt;=0.2,"10-20%",TRUE,"20%+")</f>
        <v>10-20%</v>
      </c>
      <c r="W750">
        <f>YEAR(Suoerstore_sales[[#This Row],[Order Date]])</f>
        <v>2016</v>
      </c>
      <c r="X750" t="str">
        <f>"Q"&amp;ROUNDUP(MONTH(Suoerstore_sales[[#This Row],[Order Date]])/3,0)</f>
        <v>Q1</v>
      </c>
      <c r="Y750">
        <f>MONTH(Suoerstore_sales[[#This Row],[Order Date]])</f>
        <v>3</v>
      </c>
    </row>
    <row r="751" spans="1:25" x14ac:dyDescent="0.2">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t="str" cm="1">
        <f t="array" ref="V751">_xlfn.IFS(Suoerstore_sales[[#This Row],[Discount]]&lt;=0.05,"0-5%",Suoerstore_sales[[#This Row],[Discount]]&lt;=0.1,"5-10%",Suoerstore_sales[[#This Row],[Discount]]&lt;=0.2,"10-20%",TRUE,"20%+")</f>
        <v>0-5%</v>
      </c>
      <c r="W751">
        <f>YEAR(Suoerstore_sales[[#This Row],[Order Date]])</f>
        <v>2017</v>
      </c>
      <c r="X751" t="str">
        <f>"Q"&amp;ROUNDUP(MONTH(Suoerstore_sales[[#This Row],[Order Date]])/3,0)</f>
        <v>Q4</v>
      </c>
      <c r="Y751">
        <f>MONTH(Suoerstore_sales[[#This Row],[Order Date]])</f>
        <v>10</v>
      </c>
    </row>
    <row r="752" spans="1:25" x14ac:dyDescent="0.2">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t="str" cm="1">
        <f t="array" ref="V752">_xlfn.IFS(Suoerstore_sales[[#This Row],[Discount]]&lt;=0.05,"0-5%",Suoerstore_sales[[#This Row],[Discount]]&lt;=0.1,"5-10%",Suoerstore_sales[[#This Row],[Discount]]&lt;=0.2,"10-20%",TRUE,"20%+")</f>
        <v>0-5%</v>
      </c>
      <c r="W752">
        <f>YEAR(Suoerstore_sales[[#This Row],[Order Date]])</f>
        <v>2017</v>
      </c>
      <c r="X752" t="str">
        <f>"Q"&amp;ROUNDUP(MONTH(Suoerstore_sales[[#This Row],[Order Date]])/3,0)</f>
        <v>Q4</v>
      </c>
      <c r="Y752">
        <f>MONTH(Suoerstore_sales[[#This Row],[Order Date]])</f>
        <v>10</v>
      </c>
    </row>
    <row r="753" spans="1:25" x14ac:dyDescent="0.2">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t="str" cm="1">
        <f t="array" ref="V753">_xlfn.IFS(Suoerstore_sales[[#This Row],[Discount]]&lt;=0.05,"0-5%",Suoerstore_sales[[#This Row],[Discount]]&lt;=0.1,"5-10%",Suoerstore_sales[[#This Row],[Discount]]&lt;=0.2,"10-20%",TRUE,"20%+")</f>
        <v>0-5%</v>
      </c>
      <c r="W753">
        <f>YEAR(Suoerstore_sales[[#This Row],[Order Date]])</f>
        <v>2017</v>
      </c>
      <c r="X753" t="str">
        <f>"Q"&amp;ROUNDUP(MONTH(Suoerstore_sales[[#This Row],[Order Date]])/3,0)</f>
        <v>Q4</v>
      </c>
      <c r="Y753">
        <f>MONTH(Suoerstore_sales[[#This Row],[Order Date]])</f>
        <v>10</v>
      </c>
    </row>
    <row r="754" spans="1:25" x14ac:dyDescent="0.2">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t="str" cm="1">
        <f t="array" ref="V754">_xlfn.IFS(Suoerstore_sales[[#This Row],[Discount]]&lt;=0.05,"0-5%",Suoerstore_sales[[#This Row],[Discount]]&lt;=0.1,"5-10%",Suoerstore_sales[[#This Row],[Discount]]&lt;=0.2,"10-20%",TRUE,"20%+")</f>
        <v>0-5%</v>
      </c>
      <c r="W754">
        <f>YEAR(Suoerstore_sales[[#This Row],[Order Date]])</f>
        <v>2017</v>
      </c>
      <c r="X754" t="str">
        <f>"Q"&amp;ROUNDUP(MONTH(Suoerstore_sales[[#This Row],[Order Date]])/3,0)</f>
        <v>Q4</v>
      </c>
      <c r="Y754">
        <f>MONTH(Suoerstore_sales[[#This Row],[Order Date]])</f>
        <v>10</v>
      </c>
    </row>
    <row r="755" spans="1:25" x14ac:dyDescent="0.2">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t="str" cm="1">
        <f t="array" ref="V755">_xlfn.IFS(Suoerstore_sales[[#This Row],[Discount]]&lt;=0.05,"0-5%",Suoerstore_sales[[#This Row],[Discount]]&lt;=0.1,"5-10%",Suoerstore_sales[[#This Row],[Discount]]&lt;=0.2,"10-20%",TRUE,"20%+")</f>
        <v>10-20%</v>
      </c>
      <c r="W755">
        <f>YEAR(Suoerstore_sales[[#This Row],[Order Date]])</f>
        <v>2016</v>
      </c>
      <c r="X755" t="str">
        <f>"Q"&amp;ROUNDUP(MONTH(Suoerstore_sales[[#This Row],[Order Date]])/3,0)</f>
        <v>Q2</v>
      </c>
      <c r="Y755">
        <f>MONTH(Suoerstore_sales[[#This Row],[Order Date]])</f>
        <v>4</v>
      </c>
    </row>
    <row r="756" spans="1:25" x14ac:dyDescent="0.2">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t="str" cm="1">
        <f t="array" ref="V756">_xlfn.IFS(Suoerstore_sales[[#This Row],[Discount]]&lt;=0.05,"0-5%",Suoerstore_sales[[#This Row],[Discount]]&lt;=0.1,"5-10%",Suoerstore_sales[[#This Row],[Discount]]&lt;=0.2,"10-20%",TRUE,"20%+")</f>
        <v>0-5%</v>
      </c>
      <c r="W756">
        <f>YEAR(Suoerstore_sales[[#This Row],[Order Date]])</f>
        <v>2015</v>
      </c>
      <c r="X756" t="str">
        <f>"Q"&amp;ROUNDUP(MONTH(Suoerstore_sales[[#This Row],[Order Date]])/3,0)</f>
        <v>Q4</v>
      </c>
      <c r="Y756">
        <f>MONTH(Suoerstore_sales[[#This Row],[Order Date]])</f>
        <v>12</v>
      </c>
    </row>
    <row r="757" spans="1:25" x14ac:dyDescent="0.2">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t="str" cm="1">
        <f t="array" ref="V757">_xlfn.IFS(Suoerstore_sales[[#This Row],[Discount]]&lt;=0.05,"0-5%",Suoerstore_sales[[#This Row],[Discount]]&lt;=0.1,"5-10%",Suoerstore_sales[[#This Row],[Discount]]&lt;=0.2,"10-20%",TRUE,"20%+")</f>
        <v>20%+</v>
      </c>
      <c r="W757">
        <f>YEAR(Suoerstore_sales[[#This Row],[Order Date]])</f>
        <v>2016</v>
      </c>
      <c r="X757" t="str">
        <f>"Q"&amp;ROUNDUP(MONTH(Suoerstore_sales[[#This Row],[Order Date]])/3,0)</f>
        <v>Q3</v>
      </c>
      <c r="Y757">
        <f>MONTH(Suoerstore_sales[[#This Row],[Order Date]])</f>
        <v>9</v>
      </c>
    </row>
    <row r="758" spans="1:25" x14ac:dyDescent="0.2">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t="str" cm="1">
        <f t="array" ref="V758">_xlfn.IFS(Suoerstore_sales[[#This Row],[Discount]]&lt;=0.05,"0-5%",Suoerstore_sales[[#This Row],[Discount]]&lt;=0.1,"5-10%",Suoerstore_sales[[#This Row],[Discount]]&lt;=0.2,"10-20%",TRUE,"20%+")</f>
        <v>0-5%</v>
      </c>
      <c r="W758">
        <f>YEAR(Suoerstore_sales[[#This Row],[Order Date]])</f>
        <v>2014</v>
      </c>
      <c r="X758" t="str">
        <f>"Q"&amp;ROUNDUP(MONTH(Suoerstore_sales[[#This Row],[Order Date]])/3,0)</f>
        <v>Q4</v>
      </c>
      <c r="Y758">
        <f>MONTH(Suoerstore_sales[[#This Row],[Order Date]])</f>
        <v>12</v>
      </c>
    </row>
    <row r="759" spans="1:25" x14ac:dyDescent="0.2">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t="str" cm="1">
        <f t="array" ref="V759">_xlfn.IFS(Suoerstore_sales[[#This Row],[Discount]]&lt;=0.05,"0-5%",Suoerstore_sales[[#This Row],[Discount]]&lt;=0.1,"5-10%",Suoerstore_sales[[#This Row],[Discount]]&lt;=0.2,"10-20%",TRUE,"20%+")</f>
        <v>0-5%</v>
      </c>
      <c r="W759">
        <f>YEAR(Suoerstore_sales[[#This Row],[Order Date]])</f>
        <v>2014</v>
      </c>
      <c r="X759" t="str">
        <f>"Q"&amp;ROUNDUP(MONTH(Suoerstore_sales[[#This Row],[Order Date]])/3,0)</f>
        <v>Q4</v>
      </c>
      <c r="Y759">
        <f>MONTH(Suoerstore_sales[[#This Row],[Order Date]])</f>
        <v>12</v>
      </c>
    </row>
    <row r="760" spans="1:25" x14ac:dyDescent="0.2">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t="str" cm="1">
        <f t="array" ref="V760">_xlfn.IFS(Suoerstore_sales[[#This Row],[Discount]]&lt;=0.05,"0-5%",Suoerstore_sales[[#This Row],[Discount]]&lt;=0.1,"5-10%",Suoerstore_sales[[#This Row],[Discount]]&lt;=0.2,"10-20%",TRUE,"20%+")</f>
        <v>10-20%</v>
      </c>
      <c r="W760">
        <f>YEAR(Suoerstore_sales[[#This Row],[Order Date]])</f>
        <v>2017</v>
      </c>
      <c r="X760" t="str">
        <f>"Q"&amp;ROUNDUP(MONTH(Suoerstore_sales[[#This Row],[Order Date]])/3,0)</f>
        <v>Q3</v>
      </c>
      <c r="Y760">
        <f>MONTH(Suoerstore_sales[[#This Row],[Order Date]])</f>
        <v>7</v>
      </c>
    </row>
    <row r="761" spans="1:25" x14ac:dyDescent="0.2">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t="str" cm="1">
        <f t="array" ref="V761">_xlfn.IFS(Suoerstore_sales[[#This Row],[Discount]]&lt;=0.05,"0-5%",Suoerstore_sales[[#This Row],[Discount]]&lt;=0.1,"5-10%",Suoerstore_sales[[#This Row],[Discount]]&lt;=0.2,"10-20%",TRUE,"20%+")</f>
        <v>0-5%</v>
      </c>
      <c r="W761">
        <f>YEAR(Suoerstore_sales[[#This Row],[Order Date]])</f>
        <v>2017</v>
      </c>
      <c r="X761" t="str">
        <f>"Q"&amp;ROUNDUP(MONTH(Suoerstore_sales[[#This Row],[Order Date]])/3,0)</f>
        <v>Q3</v>
      </c>
      <c r="Y761">
        <f>MONTH(Suoerstore_sales[[#This Row],[Order Date]])</f>
        <v>9</v>
      </c>
    </row>
    <row r="762" spans="1:25" x14ac:dyDescent="0.2">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t="str" cm="1">
        <f t="array" ref="V762">_xlfn.IFS(Suoerstore_sales[[#This Row],[Discount]]&lt;=0.05,"0-5%",Suoerstore_sales[[#This Row],[Discount]]&lt;=0.1,"5-10%",Suoerstore_sales[[#This Row],[Discount]]&lt;=0.2,"10-20%",TRUE,"20%+")</f>
        <v>0-5%</v>
      </c>
      <c r="W762">
        <f>YEAR(Suoerstore_sales[[#This Row],[Order Date]])</f>
        <v>2015</v>
      </c>
      <c r="X762" t="str">
        <f>"Q"&amp;ROUNDUP(MONTH(Suoerstore_sales[[#This Row],[Order Date]])/3,0)</f>
        <v>Q3</v>
      </c>
      <c r="Y762">
        <f>MONTH(Suoerstore_sales[[#This Row],[Order Date]])</f>
        <v>8</v>
      </c>
    </row>
    <row r="763" spans="1:25" x14ac:dyDescent="0.2">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t="str" cm="1">
        <f t="array" ref="V763">_xlfn.IFS(Suoerstore_sales[[#This Row],[Discount]]&lt;=0.05,"0-5%",Suoerstore_sales[[#This Row],[Discount]]&lt;=0.1,"5-10%",Suoerstore_sales[[#This Row],[Discount]]&lt;=0.2,"10-20%",TRUE,"20%+")</f>
        <v>0-5%</v>
      </c>
      <c r="W763">
        <f>YEAR(Suoerstore_sales[[#This Row],[Order Date]])</f>
        <v>2017</v>
      </c>
      <c r="X763" t="str">
        <f>"Q"&amp;ROUNDUP(MONTH(Suoerstore_sales[[#This Row],[Order Date]])/3,0)</f>
        <v>Q4</v>
      </c>
      <c r="Y763">
        <f>MONTH(Suoerstore_sales[[#This Row],[Order Date]])</f>
        <v>11</v>
      </c>
    </row>
    <row r="764" spans="1:25" x14ac:dyDescent="0.2">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t="str" cm="1">
        <f t="array" ref="V764">_xlfn.IFS(Suoerstore_sales[[#This Row],[Discount]]&lt;=0.05,"0-5%",Suoerstore_sales[[#This Row],[Discount]]&lt;=0.1,"5-10%",Suoerstore_sales[[#This Row],[Discount]]&lt;=0.2,"10-20%",TRUE,"20%+")</f>
        <v>20%+</v>
      </c>
      <c r="W764">
        <f>YEAR(Suoerstore_sales[[#This Row],[Order Date]])</f>
        <v>2015</v>
      </c>
      <c r="X764" t="str">
        <f>"Q"&amp;ROUNDUP(MONTH(Suoerstore_sales[[#This Row],[Order Date]])/3,0)</f>
        <v>Q1</v>
      </c>
      <c r="Y764">
        <f>MONTH(Suoerstore_sales[[#This Row],[Order Date]])</f>
        <v>2</v>
      </c>
    </row>
    <row r="765" spans="1:25" x14ac:dyDescent="0.2">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t="str" cm="1">
        <f t="array" ref="V765">_xlfn.IFS(Suoerstore_sales[[#This Row],[Discount]]&lt;=0.05,"0-5%",Suoerstore_sales[[#This Row],[Discount]]&lt;=0.1,"5-10%",Suoerstore_sales[[#This Row],[Discount]]&lt;=0.2,"10-20%",TRUE,"20%+")</f>
        <v>0-5%</v>
      </c>
      <c r="W765">
        <f>YEAR(Suoerstore_sales[[#This Row],[Order Date]])</f>
        <v>2014</v>
      </c>
      <c r="X765" t="str">
        <f>"Q"&amp;ROUNDUP(MONTH(Suoerstore_sales[[#This Row],[Order Date]])/3,0)</f>
        <v>Q1</v>
      </c>
      <c r="Y765">
        <f>MONTH(Suoerstore_sales[[#This Row],[Order Date]])</f>
        <v>1</v>
      </c>
    </row>
    <row r="766" spans="1:25" x14ac:dyDescent="0.2">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t="str" cm="1">
        <f t="array" ref="V766">_xlfn.IFS(Suoerstore_sales[[#This Row],[Discount]]&lt;=0.05,"0-5%",Suoerstore_sales[[#This Row],[Discount]]&lt;=0.1,"5-10%",Suoerstore_sales[[#This Row],[Discount]]&lt;=0.2,"10-20%",TRUE,"20%+")</f>
        <v>0-5%</v>
      </c>
      <c r="W766">
        <f>YEAR(Suoerstore_sales[[#This Row],[Order Date]])</f>
        <v>2014</v>
      </c>
      <c r="X766" t="str">
        <f>"Q"&amp;ROUNDUP(MONTH(Suoerstore_sales[[#This Row],[Order Date]])/3,0)</f>
        <v>Q1</v>
      </c>
      <c r="Y766">
        <f>MONTH(Suoerstore_sales[[#This Row],[Order Date]])</f>
        <v>1</v>
      </c>
    </row>
    <row r="767" spans="1:25" x14ac:dyDescent="0.2">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t="str" cm="1">
        <f t="array" ref="V767">_xlfn.IFS(Suoerstore_sales[[#This Row],[Discount]]&lt;=0.05,"0-5%",Suoerstore_sales[[#This Row],[Discount]]&lt;=0.1,"5-10%",Suoerstore_sales[[#This Row],[Discount]]&lt;=0.2,"10-20%",TRUE,"20%+")</f>
        <v>0-5%</v>
      </c>
      <c r="W767">
        <f>YEAR(Suoerstore_sales[[#This Row],[Order Date]])</f>
        <v>2014</v>
      </c>
      <c r="X767" t="str">
        <f>"Q"&amp;ROUNDUP(MONTH(Suoerstore_sales[[#This Row],[Order Date]])/3,0)</f>
        <v>Q1</v>
      </c>
      <c r="Y767">
        <f>MONTH(Suoerstore_sales[[#This Row],[Order Date]])</f>
        <v>1</v>
      </c>
    </row>
    <row r="768" spans="1:25" x14ac:dyDescent="0.2">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t="str" cm="1">
        <f t="array" ref="V768">_xlfn.IFS(Suoerstore_sales[[#This Row],[Discount]]&lt;=0.05,"0-5%",Suoerstore_sales[[#This Row],[Discount]]&lt;=0.1,"5-10%",Suoerstore_sales[[#This Row],[Discount]]&lt;=0.2,"10-20%",TRUE,"20%+")</f>
        <v>0-5%</v>
      </c>
      <c r="W768">
        <f>YEAR(Suoerstore_sales[[#This Row],[Order Date]])</f>
        <v>2014</v>
      </c>
      <c r="X768" t="str">
        <f>"Q"&amp;ROUNDUP(MONTH(Suoerstore_sales[[#This Row],[Order Date]])/3,0)</f>
        <v>Q1</v>
      </c>
      <c r="Y768">
        <f>MONTH(Suoerstore_sales[[#This Row],[Order Date]])</f>
        <v>1</v>
      </c>
    </row>
    <row r="769" spans="1:25" x14ac:dyDescent="0.2">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t="str" cm="1">
        <f t="array" ref="V769">_xlfn.IFS(Suoerstore_sales[[#This Row],[Discount]]&lt;=0.05,"0-5%",Suoerstore_sales[[#This Row],[Discount]]&lt;=0.1,"5-10%",Suoerstore_sales[[#This Row],[Discount]]&lt;=0.2,"10-20%",TRUE,"20%+")</f>
        <v>0-5%</v>
      </c>
      <c r="W769">
        <f>YEAR(Suoerstore_sales[[#This Row],[Order Date]])</f>
        <v>2014</v>
      </c>
      <c r="X769" t="str">
        <f>"Q"&amp;ROUNDUP(MONTH(Suoerstore_sales[[#This Row],[Order Date]])/3,0)</f>
        <v>Q1</v>
      </c>
      <c r="Y769">
        <f>MONTH(Suoerstore_sales[[#This Row],[Order Date]])</f>
        <v>1</v>
      </c>
    </row>
    <row r="770" spans="1:25" x14ac:dyDescent="0.2">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t="str" cm="1">
        <f t="array" ref="V770">_xlfn.IFS(Suoerstore_sales[[#This Row],[Discount]]&lt;=0.05,"0-5%",Suoerstore_sales[[#This Row],[Discount]]&lt;=0.1,"5-10%",Suoerstore_sales[[#This Row],[Discount]]&lt;=0.2,"10-20%",TRUE,"20%+")</f>
        <v>10-20%</v>
      </c>
      <c r="W770">
        <f>YEAR(Suoerstore_sales[[#This Row],[Order Date]])</f>
        <v>2014</v>
      </c>
      <c r="X770" t="str">
        <f>"Q"&amp;ROUNDUP(MONTH(Suoerstore_sales[[#This Row],[Order Date]])/3,0)</f>
        <v>Q2</v>
      </c>
      <c r="Y770">
        <f>MONTH(Suoerstore_sales[[#This Row],[Order Date]])</f>
        <v>5</v>
      </c>
    </row>
    <row r="771" spans="1:25" x14ac:dyDescent="0.2">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t="str" cm="1">
        <f t="array" ref="V771">_xlfn.IFS(Suoerstore_sales[[#This Row],[Discount]]&lt;=0.05,"0-5%",Suoerstore_sales[[#This Row],[Discount]]&lt;=0.1,"5-10%",Suoerstore_sales[[#This Row],[Discount]]&lt;=0.2,"10-20%",TRUE,"20%+")</f>
        <v>0-5%</v>
      </c>
      <c r="W771">
        <f>YEAR(Suoerstore_sales[[#This Row],[Order Date]])</f>
        <v>2016</v>
      </c>
      <c r="X771" t="str">
        <f>"Q"&amp;ROUNDUP(MONTH(Suoerstore_sales[[#This Row],[Order Date]])/3,0)</f>
        <v>Q2</v>
      </c>
      <c r="Y771">
        <f>MONTH(Suoerstore_sales[[#This Row],[Order Date]])</f>
        <v>5</v>
      </c>
    </row>
    <row r="772" spans="1:25" x14ac:dyDescent="0.2">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t="str" cm="1">
        <f t="array" ref="V772">_xlfn.IFS(Suoerstore_sales[[#This Row],[Discount]]&lt;=0.05,"0-5%",Suoerstore_sales[[#This Row],[Discount]]&lt;=0.1,"5-10%",Suoerstore_sales[[#This Row],[Discount]]&lt;=0.2,"10-20%",TRUE,"20%+")</f>
        <v>0-5%</v>
      </c>
      <c r="W772">
        <f>YEAR(Suoerstore_sales[[#This Row],[Order Date]])</f>
        <v>2017</v>
      </c>
      <c r="X772" t="str">
        <f>"Q"&amp;ROUNDUP(MONTH(Suoerstore_sales[[#This Row],[Order Date]])/3,0)</f>
        <v>Q1</v>
      </c>
      <c r="Y772">
        <f>MONTH(Suoerstore_sales[[#This Row],[Order Date]])</f>
        <v>1</v>
      </c>
    </row>
    <row r="773" spans="1:25" x14ac:dyDescent="0.2">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t="str" cm="1">
        <f t="array" ref="V773">_xlfn.IFS(Suoerstore_sales[[#This Row],[Discount]]&lt;=0.05,"0-5%",Suoerstore_sales[[#This Row],[Discount]]&lt;=0.1,"5-10%",Suoerstore_sales[[#This Row],[Discount]]&lt;=0.2,"10-20%",TRUE,"20%+")</f>
        <v>0-5%</v>
      </c>
      <c r="W773">
        <f>YEAR(Suoerstore_sales[[#This Row],[Order Date]])</f>
        <v>2017</v>
      </c>
      <c r="X773" t="str">
        <f>"Q"&amp;ROUNDUP(MONTH(Suoerstore_sales[[#This Row],[Order Date]])/3,0)</f>
        <v>Q1</v>
      </c>
      <c r="Y773">
        <f>MONTH(Suoerstore_sales[[#This Row],[Order Date]])</f>
        <v>1</v>
      </c>
    </row>
    <row r="774" spans="1:25" x14ac:dyDescent="0.2">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t="str" cm="1">
        <f t="array" ref="V774">_xlfn.IFS(Suoerstore_sales[[#This Row],[Discount]]&lt;=0.05,"0-5%",Suoerstore_sales[[#This Row],[Discount]]&lt;=0.1,"5-10%",Suoerstore_sales[[#This Row],[Discount]]&lt;=0.2,"10-20%",TRUE,"20%+")</f>
        <v>0-5%</v>
      </c>
      <c r="W774">
        <f>YEAR(Suoerstore_sales[[#This Row],[Order Date]])</f>
        <v>2017</v>
      </c>
      <c r="X774" t="str">
        <f>"Q"&amp;ROUNDUP(MONTH(Suoerstore_sales[[#This Row],[Order Date]])/3,0)</f>
        <v>Q1</v>
      </c>
      <c r="Y774">
        <f>MONTH(Suoerstore_sales[[#This Row],[Order Date]])</f>
        <v>1</v>
      </c>
    </row>
    <row r="775" spans="1:25" x14ac:dyDescent="0.2">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t="str" cm="1">
        <f t="array" ref="V775">_xlfn.IFS(Suoerstore_sales[[#This Row],[Discount]]&lt;=0.05,"0-5%",Suoerstore_sales[[#This Row],[Discount]]&lt;=0.1,"5-10%",Suoerstore_sales[[#This Row],[Discount]]&lt;=0.2,"10-20%",TRUE,"20%+")</f>
        <v>0-5%</v>
      </c>
      <c r="W775">
        <f>YEAR(Suoerstore_sales[[#This Row],[Order Date]])</f>
        <v>2017</v>
      </c>
      <c r="X775" t="str">
        <f>"Q"&amp;ROUNDUP(MONTH(Suoerstore_sales[[#This Row],[Order Date]])/3,0)</f>
        <v>Q1</v>
      </c>
      <c r="Y775">
        <f>MONTH(Suoerstore_sales[[#This Row],[Order Date]])</f>
        <v>1</v>
      </c>
    </row>
    <row r="776" spans="1:25" x14ac:dyDescent="0.2">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t="str" cm="1">
        <f t="array" ref="V776">_xlfn.IFS(Suoerstore_sales[[#This Row],[Discount]]&lt;=0.05,"0-5%",Suoerstore_sales[[#This Row],[Discount]]&lt;=0.1,"5-10%",Suoerstore_sales[[#This Row],[Discount]]&lt;=0.2,"10-20%",TRUE,"20%+")</f>
        <v>0-5%</v>
      </c>
      <c r="W776">
        <f>YEAR(Suoerstore_sales[[#This Row],[Order Date]])</f>
        <v>2017</v>
      </c>
      <c r="X776" t="str">
        <f>"Q"&amp;ROUNDUP(MONTH(Suoerstore_sales[[#This Row],[Order Date]])/3,0)</f>
        <v>Q1</v>
      </c>
      <c r="Y776">
        <f>MONTH(Suoerstore_sales[[#This Row],[Order Date]])</f>
        <v>1</v>
      </c>
    </row>
    <row r="777" spans="1:25" x14ac:dyDescent="0.2">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t="str" cm="1">
        <f t="array" ref="V777">_xlfn.IFS(Suoerstore_sales[[#This Row],[Discount]]&lt;=0.05,"0-5%",Suoerstore_sales[[#This Row],[Discount]]&lt;=0.1,"5-10%",Suoerstore_sales[[#This Row],[Discount]]&lt;=0.2,"10-20%",TRUE,"20%+")</f>
        <v>0-5%</v>
      </c>
      <c r="W777">
        <f>YEAR(Suoerstore_sales[[#This Row],[Order Date]])</f>
        <v>2017</v>
      </c>
      <c r="X777" t="str">
        <f>"Q"&amp;ROUNDUP(MONTH(Suoerstore_sales[[#This Row],[Order Date]])/3,0)</f>
        <v>Q1</v>
      </c>
      <c r="Y777">
        <f>MONTH(Suoerstore_sales[[#This Row],[Order Date]])</f>
        <v>1</v>
      </c>
    </row>
    <row r="778" spans="1:25" x14ac:dyDescent="0.2">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t="str" cm="1">
        <f t="array" ref="V778">_xlfn.IFS(Suoerstore_sales[[#This Row],[Discount]]&lt;=0.05,"0-5%",Suoerstore_sales[[#This Row],[Discount]]&lt;=0.1,"5-10%",Suoerstore_sales[[#This Row],[Discount]]&lt;=0.2,"10-20%",TRUE,"20%+")</f>
        <v>10-20%</v>
      </c>
      <c r="W778">
        <f>YEAR(Suoerstore_sales[[#This Row],[Order Date]])</f>
        <v>2014</v>
      </c>
      <c r="X778" t="str">
        <f>"Q"&amp;ROUNDUP(MONTH(Suoerstore_sales[[#This Row],[Order Date]])/3,0)</f>
        <v>Q2</v>
      </c>
      <c r="Y778">
        <f>MONTH(Suoerstore_sales[[#This Row],[Order Date]])</f>
        <v>6</v>
      </c>
    </row>
    <row r="779" spans="1:25" x14ac:dyDescent="0.2">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t="str" cm="1">
        <f t="array" ref="V779">_xlfn.IFS(Suoerstore_sales[[#This Row],[Discount]]&lt;=0.05,"0-5%",Suoerstore_sales[[#This Row],[Discount]]&lt;=0.1,"5-10%",Suoerstore_sales[[#This Row],[Discount]]&lt;=0.2,"10-20%",TRUE,"20%+")</f>
        <v>10-20%</v>
      </c>
      <c r="W779">
        <f>YEAR(Suoerstore_sales[[#This Row],[Order Date]])</f>
        <v>2015</v>
      </c>
      <c r="X779" t="str">
        <f>"Q"&amp;ROUNDUP(MONTH(Suoerstore_sales[[#This Row],[Order Date]])/3,0)</f>
        <v>Q3</v>
      </c>
      <c r="Y779">
        <f>MONTH(Suoerstore_sales[[#This Row],[Order Date]])</f>
        <v>8</v>
      </c>
    </row>
    <row r="780" spans="1:25" x14ac:dyDescent="0.2">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t="str" cm="1">
        <f t="array" ref="V780">_xlfn.IFS(Suoerstore_sales[[#This Row],[Discount]]&lt;=0.05,"0-5%",Suoerstore_sales[[#This Row],[Discount]]&lt;=0.1,"5-10%",Suoerstore_sales[[#This Row],[Discount]]&lt;=0.2,"10-20%",TRUE,"20%+")</f>
        <v>0-5%</v>
      </c>
      <c r="W780">
        <f>YEAR(Suoerstore_sales[[#This Row],[Order Date]])</f>
        <v>2015</v>
      </c>
      <c r="X780" t="str">
        <f>"Q"&amp;ROUNDUP(MONTH(Suoerstore_sales[[#This Row],[Order Date]])/3,0)</f>
        <v>Q3</v>
      </c>
      <c r="Y780">
        <f>MONTH(Suoerstore_sales[[#This Row],[Order Date]])</f>
        <v>8</v>
      </c>
    </row>
    <row r="781" spans="1:25" x14ac:dyDescent="0.2">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t="str" cm="1">
        <f t="array" ref="V781">_xlfn.IFS(Suoerstore_sales[[#This Row],[Discount]]&lt;=0.05,"0-5%",Suoerstore_sales[[#This Row],[Discount]]&lt;=0.1,"5-10%",Suoerstore_sales[[#This Row],[Discount]]&lt;=0.2,"10-20%",TRUE,"20%+")</f>
        <v>0-5%</v>
      </c>
      <c r="W781">
        <f>YEAR(Suoerstore_sales[[#This Row],[Order Date]])</f>
        <v>2015</v>
      </c>
      <c r="X781" t="str">
        <f>"Q"&amp;ROUNDUP(MONTH(Suoerstore_sales[[#This Row],[Order Date]])/3,0)</f>
        <v>Q3</v>
      </c>
      <c r="Y781">
        <f>MONTH(Suoerstore_sales[[#This Row],[Order Date]])</f>
        <v>8</v>
      </c>
    </row>
    <row r="782" spans="1:25" x14ac:dyDescent="0.2">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t="str" cm="1">
        <f t="array" ref="V782">_xlfn.IFS(Suoerstore_sales[[#This Row],[Discount]]&lt;=0.05,"0-5%",Suoerstore_sales[[#This Row],[Discount]]&lt;=0.1,"5-10%",Suoerstore_sales[[#This Row],[Discount]]&lt;=0.2,"10-20%",TRUE,"20%+")</f>
        <v>0-5%</v>
      </c>
      <c r="W782">
        <f>YEAR(Suoerstore_sales[[#This Row],[Order Date]])</f>
        <v>2015</v>
      </c>
      <c r="X782" t="str">
        <f>"Q"&amp;ROUNDUP(MONTH(Suoerstore_sales[[#This Row],[Order Date]])/3,0)</f>
        <v>Q3</v>
      </c>
      <c r="Y782">
        <f>MONTH(Suoerstore_sales[[#This Row],[Order Date]])</f>
        <v>8</v>
      </c>
    </row>
    <row r="783" spans="1:25" x14ac:dyDescent="0.2">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t="str" cm="1">
        <f t="array" ref="V783">_xlfn.IFS(Suoerstore_sales[[#This Row],[Discount]]&lt;=0.05,"0-5%",Suoerstore_sales[[#This Row],[Discount]]&lt;=0.1,"5-10%",Suoerstore_sales[[#This Row],[Discount]]&lt;=0.2,"10-20%",TRUE,"20%+")</f>
        <v>20%+</v>
      </c>
      <c r="W783">
        <f>YEAR(Suoerstore_sales[[#This Row],[Order Date]])</f>
        <v>2015</v>
      </c>
      <c r="X783" t="str">
        <f>"Q"&amp;ROUNDUP(MONTH(Suoerstore_sales[[#This Row],[Order Date]])/3,0)</f>
        <v>Q4</v>
      </c>
      <c r="Y783">
        <f>MONTH(Suoerstore_sales[[#This Row],[Order Date]])</f>
        <v>10</v>
      </c>
    </row>
    <row r="784" spans="1:25" x14ac:dyDescent="0.2">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t="str" cm="1">
        <f t="array" ref="V784">_xlfn.IFS(Suoerstore_sales[[#This Row],[Discount]]&lt;=0.05,"0-5%",Suoerstore_sales[[#This Row],[Discount]]&lt;=0.1,"5-10%",Suoerstore_sales[[#This Row],[Discount]]&lt;=0.2,"10-20%",TRUE,"20%+")</f>
        <v>10-20%</v>
      </c>
      <c r="W784">
        <f>YEAR(Suoerstore_sales[[#This Row],[Order Date]])</f>
        <v>2015</v>
      </c>
      <c r="X784" t="str">
        <f>"Q"&amp;ROUNDUP(MONTH(Suoerstore_sales[[#This Row],[Order Date]])/3,0)</f>
        <v>Q4</v>
      </c>
      <c r="Y784">
        <f>MONTH(Suoerstore_sales[[#This Row],[Order Date]])</f>
        <v>10</v>
      </c>
    </row>
    <row r="785" spans="1:25" x14ac:dyDescent="0.2">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t="str" cm="1">
        <f t="array" ref="V785">_xlfn.IFS(Suoerstore_sales[[#This Row],[Discount]]&lt;=0.05,"0-5%",Suoerstore_sales[[#This Row],[Discount]]&lt;=0.1,"5-10%",Suoerstore_sales[[#This Row],[Discount]]&lt;=0.2,"10-20%",TRUE,"20%+")</f>
        <v>20%+</v>
      </c>
      <c r="W785">
        <f>YEAR(Suoerstore_sales[[#This Row],[Order Date]])</f>
        <v>2015</v>
      </c>
      <c r="X785" t="str">
        <f>"Q"&amp;ROUNDUP(MONTH(Suoerstore_sales[[#This Row],[Order Date]])/3,0)</f>
        <v>Q4</v>
      </c>
      <c r="Y785">
        <f>MONTH(Suoerstore_sales[[#This Row],[Order Date]])</f>
        <v>10</v>
      </c>
    </row>
    <row r="786" spans="1:25" x14ac:dyDescent="0.2">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t="str" cm="1">
        <f t="array" ref="V786">_xlfn.IFS(Suoerstore_sales[[#This Row],[Discount]]&lt;=0.05,"0-5%",Suoerstore_sales[[#This Row],[Discount]]&lt;=0.1,"5-10%",Suoerstore_sales[[#This Row],[Discount]]&lt;=0.2,"10-20%",TRUE,"20%+")</f>
        <v>10-20%</v>
      </c>
      <c r="W786">
        <f>YEAR(Suoerstore_sales[[#This Row],[Order Date]])</f>
        <v>2015</v>
      </c>
      <c r="X786" t="str">
        <f>"Q"&amp;ROUNDUP(MONTH(Suoerstore_sales[[#This Row],[Order Date]])/3,0)</f>
        <v>Q4</v>
      </c>
      <c r="Y786">
        <f>MONTH(Suoerstore_sales[[#This Row],[Order Date]])</f>
        <v>10</v>
      </c>
    </row>
    <row r="787" spans="1:25" x14ac:dyDescent="0.2">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t="str" cm="1">
        <f t="array" ref="V787">_xlfn.IFS(Suoerstore_sales[[#This Row],[Discount]]&lt;=0.05,"0-5%",Suoerstore_sales[[#This Row],[Discount]]&lt;=0.1,"5-10%",Suoerstore_sales[[#This Row],[Discount]]&lt;=0.2,"10-20%",TRUE,"20%+")</f>
        <v>0-5%</v>
      </c>
      <c r="W787">
        <f>YEAR(Suoerstore_sales[[#This Row],[Order Date]])</f>
        <v>2015</v>
      </c>
      <c r="X787" t="str">
        <f>"Q"&amp;ROUNDUP(MONTH(Suoerstore_sales[[#This Row],[Order Date]])/3,0)</f>
        <v>Q2</v>
      </c>
      <c r="Y787">
        <f>MONTH(Suoerstore_sales[[#This Row],[Order Date]])</f>
        <v>5</v>
      </c>
    </row>
    <row r="788" spans="1:25" x14ac:dyDescent="0.2">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t="str" cm="1">
        <f t="array" ref="V788">_xlfn.IFS(Suoerstore_sales[[#This Row],[Discount]]&lt;=0.05,"0-5%",Suoerstore_sales[[#This Row],[Discount]]&lt;=0.1,"5-10%",Suoerstore_sales[[#This Row],[Discount]]&lt;=0.2,"10-20%",TRUE,"20%+")</f>
        <v>10-20%</v>
      </c>
      <c r="W788">
        <f>YEAR(Suoerstore_sales[[#This Row],[Order Date]])</f>
        <v>2017</v>
      </c>
      <c r="X788" t="str">
        <f>"Q"&amp;ROUNDUP(MONTH(Suoerstore_sales[[#This Row],[Order Date]])/3,0)</f>
        <v>Q1</v>
      </c>
      <c r="Y788">
        <f>MONTH(Suoerstore_sales[[#This Row],[Order Date]])</f>
        <v>3</v>
      </c>
    </row>
    <row r="789" spans="1:25" x14ac:dyDescent="0.2">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t="str" cm="1">
        <f t="array" ref="V789">_xlfn.IFS(Suoerstore_sales[[#This Row],[Discount]]&lt;=0.05,"0-5%",Suoerstore_sales[[#This Row],[Discount]]&lt;=0.1,"5-10%",Suoerstore_sales[[#This Row],[Discount]]&lt;=0.2,"10-20%",TRUE,"20%+")</f>
        <v>10-20%</v>
      </c>
      <c r="W789">
        <f>YEAR(Suoerstore_sales[[#This Row],[Order Date]])</f>
        <v>2015</v>
      </c>
      <c r="X789" t="str">
        <f>"Q"&amp;ROUNDUP(MONTH(Suoerstore_sales[[#This Row],[Order Date]])/3,0)</f>
        <v>Q4</v>
      </c>
      <c r="Y789">
        <f>MONTH(Suoerstore_sales[[#This Row],[Order Date]])</f>
        <v>12</v>
      </c>
    </row>
    <row r="790" spans="1:25" x14ac:dyDescent="0.2">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t="str" cm="1">
        <f t="array" ref="V790">_xlfn.IFS(Suoerstore_sales[[#This Row],[Discount]]&lt;=0.05,"0-5%",Suoerstore_sales[[#This Row],[Discount]]&lt;=0.1,"5-10%",Suoerstore_sales[[#This Row],[Discount]]&lt;=0.2,"10-20%",TRUE,"20%+")</f>
        <v>0-5%</v>
      </c>
      <c r="W790">
        <f>YEAR(Suoerstore_sales[[#This Row],[Order Date]])</f>
        <v>2015</v>
      </c>
      <c r="X790" t="str">
        <f>"Q"&amp;ROUNDUP(MONTH(Suoerstore_sales[[#This Row],[Order Date]])/3,0)</f>
        <v>Q2</v>
      </c>
      <c r="Y790">
        <f>MONTH(Suoerstore_sales[[#This Row],[Order Date]])</f>
        <v>6</v>
      </c>
    </row>
    <row r="791" spans="1:25" x14ac:dyDescent="0.2">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t="str" cm="1">
        <f t="array" ref="V791">_xlfn.IFS(Suoerstore_sales[[#This Row],[Discount]]&lt;=0.05,"0-5%",Suoerstore_sales[[#This Row],[Discount]]&lt;=0.1,"5-10%",Suoerstore_sales[[#This Row],[Discount]]&lt;=0.2,"10-20%",TRUE,"20%+")</f>
        <v>0-5%</v>
      </c>
      <c r="W791">
        <f>YEAR(Suoerstore_sales[[#This Row],[Order Date]])</f>
        <v>2015</v>
      </c>
      <c r="X791" t="str">
        <f>"Q"&amp;ROUNDUP(MONTH(Suoerstore_sales[[#This Row],[Order Date]])/3,0)</f>
        <v>Q2</v>
      </c>
      <c r="Y791">
        <f>MONTH(Suoerstore_sales[[#This Row],[Order Date]])</f>
        <v>6</v>
      </c>
    </row>
    <row r="792" spans="1:25" x14ac:dyDescent="0.2">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t="str" cm="1">
        <f t="array" ref="V792">_xlfn.IFS(Suoerstore_sales[[#This Row],[Discount]]&lt;=0.05,"0-5%",Suoerstore_sales[[#This Row],[Discount]]&lt;=0.1,"5-10%",Suoerstore_sales[[#This Row],[Discount]]&lt;=0.2,"10-20%",TRUE,"20%+")</f>
        <v>0-5%</v>
      </c>
      <c r="W792">
        <f>YEAR(Suoerstore_sales[[#This Row],[Order Date]])</f>
        <v>2015</v>
      </c>
      <c r="X792" t="str">
        <f>"Q"&amp;ROUNDUP(MONTH(Suoerstore_sales[[#This Row],[Order Date]])/3,0)</f>
        <v>Q2</v>
      </c>
      <c r="Y792">
        <f>MONTH(Suoerstore_sales[[#This Row],[Order Date]])</f>
        <v>6</v>
      </c>
    </row>
    <row r="793" spans="1:25" x14ac:dyDescent="0.2">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t="str" cm="1">
        <f t="array" ref="V793">_xlfn.IFS(Suoerstore_sales[[#This Row],[Discount]]&lt;=0.05,"0-5%",Suoerstore_sales[[#This Row],[Discount]]&lt;=0.1,"5-10%",Suoerstore_sales[[#This Row],[Discount]]&lt;=0.2,"10-20%",TRUE,"20%+")</f>
        <v>0-5%</v>
      </c>
      <c r="W793">
        <f>YEAR(Suoerstore_sales[[#This Row],[Order Date]])</f>
        <v>2015</v>
      </c>
      <c r="X793" t="str">
        <f>"Q"&amp;ROUNDUP(MONTH(Suoerstore_sales[[#This Row],[Order Date]])/3,0)</f>
        <v>Q2</v>
      </c>
      <c r="Y793">
        <f>MONTH(Suoerstore_sales[[#This Row],[Order Date]])</f>
        <v>6</v>
      </c>
    </row>
    <row r="794" spans="1:25" x14ac:dyDescent="0.2">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t="str" cm="1">
        <f t="array" ref="V794">_xlfn.IFS(Suoerstore_sales[[#This Row],[Discount]]&lt;=0.05,"0-5%",Suoerstore_sales[[#This Row],[Discount]]&lt;=0.1,"5-10%",Suoerstore_sales[[#This Row],[Discount]]&lt;=0.2,"10-20%",TRUE,"20%+")</f>
        <v>10-20%</v>
      </c>
      <c r="W794">
        <f>YEAR(Suoerstore_sales[[#This Row],[Order Date]])</f>
        <v>2016</v>
      </c>
      <c r="X794" t="str">
        <f>"Q"&amp;ROUNDUP(MONTH(Suoerstore_sales[[#This Row],[Order Date]])/3,0)</f>
        <v>Q2</v>
      </c>
      <c r="Y794">
        <f>MONTH(Suoerstore_sales[[#This Row],[Order Date]])</f>
        <v>5</v>
      </c>
    </row>
    <row r="795" spans="1:25" x14ac:dyDescent="0.2">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t="str" cm="1">
        <f t="array" ref="V795">_xlfn.IFS(Suoerstore_sales[[#This Row],[Discount]]&lt;=0.05,"0-5%",Suoerstore_sales[[#This Row],[Discount]]&lt;=0.1,"5-10%",Suoerstore_sales[[#This Row],[Discount]]&lt;=0.2,"10-20%",TRUE,"20%+")</f>
        <v>0-5%</v>
      </c>
      <c r="W795">
        <f>YEAR(Suoerstore_sales[[#This Row],[Order Date]])</f>
        <v>2014</v>
      </c>
      <c r="X795" t="str">
        <f>"Q"&amp;ROUNDUP(MONTH(Suoerstore_sales[[#This Row],[Order Date]])/3,0)</f>
        <v>Q3</v>
      </c>
      <c r="Y795">
        <f>MONTH(Suoerstore_sales[[#This Row],[Order Date]])</f>
        <v>9</v>
      </c>
    </row>
    <row r="796" spans="1:25" x14ac:dyDescent="0.2">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t="str" cm="1">
        <f t="array" ref="V796">_xlfn.IFS(Suoerstore_sales[[#This Row],[Discount]]&lt;=0.05,"0-5%",Suoerstore_sales[[#This Row],[Discount]]&lt;=0.1,"5-10%",Suoerstore_sales[[#This Row],[Discount]]&lt;=0.2,"10-20%",TRUE,"20%+")</f>
        <v>0-5%</v>
      </c>
      <c r="W796">
        <f>YEAR(Suoerstore_sales[[#This Row],[Order Date]])</f>
        <v>2014</v>
      </c>
      <c r="X796" t="str">
        <f>"Q"&amp;ROUNDUP(MONTH(Suoerstore_sales[[#This Row],[Order Date]])/3,0)</f>
        <v>Q3</v>
      </c>
      <c r="Y796">
        <f>MONTH(Suoerstore_sales[[#This Row],[Order Date]])</f>
        <v>9</v>
      </c>
    </row>
    <row r="797" spans="1:25" x14ac:dyDescent="0.2">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t="str" cm="1">
        <f t="array" ref="V797">_xlfn.IFS(Suoerstore_sales[[#This Row],[Discount]]&lt;=0.05,"0-5%",Suoerstore_sales[[#This Row],[Discount]]&lt;=0.1,"5-10%",Suoerstore_sales[[#This Row],[Discount]]&lt;=0.2,"10-20%",TRUE,"20%+")</f>
        <v>0-5%</v>
      </c>
      <c r="W797">
        <f>YEAR(Suoerstore_sales[[#This Row],[Order Date]])</f>
        <v>2017</v>
      </c>
      <c r="X797" t="str">
        <f>"Q"&amp;ROUNDUP(MONTH(Suoerstore_sales[[#This Row],[Order Date]])/3,0)</f>
        <v>Q3</v>
      </c>
      <c r="Y797">
        <f>MONTH(Suoerstore_sales[[#This Row],[Order Date]])</f>
        <v>9</v>
      </c>
    </row>
    <row r="798" spans="1:25" x14ac:dyDescent="0.2">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t="str" cm="1">
        <f t="array" ref="V798">_xlfn.IFS(Suoerstore_sales[[#This Row],[Discount]]&lt;=0.05,"0-5%",Suoerstore_sales[[#This Row],[Discount]]&lt;=0.1,"5-10%",Suoerstore_sales[[#This Row],[Discount]]&lt;=0.2,"10-20%",TRUE,"20%+")</f>
        <v>0-5%</v>
      </c>
      <c r="W798">
        <f>YEAR(Suoerstore_sales[[#This Row],[Order Date]])</f>
        <v>2015</v>
      </c>
      <c r="X798" t="str">
        <f>"Q"&amp;ROUNDUP(MONTH(Suoerstore_sales[[#This Row],[Order Date]])/3,0)</f>
        <v>Q4</v>
      </c>
      <c r="Y798">
        <f>MONTH(Suoerstore_sales[[#This Row],[Order Date]])</f>
        <v>12</v>
      </c>
    </row>
    <row r="799" spans="1:25" x14ac:dyDescent="0.2">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t="str" cm="1">
        <f t="array" ref="V799">_xlfn.IFS(Suoerstore_sales[[#This Row],[Discount]]&lt;=0.05,"0-5%",Suoerstore_sales[[#This Row],[Discount]]&lt;=0.1,"5-10%",Suoerstore_sales[[#This Row],[Discount]]&lt;=0.2,"10-20%",TRUE,"20%+")</f>
        <v>0-5%</v>
      </c>
      <c r="W799">
        <f>YEAR(Suoerstore_sales[[#This Row],[Order Date]])</f>
        <v>2015</v>
      </c>
      <c r="X799" t="str">
        <f>"Q"&amp;ROUNDUP(MONTH(Suoerstore_sales[[#This Row],[Order Date]])/3,0)</f>
        <v>Q4</v>
      </c>
      <c r="Y799">
        <f>MONTH(Suoerstore_sales[[#This Row],[Order Date]])</f>
        <v>12</v>
      </c>
    </row>
    <row r="800" spans="1:25" x14ac:dyDescent="0.2">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t="str" cm="1">
        <f t="array" ref="V800">_xlfn.IFS(Suoerstore_sales[[#This Row],[Discount]]&lt;=0.05,"0-5%",Suoerstore_sales[[#This Row],[Discount]]&lt;=0.1,"5-10%",Suoerstore_sales[[#This Row],[Discount]]&lt;=0.2,"10-20%",TRUE,"20%+")</f>
        <v>0-5%</v>
      </c>
      <c r="W800">
        <f>YEAR(Suoerstore_sales[[#This Row],[Order Date]])</f>
        <v>2015</v>
      </c>
      <c r="X800" t="str">
        <f>"Q"&amp;ROUNDUP(MONTH(Suoerstore_sales[[#This Row],[Order Date]])/3,0)</f>
        <v>Q4</v>
      </c>
      <c r="Y800">
        <f>MONTH(Suoerstore_sales[[#This Row],[Order Date]])</f>
        <v>12</v>
      </c>
    </row>
    <row r="801" spans="1:25" x14ac:dyDescent="0.2">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t="str" cm="1">
        <f t="array" ref="V801">_xlfn.IFS(Suoerstore_sales[[#This Row],[Discount]]&lt;=0.05,"0-5%",Suoerstore_sales[[#This Row],[Discount]]&lt;=0.1,"5-10%",Suoerstore_sales[[#This Row],[Discount]]&lt;=0.2,"10-20%",TRUE,"20%+")</f>
        <v>10-20%</v>
      </c>
      <c r="W801">
        <f>YEAR(Suoerstore_sales[[#This Row],[Order Date]])</f>
        <v>2015</v>
      </c>
      <c r="X801" t="str">
        <f>"Q"&amp;ROUNDUP(MONTH(Suoerstore_sales[[#This Row],[Order Date]])/3,0)</f>
        <v>Q4</v>
      </c>
      <c r="Y801">
        <f>MONTH(Suoerstore_sales[[#This Row],[Order Date]])</f>
        <v>11</v>
      </c>
    </row>
    <row r="802" spans="1:25" x14ac:dyDescent="0.2">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t="str" cm="1">
        <f t="array" ref="V802">_xlfn.IFS(Suoerstore_sales[[#This Row],[Discount]]&lt;=0.05,"0-5%",Suoerstore_sales[[#This Row],[Discount]]&lt;=0.1,"5-10%",Suoerstore_sales[[#This Row],[Discount]]&lt;=0.2,"10-20%",TRUE,"20%+")</f>
        <v>0-5%</v>
      </c>
      <c r="W802">
        <f>YEAR(Suoerstore_sales[[#This Row],[Order Date]])</f>
        <v>2017</v>
      </c>
      <c r="X802" t="str">
        <f>"Q"&amp;ROUNDUP(MONTH(Suoerstore_sales[[#This Row],[Order Date]])/3,0)</f>
        <v>Q1</v>
      </c>
      <c r="Y802">
        <f>MONTH(Suoerstore_sales[[#This Row],[Order Date]])</f>
        <v>2</v>
      </c>
    </row>
    <row r="803" spans="1:25" x14ac:dyDescent="0.2">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t="str" cm="1">
        <f t="array" ref="V803">_xlfn.IFS(Suoerstore_sales[[#This Row],[Discount]]&lt;=0.05,"0-5%",Suoerstore_sales[[#This Row],[Discount]]&lt;=0.1,"5-10%",Suoerstore_sales[[#This Row],[Discount]]&lt;=0.2,"10-20%",TRUE,"20%+")</f>
        <v>10-20%</v>
      </c>
      <c r="W803">
        <f>YEAR(Suoerstore_sales[[#This Row],[Order Date]])</f>
        <v>2017</v>
      </c>
      <c r="X803" t="str">
        <f>"Q"&amp;ROUNDUP(MONTH(Suoerstore_sales[[#This Row],[Order Date]])/3,0)</f>
        <v>Q1</v>
      </c>
      <c r="Y803">
        <f>MONTH(Suoerstore_sales[[#This Row],[Order Date]])</f>
        <v>2</v>
      </c>
    </row>
    <row r="804" spans="1:25" x14ac:dyDescent="0.2">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t="str" cm="1">
        <f t="array" ref="V804">_xlfn.IFS(Suoerstore_sales[[#This Row],[Discount]]&lt;=0.05,"0-5%",Suoerstore_sales[[#This Row],[Discount]]&lt;=0.1,"5-10%",Suoerstore_sales[[#This Row],[Discount]]&lt;=0.2,"10-20%",TRUE,"20%+")</f>
        <v>0-5%</v>
      </c>
      <c r="W804">
        <f>YEAR(Suoerstore_sales[[#This Row],[Order Date]])</f>
        <v>2016</v>
      </c>
      <c r="X804" t="str">
        <f>"Q"&amp;ROUNDUP(MONTH(Suoerstore_sales[[#This Row],[Order Date]])/3,0)</f>
        <v>Q3</v>
      </c>
      <c r="Y804">
        <f>MONTH(Suoerstore_sales[[#This Row],[Order Date]])</f>
        <v>8</v>
      </c>
    </row>
    <row r="805" spans="1:25" x14ac:dyDescent="0.2">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t="str" cm="1">
        <f t="array" ref="V805">_xlfn.IFS(Suoerstore_sales[[#This Row],[Discount]]&lt;=0.05,"0-5%",Suoerstore_sales[[#This Row],[Discount]]&lt;=0.1,"5-10%",Suoerstore_sales[[#This Row],[Discount]]&lt;=0.2,"10-20%",TRUE,"20%+")</f>
        <v>0-5%</v>
      </c>
      <c r="W805">
        <f>YEAR(Suoerstore_sales[[#This Row],[Order Date]])</f>
        <v>2016</v>
      </c>
      <c r="X805" t="str">
        <f>"Q"&amp;ROUNDUP(MONTH(Suoerstore_sales[[#This Row],[Order Date]])/3,0)</f>
        <v>Q1</v>
      </c>
      <c r="Y805">
        <f>MONTH(Suoerstore_sales[[#This Row],[Order Date]])</f>
        <v>3</v>
      </c>
    </row>
    <row r="806" spans="1:25" x14ac:dyDescent="0.2">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t="str" cm="1">
        <f t="array" ref="V806">_xlfn.IFS(Suoerstore_sales[[#This Row],[Discount]]&lt;=0.05,"0-5%",Suoerstore_sales[[#This Row],[Discount]]&lt;=0.1,"5-10%",Suoerstore_sales[[#This Row],[Discount]]&lt;=0.2,"10-20%",TRUE,"20%+")</f>
        <v>0-5%</v>
      </c>
      <c r="W806">
        <f>YEAR(Suoerstore_sales[[#This Row],[Order Date]])</f>
        <v>2017</v>
      </c>
      <c r="X806" t="str">
        <f>"Q"&amp;ROUNDUP(MONTH(Suoerstore_sales[[#This Row],[Order Date]])/3,0)</f>
        <v>Q2</v>
      </c>
      <c r="Y806">
        <f>MONTH(Suoerstore_sales[[#This Row],[Order Date]])</f>
        <v>4</v>
      </c>
    </row>
    <row r="807" spans="1:25" x14ac:dyDescent="0.2">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t="str" cm="1">
        <f t="array" ref="V807">_xlfn.IFS(Suoerstore_sales[[#This Row],[Discount]]&lt;=0.05,"0-5%",Suoerstore_sales[[#This Row],[Discount]]&lt;=0.1,"5-10%",Suoerstore_sales[[#This Row],[Discount]]&lt;=0.2,"10-20%",TRUE,"20%+")</f>
        <v>10-20%</v>
      </c>
      <c r="W807">
        <f>YEAR(Suoerstore_sales[[#This Row],[Order Date]])</f>
        <v>2014</v>
      </c>
      <c r="X807" t="str">
        <f>"Q"&amp;ROUNDUP(MONTH(Suoerstore_sales[[#This Row],[Order Date]])/3,0)</f>
        <v>Q4</v>
      </c>
      <c r="Y807">
        <f>MONTH(Suoerstore_sales[[#This Row],[Order Date]])</f>
        <v>11</v>
      </c>
    </row>
    <row r="808" spans="1:25" x14ac:dyDescent="0.2">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t="str" cm="1">
        <f t="array" ref="V808">_xlfn.IFS(Suoerstore_sales[[#This Row],[Discount]]&lt;=0.05,"0-5%",Suoerstore_sales[[#This Row],[Discount]]&lt;=0.1,"5-10%",Suoerstore_sales[[#This Row],[Discount]]&lt;=0.2,"10-20%",TRUE,"20%+")</f>
        <v>10-20%</v>
      </c>
      <c r="W808">
        <f>YEAR(Suoerstore_sales[[#This Row],[Order Date]])</f>
        <v>2014</v>
      </c>
      <c r="X808" t="str">
        <f>"Q"&amp;ROUNDUP(MONTH(Suoerstore_sales[[#This Row],[Order Date]])/3,0)</f>
        <v>Q4</v>
      </c>
      <c r="Y808">
        <f>MONTH(Suoerstore_sales[[#This Row],[Order Date]])</f>
        <v>11</v>
      </c>
    </row>
    <row r="809" spans="1:25" x14ac:dyDescent="0.2">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t="str" cm="1">
        <f t="array" ref="V809">_xlfn.IFS(Suoerstore_sales[[#This Row],[Discount]]&lt;=0.05,"0-5%",Suoerstore_sales[[#This Row],[Discount]]&lt;=0.1,"5-10%",Suoerstore_sales[[#This Row],[Discount]]&lt;=0.2,"10-20%",TRUE,"20%+")</f>
        <v>0-5%</v>
      </c>
      <c r="W809">
        <f>YEAR(Suoerstore_sales[[#This Row],[Order Date]])</f>
        <v>2015</v>
      </c>
      <c r="X809" t="str">
        <f>"Q"&amp;ROUNDUP(MONTH(Suoerstore_sales[[#This Row],[Order Date]])/3,0)</f>
        <v>Q1</v>
      </c>
      <c r="Y809">
        <f>MONTH(Suoerstore_sales[[#This Row],[Order Date]])</f>
        <v>2</v>
      </c>
    </row>
    <row r="810" spans="1:25" x14ac:dyDescent="0.2">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t="str" cm="1">
        <f t="array" ref="V810">_xlfn.IFS(Suoerstore_sales[[#This Row],[Discount]]&lt;=0.05,"0-5%",Suoerstore_sales[[#This Row],[Discount]]&lt;=0.1,"5-10%",Suoerstore_sales[[#This Row],[Discount]]&lt;=0.2,"10-20%",TRUE,"20%+")</f>
        <v>0-5%</v>
      </c>
      <c r="W810">
        <f>YEAR(Suoerstore_sales[[#This Row],[Order Date]])</f>
        <v>2015</v>
      </c>
      <c r="X810" t="str">
        <f>"Q"&amp;ROUNDUP(MONTH(Suoerstore_sales[[#This Row],[Order Date]])/3,0)</f>
        <v>Q1</v>
      </c>
      <c r="Y810">
        <f>MONTH(Suoerstore_sales[[#This Row],[Order Date]])</f>
        <v>2</v>
      </c>
    </row>
    <row r="811" spans="1:25" x14ac:dyDescent="0.2">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t="str" cm="1">
        <f t="array" ref="V811">_xlfn.IFS(Suoerstore_sales[[#This Row],[Discount]]&lt;=0.05,"0-5%",Suoerstore_sales[[#This Row],[Discount]]&lt;=0.1,"5-10%",Suoerstore_sales[[#This Row],[Discount]]&lt;=0.2,"10-20%",TRUE,"20%+")</f>
        <v>0-5%</v>
      </c>
      <c r="W811">
        <f>YEAR(Suoerstore_sales[[#This Row],[Order Date]])</f>
        <v>2014</v>
      </c>
      <c r="X811" t="str">
        <f>"Q"&amp;ROUNDUP(MONTH(Suoerstore_sales[[#This Row],[Order Date]])/3,0)</f>
        <v>Q4</v>
      </c>
      <c r="Y811">
        <f>MONTH(Suoerstore_sales[[#This Row],[Order Date]])</f>
        <v>10</v>
      </c>
    </row>
    <row r="812" spans="1:25" x14ac:dyDescent="0.2">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t="str" cm="1">
        <f t="array" ref="V812">_xlfn.IFS(Suoerstore_sales[[#This Row],[Discount]]&lt;=0.05,"0-5%",Suoerstore_sales[[#This Row],[Discount]]&lt;=0.1,"5-10%",Suoerstore_sales[[#This Row],[Discount]]&lt;=0.2,"10-20%",TRUE,"20%+")</f>
        <v>0-5%</v>
      </c>
      <c r="W812">
        <f>YEAR(Suoerstore_sales[[#This Row],[Order Date]])</f>
        <v>2014</v>
      </c>
      <c r="X812" t="str">
        <f>"Q"&amp;ROUNDUP(MONTH(Suoerstore_sales[[#This Row],[Order Date]])/3,0)</f>
        <v>Q4</v>
      </c>
      <c r="Y812">
        <f>MONTH(Suoerstore_sales[[#This Row],[Order Date]])</f>
        <v>10</v>
      </c>
    </row>
    <row r="813" spans="1:25" x14ac:dyDescent="0.2">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t="str" cm="1">
        <f t="array" ref="V813">_xlfn.IFS(Suoerstore_sales[[#This Row],[Discount]]&lt;=0.05,"0-5%",Suoerstore_sales[[#This Row],[Discount]]&lt;=0.1,"5-10%",Suoerstore_sales[[#This Row],[Discount]]&lt;=0.2,"10-20%",TRUE,"20%+")</f>
        <v>0-5%</v>
      </c>
      <c r="W813">
        <f>YEAR(Suoerstore_sales[[#This Row],[Order Date]])</f>
        <v>2014</v>
      </c>
      <c r="X813" t="str">
        <f>"Q"&amp;ROUNDUP(MONTH(Suoerstore_sales[[#This Row],[Order Date]])/3,0)</f>
        <v>Q4</v>
      </c>
      <c r="Y813">
        <f>MONTH(Suoerstore_sales[[#This Row],[Order Date]])</f>
        <v>10</v>
      </c>
    </row>
    <row r="814" spans="1:25" x14ac:dyDescent="0.2">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t="str" cm="1">
        <f t="array" ref="V814">_xlfn.IFS(Suoerstore_sales[[#This Row],[Discount]]&lt;=0.05,"0-5%",Suoerstore_sales[[#This Row],[Discount]]&lt;=0.1,"5-10%",Suoerstore_sales[[#This Row],[Discount]]&lt;=0.2,"10-20%",TRUE,"20%+")</f>
        <v>0-5%</v>
      </c>
      <c r="W814">
        <f>YEAR(Suoerstore_sales[[#This Row],[Order Date]])</f>
        <v>2014</v>
      </c>
      <c r="X814" t="str">
        <f>"Q"&amp;ROUNDUP(MONTH(Suoerstore_sales[[#This Row],[Order Date]])/3,0)</f>
        <v>Q4</v>
      </c>
      <c r="Y814">
        <f>MONTH(Suoerstore_sales[[#This Row],[Order Date]])</f>
        <v>10</v>
      </c>
    </row>
    <row r="815" spans="1:25" x14ac:dyDescent="0.2">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t="str" cm="1">
        <f t="array" ref="V815">_xlfn.IFS(Suoerstore_sales[[#This Row],[Discount]]&lt;=0.05,"0-5%",Suoerstore_sales[[#This Row],[Discount]]&lt;=0.1,"5-10%",Suoerstore_sales[[#This Row],[Discount]]&lt;=0.2,"10-20%",TRUE,"20%+")</f>
        <v>0-5%</v>
      </c>
      <c r="W815">
        <f>YEAR(Suoerstore_sales[[#This Row],[Order Date]])</f>
        <v>2017</v>
      </c>
      <c r="X815" t="str">
        <f>"Q"&amp;ROUNDUP(MONTH(Suoerstore_sales[[#This Row],[Order Date]])/3,0)</f>
        <v>Q2</v>
      </c>
      <c r="Y815">
        <f>MONTH(Suoerstore_sales[[#This Row],[Order Date]])</f>
        <v>5</v>
      </c>
    </row>
    <row r="816" spans="1:25" x14ac:dyDescent="0.2">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t="str" cm="1">
        <f t="array" ref="V816">_xlfn.IFS(Suoerstore_sales[[#This Row],[Discount]]&lt;=0.05,"0-5%",Suoerstore_sales[[#This Row],[Discount]]&lt;=0.1,"5-10%",Suoerstore_sales[[#This Row],[Discount]]&lt;=0.2,"10-20%",TRUE,"20%+")</f>
        <v>0-5%</v>
      </c>
      <c r="W816">
        <f>YEAR(Suoerstore_sales[[#This Row],[Order Date]])</f>
        <v>2017</v>
      </c>
      <c r="X816" t="str">
        <f>"Q"&amp;ROUNDUP(MONTH(Suoerstore_sales[[#This Row],[Order Date]])/3,0)</f>
        <v>Q2</v>
      </c>
      <c r="Y816">
        <f>MONTH(Suoerstore_sales[[#This Row],[Order Date]])</f>
        <v>5</v>
      </c>
    </row>
    <row r="817" spans="1:25" x14ac:dyDescent="0.2">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t="str" cm="1">
        <f t="array" ref="V817">_xlfn.IFS(Suoerstore_sales[[#This Row],[Discount]]&lt;=0.05,"0-5%",Suoerstore_sales[[#This Row],[Discount]]&lt;=0.1,"5-10%",Suoerstore_sales[[#This Row],[Discount]]&lt;=0.2,"10-20%",TRUE,"20%+")</f>
        <v>0-5%</v>
      </c>
      <c r="W817">
        <f>YEAR(Suoerstore_sales[[#This Row],[Order Date]])</f>
        <v>2015</v>
      </c>
      <c r="X817" t="str">
        <f>"Q"&amp;ROUNDUP(MONTH(Suoerstore_sales[[#This Row],[Order Date]])/3,0)</f>
        <v>Q1</v>
      </c>
      <c r="Y817">
        <f>MONTH(Suoerstore_sales[[#This Row],[Order Date]])</f>
        <v>3</v>
      </c>
    </row>
    <row r="818" spans="1:25" x14ac:dyDescent="0.2">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t="str" cm="1">
        <f t="array" ref="V818">_xlfn.IFS(Suoerstore_sales[[#This Row],[Discount]]&lt;=0.05,"0-5%",Suoerstore_sales[[#This Row],[Discount]]&lt;=0.1,"5-10%",Suoerstore_sales[[#This Row],[Discount]]&lt;=0.2,"10-20%",TRUE,"20%+")</f>
        <v>10-20%</v>
      </c>
      <c r="W818">
        <f>YEAR(Suoerstore_sales[[#This Row],[Order Date]])</f>
        <v>2016</v>
      </c>
      <c r="X818" t="str">
        <f>"Q"&amp;ROUNDUP(MONTH(Suoerstore_sales[[#This Row],[Order Date]])/3,0)</f>
        <v>Q3</v>
      </c>
      <c r="Y818">
        <f>MONTH(Suoerstore_sales[[#This Row],[Order Date]])</f>
        <v>9</v>
      </c>
    </row>
    <row r="819" spans="1:25" x14ac:dyDescent="0.2">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t="str" cm="1">
        <f t="array" ref="V819">_xlfn.IFS(Suoerstore_sales[[#This Row],[Discount]]&lt;=0.05,"0-5%",Suoerstore_sales[[#This Row],[Discount]]&lt;=0.1,"5-10%",Suoerstore_sales[[#This Row],[Discount]]&lt;=0.2,"10-20%",TRUE,"20%+")</f>
        <v>10-20%</v>
      </c>
      <c r="W819">
        <f>YEAR(Suoerstore_sales[[#This Row],[Order Date]])</f>
        <v>2014</v>
      </c>
      <c r="X819" t="str">
        <f>"Q"&amp;ROUNDUP(MONTH(Suoerstore_sales[[#This Row],[Order Date]])/3,0)</f>
        <v>Q2</v>
      </c>
      <c r="Y819">
        <f>MONTH(Suoerstore_sales[[#This Row],[Order Date]])</f>
        <v>6</v>
      </c>
    </row>
    <row r="820" spans="1:25" x14ac:dyDescent="0.2">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t="str" cm="1">
        <f t="array" ref="V820">_xlfn.IFS(Suoerstore_sales[[#This Row],[Discount]]&lt;=0.05,"0-5%",Suoerstore_sales[[#This Row],[Discount]]&lt;=0.1,"5-10%",Suoerstore_sales[[#This Row],[Discount]]&lt;=0.2,"10-20%",TRUE,"20%+")</f>
        <v>20%+</v>
      </c>
      <c r="W820">
        <f>YEAR(Suoerstore_sales[[#This Row],[Order Date]])</f>
        <v>2014</v>
      </c>
      <c r="X820" t="str">
        <f>"Q"&amp;ROUNDUP(MONTH(Suoerstore_sales[[#This Row],[Order Date]])/3,0)</f>
        <v>Q2</v>
      </c>
      <c r="Y820">
        <f>MONTH(Suoerstore_sales[[#This Row],[Order Date]])</f>
        <v>6</v>
      </c>
    </row>
    <row r="821" spans="1:25" x14ac:dyDescent="0.2">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t="str" cm="1">
        <f t="array" ref="V821">_xlfn.IFS(Suoerstore_sales[[#This Row],[Discount]]&lt;=0.05,"0-5%",Suoerstore_sales[[#This Row],[Discount]]&lt;=0.1,"5-10%",Suoerstore_sales[[#This Row],[Discount]]&lt;=0.2,"10-20%",TRUE,"20%+")</f>
        <v>20%+</v>
      </c>
      <c r="W821">
        <f>YEAR(Suoerstore_sales[[#This Row],[Order Date]])</f>
        <v>2014</v>
      </c>
      <c r="X821" t="str">
        <f>"Q"&amp;ROUNDUP(MONTH(Suoerstore_sales[[#This Row],[Order Date]])/3,0)</f>
        <v>Q2</v>
      </c>
      <c r="Y821">
        <f>MONTH(Suoerstore_sales[[#This Row],[Order Date]])</f>
        <v>6</v>
      </c>
    </row>
    <row r="822" spans="1:25" x14ac:dyDescent="0.2">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t="str" cm="1">
        <f t="array" ref="V822">_xlfn.IFS(Suoerstore_sales[[#This Row],[Discount]]&lt;=0.05,"0-5%",Suoerstore_sales[[#This Row],[Discount]]&lt;=0.1,"5-10%",Suoerstore_sales[[#This Row],[Discount]]&lt;=0.2,"10-20%",TRUE,"20%+")</f>
        <v>20%+</v>
      </c>
      <c r="W822">
        <f>YEAR(Suoerstore_sales[[#This Row],[Order Date]])</f>
        <v>2014</v>
      </c>
      <c r="X822" t="str">
        <f>"Q"&amp;ROUNDUP(MONTH(Suoerstore_sales[[#This Row],[Order Date]])/3,0)</f>
        <v>Q2</v>
      </c>
      <c r="Y822">
        <f>MONTH(Suoerstore_sales[[#This Row],[Order Date]])</f>
        <v>6</v>
      </c>
    </row>
    <row r="823" spans="1:25" x14ac:dyDescent="0.2">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t="str" cm="1">
        <f t="array" ref="V823">_xlfn.IFS(Suoerstore_sales[[#This Row],[Discount]]&lt;=0.05,"0-5%",Suoerstore_sales[[#This Row],[Discount]]&lt;=0.1,"5-10%",Suoerstore_sales[[#This Row],[Discount]]&lt;=0.2,"10-20%",TRUE,"20%+")</f>
        <v>10-20%</v>
      </c>
      <c r="W823">
        <f>YEAR(Suoerstore_sales[[#This Row],[Order Date]])</f>
        <v>2014</v>
      </c>
      <c r="X823" t="str">
        <f>"Q"&amp;ROUNDUP(MONTH(Suoerstore_sales[[#This Row],[Order Date]])/3,0)</f>
        <v>Q2</v>
      </c>
      <c r="Y823">
        <f>MONTH(Suoerstore_sales[[#This Row],[Order Date]])</f>
        <v>6</v>
      </c>
    </row>
    <row r="824" spans="1:25" x14ac:dyDescent="0.2">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t="str" cm="1">
        <f t="array" ref="V824">_xlfn.IFS(Suoerstore_sales[[#This Row],[Discount]]&lt;=0.05,"0-5%",Suoerstore_sales[[#This Row],[Discount]]&lt;=0.1,"5-10%",Suoerstore_sales[[#This Row],[Discount]]&lt;=0.2,"10-20%",TRUE,"20%+")</f>
        <v>0-5%</v>
      </c>
      <c r="W824">
        <f>YEAR(Suoerstore_sales[[#This Row],[Order Date]])</f>
        <v>2017</v>
      </c>
      <c r="X824" t="str">
        <f>"Q"&amp;ROUNDUP(MONTH(Suoerstore_sales[[#This Row],[Order Date]])/3,0)</f>
        <v>Q2</v>
      </c>
      <c r="Y824">
        <f>MONTH(Suoerstore_sales[[#This Row],[Order Date]])</f>
        <v>6</v>
      </c>
    </row>
    <row r="825" spans="1:25" x14ac:dyDescent="0.2">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t="str" cm="1">
        <f t="array" ref="V825">_xlfn.IFS(Suoerstore_sales[[#This Row],[Discount]]&lt;=0.05,"0-5%",Suoerstore_sales[[#This Row],[Discount]]&lt;=0.1,"5-10%",Suoerstore_sales[[#This Row],[Discount]]&lt;=0.2,"10-20%",TRUE,"20%+")</f>
        <v>0-5%</v>
      </c>
      <c r="W825">
        <f>YEAR(Suoerstore_sales[[#This Row],[Order Date]])</f>
        <v>2017</v>
      </c>
      <c r="X825" t="str">
        <f>"Q"&amp;ROUNDUP(MONTH(Suoerstore_sales[[#This Row],[Order Date]])/3,0)</f>
        <v>Q2</v>
      </c>
      <c r="Y825">
        <f>MONTH(Suoerstore_sales[[#This Row],[Order Date]])</f>
        <v>6</v>
      </c>
    </row>
    <row r="826" spans="1:25" x14ac:dyDescent="0.2">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t="str" cm="1">
        <f t="array" ref="V826">_xlfn.IFS(Suoerstore_sales[[#This Row],[Discount]]&lt;=0.05,"0-5%",Suoerstore_sales[[#This Row],[Discount]]&lt;=0.1,"5-10%",Suoerstore_sales[[#This Row],[Discount]]&lt;=0.2,"10-20%",TRUE,"20%+")</f>
        <v>0-5%</v>
      </c>
      <c r="W826">
        <f>YEAR(Suoerstore_sales[[#This Row],[Order Date]])</f>
        <v>2014</v>
      </c>
      <c r="X826" t="str">
        <f>"Q"&amp;ROUNDUP(MONTH(Suoerstore_sales[[#This Row],[Order Date]])/3,0)</f>
        <v>Q2</v>
      </c>
      <c r="Y826">
        <f>MONTH(Suoerstore_sales[[#This Row],[Order Date]])</f>
        <v>5</v>
      </c>
    </row>
    <row r="827" spans="1:25" x14ac:dyDescent="0.2">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t="str" cm="1">
        <f t="array" ref="V827">_xlfn.IFS(Suoerstore_sales[[#This Row],[Discount]]&lt;=0.05,"0-5%",Suoerstore_sales[[#This Row],[Discount]]&lt;=0.1,"5-10%",Suoerstore_sales[[#This Row],[Discount]]&lt;=0.2,"10-20%",TRUE,"20%+")</f>
        <v>0-5%</v>
      </c>
      <c r="W827">
        <f>YEAR(Suoerstore_sales[[#This Row],[Order Date]])</f>
        <v>2014</v>
      </c>
      <c r="X827" t="str">
        <f>"Q"&amp;ROUNDUP(MONTH(Suoerstore_sales[[#This Row],[Order Date]])/3,0)</f>
        <v>Q2</v>
      </c>
      <c r="Y827">
        <f>MONTH(Suoerstore_sales[[#This Row],[Order Date]])</f>
        <v>5</v>
      </c>
    </row>
    <row r="828" spans="1:25" x14ac:dyDescent="0.2">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t="str" cm="1">
        <f t="array" ref="V828">_xlfn.IFS(Suoerstore_sales[[#This Row],[Discount]]&lt;=0.05,"0-5%",Suoerstore_sales[[#This Row],[Discount]]&lt;=0.1,"5-10%",Suoerstore_sales[[#This Row],[Discount]]&lt;=0.2,"10-20%",TRUE,"20%+")</f>
        <v>0-5%</v>
      </c>
      <c r="W828">
        <f>YEAR(Suoerstore_sales[[#This Row],[Order Date]])</f>
        <v>2017</v>
      </c>
      <c r="X828" t="str">
        <f>"Q"&amp;ROUNDUP(MONTH(Suoerstore_sales[[#This Row],[Order Date]])/3,0)</f>
        <v>Q3</v>
      </c>
      <c r="Y828">
        <f>MONTH(Suoerstore_sales[[#This Row],[Order Date]])</f>
        <v>8</v>
      </c>
    </row>
    <row r="829" spans="1:25" x14ac:dyDescent="0.2">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t="str" cm="1">
        <f t="array" ref="V829">_xlfn.IFS(Suoerstore_sales[[#This Row],[Discount]]&lt;=0.05,"0-5%",Suoerstore_sales[[#This Row],[Discount]]&lt;=0.1,"5-10%",Suoerstore_sales[[#This Row],[Discount]]&lt;=0.2,"10-20%",TRUE,"20%+")</f>
        <v>0-5%</v>
      </c>
      <c r="W829">
        <f>YEAR(Suoerstore_sales[[#This Row],[Order Date]])</f>
        <v>2017</v>
      </c>
      <c r="X829" t="str">
        <f>"Q"&amp;ROUNDUP(MONTH(Suoerstore_sales[[#This Row],[Order Date]])/3,0)</f>
        <v>Q3</v>
      </c>
      <c r="Y829">
        <f>MONTH(Suoerstore_sales[[#This Row],[Order Date]])</f>
        <v>8</v>
      </c>
    </row>
    <row r="830" spans="1:25" x14ac:dyDescent="0.2">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t="str" cm="1">
        <f t="array" ref="V830">_xlfn.IFS(Suoerstore_sales[[#This Row],[Discount]]&lt;=0.05,"0-5%",Suoerstore_sales[[#This Row],[Discount]]&lt;=0.1,"5-10%",Suoerstore_sales[[#This Row],[Discount]]&lt;=0.2,"10-20%",TRUE,"20%+")</f>
        <v>0-5%</v>
      </c>
      <c r="W830">
        <f>YEAR(Suoerstore_sales[[#This Row],[Order Date]])</f>
        <v>2017</v>
      </c>
      <c r="X830" t="str">
        <f>"Q"&amp;ROUNDUP(MONTH(Suoerstore_sales[[#This Row],[Order Date]])/3,0)</f>
        <v>Q3</v>
      </c>
      <c r="Y830">
        <f>MONTH(Suoerstore_sales[[#This Row],[Order Date]])</f>
        <v>8</v>
      </c>
    </row>
    <row r="831" spans="1:25" x14ac:dyDescent="0.2">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t="str" cm="1">
        <f t="array" ref="V831">_xlfn.IFS(Suoerstore_sales[[#This Row],[Discount]]&lt;=0.05,"0-5%",Suoerstore_sales[[#This Row],[Discount]]&lt;=0.1,"5-10%",Suoerstore_sales[[#This Row],[Discount]]&lt;=0.2,"10-20%",TRUE,"20%+")</f>
        <v>0-5%</v>
      </c>
      <c r="W831">
        <f>YEAR(Suoerstore_sales[[#This Row],[Order Date]])</f>
        <v>2017</v>
      </c>
      <c r="X831" t="str">
        <f>"Q"&amp;ROUNDUP(MONTH(Suoerstore_sales[[#This Row],[Order Date]])/3,0)</f>
        <v>Q2</v>
      </c>
      <c r="Y831">
        <f>MONTH(Suoerstore_sales[[#This Row],[Order Date]])</f>
        <v>6</v>
      </c>
    </row>
    <row r="832" spans="1:25" x14ac:dyDescent="0.2">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t="str" cm="1">
        <f t="array" ref="V832">_xlfn.IFS(Suoerstore_sales[[#This Row],[Discount]]&lt;=0.05,"0-5%",Suoerstore_sales[[#This Row],[Discount]]&lt;=0.1,"5-10%",Suoerstore_sales[[#This Row],[Discount]]&lt;=0.2,"10-20%",TRUE,"20%+")</f>
        <v>0-5%</v>
      </c>
      <c r="W832">
        <f>YEAR(Suoerstore_sales[[#This Row],[Order Date]])</f>
        <v>2017</v>
      </c>
      <c r="X832" t="str">
        <f>"Q"&amp;ROUNDUP(MONTH(Suoerstore_sales[[#This Row],[Order Date]])/3,0)</f>
        <v>Q2</v>
      </c>
      <c r="Y832">
        <f>MONTH(Suoerstore_sales[[#This Row],[Order Date]])</f>
        <v>6</v>
      </c>
    </row>
    <row r="833" spans="1:25" x14ac:dyDescent="0.2">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t="str" cm="1">
        <f t="array" ref="V833">_xlfn.IFS(Suoerstore_sales[[#This Row],[Discount]]&lt;=0.05,"0-5%",Suoerstore_sales[[#This Row],[Discount]]&lt;=0.1,"5-10%",Suoerstore_sales[[#This Row],[Discount]]&lt;=0.2,"10-20%",TRUE,"20%+")</f>
        <v>0-5%</v>
      </c>
      <c r="W833">
        <f>YEAR(Suoerstore_sales[[#This Row],[Order Date]])</f>
        <v>2017</v>
      </c>
      <c r="X833" t="str">
        <f>"Q"&amp;ROUNDUP(MONTH(Suoerstore_sales[[#This Row],[Order Date]])/3,0)</f>
        <v>Q2</v>
      </c>
      <c r="Y833">
        <f>MONTH(Suoerstore_sales[[#This Row],[Order Date]])</f>
        <v>6</v>
      </c>
    </row>
    <row r="834" spans="1:25" x14ac:dyDescent="0.2">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t="str" cm="1">
        <f t="array" ref="V834">_xlfn.IFS(Suoerstore_sales[[#This Row],[Discount]]&lt;=0.05,"0-5%",Suoerstore_sales[[#This Row],[Discount]]&lt;=0.1,"5-10%",Suoerstore_sales[[#This Row],[Discount]]&lt;=0.2,"10-20%",TRUE,"20%+")</f>
        <v>0-5%</v>
      </c>
      <c r="W834">
        <f>YEAR(Suoerstore_sales[[#This Row],[Order Date]])</f>
        <v>2017</v>
      </c>
      <c r="X834" t="str">
        <f>"Q"&amp;ROUNDUP(MONTH(Suoerstore_sales[[#This Row],[Order Date]])/3,0)</f>
        <v>Q2</v>
      </c>
      <c r="Y834">
        <f>MONTH(Suoerstore_sales[[#This Row],[Order Date]])</f>
        <v>6</v>
      </c>
    </row>
    <row r="835" spans="1:25" x14ac:dyDescent="0.2">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t="str" cm="1">
        <f t="array" ref="V835">_xlfn.IFS(Suoerstore_sales[[#This Row],[Discount]]&lt;=0.05,"0-5%",Suoerstore_sales[[#This Row],[Discount]]&lt;=0.1,"5-10%",Suoerstore_sales[[#This Row],[Discount]]&lt;=0.2,"10-20%",TRUE,"20%+")</f>
        <v>10-20%</v>
      </c>
      <c r="W835">
        <f>YEAR(Suoerstore_sales[[#This Row],[Order Date]])</f>
        <v>2016</v>
      </c>
      <c r="X835" t="str">
        <f>"Q"&amp;ROUNDUP(MONTH(Suoerstore_sales[[#This Row],[Order Date]])/3,0)</f>
        <v>Q3</v>
      </c>
      <c r="Y835">
        <f>MONTH(Suoerstore_sales[[#This Row],[Order Date]])</f>
        <v>7</v>
      </c>
    </row>
    <row r="836" spans="1:25" x14ac:dyDescent="0.2">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t="str" cm="1">
        <f t="array" ref="V836">_xlfn.IFS(Suoerstore_sales[[#This Row],[Discount]]&lt;=0.05,"0-5%",Suoerstore_sales[[#This Row],[Discount]]&lt;=0.1,"5-10%",Suoerstore_sales[[#This Row],[Discount]]&lt;=0.2,"10-20%",TRUE,"20%+")</f>
        <v>10-20%</v>
      </c>
      <c r="W836">
        <f>YEAR(Suoerstore_sales[[#This Row],[Order Date]])</f>
        <v>2016</v>
      </c>
      <c r="X836" t="str">
        <f>"Q"&amp;ROUNDUP(MONTH(Suoerstore_sales[[#This Row],[Order Date]])/3,0)</f>
        <v>Q3</v>
      </c>
      <c r="Y836">
        <f>MONTH(Suoerstore_sales[[#This Row],[Order Date]])</f>
        <v>7</v>
      </c>
    </row>
    <row r="837" spans="1:25" x14ac:dyDescent="0.2">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t="str" cm="1">
        <f t="array" ref="V837">_xlfn.IFS(Suoerstore_sales[[#This Row],[Discount]]&lt;=0.05,"0-5%",Suoerstore_sales[[#This Row],[Discount]]&lt;=0.1,"5-10%",Suoerstore_sales[[#This Row],[Discount]]&lt;=0.2,"10-20%",TRUE,"20%+")</f>
        <v>20%+</v>
      </c>
      <c r="W837">
        <f>YEAR(Suoerstore_sales[[#This Row],[Order Date]])</f>
        <v>2016</v>
      </c>
      <c r="X837" t="str">
        <f>"Q"&amp;ROUNDUP(MONTH(Suoerstore_sales[[#This Row],[Order Date]])/3,0)</f>
        <v>Q3</v>
      </c>
      <c r="Y837">
        <f>MONTH(Suoerstore_sales[[#This Row],[Order Date]])</f>
        <v>7</v>
      </c>
    </row>
    <row r="838" spans="1:25" x14ac:dyDescent="0.2">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t="str" cm="1">
        <f t="array" ref="V838">_xlfn.IFS(Suoerstore_sales[[#This Row],[Discount]]&lt;=0.05,"0-5%",Suoerstore_sales[[#This Row],[Discount]]&lt;=0.1,"5-10%",Suoerstore_sales[[#This Row],[Discount]]&lt;=0.2,"10-20%",TRUE,"20%+")</f>
        <v>20%+</v>
      </c>
      <c r="W838">
        <f>YEAR(Suoerstore_sales[[#This Row],[Order Date]])</f>
        <v>2014</v>
      </c>
      <c r="X838" t="str">
        <f>"Q"&amp;ROUNDUP(MONTH(Suoerstore_sales[[#This Row],[Order Date]])/3,0)</f>
        <v>Q3</v>
      </c>
      <c r="Y838">
        <f>MONTH(Suoerstore_sales[[#This Row],[Order Date]])</f>
        <v>9</v>
      </c>
    </row>
    <row r="839" spans="1:25" x14ac:dyDescent="0.2">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t="str" cm="1">
        <f t="array" ref="V839">_xlfn.IFS(Suoerstore_sales[[#This Row],[Discount]]&lt;=0.05,"0-5%",Suoerstore_sales[[#This Row],[Discount]]&lt;=0.1,"5-10%",Suoerstore_sales[[#This Row],[Discount]]&lt;=0.2,"10-20%",TRUE,"20%+")</f>
        <v>10-20%</v>
      </c>
      <c r="W839">
        <f>YEAR(Suoerstore_sales[[#This Row],[Order Date]])</f>
        <v>2017</v>
      </c>
      <c r="X839" t="str">
        <f>"Q"&amp;ROUNDUP(MONTH(Suoerstore_sales[[#This Row],[Order Date]])/3,0)</f>
        <v>Q4</v>
      </c>
      <c r="Y839">
        <f>MONTH(Suoerstore_sales[[#This Row],[Order Date]])</f>
        <v>11</v>
      </c>
    </row>
    <row r="840" spans="1:25" x14ac:dyDescent="0.2">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t="str" cm="1">
        <f t="array" ref="V840">_xlfn.IFS(Suoerstore_sales[[#This Row],[Discount]]&lt;=0.05,"0-5%",Suoerstore_sales[[#This Row],[Discount]]&lt;=0.1,"5-10%",Suoerstore_sales[[#This Row],[Discount]]&lt;=0.2,"10-20%",TRUE,"20%+")</f>
        <v>10-20%</v>
      </c>
      <c r="W840">
        <f>YEAR(Suoerstore_sales[[#This Row],[Order Date]])</f>
        <v>2016</v>
      </c>
      <c r="X840" t="str">
        <f>"Q"&amp;ROUNDUP(MONTH(Suoerstore_sales[[#This Row],[Order Date]])/3,0)</f>
        <v>Q1</v>
      </c>
      <c r="Y840">
        <f>MONTH(Suoerstore_sales[[#This Row],[Order Date]])</f>
        <v>3</v>
      </c>
    </row>
    <row r="841" spans="1:25" x14ac:dyDescent="0.2">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t="str" cm="1">
        <f t="array" ref="V841">_xlfn.IFS(Suoerstore_sales[[#This Row],[Discount]]&lt;=0.05,"0-5%",Suoerstore_sales[[#This Row],[Discount]]&lt;=0.1,"5-10%",Suoerstore_sales[[#This Row],[Discount]]&lt;=0.2,"10-20%",TRUE,"20%+")</f>
        <v>0-5%</v>
      </c>
      <c r="W841">
        <f>YEAR(Suoerstore_sales[[#This Row],[Order Date]])</f>
        <v>2015</v>
      </c>
      <c r="X841" t="str">
        <f>"Q"&amp;ROUNDUP(MONTH(Suoerstore_sales[[#This Row],[Order Date]])/3,0)</f>
        <v>Q4</v>
      </c>
      <c r="Y841">
        <f>MONTH(Suoerstore_sales[[#This Row],[Order Date]])</f>
        <v>11</v>
      </c>
    </row>
    <row r="842" spans="1:25" x14ac:dyDescent="0.2">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t="str" cm="1">
        <f t="array" ref="V842">_xlfn.IFS(Suoerstore_sales[[#This Row],[Discount]]&lt;=0.05,"0-5%",Suoerstore_sales[[#This Row],[Discount]]&lt;=0.1,"5-10%",Suoerstore_sales[[#This Row],[Discount]]&lt;=0.2,"10-20%",TRUE,"20%+")</f>
        <v>0-5%</v>
      </c>
      <c r="W842">
        <f>YEAR(Suoerstore_sales[[#This Row],[Order Date]])</f>
        <v>2015</v>
      </c>
      <c r="X842" t="str">
        <f>"Q"&amp;ROUNDUP(MONTH(Suoerstore_sales[[#This Row],[Order Date]])/3,0)</f>
        <v>Q4</v>
      </c>
      <c r="Y842">
        <f>MONTH(Suoerstore_sales[[#This Row],[Order Date]])</f>
        <v>11</v>
      </c>
    </row>
    <row r="843" spans="1:25" x14ac:dyDescent="0.2">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t="str" cm="1">
        <f t="array" ref="V843">_xlfn.IFS(Suoerstore_sales[[#This Row],[Discount]]&lt;=0.05,"0-5%",Suoerstore_sales[[#This Row],[Discount]]&lt;=0.1,"5-10%",Suoerstore_sales[[#This Row],[Discount]]&lt;=0.2,"10-20%",TRUE,"20%+")</f>
        <v>10-20%</v>
      </c>
      <c r="W843">
        <f>YEAR(Suoerstore_sales[[#This Row],[Order Date]])</f>
        <v>2015</v>
      </c>
      <c r="X843" t="str">
        <f>"Q"&amp;ROUNDUP(MONTH(Suoerstore_sales[[#This Row],[Order Date]])/3,0)</f>
        <v>Q4</v>
      </c>
      <c r="Y843">
        <f>MONTH(Suoerstore_sales[[#This Row],[Order Date]])</f>
        <v>11</v>
      </c>
    </row>
    <row r="844" spans="1:25" x14ac:dyDescent="0.2">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t="str" cm="1">
        <f t="array" ref="V844">_xlfn.IFS(Suoerstore_sales[[#This Row],[Discount]]&lt;=0.05,"0-5%",Suoerstore_sales[[#This Row],[Discount]]&lt;=0.1,"5-10%",Suoerstore_sales[[#This Row],[Discount]]&lt;=0.2,"10-20%",TRUE,"20%+")</f>
        <v>10-20%</v>
      </c>
      <c r="W844">
        <f>YEAR(Suoerstore_sales[[#This Row],[Order Date]])</f>
        <v>2016</v>
      </c>
      <c r="X844" t="str">
        <f>"Q"&amp;ROUNDUP(MONTH(Suoerstore_sales[[#This Row],[Order Date]])/3,0)</f>
        <v>Q4</v>
      </c>
      <c r="Y844">
        <f>MONTH(Suoerstore_sales[[#This Row],[Order Date]])</f>
        <v>11</v>
      </c>
    </row>
    <row r="845" spans="1:25" x14ac:dyDescent="0.2">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t="str" cm="1">
        <f t="array" ref="V845">_xlfn.IFS(Suoerstore_sales[[#This Row],[Discount]]&lt;=0.05,"0-5%",Suoerstore_sales[[#This Row],[Discount]]&lt;=0.1,"5-10%",Suoerstore_sales[[#This Row],[Discount]]&lt;=0.2,"10-20%",TRUE,"20%+")</f>
        <v>10-20%</v>
      </c>
      <c r="W845">
        <f>YEAR(Suoerstore_sales[[#This Row],[Order Date]])</f>
        <v>2016</v>
      </c>
      <c r="X845" t="str">
        <f>"Q"&amp;ROUNDUP(MONTH(Suoerstore_sales[[#This Row],[Order Date]])/3,0)</f>
        <v>Q4</v>
      </c>
      <c r="Y845">
        <f>MONTH(Suoerstore_sales[[#This Row],[Order Date]])</f>
        <v>11</v>
      </c>
    </row>
    <row r="846" spans="1:25" x14ac:dyDescent="0.2">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t="str" cm="1">
        <f t="array" ref="V846">_xlfn.IFS(Suoerstore_sales[[#This Row],[Discount]]&lt;=0.05,"0-5%",Suoerstore_sales[[#This Row],[Discount]]&lt;=0.1,"5-10%",Suoerstore_sales[[#This Row],[Discount]]&lt;=0.2,"10-20%",TRUE,"20%+")</f>
        <v>0-5%</v>
      </c>
      <c r="W846">
        <f>YEAR(Suoerstore_sales[[#This Row],[Order Date]])</f>
        <v>2016</v>
      </c>
      <c r="X846" t="str">
        <f>"Q"&amp;ROUNDUP(MONTH(Suoerstore_sales[[#This Row],[Order Date]])/3,0)</f>
        <v>Q4</v>
      </c>
      <c r="Y846">
        <f>MONTH(Suoerstore_sales[[#This Row],[Order Date]])</f>
        <v>11</v>
      </c>
    </row>
    <row r="847" spans="1:25" x14ac:dyDescent="0.2">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t="str" cm="1">
        <f t="array" ref="V847">_xlfn.IFS(Suoerstore_sales[[#This Row],[Discount]]&lt;=0.05,"0-5%",Suoerstore_sales[[#This Row],[Discount]]&lt;=0.1,"5-10%",Suoerstore_sales[[#This Row],[Discount]]&lt;=0.2,"10-20%",TRUE,"20%+")</f>
        <v>0-5%</v>
      </c>
      <c r="W847">
        <f>YEAR(Suoerstore_sales[[#This Row],[Order Date]])</f>
        <v>2016</v>
      </c>
      <c r="X847" t="str">
        <f>"Q"&amp;ROUNDUP(MONTH(Suoerstore_sales[[#This Row],[Order Date]])/3,0)</f>
        <v>Q4</v>
      </c>
      <c r="Y847">
        <f>MONTH(Suoerstore_sales[[#This Row],[Order Date]])</f>
        <v>11</v>
      </c>
    </row>
    <row r="848" spans="1:25" x14ac:dyDescent="0.2">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t="str" cm="1">
        <f t="array" ref="V848">_xlfn.IFS(Suoerstore_sales[[#This Row],[Discount]]&lt;=0.05,"0-5%",Suoerstore_sales[[#This Row],[Discount]]&lt;=0.1,"5-10%",Suoerstore_sales[[#This Row],[Discount]]&lt;=0.2,"10-20%",TRUE,"20%+")</f>
        <v>0-5%</v>
      </c>
      <c r="W848">
        <f>YEAR(Suoerstore_sales[[#This Row],[Order Date]])</f>
        <v>2015</v>
      </c>
      <c r="X848" t="str">
        <f>"Q"&amp;ROUNDUP(MONTH(Suoerstore_sales[[#This Row],[Order Date]])/3,0)</f>
        <v>Q4</v>
      </c>
      <c r="Y848">
        <f>MONTH(Suoerstore_sales[[#This Row],[Order Date]])</f>
        <v>10</v>
      </c>
    </row>
    <row r="849" spans="1:25" x14ac:dyDescent="0.2">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t="str" cm="1">
        <f t="array" ref="V849">_xlfn.IFS(Suoerstore_sales[[#This Row],[Discount]]&lt;=0.05,"0-5%",Suoerstore_sales[[#This Row],[Discount]]&lt;=0.1,"5-10%",Suoerstore_sales[[#This Row],[Discount]]&lt;=0.2,"10-20%",TRUE,"20%+")</f>
        <v>0-5%</v>
      </c>
      <c r="W849">
        <f>YEAR(Suoerstore_sales[[#This Row],[Order Date]])</f>
        <v>2015</v>
      </c>
      <c r="X849" t="str">
        <f>"Q"&amp;ROUNDUP(MONTH(Suoerstore_sales[[#This Row],[Order Date]])/3,0)</f>
        <v>Q4</v>
      </c>
      <c r="Y849">
        <f>MONTH(Suoerstore_sales[[#This Row],[Order Date]])</f>
        <v>10</v>
      </c>
    </row>
    <row r="850" spans="1:25" x14ac:dyDescent="0.2">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t="str" cm="1">
        <f t="array" ref="V850">_xlfn.IFS(Suoerstore_sales[[#This Row],[Discount]]&lt;=0.05,"0-5%",Suoerstore_sales[[#This Row],[Discount]]&lt;=0.1,"5-10%",Suoerstore_sales[[#This Row],[Discount]]&lt;=0.2,"10-20%",TRUE,"20%+")</f>
        <v>10-20%</v>
      </c>
      <c r="W850">
        <f>YEAR(Suoerstore_sales[[#This Row],[Order Date]])</f>
        <v>2017</v>
      </c>
      <c r="X850" t="str">
        <f>"Q"&amp;ROUNDUP(MONTH(Suoerstore_sales[[#This Row],[Order Date]])/3,0)</f>
        <v>Q1</v>
      </c>
      <c r="Y850">
        <f>MONTH(Suoerstore_sales[[#This Row],[Order Date]])</f>
        <v>1</v>
      </c>
    </row>
    <row r="851" spans="1:25" x14ac:dyDescent="0.2">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t="str" cm="1">
        <f t="array" ref="V851">_xlfn.IFS(Suoerstore_sales[[#This Row],[Discount]]&lt;=0.05,"0-5%",Suoerstore_sales[[#This Row],[Discount]]&lt;=0.1,"5-10%",Suoerstore_sales[[#This Row],[Discount]]&lt;=0.2,"10-20%",TRUE,"20%+")</f>
        <v>0-5%</v>
      </c>
      <c r="W851">
        <f>YEAR(Suoerstore_sales[[#This Row],[Order Date]])</f>
        <v>2014</v>
      </c>
      <c r="X851" t="str">
        <f>"Q"&amp;ROUNDUP(MONTH(Suoerstore_sales[[#This Row],[Order Date]])/3,0)</f>
        <v>Q1</v>
      </c>
      <c r="Y851">
        <f>MONTH(Suoerstore_sales[[#This Row],[Order Date]])</f>
        <v>2</v>
      </c>
    </row>
    <row r="852" spans="1:25" x14ac:dyDescent="0.2">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t="str" cm="1">
        <f t="array" ref="V852">_xlfn.IFS(Suoerstore_sales[[#This Row],[Discount]]&lt;=0.05,"0-5%",Suoerstore_sales[[#This Row],[Discount]]&lt;=0.1,"5-10%",Suoerstore_sales[[#This Row],[Discount]]&lt;=0.2,"10-20%",TRUE,"20%+")</f>
        <v>0-5%</v>
      </c>
      <c r="W852">
        <f>YEAR(Suoerstore_sales[[#This Row],[Order Date]])</f>
        <v>2016</v>
      </c>
      <c r="X852" t="str">
        <f>"Q"&amp;ROUNDUP(MONTH(Suoerstore_sales[[#This Row],[Order Date]])/3,0)</f>
        <v>Q2</v>
      </c>
      <c r="Y852">
        <f>MONTH(Suoerstore_sales[[#This Row],[Order Date]])</f>
        <v>6</v>
      </c>
    </row>
    <row r="853" spans="1:25" x14ac:dyDescent="0.2">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t="str" cm="1">
        <f t="array" ref="V853">_xlfn.IFS(Suoerstore_sales[[#This Row],[Discount]]&lt;=0.05,"0-5%",Suoerstore_sales[[#This Row],[Discount]]&lt;=0.1,"5-10%",Suoerstore_sales[[#This Row],[Discount]]&lt;=0.2,"10-20%",TRUE,"20%+")</f>
        <v>0-5%</v>
      </c>
      <c r="W853">
        <f>YEAR(Suoerstore_sales[[#This Row],[Order Date]])</f>
        <v>2016</v>
      </c>
      <c r="X853" t="str">
        <f>"Q"&amp;ROUNDUP(MONTH(Suoerstore_sales[[#This Row],[Order Date]])/3,0)</f>
        <v>Q2</v>
      </c>
      <c r="Y853">
        <f>MONTH(Suoerstore_sales[[#This Row],[Order Date]])</f>
        <v>6</v>
      </c>
    </row>
    <row r="854" spans="1:25" x14ac:dyDescent="0.2">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t="str" cm="1">
        <f t="array" ref="V854">_xlfn.IFS(Suoerstore_sales[[#This Row],[Discount]]&lt;=0.05,"0-5%",Suoerstore_sales[[#This Row],[Discount]]&lt;=0.1,"5-10%",Suoerstore_sales[[#This Row],[Discount]]&lt;=0.2,"10-20%",TRUE,"20%+")</f>
        <v>0-5%</v>
      </c>
      <c r="W854">
        <f>YEAR(Suoerstore_sales[[#This Row],[Order Date]])</f>
        <v>2016</v>
      </c>
      <c r="X854" t="str">
        <f>"Q"&amp;ROUNDUP(MONTH(Suoerstore_sales[[#This Row],[Order Date]])/3,0)</f>
        <v>Q2</v>
      </c>
      <c r="Y854">
        <f>MONTH(Suoerstore_sales[[#This Row],[Order Date]])</f>
        <v>5</v>
      </c>
    </row>
    <row r="855" spans="1:25" x14ac:dyDescent="0.2">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t="str" cm="1">
        <f t="array" ref="V855">_xlfn.IFS(Suoerstore_sales[[#This Row],[Discount]]&lt;=0.05,"0-5%",Suoerstore_sales[[#This Row],[Discount]]&lt;=0.1,"5-10%",Suoerstore_sales[[#This Row],[Discount]]&lt;=0.2,"10-20%",TRUE,"20%+")</f>
        <v>0-5%</v>
      </c>
      <c r="W855">
        <f>YEAR(Suoerstore_sales[[#This Row],[Order Date]])</f>
        <v>2016</v>
      </c>
      <c r="X855" t="str">
        <f>"Q"&amp;ROUNDUP(MONTH(Suoerstore_sales[[#This Row],[Order Date]])/3,0)</f>
        <v>Q1</v>
      </c>
      <c r="Y855">
        <f>MONTH(Suoerstore_sales[[#This Row],[Order Date]])</f>
        <v>2</v>
      </c>
    </row>
    <row r="856" spans="1:25" x14ac:dyDescent="0.2">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t="str" cm="1">
        <f t="array" ref="V856">_xlfn.IFS(Suoerstore_sales[[#This Row],[Discount]]&lt;=0.05,"0-5%",Suoerstore_sales[[#This Row],[Discount]]&lt;=0.1,"5-10%",Suoerstore_sales[[#This Row],[Discount]]&lt;=0.2,"10-20%",TRUE,"20%+")</f>
        <v>0-5%</v>
      </c>
      <c r="W856">
        <f>YEAR(Suoerstore_sales[[#This Row],[Order Date]])</f>
        <v>2016</v>
      </c>
      <c r="X856" t="str">
        <f>"Q"&amp;ROUNDUP(MONTH(Suoerstore_sales[[#This Row],[Order Date]])/3,0)</f>
        <v>Q1</v>
      </c>
      <c r="Y856">
        <f>MONTH(Suoerstore_sales[[#This Row],[Order Date]])</f>
        <v>2</v>
      </c>
    </row>
    <row r="857" spans="1:25" x14ac:dyDescent="0.2">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t="str" cm="1">
        <f t="array" ref="V857">_xlfn.IFS(Suoerstore_sales[[#This Row],[Discount]]&lt;=0.05,"0-5%",Suoerstore_sales[[#This Row],[Discount]]&lt;=0.1,"5-10%",Suoerstore_sales[[#This Row],[Discount]]&lt;=0.2,"10-20%",TRUE,"20%+")</f>
        <v>0-5%</v>
      </c>
      <c r="W857">
        <f>YEAR(Suoerstore_sales[[#This Row],[Order Date]])</f>
        <v>2014</v>
      </c>
      <c r="X857" t="str">
        <f>"Q"&amp;ROUNDUP(MONTH(Suoerstore_sales[[#This Row],[Order Date]])/3,0)</f>
        <v>Q3</v>
      </c>
      <c r="Y857">
        <f>MONTH(Suoerstore_sales[[#This Row],[Order Date]])</f>
        <v>8</v>
      </c>
    </row>
    <row r="858" spans="1:25" x14ac:dyDescent="0.2">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t="str" cm="1">
        <f t="array" ref="V858">_xlfn.IFS(Suoerstore_sales[[#This Row],[Discount]]&lt;=0.05,"0-5%",Suoerstore_sales[[#This Row],[Discount]]&lt;=0.1,"5-10%",Suoerstore_sales[[#This Row],[Discount]]&lt;=0.2,"10-20%",TRUE,"20%+")</f>
        <v>0-5%</v>
      </c>
      <c r="W858">
        <f>YEAR(Suoerstore_sales[[#This Row],[Order Date]])</f>
        <v>2014</v>
      </c>
      <c r="X858" t="str">
        <f>"Q"&amp;ROUNDUP(MONTH(Suoerstore_sales[[#This Row],[Order Date]])/3,0)</f>
        <v>Q3</v>
      </c>
      <c r="Y858">
        <f>MONTH(Suoerstore_sales[[#This Row],[Order Date]])</f>
        <v>8</v>
      </c>
    </row>
    <row r="859" spans="1:25" x14ac:dyDescent="0.2">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t="str" cm="1">
        <f t="array" ref="V859">_xlfn.IFS(Suoerstore_sales[[#This Row],[Discount]]&lt;=0.05,"0-5%",Suoerstore_sales[[#This Row],[Discount]]&lt;=0.1,"5-10%",Suoerstore_sales[[#This Row],[Discount]]&lt;=0.2,"10-20%",TRUE,"20%+")</f>
        <v>0-5%</v>
      </c>
      <c r="W859">
        <f>YEAR(Suoerstore_sales[[#This Row],[Order Date]])</f>
        <v>2014</v>
      </c>
      <c r="X859" t="str">
        <f>"Q"&amp;ROUNDUP(MONTH(Suoerstore_sales[[#This Row],[Order Date]])/3,0)</f>
        <v>Q3</v>
      </c>
      <c r="Y859">
        <f>MONTH(Suoerstore_sales[[#This Row],[Order Date]])</f>
        <v>8</v>
      </c>
    </row>
    <row r="860" spans="1:25" x14ac:dyDescent="0.2">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t="str" cm="1">
        <f t="array" ref="V860">_xlfn.IFS(Suoerstore_sales[[#This Row],[Discount]]&lt;=0.05,"0-5%",Suoerstore_sales[[#This Row],[Discount]]&lt;=0.1,"5-10%",Suoerstore_sales[[#This Row],[Discount]]&lt;=0.2,"10-20%",TRUE,"20%+")</f>
        <v>0-5%</v>
      </c>
      <c r="W860">
        <f>YEAR(Suoerstore_sales[[#This Row],[Order Date]])</f>
        <v>2017</v>
      </c>
      <c r="X860" t="str">
        <f>"Q"&amp;ROUNDUP(MONTH(Suoerstore_sales[[#This Row],[Order Date]])/3,0)</f>
        <v>Q2</v>
      </c>
      <c r="Y860">
        <f>MONTH(Suoerstore_sales[[#This Row],[Order Date]])</f>
        <v>4</v>
      </c>
    </row>
    <row r="861" spans="1:25" x14ac:dyDescent="0.2">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t="str" cm="1">
        <f t="array" ref="V861">_xlfn.IFS(Suoerstore_sales[[#This Row],[Discount]]&lt;=0.05,"0-5%",Suoerstore_sales[[#This Row],[Discount]]&lt;=0.1,"5-10%",Suoerstore_sales[[#This Row],[Discount]]&lt;=0.2,"10-20%",TRUE,"20%+")</f>
        <v>0-5%</v>
      </c>
      <c r="W861">
        <f>YEAR(Suoerstore_sales[[#This Row],[Order Date]])</f>
        <v>2017</v>
      </c>
      <c r="X861" t="str">
        <f>"Q"&amp;ROUNDUP(MONTH(Suoerstore_sales[[#This Row],[Order Date]])/3,0)</f>
        <v>Q2</v>
      </c>
      <c r="Y861">
        <f>MONTH(Suoerstore_sales[[#This Row],[Order Date]])</f>
        <v>4</v>
      </c>
    </row>
    <row r="862" spans="1:25" x14ac:dyDescent="0.2">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t="str" cm="1">
        <f t="array" ref="V862">_xlfn.IFS(Suoerstore_sales[[#This Row],[Discount]]&lt;=0.05,"0-5%",Suoerstore_sales[[#This Row],[Discount]]&lt;=0.1,"5-10%",Suoerstore_sales[[#This Row],[Discount]]&lt;=0.2,"10-20%",TRUE,"20%+")</f>
        <v>0-5%</v>
      </c>
      <c r="W862">
        <f>YEAR(Suoerstore_sales[[#This Row],[Order Date]])</f>
        <v>2014</v>
      </c>
      <c r="X862" t="str">
        <f>"Q"&amp;ROUNDUP(MONTH(Suoerstore_sales[[#This Row],[Order Date]])/3,0)</f>
        <v>Q2</v>
      </c>
      <c r="Y862">
        <f>MONTH(Suoerstore_sales[[#This Row],[Order Date]])</f>
        <v>6</v>
      </c>
    </row>
    <row r="863" spans="1:25" x14ac:dyDescent="0.2">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t="str" cm="1">
        <f t="array" ref="V863">_xlfn.IFS(Suoerstore_sales[[#This Row],[Discount]]&lt;=0.05,"0-5%",Suoerstore_sales[[#This Row],[Discount]]&lt;=0.1,"5-10%",Suoerstore_sales[[#This Row],[Discount]]&lt;=0.2,"10-20%",TRUE,"20%+")</f>
        <v>0-5%</v>
      </c>
      <c r="W863">
        <f>YEAR(Suoerstore_sales[[#This Row],[Order Date]])</f>
        <v>2014</v>
      </c>
      <c r="X863" t="str">
        <f>"Q"&amp;ROUNDUP(MONTH(Suoerstore_sales[[#This Row],[Order Date]])/3,0)</f>
        <v>Q2</v>
      </c>
      <c r="Y863">
        <f>MONTH(Suoerstore_sales[[#This Row],[Order Date]])</f>
        <v>6</v>
      </c>
    </row>
    <row r="864" spans="1:25" x14ac:dyDescent="0.2">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t="str" cm="1">
        <f t="array" ref="V864">_xlfn.IFS(Suoerstore_sales[[#This Row],[Discount]]&lt;=0.05,"0-5%",Suoerstore_sales[[#This Row],[Discount]]&lt;=0.1,"5-10%",Suoerstore_sales[[#This Row],[Discount]]&lt;=0.2,"10-20%",TRUE,"20%+")</f>
        <v>10-20%</v>
      </c>
      <c r="W864">
        <f>YEAR(Suoerstore_sales[[#This Row],[Order Date]])</f>
        <v>2016</v>
      </c>
      <c r="X864" t="str">
        <f>"Q"&amp;ROUNDUP(MONTH(Suoerstore_sales[[#This Row],[Order Date]])/3,0)</f>
        <v>Q1</v>
      </c>
      <c r="Y864">
        <f>MONTH(Suoerstore_sales[[#This Row],[Order Date]])</f>
        <v>1</v>
      </c>
    </row>
    <row r="865" spans="1:25" x14ac:dyDescent="0.2">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t="str" cm="1">
        <f t="array" ref="V865">_xlfn.IFS(Suoerstore_sales[[#This Row],[Discount]]&lt;=0.05,"0-5%",Suoerstore_sales[[#This Row],[Discount]]&lt;=0.1,"5-10%",Suoerstore_sales[[#This Row],[Discount]]&lt;=0.2,"10-20%",TRUE,"20%+")</f>
        <v>10-20%</v>
      </c>
      <c r="W865">
        <f>YEAR(Suoerstore_sales[[#This Row],[Order Date]])</f>
        <v>2016</v>
      </c>
      <c r="X865" t="str">
        <f>"Q"&amp;ROUNDUP(MONTH(Suoerstore_sales[[#This Row],[Order Date]])/3,0)</f>
        <v>Q1</v>
      </c>
      <c r="Y865">
        <f>MONTH(Suoerstore_sales[[#This Row],[Order Date]])</f>
        <v>1</v>
      </c>
    </row>
    <row r="866" spans="1:25" x14ac:dyDescent="0.2">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t="str" cm="1">
        <f t="array" ref="V866">_xlfn.IFS(Suoerstore_sales[[#This Row],[Discount]]&lt;=0.05,"0-5%",Suoerstore_sales[[#This Row],[Discount]]&lt;=0.1,"5-10%",Suoerstore_sales[[#This Row],[Discount]]&lt;=0.2,"10-20%",TRUE,"20%+")</f>
        <v>10-20%</v>
      </c>
      <c r="W866">
        <f>YEAR(Suoerstore_sales[[#This Row],[Order Date]])</f>
        <v>2016</v>
      </c>
      <c r="X866" t="str">
        <f>"Q"&amp;ROUNDUP(MONTH(Suoerstore_sales[[#This Row],[Order Date]])/3,0)</f>
        <v>Q1</v>
      </c>
      <c r="Y866">
        <f>MONTH(Suoerstore_sales[[#This Row],[Order Date]])</f>
        <v>1</v>
      </c>
    </row>
    <row r="867" spans="1:25" x14ac:dyDescent="0.2">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t="str" cm="1">
        <f t="array" ref="V867">_xlfn.IFS(Suoerstore_sales[[#This Row],[Discount]]&lt;=0.05,"0-5%",Suoerstore_sales[[#This Row],[Discount]]&lt;=0.1,"5-10%",Suoerstore_sales[[#This Row],[Discount]]&lt;=0.2,"10-20%",TRUE,"20%+")</f>
        <v>0-5%</v>
      </c>
      <c r="W867">
        <f>YEAR(Suoerstore_sales[[#This Row],[Order Date]])</f>
        <v>2014</v>
      </c>
      <c r="X867" t="str">
        <f>"Q"&amp;ROUNDUP(MONTH(Suoerstore_sales[[#This Row],[Order Date]])/3,0)</f>
        <v>Q1</v>
      </c>
      <c r="Y867">
        <f>MONTH(Suoerstore_sales[[#This Row],[Order Date]])</f>
        <v>1</v>
      </c>
    </row>
    <row r="868" spans="1:25" x14ac:dyDescent="0.2">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t="str" cm="1">
        <f t="array" ref="V868">_xlfn.IFS(Suoerstore_sales[[#This Row],[Discount]]&lt;=0.05,"0-5%",Suoerstore_sales[[#This Row],[Discount]]&lt;=0.1,"5-10%",Suoerstore_sales[[#This Row],[Discount]]&lt;=0.2,"10-20%",TRUE,"20%+")</f>
        <v>0-5%</v>
      </c>
      <c r="W868">
        <f>YEAR(Suoerstore_sales[[#This Row],[Order Date]])</f>
        <v>2014</v>
      </c>
      <c r="X868" t="str">
        <f>"Q"&amp;ROUNDUP(MONTH(Suoerstore_sales[[#This Row],[Order Date]])/3,0)</f>
        <v>Q1</v>
      </c>
      <c r="Y868">
        <f>MONTH(Suoerstore_sales[[#This Row],[Order Date]])</f>
        <v>1</v>
      </c>
    </row>
    <row r="869" spans="1:25" x14ac:dyDescent="0.2">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t="str" cm="1">
        <f t="array" ref="V869">_xlfn.IFS(Suoerstore_sales[[#This Row],[Discount]]&lt;=0.05,"0-5%",Suoerstore_sales[[#This Row],[Discount]]&lt;=0.1,"5-10%",Suoerstore_sales[[#This Row],[Discount]]&lt;=0.2,"10-20%",TRUE,"20%+")</f>
        <v>10-20%</v>
      </c>
      <c r="W869">
        <f>YEAR(Suoerstore_sales[[#This Row],[Order Date]])</f>
        <v>2016</v>
      </c>
      <c r="X869" t="str">
        <f>"Q"&amp;ROUNDUP(MONTH(Suoerstore_sales[[#This Row],[Order Date]])/3,0)</f>
        <v>Q3</v>
      </c>
      <c r="Y869">
        <f>MONTH(Suoerstore_sales[[#This Row],[Order Date]])</f>
        <v>9</v>
      </c>
    </row>
    <row r="870" spans="1:25" x14ac:dyDescent="0.2">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t="str" cm="1">
        <f t="array" ref="V870">_xlfn.IFS(Suoerstore_sales[[#This Row],[Discount]]&lt;=0.05,"0-5%",Suoerstore_sales[[#This Row],[Discount]]&lt;=0.1,"5-10%",Suoerstore_sales[[#This Row],[Discount]]&lt;=0.2,"10-20%",TRUE,"20%+")</f>
        <v>20%+</v>
      </c>
      <c r="W870">
        <f>YEAR(Suoerstore_sales[[#This Row],[Order Date]])</f>
        <v>2014</v>
      </c>
      <c r="X870" t="str">
        <f>"Q"&amp;ROUNDUP(MONTH(Suoerstore_sales[[#This Row],[Order Date]])/3,0)</f>
        <v>Q2</v>
      </c>
      <c r="Y870">
        <f>MONTH(Suoerstore_sales[[#This Row],[Order Date]])</f>
        <v>4</v>
      </c>
    </row>
    <row r="871" spans="1:25" x14ac:dyDescent="0.2">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t="str" cm="1">
        <f t="array" ref="V871">_xlfn.IFS(Suoerstore_sales[[#This Row],[Discount]]&lt;=0.05,"0-5%",Suoerstore_sales[[#This Row],[Discount]]&lt;=0.1,"5-10%",Suoerstore_sales[[#This Row],[Discount]]&lt;=0.2,"10-20%",TRUE,"20%+")</f>
        <v>20%+</v>
      </c>
      <c r="W871">
        <f>YEAR(Suoerstore_sales[[#This Row],[Order Date]])</f>
        <v>2016</v>
      </c>
      <c r="X871" t="str">
        <f>"Q"&amp;ROUNDUP(MONTH(Suoerstore_sales[[#This Row],[Order Date]])/3,0)</f>
        <v>Q3</v>
      </c>
      <c r="Y871">
        <f>MONTH(Suoerstore_sales[[#This Row],[Order Date]])</f>
        <v>9</v>
      </c>
    </row>
    <row r="872" spans="1:25" x14ac:dyDescent="0.2">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t="str" cm="1">
        <f t="array" ref="V872">_xlfn.IFS(Suoerstore_sales[[#This Row],[Discount]]&lt;=0.05,"0-5%",Suoerstore_sales[[#This Row],[Discount]]&lt;=0.1,"5-10%",Suoerstore_sales[[#This Row],[Discount]]&lt;=0.2,"10-20%",TRUE,"20%+")</f>
        <v>20%+</v>
      </c>
      <c r="W872">
        <f>YEAR(Suoerstore_sales[[#This Row],[Order Date]])</f>
        <v>2016</v>
      </c>
      <c r="X872" t="str">
        <f>"Q"&amp;ROUNDUP(MONTH(Suoerstore_sales[[#This Row],[Order Date]])/3,0)</f>
        <v>Q3</v>
      </c>
      <c r="Y872">
        <f>MONTH(Suoerstore_sales[[#This Row],[Order Date]])</f>
        <v>9</v>
      </c>
    </row>
    <row r="873" spans="1:25" x14ac:dyDescent="0.2">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t="str" cm="1">
        <f t="array" ref="V873">_xlfn.IFS(Suoerstore_sales[[#This Row],[Discount]]&lt;=0.05,"0-5%",Suoerstore_sales[[#This Row],[Discount]]&lt;=0.1,"5-10%",Suoerstore_sales[[#This Row],[Discount]]&lt;=0.2,"10-20%",TRUE,"20%+")</f>
        <v>0-5%</v>
      </c>
      <c r="W873">
        <f>YEAR(Suoerstore_sales[[#This Row],[Order Date]])</f>
        <v>2015</v>
      </c>
      <c r="X873" t="str">
        <f>"Q"&amp;ROUNDUP(MONTH(Suoerstore_sales[[#This Row],[Order Date]])/3,0)</f>
        <v>Q4</v>
      </c>
      <c r="Y873">
        <f>MONTH(Suoerstore_sales[[#This Row],[Order Date]])</f>
        <v>10</v>
      </c>
    </row>
    <row r="874" spans="1:25" x14ac:dyDescent="0.2">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t="str" cm="1">
        <f t="array" ref="V874">_xlfn.IFS(Suoerstore_sales[[#This Row],[Discount]]&lt;=0.05,"0-5%",Suoerstore_sales[[#This Row],[Discount]]&lt;=0.1,"5-10%",Suoerstore_sales[[#This Row],[Discount]]&lt;=0.2,"10-20%",TRUE,"20%+")</f>
        <v>0-5%</v>
      </c>
      <c r="W874">
        <f>YEAR(Suoerstore_sales[[#This Row],[Order Date]])</f>
        <v>2014</v>
      </c>
      <c r="X874" t="str">
        <f>"Q"&amp;ROUNDUP(MONTH(Suoerstore_sales[[#This Row],[Order Date]])/3,0)</f>
        <v>Q4</v>
      </c>
      <c r="Y874">
        <f>MONTH(Suoerstore_sales[[#This Row],[Order Date]])</f>
        <v>12</v>
      </c>
    </row>
    <row r="875" spans="1:25" x14ac:dyDescent="0.2">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t="str" cm="1">
        <f t="array" ref="V875">_xlfn.IFS(Suoerstore_sales[[#This Row],[Discount]]&lt;=0.05,"0-5%",Suoerstore_sales[[#This Row],[Discount]]&lt;=0.1,"5-10%",Suoerstore_sales[[#This Row],[Discount]]&lt;=0.2,"10-20%",TRUE,"20%+")</f>
        <v>10-20%</v>
      </c>
      <c r="W875">
        <f>YEAR(Suoerstore_sales[[#This Row],[Order Date]])</f>
        <v>2014</v>
      </c>
      <c r="X875" t="str">
        <f>"Q"&amp;ROUNDUP(MONTH(Suoerstore_sales[[#This Row],[Order Date]])/3,0)</f>
        <v>Q4</v>
      </c>
      <c r="Y875">
        <f>MONTH(Suoerstore_sales[[#This Row],[Order Date]])</f>
        <v>12</v>
      </c>
    </row>
    <row r="876" spans="1:25" x14ac:dyDescent="0.2">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t="str" cm="1">
        <f t="array" ref="V876">_xlfn.IFS(Suoerstore_sales[[#This Row],[Discount]]&lt;=0.05,"0-5%",Suoerstore_sales[[#This Row],[Discount]]&lt;=0.1,"5-10%",Suoerstore_sales[[#This Row],[Discount]]&lt;=0.2,"10-20%",TRUE,"20%+")</f>
        <v>10-20%</v>
      </c>
      <c r="W876">
        <f>YEAR(Suoerstore_sales[[#This Row],[Order Date]])</f>
        <v>2017</v>
      </c>
      <c r="X876" t="str">
        <f>"Q"&amp;ROUNDUP(MONTH(Suoerstore_sales[[#This Row],[Order Date]])/3,0)</f>
        <v>Q3</v>
      </c>
      <c r="Y876">
        <f>MONTH(Suoerstore_sales[[#This Row],[Order Date]])</f>
        <v>8</v>
      </c>
    </row>
    <row r="877" spans="1:25" x14ac:dyDescent="0.2">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t="str" cm="1">
        <f t="array" ref="V877">_xlfn.IFS(Suoerstore_sales[[#This Row],[Discount]]&lt;=0.05,"0-5%",Suoerstore_sales[[#This Row],[Discount]]&lt;=0.1,"5-10%",Suoerstore_sales[[#This Row],[Discount]]&lt;=0.2,"10-20%",TRUE,"20%+")</f>
        <v>0-5%</v>
      </c>
      <c r="W877">
        <f>YEAR(Suoerstore_sales[[#This Row],[Order Date]])</f>
        <v>2016</v>
      </c>
      <c r="X877" t="str">
        <f>"Q"&amp;ROUNDUP(MONTH(Suoerstore_sales[[#This Row],[Order Date]])/3,0)</f>
        <v>Q1</v>
      </c>
      <c r="Y877">
        <f>MONTH(Suoerstore_sales[[#This Row],[Order Date]])</f>
        <v>1</v>
      </c>
    </row>
    <row r="878" spans="1:25" x14ac:dyDescent="0.2">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t="str" cm="1">
        <f t="array" ref="V878">_xlfn.IFS(Suoerstore_sales[[#This Row],[Discount]]&lt;=0.05,"0-5%",Suoerstore_sales[[#This Row],[Discount]]&lt;=0.1,"5-10%",Suoerstore_sales[[#This Row],[Discount]]&lt;=0.2,"10-20%",TRUE,"20%+")</f>
        <v>0-5%</v>
      </c>
      <c r="W878">
        <f>YEAR(Suoerstore_sales[[#This Row],[Order Date]])</f>
        <v>2016</v>
      </c>
      <c r="X878" t="str">
        <f>"Q"&amp;ROUNDUP(MONTH(Suoerstore_sales[[#This Row],[Order Date]])/3,0)</f>
        <v>Q1</v>
      </c>
      <c r="Y878">
        <f>MONTH(Suoerstore_sales[[#This Row],[Order Date]])</f>
        <v>1</v>
      </c>
    </row>
    <row r="879" spans="1:25" x14ac:dyDescent="0.2">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t="str" cm="1">
        <f t="array" ref="V879">_xlfn.IFS(Suoerstore_sales[[#This Row],[Discount]]&lt;=0.05,"0-5%",Suoerstore_sales[[#This Row],[Discount]]&lt;=0.1,"5-10%",Suoerstore_sales[[#This Row],[Discount]]&lt;=0.2,"10-20%",TRUE,"20%+")</f>
        <v>0-5%</v>
      </c>
      <c r="W879">
        <f>YEAR(Suoerstore_sales[[#This Row],[Order Date]])</f>
        <v>2016</v>
      </c>
      <c r="X879" t="str">
        <f>"Q"&amp;ROUNDUP(MONTH(Suoerstore_sales[[#This Row],[Order Date]])/3,0)</f>
        <v>Q1</v>
      </c>
      <c r="Y879">
        <f>MONTH(Suoerstore_sales[[#This Row],[Order Date]])</f>
        <v>1</v>
      </c>
    </row>
    <row r="880" spans="1:25" x14ac:dyDescent="0.2">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t="str" cm="1">
        <f t="array" ref="V880">_xlfn.IFS(Suoerstore_sales[[#This Row],[Discount]]&lt;=0.05,"0-5%",Suoerstore_sales[[#This Row],[Discount]]&lt;=0.1,"5-10%",Suoerstore_sales[[#This Row],[Discount]]&lt;=0.2,"10-20%",TRUE,"20%+")</f>
        <v>20%+</v>
      </c>
      <c r="W880">
        <f>YEAR(Suoerstore_sales[[#This Row],[Order Date]])</f>
        <v>2014</v>
      </c>
      <c r="X880" t="str">
        <f>"Q"&amp;ROUNDUP(MONTH(Suoerstore_sales[[#This Row],[Order Date]])/3,0)</f>
        <v>Q3</v>
      </c>
      <c r="Y880">
        <f>MONTH(Suoerstore_sales[[#This Row],[Order Date]])</f>
        <v>9</v>
      </c>
    </row>
    <row r="881" spans="1:25" x14ac:dyDescent="0.2">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t="str" cm="1">
        <f t="array" ref="V881">_xlfn.IFS(Suoerstore_sales[[#This Row],[Discount]]&lt;=0.05,"0-5%",Suoerstore_sales[[#This Row],[Discount]]&lt;=0.1,"5-10%",Suoerstore_sales[[#This Row],[Discount]]&lt;=0.2,"10-20%",TRUE,"20%+")</f>
        <v>10-20%</v>
      </c>
      <c r="W881">
        <f>YEAR(Suoerstore_sales[[#This Row],[Order Date]])</f>
        <v>2017</v>
      </c>
      <c r="X881" t="str">
        <f>"Q"&amp;ROUNDUP(MONTH(Suoerstore_sales[[#This Row],[Order Date]])/3,0)</f>
        <v>Q4</v>
      </c>
      <c r="Y881">
        <f>MONTH(Suoerstore_sales[[#This Row],[Order Date]])</f>
        <v>11</v>
      </c>
    </row>
    <row r="882" spans="1:25" x14ac:dyDescent="0.2">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t="str" cm="1">
        <f t="array" ref="V882">_xlfn.IFS(Suoerstore_sales[[#This Row],[Discount]]&lt;=0.05,"0-5%",Suoerstore_sales[[#This Row],[Discount]]&lt;=0.1,"5-10%",Suoerstore_sales[[#This Row],[Discount]]&lt;=0.2,"10-20%",TRUE,"20%+")</f>
        <v>5-10%</v>
      </c>
      <c r="W882">
        <f>YEAR(Suoerstore_sales[[#This Row],[Order Date]])</f>
        <v>2017</v>
      </c>
      <c r="X882" t="str">
        <f>"Q"&amp;ROUNDUP(MONTH(Suoerstore_sales[[#This Row],[Order Date]])/3,0)</f>
        <v>Q4</v>
      </c>
      <c r="Y882">
        <f>MONTH(Suoerstore_sales[[#This Row],[Order Date]])</f>
        <v>11</v>
      </c>
    </row>
    <row r="883" spans="1:25" x14ac:dyDescent="0.2">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t="str" cm="1">
        <f t="array" ref="V883">_xlfn.IFS(Suoerstore_sales[[#This Row],[Discount]]&lt;=0.05,"0-5%",Suoerstore_sales[[#This Row],[Discount]]&lt;=0.1,"5-10%",Suoerstore_sales[[#This Row],[Discount]]&lt;=0.2,"10-20%",TRUE,"20%+")</f>
        <v>0-5%</v>
      </c>
      <c r="W883">
        <f>YEAR(Suoerstore_sales[[#This Row],[Order Date]])</f>
        <v>2015</v>
      </c>
      <c r="X883" t="str">
        <f>"Q"&amp;ROUNDUP(MONTH(Suoerstore_sales[[#This Row],[Order Date]])/3,0)</f>
        <v>Q4</v>
      </c>
      <c r="Y883">
        <f>MONTH(Suoerstore_sales[[#This Row],[Order Date]])</f>
        <v>10</v>
      </c>
    </row>
    <row r="884" spans="1:25" x14ac:dyDescent="0.2">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t="str" cm="1">
        <f t="array" ref="V884">_xlfn.IFS(Suoerstore_sales[[#This Row],[Discount]]&lt;=0.05,"0-5%",Suoerstore_sales[[#This Row],[Discount]]&lt;=0.1,"5-10%",Suoerstore_sales[[#This Row],[Discount]]&lt;=0.2,"10-20%",TRUE,"20%+")</f>
        <v>0-5%</v>
      </c>
      <c r="W884">
        <f>YEAR(Suoerstore_sales[[#This Row],[Order Date]])</f>
        <v>2017</v>
      </c>
      <c r="X884" t="str">
        <f>"Q"&amp;ROUNDUP(MONTH(Suoerstore_sales[[#This Row],[Order Date]])/3,0)</f>
        <v>Q4</v>
      </c>
      <c r="Y884">
        <f>MONTH(Suoerstore_sales[[#This Row],[Order Date]])</f>
        <v>12</v>
      </c>
    </row>
    <row r="885" spans="1:25" x14ac:dyDescent="0.2">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t="str" cm="1">
        <f t="array" ref="V885">_xlfn.IFS(Suoerstore_sales[[#This Row],[Discount]]&lt;=0.05,"0-5%",Suoerstore_sales[[#This Row],[Discount]]&lt;=0.1,"5-10%",Suoerstore_sales[[#This Row],[Discount]]&lt;=0.2,"10-20%",TRUE,"20%+")</f>
        <v>0-5%</v>
      </c>
      <c r="W885">
        <f>YEAR(Suoerstore_sales[[#This Row],[Order Date]])</f>
        <v>2016</v>
      </c>
      <c r="X885" t="str">
        <f>"Q"&amp;ROUNDUP(MONTH(Suoerstore_sales[[#This Row],[Order Date]])/3,0)</f>
        <v>Q4</v>
      </c>
      <c r="Y885">
        <f>MONTH(Suoerstore_sales[[#This Row],[Order Date]])</f>
        <v>10</v>
      </c>
    </row>
    <row r="886" spans="1:25" x14ac:dyDescent="0.2">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t="str" cm="1">
        <f t="array" ref="V886">_xlfn.IFS(Suoerstore_sales[[#This Row],[Discount]]&lt;=0.05,"0-5%",Suoerstore_sales[[#This Row],[Discount]]&lt;=0.1,"5-10%",Suoerstore_sales[[#This Row],[Discount]]&lt;=0.2,"10-20%",TRUE,"20%+")</f>
        <v>0-5%</v>
      </c>
      <c r="W886">
        <f>YEAR(Suoerstore_sales[[#This Row],[Order Date]])</f>
        <v>2014</v>
      </c>
      <c r="X886" t="str">
        <f>"Q"&amp;ROUNDUP(MONTH(Suoerstore_sales[[#This Row],[Order Date]])/3,0)</f>
        <v>Q2</v>
      </c>
      <c r="Y886">
        <f>MONTH(Suoerstore_sales[[#This Row],[Order Date]])</f>
        <v>4</v>
      </c>
    </row>
    <row r="887" spans="1:25" x14ac:dyDescent="0.2">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t="str" cm="1">
        <f t="array" ref="V887">_xlfn.IFS(Suoerstore_sales[[#This Row],[Discount]]&lt;=0.05,"0-5%",Suoerstore_sales[[#This Row],[Discount]]&lt;=0.1,"5-10%",Suoerstore_sales[[#This Row],[Discount]]&lt;=0.2,"10-20%",TRUE,"20%+")</f>
        <v>10-20%</v>
      </c>
      <c r="W887">
        <f>YEAR(Suoerstore_sales[[#This Row],[Order Date]])</f>
        <v>2015</v>
      </c>
      <c r="X887" t="str">
        <f>"Q"&amp;ROUNDUP(MONTH(Suoerstore_sales[[#This Row],[Order Date]])/3,0)</f>
        <v>Q2</v>
      </c>
      <c r="Y887">
        <f>MONTH(Suoerstore_sales[[#This Row],[Order Date]])</f>
        <v>4</v>
      </c>
    </row>
    <row r="888" spans="1:25" x14ac:dyDescent="0.2">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t="str" cm="1">
        <f t="array" ref="V888">_xlfn.IFS(Suoerstore_sales[[#This Row],[Discount]]&lt;=0.05,"0-5%",Suoerstore_sales[[#This Row],[Discount]]&lt;=0.1,"5-10%",Suoerstore_sales[[#This Row],[Discount]]&lt;=0.2,"10-20%",TRUE,"20%+")</f>
        <v>0-5%</v>
      </c>
      <c r="W888">
        <f>YEAR(Suoerstore_sales[[#This Row],[Order Date]])</f>
        <v>2017</v>
      </c>
      <c r="X888" t="str">
        <f>"Q"&amp;ROUNDUP(MONTH(Suoerstore_sales[[#This Row],[Order Date]])/3,0)</f>
        <v>Q2</v>
      </c>
      <c r="Y888">
        <f>MONTH(Suoerstore_sales[[#This Row],[Order Date]])</f>
        <v>6</v>
      </c>
    </row>
    <row r="889" spans="1:25" x14ac:dyDescent="0.2">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t="str" cm="1">
        <f t="array" ref="V889">_xlfn.IFS(Suoerstore_sales[[#This Row],[Discount]]&lt;=0.05,"0-5%",Suoerstore_sales[[#This Row],[Discount]]&lt;=0.1,"5-10%",Suoerstore_sales[[#This Row],[Discount]]&lt;=0.2,"10-20%",TRUE,"20%+")</f>
        <v>0-5%</v>
      </c>
      <c r="W889">
        <f>YEAR(Suoerstore_sales[[#This Row],[Order Date]])</f>
        <v>2017</v>
      </c>
      <c r="X889" t="str">
        <f>"Q"&amp;ROUNDUP(MONTH(Suoerstore_sales[[#This Row],[Order Date]])/3,0)</f>
        <v>Q4</v>
      </c>
      <c r="Y889">
        <f>MONTH(Suoerstore_sales[[#This Row],[Order Date]])</f>
        <v>10</v>
      </c>
    </row>
    <row r="890" spans="1:25" x14ac:dyDescent="0.2">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t="str" cm="1">
        <f t="array" ref="V890">_xlfn.IFS(Suoerstore_sales[[#This Row],[Discount]]&lt;=0.05,"0-5%",Suoerstore_sales[[#This Row],[Discount]]&lt;=0.1,"5-10%",Suoerstore_sales[[#This Row],[Discount]]&lt;=0.2,"10-20%",TRUE,"20%+")</f>
        <v>0-5%</v>
      </c>
      <c r="W890">
        <f>YEAR(Suoerstore_sales[[#This Row],[Order Date]])</f>
        <v>2014</v>
      </c>
      <c r="X890" t="str">
        <f>"Q"&amp;ROUNDUP(MONTH(Suoerstore_sales[[#This Row],[Order Date]])/3,0)</f>
        <v>Q4</v>
      </c>
      <c r="Y890">
        <f>MONTH(Suoerstore_sales[[#This Row],[Order Date]])</f>
        <v>12</v>
      </c>
    </row>
    <row r="891" spans="1:25" x14ac:dyDescent="0.2">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t="str" cm="1">
        <f t="array" ref="V891">_xlfn.IFS(Suoerstore_sales[[#This Row],[Discount]]&lt;=0.05,"0-5%",Suoerstore_sales[[#This Row],[Discount]]&lt;=0.1,"5-10%",Suoerstore_sales[[#This Row],[Discount]]&lt;=0.2,"10-20%",TRUE,"20%+")</f>
        <v>0-5%</v>
      </c>
      <c r="W891">
        <f>YEAR(Suoerstore_sales[[#This Row],[Order Date]])</f>
        <v>2017</v>
      </c>
      <c r="X891" t="str">
        <f>"Q"&amp;ROUNDUP(MONTH(Suoerstore_sales[[#This Row],[Order Date]])/3,0)</f>
        <v>Q2</v>
      </c>
      <c r="Y891">
        <f>MONTH(Suoerstore_sales[[#This Row],[Order Date]])</f>
        <v>6</v>
      </c>
    </row>
    <row r="892" spans="1:25" x14ac:dyDescent="0.2">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t="str" cm="1">
        <f t="array" ref="V892">_xlfn.IFS(Suoerstore_sales[[#This Row],[Discount]]&lt;=0.05,"0-5%",Suoerstore_sales[[#This Row],[Discount]]&lt;=0.1,"5-10%",Suoerstore_sales[[#This Row],[Discount]]&lt;=0.2,"10-20%",TRUE,"20%+")</f>
        <v>10-20%</v>
      </c>
      <c r="W892">
        <f>YEAR(Suoerstore_sales[[#This Row],[Order Date]])</f>
        <v>2017</v>
      </c>
      <c r="X892" t="str">
        <f>"Q"&amp;ROUNDUP(MONTH(Suoerstore_sales[[#This Row],[Order Date]])/3,0)</f>
        <v>Q2</v>
      </c>
      <c r="Y892">
        <f>MONTH(Suoerstore_sales[[#This Row],[Order Date]])</f>
        <v>6</v>
      </c>
    </row>
    <row r="893" spans="1:25" x14ac:dyDescent="0.2">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t="str" cm="1">
        <f t="array" ref="V893">_xlfn.IFS(Suoerstore_sales[[#This Row],[Discount]]&lt;=0.05,"0-5%",Suoerstore_sales[[#This Row],[Discount]]&lt;=0.1,"5-10%",Suoerstore_sales[[#This Row],[Discount]]&lt;=0.2,"10-20%",TRUE,"20%+")</f>
        <v>0-5%</v>
      </c>
      <c r="W893">
        <f>YEAR(Suoerstore_sales[[#This Row],[Order Date]])</f>
        <v>2017</v>
      </c>
      <c r="X893" t="str">
        <f>"Q"&amp;ROUNDUP(MONTH(Suoerstore_sales[[#This Row],[Order Date]])/3,0)</f>
        <v>Q2</v>
      </c>
      <c r="Y893">
        <f>MONTH(Suoerstore_sales[[#This Row],[Order Date]])</f>
        <v>6</v>
      </c>
    </row>
    <row r="894" spans="1:25" x14ac:dyDescent="0.2">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t="str" cm="1">
        <f t="array" ref="V894">_xlfn.IFS(Suoerstore_sales[[#This Row],[Discount]]&lt;=0.05,"0-5%",Suoerstore_sales[[#This Row],[Discount]]&lt;=0.1,"5-10%",Suoerstore_sales[[#This Row],[Discount]]&lt;=0.2,"10-20%",TRUE,"20%+")</f>
        <v>0-5%</v>
      </c>
      <c r="W894">
        <f>YEAR(Suoerstore_sales[[#This Row],[Order Date]])</f>
        <v>2017</v>
      </c>
      <c r="X894" t="str">
        <f>"Q"&amp;ROUNDUP(MONTH(Suoerstore_sales[[#This Row],[Order Date]])/3,0)</f>
        <v>Q2</v>
      </c>
      <c r="Y894">
        <f>MONTH(Suoerstore_sales[[#This Row],[Order Date]])</f>
        <v>6</v>
      </c>
    </row>
    <row r="895" spans="1:25" x14ac:dyDescent="0.2">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t="str" cm="1">
        <f t="array" ref="V895">_xlfn.IFS(Suoerstore_sales[[#This Row],[Discount]]&lt;=0.05,"0-5%",Suoerstore_sales[[#This Row],[Discount]]&lt;=0.1,"5-10%",Suoerstore_sales[[#This Row],[Discount]]&lt;=0.2,"10-20%",TRUE,"20%+")</f>
        <v>0-5%</v>
      </c>
      <c r="W895">
        <f>YEAR(Suoerstore_sales[[#This Row],[Order Date]])</f>
        <v>2017</v>
      </c>
      <c r="X895" t="str">
        <f>"Q"&amp;ROUNDUP(MONTH(Suoerstore_sales[[#This Row],[Order Date]])/3,0)</f>
        <v>Q2</v>
      </c>
      <c r="Y895">
        <f>MONTH(Suoerstore_sales[[#This Row],[Order Date]])</f>
        <v>6</v>
      </c>
    </row>
    <row r="896" spans="1:25" x14ac:dyDescent="0.2">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t="str" cm="1">
        <f t="array" ref="V896">_xlfn.IFS(Suoerstore_sales[[#This Row],[Discount]]&lt;=0.05,"0-5%",Suoerstore_sales[[#This Row],[Discount]]&lt;=0.1,"5-10%",Suoerstore_sales[[#This Row],[Discount]]&lt;=0.2,"10-20%",TRUE,"20%+")</f>
        <v>0-5%</v>
      </c>
      <c r="W896">
        <f>YEAR(Suoerstore_sales[[#This Row],[Order Date]])</f>
        <v>2016</v>
      </c>
      <c r="X896" t="str">
        <f>"Q"&amp;ROUNDUP(MONTH(Suoerstore_sales[[#This Row],[Order Date]])/3,0)</f>
        <v>Q4</v>
      </c>
      <c r="Y896">
        <f>MONTH(Suoerstore_sales[[#This Row],[Order Date]])</f>
        <v>11</v>
      </c>
    </row>
    <row r="897" spans="1:25" x14ac:dyDescent="0.2">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t="str" cm="1">
        <f t="array" ref="V897">_xlfn.IFS(Suoerstore_sales[[#This Row],[Discount]]&lt;=0.05,"0-5%",Suoerstore_sales[[#This Row],[Discount]]&lt;=0.1,"5-10%",Suoerstore_sales[[#This Row],[Discount]]&lt;=0.2,"10-20%",TRUE,"20%+")</f>
        <v>10-20%</v>
      </c>
      <c r="W897">
        <f>YEAR(Suoerstore_sales[[#This Row],[Order Date]])</f>
        <v>2016</v>
      </c>
      <c r="X897" t="str">
        <f>"Q"&amp;ROUNDUP(MONTH(Suoerstore_sales[[#This Row],[Order Date]])/3,0)</f>
        <v>Q4</v>
      </c>
      <c r="Y897">
        <f>MONTH(Suoerstore_sales[[#This Row],[Order Date]])</f>
        <v>11</v>
      </c>
    </row>
    <row r="898" spans="1:25" x14ac:dyDescent="0.2">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t="str" cm="1">
        <f t="array" ref="V898">_xlfn.IFS(Suoerstore_sales[[#This Row],[Discount]]&lt;=0.05,"0-5%",Suoerstore_sales[[#This Row],[Discount]]&lt;=0.1,"5-10%",Suoerstore_sales[[#This Row],[Discount]]&lt;=0.2,"10-20%",TRUE,"20%+")</f>
        <v>10-20%</v>
      </c>
      <c r="W898">
        <f>YEAR(Suoerstore_sales[[#This Row],[Order Date]])</f>
        <v>2016</v>
      </c>
      <c r="X898" t="str">
        <f>"Q"&amp;ROUNDUP(MONTH(Suoerstore_sales[[#This Row],[Order Date]])/3,0)</f>
        <v>Q4</v>
      </c>
      <c r="Y898">
        <f>MONTH(Suoerstore_sales[[#This Row],[Order Date]])</f>
        <v>10</v>
      </c>
    </row>
    <row r="899" spans="1:25" x14ac:dyDescent="0.2">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t="str" cm="1">
        <f t="array" ref="V899">_xlfn.IFS(Suoerstore_sales[[#This Row],[Discount]]&lt;=0.05,"0-5%",Suoerstore_sales[[#This Row],[Discount]]&lt;=0.1,"5-10%",Suoerstore_sales[[#This Row],[Discount]]&lt;=0.2,"10-20%",TRUE,"20%+")</f>
        <v>0-5%</v>
      </c>
      <c r="W899">
        <f>YEAR(Suoerstore_sales[[#This Row],[Order Date]])</f>
        <v>2014</v>
      </c>
      <c r="X899" t="str">
        <f>"Q"&amp;ROUNDUP(MONTH(Suoerstore_sales[[#This Row],[Order Date]])/3,0)</f>
        <v>Q3</v>
      </c>
      <c r="Y899">
        <f>MONTH(Suoerstore_sales[[#This Row],[Order Date]])</f>
        <v>9</v>
      </c>
    </row>
    <row r="900" spans="1:25" x14ac:dyDescent="0.2">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t="str" cm="1">
        <f t="array" ref="V900">_xlfn.IFS(Suoerstore_sales[[#This Row],[Discount]]&lt;=0.05,"0-5%",Suoerstore_sales[[#This Row],[Discount]]&lt;=0.1,"5-10%",Suoerstore_sales[[#This Row],[Discount]]&lt;=0.2,"10-20%",TRUE,"20%+")</f>
        <v>0-5%</v>
      </c>
      <c r="W900">
        <f>YEAR(Suoerstore_sales[[#This Row],[Order Date]])</f>
        <v>2017</v>
      </c>
      <c r="X900" t="str">
        <f>"Q"&amp;ROUNDUP(MONTH(Suoerstore_sales[[#This Row],[Order Date]])/3,0)</f>
        <v>Q4</v>
      </c>
      <c r="Y900">
        <f>MONTH(Suoerstore_sales[[#This Row],[Order Date]])</f>
        <v>10</v>
      </c>
    </row>
    <row r="901" spans="1:25" x14ac:dyDescent="0.2">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t="str" cm="1">
        <f t="array" ref="V901">_xlfn.IFS(Suoerstore_sales[[#This Row],[Discount]]&lt;=0.05,"0-5%",Suoerstore_sales[[#This Row],[Discount]]&lt;=0.1,"5-10%",Suoerstore_sales[[#This Row],[Discount]]&lt;=0.2,"10-20%",TRUE,"20%+")</f>
        <v>20%+</v>
      </c>
      <c r="W901">
        <f>YEAR(Suoerstore_sales[[#This Row],[Order Date]])</f>
        <v>2016</v>
      </c>
      <c r="X901" t="str">
        <f>"Q"&amp;ROUNDUP(MONTH(Suoerstore_sales[[#This Row],[Order Date]])/3,0)</f>
        <v>Q2</v>
      </c>
      <c r="Y901">
        <f>MONTH(Suoerstore_sales[[#This Row],[Order Date]])</f>
        <v>4</v>
      </c>
    </row>
    <row r="902" spans="1:25" x14ac:dyDescent="0.2">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t="str" cm="1">
        <f t="array" ref="V902">_xlfn.IFS(Suoerstore_sales[[#This Row],[Discount]]&lt;=0.05,"0-5%",Suoerstore_sales[[#This Row],[Discount]]&lt;=0.1,"5-10%",Suoerstore_sales[[#This Row],[Discount]]&lt;=0.2,"10-20%",TRUE,"20%+")</f>
        <v>10-20%</v>
      </c>
      <c r="W902">
        <f>YEAR(Suoerstore_sales[[#This Row],[Order Date]])</f>
        <v>2017</v>
      </c>
      <c r="X902" t="str">
        <f>"Q"&amp;ROUNDUP(MONTH(Suoerstore_sales[[#This Row],[Order Date]])/3,0)</f>
        <v>Q4</v>
      </c>
      <c r="Y902">
        <f>MONTH(Suoerstore_sales[[#This Row],[Order Date]])</f>
        <v>11</v>
      </c>
    </row>
    <row r="903" spans="1:25" x14ac:dyDescent="0.2">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t="str" cm="1">
        <f t="array" ref="V903">_xlfn.IFS(Suoerstore_sales[[#This Row],[Discount]]&lt;=0.05,"0-5%",Suoerstore_sales[[#This Row],[Discount]]&lt;=0.1,"5-10%",Suoerstore_sales[[#This Row],[Discount]]&lt;=0.2,"10-20%",TRUE,"20%+")</f>
        <v>20%+</v>
      </c>
      <c r="W903">
        <f>YEAR(Suoerstore_sales[[#This Row],[Order Date]])</f>
        <v>2017</v>
      </c>
      <c r="X903" t="str">
        <f>"Q"&amp;ROUNDUP(MONTH(Suoerstore_sales[[#This Row],[Order Date]])/3,0)</f>
        <v>Q4</v>
      </c>
      <c r="Y903">
        <f>MONTH(Suoerstore_sales[[#This Row],[Order Date]])</f>
        <v>11</v>
      </c>
    </row>
    <row r="904" spans="1:25" x14ac:dyDescent="0.2">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t="str" cm="1">
        <f t="array" ref="V904">_xlfn.IFS(Suoerstore_sales[[#This Row],[Discount]]&lt;=0.05,"0-5%",Suoerstore_sales[[#This Row],[Discount]]&lt;=0.1,"5-10%",Suoerstore_sales[[#This Row],[Discount]]&lt;=0.2,"10-20%",TRUE,"20%+")</f>
        <v>10-20%</v>
      </c>
      <c r="W904">
        <f>YEAR(Suoerstore_sales[[#This Row],[Order Date]])</f>
        <v>2017</v>
      </c>
      <c r="X904" t="str">
        <f>"Q"&amp;ROUNDUP(MONTH(Suoerstore_sales[[#This Row],[Order Date]])/3,0)</f>
        <v>Q3</v>
      </c>
      <c r="Y904">
        <f>MONTH(Suoerstore_sales[[#This Row],[Order Date]])</f>
        <v>9</v>
      </c>
    </row>
    <row r="905" spans="1:25" x14ac:dyDescent="0.2">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t="str" cm="1">
        <f t="array" ref="V905">_xlfn.IFS(Suoerstore_sales[[#This Row],[Discount]]&lt;=0.05,"0-5%",Suoerstore_sales[[#This Row],[Discount]]&lt;=0.1,"5-10%",Suoerstore_sales[[#This Row],[Discount]]&lt;=0.2,"10-20%",TRUE,"20%+")</f>
        <v>0-5%</v>
      </c>
      <c r="W905">
        <f>YEAR(Suoerstore_sales[[#This Row],[Order Date]])</f>
        <v>2016</v>
      </c>
      <c r="X905" t="str">
        <f>"Q"&amp;ROUNDUP(MONTH(Suoerstore_sales[[#This Row],[Order Date]])/3,0)</f>
        <v>Q2</v>
      </c>
      <c r="Y905">
        <f>MONTH(Suoerstore_sales[[#This Row],[Order Date]])</f>
        <v>4</v>
      </c>
    </row>
    <row r="906" spans="1:25" x14ac:dyDescent="0.2">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t="str" cm="1">
        <f t="array" ref="V906">_xlfn.IFS(Suoerstore_sales[[#This Row],[Discount]]&lt;=0.05,"0-5%",Suoerstore_sales[[#This Row],[Discount]]&lt;=0.1,"5-10%",Suoerstore_sales[[#This Row],[Discount]]&lt;=0.2,"10-20%",TRUE,"20%+")</f>
        <v>0-5%</v>
      </c>
      <c r="W906">
        <f>YEAR(Suoerstore_sales[[#This Row],[Order Date]])</f>
        <v>2016</v>
      </c>
      <c r="X906" t="str">
        <f>"Q"&amp;ROUNDUP(MONTH(Suoerstore_sales[[#This Row],[Order Date]])/3,0)</f>
        <v>Q2</v>
      </c>
      <c r="Y906">
        <f>MONTH(Suoerstore_sales[[#This Row],[Order Date]])</f>
        <v>4</v>
      </c>
    </row>
    <row r="907" spans="1:25" x14ac:dyDescent="0.2">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t="str" cm="1">
        <f t="array" ref="V907">_xlfn.IFS(Suoerstore_sales[[#This Row],[Discount]]&lt;=0.05,"0-5%",Suoerstore_sales[[#This Row],[Discount]]&lt;=0.1,"5-10%",Suoerstore_sales[[#This Row],[Discount]]&lt;=0.2,"10-20%",TRUE,"20%+")</f>
        <v>0-5%</v>
      </c>
      <c r="W907">
        <f>YEAR(Suoerstore_sales[[#This Row],[Order Date]])</f>
        <v>2016</v>
      </c>
      <c r="X907" t="str">
        <f>"Q"&amp;ROUNDUP(MONTH(Suoerstore_sales[[#This Row],[Order Date]])/3,0)</f>
        <v>Q2</v>
      </c>
      <c r="Y907">
        <f>MONTH(Suoerstore_sales[[#This Row],[Order Date]])</f>
        <v>4</v>
      </c>
    </row>
    <row r="908" spans="1:25" x14ac:dyDescent="0.2">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t="str" cm="1">
        <f t="array" ref="V908">_xlfn.IFS(Suoerstore_sales[[#This Row],[Discount]]&lt;=0.05,"0-5%",Suoerstore_sales[[#This Row],[Discount]]&lt;=0.1,"5-10%",Suoerstore_sales[[#This Row],[Discount]]&lt;=0.2,"10-20%",TRUE,"20%+")</f>
        <v>10-20%</v>
      </c>
      <c r="W908">
        <f>YEAR(Suoerstore_sales[[#This Row],[Order Date]])</f>
        <v>2017</v>
      </c>
      <c r="X908" t="str">
        <f>"Q"&amp;ROUNDUP(MONTH(Suoerstore_sales[[#This Row],[Order Date]])/3,0)</f>
        <v>Q4</v>
      </c>
      <c r="Y908">
        <f>MONTH(Suoerstore_sales[[#This Row],[Order Date]])</f>
        <v>12</v>
      </c>
    </row>
    <row r="909" spans="1:25" x14ac:dyDescent="0.2">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t="str" cm="1">
        <f t="array" ref="V909">_xlfn.IFS(Suoerstore_sales[[#This Row],[Discount]]&lt;=0.05,"0-5%",Suoerstore_sales[[#This Row],[Discount]]&lt;=0.1,"5-10%",Suoerstore_sales[[#This Row],[Discount]]&lt;=0.2,"10-20%",TRUE,"20%+")</f>
        <v>0-5%</v>
      </c>
      <c r="W909">
        <f>YEAR(Suoerstore_sales[[#This Row],[Order Date]])</f>
        <v>2017</v>
      </c>
      <c r="X909" t="str">
        <f>"Q"&amp;ROUNDUP(MONTH(Suoerstore_sales[[#This Row],[Order Date]])/3,0)</f>
        <v>Q4</v>
      </c>
      <c r="Y909">
        <f>MONTH(Suoerstore_sales[[#This Row],[Order Date]])</f>
        <v>12</v>
      </c>
    </row>
    <row r="910" spans="1:25" x14ac:dyDescent="0.2">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t="str" cm="1">
        <f t="array" ref="V910">_xlfn.IFS(Suoerstore_sales[[#This Row],[Discount]]&lt;=0.05,"0-5%",Suoerstore_sales[[#This Row],[Discount]]&lt;=0.1,"5-10%",Suoerstore_sales[[#This Row],[Discount]]&lt;=0.2,"10-20%",TRUE,"20%+")</f>
        <v>10-20%</v>
      </c>
      <c r="W910">
        <f>YEAR(Suoerstore_sales[[#This Row],[Order Date]])</f>
        <v>2017</v>
      </c>
      <c r="X910" t="str">
        <f>"Q"&amp;ROUNDUP(MONTH(Suoerstore_sales[[#This Row],[Order Date]])/3,0)</f>
        <v>Q4</v>
      </c>
      <c r="Y910">
        <f>MONTH(Suoerstore_sales[[#This Row],[Order Date]])</f>
        <v>12</v>
      </c>
    </row>
    <row r="911" spans="1:25" x14ac:dyDescent="0.2">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t="str" cm="1">
        <f t="array" ref="V911">_xlfn.IFS(Suoerstore_sales[[#This Row],[Discount]]&lt;=0.05,"0-5%",Suoerstore_sales[[#This Row],[Discount]]&lt;=0.1,"5-10%",Suoerstore_sales[[#This Row],[Discount]]&lt;=0.2,"10-20%",TRUE,"20%+")</f>
        <v>0-5%</v>
      </c>
      <c r="W911">
        <f>YEAR(Suoerstore_sales[[#This Row],[Order Date]])</f>
        <v>2017</v>
      </c>
      <c r="X911" t="str">
        <f>"Q"&amp;ROUNDUP(MONTH(Suoerstore_sales[[#This Row],[Order Date]])/3,0)</f>
        <v>Q3</v>
      </c>
      <c r="Y911">
        <f>MONTH(Suoerstore_sales[[#This Row],[Order Date]])</f>
        <v>9</v>
      </c>
    </row>
    <row r="912" spans="1:25" x14ac:dyDescent="0.2">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t="str" cm="1">
        <f t="array" ref="V912">_xlfn.IFS(Suoerstore_sales[[#This Row],[Discount]]&lt;=0.05,"0-5%",Suoerstore_sales[[#This Row],[Discount]]&lt;=0.1,"5-10%",Suoerstore_sales[[#This Row],[Discount]]&lt;=0.2,"10-20%",TRUE,"20%+")</f>
        <v>0-5%</v>
      </c>
      <c r="W912">
        <f>YEAR(Suoerstore_sales[[#This Row],[Order Date]])</f>
        <v>2017</v>
      </c>
      <c r="X912" t="str">
        <f>"Q"&amp;ROUNDUP(MONTH(Suoerstore_sales[[#This Row],[Order Date]])/3,0)</f>
        <v>Q3</v>
      </c>
      <c r="Y912">
        <f>MONTH(Suoerstore_sales[[#This Row],[Order Date]])</f>
        <v>9</v>
      </c>
    </row>
    <row r="913" spans="1:25" x14ac:dyDescent="0.2">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t="str" cm="1">
        <f t="array" ref="V913">_xlfn.IFS(Suoerstore_sales[[#This Row],[Discount]]&lt;=0.05,"0-5%",Suoerstore_sales[[#This Row],[Discount]]&lt;=0.1,"5-10%",Suoerstore_sales[[#This Row],[Discount]]&lt;=0.2,"10-20%",TRUE,"20%+")</f>
        <v>0-5%</v>
      </c>
      <c r="W913">
        <f>YEAR(Suoerstore_sales[[#This Row],[Order Date]])</f>
        <v>2017</v>
      </c>
      <c r="X913" t="str">
        <f>"Q"&amp;ROUNDUP(MONTH(Suoerstore_sales[[#This Row],[Order Date]])/3,0)</f>
        <v>Q3</v>
      </c>
      <c r="Y913">
        <f>MONTH(Suoerstore_sales[[#This Row],[Order Date]])</f>
        <v>9</v>
      </c>
    </row>
    <row r="914" spans="1:25" x14ac:dyDescent="0.2">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t="str" cm="1">
        <f t="array" ref="V914">_xlfn.IFS(Suoerstore_sales[[#This Row],[Discount]]&lt;=0.05,"0-5%",Suoerstore_sales[[#This Row],[Discount]]&lt;=0.1,"5-10%",Suoerstore_sales[[#This Row],[Discount]]&lt;=0.2,"10-20%",TRUE,"20%+")</f>
        <v>0-5%</v>
      </c>
      <c r="W914">
        <f>YEAR(Suoerstore_sales[[#This Row],[Order Date]])</f>
        <v>2015</v>
      </c>
      <c r="X914" t="str">
        <f>"Q"&amp;ROUNDUP(MONTH(Suoerstore_sales[[#This Row],[Order Date]])/3,0)</f>
        <v>Q2</v>
      </c>
      <c r="Y914">
        <f>MONTH(Suoerstore_sales[[#This Row],[Order Date]])</f>
        <v>5</v>
      </c>
    </row>
    <row r="915" spans="1:25" x14ac:dyDescent="0.2">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t="str" cm="1">
        <f t="array" ref="V915">_xlfn.IFS(Suoerstore_sales[[#This Row],[Discount]]&lt;=0.05,"0-5%",Suoerstore_sales[[#This Row],[Discount]]&lt;=0.1,"5-10%",Suoerstore_sales[[#This Row],[Discount]]&lt;=0.2,"10-20%",TRUE,"20%+")</f>
        <v>0-5%</v>
      </c>
      <c r="W915">
        <f>YEAR(Suoerstore_sales[[#This Row],[Order Date]])</f>
        <v>2017</v>
      </c>
      <c r="X915" t="str">
        <f>"Q"&amp;ROUNDUP(MONTH(Suoerstore_sales[[#This Row],[Order Date]])/3,0)</f>
        <v>Q4</v>
      </c>
      <c r="Y915">
        <f>MONTH(Suoerstore_sales[[#This Row],[Order Date]])</f>
        <v>11</v>
      </c>
    </row>
    <row r="916" spans="1:25" x14ac:dyDescent="0.2">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t="str" cm="1">
        <f t="array" ref="V916">_xlfn.IFS(Suoerstore_sales[[#This Row],[Discount]]&lt;=0.05,"0-5%",Suoerstore_sales[[#This Row],[Discount]]&lt;=0.1,"5-10%",Suoerstore_sales[[#This Row],[Discount]]&lt;=0.2,"10-20%",TRUE,"20%+")</f>
        <v>0-5%</v>
      </c>
      <c r="W916">
        <f>YEAR(Suoerstore_sales[[#This Row],[Order Date]])</f>
        <v>2017</v>
      </c>
      <c r="X916" t="str">
        <f>"Q"&amp;ROUNDUP(MONTH(Suoerstore_sales[[#This Row],[Order Date]])/3,0)</f>
        <v>Q4</v>
      </c>
      <c r="Y916">
        <f>MONTH(Suoerstore_sales[[#This Row],[Order Date]])</f>
        <v>11</v>
      </c>
    </row>
    <row r="917" spans="1:25" x14ac:dyDescent="0.2">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t="str" cm="1">
        <f t="array" ref="V917">_xlfn.IFS(Suoerstore_sales[[#This Row],[Discount]]&lt;=0.05,"0-5%",Suoerstore_sales[[#This Row],[Discount]]&lt;=0.1,"5-10%",Suoerstore_sales[[#This Row],[Discount]]&lt;=0.2,"10-20%",TRUE,"20%+")</f>
        <v>20%+</v>
      </c>
      <c r="W917">
        <f>YEAR(Suoerstore_sales[[#This Row],[Order Date]])</f>
        <v>2014</v>
      </c>
      <c r="X917" t="str">
        <f>"Q"&amp;ROUNDUP(MONTH(Suoerstore_sales[[#This Row],[Order Date]])/3,0)</f>
        <v>Q2</v>
      </c>
      <c r="Y917">
        <f>MONTH(Suoerstore_sales[[#This Row],[Order Date]])</f>
        <v>6</v>
      </c>
    </row>
    <row r="918" spans="1:25" x14ac:dyDescent="0.2">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t="str" cm="1">
        <f t="array" ref="V918">_xlfn.IFS(Suoerstore_sales[[#This Row],[Discount]]&lt;=0.05,"0-5%",Suoerstore_sales[[#This Row],[Discount]]&lt;=0.1,"5-10%",Suoerstore_sales[[#This Row],[Discount]]&lt;=0.2,"10-20%",TRUE,"20%+")</f>
        <v>20%+</v>
      </c>
      <c r="W918">
        <f>YEAR(Suoerstore_sales[[#This Row],[Order Date]])</f>
        <v>2014</v>
      </c>
      <c r="X918" t="str">
        <f>"Q"&amp;ROUNDUP(MONTH(Suoerstore_sales[[#This Row],[Order Date]])/3,0)</f>
        <v>Q2</v>
      </c>
      <c r="Y918">
        <f>MONTH(Suoerstore_sales[[#This Row],[Order Date]])</f>
        <v>6</v>
      </c>
    </row>
    <row r="919" spans="1:25" x14ac:dyDescent="0.2">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t="str" cm="1">
        <f t="array" ref="V919">_xlfn.IFS(Suoerstore_sales[[#This Row],[Discount]]&lt;=0.05,"0-5%",Suoerstore_sales[[#This Row],[Discount]]&lt;=0.1,"5-10%",Suoerstore_sales[[#This Row],[Discount]]&lt;=0.2,"10-20%",TRUE,"20%+")</f>
        <v>20%+</v>
      </c>
      <c r="W919">
        <f>YEAR(Suoerstore_sales[[#This Row],[Order Date]])</f>
        <v>2014</v>
      </c>
      <c r="X919" t="str">
        <f>"Q"&amp;ROUNDUP(MONTH(Suoerstore_sales[[#This Row],[Order Date]])/3,0)</f>
        <v>Q2</v>
      </c>
      <c r="Y919">
        <f>MONTH(Suoerstore_sales[[#This Row],[Order Date]])</f>
        <v>6</v>
      </c>
    </row>
    <row r="920" spans="1:25" x14ac:dyDescent="0.2">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t="str" cm="1">
        <f t="array" ref="V920">_xlfn.IFS(Suoerstore_sales[[#This Row],[Discount]]&lt;=0.05,"0-5%",Suoerstore_sales[[#This Row],[Discount]]&lt;=0.1,"5-10%",Suoerstore_sales[[#This Row],[Discount]]&lt;=0.2,"10-20%",TRUE,"20%+")</f>
        <v>10-20%</v>
      </c>
      <c r="W920">
        <f>YEAR(Suoerstore_sales[[#This Row],[Order Date]])</f>
        <v>2016</v>
      </c>
      <c r="X920" t="str">
        <f>"Q"&amp;ROUNDUP(MONTH(Suoerstore_sales[[#This Row],[Order Date]])/3,0)</f>
        <v>Q1</v>
      </c>
      <c r="Y920">
        <f>MONTH(Suoerstore_sales[[#This Row],[Order Date]])</f>
        <v>3</v>
      </c>
    </row>
    <row r="921" spans="1:25" x14ac:dyDescent="0.2">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t="str" cm="1">
        <f t="array" ref="V921">_xlfn.IFS(Suoerstore_sales[[#This Row],[Discount]]&lt;=0.05,"0-5%",Suoerstore_sales[[#This Row],[Discount]]&lt;=0.1,"5-10%",Suoerstore_sales[[#This Row],[Discount]]&lt;=0.2,"10-20%",TRUE,"20%+")</f>
        <v>10-20%</v>
      </c>
      <c r="W921">
        <f>YEAR(Suoerstore_sales[[#This Row],[Order Date]])</f>
        <v>2016</v>
      </c>
      <c r="X921" t="str">
        <f>"Q"&amp;ROUNDUP(MONTH(Suoerstore_sales[[#This Row],[Order Date]])/3,0)</f>
        <v>Q1</v>
      </c>
      <c r="Y921">
        <f>MONTH(Suoerstore_sales[[#This Row],[Order Date]])</f>
        <v>3</v>
      </c>
    </row>
    <row r="922" spans="1:25" x14ac:dyDescent="0.2">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t="str" cm="1">
        <f t="array" ref="V922">_xlfn.IFS(Suoerstore_sales[[#This Row],[Discount]]&lt;=0.05,"0-5%",Suoerstore_sales[[#This Row],[Discount]]&lt;=0.1,"5-10%",Suoerstore_sales[[#This Row],[Discount]]&lt;=0.2,"10-20%",TRUE,"20%+")</f>
        <v>0-5%</v>
      </c>
      <c r="W922">
        <f>YEAR(Suoerstore_sales[[#This Row],[Order Date]])</f>
        <v>2014</v>
      </c>
      <c r="X922" t="str">
        <f>"Q"&amp;ROUNDUP(MONTH(Suoerstore_sales[[#This Row],[Order Date]])/3,0)</f>
        <v>Q4</v>
      </c>
      <c r="Y922">
        <f>MONTH(Suoerstore_sales[[#This Row],[Order Date]])</f>
        <v>12</v>
      </c>
    </row>
    <row r="923" spans="1:25" x14ac:dyDescent="0.2">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t="str" cm="1">
        <f t="array" ref="V923">_xlfn.IFS(Suoerstore_sales[[#This Row],[Discount]]&lt;=0.05,"0-5%",Suoerstore_sales[[#This Row],[Discount]]&lt;=0.1,"5-10%",Suoerstore_sales[[#This Row],[Discount]]&lt;=0.2,"10-20%",TRUE,"20%+")</f>
        <v>0-5%</v>
      </c>
      <c r="W923">
        <f>YEAR(Suoerstore_sales[[#This Row],[Order Date]])</f>
        <v>2015</v>
      </c>
      <c r="X923" t="str">
        <f>"Q"&amp;ROUNDUP(MONTH(Suoerstore_sales[[#This Row],[Order Date]])/3,0)</f>
        <v>Q2</v>
      </c>
      <c r="Y923">
        <f>MONTH(Suoerstore_sales[[#This Row],[Order Date]])</f>
        <v>4</v>
      </c>
    </row>
    <row r="924" spans="1:25" x14ac:dyDescent="0.2">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t="str" cm="1">
        <f t="array" ref="V924">_xlfn.IFS(Suoerstore_sales[[#This Row],[Discount]]&lt;=0.05,"0-5%",Suoerstore_sales[[#This Row],[Discount]]&lt;=0.1,"5-10%",Suoerstore_sales[[#This Row],[Discount]]&lt;=0.2,"10-20%",TRUE,"20%+")</f>
        <v>0-5%</v>
      </c>
      <c r="W924">
        <f>YEAR(Suoerstore_sales[[#This Row],[Order Date]])</f>
        <v>2015</v>
      </c>
      <c r="X924" t="str">
        <f>"Q"&amp;ROUNDUP(MONTH(Suoerstore_sales[[#This Row],[Order Date]])/3,0)</f>
        <v>Q2</v>
      </c>
      <c r="Y924">
        <f>MONTH(Suoerstore_sales[[#This Row],[Order Date]])</f>
        <v>4</v>
      </c>
    </row>
    <row r="925" spans="1:25" x14ac:dyDescent="0.2">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t="str" cm="1">
        <f t="array" ref="V925">_xlfn.IFS(Suoerstore_sales[[#This Row],[Discount]]&lt;=0.05,"0-5%",Suoerstore_sales[[#This Row],[Discount]]&lt;=0.1,"5-10%",Suoerstore_sales[[#This Row],[Discount]]&lt;=0.2,"10-20%",TRUE,"20%+")</f>
        <v>0-5%</v>
      </c>
      <c r="W925">
        <f>YEAR(Suoerstore_sales[[#This Row],[Order Date]])</f>
        <v>2015</v>
      </c>
      <c r="X925" t="str">
        <f>"Q"&amp;ROUNDUP(MONTH(Suoerstore_sales[[#This Row],[Order Date]])/3,0)</f>
        <v>Q2</v>
      </c>
      <c r="Y925">
        <f>MONTH(Suoerstore_sales[[#This Row],[Order Date]])</f>
        <v>4</v>
      </c>
    </row>
    <row r="926" spans="1:25" x14ac:dyDescent="0.2">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t="str" cm="1">
        <f t="array" ref="V926">_xlfn.IFS(Suoerstore_sales[[#This Row],[Discount]]&lt;=0.05,"0-5%",Suoerstore_sales[[#This Row],[Discount]]&lt;=0.1,"5-10%",Suoerstore_sales[[#This Row],[Discount]]&lt;=0.2,"10-20%",TRUE,"20%+")</f>
        <v>10-20%</v>
      </c>
      <c r="W926">
        <f>YEAR(Suoerstore_sales[[#This Row],[Order Date]])</f>
        <v>2016</v>
      </c>
      <c r="X926" t="str">
        <f>"Q"&amp;ROUNDUP(MONTH(Suoerstore_sales[[#This Row],[Order Date]])/3,0)</f>
        <v>Q3</v>
      </c>
      <c r="Y926">
        <f>MONTH(Suoerstore_sales[[#This Row],[Order Date]])</f>
        <v>9</v>
      </c>
    </row>
    <row r="927" spans="1:25" x14ac:dyDescent="0.2">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t="str" cm="1">
        <f t="array" ref="V927">_xlfn.IFS(Suoerstore_sales[[#This Row],[Discount]]&lt;=0.05,"0-5%",Suoerstore_sales[[#This Row],[Discount]]&lt;=0.1,"5-10%",Suoerstore_sales[[#This Row],[Discount]]&lt;=0.2,"10-20%",TRUE,"20%+")</f>
        <v>10-20%</v>
      </c>
      <c r="W927">
        <f>YEAR(Suoerstore_sales[[#This Row],[Order Date]])</f>
        <v>2014</v>
      </c>
      <c r="X927" t="str">
        <f>"Q"&amp;ROUNDUP(MONTH(Suoerstore_sales[[#This Row],[Order Date]])/3,0)</f>
        <v>Q3</v>
      </c>
      <c r="Y927">
        <f>MONTH(Suoerstore_sales[[#This Row],[Order Date]])</f>
        <v>9</v>
      </c>
    </row>
    <row r="928" spans="1:25" x14ac:dyDescent="0.2">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t="str" cm="1">
        <f t="array" ref="V928">_xlfn.IFS(Suoerstore_sales[[#This Row],[Discount]]&lt;=0.05,"0-5%",Suoerstore_sales[[#This Row],[Discount]]&lt;=0.1,"5-10%",Suoerstore_sales[[#This Row],[Discount]]&lt;=0.2,"10-20%",TRUE,"20%+")</f>
        <v>10-20%</v>
      </c>
      <c r="W928">
        <f>YEAR(Suoerstore_sales[[#This Row],[Order Date]])</f>
        <v>2014</v>
      </c>
      <c r="X928" t="str">
        <f>"Q"&amp;ROUNDUP(MONTH(Suoerstore_sales[[#This Row],[Order Date]])/3,0)</f>
        <v>Q3</v>
      </c>
      <c r="Y928">
        <f>MONTH(Suoerstore_sales[[#This Row],[Order Date]])</f>
        <v>9</v>
      </c>
    </row>
    <row r="929" spans="1:25" x14ac:dyDescent="0.2">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t="str" cm="1">
        <f t="array" ref="V929">_xlfn.IFS(Suoerstore_sales[[#This Row],[Discount]]&lt;=0.05,"0-5%",Suoerstore_sales[[#This Row],[Discount]]&lt;=0.1,"5-10%",Suoerstore_sales[[#This Row],[Discount]]&lt;=0.2,"10-20%",TRUE,"20%+")</f>
        <v>0-5%</v>
      </c>
      <c r="W929">
        <f>YEAR(Suoerstore_sales[[#This Row],[Order Date]])</f>
        <v>2015</v>
      </c>
      <c r="X929" t="str">
        <f>"Q"&amp;ROUNDUP(MONTH(Suoerstore_sales[[#This Row],[Order Date]])/3,0)</f>
        <v>Q4</v>
      </c>
      <c r="Y929">
        <f>MONTH(Suoerstore_sales[[#This Row],[Order Date]])</f>
        <v>10</v>
      </c>
    </row>
    <row r="930" spans="1:25" x14ac:dyDescent="0.2">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t="str" cm="1">
        <f t="array" ref="V930">_xlfn.IFS(Suoerstore_sales[[#This Row],[Discount]]&lt;=0.05,"0-5%",Suoerstore_sales[[#This Row],[Discount]]&lt;=0.1,"5-10%",Suoerstore_sales[[#This Row],[Discount]]&lt;=0.2,"10-20%",TRUE,"20%+")</f>
        <v>0-5%</v>
      </c>
      <c r="W930">
        <f>YEAR(Suoerstore_sales[[#This Row],[Order Date]])</f>
        <v>2015</v>
      </c>
      <c r="X930" t="str">
        <f>"Q"&amp;ROUNDUP(MONTH(Suoerstore_sales[[#This Row],[Order Date]])/3,0)</f>
        <v>Q4</v>
      </c>
      <c r="Y930">
        <f>MONTH(Suoerstore_sales[[#This Row],[Order Date]])</f>
        <v>10</v>
      </c>
    </row>
    <row r="931" spans="1:25" x14ac:dyDescent="0.2">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t="str" cm="1">
        <f t="array" ref="V931">_xlfn.IFS(Suoerstore_sales[[#This Row],[Discount]]&lt;=0.05,"0-5%",Suoerstore_sales[[#This Row],[Discount]]&lt;=0.1,"5-10%",Suoerstore_sales[[#This Row],[Discount]]&lt;=0.2,"10-20%",TRUE,"20%+")</f>
        <v>10-20%</v>
      </c>
      <c r="W931">
        <f>YEAR(Suoerstore_sales[[#This Row],[Order Date]])</f>
        <v>2017</v>
      </c>
      <c r="X931" t="str">
        <f>"Q"&amp;ROUNDUP(MONTH(Suoerstore_sales[[#This Row],[Order Date]])/3,0)</f>
        <v>Q2</v>
      </c>
      <c r="Y931">
        <f>MONTH(Suoerstore_sales[[#This Row],[Order Date]])</f>
        <v>4</v>
      </c>
    </row>
    <row r="932" spans="1:25" x14ac:dyDescent="0.2">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t="str" cm="1">
        <f t="array" ref="V932">_xlfn.IFS(Suoerstore_sales[[#This Row],[Discount]]&lt;=0.05,"0-5%",Suoerstore_sales[[#This Row],[Discount]]&lt;=0.1,"5-10%",Suoerstore_sales[[#This Row],[Discount]]&lt;=0.2,"10-20%",TRUE,"20%+")</f>
        <v>10-20%</v>
      </c>
      <c r="W932">
        <f>YEAR(Suoerstore_sales[[#This Row],[Order Date]])</f>
        <v>2017</v>
      </c>
      <c r="X932" t="str">
        <f>"Q"&amp;ROUNDUP(MONTH(Suoerstore_sales[[#This Row],[Order Date]])/3,0)</f>
        <v>Q2</v>
      </c>
      <c r="Y932">
        <f>MONTH(Suoerstore_sales[[#This Row],[Order Date]])</f>
        <v>4</v>
      </c>
    </row>
    <row r="933" spans="1:25" x14ac:dyDescent="0.2">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t="str" cm="1">
        <f t="array" ref="V933">_xlfn.IFS(Suoerstore_sales[[#This Row],[Discount]]&lt;=0.05,"0-5%",Suoerstore_sales[[#This Row],[Discount]]&lt;=0.1,"5-10%",Suoerstore_sales[[#This Row],[Discount]]&lt;=0.2,"10-20%",TRUE,"20%+")</f>
        <v>10-20%</v>
      </c>
      <c r="W933">
        <f>YEAR(Suoerstore_sales[[#This Row],[Order Date]])</f>
        <v>2017</v>
      </c>
      <c r="X933" t="str">
        <f>"Q"&amp;ROUNDUP(MONTH(Suoerstore_sales[[#This Row],[Order Date]])/3,0)</f>
        <v>Q2</v>
      </c>
      <c r="Y933">
        <f>MONTH(Suoerstore_sales[[#This Row],[Order Date]])</f>
        <v>4</v>
      </c>
    </row>
    <row r="934" spans="1:25" x14ac:dyDescent="0.2">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t="str" cm="1">
        <f t="array" ref="V934">_xlfn.IFS(Suoerstore_sales[[#This Row],[Discount]]&lt;=0.05,"0-5%",Suoerstore_sales[[#This Row],[Discount]]&lt;=0.1,"5-10%",Suoerstore_sales[[#This Row],[Discount]]&lt;=0.2,"10-20%",TRUE,"20%+")</f>
        <v>10-20%</v>
      </c>
      <c r="W934">
        <f>YEAR(Suoerstore_sales[[#This Row],[Order Date]])</f>
        <v>2017</v>
      </c>
      <c r="X934" t="str">
        <f>"Q"&amp;ROUNDUP(MONTH(Suoerstore_sales[[#This Row],[Order Date]])/3,0)</f>
        <v>Q3</v>
      </c>
      <c r="Y934">
        <f>MONTH(Suoerstore_sales[[#This Row],[Order Date]])</f>
        <v>9</v>
      </c>
    </row>
    <row r="935" spans="1:25" x14ac:dyDescent="0.2">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t="str" cm="1">
        <f t="array" ref="V935">_xlfn.IFS(Suoerstore_sales[[#This Row],[Discount]]&lt;=0.05,"0-5%",Suoerstore_sales[[#This Row],[Discount]]&lt;=0.1,"5-10%",Suoerstore_sales[[#This Row],[Discount]]&lt;=0.2,"10-20%",TRUE,"20%+")</f>
        <v>10-20%</v>
      </c>
      <c r="W935">
        <f>YEAR(Suoerstore_sales[[#This Row],[Order Date]])</f>
        <v>2016</v>
      </c>
      <c r="X935" t="str">
        <f>"Q"&amp;ROUNDUP(MONTH(Suoerstore_sales[[#This Row],[Order Date]])/3,0)</f>
        <v>Q2</v>
      </c>
      <c r="Y935">
        <f>MONTH(Suoerstore_sales[[#This Row],[Order Date]])</f>
        <v>6</v>
      </c>
    </row>
    <row r="936" spans="1:25" x14ac:dyDescent="0.2">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t="str" cm="1">
        <f t="array" ref="V936">_xlfn.IFS(Suoerstore_sales[[#This Row],[Discount]]&lt;=0.05,"0-5%",Suoerstore_sales[[#This Row],[Discount]]&lt;=0.1,"5-10%",Suoerstore_sales[[#This Row],[Discount]]&lt;=0.2,"10-20%",TRUE,"20%+")</f>
        <v>20%+</v>
      </c>
      <c r="W936">
        <f>YEAR(Suoerstore_sales[[#This Row],[Order Date]])</f>
        <v>2016</v>
      </c>
      <c r="X936" t="str">
        <f>"Q"&amp;ROUNDUP(MONTH(Suoerstore_sales[[#This Row],[Order Date]])/3,0)</f>
        <v>Q2</v>
      </c>
      <c r="Y936">
        <f>MONTH(Suoerstore_sales[[#This Row],[Order Date]])</f>
        <v>6</v>
      </c>
    </row>
    <row r="937" spans="1:25" x14ac:dyDescent="0.2">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t="str" cm="1">
        <f t="array" ref="V937">_xlfn.IFS(Suoerstore_sales[[#This Row],[Discount]]&lt;=0.05,"0-5%",Suoerstore_sales[[#This Row],[Discount]]&lt;=0.1,"5-10%",Suoerstore_sales[[#This Row],[Discount]]&lt;=0.2,"10-20%",TRUE,"20%+")</f>
        <v>10-20%</v>
      </c>
      <c r="W937">
        <f>YEAR(Suoerstore_sales[[#This Row],[Order Date]])</f>
        <v>2016</v>
      </c>
      <c r="X937" t="str">
        <f>"Q"&amp;ROUNDUP(MONTH(Suoerstore_sales[[#This Row],[Order Date]])/3,0)</f>
        <v>Q2</v>
      </c>
      <c r="Y937">
        <f>MONTH(Suoerstore_sales[[#This Row],[Order Date]])</f>
        <v>6</v>
      </c>
    </row>
    <row r="938" spans="1:25" x14ac:dyDescent="0.2">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t="str" cm="1">
        <f t="array" ref="V938">_xlfn.IFS(Suoerstore_sales[[#This Row],[Discount]]&lt;=0.05,"0-5%",Suoerstore_sales[[#This Row],[Discount]]&lt;=0.1,"5-10%",Suoerstore_sales[[#This Row],[Discount]]&lt;=0.2,"10-20%",TRUE,"20%+")</f>
        <v>10-20%</v>
      </c>
      <c r="W938">
        <f>YEAR(Suoerstore_sales[[#This Row],[Order Date]])</f>
        <v>2016</v>
      </c>
      <c r="X938" t="str">
        <f>"Q"&amp;ROUNDUP(MONTH(Suoerstore_sales[[#This Row],[Order Date]])/3,0)</f>
        <v>Q2</v>
      </c>
      <c r="Y938">
        <f>MONTH(Suoerstore_sales[[#This Row],[Order Date]])</f>
        <v>6</v>
      </c>
    </row>
    <row r="939" spans="1:25" x14ac:dyDescent="0.2">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t="str" cm="1">
        <f t="array" ref="V939">_xlfn.IFS(Suoerstore_sales[[#This Row],[Discount]]&lt;=0.05,"0-5%",Suoerstore_sales[[#This Row],[Discount]]&lt;=0.1,"5-10%",Suoerstore_sales[[#This Row],[Discount]]&lt;=0.2,"10-20%",TRUE,"20%+")</f>
        <v>0-5%</v>
      </c>
      <c r="W939">
        <f>YEAR(Suoerstore_sales[[#This Row],[Order Date]])</f>
        <v>2017</v>
      </c>
      <c r="X939" t="str">
        <f>"Q"&amp;ROUNDUP(MONTH(Suoerstore_sales[[#This Row],[Order Date]])/3,0)</f>
        <v>Q4</v>
      </c>
      <c r="Y939">
        <f>MONTH(Suoerstore_sales[[#This Row],[Order Date]])</f>
        <v>11</v>
      </c>
    </row>
    <row r="940" spans="1:25" x14ac:dyDescent="0.2">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t="str" cm="1">
        <f t="array" ref="V940">_xlfn.IFS(Suoerstore_sales[[#This Row],[Discount]]&lt;=0.05,"0-5%",Suoerstore_sales[[#This Row],[Discount]]&lt;=0.1,"5-10%",Suoerstore_sales[[#This Row],[Discount]]&lt;=0.2,"10-20%",TRUE,"20%+")</f>
        <v>0-5%</v>
      </c>
      <c r="W940">
        <f>YEAR(Suoerstore_sales[[#This Row],[Order Date]])</f>
        <v>2015</v>
      </c>
      <c r="X940" t="str">
        <f>"Q"&amp;ROUNDUP(MONTH(Suoerstore_sales[[#This Row],[Order Date]])/3,0)</f>
        <v>Q4</v>
      </c>
      <c r="Y940">
        <f>MONTH(Suoerstore_sales[[#This Row],[Order Date]])</f>
        <v>12</v>
      </c>
    </row>
    <row r="941" spans="1:25" x14ac:dyDescent="0.2">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t="str" cm="1">
        <f t="array" ref="V941">_xlfn.IFS(Suoerstore_sales[[#This Row],[Discount]]&lt;=0.05,"0-5%",Suoerstore_sales[[#This Row],[Discount]]&lt;=0.1,"5-10%",Suoerstore_sales[[#This Row],[Discount]]&lt;=0.2,"10-20%",TRUE,"20%+")</f>
        <v>0-5%</v>
      </c>
      <c r="W941">
        <f>YEAR(Suoerstore_sales[[#This Row],[Order Date]])</f>
        <v>2015</v>
      </c>
      <c r="X941" t="str">
        <f>"Q"&amp;ROUNDUP(MONTH(Suoerstore_sales[[#This Row],[Order Date]])/3,0)</f>
        <v>Q4</v>
      </c>
      <c r="Y941">
        <f>MONTH(Suoerstore_sales[[#This Row],[Order Date]])</f>
        <v>12</v>
      </c>
    </row>
    <row r="942" spans="1:25" x14ac:dyDescent="0.2">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t="str" cm="1">
        <f t="array" ref="V942">_xlfn.IFS(Suoerstore_sales[[#This Row],[Discount]]&lt;=0.05,"0-5%",Suoerstore_sales[[#This Row],[Discount]]&lt;=0.1,"5-10%",Suoerstore_sales[[#This Row],[Discount]]&lt;=0.2,"10-20%",TRUE,"20%+")</f>
        <v>0-5%</v>
      </c>
      <c r="W942">
        <f>YEAR(Suoerstore_sales[[#This Row],[Order Date]])</f>
        <v>2016</v>
      </c>
      <c r="X942" t="str">
        <f>"Q"&amp;ROUNDUP(MONTH(Suoerstore_sales[[#This Row],[Order Date]])/3,0)</f>
        <v>Q2</v>
      </c>
      <c r="Y942">
        <f>MONTH(Suoerstore_sales[[#This Row],[Order Date]])</f>
        <v>6</v>
      </c>
    </row>
    <row r="943" spans="1:25" x14ac:dyDescent="0.2">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t="str" cm="1">
        <f t="array" ref="V943">_xlfn.IFS(Suoerstore_sales[[#This Row],[Discount]]&lt;=0.05,"0-5%",Suoerstore_sales[[#This Row],[Discount]]&lt;=0.1,"5-10%",Suoerstore_sales[[#This Row],[Discount]]&lt;=0.2,"10-20%",TRUE,"20%+")</f>
        <v>10-20%</v>
      </c>
      <c r="W943">
        <f>YEAR(Suoerstore_sales[[#This Row],[Order Date]])</f>
        <v>2016</v>
      </c>
      <c r="X943" t="str">
        <f>"Q"&amp;ROUNDUP(MONTH(Suoerstore_sales[[#This Row],[Order Date]])/3,0)</f>
        <v>Q4</v>
      </c>
      <c r="Y943">
        <f>MONTH(Suoerstore_sales[[#This Row],[Order Date]])</f>
        <v>12</v>
      </c>
    </row>
    <row r="944" spans="1:25" x14ac:dyDescent="0.2">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t="str" cm="1">
        <f t="array" ref="V944">_xlfn.IFS(Suoerstore_sales[[#This Row],[Discount]]&lt;=0.05,"0-5%",Suoerstore_sales[[#This Row],[Discount]]&lt;=0.1,"5-10%",Suoerstore_sales[[#This Row],[Discount]]&lt;=0.2,"10-20%",TRUE,"20%+")</f>
        <v>10-20%</v>
      </c>
      <c r="W944">
        <f>YEAR(Suoerstore_sales[[#This Row],[Order Date]])</f>
        <v>2016</v>
      </c>
      <c r="X944" t="str">
        <f>"Q"&amp;ROUNDUP(MONTH(Suoerstore_sales[[#This Row],[Order Date]])/3,0)</f>
        <v>Q4</v>
      </c>
      <c r="Y944">
        <f>MONTH(Suoerstore_sales[[#This Row],[Order Date]])</f>
        <v>12</v>
      </c>
    </row>
    <row r="945" spans="1:25" x14ac:dyDescent="0.2">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t="str" cm="1">
        <f t="array" ref="V945">_xlfn.IFS(Suoerstore_sales[[#This Row],[Discount]]&lt;=0.05,"0-5%",Suoerstore_sales[[#This Row],[Discount]]&lt;=0.1,"5-10%",Suoerstore_sales[[#This Row],[Discount]]&lt;=0.2,"10-20%",TRUE,"20%+")</f>
        <v>0-5%</v>
      </c>
      <c r="W945">
        <f>YEAR(Suoerstore_sales[[#This Row],[Order Date]])</f>
        <v>2015</v>
      </c>
      <c r="X945" t="str">
        <f>"Q"&amp;ROUNDUP(MONTH(Suoerstore_sales[[#This Row],[Order Date]])/3,0)</f>
        <v>Q2</v>
      </c>
      <c r="Y945">
        <f>MONTH(Suoerstore_sales[[#This Row],[Order Date]])</f>
        <v>5</v>
      </c>
    </row>
    <row r="946" spans="1:25" x14ac:dyDescent="0.2">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t="str" cm="1">
        <f t="array" ref="V946">_xlfn.IFS(Suoerstore_sales[[#This Row],[Discount]]&lt;=0.05,"0-5%",Suoerstore_sales[[#This Row],[Discount]]&lt;=0.1,"5-10%",Suoerstore_sales[[#This Row],[Discount]]&lt;=0.2,"10-20%",TRUE,"20%+")</f>
        <v>0-5%</v>
      </c>
      <c r="W946">
        <f>YEAR(Suoerstore_sales[[#This Row],[Order Date]])</f>
        <v>2015</v>
      </c>
      <c r="X946" t="str">
        <f>"Q"&amp;ROUNDUP(MONTH(Suoerstore_sales[[#This Row],[Order Date]])/3,0)</f>
        <v>Q2</v>
      </c>
      <c r="Y946">
        <f>MONTH(Suoerstore_sales[[#This Row],[Order Date]])</f>
        <v>5</v>
      </c>
    </row>
    <row r="947" spans="1:25" x14ac:dyDescent="0.2">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t="str" cm="1">
        <f t="array" ref="V947">_xlfn.IFS(Suoerstore_sales[[#This Row],[Discount]]&lt;=0.05,"0-5%",Suoerstore_sales[[#This Row],[Discount]]&lt;=0.1,"5-10%",Suoerstore_sales[[#This Row],[Discount]]&lt;=0.2,"10-20%",TRUE,"20%+")</f>
        <v>10-20%</v>
      </c>
      <c r="W947">
        <f>YEAR(Suoerstore_sales[[#This Row],[Order Date]])</f>
        <v>2015</v>
      </c>
      <c r="X947" t="str">
        <f>"Q"&amp;ROUNDUP(MONTH(Suoerstore_sales[[#This Row],[Order Date]])/3,0)</f>
        <v>Q2</v>
      </c>
      <c r="Y947">
        <f>MONTH(Suoerstore_sales[[#This Row],[Order Date]])</f>
        <v>5</v>
      </c>
    </row>
    <row r="948" spans="1:25" x14ac:dyDescent="0.2">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t="str" cm="1">
        <f t="array" ref="V948">_xlfn.IFS(Suoerstore_sales[[#This Row],[Discount]]&lt;=0.05,"0-5%",Suoerstore_sales[[#This Row],[Discount]]&lt;=0.1,"5-10%",Suoerstore_sales[[#This Row],[Discount]]&lt;=0.2,"10-20%",TRUE,"20%+")</f>
        <v>20%+</v>
      </c>
      <c r="W948">
        <f>YEAR(Suoerstore_sales[[#This Row],[Order Date]])</f>
        <v>2015</v>
      </c>
      <c r="X948" t="str">
        <f>"Q"&amp;ROUNDUP(MONTH(Suoerstore_sales[[#This Row],[Order Date]])/3,0)</f>
        <v>Q3</v>
      </c>
      <c r="Y948">
        <f>MONTH(Suoerstore_sales[[#This Row],[Order Date]])</f>
        <v>7</v>
      </c>
    </row>
    <row r="949" spans="1:25" x14ac:dyDescent="0.2">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t="str" cm="1">
        <f t="array" ref="V949">_xlfn.IFS(Suoerstore_sales[[#This Row],[Discount]]&lt;=0.05,"0-5%",Suoerstore_sales[[#This Row],[Discount]]&lt;=0.1,"5-10%",Suoerstore_sales[[#This Row],[Discount]]&lt;=0.2,"10-20%",TRUE,"20%+")</f>
        <v>10-20%</v>
      </c>
      <c r="W949">
        <f>YEAR(Suoerstore_sales[[#This Row],[Order Date]])</f>
        <v>2017</v>
      </c>
      <c r="X949" t="str">
        <f>"Q"&amp;ROUNDUP(MONTH(Suoerstore_sales[[#This Row],[Order Date]])/3,0)</f>
        <v>Q4</v>
      </c>
      <c r="Y949">
        <f>MONTH(Suoerstore_sales[[#This Row],[Order Date]])</f>
        <v>11</v>
      </c>
    </row>
    <row r="950" spans="1:25" x14ac:dyDescent="0.2">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t="str" cm="1">
        <f t="array" ref="V950">_xlfn.IFS(Suoerstore_sales[[#This Row],[Discount]]&lt;=0.05,"0-5%",Suoerstore_sales[[#This Row],[Discount]]&lt;=0.1,"5-10%",Suoerstore_sales[[#This Row],[Discount]]&lt;=0.2,"10-20%",TRUE,"20%+")</f>
        <v>10-20%</v>
      </c>
      <c r="W950">
        <f>YEAR(Suoerstore_sales[[#This Row],[Order Date]])</f>
        <v>2017</v>
      </c>
      <c r="X950" t="str">
        <f>"Q"&amp;ROUNDUP(MONTH(Suoerstore_sales[[#This Row],[Order Date]])/3,0)</f>
        <v>Q4</v>
      </c>
      <c r="Y950">
        <f>MONTH(Suoerstore_sales[[#This Row],[Order Date]])</f>
        <v>11</v>
      </c>
    </row>
    <row r="951" spans="1:25" x14ac:dyDescent="0.2">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t="str" cm="1">
        <f t="array" ref="V951">_xlfn.IFS(Suoerstore_sales[[#This Row],[Discount]]&lt;=0.05,"0-5%",Suoerstore_sales[[#This Row],[Discount]]&lt;=0.1,"5-10%",Suoerstore_sales[[#This Row],[Discount]]&lt;=0.2,"10-20%",TRUE,"20%+")</f>
        <v>20%+</v>
      </c>
      <c r="W951">
        <f>YEAR(Suoerstore_sales[[#This Row],[Order Date]])</f>
        <v>2017</v>
      </c>
      <c r="X951" t="str">
        <f>"Q"&amp;ROUNDUP(MONTH(Suoerstore_sales[[#This Row],[Order Date]])/3,0)</f>
        <v>Q4</v>
      </c>
      <c r="Y951">
        <f>MONTH(Suoerstore_sales[[#This Row],[Order Date]])</f>
        <v>11</v>
      </c>
    </row>
    <row r="952" spans="1:25" x14ac:dyDescent="0.2">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t="str" cm="1">
        <f t="array" ref="V952">_xlfn.IFS(Suoerstore_sales[[#This Row],[Discount]]&lt;=0.05,"0-5%",Suoerstore_sales[[#This Row],[Discount]]&lt;=0.1,"5-10%",Suoerstore_sales[[#This Row],[Discount]]&lt;=0.2,"10-20%",TRUE,"20%+")</f>
        <v>10-20%</v>
      </c>
      <c r="W952">
        <f>YEAR(Suoerstore_sales[[#This Row],[Order Date]])</f>
        <v>2017</v>
      </c>
      <c r="X952" t="str">
        <f>"Q"&amp;ROUNDUP(MONTH(Suoerstore_sales[[#This Row],[Order Date]])/3,0)</f>
        <v>Q4</v>
      </c>
      <c r="Y952">
        <f>MONTH(Suoerstore_sales[[#This Row],[Order Date]])</f>
        <v>11</v>
      </c>
    </row>
    <row r="953" spans="1:25" x14ac:dyDescent="0.2">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t="str" cm="1">
        <f t="array" ref="V953">_xlfn.IFS(Suoerstore_sales[[#This Row],[Discount]]&lt;=0.05,"0-5%",Suoerstore_sales[[#This Row],[Discount]]&lt;=0.1,"5-10%",Suoerstore_sales[[#This Row],[Discount]]&lt;=0.2,"10-20%",TRUE,"20%+")</f>
        <v>10-20%</v>
      </c>
      <c r="W953">
        <f>YEAR(Suoerstore_sales[[#This Row],[Order Date]])</f>
        <v>2017</v>
      </c>
      <c r="X953" t="str">
        <f>"Q"&amp;ROUNDUP(MONTH(Suoerstore_sales[[#This Row],[Order Date]])/3,0)</f>
        <v>Q4</v>
      </c>
      <c r="Y953">
        <f>MONTH(Suoerstore_sales[[#This Row],[Order Date]])</f>
        <v>11</v>
      </c>
    </row>
    <row r="954" spans="1:25" x14ac:dyDescent="0.2">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t="str" cm="1">
        <f t="array" ref="V954">_xlfn.IFS(Suoerstore_sales[[#This Row],[Discount]]&lt;=0.05,"0-5%",Suoerstore_sales[[#This Row],[Discount]]&lt;=0.1,"5-10%",Suoerstore_sales[[#This Row],[Discount]]&lt;=0.2,"10-20%",TRUE,"20%+")</f>
        <v>10-20%</v>
      </c>
      <c r="W954">
        <f>YEAR(Suoerstore_sales[[#This Row],[Order Date]])</f>
        <v>2017</v>
      </c>
      <c r="X954" t="str">
        <f>"Q"&amp;ROUNDUP(MONTH(Suoerstore_sales[[#This Row],[Order Date]])/3,0)</f>
        <v>Q2</v>
      </c>
      <c r="Y954">
        <f>MONTH(Suoerstore_sales[[#This Row],[Order Date]])</f>
        <v>4</v>
      </c>
    </row>
    <row r="955" spans="1:25" x14ac:dyDescent="0.2">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t="str" cm="1">
        <f t="array" ref="V955">_xlfn.IFS(Suoerstore_sales[[#This Row],[Discount]]&lt;=0.05,"0-5%",Suoerstore_sales[[#This Row],[Discount]]&lt;=0.1,"5-10%",Suoerstore_sales[[#This Row],[Discount]]&lt;=0.2,"10-20%",TRUE,"20%+")</f>
        <v>10-20%</v>
      </c>
      <c r="W955">
        <f>YEAR(Suoerstore_sales[[#This Row],[Order Date]])</f>
        <v>2017</v>
      </c>
      <c r="X955" t="str">
        <f>"Q"&amp;ROUNDUP(MONTH(Suoerstore_sales[[#This Row],[Order Date]])/3,0)</f>
        <v>Q4</v>
      </c>
      <c r="Y955">
        <f>MONTH(Suoerstore_sales[[#This Row],[Order Date]])</f>
        <v>12</v>
      </c>
    </row>
    <row r="956" spans="1:25" x14ac:dyDescent="0.2">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t="str" cm="1">
        <f t="array" ref="V956">_xlfn.IFS(Suoerstore_sales[[#This Row],[Discount]]&lt;=0.05,"0-5%",Suoerstore_sales[[#This Row],[Discount]]&lt;=0.1,"5-10%",Suoerstore_sales[[#This Row],[Discount]]&lt;=0.2,"10-20%",TRUE,"20%+")</f>
        <v>20%+</v>
      </c>
      <c r="W956">
        <f>YEAR(Suoerstore_sales[[#This Row],[Order Date]])</f>
        <v>2017</v>
      </c>
      <c r="X956" t="str">
        <f>"Q"&amp;ROUNDUP(MONTH(Suoerstore_sales[[#This Row],[Order Date]])/3,0)</f>
        <v>Q4</v>
      </c>
      <c r="Y956">
        <f>MONTH(Suoerstore_sales[[#This Row],[Order Date]])</f>
        <v>12</v>
      </c>
    </row>
    <row r="957" spans="1:25" x14ac:dyDescent="0.2">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t="str" cm="1">
        <f t="array" ref="V957">_xlfn.IFS(Suoerstore_sales[[#This Row],[Discount]]&lt;=0.05,"0-5%",Suoerstore_sales[[#This Row],[Discount]]&lt;=0.1,"5-10%",Suoerstore_sales[[#This Row],[Discount]]&lt;=0.2,"10-20%",TRUE,"20%+")</f>
        <v>0-5%</v>
      </c>
      <c r="W957">
        <f>YEAR(Suoerstore_sales[[#This Row],[Order Date]])</f>
        <v>2017</v>
      </c>
      <c r="X957" t="str">
        <f>"Q"&amp;ROUNDUP(MONTH(Suoerstore_sales[[#This Row],[Order Date]])/3,0)</f>
        <v>Q4</v>
      </c>
      <c r="Y957">
        <f>MONTH(Suoerstore_sales[[#This Row],[Order Date]])</f>
        <v>11</v>
      </c>
    </row>
    <row r="958" spans="1:25" x14ac:dyDescent="0.2">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t="str" cm="1">
        <f t="array" ref="V958">_xlfn.IFS(Suoerstore_sales[[#This Row],[Discount]]&lt;=0.05,"0-5%",Suoerstore_sales[[#This Row],[Discount]]&lt;=0.1,"5-10%",Suoerstore_sales[[#This Row],[Discount]]&lt;=0.2,"10-20%",TRUE,"20%+")</f>
        <v>10-20%</v>
      </c>
      <c r="W958">
        <f>YEAR(Suoerstore_sales[[#This Row],[Order Date]])</f>
        <v>2017</v>
      </c>
      <c r="X958" t="str">
        <f>"Q"&amp;ROUNDUP(MONTH(Suoerstore_sales[[#This Row],[Order Date]])/3,0)</f>
        <v>Q2</v>
      </c>
      <c r="Y958">
        <f>MONTH(Suoerstore_sales[[#This Row],[Order Date]])</f>
        <v>5</v>
      </c>
    </row>
    <row r="959" spans="1:25" x14ac:dyDescent="0.2">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t="str" cm="1">
        <f t="array" ref="V959">_xlfn.IFS(Suoerstore_sales[[#This Row],[Discount]]&lt;=0.05,"0-5%",Suoerstore_sales[[#This Row],[Discount]]&lt;=0.1,"5-10%",Suoerstore_sales[[#This Row],[Discount]]&lt;=0.2,"10-20%",TRUE,"20%+")</f>
        <v>20%+</v>
      </c>
      <c r="W959">
        <f>YEAR(Suoerstore_sales[[#This Row],[Order Date]])</f>
        <v>2017</v>
      </c>
      <c r="X959" t="str">
        <f>"Q"&amp;ROUNDUP(MONTH(Suoerstore_sales[[#This Row],[Order Date]])/3,0)</f>
        <v>Q2</v>
      </c>
      <c r="Y959">
        <f>MONTH(Suoerstore_sales[[#This Row],[Order Date]])</f>
        <v>5</v>
      </c>
    </row>
    <row r="960" spans="1:25" x14ac:dyDescent="0.2">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t="str" cm="1">
        <f t="array" ref="V960">_xlfn.IFS(Suoerstore_sales[[#This Row],[Discount]]&lt;=0.05,"0-5%",Suoerstore_sales[[#This Row],[Discount]]&lt;=0.1,"5-10%",Suoerstore_sales[[#This Row],[Discount]]&lt;=0.2,"10-20%",TRUE,"20%+")</f>
        <v>10-20%</v>
      </c>
      <c r="W960">
        <f>YEAR(Suoerstore_sales[[#This Row],[Order Date]])</f>
        <v>2017</v>
      </c>
      <c r="X960" t="str">
        <f>"Q"&amp;ROUNDUP(MONTH(Suoerstore_sales[[#This Row],[Order Date]])/3,0)</f>
        <v>Q2</v>
      </c>
      <c r="Y960">
        <f>MONTH(Suoerstore_sales[[#This Row],[Order Date]])</f>
        <v>5</v>
      </c>
    </row>
    <row r="961" spans="1:25" x14ac:dyDescent="0.2">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t="str" cm="1">
        <f t="array" ref="V961">_xlfn.IFS(Suoerstore_sales[[#This Row],[Discount]]&lt;=0.05,"0-5%",Suoerstore_sales[[#This Row],[Discount]]&lt;=0.1,"5-10%",Suoerstore_sales[[#This Row],[Discount]]&lt;=0.2,"10-20%",TRUE,"20%+")</f>
        <v>0-5%</v>
      </c>
      <c r="W961">
        <f>YEAR(Suoerstore_sales[[#This Row],[Order Date]])</f>
        <v>2015</v>
      </c>
      <c r="X961" t="str">
        <f>"Q"&amp;ROUNDUP(MONTH(Suoerstore_sales[[#This Row],[Order Date]])/3,0)</f>
        <v>Q3</v>
      </c>
      <c r="Y961">
        <f>MONTH(Suoerstore_sales[[#This Row],[Order Date]])</f>
        <v>9</v>
      </c>
    </row>
    <row r="962" spans="1:25" x14ac:dyDescent="0.2">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t="str" cm="1">
        <f t="array" ref="V962">_xlfn.IFS(Suoerstore_sales[[#This Row],[Discount]]&lt;=0.05,"0-5%",Suoerstore_sales[[#This Row],[Discount]]&lt;=0.1,"5-10%",Suoerstore_sales[[#This Row],[Discount]]&lt;=0.2,"10-20%",TRUE,"20%+")</f>
        <v>10-20%</v>
      </c>
      <c r="W962">
        <f>YEAR(Suoerstore_sales[[#This Row],[Order Date]])</f>
        <v>2017</v>
      </c>
      <c r="X962" t="str">
        <f>"Q"&amp;ROUNDUP(MONTH(Suoerstore_sales[[#This Row],[Order Date]])/3,0)</f>
        <v>Q4</v>
      </c>
      <c r="Y962">
        <f>MONTH(Suoerstore_sales[[#This Row],[Order Date]])</f>
        <v>11</v>
      </c>
    </row>
    <row r="963" spans="1:25" x14ac:dyDescent="0.2">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t="str" cm="1">
        <f t="array" ref="V963">_xlfn.IFS(Suoerstore_sales[[#This Row],[Discount]]&lt;=0.05,"0-5%",Suoerstore_sales[[#This Row],[Discount]]&lt;=0.1,"5-10%",Suoerstore_sales[[#This Row],[Discount]]&lt;=0.2,"10-20%",TRUE,"20%+")</f>
        <v>0-5%</v>
      </c>
      <c r="W963">
        <f>YEAR(Suoerstore_sales[[#This Row],[Order Date]])</f>
        <v>2015</v>
      </c>
      <c r="X963" t="str">
        <f>"Q"&amp;ROUNDUP(MONTH(Suoerstore_sales[[#This Row],[Order Date]])/3,0)</f>
        <v>Q4</v>
      </c>
      <c r="Y963">
        <f>MONTH(Suoerstore_sales[[#This Row],[Order Date]])</f>
        <v>11</v>
      </c>
    </row>
    <row r="964" spans="1:25" x14ac:dyDescent="0.2">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t="str" cm="1">
        <f t="array" ref="V964">_xlfn.IFS(Suoerstore_sales[[#This Row],[Discount]]&lt;=0.05,"0-5%",Suoerstore_sales[[#This Row],[Discount]]&lt;=0.1,"5-10%",Suoerstore_sales[[#This Row],[Discount]]&lt;=0.2,"10-20%",TRUE,"20%+")</f>
        <v>0-5%</v>
      </c>
      <c r="W964">
        <f>YEAR(Suoerstore_sales[[#This Row],[Order Date]])</f>
        <v>2016</v>
      </c>
      <c r="X964" t="str">
        <f>"Q"&amp;ROUNDUP(MONTH(Suoerstore_sales[[#This Row],[Order Date]])/3,0)</f>
        <v>Q3</v>
      </c>
      <c r="Y964">
        <f>MONTH(Suoerstore_sales[[#This Row],[Order Date]])</f>
        <v>9</v>
      </c>
    </row>
    <row r="965" spans="1:25" x14ac:dyDescent="0.2">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t="str" cm="1">
        <f t="array" ref="V965">_xlfn.IFS(Suoerstore_sales[[#This Row],[Discount]]&lt;=0.05,"0-5%",Suoerstore_sales[[#This Row],[Discount]]&lt;=0.1,"5-10%",Suoerstore_sales[[#This Row],[Discount]]&lt;=0.2,"10-20%",TRUE,"20%+")</f>
        <v>10-20%</v>
      </c>
      <c r="W965">
        <f>YEAR(Suoerstore_sales[[#This Row],[Order Date]])</f>
        <v>2014</v>
      </c>
      <c r="X965" t="str">
        <f>"Q"&amp;ROUNDUP(MONTH(Suoerstore_sales[[#This Row],[Order Date]])/3,0)</f>
        <v>Q3</v>
      </c>
      <c r="Y965">
        <f>MONTH(Suoerstore_sales[[#This Row],[Order Date]])</f>
        <v>9</v>
      </c>
    </row>
    <row r="966" spans="1:25" x14ac:dyDescent="0.2">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t="str" cm="1">
        <f t="array" ref="V966">_xlfn.IFS(Suoerstore_sales[[#This Row],[Discount]]&lt;=0.05,"0-5%",Suoerstore_sales[[#This Row],[Discount]]&lt;=0.1,"5-10%",Suoerstore_sales[[#This Row],[Discount]]&lt;=0.2,"10-20%",TRUE,"20%+")</f>
        <v>0-5%</v>
      </c>
      <c r="W966">
        <f>YEAR(Suoerstore_sales[[#This Row],[Order Date]])</f>
        <v>2017</v>
      </c>
      <c r="X966" t="str">
        <f>"Q"&amp;ROUNDUP(MONTH(Suoerstore_sales[[#This Row],[Order Date]])/3,0)</f>
        <v>Q2</v>
      </c>
      <c r="Y966">
        <f>MONTH(Suoerstore_sales[[#This Row],[Order Date]])</f>
        <v>4</v>
      </c>
    </row>
    <row r="967" spans="1:25" x14ac:dyDescent="0.2">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t="str" cm="1">
        <f t="array" ref="V967">_xlfn.IFS(Suoerstore_sales[[#This Row],[Discount]]&lt;=0.05,"0-5%",Suoerstore_sales[[#This Row],[Discount]]&lt;=0.1,"5-10%",Suoerstore_sales[[#This Row],[Discount]]&lt;=0.2,"10-20%",TRUE,"20%+")</f>
        <v>0-5%</v>
      </c>
      <c r="W967">
        <f>YEAR(Suoerstore_sales[[#This Row],[Order Date]])</f>
        <v>2017</v>
      </c>
      <c r="X967" t="str">
        <f>"Q"&amp;ROUNDUP(MONTH(Suoerstore_sales[[#This Row],[Order Date]])/3,0)</f>
        <v>Q2</v>
      </c>
      <c r="Y967">
        <f>MONTH(Suoerstore_sales[[#This Row],[Order Date]])</f>
        <v>4</v>
      </c>
    </row>
    <row r="968" spans="1:25" x14ac:dyDescent="0.2">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t="str" cm="1">
        <f t="array" ref="V968">_xlfn.IFS(Suoerstore_sales[[#This Row],[Discount]]&lt;=0.05,"0-5%",Suoerstore_sales[[#This Row],[Discount]]&lt;=0.1,"5-10%",Suoerstore_sales[[#This Row],[Discount]]&lt;=0.2,"10-20%",TRUE,"20%+")</f>
        <v>0-5%</v>
      </c>
      <c r="W968">
        <f>YEAR(Suoerstore_sales[[#This Row],[Order Date]])</f>
        <v>2017</v>
      </c>
      <c r="X968" t="str">
        <f>"Q"&amp;ROUNDUP(MONTH(Suoerstore_sales[[#This Row],[Order Date]])/3,0)</f>
        <v>Q2</v>
      </c>
      <c r="Y968">
        <f>MONTH(Suoerstore_sales[[#This Row],[Order Date]])</f>
        <v>4</v>
      </c>
    </row>
    <row r="969" spans="1:25" x14ac:dyDescent="0.2">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t="str" cm="1">
        <f t="array" ref="V969">_xlfn.IFS(Suoerstore_sales[[#This Row],[Discount]]&lt;=0.05,"0-5%",Suoerstore_sales[[#This Row],[Discount]]&lt;=0.1,"5-10%",Suoerstore_sales[[#This Row],[Discount]]&lt;=0.2,"10-20%",TRUE,"20%+")</f>
        <v>0-5%</v>
      </c>
      <c r="W969">
        <f>YEAR(Suoerstore_sales[[#This Row],[Order Date]])</f>
        <v>2017</v>
      </c>
      <c r="X969" t="str">
        <f>"Q"&amp;ROUNDUP(MONTH(Suoerstore_sales[[#This Row],[Order Date]])/3,0)</f>
        <v>Q2</v>
      </c>
      <c r="Y969">
        <f>MONTH(Suoerstore_sales[[#This Row],[Order Date]])</f>
        <v>4</v>
      </c>
    </row>
    <row r="970" spans="1:25" x14ac:dyDescent="0.2">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t="str" cm="1">
        <f t="array" ref="V970">_xlfn.IFS(Suoerstore_sales[[#This Row],[Discount]]&lt;=0.05,"0-5%",Suoerstore_sales[[#This Row],[Discount]]&lt;=0.1,"5-10%",Suoerstore_sales[[#This Row],[Discount]]&lt;=0.2,"10-20%",TRUE,"20%+")</f>
        <v>0-5%</v>
      </c>
      <c r="W970">
        <f>YEAR(Suoerstore_sales[[#This Row],[Order Date]])</f>
        <v>2017</v>
      </c>
      <c r="X970" t="str">
        <f>"Q"&amp;ROUNDUP(MONTH(Suoerstore_sales[[#This Row],[Order Date]])/3,0)</f>
        <v>Q2</v>
      </c>
      <c r="Y970">
        <f>MONTH(Suoerstore_sales[[#This Row],[Order Date]])</f>
        <v>4</v>
      </c>
    </row>
    <row r="971" spans="1:25" x14ac:dyDescent="0.2">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t="str" cm="1">
        <f t="array" ref="V971">_xlfn.IFS(Suoerstore_sales[[#This Row],[Discount]]&lt;=0.05,"0-5%",Suoerstore_sales[[#This Row],[Discount]]&lt;=0.1,"5-10%",Suoerstore_sales[[#This Row],[Discount]]&lt;=0.2,"10-20%",TRUE,"20%+")</f>
        <v>0-5%</v>
      </c>
      <c r="W971">
        <f>YEAR(Suoerstore_sales[[#This Row],[Order Date]])</f>
        <v>2017</v>
      </c>
      <c r="X971" t="str">
        <f>"Q"&amp;ROUNDUP(MONTH(Suoerstore_sales[[#This Row],[Order Date]])/3,0)</f>
        <v>Q2</v>
      </c>
      <c r="Y971">
        <f>MONTH(Suoerstore_sales[[#This Row],[Order Date]])</f>
        <v>4</v>
      </c>
    </row>
    <row r="972" spans="1:25" x14ac:dyDescent="0.2">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t="str" cm="1">
        <f t="array" ref="V972">_xlfn.IFS(Suoerstore_sales[[#This Row],[Discount]]&lt;=0.05,"0-5%",Suoerstore_sales[[#This Row],[Discount]]&lt;=0.1,"5-10%",Suoerstore_sales[[#This Row],[Discount]]&lt;=0.2,"10-20%",TRUE,"20%+")</f>
        <v>10-20%</v>
      </c>
      <c r="W972">
        <f>YEAR(Suoerstore_sales[[#This Row],[Order Date]])</f>
        <v>2014</v>
      </c>
      <c r="X972" t="str">
        <f>"Q"&amp;ROUNDUP(MONTH(Suoerstore_sales[[#This Row],[Order Date]])/3,0)</f>
        <v>Q1</v>
      </c>
      <c r="Y972">
        <f>MONTH(Suoerstore_sales[[#This Row],[Order Date]])</f>
        <v>1</v>
      </c>
    </row>
    <row r="973" spans="1:25" x14ac:dyDescent="0.2">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t="str" cm="1">
        <f t="array" ref="V973">_xlfn.IFS(Suoerstore_sales[[#This Row],[Discount]]&lt;=0.05,"0-5%",Suoerstore_sales[[#This Row],[Discount]]&lt;=0.1,"5-10%",Suoerstore_sales[[#This Row],[Discount]]&lt;=0.2,"10-20%",TRUE,"20%+")</f>
        <v>20%+</v>
      </c>
      <c r="W973">
        <f>YEAR(Suoerstore_sales[[#This Row],[Order Date]])</f>
        <v>2014</v>
      </c>
      <c r="X973" t="str">
        <f>"Q"&amp;ROUNDUP(MONTH(Suoerstore_sales[[#This Row],[Order Date]])/3,0)</f>
        <v>Q1</v>
      </c>
      <c r="Y973">
        <f>MONTH(Suoerstore_sales[[#This Row],[Order Date]])</f>
        <v>1</v>
      </c>
    </row>
    <row r="974" spans="1:25" x14ac:dyDescent="0.2">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t="str" cm="1">
        <f t="array" ref="V974">_xlfn.IFS(Suoerstore_sales[[#This Row],[Discount]]&lt;=0.05,"0-5%",Suoerstore_sales[[#This Row],[Discount]]&lt;=0.1,"5-10%",Suoerstore_sales[[#This Row],[Discount]]&lt;=0.2,"10-20%",TRUE,"20%+")</f>
        <v>20%+</v>
      </c>
      <c r="W974">
        <f>YEAR(Suoerstore_sales[[#This Row],[Order Date]])</f>
        <v>2014</v>
      </c>
      <c r="X974" t="str">
        <f>"Q"&amp;ROUNDUP(MONTH(Suoerstore_sales[[#This Row],[Order Date]])/3,0)</f>
        <v>Q1</v>
      </c>
      <c r="Y974">
        <f>MONTH(Suoerstore_sales[[#This Row],[Order Date]])</f>
        <v>1</v>
      </c>
    </row>
    <row r="975" spans="1:25" x14ac:dyDescent="0.2">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t="str" cm="1">
        <f t="array" ref="V975">_xlfn.IFS(Suoerstore_sales[[#This Row],[Discount]]&lt;=0.05,"0-5%",Suoerstore_sales[[#This Row],[Discount]]&lt;=0.1,"5-10%",Suoerstore_sales[[#This Row],[Discount]]&lt;=0.2,"10-20%",TRUE,"20%+")</f>
        <v>10-20%</v>
      </c>
      <c r="W975">
        <f>YEAR(Suoerstore_sales[[#This Row],[Order Date]])</f>
        <v>2014</v>
      </c>
      <c r="X975" t="str">
        <f>"Q"&amp;ROUNDUP(MONTH(Suoerstore_sales[[#This Row],[Order Date]])/3,0)</f>
        <v>Q1</v>
      </c>
      <c r="Y975">
        <f>MONTH(Suoerstore_sales[[#This Row],[Order Date]])</f>
        <v>1</v>
      </c>
    </row>
    <row r="976" spans="1:25" x14ac:dyDescent="0.2">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t="str" cm="1">
        <f t="array" ref="V976">_xlfn.IFS(Suoerstore_sales[[#This Row],[Discount]]&lt;=0.05,"0-5%",Suoerstore_sales[[#This Row],[Discount]]&lt;=0.1,"5-10%",Suoerstore_sales[[#This Row],[Discount]]&lt;=0.2,"10-20%",TRUE,"20%+")</f>
        <v>0-5%</v>
      </c>
      <c r="W976">
        <f>YEAR(Suoerstore_sales[[#This Row],[Order Date]])</f>
        <v>2017</v>
      </c>
      <c r="X976" t="str">
        <f>"Q"&amp;ROUNDUP(MONTH(Suoerstore_sales[[#This Row],[Order Date]])/3,0)</f>
        <v>Q4</v>
      </c>
      <c r="Y976">
        <f>MONTH(Suoerstore_sales[[#This Row],[Order Date]])</f>
        <v>10</v>
      </c>
    </row>
    <row r="977" spans="1:25" x14ac:dyDescent="0.2">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t="str" cm="1">
        <f t="array" ref="V977">_xlfn.IFS(Suoerstore_sales[[#This Row],[Discount]]&lt;=0.05,"0-5%",Suoerstore_sales[[#This Row],[Discount]]&lt;=0.1,"5-10%",Suoerstore_sales[[#This Row],[Discount]]&lt;=0.2,"10-20%",TRUE,"20%+")</f>
        <v>10-20%</v>
      </c>
      <c r="W977">
        <f>YEAR(Suoerstore_sales[[#This Row],[Order Date]])</f>
        <v>2017</v>
      </c>
      <c r="X977" t="str">
        <f>"Q"&amp;ROUNDUP(MONTH(Suoerstore_sales[[#This Row],[Order Date]])/3,0)</f>
        <v>Q4</v>
      </c>
      <c r="Y977">
        <f>MONTH(Suoerstore_sales[[#This Row],[Order Date]])</f>
        <v>10</v>
      </c>
    </row>
    <row r="978" spans="1:25" x14ac:dyDescent="0.2">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t="str" cm="1">
        <f t="array" ref="V978">_xlfn.IFS(Suoerstore_sales[[#This Row],[Discount]]&lt;=0.05,"0-5%",Suoerstore_sales[[#This Row],[Discount]]&lt;=0.1,"5-10%",Suoerstore_sales[[#This Row],[Discount]]&lt;=0.2,"10-20%",TRUE,"20%+")</f>
        <v>20%+</v>
      </c>
      <c r="W978">
        <f>YEAR(Suoerstore_sales[[#This Row],[Order Date]])</f>
        <v>2017</v>
      </c>
      <c r="X978" t="str">
        <f>"Q"&amp;ROUNDUP(MONTH(Suoerstore_sales[[#This Row],[Order Date]])/3,0)</f>
        <v>Q3</v>
      </c>
      <c r="Y978">
        <f>MONTH(Suoerstore_sales[[#This Row],[Order Date]])</f>
        <v>7</v>
      </c>
    </row>
    <row r="979" spans="1:25" x14ac:dyDescent="0.2">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t="str" cm="1">
        <f t="array" ref="V979">_xlfn.IFS(Suoerstore_sales[[#This Row],[Discount]]&lt;=0.05,"0-5%",Suoerstore_sales[[#This Row],[Discount]]&lt;=0.1,"5-10%",Suoerstore_sales[[#This Row],[Discount]]&lt;=0.2,"10-20%",TRUE,"20%+")</f>
        <v>5-10%</v>
      </c>
      <c r="W979">
        <f>YEAR(Suoerstore_sales[[#This Row],[Order Date]])</f>
        <v>2017</v>
      </c>
      <c r="X979" t="str">
        <f>"Q"&amp;ROUNDUP(MONTH(Suoerstore_sales[[#This Row],[Order Date]])/3,0)</f>
        <v>Q1</v>
      </c>
      <c r="Y979">
        <f>MONTH(Suoerstore_sales[[#This Row],[Order Date]])</f>
        <v>1</v>
      </c>
    </row>
    <row r="980" spans="1:25" x14ac:dyDescent="0.2">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t="str" cm="1">
        <f t="array" ref="V980">_xlfn.IFS(Suoerstore_sales[[#This Row],[Discount]]&lt;=0.05,"0-5%",Suoerstore_sales[[#This Row],[Discount]]&lt;=0.1,"5-10%",Suoerstore_sales[[#This Row],[Discount]]&lt;=0.2,"10-20%",TRUE,"20%+")</f>
        <v>20%+</v>
      </c>
      <c r="W980">
        <f>YEAR(Suoerstore_sales[[#This Row],[Order Date]])</f>
        <v>2016</v>
      </c>
      <c r="X980" t="str">
        <f>"Q"&amp;ROUNDUP(MONTH(Suoerstore_sales[[#This Row],[Order Date]])/3,0)</f>
        <v>Q2</v>
      </c>
      <c r="Y980">
        <f>MONTH(Suoerstore_sales[[#This Row],[Order Date]])</f>
        <v>5</v>
      </c>
    </row>
    <row r="981" spans="1:25" x14ac:dyDescent="0.2">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t="str" cm="1">
        <f t="array" ref="V981">_xlfn.IFS(Suoerstore_sales[[#This Row],[Discount]]&lt;=0.05,"0-5%",Suoerstore_sales[[#This Row],[Discount]]&lt;=0.1,"5-10%",Suoerstore_sales[[#This Row],[Discount]]&lt;=0.2,"10-20%",TRUE,"20%+")</f>
        <v>0-5%</v>
      </c>
      <c r="W981">
        <f>YEAR(Suoerstore_sales[[#This Row],[Order Date]])</f>
        <v>2015</v>
      </c>
      <c r="X981" t="str">
        <f>"Q"&amp;ROUNDUP(MONTH(Suoerstore_sales[[#This Row],[Order Date]])/3,0)</f>
        <v>Q4</v>
      </c>
      <c r="Y981">
        <f>MONTH(Suoerstore_sales[[#This Row],[Order Date]])</f>
        <v>12</v>
      </c>
    </row>
    <row r="982" spans="1:25" x14ac:dyDescent="0.2">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t="str" cm="1">
        <f t="array" ref="V982">_xlfn.IFS(Suoerstore_sales[[#This Row],[Discount]]&lt;=0.05,"0-5%",Suoerstore_sales[[#This Row],[Discount]]&lt;=0.1,"5-10%",Suoerstore_sales[[#This Row],[Discount]]&lt;=0.2,"10-20%",TRUE,"20%+")</f>
        <v>5-10%</v>
      </c>
      <c r="W982">
        <f>YEAR(Suoerstore_sales[[#This Row],[Order Date]])</f>
        <v>2016</v>
      </c>
      <c r="X982" t="str">
        <f>"Q"&amp;ROUNDUP(MONTH(Suoerstore_sales[[#This Row],[Order Date]])/3,0)</f>
        <v>Q4</v>
      </c>
      <c r="Y982">
        <f>MONTH(Suoerstore_sales[[#This Row],[Order Date]])</f>
        <v>10</v>
      </c>
    </row>
    <row r="983" spans="1:25" x14ac:dyDescent="0.2">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t="str" cm="1">
        <f t="array" ref="V983">_xlfn.IFS(Suoerstore_sales[[#This Row],[Discount]]&lt;=0.05,"0-5%",Suoerstore_sales[[#This Row],[Discount]]&lt;=0.1,"5-10%",Suoerstore_sales[[#This Row],[Discount]]&lt;=0.2,"10-20%",TRUE,"20%+")</f>
        <v>10-20%</v>
      </c>
      <c r="W983">
        <f>YEAR(Suoerstore_sales[[#This Row],[Order Date]])</f>
        <v>2014</v>
      </c>
      <c r="X983" t="str">
        <f>"Q"&amp;ROUNDUP(MONTH(Suoerstore_sales[[#This Row],[Order Date]])/3,0)</f>
        <v>Q4</v>
      </c>
      <c r="Y983">
        <f>MONTH(Suoerstore_sales[[#This Row],[Order Date]])</f>
        <v>11</v>
      </c>
    </row>
    <row r="984" spans="1:25" x14ac:dyDescent="0.2">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t="str" cm="1">
        <f t="array" ref="V984">_xlfn.IFS(Suoerstore_sales[[#This Row],[Discount]]&lt;=0.05,"0-5%",Suoerstore_sales[[#This Row],[Discount]]&lt;=0.1,"5-10%",Suoerstore_sales[[#This Row],[Discount]]&lt;=0.2,"10-20%",TRUE,"20%+")</f>
        <v>10-20%</v>
      </c>
      <c r="W984">
        <f>YEAR(Suoerstore_sales[[#This Row],[Order Date]])</f>
        <v>2014</v>
      </c>
      <c r="X984" t="str">
        <f>"Q"&amp;ROUNDUP(MONTH(Suoerstore_sales[[#This Row],[Order Date]])/3,0)</f>
        <v>Q4</v>
      </c>
      <c r="Y984">
        <f>MONTH(Suoerstore_sales[[#This Row],[Order Date]])</f>
        <v>11</v>
      </c>
    </row>
    <row r="985" spans="1:25" x14ac:dyDescent="0.2">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t="str" cm="1">
        <f t="array" ref="V985">_xlfn.IFS(Suoerstore_sales[[#This Row],[Discount]]&lt;=0.05,"0-5%",Suoerstore_sales[[#This Row],[Discount]]&lt;=0.1,"5-10%",Suoerstore_sales[[#This Row],[Discount]]&lt;=0.2,"10-20%",TRUE,"20%+")</f>
        <v>10-20%</v>
      </c>
      <c r="W985">
        <f>YEAR(Suoerstore_sales[[#This Row],[Order Date]])</f>
        <v>2014</v>
      </c>
      <c r="X985" t="str">
        <f>"Q"&amp;ROUNDUP(MONTH(Suoerstore_sales[[#This Row],[Order Date]])/3,0)</f>
        <v>Q4</v>
      </c>
      <c r="Y985">
        <f>MONTH(Suoerstore_sales[[#This Row],[Order Date]])</f>
        <v>11</v>
      </c>
    </row>
    <row r="986" spans="1:25" x14ac:dyDescent="0.2">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t="str" cm="1">
        <f t="array" ref="V986">_xlfn.IFS(Suoerstore_sales[[#This Row],[Discount]]&lt;=0.05,"0-5%",Suoerstore_sales[[#This Row],[Discount]]&lt;=0.1,"5-10%",Suoerstore_sales[[#This Row],[Discount]]&lt;=0.2,"10-20%",TRUE,"20%+")</f>
        <v>10-20%</v>
      </c>
      <c r="W986">
        <f>YEAR(Suoerstore_sales[[#This Row],[Order Date]])</f>
        <v>2017</v>
      </c>
      <c r="X986" t="str">
        <f>"Q"&amp;ROUNDUP(MONTH(Suoerstore_sales[[#This Row],[Order Date]])/3,0)</f>
        <v>Q3</v>
      </c>
      <c r="Y986">
        <f>MONTH(Suoerstore_sales[[#This Row],[Order Date]])</f>
        <v>9</v>
      </c>
    </row>
    <row r="987" spans="1:25" x14ac:dyDescent="0.2">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t="str" cm="1">
        <f t="array" ref="V987">_xlfn.IFS(Suoerstore_sales[[#This Row],[Discount]]&lt;=0.05,"0-5%",Suoerstore_sales[[#This Row],[Discount]]&lt;=0.1,"5-10%",Suoerstore_sales[[#This Row],[Discount]]&lt;=0.2,"10-20%",TRUE,"20%+")</f>
        <v>10-20%</v>
      </c>
      <c r="W987">
        <f>YEAR(Suoerstore_sales[[#This Row],[Order Date]])</f>
        <v>2017</v>
      </c>
      <c r="X987" t="str">
        <f>"Q"&amp;ROUNDUP(MONTH(Suoerstore_sales[[#This Row],[Order Date]])/3,0)</f>
        <v>Q3</v>
      </c>
      <c r="Y987">
        <f>MONTH(Suoerstore_sales[[#This Row],[Order Date]])</f>
        <v>9</v>
      </c>
    </row>
    <row r="988" spans="1:25" x14ac:dyDescent="0.2">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t="str" cm="1">
        <f t="array" ref="V988">_xlfn.IFS(Suoerstore_sales[[#This Row],[Discount]]&lt;=0.05,"0-5%",Suoerstore_sales[[#This Row],[Discount]]&lt;=0.1,"5-10%",Suoerstore_sales[[#This Row],[Discount]]&lt;=0.2,"10-20%",TRUE,"20%+")</f>
        <v>20%+</v>
      </c>
      <c r="W988">
        <f>YEAR(Suoerstore_sales[[#This Row],[Order Date]])</f>
        <v>2017</v>
      </c>
      <c r="X988" t="str">
        <f>"Q"&amp;ROUNDUP(MONTH(Suoerstore_sales[[#This Row],[Order Date]])/3,0)</f>
        <v>Q3</v>
      </c>
      <c r="Y988">
        <f>MONTH(Suoerstore_sales[[#This Row],[Order Date]])</f>
        <v>9</v>
      </c>
    </row>
    <row r="989" spans="1:25" x14ac:dyDescent="0.2">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t="str" cm="1">
        <f t="array" ref="V989">_xlfn.IFS(Suoerstore_sales[[#This Row],[Discount]]&lt;=0.05,"0-5%",Suoerstore_sales[[#This Row],[Discount]]&lt;=0.1,"5-10%",Suoerstore_sales[[#This Row],[Discount]]&lt;=0.2,"10-20%",TRUE,"20%+")</f>
        <v>20%+</v>
      </c>
      <c r="W989">
        <f>YEAR(Suoerstore_sales[[#This Row],[Order Date]])</f>
        <v>2015</v>
      </c>
      <c r="X989" t="str">
        <f>"Q"&amp;ROUNDUP(MONTH(Suoerstore_sales[[#This Row],[Order Date]])/3,0)</f>
        <v>Q1</v>
      </c>
      <c r="Y989">
        <f>MONTH(Suoerstore_sales[[#This Row],[Order Date]])</f>
        <v>3</v>
      </c>
    </row>
    <row r="990" spans="1:25" x14ac:dyDescent="0.2">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t="str" cm="1">
        <f t="array" ref="V990">_xlfn.IFS(Suoerstore_sales[[#This Row],[Discount]]&lt;=0.05,"0-5%",Suoerstore_sales[[#This Row],[Discount]]&lt;=0.1,"5-10%",Suoerstore_sales[[#This Row],[Discount]]&lt;=0.2,"10-20%",TRUE,"20%+")</f>
        <v>0-5%</v>
      </c>
      <c r="W990">
        <f>YEAR(Suoerstore_sales[[#This Row],[Order Date]])</f>
        <v>2017</v>
      </c>
      <c r="X990" t="str">
        <f>"Q"&amp;ROUNDUP(MONTH(Suoerstore_sales[[#This Row],[Order Date]])/3,0)</f>
        <v>Q2</v>
      </c>
      <c r="Y990">
        <f>MONTH(Suoerstore_sales[[#This Row],[Order Date]])</f>
        <v>5</v>
      </c>
    </row>
    <row r="991" spans="1:25" x14ac:dyDescent="0.2">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t="str" cm="1">
        <f t="array" ref="V991">_xlfn.IFS(Suoerstore_sales[[#This Row],[Discount]]&lt;=0.05,"0-5%",Suoerstore_sales[[#This Row],[Discount]]&lt;=0.1,"5-10%",Suoerstore_sales[[#This Row],[Discount]]&lt;=0.2,"10-20%",TRUE,"20%+")</f>
        <v>0-5%</v>
      </c>
      <c r="W991">
        <f>YEAR(Suoerstore_sales[[#This Row],[Order Date]])</f>
        <v>2017</v>
      </c>
      <c r="X991" t="str">
        <f>"Q"&amp;ROUNDUP(MONTH(Suoerstore_sales[[#This Row],[Order Date]])/3,0)</f>
        <v>Q2</v>
      </c>
      <c r="Y991">
        <f>MONTH(Suoerstore_sales[[#This Row],[Order Date]])</f>
        <v>5</v>
      </c>
    </row>
    <row r="992" spans="1:25" x14ac:dyDescent="0.2">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t="str" cm="1">
        <f t="array" ref="V992">_xlfn.IFS(Suoerstore_sales[[#This Row],[Discount]]&lt;=0.05,"0-5%",Suoerstore_sales[[#This Row],[Discount]]&lt;=0.1,"5-10%",Suoerstore_sales[[#This Row],[Discount]]&lt;=0.2,"10-20%",TRUE,"20%+")</f>
        <v>10-20%</v>
      </c>
      <c r="W992">
        <f>YEAR(Suoerstore_sales[[#This Row],[Order Date]])</f>
        <v>2015</v>
      </c>
      <c r="X992" t="str">
        <f>"Q"&amp;ROUNDUP(MONTH(Suoerstore_sales[[#This Row],[Order Date]])/3,0)</f>
        <v>Q1</v>
      </c>
      <c r="Y992">
        <f>MONTH(Suoerstore_sales[[#This Row],[Order Date]])</f>
        <v>3</v>
      </c>
    </row>
    <row r="993" spans="1:25" x14ac:dyDescent="0.2">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t="str" cm="1">
        <f t="array" ref="V993">_xlfn.IFS(Suoerstore_sales[[#This Row],[Discount]]&lt;=0.05,"0-5%",Suoerstore_sales[[#This Row],[Discount]]&lt;=0.1,"5-10%",Suoerstore_sales[[#This Row],[Discount]]&lt;=0.2,"10-20%",TRUE,"20%+")</f>
        <v>10-20%</v>
      </c>
      <c r="W993">
        <f>YEAR(Suoerstore_sales[[#This Row],[Order Date]])</f>
        <v>2016</v>
      </c>
      <c r="X993" t="str">
        <f>"Q"&amp;ROUNDUP(MONTH(Suoerstore_sales[[#This Row],[Order Date]])/3,0)</f>
        <v>Q3</v>
      </c>
      <c r="Y993">
        <f>MONTH(Suoerstore_sales[[#This Row],[Order Date]])</f>
        <v>9</v>
      </c>
    </row>
    <row r="994" spans="1:25" x14ac:dyDescent="0.2">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t="str" cm="1">
        <f t="array" ref="V994">_xlfn.IFS(Suoerstore_sales[[#This Row],[Discount]]&lt;=0.05,"0-5%",Suoerstore_sales[[#This Row],[Discount]]&lt;=0.1,"5-10%",Suoerstore_sales[[#This Row],[Discount]]&lt;=0.2,"10-20%",TRUE,"20%+")</f>
        <v>0-5%</v>
      </c>
      <c r="W994">
        <f>YEAR(Suoerstore_sales[[#This Row],[Order Date]])</f>
        <v>2016</v>
      </c>
      <c r="X994" t="str">
        <f>"Q"&amp;ROUNDUP(MONTH(Suoerstore_sales[[#This Row],[Order Date]])/3,0)</f>
        <v>Q3</v>
      </c>
      <c r="Y994">
        <f>MONTH(Suoerstore_sales[[#This Row],[Order Date]])</f>
        <v>8</v>
      </c>
    </row>
    <row r="995" spans="1:25" x14ac:dyDescent="0.2">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t="str" cm="1">
        <f t="array" ref="V995">_xlfn.IFS(Suoerstore_sales[[#This Row],[Discount]]&lt;=0.05,"0-5%",Suoerstore_sales[[#This Row],[Discount]]&lt;=0.1,"5-10%",Suoerstore_sales[[#This Row],[Discount]]&lt;=0.2,"10-20%",TRUE,"20%+")</f>
        <v>0-5%</v>
      </c>
      <c r="W995">
        <f>YEAR(Suoerstore_sales[[#This Row],[Order Date]])</f>
        <v>2016</v>
      </c>
      <c r="X995" t="str">
        <f>"Q"&amp;ROUNDUP(MONTH(Suoerstore_sales[[#This Row],[Order Date]])/3,0)</f>
        <v>Q3</v>
      </c>
      <c r="Y995">
        <f>MONTH(Suoerstore_sales[[#This Row],[Order Date]])</f>
        <v>8</v>
      </c>
    </row>
    <row r="996" spans="1:25" x14ac:dyDescent="0.2">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t="str" cm="1">
        <f t="array" ref="V996">_xlfn.IFS(Suoerstore_sales[[#This Row],[Discount]]&lt;=0.05,"0-5%",Suoerstore_sales[[#This Row],[Discount]]&lt;=0.1,"5-10%",Suoerstore_sales[[#This Row],[Discount]]&lt;=0.2,"10-20%",TRUE,"20%+")</f>
        <v>0-5%</v>
      </c>
      <c r="W996">
        <f>YEAR(Suoerstore_sales[[#This Row],[Order Date]])</f>
        <v>2014</v>
      </c>
      <c r="X996" t="str">
        <f>"Q"&amp;ROUNDUP(MONTH(Suoerstore_sales[[#This Row],[Order Date]])/3,0)</f>
        <v>Q2</v>
      </c>
      <c r="Y996">
        <f>MONTH(Suoerstore_sales[[#This Row],[Order Date]])</f>
        <v>5</v>
      </c>
    </row>
    <row r="997" spans="1:25" x14ac:dyDescent="0.2">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t="str" cm="1">
        <f t="array" ref="V997">_xlfn.IFS(Suoerstore_sales[[#This Row],[Discount]]&lt;=0.05,"0-5%",Suoerstore_sales[[#This Row],[Discount]]&lt;=0.1,"5-10%",Suoerstore_sales[[#This Row],[Discount]]&lt;=0.2,"10-20%",TRUE,"20%+")</f>
        <v>0-5%</v>
      </c>
      <c r="W997">
        <f>YEAR(Suoerstore_sales[[#This Row],[Order Date]])</f>
        <v>2014</v>
      </c>
      <c r="X997" t="str">
        <f>"Q"&amp;ROUNDUP(MONTH(Suoerstore_sales[[#This Row],[Order Date]])/3,0)</f>
        <v>Q2</v>
      </c>
      <c r="Y997">
        <f>MONTH(Suoerstore_sales[[#This Row],[Order Date]])</f>
        <v>5</v>
      </c>
    </row>
    <row r="998" spans="1:25" x14ac:dyDescent="0.2">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t="str" cm="1">
        <f t="array" ref="V998">_xlfn.IFS(Suoerstore_sales[[#This Row],[Discount]]&lt;=0.05,"0-5%",Suoerstore_sales[[#This Row],[Discount]]&lt;=0.1,"5-10%",Suoerstore_sales[[#This Row],[Discount]]&lt;=0.2,"10-20%",TRUE,"20%+")</f>
        <v>0-5%</v>
      </c>
      <c r="W998">
        <f>YEAR(Suoerstore_sales[[#This Row],[Order Date]])</f>
        <v>2015</v>
      </c>
      <c r="X998" t="str">
        <f>"Q"&amp;ROUNDUP(MONTH(Suoerstore_sales[[#This Row],[Order Date]])/3,0)</f>
        <v>Q4</v>
      </c>
      <c r="Y998">
        <f>MONTH(Suoerstore_sales[[#This Row],[Order Date]])</f>
        <v>10</v>
      </c>
    </row>
    <row r="999" spans="1:25" x14ac:dyDescent="0.2">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t="str" cm="1">
        <f t="array" ref="V999">_xlfn.IFS(Suoerstore_sales[[#This Row],[Discount]]&lt;=0.05,"0-5%",Suoerstore_sales[[#This Row],[Discount]]&lt;=0.1,"5-10%",Suoerstore_sales[[#This Row],[Discount]]&lt;=0.2,"10-20%",TRUE,"20%+")</f>
        <v>0-5%</v>
      </c>
      <c r="W999">
        <f>YEAR(Suoerstore_sales[[#This Row],[Order Date]])</f>
        <v>2015</v>
      </c>
      <c r="X999" t="str">
        <f>"Q"&amp;ROUNDUP(MONTH(Suoerstore_sales[[#This Row],[Order Date]])/3,0)</f>
        <v>Q4</v>
      </c>
      <c r="Y999">
        <f>MONTH(Suoerstore_sales[[#This Row],[Order Date]])</f>
        <v>10</v>
      </c>
    </row>
    <row r="1000" spans="1:25" x14ac:dyDescent="0.2">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t="str" cm="1">
        <f t="array" ref="V1000">_xlfn.IFS(Suoerstore_sales[[#This Row],[Discount]]&lt;=0.05,"0-5%",Suoerstore_sales[[#This Row],[Discount]]&lt;=0.1,"5-10%",Suoerstore_sales[[#This Row],[Discount]]&lt;=0.2,"10-20%",TRUE,"20%+")</f>
        <v>0-5%</v>
      </c>
      <c r="W1000">
        <f>YEAR(Suoerstore_sales[[#This Row],[Order Date]])</f>
        <v>2015</v>
      </c>
      <c r="X1000" t="str">
        <f>"Q"&amp;ROUNDUP(MONTH(Suoerstore_sales[[#This Row],[Order Date]])/3,0)</f>
        <v>Q4</v>
      </c>
      <c r="Y1000">
        <f>MONTH(Suoerstore_sales[[#This Row],[Order Date]])</f>
        <v>10</v>
      </c>
    </row>
    <row r="1001" spans="1:25" x14ac:dyDescent="0.2">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t="str" cm="1">
        <f t="array" ref="V1001">_xlfn.IFS(Suoerstore_sales[[#This Row],[Discount]]&lt;=0.05,"0-5%",Suoerstore_sales[[#This Row],[Discount]]&lt;=0.1,"5-10%",Suoerstore_sales[[#This Row],[Discount]]&lt;=0.2,"10-20%",TRUE,"20%+")</f>
        <v>0-5%</v>
      </c>
      <c r="W1001">
        <f>YEAR(Suoerstore_sales[[#This Row],[Order Date]])</f>
        <v>2015</v>
      </c>
      <c r="X1001" t="str">
        <f>"Q"&amp;ROUNDUP(MONTH(Suoerstore_sales[[#This Row],[Order Date]])/3,0)</f>
        <v>Q4</v>
      </c>
      <c r="Y1001">
        <f>MONTH(Suoerstore_sales[[#This Row],[Order Date]])</f>
        <v>10</v>
      </c>
    </row>
    <row r="1002" spans="1:25" x14ac:dyDescent="0.2">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t="str" cm="1">
        <f t="array" ref="V1002">_xlfn.IFS(Suoerstore_sales[[#This Row],[Discount]]&lt;=0.05,"0-5%",Suoerstore_sales[[#This Row],[Discount]]&lt;=0.1,"5-10%",Suoerstore_sales[[#This Row],[Discount]]&lt;=0.2,"10-20%",TRUE,"20%+")</f>
        <v>0-5%</v>
      </c>
      <c r="W1002">
        <f>YEAR(Suoerstore_sales[[#This Row],[Order Date]])</f>
        <v>2016</v>
      </c>
      <c r="X1002" t="str">
        <f>"Q"&amp;ROUNDUP(MONTH(Suoerstore_sales[[#This Row],[Order Date]])/3,0)</f>
        <v>Q4</v>
      </c>
      <c r="Y1002">
        <f>MONTH(Suoerstore_sales[[#This Row],[Order Date]])</f>
        <v>11</v>
      </c>
    </row>
    <row r="1003" spans="1:25" x14ac:dyDescent="0.2">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t="str" cm="1">
        <f t="array" ref="V1003">_xlfn.IFS(Suoerstore_sales[[#This Row],[Discount]]&lt;=0.05,"0-5%",Suoerstore_sales[[#This Row],[Discount]]&lt;=0.1,"5-10%",Suoerstore_sales[[#This Row],[Discount]]&lt;=0.2,"10-20%",TRUE,"20%+")</f>
        <v>0-5%</v>
      </c>
      <c r="W1003">
        <f>YEAR(Suoerstore_sales[[#This Row],[Order Date]])</f>
        <v>2015</v>
      </c>
      <c r="X1003" t="str">
        <f>"Q"&amp;ROUNDUP(MONTH(Suoerstore_sales[[#This Row],[Order Date]])/3,0)</f>
        <v>Q3</v>
      </c>
      <c r="Y1003">
        <f>MONTH(Suoerstore_sales[[#This Row],[Order Date]])</f>
        <v>7</v>
      </c>
    </row>
    <row r="1004" spans="1:25" x14ac:dyDescent="0.2">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t="str" cm="1">
        <f t="array" ref="V1004">_xlfn.IFS(Suoerstore_sales[[#This Row],[Discount]]&lt;=0.05,"0-5%",Suoerstore_sales[[#This Row],[Discount]]&lt;=0.1,"5-10%",Suoerstore_sales[[#This Row],[Discount]]&lt;=0.2,"10-20%",TRUE,"20%+")</f>
        <v>20%+</v>
      </c>
      <c r="W1004">
        <f>YEAR(Suoerstore_sales[[#This Row],[Order Date]])</f>
        <v>2015</v>
      </c>
      <c r="X1004" t="str">
        <f>"Q"&amp;ROUNDUP(MONTH(Suoerstore_sales[[#This Row],[Order Date]])/3,0)</f>
        <v>Q3</v>
      </c>
      <c r="Y1004">
        <f>MONTH(Suoerstore_sales[[#This Row],[Order Date]])</f>
        <v>7</v>
      </c>
    </row>
    <row r="1005" spans="1:25" x14ac:dyDescent="0.2">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t="str" cm="1">
        <f t="array" ref="V1005">_xlfn.IFS(Suoerstore_sales[[#This Row],[Discount]]&lt;=0.05,"0-5%",Suoerstore_sales[[#This Row],[Discount]]&lt;=0.1,"5-10%",Suoerstore_sales[[#This Row],[Discount]]&lt;=0.2,"10-20%",TRUE,"20%+")</f>
        <v>0-5%</v>
      </c>
      <c r="W1005">
        <f>YEAR(Suoerstore_sales[[#This Row],[Order Date]])</f>
        <v>2015</v>
      </c>
      <c r="X1005" t="str">
        <f>"Q"&amp;ROUNDUP(MONTH(Suoerstore_sales[[#This Row],[Order Date]])/3,0)</f>
        <v>Q3</v>
      </c>
      <c r="Y1005">
        <f>MONTH(Suoerstore_sales[[#This Row],[Order Date]])</f>
        <v>7</v>
      </c>
    </row>
    <row r="1006" spans="1:25" x14ac:dyDescent="0.2">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t="str" cm="1">
        <f t="array" ref="V1006">_xlfn.IFS(Suoerstore_sales[[#This Row],[Discount]]&lt;=0.05,"0-5%",Suoerstore_sales[[#This Row],[Discount]]&lt;=0.1,"5-10%",Suoerstore_sales[[#This Row],[Discount]]&lt;=0.2,"10-20%",TRUE,"20%+")</f>
        <v>0-5%</v>
      </c>
      <c r="W1006">
        <f>YEAR(Suoerstore_sales[[#This Row],[Order Date]])</f>
        <v>2015</v>
      </c>
      <c r="X1006" t="str">
        <f>"Q"&amp;ROUNDUP(MONTH(Suoerstore_sales[[#This Row],[Order Date]])/3,0)</f>
        <v>Q3</v>
      </c>
      <c r="Y1006">
        <f>MONTH(Suoerstore_sales[[#This Row],[Order Date]])</f>
        <v>8</v>
      </c>
    </row>
    <row r="1007" spans="1:25" x14ac:dyDescent="0.2">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t="str" cm="1">
        <f t="array" ref="V1007">_xlfn.IFS(Suoerstore_sales[[#This Row],[Discount]]&lt;=0.05,"0-5%",Suoerstore_sales[[#This Row],[Discount]]&lt;=0.1,"5-10%",Suoerstore_sales[[#This Row],[Discount]]&lt;=0.2,"10-20%",TRUE,"20%+")</f>
        <v>10-20%</v>
      </c>
      <c r="W1007">
        <f>YEAR(Suoerstore_sales[[#This Row],[Order Date]])</f>
        <v>2015</v>
      </c>
      <c r="X1007" t="str">
        <f>"Q"&amp;ROUNDUP(MONTH(Suoerstore_sales[[#This Row],[Order Date]])/3,0)</f>
        <v>Q4</v>
      </c>
      <c r="Y1007">
        <f>MONTH(Suoerstore_sales[[#This Row],[Order Date]])</f>
        <v>11</v>
      </c>
    </row>
    <row r="1008" spans="1:25" x14ac:dyDescent="0.2">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t="str" cm="1">
        <f t="array" ref="V1008">_xlfn.IFS(Suoerstore_sales[[#This Row],[Discount]]&lt;=0.05,"0-5%",Suoerstore_sales[[#This Row],[Discount]]&lt;=0.1,"5-10%",Suoerstore_sales[[#This Row],[Discount]]&lt;=0.2,"10-20%",TRUE,"20%+")</f>
        <v>10-20%</v>
      </c>
      <c r="W1008">
        <f>YEAR(Suoerstore_sales[[#This Row],[Order Date]])</f>
        <v>2015</v>
      </c>
      <c r="X1008" t="str">
        <f>"Q"&amp;ROUNDUP(MONTH(Suoerstore_sales[[#This Row],[Order Date]])/3,0)</f>
        <v>Q4</v>
      </c>
      <c r="Y1008">
        <f>MONTH(Suoerstore_sales[[#This Row],[Order Date]])</f>
        <v>11</v>
      </c>
    </row>
    <row r="1009" spans="1:25" x14ac:dyDescent="0.2">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t="str" cm="1">
        <f t="array" ref="V1009">_xlfn.IFS(Suoerstore_sales[[#This Row],[Discount]]&lt;=0.05,"0-5%",Suoerstore_sales[[#This Row],[Discount]]&lt;=0.1,"5-10%",Suoerstore_sales[[#This Row],[Discount]]&lt;=0.2,"10-20%",TRUE,"20%+")</f>
        <v>20%+</v>
      </c>
      <c r="W1009">
        <f>YEAR(Suoerstore_sales[[#This Row],[Order Date]])</f>
        <v>2015</v>
      </c>
      <c r="X1009" t="str">
        <f>"Q"&amp;ROUNDUP(MONTH(Suoerstore_sales[[#This Row],[Order Date]])/3,0)</f>
        <v>Q4</v>
      </c>
      <c r="Y1009">
        <f>MONTH(Suoerstore_sales[[#This Row],[Order Date]])</f>
        <v>11</v>
      </c>
    </row>
    <row r="1010" spans="1:25" x14ac:dyDescent="0.2">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t="str" cm="1">
        <f t="array" ref="V1010">_xlfn.IFS(Suoerstore_sales[[#This Row],[Discount]]&lt;=0.05,"0-5%",Suoerstore_sales[[#This Row],[Discount]]&lt;=0.1,"5-10%",Suoerstore_sales[[#This Row],[Discount]]&lt;=0.2,"10-20%",TRUE,"20%+")</f>
        <v>0-5%</v>
      </c>
      <c r="W1010">
        <f>YEAR(Suoerstore_sales[[#This Row],[Order Date]])</f>
        <v>2017</v>
      </c>
      <c r="X1010" t="str">
        <f>"Q"&amp;ROUNDUP(MONTH(Suoerstore_sales[[#This Row],[Order Date]])/3,0)</f>
        <v>Q4</v>
      </c>
      <c r="Y1010">
        <f>MONTH(Suoerstore_sales[[#This Row],[Order Date]])</f>
        <v>12</v>
      </c>
    </row>
    <row r="1011" spans="1:25" x14ac:dyDescent="0.2">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t="str" cm="1">
        <f t="array" ref="V1011">_xlfn.IFS(Suoerstore_sales[[#This Row],[Discount]]&lt;=0.05,"0-5%",Suoerstore_sales[[#This Row],[Discount]]&lt;=0.1,"5-10%",Suoerstore_sales[[#This Row],[Discount]]&lt;=0.2,"10-20%",TRUE,"20%+")</f>
        <v>10-20%</v>
      </c>
      <c r="W1011">
        <f>YEAR(Suoerstore_sales[[#This Row],[Order Date]])</f>
        <v>2017</v>
      </c>
      <c r="X1011" t="str">
        <f>"Q"&amp;ROUNDUP(MONTH(Suoerstore_sales[[#This Row],[Order Date]])/3,0)</f>
        <v>Q3</v>
      </c>
      <c r="Y1011">
        <f>MONTH(Suoerstore_sales[[#This Row],[Order Date]])</f>
        <v>8</v>
      </c>
    </row>
    <row r="1012" spans="1:25" x14ac:dyDescent="0.2">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t="str" cm="1">
        <f t="array" ref="V1012">_xlfn.IFS(Suoerstore_sales[[#This Row],[Discount]]&lt;=0.05,"0-5%",Suoerstore_sales[[#This Row],[Discount]]&lt;=0.1,"5-10%",Suoerstore_sales[[#This Row],[Discount]]&lt;=0.2,"10-20%",TRUE,"20%+")</f>
        <v>0-5%</v>
      </c>
      <c r="W1012">
        <f>YEAR(Suoerstore_sales[[#This Row],[Order Date]])</f>
        <v>2014</v>
      </c>
      <c r="X1012" t="str">
        <f>"Q"&amp;ROUNDUP(MONTH(Suoerstore_sales[[#This Row],[Order Date]])/3,0)</f>
        <v>Q4</v>
      </c>
      <c r="Y1012">
        <f>MONTH(Suoerstore_sales[[#This Row],[Order Date]])</f>
        <v>11</v>
      </c>
    </row>
    <row r="1013" spans="1:25" x14ac:dyDescent="0.2">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t="str" cm="1">
        <f t="array" ref="V1013">_xlfn.IFS(Suoerstore_sales[[#This Row],[Discount]]&lt;=0.05,"0-5%",Suoerstore_sales[[#This Row],[Discount]]&lt;=0.1,"5-10%",Suoerstore_sales[[#This Row],[Discount]]&lt;=0.2,"10-20%",TRUE,"20%+")</f>
        <v>0-5%</v>
      </c>
      <c r="W1013">
        <f>YEAR(Suoerstore_sales[[#This Row],[Order Date]])</f>
        <v>2017</v>
      </c>
      <c r="X1013" t="str">
        <f>"Q"&amp;ROUNDUP(MONTH(Suoerstore_sales[[#This Row],[Order Date]])/3,0)</f>
        <v>Q2</v>
      </c>
      <c r="Y1013">
        <f>MONTH(Suoerstore_sales[[#This Row],[Order Date]])</f>
        <v>6</v>
      </c>
    </row>
    <row r="1014" spans="1:25" x14ac:dyDescent="0.2">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t="str" cm="1">
        <f t="array" ref="V1014">_xlfn.IFS(Suoerstore_sales[[#This Row],[Discount]]&lt;=0.05,"0-5%",Suoerstore_sales[[#This Row],[Discount]]&lt;=0.1,"5-10%",Suoerstore_sales[[#This Row],[Discount]]&lt;=0.2,"10-20%",TRUE,"20%+")</f>
        <v>0-5%</v>
      </c>
      <c r="W1014">
        <f>YEAR(Suoerstore_sales[[#This Row],[Order Date]])</f>
        <v>2017</v>
      </c>
      <c r="X1014" t="str">
        <f>"Q"&amp;ROUNDUP(MONTH(Suoerstore_sales[[#This Row],[Order Date]])/3,0)</f>
        <v>Q2</v>
      </c>
      <c r="Y1014">
        <f>MONTH(Suoerstore_sales[[#This Row],[Order Date]])</f>
        <v>6</v>
      </c>
    </row>
    <row r="1015" spans="1:25" x14ac:dyDescent="0.2">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t="str" cm="1">
        <f t="array" ref="V1015">_xlfn.IFS(Suoerstore_sales[[#This Row],[Discount]]&lt;=0.05,"0-5%",Suoerstore_sales[[#This Row],[Discount]]&lt;=0.1,"5-10%",Suoerstore_sales[[#This Row],[Discount]]&lt;=0.2,"10-20%",TRUE,"20%+")</f>
        <v>0-5%</v>
      </c>
      <c r="W1015">
        <f>YEAR(Suoerstore_sales[[#This Row],[Order Date]])</f>
        <v>2015</v>
      </c>
      <c r="X1015" t="str">
        <f>"Q"&amp;ROUNDUP(MONTH(Suoerstore_sales[[#This Row],[Order Date]])/3,0)</f>
        <v>Q4</v>
      </c>
      <c r="Y1015">
        <f>MONTH(Suoerstore_sales[[#This Row],[Order Date]])</f>
        <v>12</v>
      </c>
    </row>
    <row r="1016" spans="1:25" x14ac:dyDescent="0.2">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t="str" cm="1">
        <f t="array" ref="V1016">_xlfn.IFS(Suoerstore_sales[[#This Row],[Discount]]&lt;=0.05,"0-5%",Suoerstore_sales[[#This Row],[Discount]]&lt;=0.1,"5-10%",Suoerstore_sales[[#This Row],[Discount]]&lt;=0.2,"10-20%",TRUE,"20%+")</f>
        <v>0-5%</v>
      </c>
      <c r="W1016">
        <f>YEAR(Suoerstore_sales[[#This Row],[Order Date]])</f>
        <v>2015</v>
      </c>
      <c r="X1016" t="str">
        <f>"Q"&amp;ROUNDUP(MONTH(Suoerstore_sales[[#This Row],[Order Date]])/3,0)</f>
        <v>Q4</v>
      </c>
      <c r="Y1016">
        <f>MONTH(Suoerstore_sales[[#This Row],[Order Date]])</f>
        <v>12</v>
      </c>
    </row>
    <row r="1017" spans="1:25" x14ac:dyDescent="0.2">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t="str" cm="1">
        <f t="array" ref="V1017">_xlfn.IFS(Suoerstore_sales[[#This Row],[Discount]]&lt;=0.05,"0-5%",Suoerstore_sales[[#This Row],[Discount]]&lt;=0.1,"5-10%",Suoerstore_sales[[#This Row],[Discount]]&lt;=0.2,"10-20%",TRUE,"20%+")</f>
        <v>0-5%</v>
      </c>
      <c r="W1017">
        <f>YEAR(Suoerstore_sales[[#This Row],[Order Date]])</f>
        <v>2015</v>
      </c>
      <c r="X1017" t="str">
        <f>"Q"&amp;ROUNDUP(MONTH(Suoerstore_sales[[#This Row],[Order Date]])/3,0)</f>
        <v>Q3</v>
      </c>
      <c r="Y1017">
        <f>MONTH(Suoerstore_sales[[#This Row],[Order Date]])</f>
        <v>9</v>
      </c>
    </row>
    <row r="1018" spans="1:25" x14ac:dyDescent="0.2">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t="str" cm="1">
        <f t="array" ref="V1018">_xlfn.IFS(Suoerstore_sales[[#This Row],[Discount]]&lt;=0.05,"0-5%",Suoerstore_sales[[#This Row],[Discount]]&lt;=0.1,"5-10%",Suoerstore_sales[[#This Row],[Discount]]&lt;=0.2,"10-20%",TRUE,"20%+")</f>
        <v>0-5%</v>
      </c>
      <c r="W1018">
        <f>YEAR(Suoerstore_sales[[#This Row],[Order Date]])</f>
        <v>2015</v>
      </c>
      <c r="X1018" t="str">
        <f>"Q"&amp;ROUNDUP(MONTH(Suoerstore_sales[[#This Row],[Order Date]])/3,0)</f>
        <v>Q3</v>
      </c>
      <c r="Y1018">
        <f>MONTH(Suoerstore_sales[[#This Row],[Order Date]])</f>
        <v>7</v>
      </c>
    </row>
    <row r="1019" spans="1:25" x14ac:dyDescent="0.2">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t="str" cm="1">
        <f t="array" ref="V1019">_xlfn.IFS(Suoerstore_sales[[#This Row],[Discount]]&lt;=0.05,"0-5%",Suoerstore_sales[[#This Row],[Discount]]&lt;=0.1,"5-10%",Suoerstore_sales[[#This Row],[Discount]]&lt;=0.2,"10-20%",TRUE,"20%+")</f>
        <v>0-5%</v>
      </c>
      <c r="W1019">
        <f>YEAR(Suoerstore_sales[[#This Row],[Order Date]])</f>
        <v>2015</v>
      </c>
      <c r="X1019" t="str">
        <f>"Q"&amp;ROUNDUP(MONTH(Suoerstore_sales[[#This Row],[Order Date]])/3,0)</f>
        <v>Q3</v>
      </c>
      <c r="Y1019">
        <f>MONTH(Suoerstore_sales[[#This Row],[Order Date]])</f>
        <v>7</v>
      </c>
    </row>
    <row r="1020" spans="1:25" x14ac:dyDescent="0.2">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t="str" cm="1">
        <f t="array" ref="V1020">_xlfn.IFS(Suoerstore_sales[[#This Row],[Discount]]&lt;=0.05,"0-5%",Suoerstore_sales[[#This Row],[Discount]]&lt;=0.1,"5-10%",Suoerstore_sales[[#This Row],[Discount]]&lt;=0.2,"10-20%",TRUE,"20%+")</f>
        <v>0-5%</v>
      </c>
      <c r="W1020">
        <f>YEAR(Suoerstore_sales[[#This Row],[Order Date]])</f>
        <v>2015</v>
      </c>
      <c r="X1020" t="str">
        <f>"Q"&amp;ROUNDUP(MONTH(Suoerstore_sales[[#This Row],[Order Date]])/3,0)</f>
        <v>Q3</v>
      </c>
      <c r="Y1020">
        <f>MONTH(Suoerstore_sales[[#This Row],[Order Date]])</f>
        <v>7</v>
      </c>
    </row>
    <row r="1021" spans="1:25" x14ac:dyDescent="0.2">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t="str" cm="1">
        <f t="array" ref="V1021">_xlfn.IFS(Suoerstore_sales[[#This Row],[Discount]]&lt;=0.05,"0-5%",Suoerstore_sales[[#This Row],[Discount]]&lt;=0.1,"5-10%",Suoerstore_sales[[#This Row],[Discount]]&lt;=0.2,"10-20%",TRUE,"20%+")</f>
        <v>0-5%</v>
      </c>
      <c r="W1021">
        <f>YEAR(Suoerstore_sales[[#This Row],[Order Date]])</f>
        <v>2015</v>
      </c>
      <c r="X1021" t="str">
        <f>"Q"&amp;ROUNDUP(MONTH(Suoerstore_sales[[#This Row],[Order Date]])/3,0)</f>
        <v>Q3</v>
      </c>
      <c r="Y1021">
        <f>MONTH(Suoerstore_sales[[#This Row],[Order Date]])</f>
        <v>7</v>
      </c>
    </row>
    <row r="1022" spans="1:25" x14ac:dyDescent="0.2">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t="str" cm="1">
        <f t="array" ref="V1022">_xlfn.IFS(Suoerstore_sales[[#This Row],[Discount]]&lt;=0.05,"0-5%",Suoerstore_sales[[#This Row],[Discount]]&lt;=0.1,"5-10%",Suoerstore_sales[[#This Row],[Discount]]&lt;=0.2,"10-20%",TRUE,"20%+")</f>
        <v>0-5%</v>
      </c>
      <c r="W1022">
        <f>YEAR(Suoerstore_sales[[#This Row],[Order Date]])</f>
        <v>2015</v>
      </c>
      <c r="X1022" t="str">
        <f>"Q"&amp;ROUNDUP(MONTH(Suoerstore_sales[[#This Row],[Order Date]])/3,0)</f>
        <v>Q2</v>
      </c>
      <c r="Y1022">
        <f>MONTH(Suoerstore_sales[[#This Row],[Order Date]])</f>
        <v>4</v>
      </c>
    </row>
    <row r="1023" spans="1:25" x14ac:dyDescent="0.2">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t="str" cm="1">
        <f t="array" ref="V1023">_xlfn.IFS(Suoerstore_sales[[#This Row],[Discount]]&lt;=0.05,"0-5%",Suoerstore_sales[[#This Row],[Discount]]&lt;=0.1,"5-10%",Suoerstore_sales[[#This Row],[Discount]]&lt;=0.2,"10-20%",TRUE,"20%+")</f>
        <v>0-5%</v>
      </c>
      <c r="W1023">
        <f>YEAR(Suoerstore_sales[[#This Row],[Order Date]])</f>
        <v>2015</v>
      </c>
      <c r="X1023" t="str">
        <f>"Q"&amp;ROUNDUP(MONTH(Suoerstore_sales[[#This Row],[Order Date]])/3,0)</f>
        <v>Q2</v>
      </c>
      <c r="Y1023">
        <f>MONTH(Suoerstore_sales[[#This Row],[Order Date]])</f>
        <v>4</v>
      </c>
    </row>
    <row r="1024" spans="1:25" x14ac:dyDescent="0.2">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t="str" cm="1">
        <f t="array" ref="V1024">_xlfn.IFS(Suoerstore_sales[[#This Row],[Discount]]&lt;=0.05,"0-5%",Suoerstore_sales[[#This Row],[Discount]]&lt;=0.1,"5-10%",Suoerstore_sales[[#This Row],[Discount]]&lt;=0.2,"10-20%",TRUE,"20%+")</f>
        <v>0-5%</v>
      </c>
      <c r="W1024">
        <f>YEAR(Suoerstore_sales[[#This Row],[Order Date]])</f>
        <v>2015</v>
      </c>
      <c r="X1024" t="str">
        <f>"Q"&amp;ROUNDUP(MONTH(Suoerstore_sales[[#This Row],[Order Date]])/3,0)</f>
        <v>Q2</v>
      </c>
      <c r="Y1024">
        <f>MONTH(Suoerstore_sales[[#This Row],[Order Date]])</f>
        <v>4</v>
      </c>
    </row>
    <row r="1025" spans="1:25" x14ac:dyDescent="0.2">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t="str" cm="1">
        <f t="array" ref="V1025">_xlfn.IFS(Suoerstore_sales[[#This Row],[Discount]]&lt;=0.05,"0-5%",Suoerstore_sales[[#This Row],[Discount]]&lt;=0.1,"5-10%",Suoerstore_sales[[#This Row],[Discount]]&lt;=0.2,"10-20%",TRUE,"20%+")</f>
        <v>10-20%</v>
      </c>
      <c r="W1025">
        <f>YEAR(Suoerstore_sales[[#This Row],[Order Date]])</f>
        <v>2015</v>
      </c>
      <c r="X1025" t="str">
        <f>"Q"&amp;ROUNDUP(MONTH(Suoerstore_sales[[#This Row],[Order Date]])/3,0)</f>
        <v>Q2</v>
      </c>
      <c r="Y1025">
        <f>MONTH(Suoerstore_sales[[#This Row],[Order Date]])</f>
        <v>6</v>
      </c>
    </row>
    <row r="1026" spans="1:25" x14ac:dyDescent="0.2">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t="str" cm="1">
        <f t="array" ref="V1026">_xlfn.IFS(Suoerstore_sales[[#This Row],[Discount]]&lt;=0.05,"0-5%",Suoerstore_sales[[#This Row],[Discount]]&lt;=0.1,"5-10%",Suoerstore_sales[[#This Row],[Discount]]&lt;=0.2,"10-20%",TRUE,"20%+")</f>
        <v>10-20%</v>
      </c>
      <c r="W1026">
        <f>YEAR(Suoerstore_sales[[#This Row],[Order Date]])</f>
        <v>2017</v>
      </c>
      <c r="X1026" t="str">
        <f>"Q"&amp;ROUNDUP(MONTH(Suoerstore_sales[[#This Row],[Order Date]])/3,0)</f>
        <v>Q4</v>
      </c>
      <c r="Y1026">
        <f>MONTH(Suoerstore_sales[[#This Row],[Order Date]])</f>
        <v>12</v>
      </c>
    </row>
    <row r="1027" spans="1:25" x14ac:dyDescent="0.2">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t="str" cm="1">
        <f t="array" ref="V1027">_xlfn.IFS(Suoerstore_sales[[#This Row],[Discount]]&lt;=0.05,"0-5%",Suoerstore_sales[[#This Row],[Discount]]&lt;=0.1,"5-10%",Suoerstore_sales[[#This Row],[Discount]]&lt;=0.2,"10-20%",TRUE,"20%+")</f>
        <v>10-20%</v>
      </c>
      <c r="W1027">
        <f>YEAR(Suoerstore_sales[[#This Row],[Order Date]])</f>
        <v>2016</v>
      </c>
      <c r="X1027" t="str">
        <f>"Q"&amp;ROUNDUP(MONTH(Suoerstore_sales[[#This Row],[Order Date]])/3,0)</f>
        <v>Q1</v>
      </c>
      <c r="Y1027">
        <f>MONTH(Suoerstore_sales[[#This Row],[Order Date]])</f>
        <v>1</v>
      </c>
    </row>
    <row r="1028" spans="1:25" x14ac:dyDescent="0.2">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t="str" cm="1">
        <f t="array" ref="V1028">_xlfn.IFS(Suoerstore_sales[[#This Row],[Discount]]&lt;=0.05,"0-5%",Suoerstore_sales[[#This Row],[Discount]]&lt;=0.1,"5-10%",Suoerstore_sales[[#This Row],[Discount]]&lt;=0.2,"10-20%",TRUE,"20%+")</f>
        <v>10-20%</v>
      </c>
      <c r="W1028">
        <f>YEAR(Suoerstore_sales[[#This Row],[Order Date]])</f>
        <v>2016</v>
      </c>
      <c r="X1028" t="str">
        <f>"Q"&amp;ROUNDUP(MONTH(Suoerstore_sales[[#This Row],[Order Date]])/3,0)</f>
        <v>Q1</v>
      </c>
      <c r="Y1028">
        <f>MONTH(Suoerstore_sales[[#This Row],[Order Date]])</f>
        <v>1</v>
      </c>
    </row>
    <row r="1029" spans="1:25" x14ac:dyDescent="0.2">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t="str" cm="1">
        <f t="array" ref="V1029">_xlfn.IFS(Suoerstore_sales[[#This Row],[Discount]]&lt;=0.05,"0-5%",Suoerstore_sales[[#This Row],[Discount]]&lt;=0.1,"5-10%",Suoerstore_sales[[#This Row],[Discount]]&lt;=0.2,"10-20%",TRUE,"20%+")</f>
        <v>20%+</v>
      </c>
      <c r="W1029">
        <f>YEAR(Suoerstore_sales[[#This Row],[Order Date]])</f>
        <v>2016</v>
      </c>
      <c r="X1029" t="str">
        <f>"Q"&amp;ROUNDUP(MONTH(Suoerstore_sales[[#This Row],[Order Date]])/3,0)</f>
        <v>Q1</v>
      </c>
      <c r="Y1029">
        <f>MONTH(Suoerstore_sales[[#This Row],[Order Date]])</f>
        <v>1</v>
      </c>
    </row>
    <row r="1030" spans="1:25" x14ac:dyDescent="0.2">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t="str" cm="1">
        <f t="array" ref="V1030">_xlfn.IFS(Suoerstore_sales[[#This Row],[Discount]]&lt;=0.05,"0-5%",Suoerstore_sales[[#This Row],[Discount]]&lt;=0.1,"5-10%",Suoerstore_sales[[#This Row],[Discount]]&lt;=0.2,"10-20%",TRUE,"20%+")</f>
        <v>0-5%</v>
      </c>
      <c r="W1030">
        <f>YEAR(Suoerstore_sales[[#This Row],[Order Date]])</f>
        <v>2014</v>
      </c>
      <c r="X1030" t="str">
        <f>"Q"&amp;ROUNDUP(MONTH(Suoerstore_sales[[#This Row],[Order Date]])/3,0)</f>
        <v>Q3</v>
      </c>
      <c r="Y1030">
        <f>MONTH(Suoerstore_sales[[#This Row],[Order Date]])</f>
        <v>7</v>
      </c>
    </row>
    <row r="1031" spans="1:25" x14ac:dyDescent="0.2">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t="str" cm="1">
        <f t="array" ref="V1031">_xlfn.IFS(Suoerstore_sales[[#This Row],[Discount]]&lt;=0.05,"0-5%",Suoerstore_sales[[#This Row],[Discount]]&lt;=0.1,"5-10%",Suoerstore_sales[[#This Row],[Discount]]&lt;=0.2,"10-20%",TRUE,"20%+")</f>
        <v>0-5%</v>
      </c>
      <c r="W1031">
        <f>YEAR(Suoerstore_sales[[#This Row],[Order Date]])</f>
        <v>2014</v>
      </c>
      <c r="X1031" t="str">
        <f>"Q"&amp;ROUNDUP(MONTH(Suoerstore_sales[[#This Row],[Order Date]])/3,0)</f>
        <v>Q3</v>
      </c>
      <c r="Y1031">
        <f>MONTH(Suoerstore_sales[[#This Row],[Order Date]])</f>
        <v>7</v>
      </c>
    </row>
    <row r="1032" spans="1:25" x14ac:dyDescent="0.2">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t="str" cm="1">
        <f t="array" ref="V1032">_xlfn.IFS(Suoerstore_sales[[#This Row],[Discount]]&lt;=0.05,"0-5%",Suoerstore_sales[[#This Row],[Discount]]&lt;=0.1,"5-10%",Suoerstore_sales[[#This Row],[Discount]]&lt;=0.2,"10-20%",TRUE,"20%+")</f>
        <v>0-5%</v>
      </c>
      <c r="W1032">
        <f>YEAR(Suoerstore_sales[[#This Row],[Order Date]])</f>
        <v>2014</v>
      </c>
      <c r="X1032" t="str">
        <f>"Q"&amp;ROUNDUP(MONTH(Suoerstore_sales[[#This Row],[Order Date]])/3,0)</f>
        <v>Q3</v>
      </c>
      <c r="Y1032">
        <f>MONTH(Suoerstore_sales[[#This Row],[Order Date]])</f>
        <v>7</v>
      </c>
    </row>
    <row r="1033" spans="1:25" x14ac:dyDescent="0.2">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t="str" cm="1">
        <f t="array" ref="V1033">_xlfn.IFS(Suoerstore_sales[[#This Row],[Discount]]&lt;=0.05,"0-5%",Suoerstore_sales[[#This Row],[Discount]]&lt;=0.1,"5-10%",Suoerstore_sales[[#This Row],[Discount]]&lt;=0.2,"10-20%",TRUE,"20%+")</f>
        <v>0-5%</v>
      </c>
      <c r="W1033">
        <f>YEAR(Suoerstore_sales[[#This Row],[Order Date]])</f>
        <v>2014</v>
      </c>
      <c r="X1033" t="str">
        <f>"Q"&amp;ROUNDUP(MONTH(Suoerstore_sales[[#This Row],[Order Date]])/3,0)</f>
        <v>Q3</v>
      </c>
      <c r="Y1033">
        <f>MONTH(Suoerstore_sales[[#This Row],[Order Date]])</f>
        <v>7</v>
      </c>
    </row>
    <row r="1034" spans="1:25" x14ac:dyDescent="0.2">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t="str" cm="1">
        <f t="array" ref="V1034">_xlfn.IFS(Suoerstore_sales[[#This Row],[Discount]]&lt;=0.05,"0-5%",Suoerstore_sales[[#This Row],[Discount]]&lt;=0.1,"5-10%",Suoerstore_sales[[#This Row],[Discount]]&lt;=0.2,"10-20%",TRUE,"20%+")</f>
        <v>0-5%</v>
      </c>
      <c r="W1034">
        <f>YEAR(Suoerstore_sales[[#This Row],[Order Date]])</f>
        <v>2014</v>
      </c>
      <c r="X1034" t="str">
        <f>"Q"&amp;ROUNDUP(MONTH(Suoerstore_sales[[#This Row],[Order Date]])/3,0)</f>
        <v>Q3</v>
      </c>
      <c r="Y1034">
        <f>MONTH(Suoerstore_sales[[#This Row],[Order Date]])</f>
        <v>7</v>
      </c>
    </row>
    <row r="1035" spans="1:25" x14ac:dyDescent="0.2">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t="str" cm="1">
        <f t="array" ref="V1035">_xlfn.IFS(Suoerstore_sales[[#This Row],[Discount]]&lt;=0.05,"0-5%",Suoerstore_sales[[#This Row],[Discount]]&lt;=0.1,"5-10%",Suoerstore_sales[[#This Row],[Discount]]&lt;=0.2,"10-20%",TRUE,"20%+")</f>
        <v>10-20%</v>
      </c>
      <c r="W1035">
        <f>YEAR(Suoerstore_sales[[#This Row],[Order Date]])</f>
        <v>2016</v>
      </c>
      <c r="X1035" t="str">
        <f>"Q"&amp;ROUNDUP(MONTH(Suoerstore_sales[[#This Row],[Order Date]])/3,0)</f>
        <v>Q4</v>
      </c>
      <c r="Y1035">
        <f>MONTH(Suoerstore_sales[[#This Row],[Order Date]])</f>
        <v>11</v>
      </c>
    </row>
    <row r="1036" spans="1:25" x14ac:dyDescent="0.2">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t="str" cm="1">
        <f t="array" ref="V1036">_xlfn.IFS(Suoerstore_sales[[#This Row],[Discount]]&lt;=0.05,"0-5%",Suoerstore_sales[[#This Row],[Discount]]&lt;=0.1,"5-10%",Suoerstore_sales[[#This Row],[Discount]]&lt;=0.2,"10-20%",TRUE,"20%+")</f>
        <v>20%+</v>
      </c>
      <c r="W1036">
        <f>YEAR(Suoerstore_sales[[#This Row],[Order Date]])</f>
        <v>2016</v>
      </c>
      <c r="X1036" t="str">
        <f>"Q"&amp;ROUNDUP(MONTH(Suoerstore_sales[[#This Row],[Order Date]])/3,0)</f>
        <v>Q4</v>
      </c>
      <c r="Y1036">
        <f>MONTH(Suoerstore_sales[[#This Row],[Order Date]])</f>
        <v>11</v>
      </c>
    </row>
    <row r="1037" spans="1:25" x14ac:dyDescent="0.2">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t="str" cm="1">
        <f t="array" ref="V1037">_xlfn.IFS(Suoerstore_sales[[#This Row],[Discount]]&lt;=0.05,"0-5%",Suoerstore_sales[[#This Row],[Discount]]&lt;=0.1,"5-10%",Suoerstore_sales[[#This Row],[Discount]]&lt;=0.2,"10-20%",TRUE,"20%+")</f>
        <v>20%+</v>
      </c>
      <c r="W1037">
        <f>YEAR(Suoerstore_sales[[#This Row],[Order Date]])</f>
        <v>2016</v>
      </c>
      <c r="X1037" t="str">
        <f>"Q"&amp;ROUNDUP(MONTH(Suoerstore_sales[[#This Row],[Order Date]])/3,0)</f>
        <v>Q4</v>
      </c>
      <c r="Y1037">
        <f>MONTH(Suoerstore_sales[[#This Row],[Order Date]])</f>
        <v>11</v>
      </c>
    </row>
    <row r="1038" spans="1:25" x14ac:dyDescent="0.2">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t="str" cm="1">
        <f t="array" ref="V1038">_xlfn.IFS(Suoerstore_sales[[#This Row],[Discount]]&lt;=0.05,"0-5%",Suoerstore_sales[[#This Row],[Discount]]&lt;=0.1,"5-10%",Suoerstore_sales[[#This Row],[Discount]]&lt;=0.2,"10-20%",TRUE,"20%+")</f>
        <v>0-5%</v>
      </c>
      <c r="W1038">
        <f>YEAR(Suoerstore_sales[[#This Row],[Order Date]])</f>
        <v>2016</v>
      </c>
      <c r="X1038" t="str">
        <f>"Q"&amp;ROUNDUP(MONTH(Suoerstore_sales[[#This Row],[Order Date]])/3,0)</f>
        <v>Q2</v>
      </c>
      <c r="Y1038">
        <f>MONTH(Suoerstore_sales[[#This Row],[Order Date]])</f>
        <v>4</v>
      </c>
    </row>
    <row r="1039" spans="1:25" x14ac:dyDescent="0.2">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t="str" cm="1">
        <f t="array" ref="V1039">_xlfn.IFS(Suoerstore_sales[[#This Row],[Discount]]&lt;=0.05,"0-5%",Suoerstore_sales[[#This Row],[Discount]]&lt;=0.1,"5-10%",Suoerstore_sales[[#This Row],[Discount]]&lt;=0.2,"10-20%",TRUE,"20%+")</f>
        <v>10-20%</v>
      </c>
      <c r="W1039">
        <f>YEAR(Suoerstore_sales[[#This Row],[Order Date]])</f>
        <v>2015</v>
      </c>
      <c r="X1039" t="str">
        <f>"Q"&amp;ROUNDUP(MONTH(Suoerstore_sales[[#This Row],[Order Date]])/3,0)</f>
        <v>Q2</v>
      </c>
      <c r="Y1039">
        <f>MONTH(Suoerstore_sales[[#This Row],[Order Date]])</f>
        <v>6</v>
      </c>
    </row>
    <row r="1040" spans="1:25" x14ac:dyDescent="0.2">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t="str" cm="1">
        <f t="array" ref="V1040">_xlfn.IFS(Suoerstore_sales[[#This Row],[Discount]]&lt;=0.05,"0-5%",Suoerstore_sales[[#This Row],[Discount]]&lt;=0.1,"5-10%",Suoerstore_sales[[#This Row],[Discount]]&lt;=0.2,"10-20%",TRUE,"20%+")</f>
        <v>10-20%</v>
      </c>
      <c r="W1040">
        <f>YEAR(Suoerstore_sales[[#This Row],[Order Date]])</f>
        <v>2017</v>
      </c>
      <c r="X1040" t="str">
        <f>"Q"&amp;ROUNDUP(MONTH(Suoerstore_sales[[#This Row],[Order Date]])/3,0)</f>
        <v>Q4</v>
      </c>
      <c r="Y1040">
        <f>MONTH(Suoerstore_sales[[#This Row],[Order Date]])</f>
        <v>11</v>
      </c>
    </row>
    <row r="1041" spans="1:25" x14ac:dyDescent="0.2">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t="str" cm="1">
        <f t="array" ref="V1041">_xlfn.IFS(Suoerstore_sales[[#This Row],[Discount]]&lt;=0.05,"0-5%",Suoerstore_sales[[#This Row],[Discount]]&lt;=0.1,"5-10%",Suoerstore_sales[[#This Row],[Discount]]&lt;=0.2,"10-20%",TRUE,"20%+")</f>
        <v>10-20%</v>
      </c>
      <c r="W1041">
        <f>YEAR(Suoerstore_sales[[#This Row],[Order Date]])</f>
        <v>2017</v>
      </c>
      <c r="X1041" t="str">
        <f>"Q"&amp;ROUNDUP(MONTH(Suoerstore_sales[[#This Row],[Order Date]])/3,0)</f>
        <v>Q4</v>
      </c>
      <c r="Y1041">
        <f>MONTH(Suoerstore_sales[[#This Row],[Order Date]])</f>
        <v>11</v>
      </c>
    </row>
    <row r="1042" spans="1:25" x14ac:dyDescent="0.2">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t="str" cm="1">
        <f t="array" ref="V1042">_xlfn.IFS(Suoerstore_sales[[#This Row],[Discount]]&lt;=0.05,"0-5%",Suoerstore_sales[[#This Row],[Discount]]&lt;=0.1,"5-10%",Suoerstore_sales[[#This Row],[Discount]]&lt;=0.2,"10-20%",TRUE,"20%+")</f>
        <v>0-5%</v>
      </c>
      <c r="W1042">
        <f>YEAR(Suoerstore_sales[[#This Row],[Order Date]])</f>
        <v>2016</v>
      </c>
      <c r="X1042" t="str">
        <f>"Q"&amp;ROUNDUP(MONTH(Suoerstore_sales[[#This Row],[Order Date]])/3,0)</f>
        <v>Q1</v>
      </c>
      <c r="Y1042">
        <f>MONTH(Suoerstore_sales[[#This Row],[Order Date]])</f>
        <v>3</v>
      </c>
    </row>
    <row r="1043" spans="1:25" x14ac:dyDescent="0.2">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t="str" cm="1">
        <f t="array" ref="V1043">_xlfn.IFS(Suoerstore_sales[[#This Row],[Discount]]&lt;=0.05,"0-5%",Suoerstore_sales[[#This Row],[Discount]]&lt;=0.1,"5-10%",Suoerstore_sales[[#This Row],[Discount]]&lt;=0.2,"10-20%",TRUE,"20%+")</f>
        <v>0-5%</v>
      </c>
      <c r="W1043">
        <f>YEAR(Suoerstore_sales[[#This Row],[Order Date]])</f>
        <v>2016</v>
      </c>
      <c r="X1043" t="str">
        <f>"Q"&amp;ROUNDUP(MONTH(Suoerstore_sales[[#This Row],[Order Date]])/3,0)</f>
        <v>Q3</v>
      </c>
      <c r="Y1043">
        <f>MONTH(Suoerstore_sales[[#This Row],[Order Date]])</f>
        <v>9</v>
      </c>
    </row>
    <row r="1044" spans="1:25" x14ac:dyDescent="0.2">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t="str" cm="1">
        <f t="array" ref="V1044">_xlfn.IFS(Suoerstore_sales[[#This Row],[Discount]]&lt;=0.05,"0-5%",Suoerstore_sales[[#This Row],[Discount]]&lt;=0.1,"5-10%",Suoerstore_sales[[#This Row],[Discount]]&lt;=0.2,"10-20%",TRUE,"20%+")</f>
        <v>10-20%</v>
      </c>
      <c r="W1044">
        <f>YEAR(Suoerstore_sales[[#This Row],[Order Date]])</f>
        <v>2016</v>
      </c>
      <c r="X1044" t="str">
        <f>"Q"&amp;ROUNDUP(MONTH(Suoerstore_sales[[#This Row],[Order Date]])/3,0)</f>
        <v>Q3</v>
      </c>
      <c r="Y1044">
        <f>MONTH(Suoerstore_sales[[#This Row],[Order Date]])</f>
        <v>9</v>
      </c>
    </row>
    <row r="1045" spans="1:25" x14ac:dyDescent="0.2">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t="str" cm="1">
        <f t="array" ref="V1045">_xlfn.IFS(Suoerstore_sales[[#This Row],[Discount]]&lt;=0.05,"0-5%",Suoerstore_sales[[#This Row],[Discount]]&lt;=0.1,"5-10%",Suoerstore_sales[[#This Row],[Discount]]&lt;=0.2,"10-20%",TRUE,"20%+")</f>
        <v>10-20%</v>
      </c>
      <c r="W1045">
        <f>YEAR(Suoerstore_sales[[#This Row],[Order Date]])</f>
        <v>2017</v>
      </c>
      <c r="X1045" t="str">
        <f>"Q"&amp;ROUNDUP(MONTH(Suoerstore_sales[[#This Row],[Order Date]])/3,0)</f>
        <v>Q3</v>
      </c>
      <c r="Y1045">
        <f>MONTH(Suoerstore_sales[[#This Row],[Order Date]])</f>
        <v>7</v>
      </c>
    </row>
    <row r="1046" spans="1:25" x14ac:dyDescent="0.2">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t="str" cm="1">
        <f t="array" ref="V1046">_xlfn.IFS(Suoerstore_sales[[#This Row],[Discount]]&lt;=0.05,"0-5%",Suoerstore_sales[[#This Row],[Discount]]&lt;=0.1,"5-10%",Suoerstore_sales[[#This Row],[Discount]]&lt;=0.2,"10-20%",TRUE,"20%+")</f>
        <v>20%+</v>
      </c>
      <c r="W1046">
        <f>YEAR(Suoerstore_sales[[#This Row],[Order Date]])</f>
        <v>2017</v>
      </c>
      <c r="X1046" t="str">
        <f>"Q"&amp;ROUNDUP(MONTH(Suoerstore_sales[[#This Row],[Order Date]])/3,0)</f>
        <v>Q3</v>
      </c>
      <c r="Y1046">
        <f>MONTH(Suoerstore_sales[[#This Row],[Order Date]])</f>
        <v>7</v>
      </c>
    </row>
    <row r="1047" spans="1:25" x14ac:dyDescent="0.2">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t="str" cm="1">
        <f t="array" ref="V1047">_xlfn.IFS(Suoerstore_sales[[#This Row],[Discount]]&lt;=0.05,"0-5%",Suoerstore_sales[[#This Row],[Discount]]&lt;=0.1,"5-10%",Suoerstore_sales[[#This Row],[Discount]]&lt;=0.2,"10-20%",TRUE,"20%+")</f>
        <v>20%+</v>
      </c>
      <c r="W1047">
        <f>YEAR(Suoerstore_sales[[#This Row],[Order Date]])</f>
        <v>2017</v>
      </c>
      <c r="X1047" t="str">
        <f>"Q"&amp;ROUNDUP(MONTH(Suoerstore_sales[[#This Row],[Order Date]])/3,0)</f>
        <v>Q4</v>
      </c>
      <c r="Y1047">
        <f>MONTH(Suoerstore_sales[[#This Row],[Order Date]])</f>
        <v>10</v>
      </c>
    </row>
    <row r="1048" spans="1:25" x14ac:dyDescent="0.2">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t="str" cm="1">
        <f t="array" ref="V1048">_xlfn.IFS(Suoerstore_sales[[#This Row],[Discount]]&lt;=0.05,"0-5%",Suoerstore_sales[[#This Row],[Discount]]&lt;=0.1,"5-10%",Suoerstore_sales[[#This Row],[Discount]]&lt;=0.2,"10-20%",TRUE,"20%+")</f>
        <v>10-20%</v>
      </c>
      <c r="W1048">
        <f>YEAR(Suoerstore_sales[[#This Row],[Order Date]])</f>
        <v>2016</v>
      </c>
      <c r="X1048" t="str">
        <f>"Q"&amp;ROUNDUP(MONTH(Suoerstore_sales[[#This Row],[Order Date]])/3,0)</f>
        <v>Q1</v>
      </c>
      <c r="Y1048">
        <f>MONTH(Suoerstore_sales[[#This Row],[Order Date]])</f>
        <v>3</v>
      </c>
    </row>
    <row r="1049" spans="1:25" x14ac:dyDescent="0.2">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t="str" cm="1">
        <f t="array" ref="V1049">_xlfn.IFS(Suoerstore_sales[[#This Row],[Discount]]&lt;=0.05,"0-5%",Suoerstore_sales[[#This Row],[Discount]]&lt;=0.1,"5-10%",Suoerstore_sales[[#This Row],[Discount]]&lt;=0.2,"10-20%",TRUE,"20%+")</f>
        <v>10-20%</v>
      </c>
      <c r="W1049">
        <f>YEAR(Suoerstore_sales[[#This Row],[Order Date]])</f>
        <v>2016</v>
      </c>
      <c r="X1049" t="str">
        <f>"Q"&amp;ROUNDUP(MONTH(Suoerstore_sales[[#This Row],[Order Date]])/3,0)</f>
        <v>Q1</v>
      </c>
      <c r="Y1049">
        <f>MONTH(Suoerstore_sales[[#This Row],[Order Date]])</f>
        <v>3</v>
      </c>
    </row>
    <row r="1050" spans="1:25" x14ac:dyDescent="0.2">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t="str" cm="1">
        <f t="array" ref="V1050">_xlfn.IFS(Suoerstore_sales[[#This Row],[Discount]]&lt;=0.05,"0-5%",Suoerstore_sales[[#This Row],[Discount]]&lt;=0.1,"5-10%",Suoerstore_sales[[#This Row],[Discount]]&lt;=0.2,"10-20%",TRUE,"20%+")</f>
        <v>10-20%</v>
      </c>
      <c r="W1050">
        <f>YEAR(Suoerstore_sales[[#This Row],[Order Date]])</f>
        <v>2014</v>
      </c>
      <c r="X1050" t="str">
        <f>"Q"&amp;ROUNDUP(MONTH(Suoerstore_sales[[#This Row],[Order Date]])/3,0)</f>
        <v>Q2</v>
      </c>
      <c r="Y1050">
        <f>MONTH(Suoerstore_sales[[#This Row],[Order Date]])</f>
        <v>5</v>
      </c>
    </row>
    <row r="1051" spans="1:25" x14ac:dyDescent="0.2">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t="str" cm="1">
        <f t="array" ref="V1051">_xlfn.IFS(Suoerstore_sales[[#This Row],[Discount]]&lt;=0.05,"0-5%",Suoerstore_sales[[#This Row],[Discount]]&lt;=0.1,"5-10%",Suoerstore_sales[[#This Row],[Discount]]&lt;=0.2,"10-20%",TRUE,"20%+")</f>
        <v>0-5%</v>
      </c>
      <c r="W1051">
        <f>YEAR(Suoerstore_sales[[#This Row],[Order Date]])</f>
        <v>2014</v>
      </c>
      <c r="X1051" t="str">
        <f>"Q"&amp;ROUNDUP(MONTH(Suoerstore_sales[[#This Row],[Order Date]])/3,0)</f>
        <v>Q2</v>
      </c>
      <c r="Y1051">
        <f>MONTH(Suoerstore_sales[[#This Row],[Order Date]])</f>
        <v>5</v>
      </c>
    </row>
    <row r="1052" spans="1:25" x14ac:dyDescent="0.2">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t="str" cm="1">
        <f t="array" ref="V1052">_xlfn.IFS(Suoerstore_sales[[#This Row],[Discount]]&lt;=0.05,"0-5%",Suoerstore_sales[[#This Row],[Discount]]&lt;=0.1,"5-10%",Suoerstore_sales[[#This Row],[Discount]]&lt;=0.2,"10-20%",TRUE,"20%+")</f>
        <v>10-20%</v>
      </c>
      <c r="W1052">
        <f>YEAR(Suoerstore_sales[[#This Row],[Order Date]])</f>
        <v>2015</v>
      </c>
      <c r="X1052" t="str">
        <f>"Q"&amp;ROUNDUP(MONTH(Suoerstore_sales[[#This Row],[Order Date]])/3,0)</f>
        <v>Q3</v>
      </c>
      <c r="Y1052">
        <f>MONTH(Suoerstore_sales[[#This Row],[Order Date]])</f>
        <v>7</v>
      </c>
    </row>
    <row r="1053" spans="1:25" x14ac:dyDescent="0.2">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t="str" cm="1">
        <f t="array" ref="V1053">_xlfn.IFS(Suoerstore_sales[[#This Row],[Discount]]&lt;=0.05,"0-5%",Suoerstore_sales[[#This Row],[Discount]]&lt;=0.1,"5-10%",Suoerstore_sales[[#This Row],[Discount]]&lt;=0.2,"10-20%",TRUE,"20%+")</f>
        <v>10-20%</v>
      </c>
      <c r="W1053">
        <f>YEAR(Suoerstore_sales[[#This Row],[Order Date]])</f>
        <v>2015</v>
      </c>
      <c r="X1053" t="str">
        <f>"Q"&amp;ROUNDUP(MONTH(Suoerstore_sales[[#This Row],[Order Date]])/3,0)</f>
        <v>Q3</v>
      </c>
      <c r="Y1053">
        <f>MONTH(Suoerstore_sales[[#This Row],[Order Date]])</f>
        <v>7</v>
      </c>
    </row>
    <row r="1054" spans="1:25" x14ac:dyDescent="0.2">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t="str" cm="1">
        <f t="array" ref="V1054">_xlfn.IFS(Suoerstore_sales[[#This Row],[Discount]]&lt;=0.05,"0-5%",Suoerstore_sales[[#This Row],[Discount]]&lt;=0.1,"5-10%",Suoerstore_sales[[#This Row],[Discount]]&lt;=0.2,"10-20%",TRUE,"20%+")</f>
        <v>10-20%</v>
      </c>
      <c r="W1054">
        <f>YEAR(Suoerstore_sales[[#This Row],[Order Date]])</f>
        <v>2015</v>
      </c>
      <c r="X1054" t="str">
        <f>"Q"&amp;ROUNDUP(MONTH(Suoerstore_sales[[#This Row],[Order Date]])/3,0)</f>
        <v>Q3</v>
      </c>
      <c r="Y1054">
        <f>MONTH(Suoerstore_sales[[#This Row],[Order Date]])</f>
        <v>7</v>
      </c>
    </row>
    <row r="1055" spans="1:25" x14ac:dyDescent="0.2">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t="str" cm="1">
        <f t="array" ref="V1055">_xlfn.IFS(Suoerstore_sales[[#This Row],[Discount]]&lt;=0.05,"0-5%",Suoerstore_sales[[#This Row],[Discount]]&lt;=0.1,"5-10%",Suoerstore_sales[[#This Row],[Discount]]&lt;=0.2,"10-20%",TRUE,"20%+")</f>
        <v>0-5%</v>
      </c>
      <c r="W1055">
        <f>YEAR(Suoerstore_sales[[#This Row],[Order Date]])</f>
        <v>2015</v>
      </c>
      <c r="X1055" t="str">
        <f>"Q"&amp;ROUNDUP(MONTH(Suoerstore_sales[[#This Row],[Order Date]])/3,0)</f>
        <v>Q2</v>
      </c>
      <c r="Y1055">
        <f>MONTH(Suoerstore_sales[[#This Row],[Order Date]])</f>
        <v>4</v>
      </c>
    </row>
    <row r="1056" spans="1:25" x14ac:dyDescent="0.2">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t="str" cm="1">
        <f t="array" ref="V1056">_xlfn.IFS(Suoerstore_sales[[#This Row],[Discount]]&lt;=0.05,"0-5%",Suoerstore_sales[[#This Row],[Discount]]&lt;=0.1,"5-10%",Suoerstore_sales[[#This Row],[Discount]]&lt;=0.2,"10-20%",TRUE,"20%+")</f>
        <v>0-5%</v>
      </c>
      <c r="W1056">
        <f>YEAR(Suoerstore_sales[[#This Row],[Order Date]])</f>
        <v>2015</v>
      </c>
      <c r="X1056" t="str">
        <f>"Q"&amp;ROUNDUP(MONTH(Suoerstore_sales[[#This Row],[Order Date]])/3,0)</f>
        <v>Q2</v>
      </c>
      <c r="Y1056">
        <f>MONTH(Suoerstore_sales[[#This Row],[Order Date]])</f>
        <v>4</v>
      </c>
    </row>
    <row r="1057" spans="1:25" x14ac:dyDescent="0.2">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t="str" cm="1">
        <f t="array" ref="V1057">_xlfn.IFS(Suoerstore_sales[[#This Row],[Discount]]&lt;=0.05,"0-5%",Suoerstore_sales[[#This Row],[Discount]]&lt;=0.1,"5-10%",Suoerstore_sales[[#This Row],[Discount]]&lt;=0.2,"10-20%",TRUE,"20%+")</f>
        <v>10-20%</v>
      </c>
      <c r="W1057">
        <f>YEAR(Suoerstore_sales[[#This Row],[Order Date]])</f>
        <v>2015</v>
      </c>
      <c r="X1057" t="str">
        <f>"Q"&amp;ROUNDUP(MONTH(Suoerstore_sales[[#This Row],[Order Date]])/3,0)</f>
        <v>Q2</v>
      </c>
      <c r="Y1057">
        <f>MONTH(Suoerstore_sales[[#This Row],[Order Date]])</f>
        <v>4</v>
      </c>
    </row>
    <row r="1058" spans="1:25" x14ac:dyDescent="0.2">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t="str" cm="1">
        <f t="array" ref="V1058">_xlfn.IFS(Suoerstore_sales[[#This Row],[Discount]]&lt;=0.05,"0-5%",Suoerstore_sales[[#This Row],[Discount]]&lt;=0.1,"5-10%",Suoerstore_sales[[#This Row],[Discount]]&lt;=0.2,"10-20%",TRUE,"20%+")</f>
        <v>10-20%</v>
      </c>
      <c r="W1058">
        <f>YEAR(Suoerstore_sales[[#This Row],[Order Date]])</f>
        <v>2015</v>
      </c>
      <c r="X1058" t="str">
        <f>"Q"&amp;ROUNDUP(MONTH(Suoerstore_sales[[#This Row],[Order Date]])/3,0)</f>
        <v>Q2</v>
      </c>
      <c r="Y1058">
        <f>MONTH(Suoerstore_sales[[#This Row],[Order Date]])</f>
        <v>4</v>
      </c>
    </row>
    <row r="1059" spans="1:25" x14ac:dyDescent="0.2">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t="str" cm="1">
        <f t="array" ref="V1059">_xlfn.IFS(Suoerstore_sales[[#This Row],[Discount]]&lt;=0.05,"0-5%",Suoerstore_sales[[#This Row],[Discount]]&lt;=0.1,"5-10%",Suoerstore_sales[[#This Row],[Discount]]&lt;=0.2,"10-20%",TRUE,"20%+")</f>
        <v>10-20%</v>
      </c>
      <c r="W1059">
        <f>YEAR(Suoerstore_sales[[#This Row],[Order Date]])</f>
        <v>2017</v>
      </c>
      <c r="X1059" t="str">
        <f>"Q"&amp;ROUNDUP(MONTH(Suoerstore_sales[[#This Row],[Order Date]])/3,0)</f>
        <v>Q4</v>
      </c>
      <c r="Y1059">
        <f>MONTH(Suoerstore_sales[[#This Row],[Order Date]])</f>
        <v>12</v>
      </c>
    </row>
    <row r="1060" spans="1:25" x14ac:dyDescent="0.2">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t="str" cm="1">
        <f t="array" ref="V1060">_xlfn.IFS(Suoerstore_sales[[#This Row],[Discount]]&lt;=0.05,"0-5%",Suoerstore_sales[[#This Row],[Discount]]&lt;=0.1,"5-10%",Suoerstore_sales[[#This Row],[Discount]]&lt;=0.2,"10-20%",TRUE,"20%+")</f>
        <v>10-20%</v>
      </c>
      <c r="W1060">
        <f>YEAR(Suoerstore_sales[[#This Row],[Order Date]])</f>
        <v>2017</v>
      </c>
      <c r="X1060" t="str">
        <f>"Q"&amp;ROUNDUP(MONTH(Suoerstore_sales[[#This Row],[Order Date]])/3,0)</f>
        <v>Q4</v>
      </c>
      <c r="Y1060">
        <f>MONTH(Suoerstore_sales[[#This Row],[Order Date]])</f>
        <v>12</v>
      </c>
    </row>
    <row r="1061" spans="1:25" x14ac:dyDescent="0.2">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t="str" cm="1">
        <f t="array" ref="V1061">_xlfn.IFS(Suoerstore_sales[[#This Row],[Discount]]&lt;=0.05,"0-5%",Suoerstore_sales[[#This Row],[Discount]]&lt;=0.1,"5-10%",Suoerstore_sales[[#This Row],[Discount]]&lt;=0.2,"10-20%",TRUE,"20%+")</f>
        <v>10-20%</v>
      </c>
      <c r="W1061">
        <f>YEAR(Suoerstore_sales[[#This Row],[Order Date]])</f>
        <v>2016</v>
      </c>
      <c r="X1061" t="str">
        <f>"Q"&amp;ROUNDUP(MONTH(Suoerstore_sales[[#This Row],[Order Date]])/3,0)</f>
        <v>Q4</v>
      </c>
      <c r="Y1061">
        <f>MONTH(Suoerstore_sales[[#This Row],[Order Date]])</f>
        <v>11</v>
      </c>
    </row>
    <row r="1062" spans="1:25" x14ac:dyDescent="0.2">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t="str" cm="1">
        <f t="array" ref="V1062">_xlfn.IFS(Suoerstore_sales[[#This Row],[Discount]]&lt;=0.05,"0-5%",Suoerstore_sales[[#This Row],[Discount]]&lt;=0.1,"5-10%",Suoerstore_sales[[#This Row],[Discount]]&lt;=0.2,"10-20%",TRUE,"20%+")</f>
        <v>20%+</v>
      </c>
      <c r="W1062">
        <f>YEAR(Suoerstore_sales[[#This Row],[Order Date]])</f>
        <v>2015</v>
      </c>
      <c r="X1062" t="str">
        <f>"Q"&amp;ROUNDUP(MONTH(Suoerstore_sales[[#This Row],[Order Date]])/3,0)</f>
        <v>Q1</v>
      </c>
      <c r="Y1062">
        <f>MONTH(Suoerstore_sales[[#This Row],[Order Date]])</f>
        <v>3</v>
      </c>
    </row>
    <row r="1063" spans="1:25" x14ac:dyDescent="0.2">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t="str" cm="1">
        <f t="array" ref="V1063">_xlfn.IFS(Suoerstore_sales[[#This Row],[Discount]]&lt;=0.05,"0-5%",Suoerstore_sales[[#This Row],[Discount]]&lt;=0.1,"5-10%",Suoerstore_sales[[#This Row],[Discount]]&lt;=0.2,"10-20%",TRUE,"20%+")</f>
        <v>10-20%</v>
      </c>
      <c r="W1063">
        <f>YEAR(Suoerstore_sales[[#This Row],[Order Date]])</f>
        <v>2015</v>
      </c>
      <c r="X1063" t="str">
        <f>"Q"&amp;ROUNDUP(MONTH(Suoerstore_sales[[#This Row],[Order Date]])/3,0)</f>
        <v>Q2</v>
      </c>
      <c r="Y1063">
        <f>MONTH(Suoerstore_sales[[#This Row],[Order Date]])</f>
        <v>4</v>
      </c>
    </row>
    <row r="1064" spans="1:25" x14ac:dyDescent="0.2">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t="str" cm="1">
        <f t="array" ref="V1064">_xlfn.IFS(Suoerstore_sales[[#This Row],[Discount]]&lt;=0.05,"0-5%",Suoerstore_sales[[#This Row],[Discount]]&lt;=0.1,"5-10%",Suoerstore_sales[[#This Row],[Discount]]&lt;=0.2,"10-20%",TRUE,"20%+")</f>
        <v>10-20%</v>
      </c>
      <c r="W1064">
        <f>YEAR(Suoerstore_sales[[#This Row],[Order Date]])</f>
        <v>2015</v>
      </c>
      <c r="X1064" t="str">
        <f>"Q"&amp;ROUNDUP(MONTH(Suoerstore_sales[[#This Row],[Order Date]])/3,0)</f>
        <v>Q2</v>
      </c>
      <c r="Y1064">
        <f>MONTH(Suoerstore_sales[[#This Row],[Order Date]])</f>
        <v>4</v>
      </c>
    </row>
    <row r="1065" spans="1:25" x14ac:dyDescent="0.2">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t="str" cm="1">
        <f t="array" ref="V1065">_xlfn.IFS(Suoerstore_sales[[#This Row],[Discount]]&lt;=0.05,"0-5%",Suoerstore_sales[[#This Row],[Discount]]&lt;=0.1,"5-10%",Suoerstore_sales[[#This Row],[Discount]]&lt;=0.2,"10-20%",TRUE,"20%+")</f>
        <v>10-20%</v>
      </c>
      <c r="W1065">
        <f>YEAR(Suoerstore_sales[[#This Row],[Order Date]])</f>
        <v>2015</v>
      </c>
      <c r="X1065" t="str">
        <f>"Q"&amp;ROUNDUP(MONTH(Suoerstore_sales[[#This Row],[Order Date]])/3,0)</f>
        <v>Q2</v>
      </c>
      <c r="Y1065">
        <f>MONTH(Suoerstore_sales[[#This Row],[Order Date]])</f>
        <v>4</v>
      </c>
    </row>
    <row r="1066" spans="1:25" x14ac:dyDescent="0.2">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t="str" cm="1">
        <f t="array" ref="V1066">_xlfn.IFS(Suoerstore_sales[[#This Row],[Discount]]&lt;=0.05,"0-5%",Suoerstore_sales[[#This Row],[Discount]]&lt;=0.1,"5-10%",Suoerstore_sales[[#This Row],[Discount]]&lt;=0.2,"10-20%",TRUE,"20%+")</f>
        <v>20%+</v>
      </c>
      <c r="W1066">
        <f>YEAR(Suoerstore_sales[[#This Row],[Order Date]])</f>
        <v>2015</v>
      </c>
      <c r="X1066" t="str">
        <f>"Q"&amp;ROUNDUP(MONTH(Suoerstore_sales[[#This Row],[Order Date]])/3,0)</f>
        <v>Q2</v>
      </c>
      <c r="Y1066">
        <f>MONTH(Suoerstore_sales[[#This Row],[Order Date]])</f>
        <v>4</v>
      </c>
    </row>
    <row r="1067" spans="1:25" x14ac:dyDescent="0.2">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t="str" cm="1">
        <f t="array" ref="V1067">_xlfn.IFS(Suoerstore_sales[[#This Row],[Discount]]&lt;=0.05,"0-5%",Suoerstore_sales[[#This Row],[Discount]]&lt;=0.1,"5-10%",Suoerstore_sales[[#This Row],[Discount]]&lt;=0.2,"10-20%",TRUE,"20%+")</f>
        <v>10-20%</v>
      </c>
      <c r="W1067">
        <f>YEAR(Suoerstore_sales[[#This Row],[Order Date]])</f>
        <v>2015</v>
      </c>
      <c r="X1067" t="str">
        <f>"Q"&amp;ROUNDUP(MONTH(Suoerstore_sales[[#This Row],[Order Date]])/3,0)</f>
        <v>Q2</v>
      </c>
      <c r="Y1067">
        <f>MONTH(Suoerstore_sales[[#This Row],[Order Date]])</f>
        <v>4</v>
      </c>
    </row>
    <row r="1068" spans="1:25" x14ac:dyDescent="0.2">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t="str" cm="1">
        <f t="array" ref="V1068">_xlfn.IFS(Suoerstore_sales[[#This Row],[Discount]]&lt;=0.05,"0-5%",Suoerstore_sales[[#This Row],[Discount]]&lt;=0.1,"5-10%",Suoerstore_sales[[#This Row],[Discount]]&lt;=0.2,"10-20%",TRUE,"20%+")</f>
        <v>20%+</v>
      </c>
      <c r="W1068">
        <f>YEAR(Suoerstore_sales[[#This Row],[Order Date]])</f>
        <v>2015</v>
      </c>
      <c r="X1068" t="str">
        <f>"Q"&amp;ROUNDUP(MONTH(Suoerstore_sales[[#This Row],[Order Date]])/3,0)</f>
        <v>Q2</v>
      </c>
      <c r="Y1068">
        <f>MONTH(Suoerstore_sales[[#This Row],[Order Date]])</f>
        <v>4</v>
      </c>
    </row>
    <row r="1069" spans="1:25" x14ac:dyDescent="0.2">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t="str" cm="1">
        <f t="array" ref="V1069">_xlfn.IFS(Suoerstore_sales[[#This Row],[Discount]]&lt;=0.05,"0-5%",Suoerstore_sales[[#This Row],[Discount]]&lt;=0.1,"5-10%",Suoerstore_sales[[#This Row],[Discount]]&lt;=0.2,"10-20%",TRUE,"20%+")</f>
        <v>10-20%</v>
      </c>
      <c r="W1069">
        <f>YEAR(Suoerstore_sales[[#This Row],[Order Date]])</f>
        <v>2016</v>
      </c>
      <c r="X1069" t="str">
        <f>"Q"&amp;ROUNDUP(MONTH(Suoerstore_sales[[#This Row],[Order Date]])/3,0)</f>
        <v>Q4</v>
      </c>
      <c r="Y1069">
        <f>MONTH(Suoerstore_sales[[#This Row],[Order Date]])</f>
        <v>10</v>
      </c>
    </row>
    <row r="1070" spans="1:25" x14ac:dyDescent="0.2">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t="str" cm="1">
        <f t="array" ref="V1070">_xlfn.IFS(Suoerstore_sales[[#This Row],[Discount]]&lt;=0.05,"0-5%",Suoerstore_sales[[#This Row],[Discount]]&lt;=0.1,"5-10%",Suoerstore_sales[[#This Row],[Discount]]&lt;=0.2,"10-20%",TRUE,"20%+")</f>
        <v>10-20%</v>
      </c>
      <c r="W1070">
        <f>YEAR(Suoerstore_sales[[#This Row],[Order Date]])</f>
        <v>2017</v>
      </c>
      <c r="X1070" t="str">
        <f>"Q"&amp;ROUNDUP(MONTH(Suoerstore_sales[[#This Row],[Order Date]])/3,0)</f>
        <v>Q3</v>
      </c>
      <c r="Y1070">
        <f>MONTH(Suoerstore_sales[[#This Row],[Order Date]])</f>
        <v>9</v>
      </c>
    </row>
    <row r="1071" spans="1:25" x14ac:dyDescent="0.2">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t="str" cm="1">
        <f t="array" ref="V1071">_xlfn.IFS(Suoerstore_sales[[#This Row],[Discount]]&lt;=0.05,"0-5%",Suoerstore_sales[[#This Row],[Discount]]&lt;=0.1,"5-10%",Suoerstore_sales[[#This Row],[Discount]]&lt;=0.2,"10-20%",TRUE,"20%+")</f>
        <v>20%+</v>
      </c>
      <c r="W1071">
        <f>YEAR(Suoerstore_sales[[#This Row],[Order Date]])</f>
        <v>2015</v>
      </c>
      <c r="X1071" t="str">
        <f>"Q"&amp;ROUNDUP(MONTH(Suoerstore_sales[[#This Row],[Order Date]])/3,0)</f>
        <v>Q3</v>
      </c>
      <c r="Y1071">
        <f>MONTH(Suoerstore_sales[[#This Row],[Order Date]])</f>
        <v>7</v>
      </c>
    </row>
    <row r="1072" spans="1:25" x14ac:dyDescent="0.2">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t="str" cm="1">
        <f t="array" ref="V1072">_xlfn.IFS(Suoerstore_sales[[#This Row],[Discount]]&lt;=0.05,"0-5%",Suoerstore_sales[[#This Row],[Discount]]&lt;=0.1,"5-10%",Suoerstore_sales[[#This Row],[Discount]]&lt;=0.2,"10-20%",TRUE,"20%+")</f>
        <v>0-5%</v>
      </c>
      <c r="W1072">
        <f>YEAR(Suoerstore_sales[[#This Row],[Order Date]])</f>
        <v>2015</v>
      </c>
      <c r="X1072" t="str">
        <f>"Q"&amp;ROUNDUP(MONTH(Suoerstore_sales[[#This Row],[Order Date]])/3,0)</f>
        <v>Q4</v>
      </c>
      <c r="Y1072">
        <f>MONTH(Suoerstore_sales[[#This Row],[Order Date]])</f>
        <v>11</v>
      </c>
    </row>
    <row r="1073" spans="1:25" x14ac:dyDescent="0.2">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t="str" cm="1">
        <f t="array" ref="V1073">_xlfn.IFS(Suoerstore_sales[[#This Row],[Discount]]&lt;=0.05,"0-5%",Suoerstore_sales[[#This Row],[Discount]]&lt;=0.1,"5-10%",Suoerstore_sales[[#This Row],[Discount]]&lt;=0.2,"10-20%",TRUE,"20%+")</f>
        <v>10-20%</v>
      </c>
      <c r="W1073">
        <f>YEAR(Suoerstore_sales[[#This Row],[Order Date]])</f>
        <v>2016</v>
      </c>
      <c r="X1073" t="str">
        <f>"Q"&amp;ROUNDUP(MONTH(Suoerstore_sales[[#This Row],[Order Date]])/3,0)</f>
        <v>Q2</v>
      </c>
      <c r="Y1073">
        <f>MONTH(Suoerstore_sales[[#This Row],[Order Date]])</f>
        <v>4</v>
      </c>
    </row>
    <row r="1074" spans="1:25" x14ac:dyDescent="0.2">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t="str" cm="1">
        <f t="array" ref="V1074">_xlfn.IFS(Suoerstore_sales[[#This Row],[Discount]]&lt;=0.05,"0-5%",Suoerstore_sales[[#This Row],[Discount]]&lt;=0.1,"5-10%",Suoerstore_sales[[#This Row],[Discount]]&lt;=0.2,"10-20%",TRUE,"20%+")</f>
        <v>10-20%</v>
      </c>
      <c r="W1074">
        <f>YEAR(Suoerstore_sales[[#This Row],[Order Date]])</f>
        <v>2017</v>
      </c>
      <c r="X1074" t="str">
        <f>"Q"&amp;ROUNDUP(MONTH(Suoerstore_sales[[#This Row],[Order Date]])/3,0)</f>
        <v>Q4</v>
      </c>
      <c r="Y1074">
        <f>MONTH(Suoerstore_sales[[#This Row],[Order Date]])</f>
        <v>11</v>
      </c>
    </row>
    <row r="1075" spans="1:25" x14ac:dyDescent="0.2">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t="str" cm="1">
        <f t="array" ref="V1075">_xlfn.IFS(Suoerstore_sales[[#This Row],[Discount]]&lt;=0.05,"0-5%",Suoerstore_sales[[#This Row],[Discount]]&lt;=0.1,"5-10%",Suoerstore_sales[[#This Row],[Discount]]&lt;=0.2,"10-20%",TRUE,"20%+")</f>
        <v>20%+</v>
      </c>
      <c r="W1075">
        <f>YEAR(Suoerstore_sales[[#This Row],[Order Date]])</f>
        <v>2016</v>
      </c>
      <c r="X1075" t="str">
        <f>"Q"&amp;ROUNDUP(MONTH(Suoerstore_sales[[#This Row],[Order Date]])/3,0)</f>
        <v>Q4</v>
      </c>
      <c r="Y1075">
        <f>MONTH(Suoerstore_sales[[#This Row],[Order Date]])</f>
        <v>11</v>
      </c>
    </row>
    <row r="1076" spans="1:25" x14ac:dyDescent="0.2">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t="str" cm="1">
        <f t="array" ref="V1076">_xlfn.IFS(Suoerstore_sales[[#This Row],[Discount]]&lt;=0.05,"0-5%",Suoerstore_sales[[#This Row],[Discount]]&lt;=0.1,"5-10%",Suoerstore_sales[[#This Row],[Discount]]&lt;=0.2,"10-20%",TRUE,"20%+")</f>
        <v>20%+</v>
      </c>
      <c r="W1076">
        <f>YEAR(Suoerstore_sales[[#This Row],[Order Date]])</f>
        <v>2016</v>
      </c>
      <c r="X1076" t="str">
        <f>"Q"&amp;ROUNDUP(MONTH(Suoerstore_sales[[#This Row],[Order Date]])/3,0)</f>
        <v>Q4</v>
      </c>
      <c r="Y1076">
        <f>MONTH(Suoerstore_sales[[#This Row],[Order Date]])</f>
        <v>11</v>
      </c>
    </row>
    <row r="1077" spans="1:25" x14ac:dyDescent="0.2">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t="str" cm="1">
        <f t="array" ref="V1077">_xlfn.IFS(Suoerstore_sales[[#This Row],[Discount]]&lt;=0.05,"0-5%",Suoerstore_sales[[#This Row],[Discount]]&lt;=0.1,"5-10%",Suoerstore_sales[[#This Row],[Discount]]&lt;=0.2,"10-20%",TRUE,"20%+")</f>
        <v>10-20%</v>
      </c>
      <c r="W1077">
        <f>YEAR(Suoerstore_sales[[#This Row],[Order Date]])</f>
        <v>2016</v>
      </c>
      <c r="X1077" t="str">
        <f>"Q"&amp;ROUNDUP(MONTH(Suoerstore_sales[[#This Row],[Order Date]])/3,0)</f>
        <v>Q4</v>
      </c>
      <c r="Y1077">
        <f>MONTH(Suoerstore_sales[[#This Row],[Order Date]])</f>
        <v>11</v>
      </c>
    </row>
    <row r="1078" spans="1:25" x14ac:dyDescent="0.2">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t="str" cm="1">
        <f t="array" ref="V1078">_xlfn.IFS(Suoerstore_sales[[#This Row],[Discount]]&lt;=0.05,"0-5%",Suoerstore_sales[[#This Row],[Discount]]&lt;=0.1,"5-10%",Suoerstore_sales[[#This Row],[Discount]]&lt;=0.2,"10-20%",TRUE,"20%+")</f>
        <v>0-5%</v>
      </c>
      <c r="W1078">
        <f>YEAR(Suoerstore_sales[[#This Row],[Order Date]])</f>
        <v>2016</v>
      </c>
      <c r="X1078" t="str">
        <f>"Q"&amp;ROUNDUP(MONTH(Suoerstore_sales[[#This Row],[Order Date]])/3,0)</f>
        <v>Q3</v>
      </c>
      <c r="Y1078">
        <f>MONTH(Suoerstore_sales[[#This Row],[Order Date]])</f>
        <v>9</v>
      </c>
    </row>
    <row r="1079" spans="1:25" x14ac:dyDescent="0.2">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t="str" cm="1">
        <f t="array" ref="V1079">_xlfn.IFS(Suoerstore_sales[[#This Row],[Discount]]&lt;=0.05,"0-5%",Suoerstore_sales[[#This Row],[Discount]]&lt;=0.1,"5-10%",Suoerstore_sales[[#This Row],[Discount]]&lt;=0.2,"10-20%",TRUE,"20%+")</f>
        <v>0-5%</v>
      </c>
      <c r="W1079">
        <f>YEAR(Suoerstore_sales[[#This Row],[Order Date]])</f>
        <v>2017</v>
      </c>
      <c r="X1079" t="str">
        <f>"Q"&amp;ROUNDUP(MONTH(Suoerstore_sales[[#This Row],[Order Date]])/3,0)</f>
        <v>Q3</v>
      </c>
      <c r="Y1079">
        <f>MONTH(Suoerstore_sales[[#This Row],[Order Date]])</f>
        <v>9</v>
      </c>
    </row>
    <row r="1080" spans="1:25" x14ac:dyDescent="0.2">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t="str" cm="1">
        <f t="array" ref="V1080">_xlfn.IFS(Suoerstore_sales[[#This Row],[Discount]]&lt;=0.05,"0-5%",Suoerstore_sales[[#This Row],[Discount]]&lt;=0.1,"5-10%",Suoerstore_sales[[#This Row],[Discount]]&lt;=0.2,"10-20%",TRUE,"20%+")</f>
        <v>0-5%</v>
      </c>
      <c r="W1080">
        <f>YEAR(Suoerstore_sales[[#This Row],[Order Date]])</f>
        <v>2017</v>
      </c>
      <c r="X1080" t="str">
        <f>"Q"&amp;ROUNDUP(MONTH(Suoerstore_sales[[#This Row],[Order Date]])/3,0)</f>
        <v>Q3</v>
      </c>
      <c r="Y1080">
        <f>MONTH(Suoerstore_sales[[#This Row],[Order Date]])</f>
        <v>9</v>
      </c>
    </row>
    <row r="1081" spans="1:25" x14ac:dyDescent="0.2">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t="str" cm="1">
        <f t="array" ref="V1081">_xlfn.IFS(Suoerstore_sales[[#This Row],[Discount]]&lt;=0.05,"0-5%",Suoerstore_sales[[#This Row],[Discount]]&lt;=0.1,"5-10%",Suoerstore_sales[[#This Row],[Discount]]&lt;=0.2,"10-20%",TRUE,"20%+")</f>
        <v>10-20%</v>
      </c>
      <c r="W1081">
        <f>YEAR(Suoerstore_sales[[#This Row],[Order Date]])</f>
        <v>2017</v>
      </c>
      <c r="X1081" t="str">
        <f>"Q"&amp;ROUNDUP(MONTH(Suoerstore_sales[[#This Row],[Order Date]])/3,0)</f>
        <v>Q3</v>
      </c>
      <c r="Y1081">
        <f>MONTH(Suoerstore_sales[[#This Row],[Order Date]])</f>
        <v>9</v>
      </c>
    </row>
    <row r="1082" spans="1:25" x14ac:dyDescent="0.2">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t="str" cm="1">
        <f t="array" ref="V1082">_xlfn.IFS(Suoerstore_sales[[#This Row],[Discount]]&lt;=0.05,"0-5%",Suoerstore_sales[[#This Row],[Discount]]&lt;=0.1,"5-10%",Suoerstore_sales[[#This Row],[Discount]]&lt;=0.2,"10-20%",TRUE,"20%+")</f>
        <v>0-5%</v>
      </c>
      <c r="W1082">
        <f>YEAR(Suoerstore_sales[[#This Row],[Order Date]])</f>
        <v>2015</v>
      </c>
      <c r="X1082" t="str">
        <f>"Q"&amp;ROUNDUP(MONTH(Suoerstore_sales[[#This Row],[Order Date]])/3,0)</f>
        <v>Q4</v>
      </c>
      <c r="Y1082">
        <f>MONTH(Suoerstore_sales[[#This Row],[Order Date]])</f>
        <v>11</v>
      </c>
    </row>
    <row r="1083" spans="1:25" x14ac:dyDescent="0.2">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t="str" cm="1">
        <f t="array" ref="V1083">_xlfn.IFS(Suoerstore_sales[[#This Row],[Discount]]&lt;=0.05,"0-5%",Suoerstore_sales[[#This Row],[Discount]]&lt;=0.1,"5-10%",Suoerstore_sales[[#This Row],[Discount]]&lt;=0.2,"10-20%",TRUE,"20%+")</f>
        <v>0-5%</v>
      </c>
      <c r="W1083">
        <f>YEAR(Suoerstore_sales[[#This Row],[Order Date]])</f>
        <v>2015</v>
      </c>
      <c r="X1083" t="str">
        <f>"Q"&amp;ROUNDUP(MONTH(Suoerstore_sales[[#This Row],[Order Date]])/3,0)</f>
        <v>Q4</v>
      </c>
      <c r="Y1083">
        <f>MONTH(Suoerstore_sales[[#This Row],[Order Date]])</f>
        <v>11</v>
      </c>
    </row>
    <row r="1084" spans="1:25" x14ac:dyDescent="0.2">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t="str" cm="1">
        <f t="array" ref="V1084">_xlfn.IFS(Suoerstore_sales[[#This Row],[Discount]]&lt;=0.05,"0-5%",Suoerstore_sales[[#This Row],[Discount]]&lt;=0.1,"5-10%",Suoerstore_sales[[#This Row],[Discount]]&lt;=0.2,"10-20%",TRUE,"20%+")</f>
        <v>20%+</v>
      </c>
      <c r="W1084">
        <f>YEAR(Suoerstore_sales[[#This Row],[Order Date]])</f>
        <v>2016</v>
      </c>
      <c r="X1084" t="str">
        <f>"Q"&amp;ROUNDUP(MONTH(Suoerstore_sales[[#This Row],[Order Date]])/3,0)</f>
        <v>Q1</v>
      </c>
      <c r="Y1084">
        <f>MONTH(Suoerstore_sales[[#This Row],[Order Date]])</f>
        <v>3</v>
      </c>
    </row>
    <row r="1085" spans="1:25" x14ac:dyDescent="0.2">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t="str" cm="1">
        <f t="array" ref="V1085">_xlfn.IFS(Suoerstore_sales[[#This Row],[Discount]]&lt;=0.05,"0-5%",Suoerstore_sales[[#This Row],[Discount]]&lt;=0.1,"5-10%",Suoerstore_sales[[#This Row],[Discount]]&lt;=0.2,"10-20%",TRUE,"20%+")</f>
        <v>0-5%</v>
      </c>
      <c r="W1085">
        <f>YEAR(Suoerstore_sales[[#This Row],[Order Date]])</f>
        <v>2016</v>
      </c>
      <c r="X1085" t="str">
        <f>"Q"&amp;ROUNDUP(MONTH(Suoerstore_sales[[#This Row],[Order Date]])/3,0)</f>
        <v>Q1</v>
      </c>
      <c r="Y1085">
        <f>MONTH(Suoerstore_sales[[#This Row],[Order Date]])</f>
        <v>3</v>
      </c>
    </row>
    <row r="1086" spans="1:25" x14ac:dyDescent="0.2">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t="str" cm="1">
        <f t="array" ref="V1086">_xlfn.IFS(Suoerstore_sales[[#This Row],[Discount]]&lt;=0.05,"0-5%",Suoerstore_sales[[#This Row],[Discount]]&lt;=0.1,"5-10%",Suoerstore_sales[[#This Row],[Discount]]&lt;=0.2,"10-20%",TRUE,"20%+")</f>
        <v>0-5%</v>
      </c>
      <c r="W1086">
        <f>YEAR(Suoerstore_sales[[#This Row],[Order Date]])</f>
        <v>2016</v>
      </c>
      <c r="X1086" t="str">
        <f>"Q"&amp;ROUNDUP(MONTH(Suoerstore_sales[[#This Row],[Order Date]])/3,0)</f>
        <v>Q1</v>
      </c>
      <c r="Y1086">
        <f>MONTH(Suoerstore_sales[[#This Row],[Order Date]])</f>
        <v>3</v>
      </c>
    </row>
    <row r="1087" spans="1:25" x14ac:dyDescent="0.2">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t="str" cm="1">
        <f t="array" ref="V1087">_xlfn.IFS(Suoerstore_sales[[#This Row],[Discount]]&lt;=0.05,"0-5%",Suoerstore_sales[[#This Row],[Discount]]&lt;=0.1,"5-10%",Suoerstore_sales[[#This Row],[Discount]]&lt;=0.2,"10-20%",TRUE,"20%+")</f>
        <v>0-5%</v>
      </c>
      <c r="W1087">
        <f>YEAR(Suoerstore_sales[[#This Row],[Order Date]])</f>
        <v>2016</v>
      </c>
      <c r="X1087" t="str">
        <f>"Q"&amp;ROUNDUP(MONTH(Suoerstore_sales[[#This Row],[Order Date]])/3,0)</f>
        <v>Q1</v>
      </c>
      <c r="Y1087">
        <f>MONTH(Suoerstore_sales[[#This Row],[Order Date]])</f>
        <v>3</v>
      </c>
    </row>
    <row r="1088" spans="1:25" x14ac:dyDescent="0.2">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t="str" cm="1">
        <f t="array" ref="V1088">_xlfn.IFS(Suoerstore_sales[[#This Row],[Discount]]&lt;=0.05,"0-5%",Suoerstore_sales[[#This Row],[Discount]]&lt;=0.1,"5-10%",Suoerstore_sales[[#This Row],[Discount]]&lt;=0.2,"10-20%",TRUE,"20%+")</f>
        <v>0-5%</v>
      </c>
      <c r="W1088">
        <f>YEAR(Suoerstore_sales[[#This Row],[Order Date]])</f>
        <v>2016</v>
      </c>
      <c r="X1088" t="str">
        <f>"Q"&amp;ROUNDUP(MONTH(Suoerstore_sales[[#This Row],[Order Date]])/3,0)</f>
        <v>Q3</v>
      </c>
      <c r="Y1088">
        <f>MONTH(Suoerstore_sales[[#This Row],[Order Date]])</f>
        <v>8</v>
      </c>
    </row>
    <row r="1089" spans="1:25" x14ac:dyDescent="0.2">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t="str" cm="1">
        <f t="array" ref="V1089">_xlfn.IFS(Suoerstore_sales[[#This Row],[Discount]]&lt;=0.05,"0-5%",Suoerstore_sales[[#This Row],[Discount]]&lt;=0.1,"5-10%",Suoerstore_sales[[#This Row],[Discount]]&lt;=0.2,"10-20%",TRUE,"20%+")</f>
        <v>10-20%</v>
      </c>
      <c r="W1089">
        <f>YEAR(Suoerstore_sales[[#This Row],[Order Date]])</f>
        <v>2016</v>
      </c>
      <c r="X1089" t="str">
        <f>"Q"&amp;ROUNDUP(MONTH(Suoerstore_sales[[#This Row],[Order Date]])/3,0)</f>
        <v>Q3</v>
      </c>
      <c r="Y1089">
        <f>MONTH(Suoerstore_sales[[#This Row],[Order Date]])</f>
        <v>8</v>
      </c>
    </row>
    <row r="1090" spans="1:25" x14ac:dyDescent="0.2">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t="str" cm="1">
        <f t="array" ref="V1090">_xlfn.IFS(Suoerstore_sales[[#This Row],[Discount]]&lt;=0.05,"0-5%",Suoerstore_sales[[#This Row],[Discount]]&lt;=0.1,"5-10%",Suoerstore_sales[[#This Row],[Discount]]&lt;=0.2,"10-20%",TRUE,"20%+")</f>
        <v>0-5%</v>
      </c>
      <c r="W1090">
        <f>YEAR(Suoerstore_sales[[#This Row],[Order Date]])</f>
        <v>2016</v>
      </c>
      <c r="X1090" t="str">
        <f>"Q"&amp;ROUNDUP(MONTH(Suoerstore_sales[[#This Row],[Order Date]])/3,0)</f>
        <v>Q3</v>
      </c>
      <c r="Y1090">
        <f>MONTH(Suoerstore_sales[[#This Row],[Order Date]])</f>
        <v>8</v>
      </c>
    </row>
    <row r="1091" spans="1:25" x14ac:dyDescent="0.2">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t="str" cm="1">
        <f t="array" ref="V1091">_xlfn.IFS(Suoerstore_sales[[#This Row],[Discount]]&lt;=0.05,"0-5%",Suoerstore_sales[[#This Row],[Discount]]&lt;=0.1,"5-10%",Suoerstore_sales[[#This Row],[Discount]]&lt;=0.2,"10-20%",TRUE,"20%+")</f>
        <v>10-20%</v>
      </c>
      <c r="W1091">
        <f>YEAR(Suoerstore_sales[[#This Row],[Order Date]])</f>
        <v>2017</v>
      </c>
      <c r="X1091" t="str">
        <f>"Q"&amp;ROUNDUP(MONTH(Suoerstore_sales[[#This Row],[Order Date]])/3,0)</f>
        <v>Q2</v>
      </c>
      <c r="Y1091">
        <f>MONTH(Suoerstore_sales[[#This Row],[Order Date]])</f>
        <v>6</v>
      </c>
    </row>
    <row r="1092" spans="1:25" x14ac:dyDescent="0.2">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t="str" cm="1">
        <f t="array" ref="V1092">_xlfn.IFS(Suoerstore_sales[[#This Row],[Discount]]&lt;=0.05,"0-5%",Suoerstore_sales[[#This Row],[Discount]]&lt;=0.1,"5-10%",Suoerstore_sales[[#This Row],[Discount]]&lt;=0.2,"10-20%",TRUE,"20%+")</f>
        <v>10-20%</v>
      </c>
      <c r="W1092">
        <f>YEAR(Suoerstore_sales[[#This Row],[Order Date]])</f>
        <v>2017</v>
      </c>
      <c r="X1092" t="str">
        <f>"Q"&amp;ROUNDUP(MONTH(Suoerstore_sales[[#This Row],[Order Date]])/3,0)</f>
        <v>Q2</v>
      </c>
      <c r="Y1092">
        <f>MONTH(Suoerstore_sales[[#This Row],[Order Date]])</f>
        <v>6</v>
      </c>
    </row>
    <row r="1093" spans="1:25" x14ac:dyDescent="0.2">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t="str" cm="1">
        <f t="array" ref="V1093">_xlfn.IFS(Suoerstore_sales[[#This Row],[Discount]]&lt;=0.05,"0-5%",Suoerstore_sales[[#This Row],[Discount]]&lt;=0.1,"5-10%",Suoerstore_sales[[#This Row],[Discount]]&lt;=0.2,"10-20%",TRUE,"20%+")</f>
        <v>0-5%</v>
      </c>
      <c r="W1093">
        <f>YEAR(Suoerstore_sales[[#This Row],[Order Date]])</f>
        <v>2015</v>
      </c>
      <c r="X1093" t="str">
        <f>"Q"&amp;ROUNDUP(MONTH(Suoerstore_sales[[#This Row],[Order Date]])/3,0)</f>
        <v>Q4</v>
      </c>
      <c r="Y1093">
        <f>MONTH(Suoerstore_sales[[#This Row],[Order Date]])</f>
        <v>12</v>
      </c>
    </row>
    <row r="1094" spans="1:25" x14ac:dyDescent="0.2">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t="str" cm="1">
        <f t="array" ref="V1094">_xlfn.IFS(Suoerstore_sales[[#This Row],[Discount]]&lt;=0.05,"0-5%",Suoerstore_sales[[#This Row],[Discount]]&lt;=0.1,"5-10%",Suoerstore_sales[[#This Row],[Discount]]&lt;=0.2,"10-20%",TRUE,"20%+")</f>
        <v>10-20%</v>
      </c>
      <c r="W1094">
        <f>YEAR(Suoerstore_sales[[#This Row],[Order Date]])</f>
        <v>2015</v>
      </c>
      <c r="X1094" t="str">
        <f>"Q"&amp;ROUNDUP(MONTH(Suoerstore_sales[[#This Row],[Order Date]])/3,0)</f>
        <v>Q4</v>
      </c>
      <c r="Y1094">
        <f>MONTH(Suoerstore_sales[[#This Row],[Order Date]])</f>
        <v>12</v>
      </c>
    </row>
    <row r="1095" spans="1:25" x14ac:dyDescent="0.2">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t="str" cm="1">
        <f t="array" ref="V1095">_xlfn.IFS(Suoerstore_sales[[#This Row],[Discount]]&lt;=0.05,"0-5%",Suoerstore_sales[[#This Row],[Discount]]&lt;=0.1,"5-10%",Suoerstore_sales[[#This Row],[Discount]]&lt;=0.2,"10-20%",TRUE,"20%+")</f>
        <v>0-5%</v>
      </c>
      <c r="W1095">
        <f>YEAR(Suoerstore_sales[[#This Row],[Order Date]])</f>
        <v>2015</v>
      </c>
      <c r="X1095" t="str">
        <f>"Q"&amp;ROUNDUP(MONTH(Suoerstore_sales[[#This Row],[Order Date]])/3,0)</f>
        <v>Q4</v>
      </c>
      <c r="Y1095">
        <f>MONTH(Suoerstore_sales[[#This Row],[Order Date]])</f>
        <v>12</v>
      </c>
    </row>
    <row r="1096" spans="1:25" x14ac:dyDescent="0.2">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t="str" cm="1">
        <f t="array" ref="V1096">_xlfn.IFS(Suoerstore_sales[[#This Row],[Discount]]&lt;=0.05,"0-5%",Suoerstore_sales[[#This Row],[Discount]]&lt;=0.1,"5-10%",Suoerstore_sales[[#This Row],[Discount]]&lt;=0.2,"10-20%",TRUE,"20%+")</f>
        <v>0-5%</v>
      </c>
      <c r="W1096">
        <f>YEAR(Suoerstore_sales[[#This Row],[Order Date]])</f>
        <v>2015</v>
      </c>
      <c r="X1096" t="str">
        <f>"Q"&amp;ROUNDUP(MONTH(Suoerstore_sales[[#This Row],[Order Date]])/3,0)</f>
        <v>Q4</v>
      </c>
      <c r="Y1096">
        <f>MONTH(Suoerstore_sales[[#This Row],[Order Date]])</f>
        <v>12</v>
      </c>
    </row>
    <row r="1097" spans="1:25" x14ac:dyDescent="0.2">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t="str" cm="1">
        <f t="array" ref="V1097">_xlfn.IFS(Suoerstore_sales[[#This Row],[Discount]]&lt;=0.05,"0-5%",Suoerstore_sales[[#This Row],[Discount]]&lt;=0.1,"5-10%",Suoerstore_sales[[#This Row],[Discount]]&lt;=0.2,"10-20%",TRUE,"20%+")</f>
        <v>10-20%</v>
      </c>
      <c r="W1097">
        <f>YEAR(Suoerstore_sales[[#This Row],[Order Date]])</f>
        <v>2017</v>
      </c>
      <c r="X1097" t="str">
        <f>"Q"&amp;ROUNDUP(MONTH(Suoerstore_sales[[#This Row],[Order Date]])/3,0)</f>
        <v>Q1</v>
      </c>
      <c r="Y1097">
        <f>MONTH(Suoerstore_sales[[#This Row],[Order Date]])</f>
        <v>1</v>
      </c>
    </row>
    <row r="1098" spans="1:25" x14ac:dyDescent="0.2">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t="str" cm="1">
        <f t="array" ref="V1098">_xlfn.IFS(Suoerstore_sales[[#This Row],[Discount]]&lt;=0.05,"0-5%",Suoerstore_sales[[#This Row],[Discount]]&lt;=0.1,"5-10%",Suoerstore_sales[[#This Row],[Discount]]&lt;=0.2,"10-20%",TRUE,"20%+")</f>
        <v>20%+</v>
      </c>
      <c r="W1098">
        <f>YEAR(Suoerstore_sales[[#This Row],[Order Date]])</f>
        <v>2017</v>
      </c>
      <c r="X1098" t="str">
        <f>"Q"&amp;ROUNDUP(MONTH(Suoerstore_sales[[#This Row],[Order Date]])/3,0)</f>
        <v>Q1</v>
      </c>
      <c r="Y1098">
        <f>MONTH(Suoerstore_sales[[#This Row],[Order Date]])</f>
        <v>1</v>
      </c>
    </row>
    <row r="1099" spans="1:25" x14ac:dyDescent="0.2">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t="str" cm="1">
        <f t="array" ref="V1099">_xlfn.IFS(Suoerstore_sales[[#This Row],[Discount]]&lt;=0.05,"0-5%",Suoerstore_sales[[#This Row],[Discount]]&lt;=0.1,"5-10%",Suoerstore_sales[[#This Row],[Discount]]&lt;=0.2,"10-20%",TRUE,"20%+")</f>
        <v>10-20%</v>
      </c>
      <c r="W1099">
        <f>YEAR(Suoerstore_sales[[#This Row],[Order Date]])</f>
        <v>2014</v>
      </c>
      <c r="X1099" t="str">
        <f>"Q"&amp;ROUNDUP(MONTH(Suoerstore_sales[[#This Row],[Order Date]])/3,0)</f>
        <v>Q2</v>
      </c>
      <c r="Y1099">
        <f>MONTH(Suoerstore_sales[[#This Row],[Order Date]])</f>
        <v>6</v>
      </c>
    </row>
    <row r="1100" spans="1:25" x14ac:dyDescent="0.2">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t="str" cm="1">
        <f t="array" ref="V1100">_xlfn.IFS(Suoerstore_sales[[#This Row],[Discount]]&lt;=0.05,"0-5%",Suoerstore_sales[[#This Row],[Discount]]&lt;=0.1,"5-10%",Suoerstore_sales[[#This Row],[Discount]]&lt;=0.2,"10-20%",TRUE,"20%+")</f>
        <v>0-5%</v>
      </c>
      <c r="W1100">
        <f>YEAR(Suoerstore_sales[[#This Row],[Order Date]])</f>
        <v>2016</v>
      </c>
      <c r="X1100" t="str">
        <f>"Q"&amp;ROUNDUP(MONTH(Suoerstore_sales[[#This Row],[Order Date]])/3,0)</f>
        <v>Q2</v>
      </c>
      <c r="Y1100">
        <f>MONTH(Suoerstore_sales[[#This Row],[Order Date]])</f>
        <v>6</v>
      </c>
    </row>
    <row r="1101" spans="1:25" x14ac:dyDescent="0.2">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t="str" cm="1">
        <f t="array" ref="V1101">_xlfn.IFS(Suoerstore_sales[[#This Row],[Discount]]&lt;=0.05,"0-5%",Suoerstore_sales[[#This Row],[Discount]]&lt;=0.1,"5-10%",Suoerstore_sales[[#This Row],[Discount]]&lt;=0.2,"10-20%",TRUE,"20%+")</f>
        <v>0-5%</v>
      </c>
      <c r="W1101">
        <f>YEAR(Suoerstore_sales[[#This Row],[Order Date]])</f>
        <v>2016</v>
      </c>
      <c r="X1101" t="str">
        <f>"Q"&amp;ROUNDUP(MONTH(Suoerstore_sales[[#This Row],[Order Date]])/3,0)</f>
        <v>Q2</v>
      </c>
      <c r="Y1101">
        <f>MONTH(Suoerstore_sales[[#This Row],[Order Date]])</f>
        <v>6</v>
      </c>
    </row>
    <row r="1102" spans="1:25" x14ac:dyDescent="0.2">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t="str" cm="1">
        <f t="array" ref="V1102">_xlfn.IFS(Suoerstore_sales[[#This Row],[Discount]]&lt;=0.05,"0-5%",Suoerstore_sales[[#This Row],[Discount]]&lt;=0.1,"5-10%",Suoerstore_sales[[#This Row],[Discount]]&lt;=0.2,"10-20%",TRUE,"20%+")</f>
        <v>0-5%</v>
      </c>
      <c r="W1102">
        <f>YEAR(Suoerstore_sales[[#This Row],[Order Date]])</f>
        <v>2016</v>
      </c>
      <c r="X1102" t="str">
        <f>"Q"&amp;ROUNDUP(MONTH(Suoerstore_sales[[#This Row],[Order Date]])/3,0)</f>
        <v>Q2</v>
      </c>
      <c r="Y1102">
        <f>MONTH(Suoerstore_sales[[#This Row],[Order Date]])</f>
        <v>6</v>
      </c>
    </row>
    <row r="1103" spans="1:25" x14ac:dyDescent="0.2">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t="str" cm="1">
        <f t="array" ref="V1103">_xlfn.IFS(Suoerstore_sales[[#This Row],[Discount]]&lt;=0.05,"0-5%",Suoerstore_sales[[#This Row],[Discount]]&lt;=0.1,"5-10%",Suoerstore_sales[[#This Row],[Discount]]&lt;=0.2,"10-20%",TRUE,"20%+")</f>
        <v>0-5%</v>
      </c>
      <c r="W1103">
        <f>YEAR(Suoerstore_sales[[#This Row],[Order Date]])</f>
        <v>2016</v>
      </c>
      <c r="X1103" t="str">
        <f>"Q"&amp;ROUNDUP(MONTH(Suoerstore_sales[[#This Row],[Order Date]])/3,0)</f>
        <v>Q2</v>
      </c>
      <c r="Y1103">
        <f>MONTH(Suoerstore_sales[[#This Row],[Order Date]])</f>
        <v>6</v>
      </c>
    </row>
    <row r="1104" spans="1:25" x14ac:dyDescent="0.2">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t="str" cm="1">
        <f t="array" ref="V1104">_xlfn.IFS(Suoerstore_sales[[#This Row],[Discount]]&lt;=0.05,"0-5%",Suoerstore_sales[[#This Row],[Discount]]&lt;=0.1,"5-10%",Suoerstore_sales[[#This Row],[Discount]]&lt;=0.2,"10-20%",TRUE,"20%+")</f>
        <v>20%+</v>
      </c>
      <c r="W1104">
        <f>YEAR(Suoerstore_sales[[#This Row],[Order Date]])</f>
        <v>2017</v>
      </c>
      <c r="X1104" t="str">
        <f>"Q"&amp;ROUNDUP(MONTH(Suoerstore_sales[[#This Row],[Order Date]])/3,0)</f>
        <v>Q2</v>
      </c>
      <c r="Y1104">
        <f>MONTH(Suoerstore_sales[[#This Row],[Order Date]])</f>
        <v>4</v>
      </c>
    </row>
    <row r="1105" spans="1:25" x14ac:dyDescent="0.2">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t="str" cm="1">
        <f t="array" ref="V1105">_xlfn.IFS(Suoerstore_sales[[#This Row],[Discount]]&lt;=0.05,"0-5%",Suoerstore_sales[[#This Row],[Discount]]&lt;=0.1,"5-10%",Suoerstore_sales[[#This Row],[Discount]]&lt;=0.2,"10-20%",TRUE,"20%+")</f>
        <v>20%+</v>
      </c>
      <c r="W1105">
        <f>YEAR(Suoerstore_sales[[#This Row],[Order Date]])</f>
        <v>2017</v>
      </c>
      <c r="X1105" t="str">
        <f>"Q"&amp;ROUNDUP(MONTH(Suoerstore_sales[[#This Row],[Order Date]])/3,0)</f>
        <v>Q2</v>
      </c>
      <c r="Y1105">
        <f>MONTH(Suoerstore_sales[[#This Row],[Order Date]])</f>
        <v>4</v>
      </c>
    </row>
    <row r="1106" spans="1:25" x14ac:dyDescent="0.2">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t="str" cm="1">
        <f t="array" ref="V1106">_xlfn.IFS(Suoerstore_sales[[#This Row],[Discount]]&lt;=0.05,"0-5%",Suoerstore_sales[[#This Row],[Discount]]&lt;=0.1,"5-10%",Suoerstore_sales[[#This Row],[Discount]]&lt;=0.2,"10-20%",TRUE,"20%+")</f>
        <v>0-5%</v>
      </c>
      <c r="W1106">
        <f>YEAR(Suoerstore_sales[[#This Row],[Order Date]])</f>
        <v>2016</v>
      </c>
      <c r="X1106" t="str">
        <f>"Q"&amp;ROUNDUP(MONTH(Suoerstore_sales[[#This Row],[Order Date]])/3,0)</f>
        <v>Q4</v>
      </c>
      <c r="Y1106">
        <f>MONTH(Suoerstore_sales[[#This Row],[Order Date]])</f>
        <v>10</v>
      </c>
    </row>
    <row r="1107" spans="1:25" x14ac:dyDescent="0.2">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t="str" cm="1">
        <f t="array" ref="V1107">_xlfn.IFS(Suoerstore_sales[[#This Row],[Discount]]&lt;=0.05,"0-5%",Suoerstore_sales[[#This Row],[Discount]]&lt;=0.1,"5-10%",Suoerstore_sales[[#This Row],[Discount]]&lt;=0.2,"10-20%",TRUE,"20%+")</f>
        <v>10-20%</v>
      </c>
      <c r="W1107">
        <f>YEAR(Suoerstore_sales[[#This Row],[Order Date]])</f>
        <v>2016</v>
      </c>
      <c r="X1107" t="str">
        <f>"Q"&amp;ROUNDUP(MONTH(Suoerstore_sales[[#This Row],[Order Date]])/3,0)</f>
        <v>Q4</v>
      </c>
      <c r="Y1107">
        <f>MONTH(Suoerstore_sales[[#This Row],[Order Date]])</f>
        <v>11</v>
      </c>
    </row>
    <row r="1108" spans="1:25" x14ac:dyDescent="0.2">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t="str" cm="1">
        <f t="array" ref="V1108">_xlfn.IFS(Suoerstore_sales[[#This Row],[Discount]]&lt;=0.05,"0-5%",Suoerstore_sales[[#This Row],[Discount]]&lt;=0.1,"5-10%",Suoerstore_sales[[#This Row],[Discount]]&lt;=0.2,"10-20%",TRUE,"20%+")</f>
        <v>20%+</v>
      </c>
      <c r="W1108">
        <f>YEAR(Suoerstore_sales[[#This Row],[Order Date]])</f>
        <v>2016</v>
      </c>
      <c r="X1108" t="str">
        <f>"Q"&amp;ROUNDUP(MONTH(Suoerstore_sales[[#This Row],[Order Date]])/3,0)</f>
        <v>Q4</v>
      </c>
      <c r="Y1108">
        <f>MONTH(Suoerstore_sales[[#This Row],[Order Date]])</f>
        <v>11</v>
      </c>
    </row>
    <row r="1109" spans="1:25" x14ac:dyDescent="0.2">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t="str" cm="1">
        <f t="array" ref="V1109">_xlfn.IFS(Suoerstore_sales[[#This Row],[Discount]]&lt;=0.05,"0-5%",Suoerstore_sales[[#This Row],[Discount]]&lt;=0.1,"5-10%",Suoerstore_sales[[#This Row],[Discount]]&lt;=0.2,"10-20%",TRUE,"20%+")</f>
        <v>20%+</v>
      </c>
      <c r="W1109">
        <f>YEAR(Suoerstore_sales[[#This Row],[Order Date]])</f>
        <v>2016</v>
      </c>
      <c r="X1109" t="str">
        <f>"Q"&amp;ROUNDUP(MONTH(Suoerstore_sales[[#This Row],[Order Date]])/3,0)</f>
        <v>Q4</v>
      </c>
      <c r="Y1109">
        <f>MONTH(Suoerstore_sales[[#This Row],[Order Date]])</f>
        <v>11</v>
      </c>
    </row>
    <row r="1110" spans="1:25" x14ac:dyDescent="0.2">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t="str" cm="1">
        <f t="array" ref="V1110">_xlfn.IFS(Suoerstore_sales[[#This Row],[Discount]]&lt;=0.05,"0-5%",Suoerstore_sales[[#This Row],[Discount]]&lt;=0.1,"5-10%",Suoerstore_sales[[#This Row],[Discount]]&lt;=0.2,"10-20%",TRUE,"20%+")</f>
        <v>10-20%</v>
      </c>
      <c r="W1110">
        <f>YEAR(Suoerstore_sales[[#This Row],[Order Date]])</f>
        <v>2016</v>
      </c>
      <c r="X1110" t="str">
        <f>"Q"&amp;ROUNDUP(MONTH(Suoerstore_sales[[#This Row],[Order Date]])/3,0)</f>
        <v>Q4</v>
      </c>
      <c r="Y1110">
        <f>MONTH(Suoerstore_sales[[#This Row],[Order Date]])</f>
        <v>11</v>
      </c>
    </row>
    <row r="1111" spans="1:25" x14ac:dyDescent="0.2">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t="str" cm="1">
        <f t="array" ref="V1111">_xlfn.IFS(Suoerstore_sales[[#This Row],[Discount]]&lt;=0.05,"0-5%",Suoerstore_sales[[#This Row],[Discount]]&lt;=0.1,"5-10%",Suoerstore_sales[[#This Row],[Discount]]&lt;=0.2,"10-20%",TRUE,"20%+")</f>
        <v>10-20%</v>
      </c>
      <c r="W1111">
        <f>YEAR(Suoerstore_sales[[#This Row],[Order Date]])</f>
        <v>2016</v>
      </c>
      <c r="X1111" t="str">
        <f>"Q"&amp;ROUNDUP(MONTH(Suoerstore_sales[[#This Row],[Order Date]])/3,0)</f>
        <v>Q4</v>
      </c>
      <c r="Y1111">
        <f>MONTH(Suoerstore_sales[[#This Row],[Order Date]])</f>
        <v>11</v>
      </c>
    </row>
    <row r="1112" spans="1:25" x14ac:dyDescent="0.2">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t="str" cm="1">
        <f t="array" ref="V1112">_xlfn.IFS(Suoerstore_sales[[#This Row],[Discount]]&lt;=0.05,"0-5%",Suoerstore_sales[[#This Row],[Discount]]&lt;=0.1,"5-10%",Suoerstore_sales[[#This Row],[Discount]]&lt;=0.2,"10-20%",TRUE,"20%+")</f>
        <v>10-20%</v>
      </c>
      <c r="W1112">
        <f>YEAR(Suoerstore_sales[[#This Row],[Order Date]])</f>
        <v>2016</v>
      </c>
      <c r="X1112" t="str">
        <f>"Q"&amp;ROUNDUP(MONTH(Suoerstore_sales[[#This Row],[Order Date]])/3,0)</f>
        <v>Q4</v>
      </c>
      <c r="Y1112">
        <f>MONTH(Suoerstore_sales[[#This Row],[Order Date]])</f>
        <v>11</v>
      </c>
    </row>
    <row r="1113" spans="1:25" x14ac:dyDescent="0.2">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t="str" cm="1">
        <f t="array" ref="V1113">_xlfn.IFS(Suoerstore_sales[[#This Row],[Discount]]&lt;=0.05,"0-5%",Suoerstore_sales[[#This Row],[Discount]]&lt;=0.1,"5-10%",Suoerstore_sales[[#This Row],[Discount]]&lt;=0.2,"10-20%",TRUE,"20%+")</f>
        <v>10-20%</v>
      </c>
      <c r="W1113">
        <f>YEAR(Suoerstore_sales[[#This Row],[Order Date]])</f>
        <v>2016</v>
      </c>
      <c r="X1113" t="str">
        <f>"Q"&amp;ROUNDUP(MONTH(Suoerstore_sales[[#This Row],[Order Date]])/3,0)</f>
        <v>Q4</v>
      </c>
      <c r="Y1113">
        <f>MONTH(Suoerstore_sales[[#This Row],[Order Date]])</f>
        <v>11</v>
      </c>
    </row>
    <row r="1114" spans="1:25" x14ac:dyDescent="0.2">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t="str" cm="1">
        <f t="array" ref="V1114">_xlfn.IFS(Suoerstore_sales[[#This Row],[Discount]]&lt;=0.05,"0-5%",Suoerstore_sales[[#This Row],[Discount]]&lt;=0.1,"5-10%",Suoerstore_sales[[#This Row],[Discount]]&lt;=0.2,"10-20%",TRUE,"20%+")</f>
        <v>20%+</v>
      </c>
      <c r="W1114">
        <f>YEAR(Suoerstore_sales[[#This Row],[Order Date]])</f>
        <v>2016</v>
      </c>
      <c r="X1114" t="str">
        <f>"Q"&amp;ROUNDUP(MONTH(Suoerstore_sales[[#This Row],[Order Date]])/3,0)</f>
        <v>Q4</v>
      </c>
      <c r="Y1114">
        <f>MONTH(Suoerstore_sales[[#This Row],[Order Date]])</f>
        <v>11</v>
      </c>
    </row>
    <row r="1115" spans="1:25" x14ac:dyDescent="0.2">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t="str" cm="1">
        <f t="array" ref="V1115">_xlfn.IFS(Suoerstore_sales[[#This Row],[Discount]]&lt;=0.05,"0-5%",Suoerstore_sales[[#This Row],[Discount]]&lt;=0.1,"5-10%",Suoerstore_sales[[#This Row],[Discount]]&lt;=0.2,"10-20%",TRUE,"20%+")</f>
        <v>10-20%</v>
      </c>
      <c r="W1115">
        <f>YEAR(Suoerstore_sales[[#This Row],[Order Date]])</f>
        <v>2017</v>
      </c>
      <c r="X1115" t="str">
        <f>"Q"&amp;ROUNDUP(MONTH(Suoerstore_sales[[#This Row],[Order Date]])/3,0)</f>
        <v>Q4</v>
      </c>
      <c r="Y1115">
        <f>MONTH(Suoerstore_sales[[#This Row],[Order Date]])</f>
        <v>12</v>
      </c>
    </row>
    <row r="1116" spans="1:25" x14ac:dyDescent="0.2">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t="str" cm="1">
        <f t="array" ref="V1116">_xlfn.IFS(Suoerstore_sales[[#This Row],[Discount]]&lt;=0.05,"0-5%",Suoerstore_sales[[#This Row],[Discount]]&lt;=0.1,"5-10%",Suoerstore_sales[[#This Row],[Discount]]&lt;=0.2,"10-20%",TRUE,"20%+")</f>
        <v>10-20%</v>
      </c>
      <c r="W1116">
        <f>YEAR(Suoerstore_sales[[#This Row],[Order Date]])</f>
        <v>2017</v>
      </c>
      <c r="X1116" t="str">
        <f>"Q"&amp;ROUNDUP(MONTH(Suoerstore_sales[[#This Row],[Order Date]])/3,0)</f>
        <v>Q4</v>
      </c>
      <c r="Y1116">
        <f>MONTH(Suoerstore_sales[[#This Row],[Order Date]])</f>
        <v>12</v>
      </c>
    </row>
    <row r="1117" spans="1:25" x14ac:dyDescent="0.2">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t="str" cm="1">
        <f t="array" ref="V1117">_xlfn.IFS(Suoerstore_sales[[#This Row],[Discount]]&lt;=0.05,"0-5%",Suoerstore_sales[[#This Row],[Discount]]&lt;=0.1,"5-10%",Suoerstore_sales[[#This Row],[Discount]]&lt;=0.2,"10-20%",TRUE,"20%+")</f>
        <v>0-5%</v>
      </c>
      <c r="W1117">
        <f>YEAR(Suoerstore_sales[[#This Row],[Order Date]])</f>
        <v>2017</v>
      </c>
      <c r="X1117" t="str">
        <f>"Q"&amp;ROUNDUP(MONTH(Suoerstore_sales[[#This Row],[Order Date]])/3,0)</f>
        <v>Q4</v>
      </c>
      <c r="Y1117">
        <f>MONTH(Suoerstore_sales[[#This Row],[Order Date]])</f>
        <v>12</v>
      </c>
    </row>
    <row r="1118" spans="1:25" x14ac:dyDescent="0.2">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t="str" cm="1">
        <f t="array" ref="V1118">_xlfn.IFS(Suoerstore_sales[[#This Row],[Discount]]&lt;=0.05,"0-5%",Suoerstore_sales[[#This Row],[Discount]]&lt;=0.1,"5-10%",Suoerstore_sales[[#This Row],[Discount]]&lt;=0.2,"10-20%",TRUE,"20%+")</f>
        <v>0-5%</v>
      </c>
      <c r="W1118">
        <f>YEAR(Suoerstore_sales[[#This Row],[Order Date]])</f>
        <v>2016</v>
      </c>
      <c r="X1118" t="str">
        <f>"Q"&amp;ROUNDUP(MONTH(Suoerstore_sales[[#This Row],[Order Date]])/3,0)</f>
        <v>Q3</v>
      </c>
      <c r="Y1118">
        <f>MONTH(Suoerstore_sales[[#This Row],[Order Date]])</f>
        <v>7</v>
      </c>
    </row>
    <row r="1119" spans="1:25" x14ac:dyDescent="0.2">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t="str" cm="1">
        <f t="array" ref="V1119">_xlfn.IFS(Suoerstore_sales[[#This Row],[Discount]]&lt;=0.05,"0-5%",Suoerstore_sales[[#This Row],[Discount]]&lt;=0.1,"5-10%",Suoerstore_sales[[#This Row],[Discount]]&lt;=0.2,"10-20%",TRUE,"20%+")</f>
        <v>0-5%</v>
      </c>
      <c r="W1119">
        <f>YEAR(Suoerstore_sales[[#This Row],[Order Date]])</f>
        <v>2015</v>
      </c>
      <c r="X1119" t="str">
        <f>"Q"&amp;ROUNDUP(MONTH(Suoerstore_sales[[#This Row],[Order Date]])/3,0)</f>
        <v>Q3</v>
      </c>
      <c r="Y1119">
        <f>MONTH(Suoerstore_sales[[#This Row],[Order Date]])</f>
        <v>9</v>
      </c>
    </row>
    <row r="1120" spans="1:25" x14ac:dyDescent="0.2">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t="str" cm="1">
        <f t="array" ref="V1120">_xlfn.IFS(Suoerstore_sales[[#This Row],[Discount]]&lt;=0.05,"0-5%",Suoerstore_sales[[#This Row],[Discount]]&lt;=0.1,"5-10%",Suoerstore_sales[[#This Row],[Discount]]&lt;=0.2,"10-20%",TRUE,"20%+")</f>
        <v>0-5%</v>
      </c>
      <c r="W1120">
        <f>YEAR(Suoerstore_sales[[#This Row],[Order Date]])</f>
        <v>2015</v>
      </c>
      <c r="X1120" t="str">
        <f>"Q"&amp;ROUNDUP(MONTH(Suoerstore_sales[[#This Row],[Order Date]])/3,0)</f>
        <v>Q3</v>
      </c>
      <c r="Y1120">
        <f>MONTH(Suoerstore_sales[[#This Row],[Order Date]])</f>
        <v>9</v>
      </c>
    </row>
    <row r="1121" spans="1:25" x14ac:dyDescent="0.2">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t="str" cm="1">
        <f t="array" ref="V1121">_xlfn.IFS(Suoerstore_sales[[#This Row],[Discount]]&lt;=0.05,"0-5%",Suoerstore_sales[[#This Row],[Discount]]&lt;=0.1,"5-10%",Suoerstore_sales[[#This Row],[Discount]]&lt;=0.2,"10-20%",TRUE,"20%+")</f>
        <v>0-5%</v>
      </c>
      <c r="W1121">
        <f>YEAR(Suoerstore_sales[[#This Row],[Order Date]])</f>
        <v>2015</v>
      </c>
      <c r="X1121" t="str">
        <f>"Q"&amp;ROUNDUP(MONTH(Suoerstore_sales[[#This Row],[Order Date]])/3,0)</f>
        <v>Q3</v>
      </c>
      <c r="Y1121">
        <f>MONTH(Suoerstore_sales[[#This Row],[Order Date]])</f>
        <v>9</v>
      </c>
    </row>
    <row r="1122" spans="1:25" x14ac:dyDescent="0.2">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t="str" cm="1">
        <f t="array" ref="V1122">_xlfn.IFS(Suoerstore_sales[[#This Row],[Discount]]&lt;=0.05,"0-5%",Suoerstore_sales[[#This Row],[Discount]]&lt;=0.1,"5-10%",Suoerstore_sales[[#This Row],[Discount]]&lt;=0.2,"10-20%",TRUE,"20%+")</f>
        <v>0-5%</v>
      </c>
      <c r="W1122">
        <f>YEAR(Suoerstore_sales[[#This Row],[Order Date]])</f>
        <v>2015</v>
      </c>
      <c r="X1122" t="str">
        <f>"Q"&amp;ROUNDUP(MONTH(Suoerstore_sales[[#This Row],[Order Date]])/3,0)</f>
        <v>Q3</v>
      </c>
      <c r="Y1122">
        <f>MONTH(Suoerstore_sales[[#This Row],[Order Date]])</f>
        <v>9</v>
      </c>
    </row>
    <row r="1123" spans="1:25" x14ac:dyDescent="0.2">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t="str" cm="1">
        <f t="array" ref="V1123">_xlfn.IFS(Suoerstore_sales[[#This Row],[Discount]]&lt;=0.05,"0-5%",Suoerstore_sales[[#This Row],[Discount]]&lt;=0.1,"5-10%",Suoerstore_sales[[#This Row],[Discount]]&lt;=0.2,"10-20%",TRUE,"20%+")</f>
        <v>0-5%</v>
      </c>
      <c r="W1123">
        <f>YEAR(Suoerstore_sales[[#This Row],[Order Date]])</f>
        <v>2014</v>
      </c>
      <c r="X1123" t="str">
        <f>"Q"&amp;ROUNDUP(MONTH(Suoerstore_sales[[#This Row],[Order Date]])/3,0)</f>
        <v>Q1</v>
      </c>
      <c r="Y1123">
        <f>MONTH(Suoerstore_sales[[#This Row],[Order Date]])</f>
        <v>1</v>
      </c>
    </row>
    <row r="1124" spans="1:25" x14ac:dyDescent="0.2">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t="str" cm="1">
        <f t="array" ref="V1124">_xlfn.IFS(Suoerstore_sales[[#This Row],[Discount]]&lt;=0.05,"0-5%",Suoerstore_sales[[#This Row],[Discount]]&lt;=0.1,"5-10%",Suoerstore_sales[[#This Row],[Discount]]&lt;=0.2,"10-20%",TRUE,"20%+")</f>
        <v>0-5%</v>
      </c>
      <c r="W1124">
        <f>YEAR(Suoerstore_sales[[#This Row],[Order Date]])</f>
        <v>2014</v>
      </c>
      <c r="X1124" t="str">
        <f>"Q"&amp;ROUNDUP(MONTH(Suoerstore_sales[[#This Row],[Order Date]])/3,0)</f>
        <v>Q1</v>
      </c>
      <c r="Y1124">
        <f>MONTH(Suoerstore_sales[[#This Row],[Order Date]])</f>
        <v>1</v>
      </c>
    </row>
    <row r="1125" spans="1:25" x14ac:dyDescent="0.2">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t="str" cm="1">
        <f t="array" ref="V1125">_xlfn.IFS(Suoerstore_sales[[#This Row],[Discount]]&lt;=0.05,"0-5%",Suoerstore_sales[[#This Row],[Discount]]&lt;=0.1,"5-10%",Suoerstore_sales[[#This Row],[Discount]]&lt;=0.2,"10-20%",TRUE,"20%+")</f>
        <v>0-5%</v>
      </c>
      <c r="W1125">
        <f>YEAR(Suoerstore_sales[[#This Row],[Order Date]])</f>
        <v>2014</v>
      </c>
      <c r="X1125" t="str">
        <f>"Q"&amp;ROUNDUP(MONTH(Suoerstore_sales[[#This Row],[Order Date]])/3,0)</f>
        <v>Q1</v>
      </c>
      <c r="Y1125">
        <f>MONTH(Suoerstore_sales[[#This Row],[Order Date]])</f>
        <v>1</v>
      </c>
    </row>
    <row r="1126" spans="1:25" x14ac:dyDescent="0.2">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t="str" cm="1">
        <f t="array" ref="V1126">_xlfn.IFS(Suoerstore_sales[[#This Row],[Discount]]&lt;=0.05,"0-5%",Suoerstore_sales[[#This Row],[Discount]]&lt;=0.1,"5-10%",Suoerstore_sales[[#This Row],[Discount]]&lt;=0.2,"10-20%",TRUE,"20%+")</f>
        <v>0-5%</v>
      </c>
      <c r="W1126">
        <f>YEAR(Suoerstore_sales[[#This Row],[Order Date]])</f>
        <v>2014</v>
      </c>
      <c r="X1126" t="str">
        <f>"Q"&amp;ROUNDUP(MONTH(Suoerstore_sales[[#This Row],[Order Date]])/3,0)</f>
        <v>Q1</v>
      </c>
      <c r="Y1126">
        <f>MONTH(Suoerstore_sales[[#This Row],[Order Date]])</f>
        <v>1</v>
      </c>
    </row>
    <row r="1127" spans="1:25" x14ac:dyDescent="0.2">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t="str" cm="1">
        <f t="array" ref="V1127">_xlfn.IFS(Suoerstore_sales[[#This Row],[Discount]]&lt;=0.05,"0-5%",Suoerstore_sales[[#This Row],[Discount]]&lt;=0.1,"5-10%",Suoerstore_sales[[#This Row],[Discount]]&lt;=0.2,"10-20%",TRUE,"20%+")</f>
        <v>0-5%</v>
      </c>
      <c r="W1127">
        <f>YEAR(Suoerstore_sales[[#This Row],[Order Date]])</f>
        <v>2014</v>
      </c>
      <c r="X1127" t="str">
        <f>"Q"&amp;ROUNDUP(MONTH(Suoerstore_sales[[#This Row],[Order Date]])/3,0)</f>
        <v>Q1</v>
      </c>
      <c r="Y1127">
        <f>MONTH(Suoerstore_sales[[#This Row],[Order Date]])</f>
        <v>1</v>
      </c>
    </row>
    <row r="1128" spans="1:25" x14ac:dyDescent="0.2">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t="str" cm="1">
        <f t="array" ref="V1128">_xlfn.IFS(Suoerstore_sales[[#This Row],[Discount]]&lt;=0.05,"0-5%",Suoerstore_sales[[#This Row],[Discount]]&lt;=0.1,"5-10%",Suoerstore_sales[[#This Row],[Discount]]&lt;=0.2,"10-20%",TRUE,"20%+")</f>
        <v>0-5%</v>
      </c>
      <c r="W1128">
        <f>YEAR(Suoerstore_sales[[#This Row],[Order Date]])</f>
        <v>2014</v>
      </c>
      <c r="X1128" t="str">
        <f>"Q"&amp;ROUNDUP(MONTH(Suoerstore_sales[[#This Row],[Order Date]])/3,0)</f>
        <v>Q1</v>
      </c>
      <c r="Y1128">
        <f>MONTH(Suoerstore_sales[[#This Row],[Order Date]])</f>
        <v>1</v>
      </c>
    </row>
    <row r="1129" spans="1:25" x14ac:dyDescent="0.2">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t="str" cm="1">
        <f t="array" ref="V1129">_xlfn.IFS(Suoerstore_sales[[#This Row],[Discount]]&lt;=0.05,"0-5%",Suoerstore_sales[[#This Row],[Discount]]&lt;=0.1,"5-10%",Suoerstore_sales[[#This Row],[Discount]]&lt;=0.2,"10-20%",TRUE,"20%+")</f>
        <v>0-5%</v>
      </c>
      <c r="W1129">
        <f>YEAR(Suoerstore_sales[[#This Row],[Order Date]])</f>
        <v>2015</v>
      </c>
      <c r="X1129" t="str">
        <f>"Q"&amp;ROUNDUP(MONTH(Suoerstore_sales[[#This Row],[Order Date]])/3,0)</f>
        <v>Q1</v>
      </c>
      <c r="Y1129">
        <f>MONTH(Suoerstore_sales[[#This Row],[Order Date]])</f>
        <v>3</v>
      </c>
    </row>
    <row r="1130" spans="1:25" x14ac:dyDescent="0.2">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t="str" cm="1">
        <f t="array" ref="V1130">_xlfn.IFS(Suoerstore_sales[[#This Row],[Discount]]&lt;=0.05,"0-5%",Suoerstore_sales[[#This Row],[Discount]]&lt;=0.1,"5-10%",Suoerstore_sales[[#This Row],[Discount]]&lt;=0.2,"10-20%",TRUE,"20%+")</f>
        <v>0-5%</v>
      </c>
      <c r="W1130">
        <f>YEAR(Suoerstore_sales[[#This Row],[Order Date]])</f>
        <v>2015</v>
      </c>
      <c r="X1130" t="str">
        <f>"Q"&amp;ROUNDUP(MONTH(Suoerstore_sales[[#This Row],[Order Date]])/3,0)</f>
        <v>Q1</v>
      </c>
      <c r="Y1130">
        <f>MONTH(Suoerstore_sales[[#This Row],[Order Date]])</f>
        <v>3</v>
      </c>
    </row>
    <row r="1131" spans="1:25" x14ac:dyDescent="0.2">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t="str" cm="1">
        <f t="array" ref="V1131">_xlfn.IFS(Suoerstore_sales[[#This Row],[Discount]]&lt;=0.05,"0-5%",Suoerstore_sales[[#This Row],[Discount]]&lt;=0.1,"5-10%",Suoerstore_sales[[#This Row],[Discount]]&lt;=0.2,"10-20%",TRUE,"20%+")</f>
        <v>0-5%</v>
      </c>
      <c r="W1131">
        <f>YEAR(Suoerstore_sales[[#This Row],[Order Date]])</f>
        <v>2016</v>
      </c>
      <c r="X1131" t="str">
        <f>"Q"&amp;ROUNDUP(MONTH(Suoerstore_sales[[#This Row],[Order Date]])/3,0)</f>
        <v>Q2</v>
      </c>
      <c r="Y1131">
        <f>MONTH(Suoerstore_sales[[#This Row],[Order Date]])</f>
        <v>4</v>
      </c>
    </row>
    <row r="1132" spans="1:25" x14ac:dyDescent="0.2">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t="str" cm="1">
        <f t="array" ref="V1132">_xlfn.IFS(Suoerstore_sales[[#This Row],[Discount]]&lt;=0.05,"0-5%",Suoerstore_sales[[#This Row],[Discount]]&lt;=0.1,"5-10%",Suoerstore_sales[[#This Row],[Discount]]&lt;=0.2,"10-20%",TRUE,"20%+")</f>
        <v>0-5%</v>
      </c>
      <c r="W1132">
        <f>YEAR(Suoerstore_sales[[#This Row],[Order Date]])</f>
        <v>2016</v>
      </c>
      <c r="X1132" t="str">
        <f>"Q"&amp;ROUNDUP(MONTH(Suoerstore_sales[[#This Row],[Order Date]])/3,0)</f>
        <v>Q2</v>
      </c>
      <c r="Y1132">
        <f>MONTH(Suoerstore_sales[[#This Row],[Order Date]])</f>
        <v>4</v>
      </c>
    </row>
    <row r="1133" spans="1:25" x14ac:dyDescent="0.2">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t="str" cm="1">
        <f t="array" ref="V1133">_xlfn.IFS(Suoerstore_sales[[#This Row],[Discount]]&lt;=0.05,"0-5%",Suoerstore_sales[[#This Row],[Discount]]&lt;=0.1,"5-10%",Suoerstore_sales[[#This Row],[Discount]]&lt;=0.2,"10-20%",TRUE,"20%+")</f>
        <v>0-5%</v>
      </c>
      <c r="W1133">
        <f>YEAR(Suoerstore_sales[[#This Row],[Order Date]])</f>
        <v>2016</v>
      </c>
      <c r="X1133" t="str">
        <f>"Q"&amp;ROUNDUP(MONTH(Suoerstore_sales[[#This Row],[Order Date]])/3,0)</f>
        <v>Q2</v>
      </c>
      <c r="Y1133">
        <f>MONTH(Suoerstore_sales[[#This Row],[Order Date]])</f>
        <v>4</v>
      </c>
    </row>
    <row r="1134" spans="1:25" x14ac:dyDescent="0.2">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t="str" cm="1">
        <f t="array" ref="V1134">_xlfn.IFS(Suoerstore_sales[[#This Row],[Discount]]&lt;=0.05,"0-5%",Suoerstore_sales[[#This Row],[Discount]]&lt;=0.1,"5-10%",Suoerstore_sales[[#This Row],[Discount]]&lt;=0.2,"10-20%",TRUE,"20%+")</f>
        <v>0-5%</v>
      </c>
      <c r="W1134">
        <f>YEAR(Suoerstore_sales[[#This Row],[Order Date]])</f>
        <v>2016</v>
      </c>
      <c r="X1134" t="str">
        <f>"Q"&amp;ROUNDUP(MONTH(Suoerstore_sales[[#This Row],[Order Date]])/3,0)</f>
        <v>Q4</v>
      </c>
      <c r="Y1134">
        <f>MONTH(Suoerstore_sales[[#This Row],[Order Date]])</f>
        <v>12</v>
      </c>
    </row>
    <row r="1135" spans="1:25" x14ac:dyDescent="0.2">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t="str" cm="1">
        <f t="array" ref="V1135">_xlfn.IFS(Suoerstore_sales[[#This Row],[Discount]]&lt;=0.05,"0-5%",Suoerstore_sales[[#This Row],[Discount]]&lt;=0.1,"5-10%",Suoerstore_sales[[#This Row],[Discount]]&lt;=0.2,"10-20%",TRUE,"20%+")</f>
        <v>10-20%</v>
      </c>
      <c r="W1135">
        <f>YEAR(Suoerstore_sales[[#This Row],[Order Date]])</f>
        <v>2016</v>
      </c>
      <c r="X1135" t="str">
        <f>"Q"&amp;ROUNDUP(MONTH(Suoerstore_sales[[#This Row],[Order Date]])/3,0)</f>
        <v>Q2</v>
      </c>
      <c r="Y1135">
        <f>MONTH(Suoerstore_sales[[#This Row],[Order Date]])</f>
        <v>6</v>
      </c>
    </row>
    <row r="1136" spans="1:25" x14ac:dyDescent="0.2">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t="str" cm="1">
        <f t="array" ref="V1136">_xlfn.IFS(Suoerstore_sales[[#This Row],[Discount]]&lt;=0.05,"0-5%",Suoerstore_sales[[#This Row],[Discount]]&lt;=0.1,"5-10%",Suoerstore_sales[[#This Row],[Discount]]&lt;=0.2,"10-20%",TRUE,"20%+")</f>
        <v>10-20%</v>
      </c>
      <c r="W1136">
        <f>YEAR(Suoerstore_sales[[#This Row],[Order Date]])</f>
        <v>2016</v>
      </c>
      <c r="X1136" t="str">
        <f>"Q"&amp;ROUNDUP(MONTH(Suoerstore_sales[[#This Row],[Order Date]])/3,0)</f>
        <v>Q2</v>
      </c>
      <c r="Y1136">
        <f>MONTH(Suoerstore_sales[[#This Row],[Order Date]])</f>
        <v>6</v>
      </c>
    </row>
    <row r="1137" spans="1:25" x14ac:dyDescent="0.2">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t="str" cm="1">
        <f t="array" ref="V1137">_xlfn.IFS(Suoerstore_sales[[#This Row],[Discount]]&lt;=0.05,"0-5%",Suoerstore_sales[[#This Row],[Discount]]&lt;=0.1,"5-10%",Suoerstore_sales[[#This Row],[Discount]]&lt;=0.2,"10-20%",TRUE,"20%+")</f>
        <v>10-20%</v>
      </c>
      <c r="W1137">
        <f>YEAR(Suoerstore_sales[[#This Row],[Order Date]])</f>
        <v>2016</v>
      </c>
      <c r="X1137" t="str">
        <f>"Q"&amp;ROUNDUP(MONTH(Suoerstore_sales[[#This Row],[Order Date]])/3,0)</f>
        <v>Q4</v>
      </c>
      <c r="Y1137">
        <f>MONTH(Suoerstore_sales[[#This Row],[Order Date]])</f>
        <v>12</v>
      </c>
    </row>
    <row r="1138" spans="1:25" x14ac:dyDescent="0.2">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t="str" cm="1">
        <f t="array" ref="V1138">_xlfn.IFS(Suoerstore_sales[[#This Row],[Discount]]&lt;=0.05,"0-5%",Suoerstore_sales[[#This Row],[Discount]]&lt;=0.1,"5-10%",Suoerstore_sales[[#This Row],[Discount]]&lt;=0.2,"10-20%",TRUE,"20%+")</f>
        <v>0-5%</v>
      </c>
      <c r="W1138">
        <f>YEAR(Suoerstore_sales[[#This Row],[Order Date]])</f>
        <v>2016</v>
      </c>
      <c r="X1138" t="str">
        <f>"Q"&amp;ROUNDUP(MONTH(Suoerstore_sales[[#This Row],[Order Date]])/3,0)</f>
        <v>Q4</v>
      </c>
      <c r="Y1138">
        <f>MONTH(Suoerstore_sales[[#This Row],[Order Date]])</f>
        <v>11</v>
      </c>
    </row>
    <row r="1139" spans="1:25" x14ac:dyDescent="0.2">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t="str" cm="1">
        <f t="array" ref="V1139">_xlfn.IFS(Suoerstore_sales[[#This Row],[Discount]]&lt;=0.05,"0-5%",Suoerstore_sales[[#This Row],[Discount]]&lt;=0.1,"5-10%",Suoerstore_sales[[#This Row],[Discount]]&lt;=0.2,"10-20%",TRUE,"20%+")</f>
        <v>0-5%</v>
      </c>
      <c r="W1139">
        <f>YEAR(Suoerstore_sales[[#This Row],[Order Date]])</f>
        <v>2016</v>
      </c>
      <c r="X1139" t="str">
        <f>"Q"&amp;ROUNDUP(MONTH(Suoerstore_sales[[#This Row],[Order Date]])/3,0)</f>
        <v>Q4</v>
      </c>
      <c r="Y1139">
        <f>MONTH(Suoerstore_sales[[#This Row],[Order Date]])</f>
        <v>11</v>
      </c>
    </row>
    <row r="1140" spans="1:25" x14ac:dyDescent="0.2">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t="str" cm="1">
        <f t="array" ref="V1140">_xlfn.IFS(Suoerstore_sales[[#This Row],[Discount]]&lt;=0.05,"0-5%",Suoerstore_sales[[#This Row],[Discount]]&lt;=0.1,"5-10%",Suoerstore_sales[[#This Row],[Discount]]&lt;=0.2,"10-20%",TRUE,"20%+")</f>
        <v>0-5%</v>
      </c>
      <c r="W1140">
        <f>YEAR(Suoerstore_sales[[#This Row],[Order Date]])</f>
        <v>2016</v>
      </c>
      <c r="X1140" t="str">
        <f>"Q"&amp;ROUNDUP(MONTH(Suoerstore_sales[[#This Row],[Order Date]])/3,0)</f>
        <v>Q4</v>
      </c>
      <c r="Y1140">
        <f>MONTH(Suoerstore_sales[[#This Row],[Order Date]])</f>
        <v>11</v>
      </c>
    </row>
    <row r="1141" spans="1:25" x14ac:dyDescent="0.2">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t="str" cm="1">
        <f t="array" ref="V1141">_xlfn.IFS(Suoerstore_sales[[#This Row],[Discount]]&lt;=0.05,"0-5%",Suoerstore_sales[[#This Row],[Discount]]&lt;=0.1,"5-10%",Suoerstore_sales[[#This Row],[Discount]]&lt;=0.2,"10-20%",TRUE,"20%+")</f>
        <v>0-5%</v>
      </c>
      <c r="W1141">
        <f>YEAR(Suoerstore_sales[[#This Row],[Order Date]])</f>
        <v>2016</v>
      </c>
      <c r="X1141" t="str">
        <f>"Q"&amp;ROUNDUP(MONTH(Suoerstore_sales[[#This Row],[Order Date]])/3,0)</f>
        <v>Q4</v>
      </c>
      <c r="Y1141">
        <f>MONTH(Suoerstore_sales[[#This Row],[Order Date]])</f>
        <v>11</v>
      </c>
    </row>
    <row r="1142" spans="1:25" x14ac:dyDescent="0.2">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t="str" cm="1">
        <f t="array" ref="V1142">_xlfn.IFS(Suoerstore_sales[[#This Row],[Discount]]&lt;=0.05,"0-5%",Suoerstore_sales[[#This Row],[Discount]]&lt;=0.1,"5-10%",Suoerstore_sales[[#This Row],[Discount]]&lt;=0.2,"10-20%",TRUE,"20%+")</f>
        <v>0-5%</v>
      </c>
      <c r="W1142">
        <f>YEAR(Suoerstore_sales[[#This Row],[Order Date]])</f>
        <v>2016</v>
      </c>
      <c r="X1142" t="str">
        <f>"Q"&amp;ROUNDUP(MONTH(Suoerstore_sales[[#This Row],[Order Date]])/3,0)</f>
        <v>Q4</v>
      </c>
      <c r="Y1142">
        <f>MONTH(Suoerstore_sales[[#This Row],[Order Date]])</f>
        <v>11</v>
      </c>
    </row>
    <row r="1143" spans="1:25" x14ac:dyDescent="0.2">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t="str" cm="1">
        <f t="array" ref="V1143">_xlfn.IFS(Suoerstore_sales[[#This Row],[Discount]]&lt;=0.05,"0-5%",Suoerstore_sales[[#This Row],[Discount]]&lt;=0.1,"5-10%",Suoerstore_sales[[#This Row],[Discount]]&lt;=0.2,"10-20%",TRUE,"20%+")</f>
        <v>0-5%</v>
      </c>
      <c r="W1143">
        <f>YEAR(Suoerstore_sales[[#This Row],[Order Date]])</f>
        <v>2014</v>
      </c>
      <c r="X1143" t="str">
        <f>"Q"&amp;ROUNDUP(MONTH(Suoerstore_sales[[#This Row],[Order Date]])/3,0)</f>
        <v>Q3</v>
      </c>
      <c r="Y1143">
        <f>MONTH(Suoerstore_sales[[#This Row],[Order Date]])</f>
        <v>9</v>
      </c>
    </row>
    <row r="1144" spans="1:25" x14ac:dyDescent="0.2">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t="str" cm="1">
        <f t="array" ref="V1144">_xlfn.IFS(Suoerstore_sales[[#This Row],[Discount]]&lt;=0.05,"0-5%",Suoerstore_sales[[#This Row],[Discount]]&lt;=0.1,"5-10%",Suoerstore_sales[[#This Row],[Discount]]&lt;=0.2,"10-20%",TRUE,"20%+")</f>
        <v>0-5%</v>
      </c>
      <c r="W1144">
        <f>YEAR(Suoerstore_sales[[#This Row],[Order Date]])</f>
        <v>2014</v>
      </c>
      <c r="X1144" t="str">
        <f>"Q"&amp;ROUNDUP(MONTH(Suoerstore_sales[[#This Row],[Order Date]])/3,0)</f>
        <v>Q3</v>
      </c>
      <c r="Y1144">
        <f>MONTH(Suoerstore_sales[[#This Row],[Order Date]])</f>
        <v>9</v>
      </c>
    </row>
    <row r="1145" spans="1:25" x14ac:dyDescent="0.2">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t="str" cm="1">
        <f t="array" ref="V1145">_xlfn.IFS(Suoerstore_sales[[#This Row],[Discount]]&lt;=0.05,"0-5%",Suoerstore_sales[[#This Row],[Discount]]&lt;=0.1,"5-10%",Suoerstore_sales[[#This Row],[Discount]]&lt;=0.2,"10-20%",TRUE,"20%+")</f>
        <v>0-5%</v>
      </c>
      <c r="W1145">
        <f>YEAR(Suoerstore_sales[[#This Row],[Order Date]])</f>
        <v>2014</v>
      </c>
      <c r="X1145" t="str">
        <f>"Q"&amp;ROUNDUP(MONTH(Suoerstore_sales[[#This Row],[Order Date]])/3,0)</f>
        <v>Q3</v>
      </c>
      <c r="Y1145">
        <f>MONTH(Suoerstore_sales[[#This Row],[Order Date]])</f>
        <v>9</v>
      </c>
    </row>
    <row r="1146" spans="1:25" x14ac:dyDescent="0.2">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t="str" cm="1">
        <f t="array" ref="V1146">_xlfn.IFS(Suoerstore_sales[[#This Row],[Discount]]&lt;=0.05,"0-5%",Suoerstore_sales[[#This Row],[Discount]]&lt;=0.1,"5-10%",Suoerstore_sales[[#This Row],[Discount]]&lt;=0.2,"10-20%",TRUE,"20%+")</f>
        <v>10-20%</v>
      </c>
      <c r="W1146">
        <f>YEAR(Suoerstore_sales[[#This Row],[Order Date]])</f>
        <v>2014</v>
      </c>
      <c r="X1146" t="str">
        <f>"Q"&amp;ROUNDUP(MONTH(Suoerstore_sales[[#This Row],[Order Date]])/3,0)</f>
        <v>Q3</v>
      </c>
      <c r="Y1146">
        <f>MONTH(Suoerstore_sales[[#This Row],[Order Date]])</f>
        <v>9</v>
      </c>
    </row>
    <row r="1147" spans="1:25" x14ac:dyDescent="0.2">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t="str" cm="1">
        <f t="array" ref="V1147">_xlfn.IFS(Suoerstore_sales[[#This Row],[Discount]]&lt;=0.05,"0-5%",Suoerstore_sales[[#This Row],[Discount]]&lt;=0.1,"5-10%",Suoerstore_sales[[#This Row],[Discount]]&lt;=0.2,"10-20%",TRUE,"20%+")</f>
        <v>0-5%</v>
      </c>
      <c r="W1147">
        <f>YEAR(Suoerstore_sales[[#This Row],[Order Date]])</f>
        <v>2014</v>
      </c>
      <c r="X1147" t="str">
        <f>"Q"&amp;ROUNDUP(MONTH(Suoerstore_sales[[#This Row],[Order Date]])/3,0)</f>
        <v>Q3</v>
      </c>
      <c r="Y1147">
        <f>MONTH(Suoerstore_sales[[#This Row],[Order Date]])</f>
        <v>9</v>
      </c>
    </row>
    <row r="1148" spans="1:25" x14ac:dyDescent="0.2">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t="str" cm="1">
        <f t="array" ref="V1148">_xlfn.IFS(Suoerstore_sales[[#This Row],[Discount]]&lt;=0.05,"0-5%",Suoerstore_sales[[#This Row],[Discount]]&lt;=0.1,"5-10%",Suoerstore_sales[[#This Row],[Discount]]&lt;=0.2,"10-20%",TRUE,"20%+")</f>
        <v>5-10%</v>
      </c>
      <c r="W1148">
        <f>YEAR(Suoerstore_sales[[#This Row],[Order Date]])</f>
        <v>2015</v>
      </c>
      <c r="X1148" t="str">
        <f>"Q"&amp;ROUNDUP(MONTH(Suoerstore_sales[[#This Row],[Order Date]])/3,0)</f>
        <v>Q2</v>
      </c>
      <c r="Y1148">
        <f>MONTH(Suoerstore_sales[[#This Row],[Order Date]])</f>
        <v>4</v>
      </c>
    </row>
    <row r="1149" spans="1:25" x14ac:dyDescent="0.2">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t="str" cm="1">
        <f t="array" ref="V1149">_xlfn.IFS(Suoerstore_sales[[#This Row],[Discount]]&lt;=0.05,"0-5%",Suoerstore_sales[[#This Row],[Discount]]&lt;=0.1,"5-10%",Suoerstore_sales[[#This Row],[Discount]]&lt;=0.2,"10-20%",TRUE,"20%+")</f>
        <v>0-5%</v>
      </c>
      <c r="W1149">
        <f>YEAR(Suoerstore_sales[[#This Row],[Order Date]])</f>
        <v>2015</v>
      </c>
      <c r="X1149" t="str">
        <f>"Q"&amp;ROUNDUP(MONTH(Suoerstore_sales[[#This Row],[Order Date]])/3,0)</f>
        <v>Q2</v>
      </c>
      <c r="Y1149">
        <f>MONTH(Suoerstore_sales[[#This Row],[Order Date]])</f>
        <v>4</v>
      </c>
    </row>
    <row r="1150" spans="1:25" x14ac:dyDescent="0.2">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t="str" cm="1">
        <f t="array" ref="V1150">_xlfn.IFS(Suoerstore_sales[[#This Row],[Discount]]&lt;=0.05,"0-5%",Suoerstore_sales[[#This Row],[Discount]]&lt;=0.1,"5-10%",Suoerstore_sales[[#This Row],[Discount]]&lt;=0.2,"10-20%",TRUE,"20%+")</f>
        <v>0-5%</v>
      </c>
      <c r="W1150">
        <f>YEAR(Suoerstore_sales[[#This Row],[Order Date]])</f>
        <v>2015</v>
      </c>
      <c r="X1150" t="str">
        <f>"Q"&amp;ROUNDUP(MONTH(Suoerstore_sales[[#This Row],[Order Date]])/3,0)</f>
        <v>Q2</v>
      </c>
      <c r="Y1150">
        <f>MONTH(Suoerstore_sales[[#This Row],[Order Date]])</f>
        <v>4</v>
      </c>
    </row>
    <row r="1151" spans="1:25" x14ac:dyDescent="0.2">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t="str" cm="1">
        <f t="array" ref="V1151">_xlfn.IFS(Suoerstore_sales[[#This Row],[Discount]]&lt;=0.05,"0-5%",Suoerstore_sales[[#This Row],[Discount]]&lt;=0.1,"5-10%",Suoerstore_sales[[#This Row],[Discount]]&lt;=0.2,"10-20%",TRUE,"20%+")</f>
        <v>0-5%</v>
      </c>
      <c r="W1151">
        <f>YEAR(Suoerstore_sales[[#This Row],[Order Date]])</f>
        <v>2015</v>
      </c>
      <c r="X1151" t="str">
        <f>"Q"&amp;ROUNDUP(MONTH(Suoerstore_sales[[#This Row],[Order Date]])/3,0)</f>
        <v>Q2</v>
      </c>
      <c r="Y1151">
        <f>MONTH(Suoerstore_sales[[#This Row],[Order Date]])</f>
        <v>4</v>
      </c>
    </row>
    <row r="1152" spans="1:25" x14ac:dyDescent="0.2">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t="str" cm="1">
        <f t="array" ref="V1152">_xlfn.IFS(Suoerstore_sales[[#This Row],[Discount]]&lt;=0.05,"0-5%",Suoerstore_sales[[#This Row],[Discount]]&lt;=0.1,"5-10%",Suoerstore_sales[[#This Row],[Discount]]&lt;=0.2,"10-20%",TRUE,"20%+")</f>
        <v>0-5%</v>
      </c>
      <c r="W1152">
        <f>YEAR(Suoerstore_sales[[#This Row],[Order Date]])</f>
        <v>2015</v>
      </c>
      <c r="X1152" t="str">
        <f>"Q"&amp;ROUNDUP(MONTH(Suoerstore_sales[[#This Row],[Order Date]])/3,0)</f>
        <v>Q2</v>
      </c>
      <c r="Y1152">
        <f>MONTH(Suoerstore_sales[[#This Row],[Order Date]])</f>
        <v>4</v>
      </c>
    </row>
    <row r="1153" spans="1:25" x14ac:dyDescent="0.2">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t="str" cm="1">
        <f t="array" ref="V1153">_xlfn.IFS(Suoerstore_sales[[#This Row],[Discount]]&lt;=0.05,"0-5%",Suoerstore_sales[[#This Row],[Discount]]&lt;=0.1,"5-10%",Suoerstore_sales[[#This Row],[Discount]]&lt;=0.2,"10-20%",TRUE,"20%+")</f>
        <v>10-20%</v>
      </c>
      <c r="W1153">
        <f>YEAR(Suoerstore_sales[[#This Row],[Order Date]])</f>
        <v>2015</v>
      </c>
      <c r="X1153" t="str">
        <f>"Q"&amp;ROUNDUP(MONTH(Suoerstore_sales[[#This Row],[Order Date]])/3,0)</f>
        <v>Q2</v>
      </c>
      <c r="Y1153">
        <f>MONTH(Suoerstore_sales[[#This Row],[Order Date]])</f>
        <v>5</v>
      </c>
    </row>
    <row r="1154" spans="1:25" x14ac:dyDescent="0.2">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t="str" cm="1">
        <f t="array" ref="V1154">_xlfn.IFS(Suoerstore_sales[[#This Row],[Discount]]&lt;=0.05,"0-5%",Suoerstore_sales[[#This Row],[Discount]]&lt;=0.1,"5-10%",Suoerstore_sales[[#This Row],[Discount]]&lt;=0.2,"10-20%",TRUE,"20%+")</f>
        <v>0-5%</v>
      </c>
      <c r="W1154">
        <f>YEAR(Suoerstore_sales[[#This Row],[Order Date]])</f>
        <v>2016</v>
      </c>
      <c r="X1154" t="str">
        <f>"Q"&amp;ROUNDUP(MONTH(Suoerstore_sales[[#This Row],[Order Date]])/3,0)</f>
        <v>Q4</v>
      </c>
      <c r="Y1154">
        <f>MONTH(Suoerstore_sales[[#This Row],[Order Date]])</f>
        <v>12</v>
      </c>
    </row>
    <row r="1155" spans="1:25" x14ac:dyDescent="0.2">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t="str" cm="1">
        <f t="array" ref="V1155">_xlfn.IFS(Suoerstore_sales[[#This Row],[Discount]]&lt;=0.05,"0-5%",Suoerstore_sales[[#This Row],[Discount]]&lt;=0.1,"5-10%",Suoerstore_sales[[#This Row],[Discount]]&lt;=0.2,"10-20%",TRUE,"20%+")</f>
        <v>10-20%</v>
      </c>
      <c r="W1155">
        <f>YEAR(Suoerstore_sales[[#This Row],[Order Date]])</f>
        <v>2016</v>
      </c>
      <c r="X1155" t="str">
        <f>"Q"&amp;ROUNDUP(MONTH(Suoerstore_sales[[#This Row],[Order Date]])/3,0)</f>
        <v>Q4</v>
      </c>
      <c r="Y1155">
        <f>MONTH(Suoerstore_sales[[#This Row],[Order Date]])</f>
        <v>12</v>
      </c>
    </row>
    <row r="1156" spans="1:25" x14ac:dyDescent="0.2">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t="str" cm="1">
        <f t="array" ref="V1156">_xlfn.IFS(Suoerstore_sales[[#This Row],[Discount]]&lt;=0.05,"0-5%",Suoerstore_sales[[#This Row],[Discount]]&lt;=0.1,"5-10%",Suoerstore_sales[[#This Row],[Discount]]&lt;=0.2,"10-20%",TRUE,"20%+")</f>
        <v>0-5%</v>
      </c>
      <c r="W1156">
        <f>YEAR(Suoerstore_sales[[#This Row],[Order Date]])</f>
        <v>2014</v>
      </c>
      <c r="X1156" t="str">
        <f>"Q"&amp;ROUNDUP(MONTH(Suoerstore_sales[[#This Row],[Order Date]])/3,0)</f>
        <v>Q4</v>
      </c>
      <c r="Y1156">
        <f>MONTH(Suoerstore_sales[[#This Row],[Order Date]])</f>
        <v>12</v>
      </c>
    </row>
    <row r="1157" spans="1:25" x14ac:dyDescent="0.2">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t="str" cm="1">
        <f t="array" ref="V1157">_xlfn.IFS(Suoerstore_sales[[#This Row],[Discount]]&lt;=0.05,"0-5%",Suoerstore_sales[[#This Row],[Discount]]&lt;=0.1,"5-10%",Suoerstore_sales[[#This Row],[Discount]]&lt;=0.2,"10-20%",TRUE,"20%+")</f>
        <v>0-5%</v>
      </c>
      <c r="W1157">
        <f>YEAR(Suoerstore_sales[[#This Row],[Order Date]])</f>
        <v>2014</v>
      </c>
      <c r="X1157" t="str">
        <f>"Q"&amp;ROUNDUP(MONTH(Suoerstore_sales[[#This Row],[Order Date]])/3,0)</f>
        <v>Q4</v>
      </c>
      <c r="Y1157">
        <f>MONTH(Suoerstore_sales[[#This Row],[Order Date]])</f>
        <v>12</v>
      </c>
    </row>
    <row r="1158" spans="1:25" x14ac:dyDescent="0.2">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t="str" cm="1">
        <f t="array" ref="V1158">_xlfn.IFS(Suoerstore_sales[[#This Row],[Discount]]&lt;=0.05,"0-5%",Suoerstore_sales[[#This Row],[Discount]]&lt;=0.1,"5-10%",Suoerstore_sales[[#This Row],[Discount]]&lt;=0.2,"10-20%",TRUE,"20%+")</f>
        <v>0-5%</v>
      </c>
      <c r="W1158">
        <f>YEAR(Suoerstore_sales[[#This Row],[Order Date]])</f>
        <v>2014</v>
      </c>
      <c r="X1158" t="str">
        <f>"Q"&amp;ROUNDUP(MONTH(Suoerstore_sales[[#This Row],[Order Date]])/3,0)</f>
        <v>Q4</v>
      </c>
      <c r="Y1158">
        <f>MONTH(Suoerstore_sales[[#This Row],[Order Date]])</f>
        <v>12</v>
      </c>
    </row>
    <row r="1159" spans="1:25" x14ac:dyDescent="0.2">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t="str" cm="1">
        <f t="array" ref="V1159">_xlfn.IFS(Suoerstore_sales[[#This Row],[Discount]]&lt;=0.05,"0-5%",Suoerstore_sales[[#This Row],[Discount]]&lt;=0.1,"5-10%",Suoerstore_sales[[#This Row],[Discount]]&lt;=0.2,"10-20%",TRUE,"20%+")</f>
        <v>0-5%</v>
      </c>
      <c r="W1159">
        <f>YEAR(Suoerstore_sales[[#This Row],[Order Date]])</f>
        <v>2014</v>
      </c>
      <c r="X1159" t="str">
        <f>"Q"&amp;ROUNDUP(MONTH(Suoerstore_sales[[#This Row],[Order Date]])/3,0)</f>
        <v>Q4</v>
      </c>
      <c r="Y1159">
        <f>MONTH(Suoerstore_sales[[#This Row],[Order Date]])</f>
        <v>12</v>
      </c>
    </row>
    <row r="1160" spans="1:25" x14ac:dyDescent="0.2">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t="str" cm="1">
        <f t="array" ref="V1160">_xlfn.IFS(Suoerstore_sales[[#This Row],[Discount]]&lt;=0.05,"0-5%",Suoerstore_sales[[#This Row],[Discount]]&lt;=0.1,"5-10%",Suoerstore_sales[[#This Row],[Discount]]&lt;=0.2,"10-20%",TRUE,"20%+")</f>
        <v>10-20%</v>
      </c>
      <c r="W1160">
        <f>YEAR(Suoerstore_sales[[#This Row],[Order Date]])</f>
        <v>2016</v>
      </c>
      <c r="X1160" t="str">
        <f>"Q"&amp;ROUNDUP(MONTH(Suoerstore_sales[[#This Row],[Order Date]])/3,0)</f>
        <v>Q3</v>
      </c>
      <c r="Y1160">
        <f>MONTH(Suoerstore_sales[[#This Row],[Order Date]])</f>
        <v>7</v>
      </c>
    </row>
    <row r="1161" spans="1:25" x14ac:dyDescent="0.2">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t="str" cm="1">
        <f t="array" ref="V1161">_xlfn.IFS(Suoerstore_sales[[#This Row],[Discount]]&lt;=0.05,"0-5%",Suoerstore_sales[[#This Row],[Discount]]&lt;=0.1,"5-10%",Suoerstore_sales[[#This Row],[Discount]]&lt;=0.2,"10-20%",TRUE,"20%+")</f>
        <v>0-5%</v>
      </c>
      <c r="W1161">
        <f>YEAR(Suoerstore_sales[[#This Row],[Order Date]])</f>
        <v>2017</v>
      </c>
      <c r="X1161" t="str">
        <f>"Q"&amp;ROUNDUP(MONTH(Suoerstore_sales[[#This Row],[Order Date]])/3,0)</f>
        <v>Q2</v>
      </c>
      <c r="Y1161">
        <f>MONTH(Suoerstore_sales[[#This Row],[Order Date]])</f>
        <v>6</v>
      </c>
    </row>
    <row r="1162" spans="1:25" x14ac:dyDescent="0.2">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t="str" cm="1">
        <f t="array" ref="V1162">_xlfn.IFS(Suoerstore_sales[[#This Row],[Discount]]&lt;=0.05,"0-5%",Suoerstore_sales[[#This Row],[Discount]]&lt;=0.1,"5-10%",Suoerstore_sales[[#This Row],[Discount]]&lt;=0.2,"10-20%",TRUE,"20%+")</f>
        <v>0-5%</v>
      </c>
      <c r="W1162">
        <f>YEAR(Suoerstore_sales[[#This Row],[Order Date]])</f>
        <v>2017</v>
      </c>
      <c r="X1162" t="str">
        <f>"Q"&amp;ROUNDUP(MONTH(Suoerstore_sales[[#This Row],[Order Date]])/3,0)</f>
        <v>Q2</v>
      </c>
      <c r="Y1162">
        <f>MONTH(Suoerstore_sales[[#This Row],[Order Date]])</f>
        <v>6</v>
      </c>
    </row>
    <row r="1163" spans="1:25" x14ac:dyDescent="0.2">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t="str" cm="1">
        <f t="array" ref="V1163">_xlfn.IFS(Suoerstore_sales[[#This Row],[Discount]]&lt;=0.05,"0-5%",Suoerstore_sales[[#This Row],[Discount]]&lt;=0.1,"5-10%",Suoerstore_sales[[#This Row],[Discount]]&lt;=0.2,"10-20%",TRUE,"20%+")</f>
        <v>0-5%</v>
      </c>
      <c r="W1163">
        <f>YEAR(Suoerstore_sales[[#This Row],[Order Date]])</f>
        <v>2014</v>
      </c>
      <c r="X1163" t="str">
        <f>"Q"&amp;ROUNDUP(MONTH(Suoerstore_sales[[#This Row],[Order Date]])/3,0)</f>
        <v>Q3</v>
      </c>
      <c r="Y1163">
        <f>MONTH(Suoerstore_sales[[#This Row],[Order Date]])</f>
        <v>9</v>
      </c>
    </row>
    <row r="1164" spans="1:25" x14ac:dyDescent="0.2">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t="str" cm="1">
        <f t="array" ref="V1164">_xlfn.IFS(Suoerstore_sales[[#This Row],[Discount]]&lt;=0.05,"0-5%",Suoerstore_sales[[#This Row],[Discount]]&lt;=0.1,"5-10%",Suoerstore_sales[[#This Row],[Discount]]&lt;=0.2,"10-20%",TRUE,"20%+")</f>
        <v>0-5%</v>
      </c>
      <c r="W1164">
        <f>YEAR(Suoerstore_sales[[#This Row],[Order Date]])</f>
        <v>2014</v>
      </c>
      <c r="X1164" t="str">
        <f>"Q"&amp;ROUNDUP(MONTH(Suoerstore_sales[[#This Row],[Order Date]])/3,0)</f>
        <v>Q1</v>
      </c>
      <c r="Y1164">
        <f>MONTH(Suoerstore_sales[[#This Row],[Order Date]])</f>
        <v>3</v>
      </c>
    </row>
    <row r="1165" spans="1:25" x14ac:dyDescent="0.2">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t="str" cm="1">
        <f t="array" ref="V1165">_xlfn.IFS(Suoerstore_sales[[#This Row],[Discount]]&lt;=0.05,"0-5%",Suoerstore_sales[[#This Row],[Discount]]&lt;=0.1,"5-10%",Suoerstore_sales[[#This Row],[Discount]]&lt;=0.2,"10-20%",TRUE,"20%+")</f>
        <v>10-20%</v>
      </c>
      <c r="W1165">
        <f>YEAR(Suoerstore_sales[[#This Row],[Order Date]])</f>
        <v>2014</v>
      </c>
      <c r="X1165" t="str">
        <f>"Q"&amp;ROUNDUP(MONTH(Suoerstore_sales[[#This Row],[Order Date]])/3,0)</f>
        <v>Q1</v>
      </c>
      <c r="Y1165">
        <f>MONTH(Suoerstore_sales[[#This Row],[Order Date]])</f>
        <v>3</v>
      </c>
    </row>
    <row r="1166" spans="1:25" x14ac:dyDescent="0.2">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t="str" cm="1">
        <f t="array" ref="V1166">_xlfn.IFS(Suoerstore_sales[[#This Row],[Discount]]&lt;=0.05,"0-5%",Suoerstore_sales[[#This Row],[Discount]]&lt;=0.1,"5-10%",Suoerstore_sales[[#This Row],[Discount]]&lt;=0.2,"10-20%",TRUE,"20%+")</f>
        <v>10-20%</v>
      </c>
      <c r="W1166">
        <f>YEAR(Suoerstore_sales[[#This Row],[Order Date]])</f>
        <v>2014</v>
      </c>
      <c r="X1166" t="str">
        <f>"Q"&amp;ROUNDUP(MONTH(Suoerstore_sales[[#This Row],[Order Date]])/3,0)</f>
        <v>Q1</v>
      </c>
      <c r="Y1166">
        <f>MONTH(Suoerstore_sales[[#This Row],[Order Date]])</f>
        <v>3</v>
      </c>
    </row>
    <row r="1167" spans="1:25" x14ac:dyDescent="0.2">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t="str" cm="1">
        <f t="array" ref="V1167">_xlfn.IFS(Suoerstore_sales[[#This Row],[Discount]]&lt;=0.05,"0-5%",Suoerstore_sales[[#This Row],[Discount]]&lt;=0.1,"5-10%",Suoerstore_sales[[#This Row],[Discount]]&lt;=0.2,"10-20%",TRUE,"20%+")</f>
        <v>0-5%</v>
      </c>
      <c r="W1167">
        <f>YEAR(Suoerstore_sales[[#This Row],[Order Date]])</f>
        <v>2014</v>
      </c>
      <c r="X1167" t="str">
        <f>"Q"&amp;ROUNDUP(MONTH(Suoerstore_sales[[#This Row],[Order Date]])/3,0)</f>
        <v>Q2</v>
      </c>
      <c r="Y1167">
        <f>MONTH(Suoerstore_sales[[#This Row],[Order Date]])</f>
        <v>5</v>
      </c>
    </row>
    <row r="1168" spans="1:25" x14ac:dyDescent="0.2">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t="str" cm="1">
        <f t="array" ref="V1168">_xlfn.IFS(Suoerstore_sales[[#This Row],[Discount]]&lt;=0.05,"0-5%",Suoerstore_sales[[#This Row],[Discount]]&lt;=0.1,"5-10%",Suoerstore_sales[[#This Row],[Discount]]&lt;=0.2,"10-20%",TRUE,"20%+")</f>
        <v>0-5%</v>
      </c>
      <c r="W1168">
        <f>YEAR(Suoerstore_sales[[#This Row],[Order Date]])</f>
        <v>2015</v>
      </c>
      <c r="X1168" t="str">
        <f>"Q"&amp;ROUNDUP(MONTH(Suoerstore_sales[[#This Row],[Order Date]])/3,0)</f>
        <v>Q4</v>
      </c>
      <c r="Y1168">
        <f>MONTH(Suoerstore_sales[[#This Row],[Order Date]])</f>
        <v>11</v>
      </c>
    </row>
    <row r="1169" spans="1:25" x14ac:dyDescent="0.2">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t="str" cm="1">
        <f t="array" ref="V1169">_xlfn.IFS(Suoerstore_sales[[#This Row],[Discount]]&lt;=0.05,"0-5%",Suoerstore_sales[[#This Row],[Discount]]&lt;=0.1,"5-10%",Suoerstore_sales[[#This Row],[Discount]]&lt;=0.2,"10-20%",TRUE,"20%+")</f>
        <v>0-5%</v>
      </c>
      <c r="W1169">
        <f>YEAR(Suoerstore_sales[[#This Row],[Order Date]])</f>
        <v>2017</v>
      </c>
      <c r="X1169" t="str">
        <f>"Q"&amp;ROUNDUP(MONTH(Suoerstore_sales[[#This Row],[Order Date]])/3,0)</f>
        <v>Q4</v>
      </c>
      <c r="Y1169">
        <f>MONTH(Suoerstore_sales[[#This Row],[Order Date]])</f>
        <v>12</v>
      </c>
    </row>
    <row r="1170" spans="1:25" x14ac:dyDescent="0.2">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t="str" cm="1">
        <f t="array" ref="V1170">_xlfn.IFS(Suoerstore_sales[[#This Row],[Discount]]&lt;=0.05,"0-5%",Suoerstore_sales[[#This Row],[Discount]]&lt;=0.1,"5-10%",Suoerstore_sales[[#This Row],[Discount]]&lt;=0.2,"10-20%",TRUE,"20%+")</f>
        <v>0-5%</v>
      </c>
      <c r="W1170">
        <f>YEAR(Suoerstore_sales[[#This Row],[Order Date]])</f>
        <v>2017</v>
      </c>
      <c r="X1170" t="str">
        <f>"Q"&amp;ROUNDUP(MONTH(Suoerstore_sales[[#This Row],[Order Date]])/3,0)</f>
        <v>Q4</v>
      </c>
      <c r="Y1170">
        <f>MONTH(Suoerstore_sales[[#This Row],[Order Date]])</f>
        <v>12</v>
      </c>
    </row>
    <row r="1171" spans="1:25" x14ac:dyDescent="0.2">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t="str" cm="1">
        <f t="array" ref="V1171">_xlfn.IFS(Suoerstore_sales[[#This Row],[Discount]]&lt;=0.05,"0-5%",Suoerstore_sales[[#This Row],[Discount]]&lt;=0.1,"5-10%",Suoerstore_sales[[#This Row],[Discount]]&lt;=0.2,"10-20%",TRUE,"20%+")</f>
        <v>0-5%</v>
      </c>
      <c r="W1171">
        <f>YEAR(Suoerstore_sales[[#This Row],[Order Date]])</f>
        <v>2017</v>
      </c>
      <c r="X1171" t="str">
        <f>"Q"&amp;ROUNDUP(MONTH(Suoerstore_sales[[#This Row],[Order Date]])/3,0)</f>
        <v>Q4</v>
      </c>
      <c r="Y1171">
        <f>MONTH(Suoerstore_sales[[#This Row],[Order Date]])</f>
        <v>12</v>
      </c>
    </row>
    <row r="1172" spans="1:25" x14ac:dyDescent="0.2">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t="str" cm="1">
        <f t="array" ref="V1172">_xlfn.IFS(Suoerstore_sales[[#This Row],[Discount]]&lt;=0.05,"0-5%",Suoerstore_sales[[#This Row],[Discount]]&lt;=0.1,"5-10%",Suoerstore_sales[[#This Row],[Discount]]&lt;=0.2,"10-20%",TRUE,"20%+")</f>
        <v>0-5%</v>
      </c>
      <c r="W1172">
        <f>YEAR(Suoerstore_sales[[#This Row],[Order Date]])</f>
        <v>2017</v>
      </c>
      <c r="X1172" t="str">
        <f>"Q"&amp;ROUNDUP(MONTH(Suoerstore_sales[[#This Row],[Order Date]])/3,0)</f>
        <v>Q4</v>
      </c>
      <c r="Y1172">
        <f>MONTH(Suoerstore_sales[[#This Row],[Order Date]])</f>
        <v>12</v>
      </c>
    </row>
    <row r="1173" spans="1:25" x14ac:dyDescent="0.2">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t="str" cm="1">
        <f t="array" ref="V1173">_xlfn.IFS(Suoerstore_sales[[#This Row],[Discount]]&lt;=0.05,"0-5%",Suoerstore_sales[[#This Row],[Discount]]&lt;=0.1,"5-10%",Suoerstore_sales[[#This Row],[Discount]]&lt;=0.2,"10-20%",TRUE,"20%+")</f>
        <v>0-5%</v>
      </c>
      <c r="W1173">
        <f>YEAR(Suoerstore_sales[[#This Row],[Order Date]])</f>
        <v>2014</v>
      </c>
      <c r="X1173" t="str">
        <f>"Q"&amp;ROUNDUP(MONTH(Suoerstore_sales[[#This Row],[Order Date]])/3,0)</f>
        <v>Q1</v>
      </c>
      <c r="Y1173">
        <f>MONTH(Suoerstore_sales[[#This Row],[Order Date]])</f>
        <v>3</v>
      </c>
    </row>
    <row r="1174" spans="1:25" x14ac:dyDescent="0.2">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t="str" cm="1">
        <f t="array" ref="V1174">_xlfn.IFS(Suoerstore_sales[[#This Row],[Discount]]&lt;=0.05,"0-5%",Suoerstore_sales[[#This Row],[Discount]]&lt;=0.1,"5-10%",Suoerstore_sales[[#This Row],[Discount]]&lt;=0.2,"10-20%",TRUE,"20%+")</f>
        <v>10-20%</v>
      </c>
      <c r="W1174">
        <f>YEAR(Suoerstore_sales[[#This Row],[Order Date]])</f>
        <v>2014</v>
      </c>
      <c r="X1174" t="str">
        <f>"Q"&amp;ROUNDUP(MONTH(Suoerstore_sales[[#This Row],[Order Date]])/3,0)</f>
        <v>Q2</v>
      </c>
      <c r="Y1174">
        <f>MONTH(Suoerstore_sales[[#This Row],[Order Date]])</f>
        <v>4</v>
      </c>
    </row>
    <row r="1175" spans="1:25" x14ac:dyDescent="0.2">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t="str" cm="1">
        <f t="array" ref="V1175">_xlfn.IFS(Suoerstore_sales[[#This Row],[Discount]]&lt;=0.05,"0-5%",Suoerstore_sales[[#This Row],[Discount]]&lt;=0.1,"5-10%",Suoerstore_sales[[#This Row],[Discount]]&lt;=0.2,"10-20%",TRUE,"20%+")</f>
        <v>20%+</v>
      </c>
      <c r="W1175">
        <f>YEAR(Suoerstore_sales[[#This Row],[Order Date]])</f>
        <v>2015</v>
      </c>
      <c r="X1175" t="str">
        <f>"Q"&amp;ROUNDUP(MONTH(Suoerstore_sales[[#This Row],[Order Date]])/3,0)</f>
        <v>Q4</v>
      </c>
      <c r="Y1175">
        <f>MONTH(Suoerstore_sales[[#This Row],[Order Date]])</f>
        <v>10</v>
      </c>
    </row>
    <row r="1176" spans="1:25" x14ac:dyDescent="0.2">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t="str" cm="1">
        <f t="array" ref="V1176">_xlfn.IFS(Suoerstore_sales[[#This Row],[Discount]]&lt;=0.05,"0-5%",Suoerstore_sales[[#This Row],[Discount]]&lt;=0.1,"5-10%",Suoerstore_sales[[#This Row],[Discount]]&lt;=0.2,"10-20%",TRUE,"20%+")</f>
        <v>10-20%</v>
      </c>
      <c r="W1176">
        <f>YEAR(Suoerstore_sales[[#This Row],[Order Date]])</f>
        <v>2015</v>
      </c>
      <c r="X1176" t="str">
        <f>"Q"&amp;ROUNDUP(MONTH(Suoerstore_sales[[#This Row],[Order Date]])/3,0)</f>
        <v>Q3</v>
      </c>
      <c r="Y1176">
        <f>MONTH(Suoerstore_sales[[#This Row],[Order Date]])</f>
        <v>8</v>
      </c>
    </row>
    <row r="1177" spans="1:25" x14ac:dyDescent="0.2">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t="str" cm="1">
        <f t="array" ref="V1177">_xlfn.IFS(Suoerstore_sales[[#This Row],[Discount]]&lt;=0.05,"0-5%",Suoerstore_sales[[#This Row],[Discount]]&lt;=0.1,"5-10%",Suoerstore_sales[[#This Row],[Discount]]&lt;=0.2,"10-20%",TRUE,"20%+")</f>
        <v>0-5%</v>
      </c>
      <c r="W1177">
        <f>YEAR(Suoerstore_sales[[#This Row],[Order Date]])</f>
        <v>2016</v>
      </c>
      <c r="X1177" t="str">
        <f>"Q"&amp;ROUNDUP(MONTH(Suoerstore_sales[[#This Row],[Order Date]])/3,0)</f>
        <v>Q3</v>
      </c>
      <c r="Y1177">
        <f>MONTH(Suoerstore_sales[[#This Row],[Order Date]])</f>
        <v>8</v>
      </c>
    </row>
    <row r="1178" spans="1:25" x14ac:dyDescent="0.2">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t="str" cm="1">
        <f t="array" ref="V1178">_xlfn.IFS(Suoerstore_sales[[#This Row],[Discount]]&lt;=0.05,"0-5%",Suoerstore_sales[[#This Row],[Discount]]&lt;=0.1,"5-10%",Suoerstore_sales[[#This Row],[Discount]]&lt;=0.2,"10-20%",TRUE,"20%+")</f>
        <v>0-5%</v>
      </c>
      <c r="W1178">
        <f>YEAR(Suoerstore_sales[[#This Row],[Order Date]])</f>
        <v>2014</v>
      </c>
      <c r="X1178" t="str">
        <f>"Q"&amp;ROUNDUP(MONTH(Suoerstore_sales[[#This Row],[Order Date]])/3,0)</f>
        <v>Q4</v>
      </c>
      <c r="Y1178">
        <f>MONTH(Suoerstore_sales[[#This Row],[Order Date]])</f>
        <v>12</v>
      </c>
    </row>
    <row r="1179" spans="1:25" x14ac:dyDescent="0.2">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t="str" cm="1">
        <f t="array" ref="V1179">_xlfn.IFS(Suoerstore_sales[[#This Row],[Discount]]&lt;=0.05,"0-5%",Suoerstore_sales[[#This Row],[Discount]]&lt;=0.1,"5-10%",Suoerstore_sales[[#This Row],[Discount]]&lt;=0.2,"10-20%",TRUE,"20%+")</f>
        <v>0-5%</v>
      </c>
      <c r="W1179">
        <f>YEAR(Suoerstore_sales[[#This Row],[Order Date]])</f>
        <v>2016</v>
      </c>
      <c r="X1179" t="str">
        <f>"Q"&amp;ROUNDUP(MONTH(Suoerstore_sales[[#This Row],[Order Date]])/3,0)</f>
        <v>Q4</v>
      </c>
      <c r="Y1179">
        <f>MONTH(Suoerstore_sales[[#This Row],[Order Date]])</f>
        <v>12</v>
      </c>
    </row>
    <row r="1180" spans="1:25" x14ac:dyDescent="0.2">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t="str" cm="1">
        <f t="array" ref="V1180">_xlfn.IFS(Suoerstore_sales[[#This Row],[Discount]]&lt;=0.05,"0-5%",Suoerstore_sales[[#This Row],[Discount]]&lt;=0.1,"5-10%",Suoerstore_sales[[#This Row],[Discount]]&lt;=0.2,"10-20%",TRUE,"20%+")</f>
        <v>0-5%</v>
      </c>
      <c r="W1180">
        <f>YEAR(Suoerstore_sales[[#This Row],[Order Date]])</f>
        <v>2016</v>
      </c>
      <c r="X1180" t="str">
        <f>"Q"&amp;ROUNDUP(MONTH(Suoerstore_sales[[#This Row],[Order Date]])/3,0)</f>
        <v>Q4</v>
      </c>
      <c r="Y1180">
        <f>MONTH(Suoerstore_sales[[#This Row],[Order Date]])</f>
        <v>12</v>
      </c>
    </row>
    <row r="1181" spans="1:25" x14ac:dyDescent="0.2">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t="str" cm="1">
        <f t="array" ref="V1181">_xlfn.IFS(Suoerstore_sales[[#This Row],[Discount]]&lt;=0.05,"0-5%",Suoerstore_sales[[#This Row],[Discount]]&lt;=0.1,"5-10%",Suoerstore_sales[[#This Row],[Discount]]&lt;=0.2,"10-20%",TRUE,"20%+")</f>
        <v>10-20%</v>
      </c>
      <c r="W1181">
        <f>YEAR(Suoerstore_sales[[#This Row],[Order Date]])</f>
        <v>2016</v>
      </c>
      <c r="X1181" t="str">
        <f>"Q"&amp;ROUNDUP(MONTH(Suoerstore_sales[[#This Row],[Order Date]])/3,0)</f>
        <v>Q2</v>
      </c>
      <c r="Y1181">
        <f>MONTH(Suoerstore_sales[[#This Row],[Order Date]])</f>
        <v>4</v>
      </c>
    </row>
    <row r="1182" spans="1:25" x14ac:dyDescent="0.2">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t="str" cm="1">
        <f t="array" ref="V1182">_xlfn.IFS(Suoerstore_sales[[#This Row],[Discount]]&lt;=0.05,"0-5%",Suoerstore_sales[[#This Row],[Discount]]&lt;=0.1,"5-10%",Suoerstore_sales[[#This Row],[Discount]]&lt;=0.2,"10-20%",TRUE,"20%+")</f>
        <v>0-5%</v>
      </c>
      <c r="W1182">
        <f>YEAR(Suoerstore_sales[[#This Row],[Order Date]])</f>
        <v>2014</v>
      </c>
      <c r="X1182" t="str">
        <f>"Q"&amp;ROUNDUP(MONTH(Suoerstore_sales[[#This Row],[Order Date]])/3,0)</f>
        <v>Q2</v>
      </c>
      <c r="Y1182">
        <f>MONTH(Suoerstore_sales[[#This Row],[Order Date]])</f>
        <v>6</v>
      </c>
    </row>
    <row r="1183" spans="1:25" x14ac:dyDescent="0.2">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t="str" cm="1">
        <f t="array" ref="V1183">_xlfn.IFS(Suoerstore_sales[[#This Row],[Discount]]&lt;=0.05,"0-5%",Suoerstore_sales[[#This Row],[Discount]]&lt;=0.1,"5-10%",Suoerstore_sales[[#This Row],[Discount]]&lt;=0.2,"10-20%",TRUE,"20%+")</f>
        <v>0-5%</v>
      </c>
      <c r="W1183">
        <f>YEAR(Suoerstore_sales[[#This Row],[Order Date]])</f>
        <v>2014</v>
      </c>
      <c r="X1183" t="str">
        <f>"Q"&amp;ROUNDUP(MONTH(Suoerstore_sales[[#This Row],[Order Date]])/3,0)</f>
        <v>Q2</v>
      </c>
      <c r="Y1183">
        <f>MONTH(Suoerstore_sales[[#This Row],[Order Date]])</f>
        <v>6</v>
      </c>
    </row>
    <row r="1184" spans="1:25" x14ac:dyDescent="0.2">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t="str" cm="1">
        <f t="array" ref="V1184">_xlfn.IFS(Suoerstore_sales[[#This Row],[Discount]]&lt;=0.05,"0-5%",Suoerstore_sales[[#This Row],[Discount]]&lt;=0.1,"5-10%",Suoerstore_sales[[#This Row],[Discount]]&lt;=0.2,"10-20%",TRUE,"20%+")</f>
        <v>10-20%</v>
      </c>
      <c r="W1184">
        <f>YEAR(Suoerstore_sales[[#This Row],[Order Date]])</f>
        <v>2017</v>
      </c>
      <c r="X1184" t="str">
        <f>"Q"&amp;ROUNDUP(MONTH(Suoerstore_sales[[#This Row],[Order Date]])/3,0)</f>
        <v>Q1</v>
      </c>
      <c r="Y1184">
        <f>MONTH(Suoerstore_sales[[#This Row],[Order Date]])</f>
        <v>1</v>
      </c>
    </row>
    <row r="1185" spans="1:25" x14ac:dyDescent="0.2">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t="str" cm="1">
        <f t="array" ref="V1185">_xlfn.IFS(Suoerstore_sales[[#This Row],[Discount]]&lt;=0.05,"0-5%",Suoerstore_sales[[#This Row],[Discount]]&lt;=0.1,"5-10%",Suoerstore_sales[[#This Row],[Discount]]&lt;=0.2,"10-20%",TRUE,"20%+")</f>
        <v>10-20%</v>
      </c>
      <c r="W1185">
        <f>YEAR(Suoerstore_sales[[#This Row],[Order Date]])</f>
        <v>2017</v>
      </c>
      <c r="X1185" t="str">
        <f>"Q"&amp;ROUNDUP(MONTH(Suoerstore_sales[[#This Row],[Order Date]])/3,0)</f>
        <v>Q1</v>
      </c>
      <c r="Y1185">
        <f>MONTH(Suoerstore_sales[[#This Row],[Order Date]])</f>
        <v>1</v>
      </c>
    </row>
    <row r="1186" spans="1:25" x14ac:dyDescent="0.2">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t="str" cm="1">
        <f t="array" ref="V1186">_xlfn.IFS(Suoerstore_sales[[#This Row],[Discount]]&lt;=0.05,"0-5%",Suoerstore_sales[[#This Row],[Discount]]&lt;=0.1,"5-10%",Suoerstore_sales[[#This Row],[Discount]]&lt;=0.2,"10-20%",TRUE,"20%+")</f>
        <v>10-20%</v>
      </c>
      <c r="W1186">
        <f>YEAR(Suoerstore_sales[[#This Row],[Order Date]])</f>
        <v>2014</v>
      </c>
      <c r="X1186" t="str">
        <f>"Q"&amp;ROUNDUP(MONTH(Suoerstore_sales[[#This Row],[Order Date]])/3,0)</f>
        <v>Q4</v>
      </c>
      <c r="Y1186">
        <f>MONTH(Suoerstore_sales[[#This Row],[Order Date]])</f>
        <v>11</v>
      </c>
    </row>
    <row r="1187" spans="1:25" x14ac:dyDescent="0.2">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t="str" cm="1">
        <f t="array" ref="V1187">_xlfn.IFS(Suoerstore_sales[[#This Row],[Discount]]&lt;=0.05,"0-5%",Suoerstore_sales[[#This Row],[Discount]]&lt;=0.1,"5-10%",Suoerstore_sales[[#This Row],[Discount]]&lt;=0.2,"10-20%",TRUE,"20%+")</f>
        <v>0-5%</v>
      </c>
      <c r="W1187">
        <f>YEAR(Suoerstore_sales[[#This Row],[Order Date]])</f>
        <v>2014</v>
      </c>
      <c r="X1187" t="str">
        <f>"Q"&amp;ROUNDUP(MONTH(Suoerstore_sales[[#This Row],[Order Date]])/3,0)</f>
        <v>Q4</v>
      </c>
      <c r="Y1187">
        <f>MONTH(Suoerstore_sales[[#This Row],[Order Date]])</f>
        <v>11</v>
      </c>
    </row>
    <row r="1188" spans="1:25" x14ac:dyDescent="0.2">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t="str" cm="1">
        <f t="array" ref="V1188">_xlfn.IFS(Suoerstore_sales[[#This Row],[Discount]]&lt;=0.05,"0-5%",Suoerstore_sales[[#This Row],[Discount]]&lt;=0.1,"5-10%",Suoerstore_sales[[#This Row],[Discount]]&lt;=0.2,"10-20%",TRUE,"20%+")</f>
        <v>0-5%</v>
      </c>
      <c r="W1188">
        <f>YEAR(Suoerstore_sales[[#This Row],[Order Date]])</f>
        <v>2014</v>
      </c>
      <c r="X1188" t="str">
        <f>"Q"&amp;ROUNDUP(MONTH(Suoerstore_sales[[#This Row],[Order Date]])/3,0)</f>
        <v>Q4</v>
      </c>
      <c r="Y1188">
        <f>MONTH(Suoerstore_sales[[#This Row],[Order Date]])</f>
        <v>11</v>
      </c>
    </row>
    <row r="1189" spans="1:25" x14ac:dyDescent="0.2">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t="str" cm="1">
        <f t="array" ref="V1189">_xlfn.IFS(Suoerstore_sales[[#This Row],[Discount]]&lt;=0.05,"0-5%",Suoerstore_sales[[#This Row],[Discount]]&lt;=0.1,"5-10%",Suoerstore_sales[[#This Row],[Discount]]&lt;=0.2,"10-20%",TRUE,"20%+")</f>
        <v>0-5%</v>
      </c>
      <c r="W1189">
        <f>YEAR(Suoerstore_sales[[#This Row],[Order Date]])</f>
        <v>2014</v>
      </c>
      <c r="X1189" t="str">
        <f>"Q"&amp;ROUNDUP(MONTH(Suoerstore_sales[[#This Row],[Order Date]])/3,0)</f>
        <v>Q4</v>
      </c>
      <c r="Y1189">
        <f>MONTH(Suoerstore_sales[[#This Row],[Order Date]])</f>
        <v>11</v>
      </c>
    </row>
    <row r="1190" spans="1:25" x14ac:dyDescent="0.2">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t="str" cm="1">
        <f t="array" ref="V1190">_xlfn.IFS(Suoerstore_sales[[#This Row],[Discount]]&lt;=0.05,"0-5%",Suoerstore_sales[[#This Row],[Discount]]&lt;=0.1,"5-10%",Suoerstore_sales[[#This Row],[Discount]]&lt;=0.2,"10-20%",TRUE,"20%+")</f>
        <v>0-5%</v>
      </c>
      <c r="W1190">
        <f>YEAR(Suoerstore_sales[[#This Row],[Order Date]])</f>
        <v>2017</v>
      </c>
      <c r="X1190" t="str">
        <f>"Q"&amp;ROUNDUP(MONTH(Suoerstore_sales[[#This Row],[Order Date]])/3,0)</f>
        <v>Q1</v>
      </c>
      <c r="Y1190">
        <f>MONTH(Suoerstore_sales[[#This Row],[Order Date]])</f>
        <v>2</v>
      </c>
    </row>
    <row r="1191" spans="1:25" x14ac:dyDescent="0.2">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t="str" cm="1">
        <f t="array" ref="V1191">_xlfn.IFS(Suoerstore_sales[[#This Row],[Discount]]&lt;=0.05,"0-5%",Suoerstore_sales[[#This Row],[Discount]]&lt;=0.1,"5-10%",Suoerstore_sales[[#This Row],[Discount]]&lt;=0.2,"10-20%",TRUE,"20%+")</f>
        <v>10-20%</v>
      </c>
      <c r="W1191">
        <f>YEAR(Suoerstore_sales[[#This Row],[Order Date]])</f>
        <v>2017</v>
      </c>
      <c r="X1191" t="str">
        <f>"Q"&amp;ROUNDUP(MONTH(Suoerstore_sales[[#This Row],[Order Date]])/3,0)</f>
        <v>Q1</v>
      </c>
      <c r="Y1191">
        <f>MONTH(Suoerstore_sales[[#This Row],[Order Date]])</f>
        <v>2</v>
      </c>
    </row>
    <row r="1192" spans="1:25" x14ac:dyDescent="0.2">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t="str" cm="1">
        <f t="array" ref="V1192">_xlfn.IFS(Suoerstore_sales[[#This Row],[Discount]]&lt;=0.05,"0-5%",Suoerstore_sales[[#This Row],[Discount]]&lt;=0.1,"5-10%",Suoerstore_sales[[#This Row],[Discount]]&lt;=0.2,"10-20%",TRUE,"20%+")</f>
        <v>10-20%</v>
      </c>
      <c r="W1192">
        <f>YEAR(Suoerstore_sales[[#This Row],[Order Date]])</f>
        <v>2017</v>
      </c>
      <c r="X1192" t="str">
        <f>"Q"&amp;ROUNDUP(MONTH(Suoerstore_sales[[#This Row],[Order Date]])/3,0)</f>
        <v>Q1</v>
      </c>
      <c r="Y1192">
        <f>MONTH(Suoerstore_sales[[#This Row],[Order Date]])</f>
        <v>2</v>
      </c>
    </row>
    <row r="1193" spans="1:25" x14ac:dyDescent="0.2">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t="str" cm="1">
        <f t="array" ref="V1193">_xlfn.IFS(Suoerstore_sales[[#This Row],[Discount]]&lt;=0.05,"0-5%",Suoerstore_sales[[#This Row],[Discount]]&lt;=0.1,"5-10%",Suoerstore_sales[[#This Row],[Discount]]&lt;=0.2,"10-20%",TRUE,"20%+")</f>
        <v>0-5%</v>
      </c>
      <c r="W1193">
        <f>YEAR(Suoerstore_sales[[#This Row],[Order Date]])</f>
        <v>2017</v>
      </c>
      <c r="X1193" t="str">
        <f>"Q"&amp;ROUNDUP(MONTH(Suoerstore_sales[[#This Row],[Order Date]])/3,0)</f>
        <v>Q1</v>
      </c>
      <c r="Y1193">
        <f>MONTH(Suoerstore_sales[[#This Row],[Order Date]])</f>
        <v>2</v>
      </c>
    </row>
    <row r="1194" spans="1:25" x14ac:dyDescent="0.2">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t="str" cm="1">
        <f t="array" ref="V1194">_xlfn.IFS(Suoerstore_sales[[#This Row],[Discount]]&lt;=0.05,"0-5%",Suoerstore_sales[[#This Row],[Discount]]&lt;=0.1,"5-10%",Suoerstore_sales[[#This Row],[Discount]]&lt;=0.2,"10-20%",TRUE,"20%+")</f>
        <v>0-5%</v>
      </c>
      <c r="W1194">
        <f>YEAR(Suoerstore_sales[[#This Row],[Order Date]])</f>
        <v>2017</v>
      </c>
      <c r="X1194" t="str">
        <f>"Q"&amp;ROUNDUP(MONTH(Suoerstore_sales[[#This Row],[Order Date]])/3,0)</f>
        <v>Q1</v>
      </c>
      <c r="Y1194">
        <f>MONTH(Suoerstore_sales[[#This Row],[Order Date]])</f>
        <v>2</v>
      </c>
    </row>
    <row r="1195" spans="1:25" x14ac:dyDescent="0.2">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t="str" cm="1">
        <f t="array" ref="V1195">_xlfn.IFS(Suoerstore_sales[[#This Row],[Discount]]&lt;=0.05,"0-5%",Suoerstore_sales[[#This Row],[Discount]]&lt;=0.1,"5-10%",Suoerstore_sales[[#This Row],[Discount]]&lt;=0.2,"10-20%",TRUE,"20%+")</f>
        <v>10-20%</v>
      </c>
      <c r="W1195">
        <f>YEAR(Suoerstore_sales[[#This Row],[Order Date]])</f>
        <v>2015</v>
      </c>
      <c r="X1195" t="str">
        <f>"Q"&amp;ROUNDUP(MONTH(Suoerstore_sales[[#This Row],[Order Date]])/3,0)</f>
        <v>Q3</v>
      </c>
      <c r="Y1195">
        <f>MONTH(Suoerstore_sales[[#This Row],[Order Date]])</f>
        <v>9</v>
      </c>
    </row>
    <row r="1196" spans="1:25" x14ac:dyDescent="0.2">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t="str" cm="1">
        <f t="array" ref="V1196">_xlfn.IFS(Suoerstore_sales[[#This Row],[Discount]]&lt;=0.05,"0-5%",Suoerstore_sales[[#This Row],[Discount]]&lt;=0.1,"5-10%",Suoerstore_sales[[#This Row],[Discount]]&lt;=0.2,"10-20%",TRUE,"20%+")</f>
        <v>10-20%</v>
      </c>
      <c r="W1196">
        <f>YEAR(Suoerstore_sales[[#This Row],[Order Date]])</f>
        <v>2015</v>
      </c>
      <c r="X1196" t="str">
        <f>"Q"&amp;ROUNDUP(MONTH(Suoerstore_sales[[#This Row],[Order Date]])/3,0)</f>
        <v>Q3</v>
      </c>
      <c r="Y1196">
        <f>MONTH(Suoerstore_sales[[#This Row],[Order Date]])</f>
        <v>9</v>
      </c>
    </row>
    <row r="1197" spans="1:25" x14ac:dyDescent="0.2">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t="str" cm="1">
        <f t="array" ref="V1197">_xlfn.IFS(Suoerstore_sales[[#This Row],[Discount]]&lt;=0.05,"0-5%",Suoerstore_sales[[#This Row],[Discount]]&lt;=0.1,"5-10%",Suoerstore_sales[[#This Row],[Discount]]&lt;=0.2,"10-20%",TRUE,"20%+")</f>
        <v>10-20%</v>
      </c>
      <c r="W1197">
        <f>YEAR(Suoerstore_sales[[#This Row],[Order Date]])</f>
        <v>2015</v>
      </c>
      <c r="X1197" t="str">
        <f>"Q"&amp;ROUNDUP(MONTH(Suoerstore_sales[[#This Row],[Order Date]])/3,0)</f>
        <v>Q3</v>
      </c>
      <c r="Y1197">
        <f>MONTH(Suoerstore_sales[[#This Row],[Order Date]])</f>
        <v>9</v>
      </c>
    </row>
    <row r="1198" spans="1:25" x14ac:dyDescent="0.2">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t="str" cm="1">
        <f t="array" ref="V1198">_xlfn.IFS(Suoerstore_sales[[#This Row],[Discount]]&lt;=0.05,"0-5%",Suoerstore_sales[[#This Row],[Discount]]&lt;=0.1,"5-10%",Suoerstore_sales[[#This Row],[Discount]]&lt;=0.2,"10-20%",TRUE,"20%+")</f>
        <v>10-20%</v>
      </c>
      <c r="W1198">
        <f>YEAR(Suoerstore_sales[[#This Row],[Order Date]])</f>
        <v>2015</v>
      </c>
      <c r="X1198" t="str">
        <f>"Q"&amp;ROUNDUP(MONTH(Suoerstore_sales[[#This Row],[Order Date]])/3,0)</f>
        <v>Q3</v>
      </c>
      <c r="Y1198">
        <f>MONTH(Suoerstore_sales[[#This Row],[Order Date]])</f>
        <v>9</v>
      </c>
    </row>
    <row r="1199" spans="1:25" x14ac:dyDescent="0.2">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t="str" cm="1">
        <f t="array" ref="V1199">_xlfn.IFS(Suoerstore_sales[[#This Row],[Discount]]&lt;=0.05,"0-5%",Suoerstore_sales[[#This Row],[Discount]]&lt;=0.1,"5-10%",Suoerstore_sales[[#This Row],[Discount]]&lt;=0.2,"10-20%",TRUE,"20%+")</f>
        <v>10-20%</v>
      </c>
      <c r="W1199">
        <f>YEAR(Suoerstore_sales[[#This Row],[Order Date]])</f>
        <v>2016</v>
      </c>
      <c r="X1199" t="str">
        <f>"Q"&amp;ROUNDUP(MONTH(Suoerstore_sales[[#This Row],[Order Date]])/3,0)</f>
        <v>Q2</v>
      </c>
      <c r="Y1199">
        <f>MONTH(Suoerstore_sales[[#This Row],[Order Date]])</f>
        <v>4</v>
      </c>
    </row>
    <row r="1200" spans="1:25" x14ac:dyDescent="0.2">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t="str" cm="1">
        <f t="array" ref="V1200">_xlfn.IFS(Suoerstore_sales[[#This Row],[Discount]]&lt;=0.05,"0-5%",Suoerstore_sales[[#This Row],[Discount]]&lt;=0.1,"5-10%",Suoerstore_sales[[#This Row],[Discount]]&lt;=0.2,"10-20%",TRUE,"20%+")</f>
        <v>20%+</v>
      </c>
      <c r="W1200">
        <f>YEAR(Suoerstore_sales[[#This Row],[Order Date]])</f>
        <v>2016</v>
      </c>
      <c r="X1200" t="str">
        <f>"Q"&amp;ROUNDUP(MONTH(Suoerstore_sales[[#This Row],[Order Date]])/3,0)</f>
        <v>Q2</v>
      </c>
      <c r="Y1200">
        <f>MONTH(Suoerstore_sales[[#This Row],[Order Date]])</f>
        <v>4</v>
      </c>
    </row>
    <row r="1201" spans="1:25" x14ac:dyDescent="0.2">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t="str" cm="1">
        <f t="array" ref="V1201">_xlfn.IFS(Suoerstore_sales[[#This Row],[Discount]]&lt;=0.05,"0-5%",Suoerstore_sales[[#This Row],[Discount]]&lt;=0.1,"5-10%",Suoerstore_sales[[#This Row],[Discount]]&lt;=0.2,"10-20%",TRUE,"20%+")</f>
        <v>20%+</v>
      </c>
      <c r="W1201">
        <f>YEAR(Suoerstore_sales[[#This Row],[Order Date]])</f>
        <v>2016</v>
      </c>
      <c r="X1201" t="str">
        <f>"Q"&amp;ROUNDUP(MONTH(Suoerstore_sales[[#This Row],[Order Date]])/3,0)</f>
        <v>Q2</v>
      </c>
      <c r="Y1201">
        <f>MONTH(Suoerstore_sales[[#This Row],[Order Date]])</f>
        <v>4</v>
      </c>
    </row>
    <row r="1202" spans="1:25" x14ac:dyDescent="0.2">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t="str" cm="1">
        <f t="array" ref="V1202">_xlfn.IFS(Suoerstore_sales[[#This Row],[Discount]]&lt;=0.05,"0-5%",Suoerstore_sales[[#This Row],[Discount]]&lt;=0.1,"5-10%",Suoerstore_sales[[#This Row],[Discount]]&lt;=0.2,"10-20%",TRUE,"20%+")</f>
        <v>10-20%</v>
      </c>
      <c r="W1202">
        <f>YEAR(Suoerstore_sales[[#This Row],[Order Date]])</f>
        <v>2016</v>
      </c>
      <c r="X1202" t="str">
        <f>"Q"&amp;ROUNDUP(MONTH(Suoerstore_sales[[#This Row],[Order Date]])/3,0)</f>
        <v>Q3</v>
      </c>
      <c r="Y1202">
        <f>MONTH(Suoerstore_sales[[#This Row],[Order Date]])</f>
        <v>7</v>
      </c>
    </row>
    <row r="1203" spans="1:25" x14ac:dyDescent="0.2">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t="str" cm="1">
        <f t="array" ref="V1203">_xlfn.IFS(Suoerstore_sales[[#This Row],[Discount]]&lt;=0.05,"0-5%",Suoerstore_sales[[#This Row],[Discount]]&lt;=0.1,"5-10%",Suoerstore_sales[[#This Row],[Discount]]&lt;=0.2,"10-20%",TRUE,"20%+")</f>
        <v>20%+</v>
      </c>
      <c r="W1203">
        <f>YEAR(Suoerstore_sales[[#This Row],[Order Date]])</f>
        <v>2016</v>
      </c>
      <c r="X1203" t="str">
        <f>"Q"&amp;ROUNDUP(MONTH(Suoerstore_sales[[#This Row],[Order Date]])/3,0)</f>
        <v>Q3</v>
      </c>
      <c r="Y1203">
        <f>MONTH(Suoerstore_sales[[#This Row],[Order Date]])</f>
        <v>7</v>
      </c>
    </row>
    <row r="1204" spans="1:25" x14ac:dyDescent="0.2">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t="str" cm="1">
        <f t="array" ref="V1204">_xlfn.IFS(Suoerstore_sales[[#This Row],[Discount]]&lt;=0.05,"0-5%",Suoerstore_sales[[#This Row],[Discount]]&lt;=0.1,"5-10%",Suoerstore_sales[[#This Row],[Discount]]&lt;=0.2,"10-20%",TRUE,"20%+")</f>
        <v>10-20%</v>
      </c>
      <c r="W1204">
        <f>YEAR(Suoerstore_sales[[#This Row],[Order Date]])</f>
        <v>2016</v>
      </c>
      <c r="X1204" t="str">
        <f>"Q"&amp;ROUNDUP(MONTH(Suoerstore_sales[[#This Row],[Order Date]])/3,0)</f>
        <v>Q3</v>
      </c>
      <c r="Y1204">
        <f>MONTH(Suoerstore_sales[[#This Row],[Order Date]])</f>
        <v>7</v>
      </c>
    </row>
    <row r="1205" spans="1:25" x14ac:dyDescent="0.2">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t="str" cm="1">
        <f t="array" ref="V1205">_xlfn.IFS(Suoerstore_sales[[#This Row],[Discount]]&lt;=0.05,"0-5%",Suoerstore_sales[[#This Row],[Discount]]&lt;=0.1,"5-10%",Suoerstore_sales[[#This Row],[Discount]]&lt;=0.2,"10-20%",TRUE,"20%+")</f>
        <v>10-20%</v>
      </c>
      <c r="W1205">
        <f>YEAR(Suoerstore_sales[[#This Row],[Order Date]])</f>
        <v>2016</v>
      </c>
      <c r="X1205" t="str">
        <f>"Q"&amp;ROUNDUP(MONTH(Suoerstore_sales[[#This Row],[Order Date]])/3,0)</f>
        <v>Q3</v>
      </c>
      <c r="Y1205">
        <f>MONTH(Suoerstore_sales[[#This Row],[Order Date]])</f>
        <v>7</v>
      </c>
    </row>
    <row r="1206" spans="1:25" x14ac:dyDescent="0.2">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t="str" cm="1">
        <f t="array" ref="V1206">_xlfn.IFS(Suoerstore_sales[[#This Row],[Discount]]&lt;=0.05,"0-5%",Suoerstore_sales[[#This Row],[Discount]]&lt;=0.1,"5-10%",Suoerstore_sales[[#This Row],[Discount]]&lt;=0.2,"10-20%",TRUE,"20%+")</f>
        <v>10-20%</v>
      </c>
      <c r="W1206">
        <f>YEAR(Suoerstore_sales[[#This Row],[Order Date]])</f>
        <v>2016</v>
      </c>
      <c r="X1206" t="str">
        <f>"Q"&amp;ROUNDUP(MONTH(Suoerstore_sales[[#This Row],[Order Date]])/3,0)</f>
        <v>Q3</v>
      </c>
      <c r="Y1206">
        <f>MONTH(Suoerstore_sales[[#This Row],[Order Date]])</f>
        <v>7</v>
      </c>
    </row>
    <row r="1207" spans="1:25" x14ac:dyDescent="0.2">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t="str" cm="1">
        <f t="array" ref="V1207">_xlfn.IFS(Suoerstore_sales[[#This Row],[Discount]]&lt;=0.05,"0-5%",Suoerstore_sales[[#This Row],[Discount]]&lt;=0.1,"5-10%",Suoerstore_sales[[#This Row],[Discount]]&lt;=0.2,"10-20%",TRUE,"20%+")</f>
        <v>10-20%</v>
      </c>
      <c r="W1207">
        <f>YEAR(Suoerstore_sales[[#This Row],[Order Date]])</f>
        <v>2017</v>
      </c>
      <c r="X1207" t="str">
        <f>"Q"&amp;ROUNDUP(MONTH(Suoerstore_sales[[#This Row],[Order Date]])/3,0)</f>
        <v>Q3</v>
      </c>
      <c r="Y1207">
        <f>MONTH(Suoerstore_sales[[#This Row],[Order Date]])</f>
        <v>8</v>
      </c>
    </row>
    <row r="1208" spans="1:25" x14ac:dyDescent="0.2">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t="str" cm="1">
        <f t="array" ref="V1208">_xlfn.IFS(Suoerstore_sales[[#This Row],[Discount]]&lt;=0.05,"0-5%",Suoerstore_sales[[#This Row],[Discount]]&lt;=0.1,"5-10%",Suoerstore_sales[[#This Row],[Discount]]&lt;=0.2,"10-20%",TRUE,"20%+")</f>
        <v>0-5%</v>
      </c>
      <c r="W1208">
        <f>YEAR(Suoerstore_sales[[#This Row],[Order Date]])</f>
        <v>2016</v>
      </c>
      <c r="X1208" t="str">
        <f>"Q"&amp;ROUNDUP(MONTH(Suoerstore_sales[[#This Row],[Order Date]])/3,0)</f>
        <v>Q3</v>
      </c>
      <c r="Y1208">
        <f>MONTH(Suoerstore_sales[[#This Row],[Order Date]])</f>
        <v>7</v>
      </c>
    </row>
    <row r="1209" spans="1:25" x14ac:dyDescent="0.2">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t="str" cm="1">
        <f t="array" ref="V1209">_xlfn.IFS(Suoerstore_sales[[#This Row],[Discount]]&lt;=0.05,"0-5%",Suoerstore_sales[[#This Row],[Discount]]&lt;=0.1,"5-10%",Suoerstore_sales[[#This Row],[Discount]]&lt;=0.2,"10-20%",TRUE,"20%+")</f>
        <v>10-20%</v>
      </c>
      <c r="W1209">
        <f>YEAR(Suoerstore_sales[[#This Row],[Order Date]])</f>
        <v>2016</v>
      </c>
      <c r="X1209" t="str">
        <f>"Q"&amp;ROUNDUP(MONTH(Suoerstore_sales[[#This Row],[Order Date]])/3,0)</f>
        <v>Q3</v>
      </c>
      <c r="Y1209">
        <f>MONTH(Suoerstore_sales[[#This Row],[Order Date]])</f>
        <v>7</v>
      </c>
    </row>
    <row r="1210" spans="1:25" x14ac:dyDescent="0.2">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t="str" cm="1">
        <f t="array" ref="V1210">_xlfn.IFS(Suoerstore_sales[[#This Row],[Discount]]&lt;=0.05,"0-5%",Suoerstore_sales[[#This Row],[Discount]]&lt;=0.1,"5-10%",Suoerstore_sales[[#This Row],[Discount]]&lt;=0.2,"10-20%",TRUE,"20%+")</f>
        <v>0-5%</v>
      </c>
      <c r="W1210">
        <f>YEAR(Suoerstore_sales[[#This Row],[Order Date]])</f>
        <v>2016</v>
      </c>
      <c r="X1210" t="str">
        <f>"Q"&amp;ROUNDUP(MONTH(Suoerstore_sales[[#This Row],[Order Date]])/3,0)</f>
        <v>Q3</v>
      </c>
      <c r="Y1210">
        <f>MONTH(Suoerstore_sales[[#This Row],[Order Date]])</f>
        <v>7</v>
      </c>
    </row>
    <row r="1211" spans="1:25" x14ac:dyDescent="0.2">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t="str" cm="1">
        <f t="array" ref="V1211">_xlfn.IFS(Suoerstore_sales[[#This Row],[Discount]]&lt;=0.05,"0-5%",Suoerstore_sales[[#This Row],[Discount]]&lt;=0.1,"5-10%",Suoerstore_sales[[#This Row],[Discount]]&lt;=0.2,"10-20%",TRUE,"20%+")</f>
        <v>0-5%</v>
      </c>
      <c r="W1211">
        <f>YEAR(Suoerstore_sales[[#This Row],[Order Date]])</f>
        <v>2016</v>
      </c>
      <c r="X1211" t="str">
        <f>"Q"&amp;ROUNDUP(MONTH(Suoerstore_sales[[#This Row],[Order Date]])/3,0)</f>
        <v>Q3</v>
      </c>
      <c r="Y1211">
        <f>MONTH(Suoerstore_sales[[#This Row],[Order Date]])</f>
        <v>7</v>
      </c>
    </row>
    <row r="1212" spans="1:25" x14ac:dyDescent="0.2">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t="str" cm="1">
        <f t="array" ref="V1212">_xlfn.IFS(Suoerstore_sales[[#This Row],[Discount]]&lt;=0.05,"0-5%",Suoerstore_sales[[#This Row],[Discount]]&lt;=0.1,"5-10%",Suoerstore_sales[[#This Row],[Discount]]&lt;=0.2,"10-20%",TRUE,"20%+")</f>
        <v>10-20%</v>
      </c>
      <c r="W1212">
        <f>YEAR(Suoerstore_sales[[#This Row],[Order Date]])</f>
        <v>2016</v>
      </c>
      <c r="X1212" t="str">
        <f>"Q"&amp;ROUNDUP(MONTH(Suoerstore_sales[[#This Row],[Order Date]])/3,0)</f>
        <v>Q3</v>
      </c>
      <c r="Y1212">
        <f>MONTH(Suoerstore_sales[[#This Row],[Order Date]])</f>
        <v>7</v>
      </c>
    </row>
    <row r="1213" spans="1:25" x14ac:dyDescent="0.2">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t="str" cm="1">
        <f t="array" ref="V1213">_xlfn.IFS(Suoerstore_sales[[#This Row],[Discount]]&lt;=0.05,"0-5%",Suoerstore_sales[[#This Row],[Discount]]&lt;=0.1,"5-10%",Suoerstore_sales[[#This Row],[Discount]]&lt;=0.2,"10-20%",TRUE,"20%+")</f>
        <v>10-20%</v>
      </c>
      <c r="W1213">
        <f>YEAR(Suoerstore_sales[[#This Row],[Order Date]])</f>
        <v>2016</v>
      </c>
      <c r="X1213" t="str">
        <f>"Q"&amp;ROUNDUP(MONTH(Suoerstore_sales[[#This Row],[Order Date]])/3,0)</f>
        <v>Q3</v>
      </c>
      <c r="Y1213">
        <f>MONTH(Suoerstore_sales[[#This Row],[Order Date]])</f>
        <v>7</v>
      </c>
    </row>
    <row r="1214" spans="1:25" x14ac:dyDescent="0.2">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t="str" cm="1">
        <f t="array" ref="V1214">_xlfn.IFS(Suoerstore_sales[[#This Row],[Discount]]&lt;=0.05,"0-5%",Suoerstore_sales[[#This Row],[Discount]]&lt;=0.1,"5-10%",Suoerstore_sales[[#This Row],[Discount]]&lt;=0.2,"10-20%",TRUE,"20%+")</f>
        <v>20%+</v>
      </c>
      <c r="W1214">
        <f>YEAR(Suoerstore_sales[[#This Row],[Order Date]])</f>
        <v>2017</v>
      </c>
      <c r="X1214" t="str">
        <f>"Q"&amp;ROUNDUP(MONTH(Suoerstore_sales[[#This Row],[Order Date]])/3,0)</f>
        <v>Q3</v>
      </c>
      <c r="Y1214">
        <f>MONTH(Suoerstore_sales[[#This Row],[Order Date]])</f>
        <v>9</v>
      </c>
    </row>
    <row r="1215" spans="1:25" x14ac:dyDescent="0.2">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t="str" cm="1">
        <f t="array" ref="V1215">_xlfn.IFS(Suoerstore_sales[[#This Row],[Discount]]&lt;=0.05,"0-5%",Suoerstore_sales[[#This Row],[Discount]]&lt;=0.1,"5-10%",Suoerstore_sales[[#This Row],[Discount]]&lt;=0.2,"10-20%",TRUE,"20%+")</f>
        <v>20%+</v>
      </c>
      <c r="W1215">
        <f>YEAR(Suoerstore_sales[[#This Row],[Order Date]])</f>
        <v>2017</v>
      </c>
      <c r="X1215" t="str">
        <f>"Q"&amp;ROUNDUP(MONTH(Suoerstore_sales[[#This Row],[Order Date]])/3,0)</f>
        <v>Q3</v>
      </c>
      <c r="Y1215">
        <f>MONTH(Suoerstore_sales[[#This Row],[Order Date]])</f>
        <v>9</v>
      </c>
    </row>
    <row r="1216" spans="1:25" x14ac:dyDescent="0.2">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t="str" cm="1">
        <f t="array" ref="V1216">_xlfn.IFS(Suoerstore_sales[[#This Row],[Discount]]&lt;=0.05,"0-5%",Suoerstore_sales[[#This Row],[Discount]]&lt;=0.1,"5-10%",Suoerstore_sales[[#This Row],[Discount]]&lt;=0.2,"10-20%",TRUE,"20%+")</f>
        <v>20%+</v>
      </c>
      <c r="W1216">
        <f>YEAR(Suoerstore_sales[[#This Row],[Order Date]])</f>
        <v>2017</v>
      </c>
      <c r="X1216" t="str">
        <f>"Q"&amp;ROUNDUP(MONTH(Suoerstore_sales[[#This Row],[Order Date]])/3,0)</f>
        <v>Q3</v>
      </c>
      <c r="Y1216">
        <f>MONTH(Suoerstore_sales[[#This Row],[Order Date]])</f>
        <v>9</v>
      </c>
    </row>
    <row r="1217" spans="1:25" x14ac:dyDescent="0.2">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t="str" cm="1">
        <f t="array" ref="V1217">_xlfn.IFS(Suoerstore_sales[[#This Row],[Discount]]&lt;=0.05,"0-5%",Suoerstore_sales[[#This Row],[Discount]]&lt;=0.1,"5-10%",Suoerstore_sales[[#This Row],[Discount]]&lt;=0.2,"10-20%",TRUE,"20%+")</f>
        <v>10-20%</v>
      </c>
      <c r="W1217">
        <f>YEAR(Suoerstore_sales[[#This Row],[Order Date]])</f>
        <v>2017</v>
      </c>
      <c r="X1217" t="str">
        <f>"Q"&amp;ROUNDUP(MONTH(Suoerstore_sales[[#This Row],[Order Date]])/3,0)</f>
        <v>Q3</v>
      </c>
      <c r="Y1217">
        <f>MONTH(Suoerstore_sales[[#This Row],[Order Date]])</f>
        <v>9</v>
      </c>
    </row>
    <row r="1218" spans="1:25" x14ac:dyDescent="0.2">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t="str" cm="1">
        <f t="array" ref="V1218">_xlfn.IFS(Suoerstore_sales[[#This Row],[Discount]]&lt;=0.05,"0-5%",Suoerstore_sales[[#This Row],[Discount]]&lt;=0.1,"5-10%",Suoerstore_sales[[#This Row],[Discount]]&lt;=0.2,"10-20%",TRUE,"20%+")</f>
        <v>10-20%</v>
      </c>
      <c r="W1218">
        <f>YEAR(Suoerstore_sales[[#This Row],[Order Date]])</f>
        <v>2017</v>
      </c>
      <c r="X1218" t="str">
        <f>"Q"&amp;ROUNDUP(MONTH(Suoerstore_sales[[#This Row],[Order Date]])/3,0)</f>
        <v>Q3</v>
      </c>
      <c r="Y1218">
        <f>MONTH(Suoerstore_sales[[#This Row],[Order Date]])</f>
        <v>9</v>
      </c>
    </row>
    <row r="1219" spans="1:25" x14ac:dyDescent="0.2">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t="str" cm="1">
        <f t="array" ref="V1219">_xlfn.IFS(Suoerstore_sales[[#This Row],[Discount]]&lt;=0.05,"0-5%",Suoerstore_sales[[#This Row],[Discount]]&lt;=0.1,"5-10%",Suoerstore_sales[[#This Row],[Discount]]&lt;=0.2,"10-20%",TRUE,"20%+")</f>
        <v>10-20%</v>
      </c>
      <c r="W1219">
        <f>YEAR(Suoerstore_sales[[#This Row],[Order Date]])</f>
        <v>2017</v>
      </c>
      <c r="X1219" t="str">
        <f>"Q"&amp;ROUNDUP(MONTH(Suoerstore_sales[[#This Row],[Order Date]])/3,0)</f>
        <v>Q3</v>
      </c>
      <c r="Y1219">
        <f>MONTH(Suoerstore_sales[[#This Row],[Order Date]])</f>
        <v>9</v>
      </c>
    </row>
    <row r="1220" spans="1:25" x14ac:dyDescent="0.2">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t="str" cm="1">
        <f t="array" ref="V1220">_xlfn.IFS(Suoerstore_sales[[#This Row],[Discount]]&lt;=0.05,"0-5%",Suoerstore_sales[[#This Row],[Discount]]&lt;=0.1,"5-10%",Suoerstore_sales[[#This Row],[Discount]]&lt;=0.2,"10-20%",TRUE,"20%+")</f>
        <v>10-20%</v>
      </c>
      <c r="W1220">
        <f>YEAR(Suoerstore_sales[[#This Row],[Order Date]])</f>
        <v>2017</v>
      </c>
      <c r="X1220" t="str">
        <f>"Q"&amp;ROUNDUP(MONTH(Suoerstore_sales[[#This Row],[Order Date]])/3,0)</f>
        <v>Q3</v>
      </c>
      <c r="Y1220">
        <f>MONTH(Suoerstore_sales[[#This Row],[Order Date]])</f>
        <v>9</v>
      </c>
    </row>
    <row r="1221" spans="1:25" x14ac:dyDescent="0.2">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t="str" cm="1">
        <f t="array" ref="V1221">_xlfn.IFS(Suoerstore_sales[[#This Row],[Discount]]&lt;=0.05,"0-5%",Suoerstore_sales[[#This Row],[Discount]]&lt;=0.1,"5-10%",Suoerstore_sales[[#This Row],[Discount]]&lt;=0.2,"10-20%",TRUE,"20%+")</f>
        <v>20%+</v>
      </c>
      <c r="W1221">
        <f>YEAR(Suoerstore_sales[[#This Row],[Order Date]])</f>
        <v>2017</v>
      </c>
      <c r="X1221" t="str">
        <f>"Q"&amp;ROUNDUP(MONTH(Suoerstore_sales[[#This Row],[Order Date]])/3,0)</f>
        <v>Q3</v>
      </c>
      <c r="Y1221">
        <f>MONTH(Suoerstore_sales[[#This Row],[Order Date]])</f>
        <v>9</v>
      </c>
    </row>
    <row r="1222" spans="1:25" x14ac:dyDescent="0.2">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t="str" cm="1">
        <f t="array" ref="V1222">_xlfn.IFS(Suoerstore_sales[[#This Row],[Discount]]&lt;=0.05,"0-5%",Suoerstore_sales[[#This Row],[Discount]]&lt;=0.1,"5-10%",Suoerstore_sales[[#This Row],[Discount]]&lt;=0.2,"10-20%",TRUE,"20%+")</f>
        <v>0-5%</v>
      </c>
      <c r="W1222">
        <f>YEAR(Suoerstore_sales[[#This Row],[Order Date]])</f>
        <v>2014</v>
      </c>
      <c r="X1222" t="str">
        <f>"Q"&amp;ROUNDUP(MONTH(Suoerstore_sales[[#This Row],[Order Date]])/3,0)</f>
        <v>Q3</v>
      </c>
      <c r="Y1222">
        <f>MONTH(Suoerstore_sales[[#This Row],[Order Date]])</f>
        <v>7</v>
      </c>
    </row>
    <row r="1223" spans="1:25" x14ac:dyDescent="0.2">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t="str" cm="1">
        <f t="array" ref="V1223">_xlfn.IFS(Suoerstore_sales[[#This Row],[Discount]]&lt;=0.05,"0-5%",Suoerstore_sales[[#This Row],[Discount]]&lt;=0.1,"5-10%",Suoerstore_sales[[#This Row],[Discount]]&lt;=0.2,"10-20%",TRUE,"20%+")</f>
        <v>10-20%</v>
      </c>
      <c r="W1223">
        <f>YEAR(Suoerstore_sales[[#This Row],[Order Date]])</f>
        <v>2014</v>
      </c>
      <c r="X1223" t="str">
        <f>"Q"&amp;ROUNDUP(MONTH(Suoerstore_sales[[#This Row],[Order Date]])/3,0)</f>
        <v>Q3</v>
      </c>
      <c r="Y1223">
        <f>MONTH(Suoerstore_sales[[#This Row],[Order Date]])</f>
        <v>7</v>
      </c>
    </row>
    <row r="1224" spans="1:25" x14ac:dyDescent="0.2">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t="str" cm="1">
        <f t="array" ref="V1224">_xlfn.IFS(Suoerstore_sales[[#This Row],[Discount]]&lt;=0.05,"0-5%",Suoerstore_sales[[#This Row],[Discount]]&lt;=0.1,"5-10%",Suoerstore_sales[[#This Row],[Discount]]&lt;=0.2,"10-20%",TRUE,"20%+")</f>
        <v>0-5%</v>
      </c>
      <c r="W1224">
        <f>YEAR(Suoerstore_sales[[#This Row],[Order Date]])</f>
        <v>2016</v>
      </c>
      <c r="X1224" t="str">
        <f>"Q"&amp;ROUNDUP(MONTH(Suoerstore_sales[[#This Row],[Order Date]])/3,0)</f>
        <v>Q4</v>
      </c>
      <c r="Y1224">
        <f>MONTH(Suoerstore_sales[[#This Row],[Order Date]])</f>
        <v>12</v>
      </c>
    </row>
    <row r="1225" spans="1:25" x14ac:dyDescent="0.2">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t="str" cm="1">
        <f t="array" ref="V1225">_xlfn.IFS(Suoerstore_sales[[#This Row],[Discount]]&lt;=0.05,"0-5%",Suoerstore_sales[[#This Row],[Discount]]&lt;=0.1,"5-10%",Suoerstore_sales[[#This Row],[Discount]]&lt;=0.2,"10-20%",TRUE,"20%+")</f>
        <v>0-5%</v>
      </c>
      <c r="W1225">
        <f>YEAR(Suoerstore_sales[[#This Row],[Order Date]])</f>
        <v>2016</v>
      </c>
      <c r="X1225" t="str">
        <f>"Q"&amp;ROUNDUP(MONTH(Suoerstore_sales[[#This Row],[Order Date]])/3,0)</f>
        <v>Q4</v>
      </c>
      <c r="Y1225">
        <f>MONTH(Suoerstore_sales[[#This Row],[Order Date]])</f>
        <v>12</v>
      </c>
    </row>
    <row r="1226" spans="1:25" x14ac:dyDescent="0.2">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t="str" cm="1">
        <f t="array" ref="V1226">_xlfn.IFS(Suoerstore_sales[[#This Row],[Discount]]&lt;=0.05,"0-5%",Suoerstore_sales[[#This Row],[Discount]]&lt;=0.1,"5-10%",Suoerstore_sales[[#This Row],[Discount]]&lt;=0.2,"10-20%",TRUE,"20%+")</f>
        <v>10-20%</v>
      </c>
      <c r="W1226">
        <f>YEAR(Suoerstore_sales[[#This Row],[Order Date]])</f>
        <v>2016</v>
      </c>
      <c r="X1226" t="str">
        <f>"Q"&amp;ROUNDUP(MONTH(Suoerstore_sales[[#This Row],[Order Date]])/3,0)</f>
        <v>Q4</v>
      </c>
      <c r="Y1226">
        <f>MONTH(Suoerstore_sales[[#This Row],[Order Date]])</f>
        <v>12</v>
      </c>
    </row>
    <row r="1227" spans="1:25" x14ac:dyDescent="0.2">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t="str" cm="1">
        <f t="array" ref="V1227">_xlfn.IFS(Suoerstore_sales[[#This Row],[Discount]]&lt;=0.05,"0-5%",Suoerstore_sales[[#This Row],[Discount]]&lt;=0.1,"5-10%",Suoerstore_sales[[#This Row],[Discount]]&lt;=0.2,"10-20%",TRUE,"20%+")</f>
        <v>0-5%</v>
      </c>
      <c r="W1227">
        <f>YEAR(Suoerstore_sales[[#This Row],[Order Date]])</f>
        <v>2016</v>
      </c>
      <c r="X1227" t="str">
        <f>"Q"&amp;ROUNDUP(MONTH(Suoerstore_sales[[#This Row],[Order Date]])/3,0)</f>
        <v>Q4</v>
      </c>
      <c r="Y1227">
        <f>MONTH(Suoerstore_sales[[#This Row],[Order Date]])</f>
        <v>12</v>
      </c>
    </row>
    <row r="1228" spans="1:25" x14ac:dyDescent="0.2">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t="str" cm="1">
        <f t="array" ref="V1228">_xlfn.IFS(Suoerstore_sales[[#This Row],[Discount]]&lt;=0.05,"0-5%",Suoerstore_sales[[#This Row],[Discount]]&lt;=0.1,"5-10%",Suoerstore_sales[[#This Row],[Discount]]&lt;=0.2,"10-20%",TRUE,"20%+")</f>
        <v>0-5%</v>
      </c>
      <c r="W1228">
        <f>YEAR(Suoerstore_sales[[#This Row],[Order Date]])</f>
        <v>2016</v>
      </c>
      <c r="X1228" t="str">
        <f>"Q"&amp;ROUNDUP(MONTH(Suoerstore_sales[[#This Row],[Order Date]])/3,0)</f>
        <v>Q4</v>
      </c>
      <c r="Y1228">
        <f>MONTH(Suoerstore_sales[[#This Row],[Order Date]])</f>
        <v>12</v>
      </c>
    </row>
    <row r="1229" spans="1:25" x14ac:dyDescent="0.2">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t="str" cm="1">
        <f t="array" ref="V1229">_xlfn.IFS(Suoerstore_sales[[#This Row],[Discount]]&lt;=0.05,"0-5%",Suoerstore_sales[[#This Row],[Discount]]&lt;=0.1,"5-10%",Suoerstore_sales[[#This Row],[Discount]]&lt;=0.2,"10-20%",TRUE,"20%+")</f>
        <v>0-5%</v>
      </c>
      <c r="W1229">
        <f>YEAR(Suoerstore_sales[[#This Row],[Order Date]])</f>
        <v>2016</v>
      </c>
      <c r="X1229" t="str">
        <f>"Q"&amp;ROUNDUP(MONTH(Suoerstore_sales[[#This Row],[Order Date]])/3,0)</f>
        <v>Q4</v>
      </c>
      <c r="Y1229">
        <f>MONTH(Suoerstore_sales[[#This Row],[Order Date]])</f>
        <v>12</v>
      </c>
    </row>
    <row r="1230" spans="1:25" x14ac:dyDescent="0.2">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t="str" cm="1">
        <f t="array" ref="V1230">_xlfn.IFS(Suoerstore_sales[[#This Row],[Discount]]&lt;=0.05,"0-5%",Suoerstore_sales[[#This Row],[Discount]]&lt;=0.1,"5-10%",Suoerstore_sales[[#This Row],[Discount]]&lt;=0.2,"10-20%",TRUE,"20%+")</f>
        <v>0-5%</v>
      </c>
      <c r="W1230">
        <f>YEAR(Suoerstore_sales[[#This Row],[Order Date]])</f>
        <v>2017</v>
      </c>
      <c r="X1230" t="str">
        <f>"Q"&amp;ROUNDUP(MONTH(Suoerstore_sales[[#This Row],[Order Date]])/3,0)</f>
        <v>Q4</v>
      </c>
      <c r="Y1230">
        <f>MONTH(Suoerstore_sales[[#This Row],[Order Date]])</f>
        <v>11</v>
      </c>
    </row>
    <row r="1231" spans="1:25" x14ac:dyDescent="0.2">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t="str" cm="1">
        <f t="array" ref="V1231">_xlfn.IFS(Suoerstore_sales[[#This Row],[Discount]]&lt;=0.05,"0-5%",Suoerstore_sales[[#This Row],[Discount]]&lt;=0.1,"5-10%",Suoerstore_sales[[#This Row],[Discount]]&lt;=0.2,"10-20%",TRUE,"20%+")</f>
        <v>0-5%</v>
      </c>
      <c r="W1231">
        <f>YEAR(Suoerstore_sales[[#This Row],[Order Date]])</f>
        <v>2017</v>
      </c>
      <c r="X1231" t="str">
        <f>"Q"&amp;ROUNDUP(MONTH(Suoerstore_sales[[#This Row],[Order Date]])/3,0)</f>
        <v>Q4</v>
      </c>
      <c r="Y1231">
        <f>MONTH(Suoerstore_sales[[#This Row],[Order Date]])</f>
        <v>11</v>
      </c>
    </row>
    <row r="1232" spans="1:25" x14ac:dyDescent="0.2">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t="str" cm="1">
        <f t="array" ref="V1232">_xlfn.IFS(Suoerstore_sales[[#This Row],[Discount]]&lt;=0.05,"0-5%",Suoerstore_sales[[#This Row],[Discount]]&lt;=0.1,"5-10%",Suoerstore_sales[[#This Row],[Discount]]&lt;=0.2,"10-20%",TRUE,"20%+")</f>
        <v>0-5%</v>
      </c>
      <c r="W1232">
        <f>YEAR(Suoerstore_sales[[#This Row],[Order Date]])</f>
        <v>2017</v>
      </c>
      <c r="X1232" t="str">
        <f>"Q"&amp;ROUNDUP(MONTH(Suoerstore_sales[[#This Row],[Order Date]])/3,0)</f>
        <v>Q4</v>
      </c>
      <c r="Y1232">
        <f>MONTH(Suoerstore_sales[[#This Row],[Order Date]])</f>
        <v>11</v>
      </c>
    </row>
    <row r="1233" spans="1:25" x14ac:dyDescent="0.2">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t="str" cm="1">
        <f t="array" ref="V1233">_xlfn.IFS(Suoerstore_sales[[#This Row],[Discount]]&lt;=0.05,"0-5%",Suoerstore_sales[[#This Row],[Discount]]&lt;=0.1,"5-10%",Suoerstore_sales[[#This Row],[Discount]]&lt;=0.2,"10-20%",TRUE,"20%+")</f>
        <v>0-5%</v>
      </c>
      <c r="W1233">
        <f>YEAR(Suoerstore_sales[[#This Row],[Order Date]])</f>
        <v>2015</v>
      </c>
      <c r="X1233" t="str">
        <f>"Q"&amp;ROUNDUP(MONTH(Suoerstore_sales[[#This Row],[Order Date]])/3,0)</f>
        <v>Q4</v>
      </c>
      <c r="Y1233">
        <f>MONTH(Suoerstore_sales[[#This Row],[Order Date]])</f>
        <v>10</v>
      </c>
    </row>
    <row r="1234" spans="1:25" x14ac:dyDescent="0.2">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t="str" cm="1">
        <f t="array" ref="V1234">_xlfn.IFS(Suoerstore_sales[[#This Row],[Discount]]&lt;=0.05,"0-5%",Suoerstore_sales[[#This Row],[Discount]]&lt;=0.1,"5-10%",Suoerstore_sales[[#This Row],[Discount]]&lt;=0.2,"10-20%",TRUE,"20%+")</f>
        <v>0-5%</v>
      </c>
      <c r="W1234">
        <f>YEAR(Suoerstore_sales[[#This Row],[Order Date]])</f>
        <v>2015</v>
      </c>
      <c r="X1234" t="str">
        <f>"Q"&amp;ROUNDUP(MONTH(Suoerstore_sales[[#This Row],[Order Date]])/3,0)</f>
        <v>Q4</v>
      </c>
      <c r="Y1234">
        <f>MONTH(Suoerstore_sales[[#This Row],[Order Date]])</f>
        <v>10</v>
      </c>
    </row>
    <row r="1235" spans="1:25" x14ac:dyDescent="0.2">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t="str" cm="1">
        <f t="array" ref="V1235">_xlfn.IFS(Suoerstore_sales[[#This Row],[Discount]]&lt;=0.05,"0-5%",Suoerstore_sales[[#This Row],[Discount]]&lt;=0.1,"5-10%",Suoerstore_sales[[#This Row],[Discount]]&lt;=0.2,"10-20%",TRUE,"20%+")</f>
        <v>20%+</v>
      </c>
      <c r="W1235">
        <f>YEAR(Suoerstore_sales[[#This Row],[Order Date]])</f>
        <v>2016</v>
      </c>
      <c r="X1235" t="str">
        <f>"Q"&amp;ROUNDUP(MONTH(Suoerstore_sales[[#This Row],[Order Date]])/3,0)</f>
        <v>Q2</v>
      </c>
      <c r="Y1235">
        <f>MONTH(Suoerstore_sales[[#This Row],[Order Date]])</f>
        <v>5</v>
      </c>
    </row>
    <row r="1236" spans="1:25" x14ac:dyDescent="0.2">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t="str" cm="1">
        <f t="array" ref="V1236">_xlfn.IFS(Suoerstore_sales[[#This Row],[Discount]]&lt;=0.05,"0-5%",Suoerstore_sales[[#This Row],[Discount]]&lt;=0.1,"5-10%",Suoerstore_sales[[#This Row],[Discount]]&lt;=0.2,"10-20%",TRUE,"20%+")</f>
        <v>10-20%</v>
      </c>
      <c r="W1236">
        <f>YEAR(Suoerstore_sales[[#This Row],[Order Date]])</f>
        <v>2016</v>
      </c>
      <c r="X1236" t="str">
        <f>"Q"&amp;ROUNDUP(MONTH(Suoerstore_sales[[#This Row],[Order Date]])/3,0)</f>
        <v>Q4</v>
      </c>
      <c r="Y1236">
        <f>MONTH(Suoerstore_sales[[#This Row],[Order Date]])</f>
        <v>10</v>
      </c>
    </row>
    <row r="1237" spans="1:25" x14ac:dyDescent="0.2">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t="str" cm="1">
        <f t="array" ref="V1237">_xlfn.IFS(Suoerstore_sales[[#This Row],[Discount]]&lt;=0.05,"0-5%",Suoerstore_sales[[#This Row],[Discount]]&lt;=0.1,"5-10%",Suoerstore_sales[[#This Row],[Discount]]&lt;=0.2,"10-20%",TRUE,"20%+")</f>
        <v>20%+</v>
      </c>
      <c r="W1237">
        <f>YEAR(Suoerstore_sales[[#This Row],[Order Date]])</f>
        <v>2016</v>
      </c>
      <c r="X1237" t="str">
        <f>"Q"&amp;ROUNDUP(MONTH(Suoerstore_sales[[#This Row],[Order Date]])/3,0)</f>
        <v>Q4</v>
      </c>
      <c r="Y1237">
        <f>MONTH(Suoerstore_sales[[#This Row],[Order Date]])</f>
        <v>10</v>
      </c>
    </row>
    <row r="1238" spans="1:25" x14ac:dyDescent="0.2">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t="str" cm="1">
        <f t="array" ref="V1238">_xlfn.IFS(Suoerstore_sales[[#This Row],[Discount]]&lt;=0.05,"0-5%",Suoerstore_sales[[#This Row],[Discount]]&lt;=0.1,"5-10%",Suoerstore_sales[[#This Row],[Discount]]&lt;=0.2,"10-20%",TRUE,"20%+")</f>
        <v>10-20%</v>
      </c>
      <c r="W1238">
        <f>YEAR(Suoerstore_sales[[#This Row],[Order Date]])</f>
        <v>2016</v>
      </c>
      <c r="X1238" t="str">
        <f>"Q"&amp;ROUNDUP(MONTH(Suoerstore_sales[[#This Row],[Order Date]])/3,0)</f>
        <v>Q4</v>
      </c>
      <c r="Y1238">
        <f>MONTH(Suoerstore_sales[[#This Row],[Order Date]])</f>
        <v>10</v>
      </c>
    </row>
    <row r="1239" spans="1:25" x14ac:dyDescent="0.2">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t="str" cm="1">
        <f t="array" ref="V1239">_xlfn.IFS(Suoerstore_sales[[#This Row],[Discount]]&lt;=0.05,"0-5%",Suoerstore_sales[[#This Row],[Discount]]&lt;=0.1,"5-10%",Suoerstore_sales[[#This Row],[Discount]]&lt;=0.2,"10-20%",TRUE,"20%+")</f>
        <v>10-20%</v>
      </c>
      <c r="W1239">
        <f>YEAR(Suoerstore_sales[[#This Row],[Order Date]])</f>
        <v>2016</v>
      </c>
      <c r="X1239" t="str">
        <f>"Q"&amp;ROUNDUP(MONTH(Suoerstore_sales[[#This Row],[Order Date]])/3,0)</f>
        <v>Q4</v>
      </c>
      <c r="Y1239">
        <f>MONTH(Suoerstore_sales[[#This Row],[Order Date]])</f>
        <v>10</v>
      </c>
    </row>
    <row r="1240" spans="1:25" x14ac:dyDescent="0.2">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t="str" cm="1">
        <f t="array" ref="V1240">_xlfn.IFS(Suoerstore_sales[[#This Row],[Discount]]&lt;=0.05,"0-5%",Suoerstore_sales[[#This Row],[Discount]]&lt;=0.1,"5-10%",Suoerstore_sales[[#This Row],[Discount]]&lt;=0.2,"10-20%",TRUE,"20%+")</f>
        <v>0-5%</v>
      </c>
      <c r="W1240">
        <f>YEAR(Suoerstore_sales[[#This Row],[Order Date]])</f>
        <v>2014</v>
      </c>
      <c r="X1240" t="str">
        <f>"Q"&amp;ROUNDUP(MONTH(Suoerstore_sales[[#This Row],[Order Date]])/3,0)</f>
        <v>Q3</v>
      </c>
      <c r="Y1240">
        <f>MONTH(Suoerstore_sales[[#This Row],[Order Date]])</f>
        <v>8</v>
      </c>
    </row>
    <row r="1241" spans="1:25" x14ac:dyDescent="0.2">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t="str" cm="1">
        <f t="array" ref="V1241">_xlfn.IFS(Suoerstore_sales[[#This Row],[Discount]]&lt;=0.05,"0-5%",Suoerstore_sales[[#This Row],[Discount]]&lt;=0.1,"5-10%",Suoerstore_sales[[#This Row],[Discount]]&lt;=0.2,"10-20%",TRUE,"20%+")</f>
        <v>0-5%</v>
      </c>
      <c r="W1241">
        <f>YEAR(Suoerstore_sales[[#This Row],[Order Date]])</f>
        <v>2014</v>
      </c>
      <c r="X1241" t="str">
        <f>"Q"&amp;ROUNDUP(MONTH(Suoerstore_sales[[#This Row],[Order Date]])/3,0)</f>
        <v>Q3</v>
      </c>
      <c r="Y1241">
        <f>MONTH(Suoerstore_sales[[#This Row],[Order Date]])</f>
        <v>8</v>
      </c>
    </row>
    <row r="1242" spans="1:25" x14ac:dyDescent="0.2">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t="str" cm="1">
        <f t="array" ref="V1242">_xlfn.IFS(Suoerstore_sales[[#This Row],[Discount]]&lt;=0.05,"0-5%",Suoerstore_sales[[#This Row],[Discount]]&lt;=0.1,"5-10%",Suoerstore_sales[[#This Row],[Discount]]&lt;=0.2,"10-20%",TRUE,"20%+")</f>
        <v>0-5%</v>
      </c>
      <c r="W1242">
        <f>YEAR(Suoerstore_sales[[#This Row],[Order Date]])</f>
        <v>2014</v>
      </c>
      <c r="X1242" t="str">
        <f>"Q"&amp;ROUNDUP(MONTH(Suoerstore_sales[[#This Row],[Order Date]])/3,0)</f>
        <v>Q3</v>
      </c>
      <c r="Y1242">
        <f>MONTH(Suoerstore_sales[[#This Row],[Order Date]])</f>
        <v>8</v>
      </c>
    </row>
    <row r="1243" spans="1:25" x14ac:dyDescent="0.2">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t="str" cm="1">
        <f t="array" ref="V1243">_xlfn.IFS(Suoerstore_sales[[#This Row],[Discount]]&lt;=0.05,"0-5%",Suoerstore_sales[[#This Row],[Discount]]&lt;=0.1,"5-10%",Suoerstore_sales[[#This Row],[Discount]]&lt;=0.2,"10-20%",TRUE,"20%+")</f>
        <v>0-5%</v>
      </c>
      <c r="W1243">
        <f>YEAR(Suoerstore_sales[[#This Row],[Order Date]])</f>
        <v>2016</v>
      </c>
      <c r="X1243" t="str">
        <f>"Q"&amp;ROUNDUP(MONTH(Suoerstore_sales[[#This Row],[Order Date]])/3,0)</f>
        <v>Q3</v>
      </c>
      <c r="Y1243">
        <f>MONTH(Suoerstore_sales[[#This Row],[Order Date]])</f>
        <v>8</v>
      </c>
    </row>
    <row r="1244" spans="1:25" x14ac:dyDescent="0.2">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t="str" cm="1">
        <f t="array" ref="V1244">_xlfn.IFS(Suoerstore_sales[[#This Row],[Discount]]&lt;=0.05,"0-5%",Suoerstore_sales[[#This Row],[Discount]]&lt;=0.1,"5-10%",Suoerstore_sales[[#This Row],[Discount]]&lt;=0.2,"10-20%",TRUE,"20%+")</f>
        <v>10-20%</v>
      </c>
      <c r="W1244">
        <f>YEAR(Suoerstore_sales[[#This Row],[Order Date]])</f>
        <v>2016</v>
      </c>
      <c r="X1244" t="str">
        <f>"Q"&amp;ROUNDUP(MONTH(Suoerstore_sales[[#This Row],[Order Date]])/3,0)</f>
        <v>Q1</v>
      </c>
      <c r="Y1244">
        <f>MONTH(Suoerstore_sales[[#This Row],[Order Date]])</f>
        <v>2</v>
      </c>
    </row>
    <row r="1245" spans="1:25" x14ac:dyDescent="0.2">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t="str" cm="1">
        <f t="array" ref="V1245">_xlfn.IFS(Suoerstore_sales[[#This Row],[Discount]]&lt;=0.05,"0-5%",Suoerstore_sales[[#This Row],[Discount]]&lt;=0.1,"5-10%",Suoerstore_sales[[#This Row],[Discount]]&lt;=0.2,"10-20%",TRUE,"20%+")</f>
        <v>0-5%</v>
      </c>
      <c r="W1245">
        <f>YEAR(Suoerstore_sales[[#This Row],[Order Date]])</f>
        <v>2016</v>
      </c>
      <c r="X1245" t="str">
        <f>"Q"&amp;ROUNDUP(MONTH(Suoerstore_sales[[#This Row],[Order Date]])/3,0)</f>
        <v>Q1</v>
      </c>
      <c r="Y1245">
        <f>MONTH(Suoerstore_sales[[#This Row],[Order Date]])</f>
        <v>2</v>
      </c>
    </row>
    <row r="1246" spans="1:25" x14ac:dyDescent="0.2">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t="str" cm="1">
        <f t="array" ref="V1246">_xlfn.IFS(Suoerstore_sales[[#This Row],[Discount]]&lt;=0.05,"0-5%",Suoerstore_sales[[#This Row],[Discount]]&lt;=0.1,"5-10%",Suoerstore_sales[[#This Row],[Discount]]&lt;=0.2,"10-20%",TRUE,"20%+")</f>
        <v>0-5%</v>
      </c>
      <c r="W1246">
        <f>YEAR(Suoerstore_sales[[#This Row],[Order Date]])</f>
        <v>2017</v>
      </c>
      <c r="X1246" t="str">
        <f>"Q"&amp;ROUNDUP(MONTH(Suoerstore_sales[[#This Row],[Order Date]])/3,0)</f>
        <v>Q2</v>
      </c>
      <c r="Y1246">
        <f>MONTH(Suoerstore_sales[[#This Row],[Order Date]])</f>
        <v>5</v>
      </c>
    </row>
    <row r="1247" spans="1:25" x14ac:dyDescent="0.2">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t="str" cm="1">
        <f t="array" ref="V1247">_xlfn.IFS(Suoerstore_sales[[#This Row],[Discount]]&lt;=0.05,"0-5%",Suoerstore_sales[[#This Row],[Discount]]&lt;=0.1,"5-10%",Suoerstore_sales[[#This Row],[Discount]]&lt;=0.2,"10-20%",TRUE,"20%+")</f>
        <v>10-20%</v>
      </c>
      <c r="W1247">
        <f>YEAR(Suoerstore_sales[[#This Row],[Order Date]])</f>
        <v>2014</v>
      </c>
      <c r="X1247" t="str">
        <f>"Q"&amp;ROUNDUP(MONTH(Suoerstore_sales[[#This Row],[Order Date]])/3,0)</f>
        <v>Q4</v>
      </c>
      <c r="Y1247">
        <f>MONTH(Suoerstore_sales[[#This Row],[Order Date]])</f>
        <v>12</v>
      </c>
    </row>
    <row r="1248" spans="1:25" x14ac:dyDescent="0.2">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t="str" cm="1">
        <f t="array" ref="V1248">_xlfn.IFS(Suoerstore_sales[[#This Row],[Discount]]&lt;=0.05,"0-5%",Suoerstore_sales[[#This Row],[Discount]]&lt;=0.1,"5-10%",Suoerstore_sales[[#This Row],[Discount]]&lt;=0.2,"10-20%",TRUE,"20%+")</f>
        <v>10-20%</v>
      </c>
      <c r="W1248">
        <f>YEAR(Suoerstore_sales[[#This Row],[Order Date]])</f>
        <v>2014</v>
      </c>
      <c r="X1248" t="str">
        <f>"Q"&amp;ROUNDUP(MONTH(Suoerstore_sales[[#This Row],[Order Date]])/3,0)</f>
        <v>Q4</v>
      </c>
      <c r="Y1248">
        <f>MONTH(Suoerstore_sales[[#This Row],[Order Date]])</f>
        <v>12</v>
      </c>
    </row>
    <row r="1249" spans="1:25" x14ac:dyDescent="0.2">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t="str" cm="1">
        <f t="array" ref="V1249">_xlfn.IFS(Suoerstore_sales[[#This Row],[Discount]]&lt;=0.05,"0-5%",Suoerstore_sales[[#This Row],[Discount]]&lt;=0.1,"5-10%",Suoerstore_sales[[#This Row],[Discount]]&lt;=0.2,"10-20%",TRUE,"20%+")</f>
        <v>10-20%</v>
      </c>
      <c r="W1249">
        <f>YEAR(Suoerstore_sales[[#This Row],[Order Date]])</f>
        <v>2014</v>
      </c>
      <c r="X1249" t="str">
        <f>"Q"&amp;ROUNDUP(MONTH(Suoerstore_sales[[#This Row],[Order Date]])/3,0)</f>
        <v>Q4</v>
      </c>
      <c r="Y1249">
        <f>MONTH(Suoerstore_sales[[#This Row],[Order Date]])</f>
        <v>12</v>
      </c>
    </row>
    <row r="1250" spans="1:25" x14ac:dyDescent="0.2">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t="str" cm="1">
        <f t="array" ref="V1250">_xlfn.IFS(Suoerstore_sales[[#This Row],[Discount]]&lt;=0.05,"0-5%",Suoerstore_sales[[#This Row],[Discount]]&lt;=0.1,"5-10%",Suoerstore_sales[[#This Row],[Discount]]&lt;=0.2,"10-20%",TRUE,"20%+")</f>
        <v>0-5%</v>
      </c>
      <c r="W1250">
        <f>YEAR(Suoerstore_sales[[#This Row],[Order Date]])</f>
        <v>2017</v>
      </c>
      <c r="X1250" t="str">
        <f>"Q"&amp;ROUNDUP(MONTH(Suoerstore_sales[[#This Row],[Order Date]])/3,0)</f>
        <v>Q4</v>
      </c>
      <c r="Y1250">
        <f>MONTH(Suoerstore_sales[[#This Row],[Order Date]])</f>
        <v>12</v>
      </c>
    </row>
    <row r="1251" spans="1:25" x14ac:dyDescent="0.2">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t="str" cm="1">
        <f t="array" ref="V1251">_xlfn.IFS(Suoerstore_sales[[#This Row],[Discount]]&lt;=0.05,"0-5%",Suoerstore_sales[[#This Row],[Discount]]&lt;=0.1,"5-10%",Suoerstore_sales[[#This Row],[Discount]]&lt;=0.2,"10-20%",TRUE,"20%+")</f>
        <v>5-10%</v>
      </c>
      <c r="W1251">
        <f>YEAR(Suoerstore_sales[[#This Row],[Order Date]])</f>
        <v>2017</v>
      </c>
      <c r="X1251" t="str">
        <f>"Q"&amp;ROUNDUP(MONTH(Suoerstore_sales[[#This Row],[Order Date]])/3,0)</f>
        <v>Q4</v>
      </c>
      <c r="Y1251">
        <f>MONTH(Suoerstore_sales[[#This Row],[Order Date]])</f>
        <v>12</v>
      </c>
    </row>
    <row r="1252" spans="1:25" x14ac:dyDescent="0.2">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t="str" cm="1">
        <f t="array" ref="V1252">_xlfn.IFS(Suoerstore_sales[[#This Row],[Discount]]&lt;=0.05,"0-5%",Suoerstore_sales[[#This Row],[Discount]]&lt;=0.1,"5-10%",Suoerstore_sales[[#This Row],[Discount]]&lt;=0.2,"10-20%",TRUE,"20%+")</f>
        <v>0-5%</v>
      </c>
      <c r="W1252">
        <f>YEAR(Suoerstore_sales[[#This Row],[Order Date]])</f>
        <v>2017</v>
      </c>
      <c r="X1252" t="str">
        <f>"Q"&amp;ROUNDUP(MONTH(Suoerstore_sales[[#This Row],[Order Date]])/3,0)</f>
        <v>Q4</v>
      </c>
      <c r="Y1252">
        <f>MONTH(Suoerstore_sales[[#This Row],[Order Date]])</f>
        <v>12</v>
      </c>
    </row>
    <row r="1253" spans="1:25" x14ac:dyDescent="0.2">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t="str" cm="1">
        <f t="array" ref="V1253">_xlfn.IFS(Suoerstore_sales[[#This Row],[Discount]]&lt;=0.05,"0-5%",Suoerstore_sales[[#This Row],[Discount]]&lt;=0.1,"5-10%",Suoerstore_sales[[#This Row],[Discount]]&lt;=0.2,"10-20%",TRUE,"20%+")</f>
        <v>0-5%</v>
      </c>
      <c r="W1253">
        <f>YEAR(Suoerstore_sales[[#This Row],[Order Date]])</f>
        <v>2017</v>
      </c>
      <c r="X1253" t="str">
        <f>"Q"&amp;ROUNDUP(MONTH(Suoerstore_sales[[#This Row],[Order Date]])/3,0)</f>
        <v>Q4</v>
      </c>
      <c r="Y1253">
        <f>MONTH(Suoerstore_sales[[#This Row],[Order Date]])</f>
        <v>12</v>
      </c>
    </row>
    <row r="1254" spans="1:25" x14ac:dyDescent="0.2">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t="str" cm="1">
        <f t="array" ref="V1254">_xlfn.IFS(Suoerstore_sales[[#This Row],[Discount]]&lt;=0.05,"0-5%",Suoerstore_sales[[#This Row],[Discount]]&lt;=0.1,"5-10%",Suoerstore_sales[[#This Row],[Discount]]&lt;=0.2,"10-20%",TRUE,"20%+")</f>
        <v>0-5%</v>
      </c>
      <c r="W1254">
        <f>YEAR(Suoerstore_sales[[#This Row],[Order Date]])</f>
        <v>2015</v>
      </c>
      <c r="X1254" t="str">
        <f>"Q"&amp;ROUNDUP(MONTH(Suoerstore_sales[[#This Row],[Order Date]])/3,0)</f>
        <v>Q3</v>
      </c>
      <c r="Y1254">
        <f>MONTH(Suoerstore_sales[[#This Row],[Order Date]])</f>
        <v>7</v>
      </c>
    </row>
    <row r="1255" spans="1:25" x14ac:dyDescent="0.2">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t="str" cm="1">
        <f t="array" ref="V1255">_xlfn.IFS(Suoerstore_sales[[#This Row],[Discount]]&lt;=0.05,"0-5%",Suoerstore_sales[[#This Row],[Discount]]&lt;=0.1,"5-10%",Suoerstore_sales[[#This Row],[Discount]]&lt;=0.2,"10-20%",TRUE,"20%+")</f>
        <v>10-20%</v>
      </c>
      <c r="W1255">
        <f>YEAR(Suoerstore_sales[[#This Row],[Order Date]])</f>
        <v>2017</v>
      </c>
      <c r="X1255" t="str">
        <f>"Q"&amp;ROUNDUP(MONTH(Suoerstore_sales[[#This Row],[Order Date]])/3,0)</f>
        <v>Q1</v>
      </c>
      <c r="Y1255">
        <f>MONTH(Suoerstore_sales[[#This Row],[Order Date]])</f>
        <v>3</v>
      </c>
    </row>
    <row r="1256" spans="1:25" x14ac:dyDescent="0.2">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t="str" cm="1">
        <f t="array" ref="V1256">_xlfn.IFS(Suoerstore_sales[[#This Row],[Discount]]&lt;=0.05,"0-5%",Suoerstore_sales[[#This Row],[Discount]]&lt;=0.1,"5-10%",Suoerstore_sales[[#This Row],[Discount]]&lt;=0.2,"10-20%",TRUE,"20%+")</f>
        <v>20%+</v>
      </c>
      <c r="W1256">
        <f>YEAR(Suoerstore_sales[[#This Row],[Order Date]])</f>
        <v>2017</v>
      </c>
      <c r="X1256" t="str">
        <f>"Q"&amp;ROUNDUP(MONTH(Suoerstore_sales[[#This Row],[Order Date]])/3,0)</f>
        <v>Q1</v>
      </c>
      <c r="Y1256">
        <f>MONTH(Suoerstore_sales[[#This Row],[Order Date]])</f>
        <v>3</v>
      </c>
    </row>
    <row r="1257" spans="1:25" x14ac:dyDescent="0.2">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t="str" cm="1">
        <f t="array" ref="V1257">_xlfn.IFS(Suoerstore_sales[[#This Row],[Discount]]&lt;=0.05,"0-5%",Suoerstore_sales[[#This Row],[Discount]]&lt;=0.1,"5-10%",Suoerstore_sales[[#This Row],[Discount]]&lt;=0.2,"10-20%",TRUE,"20%+")</f>
        <v>10-20%</v>
      </c>
      <c r="W1257">
        <f>YEAR(Suoerstore_sales[[#This Row],[Order Date]])</f>
        <v>2017</v>
      </c>
      <c r="X1257" t="str">
        <f>"Q"&amp;ROUNDUP(MONTH(Suoerstore_sales[[#This Row],[Order Date]])/3,0)</f>
        <v>Q1</v>
      </c>
      <c r="Y1257">
        <f>MONTH(Suoerstore_sales[[#This Row],[Order Date]])</f>
        <v>3</v>
      </c>
    </row>
    <row r="1258" spans="1:25" x14ac:dyDescent="0.2">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t="str" cm="1">
        <f t="array" ref="V1258">_xlfn.IFS(Suoerstore_sales[[#This Row],[Discount]]&lt;=0.05,"0-5%",Suoerstore_sales[[#This Row],[Discount]]&lt;=0.1,"5-10%",Suoerstore_sales[[#This Row],[Discount]]&lt;=0.2,"10-20%",TRUE,"20%+")</f>
        <v>10-20%</v>
      </c>
      <c r="W1258">
        <f>YEAR(Suoerstore_sales[[#This Row],[Order Date]])</f>
        <v>2017</v>
      </c>
      <c r="X1258" t="str">
        <f>"Q"&amp;ROUNDUP(MONTH(Suoerstore_sales[[#This Row],[Order Date]])/3,0)</f>
        <v>Q1</v>
      </c>
      <c r="Y1258">
        <f>MONTH(Suoerstore_sales[[#This Row],[Order Date]])</f>
        <v>3</v>
      </c>
    </row>
    <row r="1259" spans="1:25" x14ac:dyDescent="0.2">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t="str" cm="1">
        <f t="array" ref="V1259">_xlfn.IFS(Suoerstore_sales[[#This Row],[Discount]]&lt;=0.05,"0-5%",Suoerstore_sales[[#This Row],[Discount]]&lt;=0.1,"5-10%",Suoerstore_sales[[#This Row],[Discount]]&lt;=0.2,"10-20%",TRUE,"20%+")</f>
        <v>20%+</v>
      </c>
      <c r="W1259">
        <f>YEAR(Suoerstore_sales[[#This Row],[Order Date]])</f>
        <v>2016</v>
      </c>
      <c r="X1259" t="str">
        <f>"Q"&amp;ROUNDUP(MONTH(Suoerstore_sales[[#This Row],[Order Date]])/3,0)</f>
        <v>Q4</v>
      </c>
      <c r="Y1259">
        <f>MONTH(Suoerstore_sales[[#This Row],[Order Date]])</f>
        <v>12</v>
      </c>
    </row>
    <row r="1260" spans="1:25" x14ac:dyDescent="0.2">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t="str" cm="1">
        <f t="array" ref="V1260">_xlfn.IFS(Suoerstore_sales[[#This Row],[Discount]]&lt;=0.05,"0-5%",Suoerstore_sales[[#This Row],[Discount]]&lt;=0.1,"5-10%",Suoerstore_sales[[#This Row],[Discount]]&lt;=0.2,"10-20%",TRUE,"20%+")</f>
        <v>10-20%</v>
      </c>
      <c r="W1260">
        <f>YEAR(Suoerstore_sales[[#This Row],[Order Date]])</f>
        <v>2016</v>
      </c>
      <c r="X1260" t="str">
        <f>"Q"&amp;ROUNDUP(MONTH(Suoerstore_sales[[#This Row],[Order Date]])/3,0)</f>
        <v>Q4</v>
      </c>
      <c r="Y1260">
        <f>MONTH(Suoerstore_sales[[#This Row],[Order Date]])</f>
        <v>12</v>
      </c>
    </row>
    <row r="1261" spans="1:25" x14ac:dyDescent="0.2">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t="str" cm="1">
        <f t="array" ref="V1261">_xlfn.IFS(Suoerstore_sales[[#This Row],[Discount]]&lt;=0.05,"0-5%",Suoerstore_sales[[#This Row],[Discount]]&lt;=0.1,"5-10%",Suoerstore_sales[[#This Row],[Discount]]&lt;=0.2,"10-20%",TRUE,"20%+")</f>
        <v>10-20%</v>
      </c>
      <c r="W1261">
        <f>YEAR(Suoerstore_sales[[#This Row],[Order Date]])</f>
        <v>2016</v>
      </c>
      <c r="X1261" t="str">
        <f>"Q"&amp;ROUNDUP(MONTH(Suoerstore_sales[[#This Row],[Order Date]])/3,0)</f>
        <v>Q4</v>
      </c>
      <c r="Y1261">
        <f>MONTH(Suoerstore_sales[[#This Row],[Order Date]])</f>
        <v>12</v>
      </c>
    </row>
    <row r="1262" spans="1:25" x14ac:dyDescent="0.2">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t="str" cm="1">
        <f t="array" ref="V1262">_xlfn.IFS(Suoerstore_sales[[#This Row],[Discount]]&lt;=0.05,"0-5%",Suoerstore_sales[[#This Row],[Discount]]&lt;=0.1,"5-10%",Suoerstore_sales[[#This Row],[Discount]]&lt;=0.2,"10-20%",TRUE,"20%+")</f>
        <v>10-20%</v>
      </c>
      <c r="W1262">
        <f>YEAR(Suoerstore_sales[[#This Row],[Order Date]])</f>
        <v>2017</v>
      </c>
      <c r="X1262" t="str">
        <f>"Q"&amp;ROUNDUP(MONTH(Suoerstore_sales[[#This Row],[Order Date]])/3,0)</f>
        <v>Q4</v>
      </c>
      <c r="Y1262">
        <f>MONTH(Suoerstore_sales[[#This Row],[Order Date]])</f>
        <v>10</v>
      </c>
    </row>
    <row r="1263" spans="1:25" x14ac:dyDescent="0.2">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t="str" cm="1">
        <f t="array" ref="V1263">_xlfn.IFS(Suoerstore_sales[[#This Row],[Discount]]&lt;=0.05,"0-5%",Suoerstore_sales[[#This Row],[Discount]]&lt;=0.1,"5-10%",Suoerstore_sales[[#This Row],[Discount]]&lt;=0.2,"10-20%",TRUE,"20%+")</f>
        <v>20%+</v>
      </c>
      <c r="W1263">
        <f>YEAR(Suoerstore_sales[[#This Row],[Order Date]])</f>
        <v>2016</v>
      </c>
      <c r="X1263" t="str">
        <f>"Q"&amp;ROUNDUP(MONTH(Suoerstore_sales[[#This Row],[Order Date]])/3,0)</f>
        <v>Q4</v>
      </c>
      <c r="Y1263">
        <f>MONTH(Suoerstore_sales[[#This Row],[Order Date]])</f>
        <v>10</v>
      </c>
    </row>
    <row r="1264" spans="1:25" x14ac:dyDescent="0.2">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t="str" cm="1">
        <f t="array" ref="V1264">_xlfn.IFS(Suoerstore_sales[[#This Row],[Discount]]&lt;=0.05,"0-5%",Suoerstore_sales[[#This Row],[Discount]]&lt;=0.1,"5-10%",Suoerstore_sales[[#This Row],[Discount]]&lt;=0.2,"10-20%",TRUE,"20%+")</f>
        <v>10-20%</v>
      </c>
      <c r="W1264">
        <f>YEAR(Suoerstore_sales[[#This Row],[Order Date]])</f>
        <v>2017</v>
      </c>
      <c r="X1264" t="str">
        <f>"Q"&amp;ROUNDUP(MONTH(Suoerstore_sales[[#This Row],[Order Date]])/3,0)</f>
        <v>Q3</v>
      </c>
      <c r="Y1264">
        <f>MONTH(Suoerstore_sales[[#This Row],[Order Date]])</f>
        <v>7</v>
      </c>
    </row>
    <row r="1265" spans="1:25" x14ac:dyDescent="0.2">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t="str" cm="1">
        <f t="array" ref="V1265">_xlfn.IFS(Suoerstore_sales[[#This Row],[Discount]]&lt;=0.05,"0-5%",Suoerstore_sales[[#This Row],[Discount]]&lt;=0.1,"5-10%",Suoerstore_sales[[#This Row],[Discount]]&lt;=0.2,"10-20%",TRUE,"20%+")</f>
        <v>0-5%</v>
      </c>
      <c r="W1265">
        <f>YEAR(Suoerstore_sales[[#This Row],[Order Date]])</f>
        <v>2016</v>
      </c>
      <c r="X1265" t="str">
        <f>"Q"&amp;ROUNDUP(MONTH(Suoerstore_sales[[#This Row],[Order Date]])/3,0)</f>
        <v>Q4</v>
      </c>
      <c r="Y1265">
        <f>MONTH(Suoerstore_sales[[#This Row],[Order Date]])</f>
        <v>10</v>
      </c>
    </row>
    <row r="1266" spans="1:25" x14ac:dyDescent="0.2">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t="str" cm="1">
        <f t="array" ref="V1266">_xlfn.IFS(Suoerstore_sales[[#This Row],[Discount]]&lt;=0.05,"0-5%",Suoerstore_sales[[#This Row],[Discount]]&lt;=0.1,"5-10%",Suoerstore_sales[[#This Row],[Discount]]&lt;=0.2,"10-20%",TRUE,"20%+")</f>
        <v>0-5%</v>
      </c>
      <c r="W1266">
        <f>YEAR(Suoerstore_sales[[#This Row],[Order Date]])</f>
        <v>2016</v>
      </c>
      <c r="X1266" t="str">
        <f>"Q"&amp;ROUNDUP(MONTH(Suoerstore_sales[[#This Row],[Order Date]])/3,0)</f>
        <v>Q4</v>
      </c>
      <c r="Y1266">
        <f>MONTH(Suoerstore_sales[[#This Row],[Order Date]])</f>
        <v>10</v>
      </c>
    </row>
    <row r="1267" spans="1:25" x14ac:dyDescent="0.2">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t="str" cm="1">
        <f t="array" ref="V1267">_xlfn.IFS(Suoerstore_sales[[#This Row],[Discount]]&lt;=0.05,"0-5%",Suoerstore_sales[[#This Row],[Discount]]&lt;=0.1,"5-10%",Suoerstore_sales[[#This Row],[Discount]]&lt;=0.2,"10-20%",TRUE,"20%+")</f>
        <v>0-5%</v>
      </c>
      <c r="W1267">
        <f>YEAR(Suoerstore_sales[[#This Row],[Order Date]])</f>
        <v>2017</v>
      </c>
      <c r="X1267" t="str">
        <f>"Q"&amp;ROUNDUP(MONTH(Suoerstore_sales[[#This Row],[Order Date]])/3,0)</f>
        <v>Q3</v>
      </c>
      <c r="Y1267">
        <f>MONTH(Suoerstore_sales[[#This Row],[Order Date]])</f>
        <v>9</v>
      </c>
    </row>
    <row r="1268" spans="1:25" x14ac:dyDescent="0.2">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t="str" cm="1">
        <f t="array" ref="V1268">_xlfn.IFS(Suoerstore_sales[[#This Row],[Discount]]&lt;=0.05,"0-5%",Suoerstore_sales[[#This Row],[Discount]]&lt;=0.1,"5-10%",Suoerstore_sales[[#This Row],[Discount]]&lt;=0.2,"10-20%",TRUE,"20%+")</f>
        <v>0-5%</v>
      </c>
      <c r="W1268">
        <f>YEAR(Suoerstore_sales[[#This Row],[Order Date]])</f>
        <v>2014</v>
      </c>
      <c r="X1268" t="str">
        <f>"Q"&amp;ROUNDUP(MONTH(Suoerstore_sales[[#This Row],[Order Date]])/3,0)</f>
        <v>Q4</v>
      </c>
      <c r="Y1268">
        <f>MONTH(Suoerstore_sales[[#This Row],[Order Date]])</f>
        <v>12</v>
      </c>
    </row>
    <row r="1269" spans="1:25" x14ac:dyDescent="0.2">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t="str" cm="1">
        <f t="array" ref="V1269">_xlfn.IFS(Suoerstore_sales[[#This Row],[Discount]]&lt;=0.05,"0-5%",Suoerstore_sales[[#This Row],[Discount]]&lt;=0.1,"5-10%",Suoerstore_sales[[#This Row],[Discount]]&lt;=0.2,"10-20%",TRUE,"20%+")</f>
        <v>10-20%</v>
      </c>
      <c r="W1269">
        <f>YEAR(Suoerstore_sales[[#This Row],[Order Date]])</f>
        <v>2014</v>
      </c>
      <c r="X1269" t="str">
        <f>"Q"&amp;ROUNDUP(MONTH(Suoerstore_sales[[#This Row],[Order Date]])/3,0)</f>
        <v>Q4</v>
      </c>
      <c r="Y1269">
        <f>MONTH(Suoerstore_sales[[#This Row],[Order Date]])</f>
        <v>12</v>
      </c>
    </row>
    <row r="1270" spans="1:25" x14ac:dyDescent="0.2">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t="str" cm="1">
        <f t="array" ref="V1270">_xlfn.IFS(Suoerstore_sales[[#This Row],[Discount]]&lt;=0.05,"0-5%",Suoerstore_sales[[#This Row],[Discount]]&lt;=0.1,"5-10%",Suoerstore_sales[[#This Row],[Discount]]&lt;=0.2,"10-20%",TRUE,"20%+")</f>
        <v>10-20%</v>
      </c>
      <c r="W1270">
        <f>YEAR(Suoerstore_sales[[#This Row],[Order Date]])</f>
        <v>2017</v>
      </c>
      <c r="X1270" t="str">
        <f>"Q"&amp;ROUNDUP(MONTH(Suoerstore_sales[[#This Row],[Order Date]])/3,0)</f>
        <v>Q3</v>
      </c>
      <c r="Y1270">
        <f>MONTH(Suoerstore_sales[[#This Row],[Order Date]])</f>
        <v>9</v>
      </c>
    </row>
    <row r="1271" spans="1:25" x14ac:dyDescent="0.2">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t="str" cm="1">
        <f t="array" ref="V1271">_xlfn.IFS(Suoerstore_sales[[#This Row],[Discount]]&lt;=0.05,"0-5%",Suoerstore_sales[[#This Row],[Discount]]&lt;=0.1,"5-10%",Suoerstore_sales[[#This Row],[Discount]]&lt;=0.2,"10-20%",TRUE,"20%+")</f>
        <v>0-5%</v>
      </c>
      <c r="W1271">
        <f>YEAR(Suoerstore_sales[[#This Row],[Order Date]])</f>
        <v>2017</v>
      </c>
      <c r="X1271" t="str">
        <f>"Q"&amp;ROUNDUP(MONTH(Suoerstore_sales[[#This Row],[Order Date]])/3,0)</f>
        <v>Q2</v>
      </c>
      <c r="Y1271">
        <f>MONTH(Suoerstore_sales[[#This Row],[Order Date]])</f>
        <v>6</v>
      </c>
    </row>
    <row r="1272" spans="1:25" x14ac:dyDescent="0.2">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t="str" cm="1">
        <f t="array" ref="V1272">_xlfn.IFS(Suoerstore_sales[[#This Row],[Discount]]&lt;=0.05,"0-5%",Suoerstore_sales[[#This Row],[Discount]]&lt;=0.1,"5-10%",Suoerstore_sales[[#This Row],[Discount]]&lt;=0.2,"10-20%",TRUE,"20%+")</f>
        <v>10-20%</v>
      </c>
      <c r="W1272">
        <f>YEAR(Suoerstore_sales[[#This Row],[Order Date]])</f>
        <v>2016</v>
      </c>
      <c r="X1272" t="str">
        <f>"Q"&amp;ROUNDUP(MONTH(Suoerstore_sales[[#This Row],[Order Date]])/3,0)</f>
        <v>Q2</v>
      </c>
      <c r="Y1272">
        <f>MONTH(Suoerstore_sales[[#This Row],[Order Date]])</f>
        <v>4</v>
      </c>
    </row>
    <row r="1273" spans="1:25" x14ac:dyDescent="0.2">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t="str" cm="1">
        <f t="array" ref="V1273">_xlfn.IFS(Suoerstore_sales[[#This Row],[Discount]]&lt;=0.05,"0-5%",Suoerstore_sales[[#This Row],[Discount]]&lt;=0.1,"5-10%",Suoerstore_sales[[#This Row],[Discount]]&lt;=0.2,"10-20%",TRUE,"20%+")</f>
        <v>20%+</v>
      </c>
      <c r="W1273">
        <f>YEAR(Suoerstore_sales[[#This Row],[Order Date]])</f>
        <v>2016</v>
      </c>
      <c r="X1273" t="str">
        <f>"Q"&amp;ROUNDUP(MONTH(Suoerstore_sales[[#This Row],[Order Date]])/3,0)</f>
        <v>Q2</v>
      </c>
      <c r="Y1273">
        <f>MONTH(Suoerstore_sales[[#This Row],[Order Date]])</f>
        <v>4</v>
      </c>
    </row>
    <row r="1274" spans="1:25" x14ac:dyDescent="0.2">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t="str" cm="1">
        <f t="array" ref="V1274">_xlfn.IFS(Suoerstore_sales[[#This Row],[Discount]]&lt;=0.05,"0-5%",Suoerstore_sales[[#This Row],[Discount]]&lt;=0.1,"5-10%",Suoerstore_sales[[#This Row],[Discount]]&lt;=0.2,"10-20%",TRUE,"20%+")</f>
        <v>20%+</v>
      </c>
      <c r="W1274">
        <f>YEAR(Suoerstore_sales[[#This Row],[Order Date]])</f>
        <v>2016</v>
      </c>
      <c r="X1274" t="str">
        <f>"Q"&amp;ROUNDUP(MONTH(Suoerstore_sales[[#This Row],[Order Date]])/3,0)</f>
        <v>Q2</v>
      </c>
      <c r="Y1274">
        <f>MONTH(Suoerstore_sales[[#This Row],[Order Date]])</f>
        <v>4</v>
      </c>
    </row>
    <row r="1275" spans="1:25" x14ac:dyDescent="0.2">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t="str" cm="1">
        <f t="array" ref="V1275">_xlfn.IFS(Suoerstore_sales[[#This Row],[Discount]]&lt;=0.05,"0-5%",Suoerstore_sales[[#This Row],[Discount]]&lt;=0.1,"5-10%",Suoerstore_sales[[#This Row],[Discount]]&lt;=0.2,"10-20%",TRUE,"20%+")</f>
        <v>10-20%</v>
      </c>
      <c r="W1275">
        <f>YEAR(Suoerstore_sales[[#This Row],[Order Date]])</f>
        <v>2016</v>
      </c>
      <c r="X1275" t="str">
        <f>"Q"&amp;ROUNDUP(MONTH(Suoerstore_sales[[#This Row],[Order Date]])/3,0)</f>
        <v>Q2</v>
      </c>
      <c r="Y1275">
        <f>MONTH(Suoerstore_sales[[#This Row],[Order Date]])</f>
        <v>5</v>
      </c>
    </row>
    <row r="1276" spans="1:25" x14ac:dyDescent="0.2">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t="str" cm="1">
        <f t="array" ref="V1276">_xlfn.IFS(Suoerstore_sales[[#This Row],[Discount]]&lt;=0.05,"0-5%",Suoerstore_sales[[#This Row],[Discount]]&lt;=0.1,"5-10%",Suoerstore_sales[[#This Row],[Discount]]&lt;=0.2,"10-20%",TRUE,"20%+")</f>
        <v>20%+</v>
      </c>
      <c r="W1276">
        <f>YEAR(Suoerstore_sales[[#This Row],[Order Date]])</f>
        <v>2016</v>
      </c>
      <c r="X1276" t="str">
        <f>"Q"&amp;ROUNDUP(MONTH(Suoerstore_sales[[#This Row],[Order Date]])/3,0)</f>
        <v>Q2</v>
      </c>
      <c r="Y1276">
        <f>MONTH(Suoerstore_sales[[#This Row],[Order Date]])</f>
        <v>5</v>
      </c>
    </row>
    <row r="1277" spans="1:25" x14ac:dyDescent="0.2">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t="str" cm="1">
        <f t="array" ref="V1277">_xlfn.IFS(Suoerstore_sales[[#This Row],[Discount]]&lt;=0.05,"0-5%",Suoerstore_sales[[#This Row],[Discount]]&lt;=0.1,"5-10%",Suoerstore_sales[[#This Row],[Discount]]&lt;=0.2,"10-20%",TRUE,"20%+")</f>
        <v>10-20%</v>
      </c>
      <c r="W1277">
        <f>YEAR(Suoerstore_sales[[#This Row],[Order Date]])</f>
        <v>2016</v>
      </c>
      <c r="X1277" t="str">
        <f>"Q"&amp;ROUNDUP(MONTH(Suoerstore_sales[[#This Row],[Order Date]])/3,0)</f>
        <v>Q2</v>
      </c>
      <c r="Y1277">
        <f>MONTH(Suoerstore_sales[[#This Row],[Order Date]])</f>
        <v>5</v>
      </c>
    </row>
    <row r="1278" spans="1:25" x14ac:dyDescent="0.2">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t="str" cm="1">
        <f t="array" ref="V1278">_xlfn.IFS(Suoerstore_sales[[#This Row],[Discount]]&lt;=0.05,"0-5%",Suoerstore_sales[[#This Row],[Discount]]&lt;=0.1,"5-10%",Suoerstore_sales[[#This Row],[Discount]]&lt;=0.2,"10-20%",TRUE,"20%+")</f>
        <v>10-20%</v>
      </c>
      <c r="W1278">
        <f>YEAR(Suoerstore_sales[[#This Row],[Order Date]])</f>
        <v>2016</v>
      </c>
      <c r="X1278" t="str">
        <f>"Q"&amp;ROUNDUP(MONTH(Suoerstore_sales[[#This Row],[Order Date]])/3,0)</f>
        <v>Q2</v>
      </c>
      <c r="Y1278">
        <f>MONTH(Suoerstore_sales[[#This Row],[Order Date]])</f>
        <v>5</v>
      </c>
    </row>
    <row r="1279" spans="1:25" x14ac:dyDescent="0.2">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t="str" cm="1">
        <f t="array" ref="V1279">_xlfn.IFS(Suoerstore_sales[[#This Row],[Discount]]&lt;=0.05,"0-5%",Suoerstore_sales[[#This Row],[Discount]]&lt;=0.1,"5-10%",Suoerstore_sales[[#This Row],[Discount]]&lt;=0.2,"10-20%",TRUE,"20%+")</f>
        <v>10-20%</v>
      </c>
      <c r="W1279">
        <f>YEAR(Suoerstore_sales[[#This Row],[Order Date]])</f>
        <v>2016</v>
      </c>
      <c r="X1279" t="str">
        <f>"Q"&amp;ROUNDUP(MONTH(Suoerstore_sales[[#This Row],[Order Date]])/3,0)</f>
        <v>Q2</v>
      </c>
      <c r="Y1279">
        <f>MONTH(Suoerstore_sales[[#This Row],[Order Date]])</f>
        <v>5</v>
      </c>
    </row>
    <row r="1280" spans="1:25" x14ac:dyDescent="0.2">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t="str" cm="1">
        <f t="array" ref="V1280">_xlfn.IFS(Suoerstore_sales[[#This Row],[Discount]]&lt;=0.05,"0-5%",Suoerstore_sales[[#This Row],[Discount]]&lt;=0.1,"5-10%",Suoerstore_sales[[#This Row],[Discount]]&lt;=0.2,"10-20%",TRUE,"20%+")</f>
        <v>0-5%</v>
      </c>
      <c r="W1280">
        <f>YEAR(Suoerstore_sales[[#This Row],[Order Date]])</f>
        <v>2014</v>
      </c>
      <c r="X1280" t="str">
        <f>"Q"&amp;ROUNDUP(MONTH(Suoerstore_sales[[#This Row],[Order Date]])/3,0)</f>
        <v>Q3</v>
      </c>
      <c r="Y1280">
        <f>MONTH(Suoerstore_sales[[#This Row],[Order Date]])</f>
        <v>9</v>
      </c>
    </row>
    <row r="1281" spans="1:25" x14ac:dyDescent="0.2">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t="str" cm="1">
        <f t="array" ref="V1281">_xlfn.IFS(Suoerstore_sales[[#This Row],[Discount]]&lt;=0.05,"0-5%",Suoerstore_sales[[#This Row],[Discount]]&lt;=0.1,"5-10%",Suoerstore_sales[[#This Row],[Discount]]&lt;=0.2,"10-20%",TRUE,"20%+")</f>
        <v>0-5%</v>
      </c>
      <c r="W1281">
        <f>YEAR(Suoerstore_sales[[#This Row],[Order Date]])</f>
        <v>2014</v>
      </c>
      <c r="X1281" t="str">
        <f>"Q"&amp;ROUNDUP(MONTH(Suoerstore_sales[[#This Row],[Order Date]])/3,0)</f>
        <v>Q3</v>
      </c>
      <c r="Y1281">
        <f>MONTH(Suoerstore_sales[[#This Row],[Order Date]])</f>
        <v>9</v>
      </c>
    </row>
    <row r="1282" spans="1:25" x14ac:dyDescent="0.2">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t="str" cm="1">
        <f t="array" ref="V1282">_xlfn.IFS(Suoerstore_sales[[#This Row],[Discount]]&lt;=0.05,"0-5%",Suoerstore_sales[[#This Row],[Discount]]&lt;=0.1,"5-10%",Suoerstore_sales[[#This Row],[Discount]]&lt;=0.2,"10-20%",TRUE,"20%+")</f>
        <v>0-5%</v>
      </c>
      <c r="W1282">
        <f>YEAR(Suoerstore_sales[[#This Row],[Order Date]])</f>
        <v>2016</v>
      </c>
      <c r="X1282" t="str">
        <f>"Q"&amp;ROUNDUP(MONTH(Suoerstore_sales[[#This Row],[Order Date]])/3,0)</f>
        <v>Q3</v>
      </c>
      <c r="Y1282">
        <f>MONTH(Suoerstore_sales[[#This Row],[Order Date]])</f>
        <v>9</v>
      </c>
    </row>
    <row r="1283" spans="1:25" x14ac:dyDescent="0.2">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t="str" cm="1">
        <f t="array" ref="V1283">_xlfn.IFS(Suoerstore_sales[[#This Row],[Discount]]&lt;=0.05,"0-5%",Suoerstore_sales[[#This Row],[Discount]]&lt;=0.1,"5-10%",Suoerstore_sales[[#This Row],[Discount]]&lt;=0.2,"10-20%",TRUE,"20%+")</f>
        <v>10-20%</v>
      </c>
      <c r="W1283">
        <f>YEAR(Suoerstore_sales[[#This Row],[Order Date]])</f>
        <v>2017</v>
      </c>
      <c r="X1283" t="str">
        <f>"Q"&amp;ROUNDUP(MONTH(Suoerstore_sales[[#This Row],[Order Date]])/3,0)</f>
        <v>Q2</v>
      </c>
      <c r="Y1283">
        <f>MONTH(Suoerstore_sales[[#This Row],[Order Date]])</f>
        <v>4</v>
      </c>
    </row>
    <row r="1284" spans="1:25" x14ac:dyDescent="0.2">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t="str" cm="1">
        <f t="array" ref="V1284">_xlfn.IFS(Suoerstore_sales[[#This Row],[Discount]]&lt;=0.05,"0-5%",Suoerstore_sales[[#This Row],[Discount]]&lt;=0.1,"5-10%",Suoerstore_sales[[#This Row],[Discount]]&lt;=0.2,"10-20%",TRUE,"20%+")</f>
        <v>20%+</v>
      </c>
      <c r="W1284">
        <f>YEAR(Suoerstore_sales[[#This Row],[Order Date]])</f>
        <v>2017</v>
      </c>
      <c r="X1284" t="str">
        <f>"Q"&amp;ROUNDUP(MONTH(Suoerstore_sales[[#This Row],[Order Date]])/3,0)</f>
        <v>Q2</v>
      </c>
      <c r="Y1284">
        <f>MONTH(Suoerstore_sales[[#This Row],[Order Date]])</f>
        <v>4</v>
      </c>
    </row>
    <row r="1285" spans="1:25" x14ac:dyDescent="0.2">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t="str" cm="1">
        <f t="array" ref="V1285">_xlfn.IFS(Suoerstore_sales[[#This Row],[Discount]]&lt;=0.05,"0-5%",Suoerstore_sales[[#This Row],[Discount]]&lt;=0.1,"5-10%",Suoerstore_sales[[#This Row],[Discount]]&lt;=0.2,"10-20%",TRUE,"20%+")</f>
        <v>10-20%</v>
      </c>
      <c r="W1285">
        <f>YEAR(Suoerstore_sales[[#This Row],[Order Date]])</f>
        <v>2017</v>
      </c>
      <c r="X1285" t="str">
        <f>"Q"&amp;ROUNDUP(MONTH(Suoerstore_sales[[#This Row],[Order Date]])/3,0)</f>
        <v>Q2</v>
      </c>
      <c r="Y1285">
        <f>MONTH(Suoerstore_sales[[#This Row],[Order Date]])</f>
        <v>4</v>
      </c>
    </row>
    <row r="1286" spans="1:25" x14ac:dyDescent="0.2">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t="str" cm="1">
        <f t="array" ref="V1286">_xlfn.IFS(Suoerstore_sales[[#This Row],[Discount]]&lt;=0.05,"0-5%",Suoerstore_sales[[#This Row],[Discount]]&lt;=0.1,"5-10%",Suoerstore_sales[[#This Row],[Discount]]&lt;=0.2,"10-20%",TRUE,"20%+")</f>
        <v>20%+</v>
      </c>
      <c r="W1286">
        <f>YEAR(Suoerstore_sales[[#This Row],[Order Date]])</f>
        <v>2015</v>
      </c>
      <c r="X1286" t="str">
        <f>"Q"&amp;ROUNDUP(MONTH(Suoerstore_sales[[#This Row],[Order Date]])/3,0)</f>
        <v>Q4</v>
      </c>
      <c r="Y1286">
        <f>MONTH(Suoerstore_sales[[#This Row],[Order Date]])</f>
        <v>12</v>
      </c>
    </row>
    <row r="1287" spans="1:25" x14ac:dyDescent="0.2">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t="str" cm="1">
        <f t="array" ref="V1287">_xlfn.IFS(Suoerstore_sales[[#This Row],[Discount]]&lt;=0.05,"0-5%",Suoerstore_sales[[#This Row],[Discount]]&lt;=0.1,"5-10%",Suoerstore_sales[[#This Row],[Discount]]&lt;=0.2,"10-20%",TRUE,"20%+")</f>
        <v>0-5%</v>
      </c>
      <c r="W1287">
        <f>YEAR(Suoerstore_sales[[#This Row],[Order Date]])</f>
        <v>2016</v>
      </c>
      <c r="X1287" t="str">
        <f>"Q"&amp;ROUNDUP(MONTH(Suoerstore_sales[[#This Row],[Order Date]])/3,0)</f>
        <v>Q2</v>
      </c>
      <c r="Y1287">
        <f>MONTH(Suoerstore_sales[[#This Row],[Order Date]])</f>
        <v>6</v>
      </c>
    </row>
    <row r="1288" spans="1:25" x14ac:dyDescent="0.2">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t="str" cm="1">
        <f t="array" ref="V1288">_xlfn.IFS(Suoerstore_sales[[#This Row],[Discount]]&lt;=0.05,"0-5%",Suoerstore_sales[[#This Row],[Discount]]&lt;=0.1,"5-10%",Suoerstore_sales[[#This Row],[Discount]]&lt;=0.2,"10-20%",TRUE,"20%+")</f>
        <v>0-5%</v>
      </c>
      <c r="W1288">
        <f>YEAR(Suoerstore_sales[[#This Row],[Order Date]])</f>
        <v>2015</v>
      </c>
      <c r="X1288" t="str">
        <f>"Q"&amp;ROUNDUP(MONTH(Suoerstore_sales[[#This Row],[Order Date]])/3,0)</f>
        <v>Q3</v>
      </c>
      <c r="Y1288">
        <f>MONTH(Suoerstore_sales[[#This Row],[Order Date]])</f>
        <v>7</v>
      </c>
    </row>
    <row r="1289" spans="1:25" x14ac:dyDescent="0.2">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t="str" cm="1">
        <f t="array" ref="V1289">_xlfn.IFS(Suoerstore_sales[[#This Row],[Discount]]&lt;=0.05,"0-5%",Suoerstore_sales[[#This Row],[Discount]]&lt;=0.1,"5-10%",Suoerstore_sales[[#This Row],[Discount]]&lt;=0.2,"10-20%",TRUE,"20%+")</f>
        <v>0-5%</v>
      </c>
      <c r="W1289">
        <f>YEAR(Suoerstore_sales[[#This Row],[Order Date]])</f>
        <v>2016</v>
      </c>
      <c r="X1289" t="str">
        <f>"Q"&amp;ROUNDUP(MONTH(Suoerstore_sales[[#This Row],[Order Date]])/3,0)</f>
        <v>Q4</v>
      </c>
      <c r="Y1289">
        <f>MONTH(Suoerstore_sales[[#This Row],[Order Date]])</f>
        <v>11</v>
      </c>
    </row>
    <row r="1290" spans="1:25" x14ac:dyDescent="0.2">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t="str" cm="1">
        <f t="array" ref="V1290">_xlfn.IFS(Suoerstore_sales[[#This Row],[Discount]]&lt;=0.05,"0-5%",Suoerstore_sales[[#This Row],[Discount]]&lt;=0.1,"5-10%",Suoerstore_sales[[#This Row],[Discount]]&lt;=0.2,"10-20%",TRUE,"20%+")</f>
        <v>10-20%</v>
      </c>
      <c r="W1290">
        <f>YEAR(Suoerstore_sales[[#This Row],[Order Date]])</f>
        <v>2016</v>
      </c>
      <c r="X1290" t="str">
        <f>"Q"&amp;ROUNDUP(MONTH(Suoerstore_sales[[#This Row],[Order Date]])/3,0)</f>
        <v>Q4</v>
      </c>
      <c r="Y1290">
        <f>MONTH(Suoerstore_sales[[#This Row],[Order Date]])</f>
        <v>11</v>
      </c>
    </row>
    <row r="1291" spans="1:25" x14ac:dyDescent="0.2">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t="str" cm="1">
        <f t="array" ref="V1291">_xlfn.IFS(Suoerstore_sales[[#This Row],[Discount]]&lt;=0.05,"0-5%",Suoerstore_sales[[#This Row],[Discount]]&lt;=0.1,"5-10%",Suoerstore_sales[[#This Row],[Discount]]&lt;=0.2,"10-20%",TRUE,"20%+")</f>
        <v>0-5%</v>
      </c>
      <c r="W1291">
        <f>YEAR(Suoerstore_sales[[#This Row],[Order Date]])</f>
        <v>2016</v>
      </c>
      <c r="X1291" t="str">
        <f>"Q"&amp;ROUNDUP(MONTH(Suoerstore_sales[[#This Row],[Order Date]])/3,0)</f>
        <v>Q4</v>
      </c>
      <c r="Y1291">
        <f>MONTH(Suoerstore_sales[[#This Row],[Order Date]])</f>
        <v>11</v>
      </c>
    </row>
    <row r="1292" spans="1:25" x14ac:dyDescent="0.2">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t="str" cm="1">
        <f t="array" ref="V1292">_xlfn.IFS(Suoerstore_sales[[#This Row],[Discount]]&lt;=0.05,"0-5%",Suoerstore_sales[[#This Row],[Discount]]&lt;=0.1,"5-10%",Suoerstore_sales[[#This Row],[Discount]]&lt;=0.2,"10-20%",TRUE,"20%+")</f>
        <v>10-20%</v>
      </c>
      <c r="W1292">
        <f>YEAR(Suoerstore_sales[[#This Row],[Order Date]])</f>
        <v>2016</v>
      </c>
      <c r="X1292" t="str">
        <f>"Q"&amp;ROUNDUP(MONTH(Suoerstore_sales[[#This Row],[Order Date]])/3,0)</f>
        <v>Q4</v>
      </c>
      <c r="Y1292">
        <f>MONTH(Suoerstore_sales[[#This Row],[Order Date]])</f>
        <v>11</v>
      </c>
    </row>
    <row r="1293" spans="1:25" x14ac:dyDescent="0.2">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t="str" cm="1">
        <f t="array" ref="V1293">_xlfn.IFS(Suoerstore_sales[[#This Row],[Discount]]&lt;=0.05,"0-5%",Suoerstore_sales[[#This Row],[Discount]]&lt;=0.1,"5-10%",Suoerstore_sales[[#This Row],[Discount]]&lt;=0.2,"10-20%",TRUE,"20%+")</f>
        <v>0-5%</v>
      </c>
      <c r="W1293">
        <f>YEAR(Suoerstore_sales[[#This Row],[Order Date]])</f>
        <v>2016</v>
      </c>
      <c r="X1293" t="str">
        <f>"Q"&amp;ROUNDUP(MONTH(Suoerstore_sales[[#This Row],[Order Date]])/3,0)</f>
        <v>Q4</v>
      </c>
      <c r="Y1293">
        <f>MONTH(Suoerstore_sales[[#This Row],[Order Date]])</f>
        <v>11</v>
      </c>
    </row>
    <row r="1294" spans="1:25" x14ac:dyDescent="0.2">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t="str" cm="1">
        <f t="array" ref="V1294">_xlfn.IFS(Suoerstore_sales[[#This Row],[Discount]]&lt;=0.05,"0-5%",Suoerstore_sales[[#This Row],[Discount]]&lt;=0.1,"5-10%",Suoerstore_sales[[#This Row],[Discount]]&lt;=0.2,"10-20%",TRUE,"20%+")</f>
        <v>0-5%</v>
      </c>
      <c r="W1294">
        <f>YEAR(Suoerstore_sales[[#This Row],[Order Date]])</f>
        <v>2015</v>
      </c>
      <c r="X1294" t="str">
        <f>"Q"&amp;ROUNDUP(MONTH(Suoerstore_sales[[#This Row],[Order Date]])/3,0)</f>
        <v>Q3</v>
      </c>
      <c r="Y1294">
        <f>MONTH(Suoerstore_sales[[#This Row],[Order Date]])</f>
        <v>8</v>
      </c>
    </row>
    <row r="1295" spans="1:25" x14ac:dyDescent="0.2">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t="str" cm="1">
        <f t="array" ref="V1295">_xlfn.IFS(Suoerstore_sales[[#This Row],[Discount]]&lt;=0.05,"0-5%",Suoerstore_sales[[#This Row],[Discount]]&lt;=0.1,"5-10%",Suoerstore_sales[[#This Row],[Discount]]&lt;=0.2,"10-20%",TRUE,"20%+")</f>
        <v>0-5%</v>
      </c>
      <c r="W1295">
        <f>YEAR(Suoerstore_sales[[#This Row],[Order Date]])</f>
        <v>2015</v>
      </c>
      <c r="X1295" t="str">
        <f>"Q"&amp;ROUNDUP(MONTH(Suoerstore_sales[[#This Row],[Order Date]])/3,0)</f>
        <v>Q3</v>
      </c>
      <c r="Y1295">
        <f>MONTH(Suoerstore_sales[[#This Row],[Order Date]])</f>
        <v>8</v>
      </c>
    </row>
    <row r="1296" spans="1:25" x14ac:dyDescent="0.2">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t="str" cm="1">
        <f t="array" ref="V1296">_xlfn.IFS(Suoerstore_sales[[#This Row],[Discount]]&lt;=0.05,"0-5%",Suoerstore_sales[[#This Row],[Discount]]&lt;=0.1,"5-10%",Suoerstore_sales[[#This Row],[Discount]]&lt;=0.2,"10-20%",TRUE,"20%+")</f>
        <v>0-5%</v>
      </c>
      <c r="W1296">
        <f>YEAR(Suoerstore_sales[[#This Row],[Order Date]])</f>
        <v>2015</v>
      </c>
      <c r="X1296" t="str">
        <f>"Q"&amp;ROUNDUP(MONTH(Suoerstore_sales[[#This Row],[Order Date]])/3,0)</f>
        <v>Q3</v>
      </c>
      <c r="Y1296">
        <f>MONTH(Suoerstore_sales[[#This Row],[Order Date]])</f>
        <v>8</v>
      </c>
    </row>
    <row r="1297" spans="1:25" x14ac:dyDescent="0.2">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t="str" cm="1">
        <f t="array" ref="V1297">_xlfn.IFS(Suoerstore_sales[[#This Row],[Discount]]&lt;=0.05,"0-5%",Suoerstore_sales[[#This Row],[Discount]]&lt;=0.1,"5-10%",Suoerstore_sales[[#This Row],[Discount]]&lt;=0.2,"10-20%",TRUE,"20%+")</f>
        <v>10-20%</v>
      </c>
      <c r="W1297">
        <f>YEAR(Suoerstore_sales[[#This Row],[Order Date]])</f>
        <v>2015</v>
      </c>
      <c r="X1297" t="str">
        <f>"Q"&amp;ROUNDUP(MONTH(Suoerstore_sales[[#This Row],[Order Date]])/3,0)</f>
        <v>Q2</v>
      </c>
      <c r="Y1297">
        <f>MONTH(Suoerstore_sales[[#This Row],[Order Date]])</f>
        <v>5</v>
      </c>
    </row>
    <row r="1298" spans="1:25" x14ac:dyDescent="0.2">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t="str" cm="1">
        <f t="array" ref="V1298">_xlfn.IFS(Suoerstore_sales[[#This Row],[Discount]]&lt;=0.05,"0-5%",Suoerstore_sales[[#This Row],[Discount]]&lt;=0.1,"5-10%",Suoerstore_sales[[#This Row],[Discount]]&lt;=0.2,"10-20%",TRUE,"20%+")</f>
        <v>10-20%</v>
      </c>
      <c r="W1298">
        <f>YEAR(Suoerstore_sales[[#This Row],[Order Date]])</f>
        <v>2017</v>
      </c>
      <c r="X1298" t="str">
        <f>"Q"&amp;ROUNDUP(MONTH(Suoerstore_sales[[#This Row],[Order Date]])/3,0)</f>
        <v>Q4</v>
      </c>
      <c r="Y1298">
        <f>MONTH(Suoerstore_sales[[#This Row],[Order Date]])</f>
        <v>12</v>
      </c>
    </row>
    <row r="1299" spans="1:25" x14ac:dyDescent="0.2">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t="str" cm="1">
        <f t="array" ref="V1299">_xlfn.IFS(Suoerstore_sales[[#This Row],[Discount]]&lt;=0.05,"0-5%",Suoerstore_sales[[#This Row],[Discount]]&lt;=0.1,"5-10%",Suoerstore_sales[[#This Row],[Discount]]&lt;=0.2,"10-20%",TRUE,"20%+")</f>
        <v>10-20%</v>
      </c>
      <c r="W1299">
        <f>YEAR(Suoerstore_sales[[#This Row],[Order Date]])</f>
        <v>2017</v>
      </c>
      <c r="X1299" t="str">
        <f>"Q"&amp;ROUNDUP(MONTH(Suoerstore_sales[[#This Row],[Order Date]])/3,0)</f>
        <v>Q4</v>
      </c>
      <c r="Y1299">
        <f>MONTH(Suoerstore_sales[[#This Row],[Order Date]])</f>
        <v>12</v>
      </c>
    </row>
    <row r="1300" spans="1:25" x14ac:dyDescent="0.2">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t="str" cm="1">
        <f t="array" ref="V1300">_xlfn.IFS(Suoerstore_sales[[#This Row],[Discount]]&lt;=0.05,"0-5%",Suoerstore_sales[[#This Row],[Discount]]&lt;=0.1,"5-10%",Suoerstore_sales[[#This Row],[Discount]]&lt;=0.2,"10-20%",TRUE,"20%+")</f>
        <v>0-5%</v>
      </c>
      <c r="W1300">
        <f>YEAR(Suoerstore_sales[[#This Row],[Order Date]])</f>
        <v>2016</v>
      </c>
      <c r="X1300" t="str">
        <f>"Q"&amp;ROUNDUP(MONTH(Suoerstore_sales[[#This Row],[Order Date]])/3,0)</f>
        <v>Q4</v>
      </c>
      <c r="Y1300">
        <f>MONTH(Suoerstore_sales[[#This Row],[Order Date]])</f>
        <v>12</v>
      </c>
    </row>
    <row r="1301" spans="1:25" x14ac:dyDescent="0.2">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t="str" cm="1">
        <f t="array" ref="V1301">_xlfn.IFS(Suoerstore_sales[[#This Row],[Discount]]&lt;=0.05,"0-5%",Suoerstore_sales[[#This Row],[Discount]]&lt;=0.1,"5-10%",Suoerstore_sales[[#This Row],[Discount]]&lt;=0.2,"10-20%",TRUE,"20%+")</f>
        <v>0-5%</v>
      </c>
      <c r="W1301">
        <f>YEAR(Suoerstore_sales[[#This Row],[Order Date]])</f>
        <v>2015</v>
      </c>
      <c r="X1301" t="str">
        <f>"Q"&amp;ROUNDUP(MONTH(Suoerstore_sales[[#This Row],[Order Date]])/3,0)</f>
        <v>Q4</v>
      </c>
      <c r="Y1301">
        <f>MONTH(Suoerstore_sales[[#This Row],[Order Date]])</f>
        <v>10</v>
      </c>
    </row>
    <row r="1302" spans="1:25" x14ac:dyDescent="0.2">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t="str" cm="1">
        <f t="array" ref="V1302">_xlfn.IFS(Suoerstore_sales[[#This Row],[Discount]]&lt;=0.05,"0-5%",Suoerstore_sales[[#This Row],[Discount]]&lt;=0.1,"5-10%",Suoerstore_sales[[#This Row],[Discount]]&lt;=0.2,"10-20%",TRUE,"20%+")</f>
        <v>0-5%</v>
      </c>
      <c r="W1302">
        <f>YEAR(Suoerstore_sales[[#This Row],[Order Date]])</f>
        <v>2016</v>
      </c>
      <c r="X1302" t="str">
        <f>"Q"&amp;ROUNDUP(MONTH(Suoerstore_sales[[#This Row],[Order Date]])/3,0)</f>
        <v>Q4</v>
      </c>
      <c r="Y1302">
        <f>MONTH(Suoerstore_sales[[#This Row],[Order Date]])</f>
        <v>12</v>
      </c>
    </row>
    <row r="1303" spans="1:25" x14ac:dyDescent="0.2">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t="str" cm="1">
        <f t="array" ref="V1303">_xlfn.IFS(Suoerstore_sales[[#This Row],[Discount]]&lt;=0.05,"0-5%",Suoerstore_sales[[#This Row],[Discount]]&lt;=0.1,"5-10%",Suoerstore_sales[[#This Row],[Discount]]&lt;=0.2,"10-20%",TRUE,"20%+")</f>
        <v>0-5%</v>
      </c>
      <c r="W1303">
        <f>YEAR(Suoerstore_sales[[#This Row],[Order Date]])</f>
        <v>2016</v>
      </c>
      <c r="X1303" t="str">
        <f>"Q"&amp;ROUNDUP(MONTH(Suoerstore_sales[[#This Row],[Order Date]])/3,0)</f>
        <v>Q4</v>
      </c>
      <c r="Y1303">
        <f>MONTH(Suoerstore_sales[[#This Row],[Order Date]])</f>
        <v>12</v>
      </c>
    </row>
    <row r="1304" spans="1:25" x14ac:dyDescent="0.2">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t="str" cm="1">
        <f t="array" ref="V1304">_xlfn.IFS(Suoerstore_sales[[#This Row],[Discount]]&lt;=0.05,"0-5%",Suoerstore_sales[[#This Row],[Discount]]&lt;=0.1,"5-10%",Suoerstore_sales[[#This Row],[Discount]]&lt;=0.2,"10-20%",TRUE,"20%+")</f>
        <v>0-5%</v>
      </c>
      <c r="W1304">
        <f>YEAR(Suoerstore_sales[[#This Row],[Order Date]])</f>
        <v>2015</v>
      </c>
      <c r="X1304" t="str">
        <f>"Q"&amp;ROUNDUP(MONTH(Suoerstore_sales[[#This Row],[Order Date]])/3,0)</f>
        <v>Q3</v>
      </c>
      <c r="Y1304">
        <f>MONTH(Suoerstore_sales[[#This Row],[Order Date]])</f>
        <v>9</v>
      </c>
    </row>
    <row r="1305" spans="1:25" x14ac:dyDescent="0.2">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t="str" cm="1">
        <f t="array" ref="V1305">_xlfn.IFS(Suoerstore_sales[[#This Row],[Discount]]&lt;=0.05,"0-5%",Suoerstore_sales[[#This Row],[Discount]]&lt;=0.1,"5-10%",Suoerstore_sales[[#This Row],[Discount]]&lt;=0.2,"10-20%",TRUE,"20%+")</f>
        <v>0-5%</v>
      </c>
      <c r="W1305">
        <f>YEAR(Suoerstore_sales[[#This Row],[Order Date]])</f>
        <v>2017</v>
      </c>
      <c r="X1305" t="str">
        <f>"Q"&amp;ROUNDUP(MONTH(Suoerstore_sales[[#This Row],[Order Date]])/3,0)</f>
        <v>Q3</v>
      </c>
      <c r="Y1305">
        <f>MONTH(Suoerstore_sales[[#This Row],[Order Date]])</f>
        <v>7</v>
      </c>
    </row>
    <row r="1306" spans="1:25" x14ac:dyDescent="0.2">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t="str" cm="1">
        <f t="array" ref="V1306">_xlfn.IFS(Suoerstore_sales[[#This Row],[Discount]]&lt;=0.05,"0-5%",Suoerstore_sales[[#This Row],[Discount]]&lt;=0.1,"5-10%",Suoerstore_sales[[#This Row],[Discount]]&lt;=0.2,"10-20%",TRUE,"20%+")</f>
        <v>0-5%</v>
      </c>
      <c r="W1306">
        <f>YEAR(Suoerstore_sales[[#This Row],[Order Date]])</f>
        <v>2017</v>
      </c>
      <c r="X1306" t="str">
        <f>"Q"&amp;ROUNDUP(MONTH(Suoerstore_sales[[#This Row],[Order Date]])/3,0)</f>
        <v>Q3</v>
      </c>
      <c r="Y1306">
        <f>MONTH(Suoerstore_sales[[#This Row],[Order Date]])</f>
        <v>7</v>
      </c>
    </row>
    <row r="1307" spans="1:25" x14ac:dyDescent="0.2">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t="str" cm="1">
        <f t="array" ref="V1307">_xlfn.IFS(Suoerstore_sales[[#This Row],[Discount]]&lt;=0.05,"0-5%",Suoerstore_sales[[#This Row],[Discount]]&lt;=0.1,"5-10%",Suoerstore_sales[[#This Row],[Discount]]&lt;=0.2,"10-20%",TRUE,"20%+")</f>
        <v>10-20%</v>
      </c>
      <c r="W1307">
        <f>YEAR(Suoerstore_sales[[#This Row],[Order Date]])</f>
        <v>2016</v>
      </c>
      <c r="X1307" t="str">
        <f>"Q"&amp;ROUNDUP(MONTH(Suoerstore_sales[[#This Row],[Order Date]])/3,0)</f>
        <v>Q3</v>
      </c>
      <c r="Y1307">
        <f>MONTH(Suoerstore_sales[[#This Row],[Order Date]])</f>
        <v>7</v>
      </c>
    </row>
    <row r="1308" spans="1:25" x14ac:dyDescent="0.2">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t="str" cm="1">
        <f t="array" ref="V1308">_xlfn.IFS(Suoerstore_sales[[#This Row],[Discount]]&lt;=0.05,"0-5%",Suoerstore_sales[[#This Row],[Discount]]&lt;=0.1,"5-10%",Suoerstore_sales[[#This Row],[Discount]]&lt;=0.2,"10-20%",TRUE,"20%+")</f>
        <v>0-5%</v>
      </c>
      <c r="W1308">
        <f>YEAR(Suoerstore_sales[[#This Row],[Order Date]])</f>
        <v>2016</v>
      </c>
      <c r="X1308" t="str">
        <f>"Q"&amp;ROUNDUP(MONTH(Suoerstore_sales[[#This Row],[Order Date]])/3,0)</f>
        <v>Q2</v>
      </c>
      <c r="Y1308">
        <f>MONTH(Suoerstore_sales[[#This Row],[Order Date]])</f>
        <v>6</v>
      </c>
    </row>
    <row r="1309" spans="1:25" x14ac:dyDescent="0.2">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t="str" cm="1">
        <f t="array" ref="V1309">_xlfn.IFS(Suoerstore_sales[[#This Row],[Discount]]&lt;=0.05,"0-5%",Suoerstore_sales[[#This Row],[Discount]]&lt;=0.1,"5-10%",Suoerstore_sales[[#This Row],[Discount]]&lt;=0.2,"10-20%",TRUE,"20%+")</f>
        <v>10-20%</v>
      </c>
      <c r="W1309">
        <f>YEAR(Suoerstore_sales[[#This Row],[Order Date]])</f>
        <v>2016</v>
      </c>
      <c r="X1309" t="str">
        <f>"Q"&amp;ROUNDUP(MONTH(Suoerstore_sales[[#This Row],[Order Date]])/3,0)</f>
        <v>Q2</v>
      </c>
      <c r="Y1309">
        <f>MONTH(Suoerstore_sales[[#This Row],[Order Date]])</f>
        <v>6</v>
      </c>
    </row>
    <row r="1310" spans="1:25" x14ac:dyDescent="0.2">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t="str" cm="1">
        <f t="array" ref="V1310">_xlfn.IFS(Suoerstore_sales[[#This Row],[Discount]]&lt;=0.05,"0-5%",Suoerstore_sales[[#This Row],[Discount]]&lt;=0.1,"5-10%",Suoerstore_sales[[#This Row],[Discount]]&lt;=0.2,"10-20%",TRUE,"20%+")</f>
        <v>0-5%</v>
      </c>
      <c r="W1310">
        <f>YEAR(Suoerstore_sales[[#This Row],[Order Date]])</f>
        <v>2016</v>
      </c>
      <c r="X1310" t="str">
        <f>"Q"&amp;ROUNDUP(MONTH(Suoerstore_sales[[#This Row],[Order Date]])/3,0)</f>
        <v>Q2</v>
      </c>
      <c r="Y1310">
        <f>MONTH(Suoerstore_sales[[#This Row],[Order Date]])</f>
        <v>6</v>
      </c>
    </row>
    <row r="1311" spans="1:25" x14ac:dyDescent="0.2">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t="str" cm="1">
        <f t="array" ref="V1311">_xlfn.IFS(Suoerstore_sales[[#This Row],[Discount]]&lt;=0.05,"0-5%",Suoerstore_sales[[#This Row],[Discount]]&lt;=0.1,"5-10%",Suoerstore_sales[[#This Row],[Discount]]&lt;=0.2,"10-20%",TRUE,"20%+")</f>
        <v>0-5%</v>
      </c>
      <c r="W1311">
        <f>YEAR(Suoerstore_sales[[#This Row],[Order Date]])</f>
        <v>2016</v>
      </c>
      <c r="X1311" t="str">
        <f>"Q"&amp;ROUNDUP(MONTH(Suoerstore_sales[[#This Row],[Order Date]])/3,0)</f>
        <v>Q2</v>
      </c>
      <c r="Y1311">
        <f>MONTH(Suoerstore_sales[[#This Row],[Order Date]])</f>
        <v>6</v>
      </c>
    </row>
    <row r="1312" spans="1:25" x14ac:dyDescent="0.2">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t="str" cm="1">
        <f t="array" ref="V1312">_xlfn.IFS(Suoerstore_sales[[#This Row],[Discount]]&lt;=0.05,"0-5%",Suoerstore_sales[[#This Row],[Discount]]&lt;=0.1,"5-10%",Suoerstore_sales[[#This Row],[Discount]]&lt;=0.2,"10-20%",TRUE,"20%+")</f>
        <v>10-20%</v>
      </c>
      <c r="W1312">
        <f>YEAR(Suoerstore_sales[[#This Row],[Order Date]])</f>
        <v>2016</v>
      </c>
      <c r="X1312" t="str">
        <f>"Q"&amp;ROUNDUP(MONTH(Suoerstore_sales[[#This Row],[Order Date]])/3,0)</f>
        <v>Q2</v>
      </c>
      <c r="Y1312">
        <f>MONTH(Suoerstore_sales[[#This Row],[Order Date]])</f>
        <v>6</v>
      </c>
    </row>
    <row r="1313" spans="1:25" x14ac:dyDescent="0.2">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t="str" cm="1">
        <f t="array" ref="V1313">_xlfn.IFS(Suoerstore_sales[[#This Row],[Discount]]&lt;=0.05,"0-5%",Suoerstore_sales[[#This Row],[Discount]]&lt;=0.1,"5-10%",Suoerstore_sales[[#This Row],[Discount]]&lt;=0.2,"10-20%",TRUE,"20%+")</f>
        <v>0-5%</v>
      </c>
      <c r="W1313">
        <f>YEAR(Suoerstore_sales[[#This Row],[Order Date]])</f>
        <v>2016</v>
      </c>
      <c r="X1313" t="str">
        <f>"Q"&amp;ROUNDUP(MONTH(Suoerstore_sales[[#This Row],[Order Date]])/3,0)</f>
        <v>Q4</v>
      </c>
      <c r="Y1313">
        <f>MONTH(Suoerstore_sales[[#This Row],[Order Date]])</f>
        <v>12</v>
      </c>
    </row>
    <row r="1314" spans="1:25" x14ac:dyDescent="0.2">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t="str" cm="1">
        <f t="array" ref="V1314">_xlfn.IFS(Suoerstore_sales[[#This Row],[Discount]]&lt;=0.05,"0-5%",Suoerstore_sales[[#This Row],[Discount]]&lt;=0.1,"5-10%",Suoerstore_sales[[#This Row],[Discount]]&lt;=0.2,"10-20%",TRUE,"20%+")</f>
        <v>0-5%</v>
      </c>
      <c r="W1314">
        <f>YEAR(Suoerstore_sales[[#This Row],[Order Date]])</f>
        <v>2016</v>
      </c>
      <c r="X1314" t="str">
        <f>"Q"&amp;ROUNDUP(MONTH(Suoerstore_sales[[#This Row],[Order Date]])/3,0)</f>
        <v>Q4</v>
      </c>
      <c r="Y1314">
        <f>MONTH(Suoerstore_sales[[#This Row],[Order Date]])</f>
        <v>12</v>
      </c>
    </row>
    <row r="1315" spans="1:25" x14ac:dyDescent="0.2">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t="str" cm="1">
        <f t="array" ref="V1315">_xlfn.IFS(Suoerstore_sales[[#This Row],[Discount]]&lt;=0.05,"0-5%",Suoerstore_sales[[#This Row],[Discount]]&lt;=0.1,"5-10%",Suoerstore_sales[[#This Row],[Discount]]&lt;=0.2,"10-20%",TRUE,"20%+")</f>
        <v>20%+</v>
      </c>
      <c r="W1315">
        <f>YEAR(Suoerstore_sales[[#This Row],[Order Date]])</f>
        <v>2016</v>
      </c>
      <c r="X1315" t="str">
        <f>"Q"&amp;ROUNDUP(MONTH(Suoerstore_sales[[#This Row],[Order Date]])/3,0)</f>
        <v>Q3</v>
      </c>
      <c r="Y1315">
        <f>MONTH(Suoerstore_sales[[#This Row],[Order Date]])</f>
        <v>9</v>
      </c>
    </row>
    <row r="1316" spans="1:25" x14ac:dyDescent="0.2">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t="str" cm="1">
        <f t="array" ref="V1316">_xlfn.IFS(Suoerstore_sales[[#This Row],[Discount]]&lt;=0.05,"0-5%",Suoerstore_sales[[#This Row],[Discount]]&lt;=0.1,"5-10%",Suoerstore_sales[[#This Row],[Discount]]&lt;=0.2,"10-20%",TRUE,"20%+")</f>
        <v>0-5%</v>
      </c>
      <c r="W1316">
        <f>YEAR(Suoerstore_sales[[#This Row],[Order Date]])</f>
        <v>2016</v>
      </c>
      <c r="X1316" t="str">
        <f>"Q"&amp;ROUNDUP(MONTH(Suoerstore_sales[[#This Row],[Order Date]])/3,0)</f>
        <v>Q4</v>
      </c>
      <c r="Y1316">
        <f>MONTH(Suoerstore_sales[[#This Row],[Order Date]])</f>
        <v>12</v>
      </c>
    </row>
    <row r="1317" spans="1:25" x14ac:dyDescent="0.2">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t="str" cm="1">
        <f t="array" ref="V1317">_xlfn.IFS(Suoerstore_sales[[#This Row],[Discount]]&lt;=0.05,"0-5%",Suoerstore_sales[[#This Row],[Discount]]&lt;=0.1,"5-10%",Suoerstore_sales[[#This Row],[Discount]]&lt;=0.2,"10-20%",TRUE,"20%+")</f>
        <v>0-5%</v>
      </c>
      <c r="W1317">
        <f>YEAR(Suoerstore_sales[[#This Row],[Order Date]])</f>
        <v>2016</v>
      </c>
      <c r="X1317" t="str">
        <f>"Q"&amp;ROUNDUP(MONTH(Suoerstore_sales[[#This Row],[Order Date]])/3,0)</f>
        <v>Q4</v>
      </c>
      <c r="Y1317">
        <f>MONTH(Suoerstore_sales[[#This Row],[Order Date]])</f>
        <v>12</v>
      </c>
    </row>
    <row r="1318" spans="1:25" x14ac:dyDescent="0.2">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t="str" cm="1">
        <f t="array" ref="V1318">_xlfn.IFS(Suoerstore_sales[[#This Row],[Discount]]&lt;=0.05,"0-5%",Suoerstore_sales[[#This Row],[Discount]]&lt;=0.1,"5-10%",Suoerstore_sales[[#This Row],[Discount]]&lt;=0.2,"10-20%",TRUE,"20%+")</f>
        <v>0-5%</v>
      </c>
      <c r="W1318">
        <f>YEAR(Suoerstore_sales[[#This Row],[Order Date]])</f>
        <v>2016</v>
      </c>
      <c r="X1318" t="str">
        <f>"Q"&amp;ROUNDUP(MONTH(Suoerstore_sales[[#This Row],[Order Date]])/3,0)</f>
        <v>Q4</v>
      </c>
      <c r="Y1318">
        <f>MONTH(Suoerstore_sales[[#This Row],[Order Date]])</f>
        <v>12</v>
      </c>
    </row>
    <row r="1319" spans="1:25" x14ac:dyDescent="0.2">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t="str" cm="1">
        <f t="array" ref="V1319">_xlfn.IFS(Suoerstore_sales[[#This Row],[Discount]]&lt;=0.05,"0-5%",Suoerstore_sales[[#This Row],[Discount]]&lt;=0.1,"5-10%",Suoerstore_sales[[#This Row],[Discount]]&lt;=0.2,"10-20%",TRUE,"20%+")</f>
        <v>10-20%</v>
      </c>
      <c r="W1319">
        <f>YEAR(Suoerstore_sales[[#This Row],[Order Date]])</f>
        <v>2017</v>
      </c>
      <c r="X1319" t="str">
        <f>"Q"&amp;ROUNDUP(MONTH(Suoerstore_sales[[#This Row],[Order Date]])/3,0)</f>
        <v>Q4</v>
      </c>
      <c r="Y1319">
        <f>MONTH(Suoerstore_sales[[#This Row],[Order Date]])</f>
        <v>12</v>
      </c>
    </row>
    <row r="1320" spans="1:25" x14ac:dyDescent="0.2">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t="str" cm="1">
        <f t="array" ref="V1320">_xlfn.IFS(Suoerstore_sales[[#This Row],[Discount]]&lt;=0.05,"0-5%",Suoerstore_sales[[#This Row],[Discount]]&lt;=0.1,"5-10%",Suoerstore_sales[[#This Row],[Discount]]&lt;=0.2,"10-20%",TRUE,"20%+")</f>
        <v>10-20%</v>
      </c>
      <c r="W1320">
        <f>YEAR(Suoerstore_sales[[#This Row],[Order Date]])</f>
        <v>2014</v>
      </c>
      <c r="X1320" t="str">
        <f>"Q"&amp;ROUNDUP(MONTH(Suoerstore_sales[[#This Row],[Order Date]])/3,0)</f>
        <v>Q3</v>
      </c>
      <c r="Y1320">
        <f>MONTH(Suoerstore_sales[[#This Row],[Order Date]])</f>
        <v>7</v>
      </c>
    </row>
    <row r="1321" spans="1:25" x14ac:dyDescent="0.2">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t="str" cm="1">
        <f t="array" ref="V1321">_xlfn.IFS(Suoerstore_sales[[#This Row],[Discount]]&lt;=0.05,"0-5%",Suoerstore_sales[[#This Row],[Discount]]&lt;=0.1,"5-10%",Suoerstore_sales[[#This Row],[Discount]]&lt;=0.2,"10-20%",TRUE,"20%+")</f>
        <v>20%+</v>
      </c>
      <c r="W1321">
        <f>YEAR(Suoerstore_sales[[#This Row],[Order Date]])</f>
        <v>2014</v>
      </c>
      <c r="X1321" t="str">
        <f>"Q"&amp;ROUNDUP(MONTH(Suoerstore_sales[[#This Row],[Order Date]])/3,0)</f>
        <v>Q3</v>
      </c>
      <c r="Y1321">
        <f>MONTH(Suoerstore_sales[[#This Row],[Order Date]])</f>
        <v>7</v>
      </c>
    </row>
    <row r="1322" spans="1:25" x14ac:dyDescent="0.2">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t="str" cm="1">
        <f t="array" ref="V1322">_xlfn.IFS(Suoerstore_sales[[#This Row],[Discount]]&lt;=0.05,"0-5%",Suoerstore_sales[[#This Row],[Discount]]&lt;=0.1,"5-10%",Suoerstore_sales[[#This Row],[Discount]]&lt;=0.2,"10-20%",TRUE,"20%+")</f>
        <v>20%+</v>
      </c>
      <c r="W1322">
        <f>YEAR(Suoerstore_sales[[#This Row],[Order Date]])</f>
        <v>2017</v>
      </c>
      <c r="X1322" t="str">
        <f>"Q"&amp;ROUNDUP(MONTH(Suoerstore_sales[[#This Row],[Order Date]])/3,0)</f>
        <v>Q1</v>
      </c>
      <c r="Y1322">
        <f>MONTH(Suoerstore_sales[[#This Row],[Order Date]])</f>
        <v>2</v>
      </c>
    </row>
    <row r="1323" spans="1:25" x14ac:dyDescent="0.2">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t="str" cm="1">
        <f t="array" ref="V1323">_xlfn.IFS(Suoerstore_sales[[#This Row],[Discount]]&lt;=0.05,"0-5%",Suoerstore_sales[[#This Row],[Discount]]&lt;=0.1,"5-10%",Suoerstore_sales[[#This Row],[Discount]]&lt;=0.2,"10-20%",TRUE,"20%+")</f>
        <v>10-20%</v>
      </c>
      <c r="W1323">
        <f>YEAR(Suoerstore_sales[[#This Row],[Order Date]])</f>
        <v>2017</v>
      </c>
      <c r="X1323" t="str">
        <f>"Q"&amp;ROUNDUP(MONTH(Suoerstore_sales[[#This Row],[Order Date]])/3,0)</f>
        <v>Q1</v>
      </c>
      <c r="Y1323">
        <f>MONTH(Suoerstore_sales[[#This Row],[Order Date]])</f>
        <v>2</v>
      </c>
    </row>
    <row r="1324" spans="1:25" x14ac:dyDescent="0.2">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t="str" cm="1">
        <f t="array" ref="V1324">_xlfn.IFS(Suoerstore_sales[[#This Row],[Discount]]&lt;=0.05,"0-5%",Suoerstore_sales[[#This Row],[Discount]]&lt;=0.1,"5-10%",Suoerstore_sales[[#This Row],[Discount]]&lt;=0.2,"10-20%",TRUE,"20%+")</f>
        <v>0-5%</v>
      </c>
      <c r="W1324">
        <f>YEAR(Suoerstore_sales[[#This Row],[Order Date]])</f>
        <v>2017</v>
      </c>
      <c r="X1324" t="str">
        <f>"Q"&amp;ROUNDUP(MONTH(Suoerstore_sales[[#This Row],[Order Date]])/3,0)</f>
        <v>Q1</v>
      </c>
      <c r="Y1324">
        <f>MONTH(Suoerstore_sales[[#This Row],[Order Date]])</f>
        <v>3</v>
      </c>
    </row>
    <row r="1325" spans="1:25" x14ac:dyDescent="0.2">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t="str" cm="1">
        <f t="array" ref="V1325">_xlfn.IFS(Suoerstore_sales[[#This Row],[Discount]]&lt;=0.05,"0-5%",Suoerstore_sales[[#This Row],[Discount]]&lt;=0.1,"5-10%",Suoerstore_sales[[#This Row],[Discount]]&lt;=0.2,"10-20%",TRUE,"20%+")</f>
        <v>10-20%</v>
      </c>
      <c r="W1325">
        <f>YEAR(Suoerstore_sales[[#This Row],[Order Date]])</f>
        <v>2017</v>
      </c>
      <c r="X1325" t="str">
        <f>"Q"&amp;ROUNDUP(MONTH(Suoerstore_sales[[#This Row],[Order Date]])/3,0)</f>
        <v>Q4</v>
      </c>
      <c r="Y1325">
        <f>MONTH(Suoerstore_sales[[#This Row],[Order Date]])</f>
        <v>10</v>
      </c>
    </row>
    <row r="1326" spans="1:25" x14ac:dyDescent="0.2">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t="str" cm="1">
        <f t="array" ref="V1326">_xlfn.IFS(Suoerstore_sales[[#This Row],[Discount]]&lt;=0.05,"0-5%",Suoerstore_sales[[#This Row],[Discount]]&lt;=0.1,"5-10%",Suoerstore_sales[[#This Row],[Discount]]&lt;=0.2,"10-20%",TRUE,"20%+")</f>
        <v>0-5%</v>
      </c>
      <c r="W1326">
        <f>YEAR(Suoerstore_sales[[#This Row],[Order Date]])</f>
        <v>2014</v>
      </c>
      <c r="X1326" t="str">
        <f>"Q"&amp;ROUNDUP(MONTH(Suoerstore_sales[[#This Row],[Order Date]])/3,0)</f>
        <v>Q3</v>
      </c>
      <c r="Y1326">
        <f>MONTH(Suoerstore_sales[[#This Row],[Order Date]])</f>
        <v>9</v>
      </c>
    </row>
    <row r="1327" spans="1:25" x14ac:dyDescent="0.2">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t="str" cm="1">
        <f t="array" ref="V1327">_xlfn.IFS(Suoerstore_sales[[#This Row],[Discount]]&lt;=0.05,"0-5%",Suoerstore_sales[[#This Row],[Discount]]&lt;=0.1,"5-10%",Suoerstore_sales[[#This Row],[Discount]]&lt;=0.2,"10-20%",TRUE,"20%+")</f>
        <v>20%+</v>
      </c>
      <c r="W1327">
        <f>YEAR(Suoerstore_sales[[#This Row],[Order Date]])</f>
        <v>2014</v>
      </c>
      <c r="X1327" t="str">
        <f>"Q"&amp;ROUNDUP(MONTH(Suoerstore_sales[[#This Row],[Order Date]])/3,0)</f>
        <v>Q2</v>
      </c>
      <c r="Y1327">
        <f>MONTH(Suoerstore_sales[[#This Row],[Order Date]])</f>
        <v>5</v>
      </c>
    </row>
    <row r="1328" spans="1:25" x14ac:dyDescent="0.2">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t="str" cm="1">
        <f t="array" ref="V1328">_xlfn.IFS(Suoerstore_sales[[#This Row],[Discount]]&lt;=0.05,"0-5%",Suoerstore_sales[[#This Row],[Discount]]&lt;=0.1,"5-10%",Suoerstore_sales[[#This Row],[Discount]]&lt;=0.2,"10-20%",TRUE,"20%+")</f>
        <v>10-20%</v>
      </c>
      <c r="W1328">
        <f>YEAR(Suoerstore_sales[[#This Row],[Order Date]])</f>
        <v>2015</v>
      </c>
      <c r="X1328" t="str">
        <f>"Q"&amp;ROUNDUP(MONTH(Suoerstore_sales[[#This Row],[Order Date]])/3,0)</f>
        <v>Q2</v>
      </c>
      <c r="Y1328">
        <f>MONTH(Suoerstore_sales[[#This Row],[Order Date]])</f>
        <v>6</v>
      </c>
    </row>
    <row r="1329" spans="1:25" x14ac:dyDescent="0.2">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t="str" cm="1">
        <f t="array" ref="V1329">_xlfn.IFS(Suoerstore_sales[[#This Row],[Discount]]&lt;=0.05,"0-5%",Suoerstore_sales[[#This Row],[Discount]]&lt;=0.1,"5-10%",Suoerstore_sales[[#This Row],[Discount]]&lt;=0.2,"10-20%",TRUE,"20%+")</f>
        <v>0-5%</v>
      </c>
      <c r="W1329">
        <f>YEAR(Suoerstore_sales[[#This Row],[Order Date]])</f>
        <v>2016</v>
      </c>
      <c r="X1329" t="str">
        <f>"Q"&amp;ROUNDUP(MONTH(Suoerstore_sales[[#This Row],[Order Date]])/3,0)</f>
        <v>Q1</v>
      </c>
      <c r="Y1329">
        <f>MONTH(Suoerstore_sales[[#This Row],[Order Date]])</f>
        <v>3</v>
      </c>
    </row>
    <row r="1330" spans="1:25" x14ac:dyDescent="0.2">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t="str" cm="1">
        <f t="array" ref="V1330">_xlfn.IFS(Suoerstore_sales[[#This Row],[Discount]]&lt;=0.05,"0-5%",Suoerstore_sales[[#This Row],[Discount]]&lt;=0.1,"5-10%",Suoerstore_sales[[#This Row],[Discount]]&lt;=0.2,"10-20%",TRUE,"20%+")</f>
        <v>0-5%</v>
      </c>
      <c r="W1330">
        <f>YEAR(Suoerstore_sales[[#This Row],[Order Date]])</f>
        <v>2017</v>
      </c>
      <c r="X1330" t="str">
        <f>"Q"&amp;ROUNDUP(MONTH(Suoerstore_sales[[#This Row],[Order Date]])/3,0)</f>
        <v>Q4</v>
      </c>
      <c r="Y1330">
        <f>MONTH(Suoerstore_sales[[#This Row],[Order Date]])</f>
        <v>10</v>
      </c>
    </row>
    <row r="1331" spans="1:25" x14ac:dyDescent="0.2">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t="str" cm="1">
        <f t="array" ref="V1331">_xlfn.IFS(Suoerstore_sales[[#This Row],[Discount]]&lt;=0.05,"0-5%",Suoerstore_sales[[#This Row],[Discount]]&lt;=0.1,"5-10%",Suoerstore_sales[[#This Row],[Discount]]&lt;=0.2,"10-20%",TRUE,"20%+")</f>
        <v>0-5%</v>
      </c>
      <c r="W1331">
        <f>YEAR(Suoerstore_sales[[#This Row],[Order Date]])</f>
        <v>2016</v>
      </c>
      <c r="X1331" t="str">
        <f>"Q"&amp;ROUNDUP(MONTH(Suoerstore_sales[[#This Row],[Order Date]])/3,0)</f>
        <v>Q2</v>
      </c>
      <c r="Y1331">
        <f>MONTH(Suoerstore_sales[[#This Row],[Order Date]])</f>
        <v>5</v>
      </c>
    </row>
    <row r="1332" spans="1:25" x14ac:dyDescent="0.2">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t="str" cm="1">
        <f t="array" ref="V1332">_xlfn.IFS(Suoerstore_sales[[#This Row],[Discount]]&lt;=0.05,"0-5%",Suoerstore_sales[[#This Row],[Discount]]&lt;=0.1,"5-10%",Suoerstore_sales[[#This Row],[Discount]]&lt;=0.2,"10-20%",TRUE,"20%+")</f>
        <v>20%+</v>
      </c>
      <c r="W1332">
        <f>YEAR(Suoerstore_sales[[#This Row],[Order Date]])</f>
        <v>2017</v>
      </c>
      <c r="X1332" t="str">
        <f>"Q"&amp;ROUNDUP(MONTH(Suoerstore_sales[[#This Row],[Order Date]])/3,0)</f>
        <v>Q2</v>
      </c>
      <c r="Y1332">
        <f>MONTH(Suoerstore_sales[[#This Row],[Order Date]])</f>
        <v>6</v>
      </c>
    </row>
    <row r="1333" spans="1:25" x14ac:dyDescent="0.2">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t="str" cm="1">
        <f t="array" ref="V1333">_xlfn.IFS(Suoerstore_sales[[#This Row],[Discount]]&lt;=0.05,"0-5%",Suoerstore_sales[[#This Row],[Discount]]&lt;=0.1,"5-10%",Suoerstore_sales[[#This Row],[Discount]]&lt;=0.2,"10-20%",TRUE,"20%+")</f>
        <v>10-20%</v>
      </c>
      <c r="W1333">
        <f>YEAR(Suoerstore_sales[[#This Row],[Order Date]])</f>
        <v>2017</v>
      </c>
      <c r="X1333" t="str">
        <f>"Q"&amp;ROUNDUP(MONTH(Suoerstore_sales[[#This Row],[Order Date]])/3,0)</f>
        <v>Q2</v>
      </c>
      <c r="Y1333">
        <f>MONTH(Suoerstore_sales[[#This Row],[Order Date]])</f>
        <v>6</v>
      </c>
    </row>
    <row r="1334" spans="1:25" x14ac:dyDescent="0.2">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t="str" cm="1">
        <f t="array" ref="V1334">_xlfn.IFS(Suoerstore_sales[[#This Row],[Discount]]&lt;=0.05,"0-5%",Suoerstore_sales[[#This Row],[Discount]]&lt;=0.1,"5-10%",Suoerstore_sales[[#This Row],[Discount]]&lt;=0.2,"10-20%",TRUE,"20%+")</f>
        <v>20%+</v>
      </c>
      <c r="W1334">
        <f>YEAR(Suoerstore_sales[[#This Row],[Order Date]])</f>
        <v>2014</v>
      </c>
      <c r="X1334" t="str">
        <f>"Q"&amp;ROUNDUP(MONTH(Suoerstore_sales[[#This Row],[Order Date]])/3,0)</f>
        <v>Q1</v>
      </c>
      <c r="Y1334">
        <f>MONTH(Suoerstore_sales[[#This Row],[Order Date]])</f>
        <v>2</v>
      </c>
    </row>
    <row r="1335" spans="1:25" x14ac:dyDescent="0.2">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t="str" cm="1">
        <f t="array" ref="V1335">_xlfn.IFS(Suoerstore_sales[[#This Row],[Discount]]&lt;=0.05,"0-5%",Suoerstore_sales[[#This Row],[Discount]]&lt;=0.1,"5-10%",Suoerstore_sales[[#This Row],[Discount]]&lt;=0.2,"10-20%",TRUE,"20%+")</f>
        <v>20%+</v>
      </c>
      <c r="W1335">
        <f>YEAR(Suoerstore_sales[[#This Row],[Order Date]])</f>
        <v>2014</v>
      </c>
      <c r="X1335" t="str">
        <f>"Q"&amp;ROUNDUP(MONTH(Suoerstore_sales[[#This Row],[Order Date]])/3,0)</f>
        <v>Q1</v>
      </c>
      <c r="Y1335">
        <f>MONTH(Suoerstore_sales[[#This Row],[Order Date]])</f>
        <v>2</v>
      </c>
    </row>
    <row r="1336" spans="1:25" x14ac:dyDescent="0.2">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t="str" cm="1">
        <f t="array" ref="V1336">_xlfn.IFS(Suoerstore_sales[[#This Row],[Discount]]&lt;=0.05,"0-5%",Suoerstore_sales[[#This Row],[Discount]]&lt;=0.1,"5-10%",Suoerstore_sales[[#This Row],[Discount]]&lt;=0.2,"10-20%",TRUE,"20%+")</f>
        <v>10-20%</v>
      </c>
      <c r="W1336">
        <f>YEAR(Suoerstore_sales[[#This Row],[Order Date]])</f>
        <v>2014</v>
      </c>
      <c r="X1336" t="str">
        <f>"Q"&amp;ROUNDUP(MONTH(Suoerstore_sales[[#This Row],[Order Date]])/3,0)</f>
        <v>Q2</v>
      </c>
      <c r="Y1336">
        <f>MONTH(Suoerstore_sales[[#This Row],[Order Date]])</f>
        <v>5</v>
      </c>
    </row>
    <row r="1337" spans="1:25" x14ac:dyDescent="0.2">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t="str" cm="1">
        <f t="array" ref="V1337">_xlfn.IFS(Suoerstore_sales[[#This Row],[Discount]]&lt;=0.05,"0-5%",Suoerstore_sales[[#This Row],[Discount]]&lt;=0.1,"5-10%",Suoerstore_sales[[#This Row],[Discount]]&lt;=0.2,"10-20%",TRUE,"20%+")</f>
        <v>0-5%</v>
      </c>
      <c r="W1337">
        <f>YEAR(Suoerstore_sales[[#This Row],[Order Date]])</f>
        <v>2016</v>
      </c>
      <c r="X1337" t="str">
        <f>"Q"&amp;ROUNDUP(MONTH(Suoerstore_sales[[#This Row],[Order Date]])/3,0)</f>
        <v>Q2</v>
      </c>
      <c r="Y1337">
        <f>MONTH(Suoerstore_sales[[#This Row],[Order Date]])</f>
        <v>5</v>
      </c>
    </row>
    <row r="1338" spans="1:25" x14ac:dyDescent="0.2">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t="str" cm="1">
        <f t="array" ref="V1338">_xlfn.IFS(Suoerstore_sales[[#This Row],[Discount]]&lt;=0.05,"0-5%",Suoerstore_sales[[#This Row],[Discount]]&lt;=0.1,"5-10%",Suoerstore_sales[[#This Row],[Discount]]&lt;=0.2,"10-20%",TRUE,"20%+")</f>
        <v>0-5%</v>
      </c>
      <c r="W1338">
        <f>YEAR(Suoerstore_sales[[#This Row],[Order Date]])</f>
        <v>2017</v>
      </c>
      <c r="X1338" t="str">
        <f>"Q"&amp;ROUNDUP(MONTH(Suoerstore_sales[[#This Row],[Order Date]])/3,0)</f>
        <v>Q2</v>
      </c>
      <c r="Y1338">
        <f>MONTH(Suoerstore_sales[[#This Row],[Order Date]])</f>
        <v>4</v>
      </c>
    </row>
    <row r="1339" spans="1:25" x14ac:dyDescent="0.2">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t="str" cm="1">
        <f t="array" ref="V1339">_xlfn.IFS(Suoerstore_sales[[#This Row],[Discount]]&lt;=0.05,"0-5%",Suoerstore_sales[[#This Row],[Discount]]&lt;=0.1,"5-10%",Suoerstore_sales[[#This Row],[Discount]]&lt;=0.2,"10-20%",TRUE,"20%+")</f>
        <v>0-5%</v>
      </c>
      <c r="W1339">
        <f>YEAR(Suoerstore_sales[[#This Row],[Order Date]])</f>
        <v>2017</v>
      </c>
      <c r="X1339" t="str">
        <f>"Q"&amp;ROUNDUP(MONTH(Suoerstore_sales[[#This Row],[Order Date]])/3,0)</f>
        <v>Q1</v>
      </c>
      <c r="Y1339">
        <f>MONTH(Suoerstore_sales[[#This Row],[Order Date]])</f>
        <v>3</v>
      </c>
    </row>
    <row r="1340" spans="1:25" x14ac:dyDescent="0.2">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t="str" cm="1">
        <f t="array" ref="V1340">_xlfn.IFS(Suoerstore_sales[[#This Row],[Discount]]&lt;=0.05,"0-5%",Suoerstore_sales[[#This Row],[Discount]]&lt;=0.1,"5-10%",Suoerstore_sales[[#This Row],[Discount]]&lt;=0.2,"10-20%",TRUE,"20%+")</f>
        <v>0-5%</v>
      </c>
      <c r="W1340">
        <f>YEAR(Suoerstore_sales[[#This Row],[Order Date]])</f>
        <v>2017</v>
      </c>
      <c r="X1340" t="str">
        <f>"Q"&amp;ROUNDUP(MONTH(Suoerstore_sales[[#This Row],[Order Date]])/3,0)</f>
        <v>Q1</v>
      </c>
      <c r="Y1340">
        <f>MONTH(Suoerstore_sales[[#This Row],[Order Date]])</f>
        <v>3</v>
      </c>
    </row>
    <row r="1341" spans="1:25" x14ac:dyDescent="0.2">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t="str" cm="1">
        <f t="array" ref="V1341">_xlfn.IFS(Suoerstore_sales[[#This Row],[Discount]]&lt;=0.05,"0-5%",Suoerstore_sales[[#This Row],[Discount]]&lt;=0.1,"5-10%",Suoerstore_sales[[#This Row],[Discount]]&lt;=0.2,"10-20%",TRUE,"20%+")</f>
        <v>0-5%</v>
      </c>
      <c r="W1341">
        <f>YEAR(Suoerstore_sales[[#This Row],[Order Date]])</f>
        <v>2017</v>
      </c>
      <c r="X1341" t="str">
        <f>"Q"&amp;ROUNDUP(MONTH(Suoerstore_sales[[#This Row],[Order Date]])/3,0)</f>
        <v>Q1</v>
      </c>
      <c r="Y1341">
        <f>MONTH(Suoerstore_sales[[#This Row],[Order Date]])</f>
        <v>3</v>
      </c>
    </row>
    <row r="1342" spans="1:25" x14ac:dyDescent="0.2">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t="str" cm="1">
        <f t="array" ref="V1342">_xlfn.IFS(Suoerstore_sales[[#This Row],[Discount]]&lt;=0.05,"0-5%",Suoerstore_sales[[#This Row],[Discount]]&lt;=0.1,"5-10%",Suoerstore_sales[[#This Row],[Discount]]&lt;=0.2,"10-20%",TRUE,"20%+")</f>
        <v>20%+</v>
      </c>
      <c r="W1342">
        <f>YEAR(Suoerstore_sales[[#This Row],[Order Date]])</f>
        <v>2017</v>
      </c>
      <c r="X1342" t="str">
        <f>"Q"&amp;ROUNDUP(MONTH(Suoerstore_sales[[#This Row],[Order Date]])/3,0)</f>
        <v>Q1</v>
      </c>
      <c r="Y1342">
        <f>MONTH(Suoerstore_sales[[#This Row],[Order Date]])</f>
        <v>1</v>
      </c>
    </row>
    <row r="1343" spans="1:25" x14ac:dyDescent="0.2">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t="str" cm="1">
        <f t="array" ref="V1343">_xlfn.IFS(Suoerstore_sales[[#This Row],[Discount]]&lt;=0.05,"0-5%",Suoerstore_sales[[#This Row],[Discount]]&lt;=0.1,"5-10%",Suoerstore_sales[[#This Row],[Discount]]&lt;=0.2,"10-20%",TRUE,"20%+")</f>
        <v>20%+</v>
      </c>
      <c r="W1343">
        <f>YEAR(Suoerstore_sales[[#This Row],[Order Date]])</f>
        <v>2017</v>
      </c>
      <c r="X1343" t="str">
        <f>"Q"&amp;ROUNDUP(MONTH(Suoerstore_sales[[#This Row],[Order Date]])/3,0)</f>
        <v>Q1</v>
      </c>
      <c r="Y1343">
        <f>MONTH(Suoerstore_sales[[#This Row],[Order Date]])</f>
        <v>1</v>
      </c>
    </row>
    <row r="1344" spans="1:25" x14ac:dyDescent="0.2">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t="str" cm="1">
        <f t="array" ref="V1344">_xlfn.IFS(Suoerstore_sales[[#This Row],[Discount]]&lt;=0.05,"0-5%",Suoerstore_sales[[#This Row],[Discount]]&lt;=0.1,"5-10%",Suoerstore_sales[[#This Row],[Discount]]&lt;=0.2,"10-20%",TRUE,"20%+")</f>
        <v>20%+</v>
      </c>
      <c r="W1344">
        <f>YEAR(Suoerstore_sales[[#This Row],[Order Date]])</f>
        <v>2017</v>
      </c>
      <c r="X1344" t="str">
        <f>"Q"&amp;ROUNDUP(MONTH(Suoerstore_sales[[#This Row],[Order Date]])/3,0)</f>
        <v>Q1</v>
      </c>
      <c r="Y1344">
        <f>MONTH(Suoerstore_sales[[#This Row],[Order Date]])</f>
        <v>1</v>
      </c>
    </row>
    <row r="1345" spans="1:25" x14ac:dyDescent="0.2">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t="str" cm="1">
        <f t="array" ref="V1345">_xlfn.IFS(Suoerstore_sales[[#This Row],[Discount]]&lt;=0.05,"0-5%",Suoerstore_sales[[#This Row],[Discount]]&lt;=0.1,"5-10%",Suoerstore_sales[[#This Row],[Discount]]&lt;=0.2,"10-20%",TRUE,"20%+")</f>
        <v>0-5%</v>
      </c>
      <c r="W1345">
        <f>YEAR(Suoerstore_sales[[#This Row],[Order Date]])</f>
        <v>2015</v>
      </c>
      <c r="X1345" t="str">
        <f>"Q"&amp;ROUNDUP(MONTH(Suoerstore_sales[[#This Row],[Order Date]])/3,0)</f>
        <v>Q2</v>
      </c>
      <c r="Y1345">
        <f>MONTH(Suoerstore_sales[[#This Row],[Order Date]])</f>
        <v>5</v>
      </c>
    </row>
    <row r="1346" spans="1:25" x14ac:dyDescent="0.2">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t="str" cm="1">
        <f t="array" ref="V1346">_xlfn.IFS(Suoerstore_sales[[#This Row],[Discount]]&lt;=0.05,"0-5%",Suoerstore_sales[[#This Row],[Discount]]&lt;=0.1,"5-10%",Suoerstore_sales[[#This Row],[Discount]]&lt;=0.2,"10-20%",TRUE,"20%+")</f>
        <v>0-5%</v>
      </c>
      <c r="W1346">
        <f>YEAR(Suoerstore_sales[[#This Row],[Order Date]])</f>
        <v>2015</v>
      </c>
      <c r="X1346" t="str">
        <f>"Q"&amp;ROUNDUP(MONTH(Suoerstore_sales[[#This Row],[Order Date]])/3,0)</f>
        <v>Q2</v>
      </c>
      <c r="Y1346">
        <f>MONTH(Suoerstore_sales[[#This Row],[Order Date]])</f>
        <v>5</v>
      </c>
    </row>
    <row r="1347" spans="1:25" x14ac:dyDescent="0.2">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t="str" cm="1">
        <f t="array" ref="V1347">_xlfn.IFS(Suoerstore_sales[[#This Row],[Discount]]&lt;=0.05,"0-5%",Suoerstore_sales[[#This Row],[Discount]]&lt;=0.1,"5-10%",Suoerstore_sales[[#This Row],[Discount]]&lt;=0.2,"10-20%",TRUE,"20%+")</f>
        <v>0-5%</v>
      </c>
      <c r="W1347">
        <f>YEAR(Suoerstore_sales[[#This Row],[Order Date]])</f>
        <v>2014</v>
      </c>
      <c r="X1347" t="str">
        <f>"Q"&amp;ROUNDUP(MONTH(Suoerstore_sales[[#This Row],[Order Date]])/3,0)</f>
        <v>Q1</v>
      </c>
      <c r="Y1347">
        <f>MONTH(Suoerstore_sales[[#This Row],[Order Date]])</f>
        <v>3</v>
      </c>
    </row>
    <row r="1348" spans="1:25" x14ac:dyDescent="0.2">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t="str" cm="1">
        <f t="array" ref="V1348">_xlfn.IFS(Suoerstore_sales[[#This Row],[Discount]]&lt;=0.05,"0-5%",Suoerstore_sales[[#This Row],[Discount]]&lt;=0.1,"5-10%",Suoerstore_sales[[#This Row],[Discount]]&lt;=0.2,"10-20%",TRUE,"20%+")</f>
        <v>0-5%</v>
      </c>
      <c r="W1348">
        <f>YEAR(Suoerstore_sales[[#This Row],[Order Date]])</f>
        <v>2014</v>
      </c>
      <c r="X1348" t="str">
        <f>"Q"&amp;ROUNDUP(MONTH(Suoerstore_sales[[#This Row],[Order Date]])/3,0)</f>
        <v>Q1</v>
      </c>
      <c r="Y1348">
        <f>MONTH(Suoerstore_sales[[#This Row],[Order Date]])</f>
        <v>3</v>
      </c>
    </row>
    <row r="1349" spans="1:25" x14ac:dyDescent="0.2">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t="str" cm="1">
        <f t="array" ref="V1349">_xlfn.IFS(Suoerstore_sales[[#This Row],[Discount]]&lt;=0.05,"0-5%",Suoerstore_sales[[#This Row],[Discount]]&lt;=0.1,"5-10%",Suoerstore_sales[[#This Row],[Discount]]&lt;=0.2,"10-20%",TRUE,"20%+")</f>
        <v>0-5%</v>
      </c>
      <c r="W1349">
        <f>YEAR(Suoerstore_sales[[#This Row],[Order Date]])</f>
        <v>2014</v>
      </c>
      <c r="X1349" t="str">
        <f>"Q"&amp;ROUNDUP(MONTH(Suoerstore_sales[[#This Row],[Order Date]])/3,0)</f>
        <v>Q1</v>
      </c>
      <c r="Y1349">
        <f>MONTH(Suoerstore_sales[[#This Row],[Order Date]])</f>
        <v>3</v>
      </c>
    </row>
    <row r="1350" spans="1:25" x14ac:dyDescent="0.2">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t="str" cm="1">
        <f t="array" ref="V1350">_xlfn.IFS(Suoerstore_sales[[#This Row],[Discount]]&lt;=0.05,"0-5%",Suoerstore_sales[[#This Row],[Discount]]&lt;=0.1,"5-10%",Suoerstore_sales[[#This Row],[Discount]]&lt;=0.2,"10-20%",TRUE,"20%+")</f>
        <v>0-5%</v>
      </c>
      <c r="W1350">
        <f>YEAR(Suoerstore_sales[[#This Row],[Order Date]])</f>
        <v>2014</v>
      </c>
      <c r="X1350" t="str">
        <f>"Q"&amp;ROUNDUP(MONTH(Suoerstore_sales[[#This Row],[Order Date]])/3,0)</f>
        <v>Q1</v>
      </c>
      <c r="Y1350">
        <f>MONTH(Suoerstore_sales[[#This Row],[Order Date]])</f>
        <v>3</v>
      </c>
    </row>
    <row r="1351" spans="1:25" x14ac:dyDescent="0.2">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t="str" cm="1">
        <f t="array" ref="V1351">_xlfn.IFS(Suoerstore_sales[[#This Row],[Discount]]&lt;=0.05,"0-5%",Suoerstore_sales[[#This Row],[Discount]]&lt;=0.1,"5-10%",Suoerstore_sales[[#This Row],[Discount]]&lt;=0.2,"10-20%",TRUE,"20%+")</f>
        <v>0-5%</v>
      </c>
      <c r="W1351">
        <f>YEAR(Suoerstore_sales[[#This Row],[Order Date]])</f>
        <v>2014</v>
      </c>
      <c r="X1351" t="str">
        <f>"Q"&amp;ROUNDUP(MONTH(Suoerstore_sales[[#This Row],[Order Date]])/3,0)</f>
        <v>Q1</v>
      </c>
      <c r="Y1351">
        <f>MONTH(Suoerstore_sales[[#This Row],[Order Date]])</f>
        <v>3</v>
      </c>
    </row>
    <row r="1352" spans="1:25" x14ac:dyDescent="0.2">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t="str" cm="1">
        <f t="array" ref="V1352">_xlfn.IFS(Suoerstore_sales[[#This Row],[Discount]]&lt;=0.05,"0-5%",Suoerstore_sales[[#This Row],[Discount]]&lt;=0.1,"5-10%",Suoerstore_sales[[#This Row],[Discount]]&lt;=0.2,"10-20%",TRUE,"20%+")</f>
        <v>20%+</v>
      </c>
      <c r="W1352">
        <f>YEAR(Suoerstore_sales[[#This Row],[Order Date]])</f>
        <v>2014</v>
      </c>
      <c r="X1352" t="str">
        <f>"Q"&amp;ROUNDUP(MONTH(Suoerstore_sales[[#This Row],[Order Date]])/3,0)</f>
        <v>Q4</v>
      </c>
      <c r="Y1352">
        <f>MONTH(Suoerstore_sales[[#This Row],[Order Date]])</f>
        <v>10</v>
      </c>
    </row>
    <row r="1353" spans="1:25" x14ac:dyDescent="0.2">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t="str" cm="1">
        <f t="array" ref="V1353">_xlfn.IFS(Suoerstore_sales[[#This Row],[Discount]]&lt;=0.05,"0-5%",Suoerstore_sales[[#This Row],[Discount]]&lt;=0.1,"5-10%",Suoerstore_sales[[#This Row],[Discount]]&lt;=0.2,"10-20%",TRUE,"20%+")</f>
        <v>0-5%</v>
      </c>
      <c r="W1353">
        <f>YEAR(Suoerstore_sales[[#This Row],[Order Date]])</f>
        <v>2016</v>
      </c>
      <c r="X1353" t="str">
        <f>"Q"&amp;ROUNDUP(MONTH(Suoerstore_sales[[#This Row],[Order Date]])/3,0)</f>
        <v>Q1</v>
      </c>
      <c r="Y1353">
        <f>MONTH(Suoerstore_sales[[#This Row],[Order Date]])</f>
        <v>3</v>
      </c>
    </row>
    <row r="1354" spans="1:25" x14ac:dyDescent="0.2">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t="str" cm="1">
        <f t="array" ref="V1354">_xlfn.IFS(Suoerstore_sales[[#This Row],[Discount]]&lt;=0.05,"0-5%",Suoerstore_sales[[#This Row],[Discount]]&lt;=0.1,"5-10%",Suoerstore_sales[[#This Row],[Discount]]&lt;=0.2,"10-20%",TRUE,"20%+")</f>
        <v>10-20%</v>
      </c>
      <c r="W1354">
        <f>YEAR(Suoerstore_sales[[#This Row],[Order Date]])</f>
        <v>2017</v>
      </c>
      <c r="X1354" t="str">
        <f>"Q"&amp;ROUNDUP(MONTH(Suoerstore_sales[[#This Row],[Order Date]])/3,0)</f>
        <v>Q2</v>
      </c>
      <c r="Y1354">
        <f>MONTH(Suoerstore_sales[[#This Row],[Order Date]])</f>
        <v>5</v>
      </c>
    </row>
    <row r="1355" spans="1:25" x14ac:dyDescent="0.2">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t="str" cm="1">
        <f t="array" ref="V1355">_xlfn.IFS(Suoerstore_sales[[#This Row],[Discount]]&lt;=0.05,"0-5%",Suoerstore_sales[[#This Row],[Discount]]&lt;=0.1,"5-10%",Suoerstore_sales[[#This Row],[Discount]]&lt;=0.2,"10-20%",TRUE,"20%+")</f>
        <v>0-5%</v>
      </c>
      <c r="W1355">
        <f>YEAR(Suoerstore_sales[[#This Row],[Order Date]])</f>
        <v>2017</v>
      </c>
      <c r="X1355" t="str">
        <f>"Q"&amp;ROUNDUP(MONTH(Suoerstore_sales[[#This Row],[Order Date]])/3,0)</f>
        <v>Q2</v>
      </c>
      <c r="Y1355">
        <f>MONTH(Suoerstore_sales[[#This Row],[Order Date]])</f>
        <v>5</v>
      </c>
    </row>
    <row r="1356" spans="1:25" x14ac:dyDescent="0.2">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t="str" cm="1">
        <f t="array" ref="V1356">_xlfn.IFS(Suoerstore_sales[[#This Row],[Discount]]&lt;=0.05,"0-5%",Suoerstore_sales[[#This Row],[Discount]]&lt;=0.1,"5-10%",Suoerstore_sales[[#This Row],[Discount]]&lt;=0.2,"10-20%",TRUE,"20%+")</f>
        <v>10-20%</v>
      </c>
      <c r="W1356">
        <f>YEAR(Suoerstore_sales[[#This Row],[Order Date]])</f>
        <v>2017</v>
      </c>
      <c r="X1356" t="str">
        <f>"Q"&amp;ROUNDUP(MONTH(Suoerstore_sales[[#This Row],[Order Date]])/3,0)</f>
        <v>Q2</v>
      </c>
      <c r="Y1356">
        <f>MONTH(Suoerstore_sales[[#This Row],[Order Date]])</f>
        <v>5</v>
      </c>
    </row>
    <row r="1357" spans="1:25" x14ac:dyDescent="0.2">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t="str" cm="1">
        <f t="array" ref="V1357">_xlfn.IFS(Suoerstore_sales[[#This Row],[Discount]]&lt;=0.05,"0-5%",Suoerstore_sales[[#This Row],[Discount]]&lt;=0.1,"5-10%",Suoerstore_sales[[#This Row],[Discount]]&lt;=0.2,"10-20%",TRUE,"20%+")</f>
        <v>10-20%</v>
      </c>
      <c r="W1357">
        <f>YEAR(Suoerstore_sales[[#This Row],[Order Date]])</f>
        <v>2014</v>
      </c>
      <c r="X1357" t="str">
        <f>"Q"&amp;ROUNDUP(MONTH(Suoerstore_sales[[#This Row],[Order Date]])/3,0)</f>
        <v>Q3</v>
      </c>
      <c r="Y1357">
        <f>MONTH(Suoerstore_sales[[#This Row],[Order Date]])</f>
        <v>7</v>
      </c>
    </row>
    <row r="1358" spans="1:25" x14ac:dyDescent="0.2">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t="str" cm="1">
        <f t="array" ref="V1358">_xlfn.IFS(Suoerstore_sales[[#This Row],[Discount]]&lt;=0.05,"0-5%",Suoerstore_sales[[#This Row],[Discount]]&lt;=0.1,"5-10%",Suoerstore_sales[[#This Row],[Discount]]&lt;=0.2,"10-20%",TRUE,"20%+")</f>
        <v>10-20%</v>
      </c>
      <c r="W1358">
        <f>YEAR(Suoerstore_sales[[#This Row],[Order Date]])</f>
        <v>2014</v>
      </c>
      <c r="X1358" t="str">
        <f>"Q"&amp;ROUNDUP(MONTH(Suoerstore_sales[[#This Row],[Order Date]])/3,0)</f>
        <v>Q3</v>
      </c>
      <c r="Y1358">
        <f>MONTH(Suoerstore_sales[[#This Row],[Order Date]])</f>
        <v>7</v>
      </c>
    </row>
    <row r="1359" spans="1:25" x14ac:dyDescent="0.2">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t="str" cm="1">
        <f t="array" ref="V1359">_xlfn.IFS(Suoerstore_sales[[#This Row],[Discount]]&lt;=0.05,"0-5%",Suoerstore_sales[[#This Row],[Discount]]&lt;=0.1,"5-10%",Suoerstore_sales[[#This Row],[Discount]]&lt;=0.2,"10-20%",TRUE,"20%+")</f>
        <v>0-5%</v>
      </c>
      <c r="W1359">
        <f>YEAR(Suoerstore_sales[[#This Row],[Order Date]])</f>
        <v>2016</v>
      </c>
      <c r="X1359" t="str">
        <f>"Q"&amp;ROUNDUP(MONTH(Suoerstore_sales[[#This Row],[Order Date]])/3,0)</f>
        <v>Q2</v>
      </c>
      <c r="Y1359">
        <f>MONTH(Suoerstore_sales[[#This Row],[Order Date]])</f>
        <v>5</v>
      </c>
    </row>
    <row r="1360" spans="1:25" x14ac:dyDescent="0.2">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t="str" cm="1">
        <f t="array" ref="V1360">_xlfn.IFS(Suoerstore_sales[[#This Row],[Discount]]&lt;=0.05,"0-5%",Suoerstore_sales[[#This Row],[Discount]]&lt;=0.1,"5-10%",Suoerstore_sales[[#This Row],[Discount]]&lt;=0.2,"10-20%",TRUE,"20%+")</f>
        <v>20%+</v>
      </c>
      <c r="W1360">
        <f>YEAR(Suoerstore_sales[[#This Row],[Order Date]])</f>
        <v>2017</v>
      </c>
      <c r="X1360" t="str">
        <f>"Q"&amp;ROUNDUP(MONTH(Suoerstore_sales[[#This Row],[Order Date]])/3,0)</f>
        <v>Q2</v>
      </c>
      <c r="Y1360">
        <f>MONTH(Suoerstore_sales[[#This Row],[Order Date]])</f>
        <v>4</v>
      </c>
    </row>
    <row r="1361" spans="1:25" x14ac:dyDescent="0.2">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t="str" cm="1">
        <f t="array" ref="V1361">_xlfn.IFS(Suoerstore_sales[[#This Row],[Discount]]&lt;=0.05,"0-5%",Suoerstore_sales[[#This Row],[Discount]]&lt;=0.1,"5-10%",Suoerstore_sales[[#This Row],[Discount]]&lt;=0.2,"10-20%",TRUE,"20%+")</f>
        <v>10-20%</v>
      </c>
      <c r="W1361">
        <f>YEAR(Suoerstore_sales[[#This Row],[Order Date]])</f>
        <v>2014</v>
      </c>
      <c r="X1361" t="str">
        <f>"Q"&amp;ROUNDUP(MONTH(Suoerstore_sales[[#This Row],[Order Date]])/3,0)</f>
        <v>Q3</v>
      </c>
      <c r="Y1361">
        <f>MONTH(Suoerstore_sales[[#This Row],[Order Date]])</f>
        <v>9</v>
      </c>
    </row>
    <row r="1362" spans="1:25" x14ac:dyDescent="0.2">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t="str" cm="1">
        <f t="array" ref="V1362">_xlfn.IFS(Suoerstore_sales[[#This Row],[Discount]]&lt;=0.05,"0-5%",Suoerstore_sales[[#This Row],[Discount]]&lt;=0.1,"5-10%",Suoerstore_sales[[#This Row],[Discount]]&lt;=0.2,"10-20%",TRUE,"20%+")</f>
        <v>10-20%</v>
      </c>
      <c r="W1362">
        <f>YEAR(Suoerstore_sales[[#This Row],[Order Date]])</f>
        <v>2017</v>
      </c>
      <c r="X1362" t="str">
        <f>"Q"&amp;ROUNDUP(MONTH(Suoerstore_sales[[#This Row],[Order Date]])/3,0)</f>
        <v>Q4</v>
      </c>
      <c r="Y1362">
        <f>MONTH(Suoerstore_sales[[#This Row],[Order Date]])</f>
        <v>10</v>
      </c>
    </row>
    <row r="1363" spans="1:25" x14ac:dyDescent="0.2">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t="str" cm="1">
        <f t="array" ref="V1363">_xlfn.IFS(Suoerstore_sales[[#This Row],[Discount]]&lt;=0.05,"0-5%",Suoerstore_sales[[#This Row],[Discount]]&lt;=0.1,"5-10%",Suoerstore_sales[[#This Row],[Discount]]&lt;=0.2,"10-20%",TRUE,"20%+")</f>
        <v>10-20%</v>
      </c>
      <c r="W1363">
        <f>YEAR(Suoerstore_sales[[#This Row],[Order Date]])</f>
        <v>2017</v>
      </c>
      <c r="X1363" t="str">
        <f>"Q"&amp;ROUNDUP(MONTH(Suoerstore_sales[[#This Row],[Order Date]])/3,0)</f>
        <v>Q4</v>
      </c>
      <c r="Y1363">
        <f>MONTH(Suoerstore_sales[[#This Row],[Order Date]])</f>
        <v>10</v>
      </c>
    </row>
    <row r="1364" spans="1:25" x14ac:dyDescent="0.2">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t="str" cm="1">
        <f t="array" ref="V1364">_xlfn.IFS(Suoerstore_sales[[#This Row],[Discount]]&lt;=0.05,"0-5%",Suoerstore_sales[[#This Row],[Discount]]&lt;=0.1,"5-10%",Suoerstore_sales[[#This Row],[Discount]]&lt;=0.2,"10-20%",TRUE,"20%+")</f>
        <v>20%+</v>
      </c>
      <c r="W1364">
        <f>YEAR(Suoerstore_sales[[#This Row],[Order Date]])</f>
        <v>2017</v>
      </c>
      <c r="X1364" t="str">
        <f>"Q"&amp;ROUNDUP(MONTH(Suoerstore_sales[[#This Row],[Order Date]])/3,0)</f>
        <v>Q4</v>
      </c>
      <c r="Y1364">
        <f>MONTH(Suoerstore_sales[[#This Row],[Order Date]])</f>
        <v>10</v>
      </c>
    </row>
    <row r="1365" spans="1:25" x14ac:dyDescent="0.2">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t="str" cm="1">
        <f t="array" ref="V1365">_xlfn.IFS(Suoerstore_sales[[#This Row],[Discount]]&lt;=0.05,"0-5%",Suoerstore_sales[[#This Row],[Discount]]&lt;=0.1,"5-10%",Suoerstore_sales[[#This Row],[Discount]]&lt;=0.2,"10-20%",TRUE,"20%+")</f>
        <v>20%+</v>
      </c>
      <c r="W1365">
        <f>YEAR(Suoerstore_sales[[#This Row],[Order Date]])</f>
        <v>2017</v>
      </c>
      <c r="X1365" t="str">
        <f>"Q"&amp;ROUNDUP(MONTH(Suoerstore_sales[[#This Row],[Order Date]])/3,0)</f>
        <v>Q4</v>
      </c>
      <c r="Y1365">
        <f>MONTH(Suoerstore_sales[[#This Row],[Order Date]])</f>
        <v>11</v>
      </c>
    </row>
    <row r="1366" spans="1:25" x14ac:dyDescent="0.2">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t="str" cm="1">
        <f t="array" ref="V1366">_xlfn.IFS(Suoerstore_sales[[#This Row],[Discount]]&lt;=0.05,"0-5%",Suoerstore_sales[[#This Row],[Discount]]&lt;=0.1,"5-10%",Suoerstore_sales[[#This Row],[Discount]]&lt;=0.2,"10-20%",TRUE,"20%+")</f>
        <v>20%+</v>
      </c>
      <c r="W1366">
        <f>YEAR(Suoerstore_sales[[#This Row],[Order Date]])</f>
        <v>2017</v>
      </c>
      <c r="X1366" t="str">
        <f>"Q"&amp;ROUNDUP(MONTH(Suoerstore_sales[[#This Row],[Order Date]])/3,0)</f>
        <v>Q4</v>
      </c>
      <c r="Y1366">
        <f>MONTH(Suoerstore_sales[[#This Row],[Order Date]])</f>
        <v>11</v>
      </c>
    </row>
    <row r="1367" spans="1:25" x14ac:dyDescent="0.2">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t="str" cm="1">
        <f t="array" ref="V1367">_xlfn.IFS(Suoerstore_sales[[#This Row],[Discount]]&lt;=0.05,"0-5%",Suoerstore_sales[[#This Row],[Discount]]&lt;=0.1,"5-10%",Suoerstore_sales[[#This Row],[Discount]]&lt;=0.2,"10-20%",TRUE,"20%+")</f>
        <v>10-20%</v>
      </c>
      <c r="W1367">
        <f>YEAR(Suoerstore_sales[[#This Row],[Order Date]])</f>
        <v>2017</v>
      </c>
      <c r="X1367" t="str">
        <f>"Q"&amp;ROUNDUP(MONTH(Suoerstore_sales[[#This Row],[Order Date]])/3,0)</f>
        <v>Q4</v>
      </c>
      <c r="Y1367">
        <f>MONTH(Suoerstore_sales[[#This Row],[Order Date]])</f>
        <v>11</v>
      </c>
    </row>
    <row r="1368" spans="1:25" x14ac:dyDescent="0.2">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t="str" cm="1">
        <f t="array" ref="V1368">_xlfn.IFS(Suoerstore_sales[[#This Row],[Discount]]&lt;=0.05,"0-5%",Suoerstore_sales[[#This Row],[Discount]]&lt;=0.1,"5-10%",Suoerstore_sales[[#This Row],[Discount]]&lt;=0.2,"10-20%",TRUE,"20%+")</f>
        <v>10-20%</v>
      </c>
      <c r="W1368">
        <f>YEAR(Suoerstore_sales[[#This Row],[Order Date]])</f>
        <v>2017</v>
      </c>
      <c r="X1368" t="str">
        <f>"Q"&amp;ROUNDUP(MONTH(Suoerstore_sales[[#This Row],[Order Date]])/3,0)</f>
        <v>Q4</v>
      </c>
      <c r="Y1368">
        <f>MONTH(Suoerstore_sales[[#This Row],[Order Date]])</f>
        <v>11</v>
      </c>
    </row>
    <row r="1369" spans="1:25" x14ac:dyDescent="0.2">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t="str" cm="1">
        <f t="array" ref="V1369">_xlfn.IFS(Suoerstore_sales[[#This Row],[Discount]]&lt;=0.05,"0-5%",Suoerstore_sales[[#This Row],[Discount]]&lt;=0.1,"5-10%",Suoerstore_sales[[#This Row],[Discount]]&lt;=0.2,"10-20%",TRUE,"20%+")</f>
        <v>10-20%</v>
      </c>
      <c r="W1369">
        <f>YEAR(Suoerstore_sales[[#This Row],[Order Date]])</f>
        <v>2017</v>
      </c>
      <c r="X1369" t="str">
        <f>"Q"&amp;ROUNDUP(MONTH(Suoerstore_sales[[#This Row],[Order Date]])/3,0)</f>
        <v>Q4</v>
      </c>
      <c r="Y1369">
        <f>MONTH(Suoerstore_sales[[#This Row],[Order Date]])</f>
        <v>11</v>
      </c>
    </row>
    <row r="1370" spans="1:25" x14ac:dyDescent="0.2">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t="str" cm="1">
        <f t="array" ref="V1370">_xlfn.IFS(Suoerstore_sales[[#This Row],[Discount]]&lt;=0.05,"0-5%",Suoerstore_sales[[#This Row],[Discount]]&lt;=0.1,"5-10%",Suoerstore_sales[[#This Row],[Discount]]&lt;=0.2,"10-20%",TRUE,"20%+")</f>
        <v>0-5%</v>
      </c>
      <c r="W1370">
        <f>YEAR(Suoerstore_sales[[#This Row],[Order Date]])</f>
        <v>2017</v>
      </c>
      <c r="X1370" t="str">
        <f>"Q"&amp;ROUNDUP(MONTH(Suoerstore_sales[[#This Row],[Order Date]])/3,0)</f>
        <v>Q3</v>
      </c>
      <c r="Y1370">
        <f>MONTH(Suoerstore_sales[[#This Row],[Order Date]])</f>
        <v>7</v>
      </c>
    </row>
    <row r="1371" spans="1:25" x14ac:dyDescent="0.2">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t="str" cm="1">
        <f t="array" ref="V1371">_xlfn.IFS(Suoerstore_sales[[#This Row],[Discount]]&lt;=0.05,"0-5%",Suoerstore_sales[[#This Row],[Discount]]&lt;=0.1,"5-10%",Suoerstore_sales[[#This Row],[Discount]]&lt;=0.2,"10-20%",TRUE,"20%+")</f>
        <v>20%+</v>
      </c>
      <c r="W1371">
        <f>YEAR(Suoerstore_sales[[#This Row],[Order Date]])</f>
        <v>2015</v>
      </c>
      <c r="X1371" t="str">
        <f>"Q"&amp;ROUNDUP(MONTH(Suoerstore_sales[[#This Row],[Order Date]])/3,0)</f>
        <v>Q4</v>
      </c>
      <c r="Y1371">
        <f>MONTH(Suoerstore_sales[[#This Row],[Order Date]])</f>
        <v>12</v>
      </c>
    </row>
    <row r="1372" spans="1:25" x14ac:dyDescent="0.2">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t="str" cm="1">
        <f t="array" ref="V1372">_xlfn.IFS(Suoerstore_sales[[#This Row],[Discount]]&lt;=0.05,"0-5%",Suoerstore_sales[[#This Row],[Discount]]&lt;=0.1,"5-10%",Suoerstore_sales[[#This Row],[Discount]]&lt;=0.2,"10-20%",TRUE,"20%+")</f>
        <v>10-20%</v>
      </c>
      <c r="W1372">
        <f>YEAR(Suoerstore_sales[[#This Row],[Order Date]])</f>
        <v>2015</v>
      </c>
      <c r="X1372" t="str">
        <f>"Q"&amp;ROUNDUP(MONTH(Suoerstore_sales[[#This Row],[Order Date]])/3,0)</f>
        <v>Q4</v>
      </c>
      <c r="Y1372">
        <f>MONTH(Suoerstore_sales[[#This Row],[Order Date]])</f>
        <v>12</v>
      </c>
    </row>
    <row r="1373" spans="1:25" x14ac:dyDescent="0.2">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t="str" cm="1">
        <f t="array" ref="V1373">_xlfn.IFS(Suoerstore_sales[[#This Row],[Discount]]&lt;=0.05,"0-5%",Suoerstore_sales[[#This Row],[Discount]]&lt;=0.1,"5-10%",Suoerstore_sales[[#This Row],[Discount]]&lt;=0.2,"10-20%",TRUE,"20%+")</f>
        <v>0-5%</v>
      </c>
      <c r="W1373">
        <f>YEAR(Suoerstore_sales[[#This Row],[Order Date]])</f>
        <v>2017</v>
      </c>
      <c r="X1373" t="str">
        <f>"Q"&amp;ROUNDUP(MONTH(Suoerstore_sales[[#This Row],[Order Date]])/3,0)</f>
        <v>Q1</v>
      </c>
      <c r="Y1373">
        <f>MONTH(Suoerstore_sales[[#This Row],[Order Date]])</f>
        <v>3</v>
      </c>
    </row>
    <row r="1374" spans="1:25" x14ac:dyDescent="0.2">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t="str" cm="1">
        <f t="array" ref="V1374">_xlfn.IFS(Suoerstore_sales[[#This Row],[Discount]]&lt;=0.05,"0-5%",Suoerstore_sales[[#This Row],[Discount]]&lt;=0.1,"5-10%",Suoerstore_sales[[#This Row],[Discount]]&lt;=0.2,"10-20%",TRUE,"20%+")</f>
        <v>0-5%</v>
      </c>
      <c r="W1374">
        <f>YEAR(Suoerstore_sales[[#This Row],[Order Date]])</f>
        <v>2014</v>
      </c>
      <c r="X1374" t="str">
        <f>"Q"&amp;ROUNDUP(MONTH(Suoerstore_sales[[#This Row],[Order Date]])/3,0)</f>
        <v>Q2</v>
      </c>
      <c r="Y1374">
        <f>MONTH(Suoerstore_sales[[#This Row],[Order Date]])</f>
        <v>4</v>
      </c>
    </row>
    <row r="1375" spans="1:25" x14ac:dyDescent="0.2">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t="str" cm="1">
        <f t="array" ref="V1375">_xlfn.IFS(Suoerstore_sales[[#This Row],[Discount]]&lt;=0.05,"0-5%",Suoerstore_sales[[#This Row],[Discount]]&lt;=0.1,"5-10%",Suoerstore_sales[[#This Row],[Discount]]&lt;=0.2,"10-20%",TRUE,"20%+")</f>
        <v>10-20%</v>
      </c>
      <c r="W1375">
        <f>YEAR(Suoerstore_sales[[#This Row],[Order Date]])</f>
        <v>2014</v>
      </c>
      <c r="X1375" t="str">
        <f>"Q"&amp;ROUNDUP(MONTH(Suoerstore_sales[[#This Row],[Order Date]])/3,0)</f>
        <v>Q2</v>
      </c>
      <c r="Y1375">
        <f>MONTH(Suoerstore_sales[[#This Row],[Order Date]])</f>
        <v>4</v>
      </c>
    </row>
    <row r="1376" spans="1:25" x14ac:dyDescent="0.2">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t="str" cm="1">
        <f t="array" ref="V1376">_xlfn.IFS(Suoerstore_sales[[#This Row],[Discount]]&lt;=0.05,"0-5%",Suoerstore_sales[[#This Row],[Discount]]&lt;=0.1,"5-10%",Suoerstore_sales[[#This Row],[Discount]]&lt;=0.2,"10-20%",TRUE,"20%+")</f>
        <v>0-5%</v>
      </c>
      <c r="W1376">
        <f>YEAR(Suoerstore_sales[[#This Row],[Order Date]])</f>
        <v>2015</v>
      </c>
      <c r="X1376" t="str">
        <f>"Q"&amp;ROUNDUP(MONTH(Suoerstore_sales[[#This Row],[Order Date]])/3,0)</f>
        <v>Q3</v>
      </c>
      <c r="Y1376">
        <f>MONTH(Suoerstore_sales[[#This Row],[Order Date]])</f>
        <v>9</v>
      </c>
    </row>
    <row r="1377" spans="1:25" x14ac:dyDescent="0.2">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t="str" cm="1">
        <f t="array" ref="V1377">_xlfn.IFS(Suoerstore_sales[[#This Row],[Discount]]&lt;=0.05,"0-5%",Suoerstore_sales[[#This Row],[Discount]]&lt;=0.1,"5-10%",Suoerstore_sales[[#This Row],[Discount]]&lt;=0.2,"10-20%",TRUE,"20%+")</f>
        <v>0-5%</v>
      </c>
      <c r="W1377">
        <f>YEAR(Suoerstore_sales[[#This Row],[Order Date]])</f>
        <v>2014</v>
      </c>
      <c r="X1377" t="str">
        <f>"Q"&amp;ROUNDUP(MONTH(Suoerstore_sales[[#This Row],[Order Date]])/3,0)</f>
        <v>Q3</v>
      </c>
      <c r="Y1377">
        <f>MONTH(Suoerstore_sales[[#This Row],[Order Date]])</f>
        <v>8</v>
      </c>
    </row>
    <row r="1378" spans="1:25" x14ac:dyDescent="0.2">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t="str" cm="1">
        <f t="array" ref="V1378">_xlfn.IFS(Suoerstore_sales[[#This Row],[Discount]]&lt;=0.05,"0-5%",Suoerstore_sales[[#This Row],[Discount]]&lt;=0.1,"5-10%",Suoerstore_sales[[#This Row],[Discount]]&lt;=0.2,"10-20%",TRUE,"20%+")</f>
        <v>0-5%</v>
      </c>
      <c r="W1378">
        <f>YEAR(Suoerstore_sales[[#This Row],[Order Date]])</f>
        <v>2014</v>
      </c>
      <c r="X1378" t="str">
        <f>"Q"&amp;ROUNDUP(MONTH(Suoerstore_sales[[#This Row],[Order Date]])/3,0)</f>
        <v>Q3</v>
      </c>
      <c r="Y1378">
        <f>MONTH(Suoerstore_sales[[#This Row],[Order Date]])</f>
        <v>8</v>
      </c>
    </row>
    <row r="1379" spans="1:25" x14ac:dyDescent="0.2">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t="str" cm="1">
        <f t="array" ref="V1379">_xlfn.IFS(Suoerstore_sales[[#This Row],[Discount]]&lt;=0.05,"0-5%",Suoerstore_sales[[#This Row],[Discount]]&lt;=0.1,"5-10%",Suoerstore_sales[[#This Row],[Discount]]&lt;=0.2,"10-20%",TRUE,"20%+")</f>
        <v>0-5%</v>
      </c>
      <c r="W1379">
        <f>YEAR(Suoerstore_sales[[#This Row],[Order Date]])</f>
        <v>2014</v>
      </c>
      <c r="X1379" t="str">
        <f>"Q"&amp;ROUNDUP(MONTH(Suoerstore_sales[[#This Row],[Order Date]])/3,0)</f>
        <v>Q3</v>
      </c>
      <c r="Y1379">
        <f>MONTH(Suoerstore_sales[[#This Row],[Order Date]])</f>
        <v>8</v>
      </c>
    </row>
    <row r="1380" spans="1:25" x14ac:dyDescent="0.2">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t="str" cm="1">
        <f t="array" ref="V1380">_xlfn.IFS(Suoerstore_sales[[#This Row],[Discount]]&lt;=0.05,"0-5%",Suoerstore_sales[[#This Row],[Discount]]&lt;=0.1,"5-10%",Suoerstore_sales[[#This Row],[Discount]]&lt;=0.2,"10-20%",TRUE,"20%+")</f>
        <v>10-20%</v>
      </c>
      <c r="W1380">
        <f>YEAR(Suoerstore_sales[[#This Row],[Order Date]])</f>
        <v>2014</v>
      </c>
      <c r="X1380" t="str">
        <f>"Q"&amp;ROUNDUP(MONTH(Suoerstore_sales[[#This Row],[Order Date]])/3,0)</f>
        <v>Q3</v>
      </c>
      <c r="Y1380">
        <f>MONTH(Suoerstore_sales[[#This Row],[Order Date]])</f>
        <v>8</v>
      </c>
    </row>
    <row r="1381" spans="1:25" x14ac:dyDescent="0.2">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t="str" cm="1">
        <f t="array" ref="V1381">_xlfn.IFS(Suoerstore_sales[[#This Row],[Discount]]&lt;=0.05,"0-5%",Suoerstore_sales[[#This Row],[Discount]]&lt;=0.1,"5-10%",Suoerstore_sales[[#This Row],[Discount]]&lt;=0.2,"10-20%",TRUE,"20%+")</f>
        <v>0-5%</v>
      </c>
      <c r="W1381">
        <f>YEAR(Suoerstore_sales[[#This Row],[Order Date]])</f>
        <v>2014</v>
      </c>
      <c r="X1381" t="str">
        <f>"Q"&amp;ROUNDUP(MONTH(Suoerstore_sales[[#This Row],[Order Date]])/3,0)</f>
        <v>Q3</v>
      </c>
      <c r="Y1381">
        <f>MONTH(Suoerstore_sales[[#This Row],[Order Date]])</f>
        <v>8</v>
      </c>
    </row>
    <row r="1382" spans="1:25" x14ac:dyDescent="0.2">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t="str" cm="1">
        <f t="array" ref="V1382">_xlfn.IFS(Suoerstore_sales[[#This Row],[Discount]]&lt;=0.05,"0-5%",Suoerstore_sales[[#This Row],[Discount]]&lt;=0.1,"5-10%",Suoerstore_sales[[#This Row],[Discount]]&lt;=0.2,"10-20%",TRUE,"20%+")</f>
        <v>10-20%</v>
      </c>
      <c r="W1382">
        <f>YEAR(Suoerstore_sales[[#This Row],[Order Date]])</f>
        <v>2014</v>
      </c>
      <c r="X1382" t="str">
        <f>"Q"&amp;ROUNDUP(MONTH(Suoerstore_sales[[#This Row],[Order Date]])/3,0)</f>
        <v>Q3</v>
      </c>
      <c r="Y1382">
        <f>MONTH(Suoerstore_sales[[#This Row],[Order Date]])</f>
        <v>8</v>
      </c>
    </row>
    <row r="1383" spans="1:25" x14ac:dyDescent="0.2">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t="str" cm="1">
        <f t="array" ref="V1383">_xlfn.IFS(Suoerstore_sales[[#This Row],[Discount]]&lt;=0.05,"0-5%",Suoerstore_sales[[#This Row],[Discount]]&lt;=0.1,"5-10%",Suoerstore_sales[[#This Row],[Discount]]&lt;=0.2,"10-20%",TRUE,"20%+")</f>
        <v>20%+</v>
      </c>
      <c r="W1383">
        <f>YEAR(Suoerstore_sales[[#This Row],[Order Date]])</f>
        <v>2016</v>
      </c>
      <c r="X1383" t="str">
        <f>"Q"&amp;ROUNDUP(MONTH(Suoerstore_sales[[#This Row],[Order Date]])/3,0)</f>
        <v>Q3</v>
      </c>
      <c r="Y1383">
        <f>MONTH(Suoerstore_sales[[#This Row],[Order Date]])</f>
        <v>9</v>
      </c>
    </row>
    <row r="1384" spans="1:25" x14ac:dyDescent="0.2">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t="str" cm="1">
        <f t="array" ref="V1384">_xlfn.IFS(Suoerstore_sales[[#This Row],[Discount]]&lt;=0.05,"0-5%",Suoerstore_sales[[#This Row],[Discount]]&lt;=0.1,"5-10%",Suoerstore_sales[[#This Row],[Discount]]&lt;=0.2,"10-20%",TRUE,"20%+")</f>
        <v>0-5%</v>
      </c>
      <c r="W1384">
        <f>YEAR(Suoerstore_sales[[#This Row],[Order Date]])</f>
        <v>2016</v>
      </c>
      <c r="X1384" t="str">
        <f>"Q"&amp;ROUNDUP(MONTH(Suoerstore_sales[[#This Row],[Order Date]])/3,0)</f>
        <v>Q1</v>
      </c>
      <c r="Y1384">
        <f>MONTH(Suoerstore_sales[[#This Row],[Order Date]])</f>
        <v>2</v>
      </c>
    </row>
    <row r="1385" spans="1:25" x14ac:dyDescent="0.2">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t="str" cm="1">
        <f t="array" ref="V1385">_xlfn.IFS(Suoerstore_sales[[#This Row],[Discount]]&lt;=0.05,"0-5%",Suoerstore_sales[[#This Row],[Discount]]&lt;=0.1,"5-10%",Suoerstore_sales[[#This Row],[Discount]]&lt;=0.2,"10-20%",TRUE,"20%+")</f>
        <v>0-5%</v>
      </c>
      <c r="W1385">
        <f>YEAR(Suoerstore_sales[[#This Row],[Order Date]])</f>
        <v>2016</v>
      </c>
      <c r="X1385" t="str">
        <f>"Q"&amp;ROUNDUP(MONTH(Suoerstore_sales[[#This Row],[Order Date]])/3,0)</f>
        <v>Q1</v>
      </c>
      <c r="Y1385">
        <f>MONTH(Suoerstore_sales[[#This Row],[Order Date]])</f>
        <v>2</v>
      </c>
    </row>
    <row r="1386" spans="1:25" x14ac:dyDescent="0.2">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t="str" cm="1">
        <f t="array" ref="V1386">_xlfn.IFS(Suoerstore_sales[[#This Row],[Discount]]&lt;=0.05,"0-5%",Suoerstore_sales[[#This Row],[Discount]]&lt;=0.1,"5-10%",Suoerstore_sales[[#This Row],[Discount]]&lt;=0.2,"10-20%",TRUE,"20%+")</f>
        <v>0-5%</v>
      </c>
      <c r="W1386">
        <f>YEAR(Suoerstore_sales[[#This Row],[Order Date]])</f>
        <v>2016</v>
      </c>
      <c r="X1386" t="str">
        <f>"Q"&amp;ROUNDUP(MONTH(Suoerstore_sales[[#This Row],[Order Date]])/3,0)</f>
        <v>Q1</v>
      </c>
      <c r="Y1386">
        <f>MONTH(Suoerstore_sales[[#This Row],[Order Date]])</f>
        <v>2</v>
      </c>
    </row>
    <row r="1387" spans="1:25" x14ac:dyDescent="0.2">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t="str" cm="1">
        <f t="array" ref="V1387">_xlfn.IFS(Suoerstore_sales[[#This Row],[Discount]]&lt;=0.05,"0-5%",Suoerstore_sales[[#This Row],[Discount]]&lt;=0.1,"5-10%",Suoerstore_sales[[#This Row],[Discount]]&lt;=0.2,"10-20%",TRUE,"20%+")</f>
        <v>0-5%</v>
      </c>
      <c r="W1387">
        <f>YEAR(Suoerstore_sales[[#This Row],[Order Date]])</f>
        <v>2016</v>
      </c>
      <c r="X1387" t="str">
        <f>"Q"&amp;ROUNDUP(MONTH(Suoerstore_sales[[#This Row],[Order Date]])/3,0)</f>
        <v>Q1</v>
      </c>
      <c r="Y1387">
        <f>MONTH(Suoerstore_sales[[#This Row],[Order Date]])</f>
        <v>2</v>
      </c>
    </row>
    <row r="1388" spans="1:25" x14ac:dyDescent="0.2">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t="str" cm="1">
        <f t="array" ref="V1388">_xlfn.IFS(Suoerstore_sales[[#This Row],[Discount]]&lt;=0.05,"0-5%",Suoerstore_sales[[#This Row],[Discount]]&lt;=0.1,"5-10%",Suoerstore_sales[[#This Row],[Discount]]&lt;=0.2,"10-20%",TRUE,"20%+")</f>
        <v>0-5%</v>
      </c>
      <c r="W1388">
        <f>YEAR(Suoerstore_sales[[#This Row],[Order Date]])</f>
        <v>2016</v>
      </c>
      <c r="X1388" t="str">
        <f>"Q"&amp;ROUNDUP(MONTH(Suoerstore_sales[[#This Row],[Order Date]])/3,0)</f>
        <v>Q1</v>
      </c>
      <c r="Y1388">
        <f>MONTH(Suoerstore_sales[[#This Row],[Order Date]])</f>
        <v>2</v>
      </c>
    </row>
    <row r="1389" spans="1:25" x14ac:dyDescent="0.2">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t="str" cm="1">
        <f t="array" ref="V1389">_xlfn.IFS(Suoerstore_sales[[#This Row],[Discount]]&lt;=0.05,"0-5%",Suoerstore_sales[[#This Row],[Discount]]&lt;=0.1,"5-10%",Suoerstore_sales[[#This Row],[Discount]]&lt;=0.2,"10-20%",TRUE,"20%+")</f>
        <v>0-5%</v>
      </c>
      <c r="W1389">
        <f>YEAR(Suoerstore_sales[[#This Row],[Order Date]])</f>
        <v>2016</v>
      </c>
      <c r="X1389" t="str">
        <f>"Q"&amp;ROUNDUP(MONTH(Suoerstore_sales[[#This Row],[Order Date]])/3,0)</f>
        <v>Q1</v>
      </c>
      <c r="Y1389">
        <f>MONTH(Suoerstore_sales[[#This Row],[Order Date]])</f>
        <v>2</v>
      </c>
    </row>
    <row r="1390" spans="1:25" x14ac:dyDescent="0.2">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t="str" cm="1">
        <f t="array" ref="V1390">_xlfn.IFS(Suoerstore_sales[[#This Row],[Discount]]&lt;=0.05,"0-5%",Suoerstore_sales[[#This Row],[Discount]]&lt;=0.1,"5-10%",Suoerstore_sales[[#This Row],[Discount]]&lt;=0.2,"10-20%",TRUE,"20%+")</f>
        <v>0-5%</v>
      </c>
      <c r="W1390">
        <f>YEAR(Suoerstore_sales[[#This Row],[Order Date]])</f>
        <v>2016</v>
      </c>
      <c r="X1390" t="str">
        <f>"Q"&amp;ROUNDUP(MONTH(Suoerstore_sales[[#This Row],[Order Date]])/3,0)</f>
        <v>Q1</v>
      </c>
      <c r="Y1390">
        <f>MONTH(Suoerstore_sales[[#This Row],[Order Date]])</f>
        <v>2</v>
      </c>
    </row>
    <row r="1391" spans="1:25" x14ac:dyDescent="0.2">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t="str" cm="1">
        <f t="array" ref="V1391">_xlfn.IFS(Suoerstore_sales[[#This Row],[Discount]]&lt;=0.05,"0-5%",Suoerstore_sales[[#This Row],[Discount]]&lt;=0.1,"5-10%",Suoerstore_sales[[#This Row],[Discount]]&lt;=0.2,"10-20%",TRUE,"20%+")</f>
        <v>0-5%</v>
      </c>
      <c r="W1391">
        <f>YEAR(Suoerstore_sales[[#This Row],[Order Date]])</f>
        <v>2016</v>
      </c>
      <c r="X1391" t="str">
        <f>"Q"&amp;ROUNDUP(MONTH(Suoerstore_sales[[#This Row],[Order Date]])/3,0)</f>
        <v>Q1</v>
      </c>
      <c r="Y1391">
        <f>MONTH(Suoerstore_sales[[#This Row],[Order Date]])</f>
        <v>2</v>
      </c>
    </row>
    <row r="1392" spans="1:25" x14ac:dyDescent="0.2">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t="str" cm="1">
        <f t="array" ref="V1392">_xlfn.IFS(Suoerstore_sales[[#This Row],[Discount]]&lt;=0.05,"0-5%",Suoerstore_sales[[#This Row],[Discount]]&lt;=0.1,"5-10%",Suoerstore_sales[[#This Row],[Discount]]&lt;=0.2,"10-20%",TRUE,"20%+")</f>
        <v>0-5%</v>
      </c>
      <c r="W1392">
        <f>YEAR(Suoerstore_sales[[#This Row],[Order Date]])</f>
        <v>2016</v>
      </c>
      <c r="X1392" t="str">
        <f>"Q"&amp;ROUNDUP(MONTH(Suoerstore_sales[[#This Row],[Order Date]])/3,0)</f>
        <v>Q1</v>
      </c>
      <c r="Y1392">
        <f>MONTH(Suoerstore_sales[[#This Row],[Order Date]])</f>
        <v>2</v>
      </c>
    </row>
    <row r="1393" spans="1:25" x14ac:dyDescent="0.2">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t="str" cm="1">
        <f t="array" ref="V1393">_xlfn.IFS(Suoerstore_sales[[#This Row],[Discount]]&lt;=0.05,"0-5%",Suoerstore_sales[[#This Row],[Discount]]&lt;=0.1,"5-10%",Suoerstore_sales[[#This Row],[Discount]]&lt;=0.2,"10-20%",TRUE,"20%+")</f>
        <v>0-5%</v>
      </c>
      <c r="W1393">
        <f>YEAR(Suoerstore_sales[[#This Row],[Order Date]])</f>
        <v>2016</v>
      </c>
      <c r="X1393" t="str">
        <f>"Q"&amp;ROUNDUP(MONTH(Suoerstore_sales[[#This Row],[Order Date]])/3,0)</f>
        <v>Q1</v>
      </c>
      <c r="Y1393">
        <f>MONTH(Suoerstore_sales[[#This Row],[Order Date]])</f>
        <v>2</v>
      </c>
    </row>
    <row r="1394" spans="1:25" x14ac:dyDescent="0.2">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t="str" cm="1">
        <f t="array" ref="V1394">_xlfn.IFS(Suoerstore_sales[[#This Row],[Discount]]&lt;=0.05,"0-5%",Suoerstore_sales[[#This Row],[Discount]]&lt;=0.1,"5-10%",Suoerstore_sales[[#This Row],[Discount]]&lt;=0.2,"10-20%",TRUE,"20%+")</f>
        <v>0-5%</v>
      </c>
      <c r="W1394">
        <f>YEAR(Suoerstore_sales[[#This Row],[Order Date]])</f>
        <v>2016</v>
      </c>
      <c r="X1394" t="str">
        <f>"Q"&amp;ROUNDUP(MONTH(Suoerstore_sales[[#This Row],[Order Date]])/3,0)</f>
        <v>Q1</v>
      </c>
      <c r="Y1394">
        <f>MONTH(Suoerstore_sales[[#This Row],[Order Date]])</f>
        <v>2</v>
      </c>
    </row>
    <row r="1395" spans="1:25" x14ac:dyDescent="0.2">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t="str" cm="1">
        <f t="array" ref="V1395">_xlfn.IFS(Suoerstore_sales[[#This Row],[Discount]]&lt;=0.05,"0-5%",Suoerstore_sales[[#This Row],[Discount]]&lt;=0.1,"5-10%",Suoerstore_sales[[#This Row],[Discount]]&lt;=0.2,"10-20%",TRUE,"20%+")</f>
        <v>10-20%</v>
      </c>
      <c r="W1395">
        <f>YEAR(Suoerstore_sales[[#This Row],[Order Date]])</f>
        <v>2017</v>
      </c>
      <c r="X1395" t="str">
        <f>"Q"&amp;ROUNDUP(MONTH(Suoerstore_sales[[#This Row],[Order Date]])/3,0)</f>
        <v>Q3</v>
      </c>
      <c r="Y1395">
        <f>MONTH(Suoerstore_sales[[#This Row],[Order Date]])</f>
        <v>7</v>
      </c>
    </row>
    <row r="1396" spans="1:25" x14ac:dyDescent="0.2">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t="str" cm="1">
        <f t="array" ref="V1396">_xlfn.IFS(Suoerstore_sales[[#This Row],[Discount]]&lt;=0.05,"0-5%",Suoerstore_sales[[#This Row],[Discount]]&lt;=0.1,"5-10%",Suoerstore_sales[[#This Row],[Discount]]&lt;=0.2,"10-20%",TRUE,"20%+")</f>
        <v>20%+</v>
      </c>
      <c r="W1396">
        <f>YEAR(Suoerstore_sales[[#This Row],[Order Date]])</f>
        <v>2017</v>
      </c>
      <c r="X1396" t="str">
        <f>"Q"&amp;ROUNDUP(MONTH(Suoerstore_sales[[#This Row],[Order Date]])/3,0)</f>
        <v>Q4</v>
      </c>
      <c r="Y1396">
        <f>MONTH(Suoerstore_sales[[#This Row],[Order Date]])</f>
        <v>10</v>
      </c>
    </row>
    <row r="1397" spans="1:25" x14ac:dyDescent="0.2">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t="str" cm="1">
        <f t="array" ref="V1397">_xlfn.IFS(Suoerstore_sales[[#This Row],[Discount]]&lt;=0.05,"0-5%",Suoerstore_sales[[#This Row],[Discount]]&lt;=0.1,"5-10%",Suoerstore_sales[[#This Row],[Discount]]&lt;=0.2,"10-20%",TRUE,"20%+")</f>
        <v>20%+</v>
      </c>
      <c r="W1397">
        <f>YEAR(Suoerstore_sales[[#This Row],[Order Date]])</f>
        <v>2017</v>
      </c>
      <c r="X1397" t="str">
        <f>"Q"&amp;ROUNDUP(MONTH(Suoerstore_sales[[#This Row],[Order Date]])/3,0)</f>
        <v>Q4</v>
      </c>
      <c r="Y1397">
        <f>MONTH(Suoerstore_sales[[#This Row],[Order Date]])</f>
        <v>10</v>
      </c>
    </row>
    <row r="1398" spans="1:25" x14ac:dyDescent="0.2">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t="str" cm="1">
        <f t="array" ref="V1398">_xlfn.IFS(Suoerstore_sales[[#This Row],[Discount]]&lt;=0.05,"0-5%",Suoerstore_sales[[#This Row],[Discount]]&lt;=0.1,"5-10%",Suoerstore_sales[[#This Row],[Discount]]&lt;=0.2,"10-20%",TRUE,"20%+")</f>
        <v>10-20%</v>
      </c>
      <c r="W1398">
        <f>YEAR(Suoerstore_sales[[#This Row],[Order Date]])</f>
        <v>2016</v>
      </c>
      <c r="X1398" t="str">
        <f>"Q"&amp;ROUNDUP(MONTH(Suoerstore_sales[[#This Row],[Order Date]])/3,0)</f>
        <v>Q4</v>
      </c>
      <c r="Y1398">
        <f>MONTH(Suoerstore_sales[[#This Row],[Order Date]])</f>
        <v>11</v>
      </c>
    </row>
    <row r="1399" spans="1:25" x14ac:dyDescent="0.2">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t="str" cm="1">
        <f t="array" ref="V1399">_xlfn.IFS(Suoerstore_sales[[#This Row],[Discount]]&lt;=0.05,"0-5%",Suoerstore_sales[[#This Row],[Discount]]&lt;=0.1,"5-10%",Suoerstore_sales[[#This Row],[Discount]]&lt;=0.2,"10-20%",TRUE,"20%+")</f>
        <v>0-5%</v>
      </c>
      <c r="W1399">
        <f>YEAR(Suoerstore_sales[[#This Row],[Order Date]])</f>
        <v>2016</v>
      </c>
      <c r="X1399" t="str">
        <f>"Q"&amp;ROUNDUP(MONTH(Suoerstore_sales[[#This Row],[Order Date]])/3,0)</f>
        <v>Q4</v>
      </c>
      <c r="Y1399">
        <f>MONTH(Suoerstore_sales[[#This Row],[Order Date]])</f>
        <v>11</v>
      </c>
    </row>
    <row r="1400" spans="1:25" x14ac:dyDescent="0.2">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t="str" cm="1">
        <f t="array" ref="V1400">_xlfn.IFS(Suoerstore_sales[[#This Row],[Discount]]&lt;=0.05,"0-5%",Suoerstore_sales[[#This Row],[Discount]]&lt;=0.1,"5-10%",Suoerstore_sales[[#This Row],[Discount]]&lt;=0.2,"10-20%",TRUE,"20%+")</f>
        <v>0-5%</v>
      </c>
      <c r="W1400">
        <f>YEAR(Suoerstore_sales[[#This Row],[Order Date]])</f>
        <v>2016</v>
      </c>
      <c r="X1400" t="str">
        <f>"Q"&amp;ROUNDUP(MONTH(Suoerstore_sales[[#This Row],[Order Date]])/3,0)</f>
        <v>Q4</v>
      </c>
      <c r="Y1400">
        <f>MONTH(Suoerstore_sales[[#This Row],[Order Date]])</f>
        <v>11</v>
      </c>
    </row>
    <row r="1401" spans="1:25" x14ac:dyDescent="0.2">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t="str" cm="1">
        <f t="array" ref="V1401">_xlfn.IFS(Suoerstore_sales[[#This Row],[Discount]]&lt;=0.05,"0-5%",Suoerstore_sales[[#This Row],[Discount]]&lt;=0.1,"5-10%",Suoerstore_sales[[#This Row],[Discount]]&lt;=0.2,"10-20%",TRUE,"20%+")</f>
        <v>0-5%</v>
      </c>
      <c r="W1401">
        <f>YEAR(Suoerstore_sales[[#This Row],[Order Date]])</f>
        <v>2016</v>
      </c>
      <c r="X1401" t="str">
        <f>"Q"&amp;ROUNDUP(MONTH(Suoerstore_sales[[#This Row],[Order Date]])/3,0)</f>
        <v>Q4</v>
      </c>
      <c r="Y1401">
        <f>MONTH(Suoerstore_sales[[#This Row],[Order Date]])</f>
        <v>11</v>
      </c>
    </row>
    <row r="1402" spans="1:25" x14ac:dyDescent="0.2">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t="str" cm="1">
        <f t="array" ref="V1402">_xlfn.IFS(Suoerstore_sales[[#This Row],[Discount]]&lt;=0.05,"0-5%",Suoerstore_sales[[#This Row],[Discount]]&lt;=0.1,"5-10%",Suoerstore_sales[[#This Row],[Discount]]&lt;=0.2,"10-20%",TRUE,"20%+")</f>
        <v>0-5%</v>
      </c>
      <c r="W1402">
        <f>YEAR(Suoerstore_sales[[#This Row],[Order Date]])</f>
        <v>2016</v>
      </c>
      <c r="X1402" t="str">
        <f>"Q"&amp;ROUNDUP(MONTH(Suoerstore_sales[[#This Row],[Order Date]])/3,0)</f>
        <v>Q4</v>
      </c>
      <c r="Y1402">
        <f>MONTH(Suoerstore_sales[[#This Row],[Order Date]])</f>
        <v>11</v>
      </c>
    </row>
    <row r="1403" spans="1:25" x14ac:dyDescent="0.2">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t="str" cm="1">
        <f t="array" ref="V1403">_xlfn.IFS(Suoerstore_sales[[#This Row],[Discount]]&lt;=0.05,"0-5%",Suoerstore_sales[[#This Row],[Discount]]&lt;=0.1,"5-10%",Suoerstore_sales[[#This Row],[Discount]]&lt;=0.2,"10-20%",TRUE,"20%+")</f>
        <v>0-5%</v>
      </c>
      <c r="W1403">
        <f>YEAR(Suoerstore_sales[[#This Row],[Order Date]])</f>
        <v>2016</v>
      </c>
      <c r="X1403" t="str">
        <f>"Q"&amp;ROUNDUP(MONTH(Suoerstore_sales[[#This Row],[Order Date]])/3,0)</f>
        <v>Q4</v>
      </c>
      <c r="Y1403">
        <f>MONTH(Suoerstore_sales[[#This Row],[Order Date]])</f>
        <v>11</v>
      </c>
    </row>
    <row r="1404" spans="1:25" x14ac:dyDescent="0.2">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t="str" cm="1">
        <f t="array" ref="V1404">_xlfn.IFS(Suoerstore_sales[[#This Row],[Discount]]&lt;=0.05,"0-5%",Suoerstore_sales[[#This Row],[Discount]]&lt;=0.1,"5-10%",Suoerstore_sales[[#This Row],[Discount]]&lt;=0.2,"10-20%",TRUE,"20%+")</f>
        <v>20%+</v>
      </c>
      <c r="W1404">
        <f>YEAR(Suoerstore_sales[[#This Row],[Order Date]])</f>
        <v>2016</v>
      </c>
      <c r="X1404" t="str">
        <f>"Q"&amp;ROUNDUP(MONTH(Suoerstore_sales[[#This Row],[Order Date]])/3,0)</f>
        <v>Q2</v>
      </c>
      <c r="Y1404">
        <f>MONTH(Suoerstore_sales[[#This Row],[Order Date]])</f>
        <v>4</v>
      </c>
    </row>
    <row r="1405" spans="1:25" x14ac:dyDescent="0.2">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t="str" cm="1">
        <f t="array" ref="V1405">_xlfn.IFS(Suoerstore_sales[[#This Row],[Discount]]&lt;=0.05,"0-5%",Suoerstore_sales[[#This Row],[Discount]]&lt;=0.1,"5-10%",Suoerstore_sales[[#This Row],[Discount]]&lt;=0.2,"10-20%",TRUE,"20%+")</f>
        <v>10-20%</v>
      </c>
      <c r="W1405">
        <f>YEAR(Suoerstore_sales[[#This Row],[Order Date]])</f>
        <v>2016</v>
      </c>
      <c r="X1405" t="str">
        <f>"Q"&amp;ROUNDUP(MONTH(Suoerstore_sales[[#This Row],[Order Date]])/3,0)</f>
        <v>Q2</v>
      </c>
      <c r="Y1405">
        <f>MONTH(Suoerstore_sales[[#This Row],[Order Date]])</f>
        <v>4</v>
      </c>
    </row>
    <row r="1406" spans="1:25" x14ac:dyDescent="0.2">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t="str" cm="1">
        <f t="array" ref="V1406">_xlfn.IFS(Suoerstore_sales[[#This Row],[Discount]]&lt;=0.05,"0-5%",Suoerstore_sales[[#This Row],[Discount]]&lt;=0.1,"5-10%",Suoerstore_sales[[#This Row],[Discount]]&lt;=0.2,"10-20%",TRUE,"20%+")</f>
        <v>10-20%</v>
      </c>
      <c r="W1406">
        <f>YEAR(Suoerstore_sales[[#This Row],[Order Date]])</f>
        <v>2014</v>
      </c>
      <c r="X1406" t="str">
        <f>"Q"&amp;ROUNDUP(MONTH(Suoerstore_sales[[#This Row],[Order Date]])/3,0)</f>
        <v>Q2</v>
      </c>
      <c r="Y1406">
        <f>MONTH(Suoerstore_sales[[#This Row],[Order Date]])</f>
        <v>4</v>
      </c>
    </row>
    <row r="1407" spans="1:25" x14ac:dyDescent="0.2">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t="str" cm="1">
        <f t="array" ref="V1407">_xlfn.IFS(Suoerstore_sales[[#This Row],[Discount]]&lt;=0.05,"0-5%",Suoerstore_sales[[#This Row],[Discount]]&lt;=0.1,"5-10%",Suoerstore_sales[[#This Row],[Discount]]&lt;=0.2,"10-20%",TRUE,"20%+")</f>
        <v>20%+</v>
      </c>
      <c r="W1407">
        <f>YEAR(Suoerstore_sales[[#This Row],[Order Date]])</f>
        <v>2014</v>
      </c>
      <c r="X1407" t="str">
        <f>"Q"&amp;ROUNDUP(MONTH(Suoerstore_sales[[#This Row],[Order Date]])/3,0)</f>
        <v>Q2</v>
      </c>
      <c r="Y1407">
        <f>MONTH(Suoerstore_sales[[#This Row],[Order Date]])</f>
        <v>4</v>
      </c>
    </row>
    <row r="1408" spans="1:25" x14ac:dyDescent="0.2">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t="str" cm="1">
        <f t="array" ref="V1408">_xlfn.IFS(Suoerstore_sales[[#This Row],[Discount]]&lt;=0.05,"0-5%",Suoerstore_sales[[#This Row],[Discount]]&lt;=0.1,"5-10%",Suoerstore_sales[[#This Row],[Discount]]&lt;=0.2,"10-20%",TRUE,"20%+")</f>
        <v>10-20%</v>
      </c>
      <c r="W1408">
        <f>YEAR(Suoerstore_sales[[#This Row],[Order Date]])</f>
        <v>2014</v>
      </c>
      <c r="X1408" t="str">
        <f>"Q"&amp;ROUNDUP(MONTH(Suoerstore_sales[[#This Row],[Order Date]])/3,0)</f>
        <v>Q2</v>
      </c>
      <c r="Y1408">
        <f>MONTH(Suoerstore_sales[[#This Row],[Order Date]])</f>
        <v>4</v>
      </c>
    </row>
    <row r="1409" spans="1:25" x14ac:dyDescent="0.2">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t="str" cm="1">
        <f t="array" ref="V1409">_xlfn.IFS(Suoerstore_sales[[#This Row],[Discount]]&lt;=0.05,"0-5%",Suoerstore_sales[[#This Row],[Discount]]&lt;=0.1,"5-10%",Suoerstore_sales[[#This Row],[Discount]]&lt;=0.2,"10-20%",TRUE,"20%+")</f>
        <v>0-5%</v>
      </c>
      <c r="W1409">
        <f>YEAR(Suoerstore_sales[[#This Row],[Order Date]])</f>
        <v>2016</v>
      </c>
      <c r="X1409" t="str">
        <f>"Q"&amp;ROUNDUP(MONTH(Suoerstore_sales[[#This Row],[Order Date]])/3,0)</f>
        <v>Q3</v>
      </c>
      <c r="Y1409">
        <f>MONTH(Suoerstore_sales[[#This Row],[Order Date]])</f>
        <v>9</v>
      </c>
    </row>
    <row r="1410" spans="1:25" x14ac:dyDescent="0.2">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t="str" cm="1">
        <f t="array" ref="V1410">_xlfn.IFS(Suoerstore_sales[[#This Row],[Discount]]&lt;=0.05,"0-5%",Suoerstore_sales[[#This Row],[Discount]]&lt;=0.1,"5-10%",Suoerstore_sales[[#This Row],[Discount]]&lt;=0.2,"10-20%",TRUE,"20%+")</f>
        <v>0-5%</v>
      </c>
      <c r="W1410">
        <f>YEAR(Suoerstore_sales[[#This Row],[Order Date]])</f>
        <v>2016</v>
      </c>
      <c r="X1410" t="str">
        <f>"Q"&amp;ROUNDUP(MONTH(Suoerstore_sales[[#This Row],[Order Date]])/3,0)</f>
        <v>Q3</v>
      </c>
      <c r="Y1410">
        <f>MONTH(Suoerstore_sales[[#This Row],[Order Date]])</f>
        <v>9</v>
      </c>
    </row>
    <row r="1411" spans="1:25" x14ac:dyDescent="0.2">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t="str" cm="1">
        <f t="array" ref="V1411">_xlfn.IFS(Suoerstore_sales[[#This Row],[Discount]]&lt;=0.05,"0-5%",Suoerstore_sales[[#This Row],[Discount]]&lt;=0.1,"5-10%",Suoerstore_sales[[#This Row],[Discount]]&lt;=0.2,"10-20%",TRUE,"20%+")</f>
        <v>20%+</v>
      </c>
      <c r="W1411">
        <f>YEAR(Suoerstore_sales[[#This Row],[Order Date]])</f>
        <v>2016</v>
      </c>
      <c r="X1411" t="str">
        <f>"Q"&amp;ROUNDUP(MONTH(Suoerstore_sales[[#This Row],[Order Date]])/3,0)</f>
        <v>Q3</v>
      </c>
      <c r="Y1411">
        <f>MONTH(Suoerstore_sales[[#This Row],[Order Date]])</f>
        <v>9</v>
      </c>
    </row>
    <row r="1412" spans="1:25" x14ac:dyDescent="0.2">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t="str" cm="1">
        <f t="array" ref="V1412">_xlfn.IFS(Suoerstore_sales[[#This Row],[Discount]]&lt;=0.05,"0-5%",Suoerstore_sales[[#This Row],[Discount]]&lt;=0.1,"5-10%",Suoerstore_sales[[#This Row],[Discount]]&lt;=0.2,"10-20%",TRUE,"20%+")</f>
        <v>10-20%</v>
      </c>
      <c r="W1412">
        <f>YEAR(Suoerstore_sales[[#This Row],[Order Date]])</f>
        <v>2017</v>
      </c>
      <c r="X1412" t="str">
        <f>"Q"&amp;ROUNDUP(MONTH(Suoerstore_sales[[#This Row],[Order Date]])/3,0)</f>
        <v>Q4</v>
      </c>
      <c r="Y1412">
        <f>MONTH(Suoerstore_sales[[#This Row],[Order Date]])</f>
        <v>11</v>
      </c>
    </row>
    <row r="1413" spans="1:25" x14ac:dyDescent="0.2">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t="str" cm="1">
        <f t="array" ref="V1413">_xlfn.IFS(Suoerstore_sales[[#This Row],[Discount]]&lt;=0.05,"0-5%",Suoerstore_sales[[#This Row],[Discount]]&lt;=0.1,"5-10%",Suoerstore_sales[[#This Row],[Discount]]&lt;=0.2,"10-20%",TRUE,"20%+")</f>
        <v>5-10%</v>
      </c>
      <c r="W1413">
        <f>YEAR(Suoerstore_sales[[#This Row],[Order Date]])</f>
        <v>2016</v>
      </c>
      <c r="X1413" t="str">
        <f>"Q"&amp;ROUNDUP(MONTH(Suoerstore_sales[[#This Row],[Order Date]])/3,0)</f>
        <v>Q3</v>
      </c>
      <c r="Y1413">
        <f>MONTH(Suoerstore_sales[[#This Row],[Order Date]])</f>
        <v>7</v>
      </c>
    </row>
    <row r="1414" spans="1:25" x14ac:dyDescent="0.2">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t="str" cm="1">
        <f t="array" ref="V1414">_xlfn.IFS(Suoerstore_sales[[#This Row],[Discount]]&lt;=0.05,"0-5%",Suoerstore_sales[[#This Row],[Discount]]&lt;=0.1,"5-10%",Suoerstore_sales[[#This Row],[Discount]]&lt;=0.2,"10-20%",TRUE,"20%+")</f>
        <v>0-5%</v>
      </c>
      <c r="W1414">
        <f>YEAR(Suoerstore_sales[[#This Row],[Order Date]])</f>
        <v>2016</v>
      </c>
      <c r="X1414" t="str">
        <f>"Q"&amp;ROUNDUP(MONTH(Suoerstore_sales[[#This Row],[Order Date]])/3,0)</f>
        <v>Q3</v>
      </c>
      <c r="Y1414">
        <f>MONTH(Suoerstore_sales[[#This Row],[Order Date]])</f>
        <v>7</v>
      </c>
    </row>
    <row r="1415" spans="1:25" x14ac:dyDescent="0.2">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t="str" cm="1">
        <f t="array" ref="V1415">_xlfn.IFS(Suoerstore_sales[[#This Row],[Discount]]&lt;=0.05,"0-5%",Suoerstore_sales[[#This Row],[Discount]]&lt;=0.1,"5-10%",Suoerstore_sales[[#This Row],[Discount]]&lt;=0.2,"10-20%",TRUE,"20%+")</f>
        <v>10-20%</v>
      </c>
      <c r="W1415">
        <f>YEAR(Suoerstore_sales[[#This Row],[Order Date]])</f>
        <v>2014</v>
      </c>
      <c r="X1415" t="str">
        <f>"Q"&amp;ROUNDUP(MONTH(Suoerstore_sales[[#This Row],[Order Date]])/3,0)</f>
        <v>Q2</v>
      </c>
      <c r="Y1415">
        <f>MONTH(Suoerstore_sales[[#This Row],[Order Date]])</f>
        <v>6</v>
      </c>
    </row>
    <row r="1416" spans="1:25" x14ac:dyDescent="0.2">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t="str" cm="1">
        <f t="array" ref="V1416">_xlfn.IFS(Suoerstore_sales[[#This Row],[Discount]]&lt;=0.05,"0-5%",Suoerstore_sales[[#This Row],[Discount]]&lt;=0.1,"5-10%",Suoerstore_sales[[#This Row],[Discount]]&lt;=0.2,"10-20%",TRUE,"20%+")</f>
        <v>0-5%</v>
      </c>
      <c r="W1416">
        <f>YEAR(Suoerstore_sales[[#This Row],[Order Date]])</f>
        <v>2017</v>
      </c>
      <c r="X1416" t="str">
        <f>"Q"&amp;ROUNDUP(MONTH(Suoerstore_sales[[#This Row],[Order Date]])/3,0)</f>
        <v>Q1</v>
      </c>
      <c r="Y1416">
        <f>MONTH(Suoerstore_sales[[#This Row],[Order Date]])</f>
        <v>1</v>
      </c>
    </row>
    <row r="1417" spans="1:25" x14ac:dyDescent="0.2">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t="str" cm="1">
        <f t="array" ref="V1417">_xlfn.IFS(Suoerstore_sales[[#This Row],[Discount]]&lt;=0.05,"0-5%",Suoerstore_sales[[#This Row],[Discount]]&lt;=0.1,"5-10%",Suoerstore_sales[[#This Row],[Discount]]&lt;=0.2,"10-20%",TRUE,"20%+")</f>
        <v>0-5%</v>
      </c>
      <c r="W1417">
        <f>YEAR(Suoerstore_sales[[#This Row],[Order Date]])</f>
        <v>2017</v>
      </c>
      <c r="X1417" t="str">
        <f>"Q"&amp;ROUNDUP(MONTH(Suoerstore_sales[[#This Row],[Order Date]])/3,0)</f>
        <v>Q1</v>
      </c>
      <c r="Y1417">
        <f>MONTH(Suoerstore_sales[[#This Row],[Order Date]])</f>
        <v>1</v>
      </c>
    </row>
    <row r="1418" spans="1:25" x14ac:dyDescent="0.2">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t="str" cm="1">
        <f t="array" ref="V1418">_xlfn.IFS(Suoerstore_sales[[#This Row],[Discount]]&lt;=0.05,"0-5%",Suoerstore_sales[[#This Row],[Discount]]&lt;=0.1,"5-10%",Suoerstore_sales[[#This Row],[Discount]]&lt;=0.2,"10-20%",TRUE,"20%+")</f>
        <v>10-20%</v>
      </c>
      <c r="W1418">
        <f>YEAR(Suoerstore_sales[[#This Row],[Order Date]])</f>
        <v>2015</v>
      </c>
      <c r="X1418" t="str">
        <f>"Q"&amp;ROUNDUP(MONTH(Suoerstore_sales[[#This Row],[Order Date]])/3,0)</f>
        <v>Q3</v>
      </c>
      <c r="Y1418">
        <f>MONTH(Suoerstore_sales[[#This Row],[Order Date]])</f>
        <v>9</v>
      </c>
    </row>
    <row r="1419" spans="1:25" x14ac:dyDescent="0.2">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t="str" cm="1">
        <f t="array" ref="V1419">_xlfn.IFS(Suoerstore_sales[[#This Row],[Discount]]&lt;=0.05,"0-5%",Suoerstore_sales[[#This Row],[Discount]]&lt;=0.1,"5-10%",Suoerstore_sales[[#This Row],[Discount]]&lt;=0.2,"10-20%",TRUE,"20%+")</f>
        <v>10-20%</v>
      </c>
      <c r="W1419">
        <f>YEAR(Suoerstore_sales[[#This Row],[Order Date]])</f>
        <v>2015</v>
      </c>
      <c r="X1419" t="str">
        <f>"Q"&amp;ROUNDUP(MONTH(Suoerstore_sales[[#This Row],[Order Date]])/3,0)</f>
        <v>Q3</v>
      </c>
      <c r="Y1419">
        <f>MONTH(Suoerstore_sales[[#This Row],[Order Date]])</f>
        <v>9</v>
      </c>
    </row>
    <row r="1420" spans="1:25" x14ac:dyDescent="0.2">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t="str" cm="1">
        <f t="array" ref="V1420">_xlfn.IFS(Suoerstore_sales[[#This Row],[Discount]]&lt;=0.05,"0-5%",Suoerstore_sales[[#This Row],[Discount]]&lt;=0.1,"5-10%",Suoerstore_sales[[#This Row],[Discount]]&lt;=0.2,"10-20%",TRUE,"20%+")</f>
        <v>20%+</v>
      </c>
      <c r="W1420">
        <f>YEAR(Suoerstore_sales[[#This Row],[Order Date]])</f>
        <v>2015</v>
      </c>
      <c r="X1420" t="str">
        <f>"Q"&amp;ROUNDUP(MONTH(Suoerstore_sales[[#This Row],[Order Date]])/3,0)</f>
        <v>Q3</v>
      </c>
      <c r="Y1420">
        <f>MONTH(Suoerstore_sales[[#This Row],[Order Date]])</f>
        <v>9</v>
      </c>
    </row>
    <row r="1421" spans="1:25" x14ac:dyDescent="0.2">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t="str" cm="1">
        <f t="array" ref="V1421">_xlfn.IFS(Suoerstore_sales[[#This Row],[Discount]]&lt;=0.05,"0-5%",Suoerstore_sales[[#This Row],[Discount]]&lt;=0.1,"5-10%",Suoerstore_sales[[#This Row],[Discount]]&lt;=0.2,"10-20%",TRUE,"20%+")</f>
        <v>10-20%</v>
      </c>
      <c r="W1421">
        <f>YEAR(Suoerstore_sales[[#This Row],[Order Date]])</f>
        <v>2015</v>
      </c>
      <c r="X1421" t="str">
        <f>"Q"&amp;ROUNDUP(MONTH(Suoerstore_sales[[#This Row],[Order Date]])/3,0)</f>
        <v>Q3</v>
      </c>
      <c r="Y1421">
        <f>MONTH(Suoerstore_sales[[#This Row],[Order Date]])</f>
        <v>9</v>
      </c>
    </row>
    <row r="1422" spans="1:25" x14ac:dyDescent="0.2">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t="str" cm="1">
        <f t="array" ref="V1422">_xlfn.IFS(Suoerstore_sales[[#This Row],[Discount]]&lt;=0.05,"0-5%",Suoerstore_sales[[#This Row],[Discount]]&lt;=0.1,"5-10%",Suoerstore_sales[[#This Row],[Discount]]&lt;=0.2,"10-20%",TRUE,"20%+")</f>
        <v>20%+</v>
      </c>
      <c r="W1422">
        <f>YEAR(Suoerstore_sales[[#This Row],[Order Date]])</f>
        <v>2015</v>
      </c>
      <c r="X1422" t="str">
        <f>"Q"&amp;ROUNDUP(MONTH(Suoerstore_sales[[#This Row],[Order Date]])/3,0)</f>
        <v>Q3</v>
      </c>
      <c r="Y1422">
        <f>MONTH(Suoerstore_sales[[#This Row],[Order Date]])</f>
        <v>9</v>
      </c>
    </row>
    <row r="1423" spans="1:25" x14ac:dyDescent="0.2">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t="str" cm="1">
        <f t="array" ref="V1423">_xlfn.IFS(Suoerstore_sales[[#This Row],[Discount]]&lt;=0.05,"0-5%",Suoerstore_sales[[#This Row],[Discount]]&lt;=0.1,"5-10%",Suoerstore_sales[[#This Row],[Discount]]&lt;=0.2,"10-20%",TRUE,"20%+")</f>
        <v>10-20%</v>
      </c>
      <c r="W1423">
        <f>YEAR(Suoerstore_sales[[#This Row],[Order Date]])</f>
        <v>2015</v>
      </c>
      <c r="X1423" t="str">
        <f>"Q"&amp;ROUNDUP(MONTH(Suoerstore_sales[[#This Row],[Order Date]])/3,0)</f>
        <v>Q3</v>
      </c>
      <c r="Y1423">
        <f>MONTH(Suoerstore_sales[[#This Row],[Order Date]])</f>
        <v>9</v>
      </c>
    </row>
    <row r="1424" spans="1:25" x14ac:dyDescent="0.2">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t="str" cm="1">
        <f t="array" ref="V1424">_xlfn.IFS(Suoerstore_sales[[#This Row],[Discount]]&lt;=0.05,"0-5%",Suoerstore_sales[[#This Row],[Discount]]&lt;=0.1,"5-10%",Suoerstore_sales[[#This Row],[Discount]]&lt;=0.2,"10-20%",TRUE,"20%+")</f>
        <v>20%+</v>
      </c>
      <c r="W1424">
        <f>YEAR(Suoerstore_sales[[#This Row],[Order Date]])</f>
        <v>2015</v>
      </c>
      <c r="X1424" t="str">
        <f>"Q"&amp;ROUNDUP(MONTH(Suoerstore_sales[[#This Row],[Order Date]])/3,0)</f>
        <v>Q3</v>
      </c>
      <c r="Y1424">
        <f>MONTH(Suoerstore_sales[[#This Row],[Order Date]])</f>
        <v>9</v>
      </c>
    </row>
    <row r="1425" spans="1:25" x14ac:dyDescent="0.2">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t="str" cm="1">
        <f t="array" ref="V1425">_xlfn.IFS(Suoerstore_sales[[#This Row],[Discount]]&lt;=0.05,"0-5%",Suoerstore_sales[[#This Row],[Discount]]&lt;=0.1,"5-10%",Suoerstore_sales[[#This Row],[Discount]]&lt;=0.2,"10-20%",TRUE,"20%+")</f>
        <v>10-20%</v>
      </c>
      <c r="W1425">
        <f>YEAR(Suoerstore_sales[[#This Row],[Order Date]])</f>
        <v>2015</v>
      </c>
      <c r="X1425" t="str">
        <f>"Q"&amp;ROUNDUP(MONTH(Suoerstore_sales[[#This Row],[Order Date]])/3,0)</f>
        <v>Q3</v>
      </c>
      <c r="Y1425">
        <f>MONTH(Suoerstore_sales[[#This Row],[Order Date]])</f>
        <v>9</v>
      </c>
    </row>
    <row r="1426" spans="1:25" x14ac:dyDescent="0.2">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t="str" cm="1">
        <f t="array" ref="V1426">_xlfn.IFS(Suoerstore_sales[[#This Row],[Discount]]&lt;=0.05,"0-5%",Suoerstore_sales[[#This Row],[Discount]]&lt;=0.1,"5-10%",Suoerstore_sales[[#This Row],[Discount]]&lt;=0.2,"10-20%",TRUE,"20%+")</f>
        <v>10-20%</v>
      </c>
      <c r="W1426">
        <f>YEAR(Suoerstore_sales[[#This Row],[Order Date]])</f>
        <v>2015</v>
      </c>
      <c r="X1426" t="str">
        <f>"Q"&amp;ROUNDUP(MONTH(Suoerstore_sales[[#This Row],[Order Date]])/3,0)</f>
        <v>Q3</v>
      </c>
      <c r="Y1426">
        <f>MONTH(Suoerstore_sales[[#This Row],[Order Date]])</f>
        <v>9</v>
      </c>
    </row>
    <row r="1427" spans="1:25" x14ac:dyDescent="0.2">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t="str" cm="1">
        <f t="array" ref="V1427">_xlfn.IFS(Suoerstore_sales[[#This Row],[Discount]]&lt;=0.05,"0-5%",Suoerstore_sales[[#This Row],[Discount]]&lt;=0.1,"5-10%",Suoerstore_sales[[#This Row],[Discount]]&lt;=0.2,"10-20%",TRUE,"20%+")</f>
        <v>10-20%</v>
      </c>
      <c r="W1427">
        <f>YEAR(Suoerstore_sales[[#This Row],[Order Date]])</f>
        <v>2015</v>
      </c>
      <c r="X1427" t="str">
        <f>"Q"&amp;ROUNDUP(MONTH(Suoerstore_sales[[#This Row],[Order Date]])/3,0)</f>
        <v>Q3</v>
      </c>
      <c r="Y1427">
        <f>MONTH(Suoerstore_sales[[#This Row],[Order Date]])</f>
        <v>9</v>
      </c>
    </row>
    <row r="1428" spans="1:25" x14ac:dyDescent="0.2">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t="str" cm="1">
        <f t="array" ref="V1428">_xlfn.IFS(Suoerstore_sales[[#This Row],[Discount]]&lt;=0.05,"0-5%",Suoerstore_sales[[#This Row],[Discount]]&lt;=0.1,"5-10%",Suoerstore_sales[[#This Row],[Discount]]&lt;=0.2,"10-20%",TRUE,"20%+")</f>
        <v>10-20%</v>
      </c>
      <c r="W1428">
        <f>YEAR(Suoerstore_sales[[#This Row],[Order Date]])</f>
        <v>2015</v>
      </c>
      <c r="X1428" t="str">
        <f>"Q"&amp;ROUNDUP(MONTH(Suoerstore_sales[[#This Row],[Order Date]])/3,0)</f>
        <v>Q4</v>
      </c>
      <c r="Y1428">
        <f>MONTH(Suoerstore_sales[[#This Row],[Order Date]])</f>
        <v>10</v>
      </c>
    </row>
    <row r="1429" spans="1:25" x14ac:dyDescent="0.2">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t="str" cm="1">
        <f t="array" ref="V1429">_xlfn.IFS(Suoerstore_sales[[#This Row],[Discount]]&lt;=0.05,"0-5%",Suoerstore_sales[[#This Row],[Discount]]&lt;=0.1,"5-10%",Suoerstore_sales[[#This Row],[Discount]]&lt;=0.2,"10-20%",TRUE,"20%+")</f>
        <v>0-5%</v>
      </c>
      <c r="W1429">
        <f>YEAR(Suoerstore_sales[[#This Row],[Order Date]])</f>
        <v>2015</v>
      </c>
      <c r="X1429" t="str">
        <f>"Q"&amp;ROUNDUP(MONTH(Suoerstore_sales[[#This Row],[Order Date]])/3,0)</f>
        <v>Q4</v>
      </c>
      <c r="Y1429">
        <f>MONTH(Suoerstore_sales[[#This Row],[Order Date]])</f>
        <v>10</v>
      </c>
    </row>
    <row r="1430" spans="1:25" x14ac:dyDescent="0.2">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t="str" cm="1">
        <f t="array" ref="V1430">_xlfn.IFS(Suoerstore_sales[[#This Row],[Discount]]&lt;=0.05,"0-5%",Suoerstore_sales[[#This Row],[Discount]]&lt;=0.1,"5-10%",Suoerstore_sales[[#This Row],[Discount]]&lt;=0.2,"10-20%",TRUE,"20%+")</f>
        <v>10-20%</v>
      </c>
      <c r="W1430">
        <f>YEAR(Suoerstore_sales[[#This Row],[Order Date]])</f>
        <v>2015</v>
      </c>
      <c r="X1430" t="str">
        <f>"Q"&amp;ROUNDUP(MONTH(Suoerstore_sales[[#This Row],[Order Date]])/3,0)</f>
        <v>Q4</v>
      </c>
      <c r="Y1430">
        <f>MONTH(Suoerstore_sales[[#This Row],[Order Date]])</f>
        <v>10</v>
      </c>
    </row>
    <row r="1431" spans="1:25" x14ac:dyDescent="0.2">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t="str" cm="1">
        <f t="array" ref="V1431">_xlfn.IFS(Suoerstore_sales[[#This Row],[Discount]]&lt;=0.05,"0-5%",Suoerstore_sales[[#This Row],[Discount]]&lt;=0.1,"5-10%",Suoerstore_sales[[#This Row],[Discount]]&lt;=0.2,"10-20%",TRUE,"20%+")</f>
        <v>0-5%</v>
      </c>
      <c r="W1431">
        <f>YEAR(Suoerstore_sales[[#This Row],[Order Date]])</f>
        <v>2015</v>
      </c>
      <c r="X1431" t="str">
        <f>"Q"&amp;ROUNDUP(MONTH(Suoerstore_sales[[#This Row],[Order Date]])/3,0)</f>
        <v>Q4</v>
      </c>
      <c r="Y1431">
        <f>MONTH(Suoerstore_sales[[#This Row],[Order Date]])</f>
        <v>10</v>
      </c>
    </row>
    <row r="1432" spans="1:25" x14ac:dyDescent="0.2">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t="str" cm="1">
        <f t="array" ref="V1432">_xlfn.IFS(Suoerstore_sales[[#This Row],[Discount]]&lt;=0.05,"0-5%",Suoerstore_sales[[#This Row],[Discount]]&lt;=0.1,"5-10%",Suoerstore_sales[[#This Row],[Discount]]&lt;=0.2,"10-20%",TRUE,"20%+")</f>
        <v>20%+</v>
      </c>
      <c r="W1432">
        <f>YEAR(Suoerstore_sales[[#This Row],[Order Date]])</f>
        <v>2017</v>
      </c>
      <c r="X1432" t="str">
        <f>"Q"&amp;ROUNDUP(MONTH(Suoerstore_sales[[#This Row],[Order Date]])/3,0)</f>
        <v>Q4</v>
      </c>
      <c r="Y1432">
        <f>MONTH(Suoerstore_sales[[#This Row],[Order Date]])</f>
        <v>11</v>
      </c>
    </row>
    <row r="1433" spans="1:25" x14ac:dyDescent="0.2">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t="str" cm="1">
        <f t="array" ref="V1433">_xlfn.IFS(Suoerstore_sales[[#This Row],[Discount]]&lt;=0.05,"0-5%",Suoerstore_sales[[#This Row],[Discount]]&lt;=0.1,"5-10%",Suoerstore_sales[[#This Row],[Discount]]&lt;=0.2,"10-20%",TRUE,"20%+")</f>
        <v>0-5%</v>
      </c>
      <c r="W1433">
        <f>YEAR(Suoerstore_sales[[#This Row],[Order Date]])</f>
        <v>2014</v>
      </c>
      <c r="X1433" t="str">
        <f>"Q"&amp;ROUNDUP(MONTH(Suoerstore_sales[[#This Row],[Order Date]])/3,0)</f>
        <v>Q4</v>
      </c>
      <c r="Y1433">
        <f>MONTH(Suoerstore_sales[[#This Row],[Order Date]])</f>
        <v>12</v>
      </c>
    </row>
    <row r="1434" spans="1:25" x14ac:dyDescent="0.2">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t="str" cm="1">
        <f t="array" ref="V1434">_xlfn.IFS(Suoerstore_sales[[#This Row],[Discount]]&lt;=0.05,"0-5%",Suoerstore_sales[[#This Row],[Discount]]&lt;=0.1,"5-10%",Suoerstore_sales[[#This Row],[Discount]]&lt;=0.2,"10-20%",TRUE,"20%+")</f>
        <v>0-5%</v>
      </c>
      <c r="W1434">
        <f>YEAR(Suoerstore_sales[[#This Row],[Order Date]])</f>
        <v>2014</v>
      </c>
      <c r="X1434" t="str">
        <f>"Q"&amp;ROUNDUP(MONTH(Suoerstore_sales[[#This Row],[Order Date]])/3,0)</f>
        <v>Q4</v>
      </c>
      <c r="Y1434">
        <f>MONTH(Suoerstore_sales[[#This Row],[Order Date]])</f>
        <v>12</v>
      </c>
    </row>
    <row r="1435" spans="1:25" x14ac:dyDescent="0.2">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t="str" cm="1">
        <f t="array" ref="V1435">_xlfn.IFS(Suoerstore_sales[[#This Row],[Discount]]&lt;=0.05,"0-5%",Suoerstore_sales[[#This Row],[Discount]]&lt;=0.1,"5-10%",Suoerstore_sales[[#This Row],[Discount]]&lt;=0.2,"10-20%",TRUE,"20%+")</f>
        <v>0-5%</v>
      </c>
      <c r="W1435">
        <f>YEAR(Suoerstore_sales[[#This Row],[Order Date]])</f>
        <v>2014</v>
      </c>
      <c r="X1435" t="str">
        <f>"Q"&amp;ROUNDUP(MONTH(Suoerstore_sales[[#This Row],[Order Date]])/3,0)</f>
        <v>Q4</v>
      </c>
      <c r="Y1435">
        <f>MONTH(Suoerstore_sales[[#This Row],[Order Date]])</f>
        <v>12</v>
      </c>
    </row>
    <row r="1436" spans="1:25" x14ac:dyDescent="0.2">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t="str" cm="1">
        <f t="array" ref="V1436">_xlfn.IFS(Suoerstore_sales[[#This Row],[Discount]]&lt;=0.05,"0-5%",Suoerstore_sales[[#This Row],[Discount]]&lt;=0.1,"5-10%",Suoerstore_sales[[#This Row],[Discount]]&lt;=0.2,"10-20%",TRUE,"20%+")</f>
        <v>0-5%</v>
      </c>
      <c r="W1436">
        <f>YEAR(Suoerstore_sales[[#This Row],[Order Date]])</f>
        <v>2016</v>
      </c>
      <c r="X1436" t="str">
        <f>"Q"&amp;ROUNDUP(MONTH(Suoerstore_sales[[#This Row],[Order Date]])/3,0)</f>
        <v>Q4</v>
      </c>
      <c r="Y1436">
        <f>MONTH(Suoerstore_sales[[#This Row],[Order Date]])</f>
        <v>12</v>
      </c>
    </row>
    <row r="1437" spans="1:25" x14ac:dyDescent="0.2">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t="str" cm="1">
        <f t="array" ref="V1437">_xlfn.IFS(Suoerstore_sales[[#This Row],[Discount]]&lt;=0.05,"0-5%",Suoerstore_sales[[#This Row],[Discount]]&lt;=0.1,"5-10%",Suoerstore_sales[[#This Row],[Discount]]&lt;=0.2,"10-20%",TRUE,"20%+")</f>
        <v>10-20%</v>
      </c>
      <c r="W1437">
        <f>YEAR(Suoerstore_sales[[#This Row],[Order Date]])</f>
        <v>2017</v>
      </c>
      <c r="X1437" t="str">
        <f>"Q"&amp;ROUNDUP(MONTH(Suoerstore_sales[[#This Row],[Order Date]])/3,0)</f>
        <v>Q2</v>
      </c>
      <c r="Y1437">
        <f>MONTH(Suoerstore_sales[[#This Row],[Order Date]])</f>
        <v>6</v>
      </c>
    </row>
    <row r="1438" spans="1:25" x14ac:dyDescent="0.2">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t="str" cm="1">
        <f t="array" ref="V1438">_xlfn.IFS(Suoerstore_sales[[#This Row],[Discount]]&lt;=0.05,"0-5%",Suoerstore_sales[[#This Row],[Discount]]&lt;=0.1,"5-10%",Suoerstore_sales[[#This Row],[Discount]]&lt;=0.2,"10-20%",TRUE,"20%+")</f>
        <v>10-20%</v>
      </c>
      <c r="W1438">
        <f>YEAR(Suoerstore_sales[[#This Row],[Order Date]])</f>
        <v>2017</v>
      </c>
      <c r="X1438" t="str">
        <f>"Q"&amp;ROUNDUP(MONTH(Suoerstore_sales[[#This Row],[Order Date]])/3,0)</f>
        <v>Q2</v>
      </c>
      <c r="Y1438">
        <f>MONTH(Suoerstore_sales[[#This Row],[Order Date]])</f>
        <v>6</v>
      </c>
    </row>
    <row r="1439" spans="1:25" x14ac:dyDescent="0.2">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t="str" cm="1">
        <f t="array" ref="V1439">_xlfn.IFS(Suoerstore_sales[[#This Row],[Discount]]&lt;=0.05,"0-5%",Suoerstore_sales[[#This Row],[Discount]]&lt;=0.1,"5-10%",Suoerstore_sales[[#This Row],[Discount]]&lt;=0.2,"10-20%",TRUE,"20%+")</f>
        <v>10-20%</v>
      </c>
      <c r="W1439">
        <f>YEAR(Suoerstore_sales[[#This Row],[Order Date]])</f>
        <v>2015</v>
      </c>
      <c r="X1439" t="str">
        <f>"Q"&amp;ROUNDUP(MONTH(Suoerstore_sales[[#This Row],[Order Date]])/3,0)</f>
        <v>Q4</v>
      </c>
      <c r="Y1439">
        <f>MONTH(Suoerstore_sales[[#This Row],[Order Date]])</f>
        <v>10</v>
      </c>
    </row>
    <row r="1440" spans="1:25" x14ac:dyDescent="0.2">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t="str" cm="1">
        <f t="array" ref="V1440">_xlfn.IFS(Suoerstore_sales[[#This Row],[Discount]]&lt;=0.05,"0-5%",Suoerstore_sales[[#This Row],[Discount]]&lt;=0.1,"5-10%",Suoerstore_sales[[#This Row],[Discount]]&lt;=0.2,"10-20%",TRUE,"20%+")</f>
        <v>20%+</v>
      </c>
      <c r="W1440">
        <f>YEAR(Suoerstore_sales[[#This Row],[Order Date]])</f>
        <v>2015</v>
      </c>
      <c r="X1440" t="str">
        <f>"Q"&amp;ROUNDUP(MONTH(Suoerstore_sales[[#This Row],[Order Date]])/3,0)</f>
        <v>Q4</v>
      </c>
      <c r="Y1440">
        <f>MONTH(Suoerstore_sales[[#This Row],[Order Date]])</f>
        <v>10</v>
      </c>
    </row>
    <row r="1441" spans="1:25" x14ac:dyDescent="0.2">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t="str" cm="1">
        <f t="array" ref="V1441">_xlfn.IFS(Suoerstore_sales[[#This Row],[Discount]]&lt;=0.05,"0-5%",Suoerstore_sales[[#This Row],[Discount]]&lt;=0.1,"5-10%",Suoerstore_sales[[#This Row],[Discount]]&lt;=0.2,"10-20%",TRUE,"20%+")</f>
        <v>0-5%</v>
      </c>
      <c r="W1441">
        <f>YEAR(Suoerstore_sales[[#This Row],[Order Date]])</f>
        <v>2017</v>
      </c>
      <c r="X1441" t="str">
        <f>"Q"&amp;ROUNDUP(MONTH(Suoerstore_sales[[#This Row],[Order Date]])/3,0)</f>
        <v>Q2</v>
      </c>
      <c r="Y1441">
        <f>MONTH(Suoerstore_sales[[#This Row],[Order Date]])</f>
        <v>4</v>
      </c>
    </row>
    <row r="1442" spans="1:25" x14ac:dyDescent="0.2">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t="str" cm="1">
        <f t="array" ref="V1442">_xlfn.IFS(Suoerstore_sales[[#This Row],[Discount]]&lt;=0.05,"0-5%",Suoerstore_sales[[#This Row],[Discount]]&lt;=0.1,"5-10%",Suoerstore_sales[[#This Row],[Discount]]&lt;=0.2,"10-20%",TRUE,"20%+")</f>
        <v>0-5%</v>
      </c>
      <c r="W1442">
        <f>YEAR(Suoerstore_sales[[#This Row],[Order Date]])</f>
        <v>2017</v>
      </c>
      <c r="X1442" t="str">
        <f>"Q"&amp;ROUNDUP(MONTH(Suoerstore_sales[[#This Row],[Order Date]])/3,0)</f>
        <v>Q2</v>
      </c>
      <c r="Y1442">
        <f>MONTH(Suoerstore_sales[[#This Row],[Order Date]])</f>
        <v>4</v>
      </c>
    </row>
    <row r="1443" spans="1:25" x14ac:dyDescent="0.2">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t="str" cm="1">
        <f t="array" ref="V1443">_xlfn.IFS(Suoerstore_sales[[#This Row],[Discount]]&lt;=0.05,"0-5%",Suoerstore_sales[[#This Row],[Discount]]&lt;=0.1,"5-10%",Suoerstore_sales[[#This Row],[Discount]]&lt;=0.2,"10-20%",TRUE,"20%+")</f>
        <v>10-20%</v>
      </c>
      <c r="W1443">
        <f>YEAR(Suoerstore_sales[[#This Row],[Order Date]])</f>
        <v>2017</v>
      </c>
      <c r="X1443" t="str">
        <f>"Q"&amp;ROUNDUP(MONTH(Suoerstore_sales[[#This Row],[Order Date]])/3,0)</f>
        <v>Q4</v>
      </c>
      <c r="Y1443">
        <f>MONTH(Suoerstore_sales[[#This Row],[Order Date]])</f>
        <v>12</v>
      </c>
    </row>
    <row r="1444" spans="1:25" x14ac:dyDescent="0.2">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t="str" cm="1">
        <f t="array" ref="V1444">_xlfn.IFS(Suoerstore_sales[[#This Row],[Discount]]&lt;=0.05,"0-5%",Suoerstore_sales[[#This Row],[Discount]]&lt;=0.1,"5-10%",Suoerstore_sales[[#This Row],[Discount]]&lt;=0.2,"10-20%",TRUE,"20%+")</f>
        <v>0-5%</v>
      </c>
      <c r="W1444">
        <f>YEAR(Suoerstore_sales[[#This Row],[Order Date]])</f>
        <v>2017</v>
      </c>
      <c r="X1444" t="str">
        <f>"Q"&amp;ROUNDUP(MONTH(Suoerstore_sales[[#This Row],[Order Date]])/3,0)</f>
        <v>Q3</v>
      </c>
      <c r="Y1444">
        <f>MONTH(Suoerstore_sales[[#This Row],[Order Date]])</f>
        <v>8</v>
      </c>
    </row>
    <row r="1445" spans="1:25" x14ac:dyDescent="0.2">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t="str" cm="1">
        <f t="array" ref="V1445">_xlfn.IFS(Suoerstore_sales[[#This Row],[Discount]]&lt;=0.05,"0-5%",Suoerstore_sales[[#This Row],[Discount]]&lt;=0.1,"5-10%",Suoerstore_sales[[#This Row],[Discount]]&lt;=0.2,"10-20%",TRUE,"20%+")</f>
        <v>10-20%</v>
      </c>
      <c r="W1445">
        <f>YEAR(Suoerstore_sales[[#This Row],[Order Date]])</f>
        <v>2015</v>
      </c>
      <c r="X1445" t="str">
        <f>"Q"&amp;ROUNDUP(MONTH(Suoerstore_sales[[#This Row],[Order Date]])/3,0)</f>
        <v>Q4</v>
      </c>
      <c r="Y1445">
        <f>MONTH(Suoerstore_sales[[#This Row],[Order Date]])</f>
        <v>10</v>
      </c>
    </row>
    <row r="1446" spans="1:25" x14ac:dyDescent="0.2">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t="str" cm="1">
        <f t="array" ref="V1446">_xlfn.IFS(Suoerstore_sales[[#This Row],[Discount]]&lt;=0.05,"0-5%",Suoerstore_sales[[#This Row],[Discount]]&lt;=0.1,"5-10%",Suoerstore_sales[[#This Row],[Discount]]&lt;=0.2,"10-20%",TRUE,"20%+")</f>
        <v>10-20%</v>
      </c>
      <c r="W1446">
        <f>YEAR(Suoerstore_sales[[#This Row],[Order Date]])</f>
        <v>2016</v>
      </c>
      <c r="X1446" t="str">
        <f>"Q"&amp;ROUNDUP(MONTH(Suoerstore_sales[[#This Row],[Order Date]])/3,0)</f>
        <v>Q2</v>
      </c>
      <c r="Y1446">
        <f>MONTH(Suoerstore_sales[[#This Row],[Order Date]])</f>
        <v>5</v>
      </c>
    </row>
    <row r="1447" spans="1:25" x14ac:dyDescent="0.2">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t="str" cm="1">
        <f t="array" ref="V1447">_xlfn.IFS(Suoerstore_sales[[#This Row],[Discount]]&lt;=0.05,"0-5%",Suoerstore_sales[[#This Row],[Discount]]&lt;=0.1,"5-10%",Suoerstore_sales[[#This Row],[Discount]]&lt;=0.2,"10-20%",TRUE,"20%+")</f>
        <v>10-20%</v>
      </c>
      <c r="W1447">
        <f>YEAR(Suoerstore_sales[[#This Row],[Order Date]])</f>
        <v>2017</v>
      </c>
      <c r="X1447" t="str">
        <f>"Q"&amp;ROUNDUP(MONTH(Suoerstore_sales[[#This Row],[Order Date]])/3,0)</f>
        <v>Q2</v>
      </c>
      <c r="Y1447">
        <f>MONTH(Suoerstore_sales[[#This Row],[Order Date]])</f>
        <v>6</v>
      </c>
    </row>
    <row r="1448" spans="1:25" x14ac:dyDescent="0.2">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t="str" cm="1">
        <f t="array" ref="V1448">_xlfn.IFS(Suoerstore_sales[[#This Row],[Discount]]&lt;=0.05,"0-5%",Suoerstore_sales[[#This Row],[Discount]]&lt;=0.1,"5-10%",Suoerstore_sales[[#This Row],[Discount]]&lt;=0.2,"10-20%",TRUE,"20%+")</f>
        <v>20%+</v>
      </c>
      <c r="W1448">
        <f>YEAR(Suoerstore_sales[[#This Row],[Order Date]])</f>
        <v>2017</v>
      </c>
      <c r="X1448" t="str">
        <f>"Q"&amp;ROUNDUP(MONTH(Suoerstore_sales[[#This Row],[Order Date]])/3,0)</f>
        <v>Q2</v>
      </c>
      <c r="Y1448">
        <f>MONTH(Suoerstore_sales[[#This Row],[Order Date]])</f>
        <v>6</v>
      </c>
    </row>
    <row r="1449" spans="1:25" x14ac:dyDescent="0.2">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t="str" cm="1">
        <f t="array" ref="V1449">_xlfn.IFS(Suoerstore_sales[[#This Row],[Discount]]&lt;=0.05,"0-5%",Suoerstore_sales[[#This Row],[Discount]]&lt;=0.1,"5-10%",Suoerstore_sales[[#This Row],[Discount]]&lt;=0.2,"10-20%",TRUE,"20%+")</f>
        <v>10-20%</v>
      </c>
      <c r="W1449">
        <f>YEAR(Suoerstore_sales[[#This Row],[Order Date]])</f>
        <v>2017</v>
      </c>
      <c r="X1449" t="str">
        <f>"Q"&amp;ROUNDUP(MONTH(Suoerstore_sales[[#This Row],[Order Date]])/3,0)</f>
        <v>Q2</v>
      </c>
      <c r="Y1449">
        <f>MONTH(Suoerstore_sales[[#This Row],[Order Date]])</f>
        <v>6</v>
      </c>
    </row>
    <row r="1450" spans="1:25" x14ac:dyDescent="0.2">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t="str" cm="1">
        <f t="array" ref="V1450">_xlfn.IFS(Suoerstore_sales[[#This Row],[Discount]]&lt;=0.05,"0-5%",Suoerstore_sales[[#This Row],[Discount]]&lt;=0.1,"5-10%",Suoerstore_sales[[#This Row],[Discount]]&lt;=0.2,"10-20%",TRUE,"20%+")</f>
        <v>20%+</v>
      </c>
      <c r="W1450">
        <f>YEAR(Suoerstore_sales[[#This Row],[Order Date]])</f>
        <v>2014</v>
      </c>
      <c r="X1450" t="str">
        <f>"Q"&amp;ROUNDUP(MONTH(Suoerstore_sales[[#This Row],[Order Date]])/3,0)</f>
        <v>Q2</v>
      </c>
      <c r="Y1450">
        <f>MONTH(Suoerstore_sales[[#This Row],[Order Date]])</f>
        <v>4</v>
      </c>
    </row>
    <row r="1451" spans="1:25" x14ac:dyDescent="0.2">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t="str" cm="1">
        <f t="array" ref="V1451">_xlfn.IFS(Suoerstore_sales[[#This Row],[Discount]]&lt;=0.05,"0-5%",Suoerstore_sales[[#This Row],[Discount]]&lt;=0.1,"5-10%",Suoerstore_sales[[#This Row],[Discount]]&lt;=0.2,"10-20%",TRUE,"20%+")</f>
        <v>10-20%</v>
      </c>
      <c r="W1451">
        <f>YEAR(Suoerstore_sales[[#This Row],[Order Date]])</f>
        <v>2015</v>
      </c>
      <c r="X1451" t="str">
        <f>"Q"&amp;ROUNDUP(MONTH(Suoerstore_sales[[#This Row],[Order Date]])/3,0)</f>
        <v>Q2</v>
      </c>
      <c r="Y1451">
        <f>MONTH(Suoerstore_sales[[#This Row],[Order Date]])</f>
        <v>5</v>
      </c>
    </row>
    <row r="1452" spans="1:25" x14ac:dyDescent="0.2">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t="str" cm="1">
        <f t="array" ref="V1452">_xlfn.IFS(Suoerstore_sales[[#This Row],[Discount]]&lt;=0.05,"0-5%",Suoerstore_sales[[#This Row],[Discount]]&lt;=0.1,"5-10%",Suoerstore_sales[[#This Row],[Discount]]&lt;=0.2,"10-20%",TRUE,"20%+")</f>
        <v>20%+</v>
      </c>
      <c r="W1452">
        <f>YEAR(Suoerstore_sales[[#This Row],[Order Date]])</f>
        <v>2015</v>
      </c>
      <c r="X1452" t="str">
        <f>"Q"&amp;ROUNDUP(MONTH(Suoerstore_sales[[#This Row],[Order Date]])/3,0)</f>
        <v>Q3</v>
      </c>
      <c r="Y1452">
        <f>MONTH(Suoerstore_sales[[#This Row],[Order Date]])</f>
        <v>7</v>
      </c>
    </row>
    <row r="1453" spans="1:25" x14ac:dyDescent="0.2">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t="str" cm="1">
        <f t="array" ref="V1453">_xlfn.IFS(Suoerstore_sales[[#This Row],[Discount]]&lt;=0.05,"0-5%",Suoerstore_sales[[#This Row],[Discount]]&lt;=0.1,"5-10%",Suoerstore_sales[[#This Row],[Discount]]&lt;=0.2,"10-20%",TRUE,"20%+")</f>
        <v>0-5%</v>
      </c>
      <c r="W1453">
        <f>YEAR(Suoerstore_sales[[#This Row],[Order Date]])</f>
        <v>2016</v>
      </c>
      <c r="X1453" t="str">
        <f>"Q"&amp;ROUNDUP(MONTH(Suoerstore_sales[[#This Row],[Order Date]])/3,0)</f>
        <v>Q4</v>
      </c>
      <c r="Y1453">
        <f>MONTH(Suoerstore_sales[[#This Row],[Order Date]])</f>
        <v>11</v>
      </c>
    </row>
    <row r="1454" spans="1:25" x14ac:dyDescent="0.2">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t="str" cm="1">
        <f t="array" ref="V1454">_xlfn.IFS(Suoerstore_sales[[#This Row],[Discount]]&lt;=0.05,"0-5%",Suoerstore_sales[[#This Row],[Discount]]&lt;=0.1,"5-10%",Suoerstore_sales[[#This Row],[Discount]]&lt;=0.2,"10-20%",TRUE,"20%+")</f>
        <v>0-5%</v>
      </c>
      <c r="W1454">
        <f>YEAR(Suoerstore_sales[[#This Row],[Order Date]])</f>
        <v>2016</v>
      </c>
      <c r="X1454" t="str">
        <f>"Q"&amp;ROUNDUP(MONTH(Suoerstore_sales[[#This Row],[Order Date]])/3,0)</f>
        <v>Q4</v>
      </c>
      <c r="Y1454">
        <f>MONTH(Suoerstore_sales[[#This Row],[Order Date]])</f>
        <v>11</v>
      </c>
    </row>
    <row r="1455" spans="1:25" x14ac:dyDescent="0.2">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t="str" cm="1">
        <f t="array" ref="V1455">_xlfn.IFS(Suoerstore_sales[[#This Row],[Discount]]&lt;=0.05,"0-5%",Suoerstore_sales[[#This Row],[Discount]]&lt;=0.1,"5-10%",Suoerstore_sales[[#This Row],[Discount]]&lt;=0.2,"10-20%",TRUE,"20%+")</f>
        <v>0-5%</v>
      </c>
      <c r="W1455">
        <f>YEAR(Suoerstore_sales[[#This Row],[Order Date]])</f>
        <v>2016</v>
      </c>
      <c r="X1455" t="str">
        <f>"Q"&amp;ROUNDUP(MONTH(Suoerstore_sales[[#This Row],[Order Date]])/3,0)</f>
        <v>Q4</v>
      </c>
      <c r="Y1455">
        <f>MONTH(Suoerstore_sales[[#This Row],[Order Date]])</f>
        <v>11</v>
      </c>
    </row>
    <row r="1456" spans="1:25" x14ac:dyDescent="0.2">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t="str" cm="1">
        <f t="array" ref="V1456">_xlfn.IFS(Suoerstore_sales[[#This Row],[Discount]]&lt;=0.05,"0-5%",Suoerstore_sales[[#This Row],[Discount]]&lt;=0.1,"5-10%",Suoerstore_sales[[#This Row],[Discount]]&lt;=0.2,"10-20%",TRUE,"20%+")</f>
        <v>0-5%</v>
      </c>
      <c r="W1456">
        <f>YEAR(Suoerstore_sales[[#This Row],[Order Date]])</f>
        <v>2016</v>
      </c>
      <c r="X1456" t="str">
        <f>"Q"&amp;ROUNDUP(MONTH(Suoerstore_sales[[#This Row],[Order Date]])/3,0)</f>
        <v>Q4</v>
      </c>
      <c r="Y1456">
        <f>MONTH(Suoerstore_sales[[#This Row],[Order Date]])</f>
        <v>11</v>
      </c>
    </row>
    <row r="1457" spans="1:25" x14ac:dyDescent="0.2">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t="str" cm="1">
        <f t="array" ref="V1457">_xlfn.IFS(Suoerstore_sales[[#This Row],[Discount]]&lt;=0.05,"0-5%",Suoerstore_sales[[#This Row],[Discount]]&lt;=0.1,"5-10%",Suoerstore_sales[[#This Row],[Discount]]&lt;=0.2,"10-20%",TRUE,"20%+")</f>
        <v>0-5%</v>
      </c>
      <c r="W1457">
        <f>YEAR(Suoerstore_sales[[#This Row],[Order Date]])</f>
        <v>2017</v>
      </c>
      <c r="X1457" t="str">
        <f>"Q"&amp;ROUNDUP(MONTH(Suoerstore_sales[[#This Row],[Order Date]])/3,0)</f>
        <v>Q2</v>
      </c>
      <c r="Y1457">
        <f>MONTH(Suoerstore_sales[[#This Row],[Order Date]])</f>
        <v>6</v>
      </c>
    </row>
    <row r="1458" spans="1:25" x14ac:dyDescent="0.2">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t="str" cm="1">
        <f t="array" ref="V1458">_xlfn.IFS(Suoerstore_sales[[#This Row],[Discount]]&lt;=0.05,"0-5%",Suoerstore_sales[[#This Row],[Discount]]&lt;=0.1,"5-10%",Suoerstore_sales[[#This Row],[Discount]]&lt;=0.2,"10-20%",TRUE,"20%+")</f>
        <v>0-5%</v>
      </c>
      <c r="W1458">
        <f>YEAR(Suoerstore_sales[[#This Row],[Order Date]])</f>
        <v>2017</v>
      </c>
      <c r="X1458" t="str">
        <f>"Q"&amp;ROUNDUP(MONTH(Suoerstore_sales[[#This Row],[Order Date]])/3,0)</f>
        <v>Q2</v>
      </c>
      <c r="Y1458">
        <f>MONTH(Suoerstore_sales[[#This Row],[Order Date]])</f>
        <v>6</v>
      </c>
    </row>
    <row r="1459" spans="1:25" x14ac:dyDescent="0.2">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t="str" cm="1">
        <f t="array" ref="V1459">_xlfn.IFS(Suoerstore_sales[[#This Row],[Discount]]&lt;=0.05,"0-5%",Suoerstore_sales[[#This Row],[Discount]]&lt;=0.1,"5-10%",Suoerstore_sales[[#This Row],[Discount]]&lt;=0.2,"10-20%",TRUE,"20%+")</f>
        <v>0-5%</v>
      </c>
      <c r="W1459">
        <f>YEAR(Suoerstore_sales[[#This Row],[Order Date]])</f>
        <v>2015</v>
      </c>
      <c r="X1459" t="str">
        <f>"Q"&amp;ROUNDUP(MONTH(Suoerstore_sales[[#This Row],[Order Date]])/3,0)</f>
        <v>Q3</v>
      </c>
      <c r="Y1459">
        <f>MONTH(Suoerstore_sales[[#This Row],[Order Date]])</f>
        <v>8</v>
      </c>
    </row>
    <row r="1460" spans="1:25" x14ac:dyDescent="0.2">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t="str" cm="1">
        <f t="array" ref="V1460">_xlfn.IFS(Suoerstore_sales[[#This Row],[Discount]]&lt;=0.05,"0-5%",Suoerstore_sales[[#This Row],[Discount]]&lt;=0.1,"5-10%",Suoerstore_sales[[#This Row],[Discount]]&lt;=0.2,"10-20%",TRUE,"20%+")</f>
        <v>10-20%</v>
      </c>
      <c r="W1460">
        <f>YEAR(Suoerstore_sales[[#This Row],[Order Date]])</f>
        <v>2016</v>
      </c>
      <c r="X1460" t="str">
        <f>"Q"&amp;ROUNDUP(MONTH(Suoerstore_sales[[#This Row],[Order Date]])/3,0)</f>
        <v>Q3</v>
      </c>
      <c r="Y1460">
        <f>MONTH(Suoerstore_sales[[#This Row],[Order Date]])</f>
        <v>9</v>
      </c>
    </row>
    <row r="1461" spans="1:25" x14ac:dyDescent="0.2">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t="str" cm="1">
        <f t="array" ref="V1461">_xlfn.IFS(Suoerstore_sales[[#This Row],[Discount]]&lt;=0.05,"0-5%",Suoerstore_sales[[#This Row],[Discount]]&lt;=0.1,"5-10%",Suoerstore_sales[[#This Row],[Discount]]&lt;=0.2,"10-20%",TRUE,"20%+")</f>
        <v>0-5%</v>
      </c>
      <c r="W1461">
        <f>YEAR(Suoerstore_sales[[#This Row],[Order Date]])</f>
        <v>2014</v>
      </c>
      <c r="X1461" t="str">
        <f>"Q"&amp;ROUNDUP(MONTH(Suoerstore_sales[[#This Row],[Order Date]])/3,0)</f>
        <v>Q2</v>
      </c>
      <c r="Y1461">
        <f>MONTH(Suoerstore_sales[[#This Row],[Order Date]])</f>
        <v>5</v>
      </c>
    </row>
    <row r="1462" spans="1:25" x14ac:dyDescent="0.2">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t="str" cm="1">
        <f t="array" ref="V1462">_xlfn.IFS(Suoerstore_sales[[#This Row],[Discount]]&lt;=0.05,"0-5%",Suoerstore_sales[[#This Row],[Discount]]&lt;=0.1,"5-10%",Suoerstore_sales[[#This Row],[Discount]]&lt;=0.2,"10-20%",TRUE,"20%+")</f>
        <v>10-20%</v>
      </c>
      <c r="W1462">
        <f>YEAR(Suoerstore_sales[[#This Row],[Order Date]])</f>
        <v>2015</v>
      </c>
      <c r="X1462" t="str">
        <f>"Q"&amp;ROUNDUP(MONTH(Suoerstore_sales[[#This Row],[Order Date]])/3,0)</f>
        <v>Q4</v>
      </c>
      <c r="Y1462">
        <f>MONTH(Suoerstore_sales[[#This Row],[Order Date]])</f>
        <v>12</v>
      </c>
    </row>
    <row r="1463" spans="1:25" x14ac:dyDescent="0.2">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t="str" cm="1">
        <f t="array" ref="V1463">_xlfn.IFS(Suoerstore_sales[[#This Row],[Discount]]&lt;=0.05,"0-5%",Suoerstore_sales[[#This Row],[Discount]]&lt;=0.1,"5-10%",Suoerstore_sales[[#This Row],[Discount]]&lt;=0.2,"10-20%",TRUE,"20%+")</f>
        <v>20%+</v>
      </c>
      <c r="W1463">
        <f>YEAR(Suoerstore_sales[[#This Row],[Order Date]])</f>
        <v>2016</v>
      </c>
      <c r="X1463" t="str">
        <f>"Q"&amp;ROUNDUP(MONTH(Suoerstore_sales[[#This Row],[Order Date]])/3,0)</f>
        <v>Q1</v>
      </c>
      <c r="Y1463">
        <f>MONTH(Suoerstore_sales[[#This Row],[Order Date]])</f>
        <v>3</v>
      </c>
    </row>
    <row r="1464" spans="1:25" x14ac:dyDescent="0.2">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t="str" cm="1">
        <f t="array" ref="V1464">_xlfn.IFS(Suoerstore_sales[[#This Row],[Discount]]&lt;=0.05,"0-5%",Suoerstore_sales[[#This Row],[Discount]]&lt;=0.1,"5-10%",Suoerstore_sales[[#This Row],[Discount]]&lt;=0.2,"10-20%",TRUE,"20%+")</f>
        <v>10-20%</v>
      </c>
      <c r="W1464">
        <f>YEAR(Suoerstore_sales[[#This Row],[Order Date]])</f>
        <v>2016</v>
      </c>
      <c r="X1464" t="str">
        <f>"Q"&amp;ROUNDUP(MONTH(Suoerstore_sales[[#This Row],[Order Date]])/3,0)</f>
        <v>Q3</v>
      </c>
      <c r="Y1464">
        <f>MONTH(Suoerstore_sales[[#This Row],[Order Date]])</f>
        <v>8</v>
      </c>
    </row>
    <row r="1465" spans="1:25" x14ac:dyDescent="0.2">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t="str" cm="1">
        <f t="array" ref="V1465">_xlfn.IFS(Suoerstore_sales[[#This Row],[Discount]]&lt;=0.05,"0-5%",Suoerstore_sales[[#This Row],[Discount]]&lt;=0.1,"5-10%",Suoerstore_sales[[#This Row],[Discount]]&lt;=0.2,"10-20%",TRUE,"20%+")</f>
        <v>20%+</v>
      </c>
      <c r="W1465">
        <f>YEAR(Suoerstore_sales[[#This Row],[Order Date]])</f>
        <v>2016</v>
      </c>
      <c r="X1465" t="str">
        <f>"Q"&amp;ROUNDUP(MONTH(Suoerstore_sales[[#This Row],[Order Date]])/3,0)</f>
        <v>Q3</v>
      </c>
      <c r="Y1465">
        <f>MONTH(Suoerstore_sales[[#This Row],[Order Date]])</f>
        <v>8</v>
      </c>
    </row>
    <row r="1466" spans="1:25" x14ac:dyDescent="0.2">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t="str" cm="1">
        <f t="array" ref="V1466">_xlfn.IFS(Suoerstore_sales[[#This Row],[Discount]]&lt;=0.05,"0-5%",Suoerstore_sales[[#This Row],[Discount]]&lt;=0.1,"5-10%",Suoerstore_sales[[#This Row],[Discount]]&lt;=0.2,"10-20%",TRUE,"20%+")</f>
        <v>0-5%</v>
      </c>
      <c r="W1466">
        <f>YEAR(Suoerstore_sales[[#This Row],[Order Date]])</f>
        <v>2016</v>
      </c>
      <c r="X1466" t="str">
        <f>"Q"&amp;ROUNDUP(MONTH(Suoerstore_sales[[#This Row],[Order Date]])/3,0)</f>
        <v>Q4</v>
      </c>
      <c r="Y1466">
        <f>MONTH(Suoerstore_sales[[#This Row],[Order Date]])</f>
        <v>12</v>
      </c>
    </row>
    <row r="1467" spans="1:25" x14ac:dyDescent="0.2">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t="str" cm="1">
        <f t="array" ref="V1467">_xlfn.IFS(Suoerstore_sales[[#This Row],[Discount]]&lt;=0.05,"0-5%",Suoerstore_sales[[#This Row],[Discount]]&lt;=0.1,"5-10%",Suoerstore_sales[[#This Row],[Discount]]&lt;=0.2,"10-20%",TRUE,"20%+")</f>
        <v>10-20%</v>
      </c>
      <c r="W1467">
        <f>YEAR(Suoerstore_sales[[#This Row],[Order Date]])</f>
        <v>2014</v>
      </c>
      <c r="X1467" t="str">
        <f>"Q"&amp;ROUNDUP(MONTH(Suoerstore_sales[[#This Row],[Order Date]])/3,0)</f>
        <v>Q3</v>
      </c>
      <c r="Y1467">
        <f>MONTH(Suoerstore_sales[[#This Row],[Order Date]])</f>
        <v>8</v>
      </c>
    </row>
    <row r="1468" spans="1:25" x14ac:dyDescent="0.2">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t="str" cm="1">
        <f t="array" ref="V1468">_xlfn.IFS(Suoerstore_sales[[#This Row],[Discount]]&lt;=0.05,"0-5%",Suoerstore_sales[[#This Row],[Discount]]&lt;=0.1,"5-10%",Suoerstore_sales[[#This Row],[Discount]]&lt;=0.2,"10-20%",TRUE,"20%+")</f>
        <v>10-20%</v>
      </c>
      <c r="W1468">
        <f>YEAR(Suoerstore_sales[[#This Row],[Order Date]])</f>
        <v>2014</v>
      </c>
      <c r="X1468" t="str">
        <f>"Q"&amp;ROUNDUP(MONTH(Suoerstore_sales[[#This Row],[Order Date]])/3,0)</f>
        <v>Q3</v>
      </c>
      <c r="Y1468">
        <f>MONTH(Suoerstore_sales[[#This Row],[Order Date]])</f>
        <v>8</v>
      </c>
    </row>
    <row r="1469" spans="1:25" x14ac:dyDescent="0.2">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t="str" cm="1">
        <f t="array" ref="V1469">_xlfn.IFS(Suoerstore_sales[[#This Row],[Discount]]&lt;=0.05,"0-5%",Suoerstore_sales[[#This Row],[Discount]]&lt;=0.1,"5-10%",Suoerstore_sales[[#This Row],[Discount]]&lt;=0.2,"10-20%",TRUE,"20%+")</f>
        <v>10-20%</v>
      </c>
      <c r="W1469">
        <f>YEAR(Suoerstore_sales[[#This Row],[Order Date]])</f>
        <v>2015</v>
      </c>
      <c r="X1469" t="str">
        <f>"Q"&amp;ROUNDUP(MONTH(Suoerstore_sales[[#This Row],[Order Date]])/3,0)</f>
        <v>Q2</v>
      </c>
      <c r="Y1469">
        <f>MONTH(Suoerstore_sales[[#This Row],[Order Date]])</f>
        <v>5</v>
      </c>
    </row>
    <row r="1470" spans="1:25" x14ac:dyDescent="0.2">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t="str" cm="1">
        <f t="array" ref="V1470">_xlfn.IFS(Suoerstore_sales[[#This Row],[Discount]]&lt;=0.05,"0-5%",Suoerstore_sales[[#This Row],[Discount]]&lt;=0.1,"5-10%",Suoerstore_sales[[#This Row],[Discount]]&lt;=0.2,"10-20%",TRUE,"20%+")</f>
        <v>0-5%</v>
      </c>
      <c r="W1470">
        <f>YEAR(Suoerstore_sales[[#This Row],[Order Date]])</f>
        <v>2017</v>
      </c>
      <c r="X1470" t="str">
        <f>"Q"&amp;ROUNDUP(MONTH(Suoerstore_sales[[#This Row],[Order Date]])/3,0)</f>
        <v>Q4</v>
      </c>
      <c r="Y1470">
        <f>MONTH(Suoerstore_sales[[#This Row],[Order Date]])</f>
        <v>12</v>
      </c>
    </row>
    <row r="1471" spans="1:25" x14ac:dyDescent="0.2">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t="str" cm="1">
        <f t="array" ref="V1471">_xlfn.IFS(Suoerstore_sales[[#This Row],[Discount]]&lt;=0.05,"0-5%",Suoerstore_sales[[#This Row],[Discount]]&lt;=0.1,"5-10%",Suoerstore_sales[[#This Row],[Discount]]&lt;=0.2,"10-20%",TRUE,"20%+")</f>
        <v>0-5%</v>
      </c>
      <c r="W1471">
        <f>YEAR(Suoerstore_sales[[#This Row],[Order Date]])</f>
        <v>2017</v>
      </c>
      <c r="X1471" t="str">
        <f>"Q"&amp;ROUNDUP(MONTH(Suoerstore_sales[[#This Row],[Order Date]])/3,0)</f>
        <v>Q4</v>
      </c>
      <c r="Y1471">
        <f>MONTH(Suoerstore_sales[[#This Row],[Order Date]])</f>
        <v>12</v>
      </c>
    </row>
    <row r="1472" spans="1:25" x14ac:dyDescent="0.2">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t="str" cm="1">
        <f t="array" ref="V1472">_xlfn.IFS(Suoerstore_sales[[#This Row],[Discount]]&lt;=0.05,"0-5%",Suoerstore_sales[[#This Row],[Discount]]&lt;=0.1,"5-10%",Suoerstore_sales[[#This Row],[Discount]]&lt;=0.2,"10-20%",TRUE,"20%+")</f>
        <v>0-5%</v>
      </c>
      <c r="W1472">
        <f>YEAR(Suoerstore_sales[[#This Row],[Order Date]])</f>
        <v>2017</v>
      </c>
      <c r="X1472" t="str">
        <f>"Q"&amp;ROUNDUP(MONTH(Suoerstore_sales[[#This Row],[Order Date]])/3,0)</f>
        <v>Q4</v>
      </c>
      <c r="Y1472">
        <f>MONTH(Suoerstore_sales[[#This Row],[Order Date]])</f>
        <v>12</v>
      </c>
    </row>
    <row r="1473" spans="1:25" x14ac:dyDescent="0.2">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t="str" cm="1">
        <f t="array" ref="V1473">_xlfn.IFS(Suoerstore_sales[[#This Row],[Discount]]&lt;=0.05,"0-5%",Suoerstore_sales[[#This Row],[Discount]]&lt;=0.1,"5-10%",Suoerstore_sales[[#This Row],[Discount]]&lt;=0.2,"10-20%",TRUE,"20%+")</f>
        <v>10-20%</v>
      </c>
      <c r="W1473">
        <f>YEAR(Suoerstore_sales[[#This Row],[Order Date]])</f>
        <v>2015</v>
      </c>
      <c r="X1473" t="str">
        <f>"Q"&amp;ROUNDUP(MONTH(Suoerstore_sales[[#This Row],[Order Date]])/3,0)</f>
        <v>Q3</v>
      </c>
      <c r="Y1473">
        <f>MONTH(Suoerstore_sales[[#This Row],[Order Date]])</f>
        <v>9</v>
      </c>
    </row>
    <row r="1474" spans="1:25" x14ac:dyDescent="0.2">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t="str" cm="1">
        <f t="array" ref="V1474">_xlfn.IFS(Suoerstore_sales[[#This Row],[Discount]]&lt;=0.05,"0-5%",Suoerstore_sales[[#This Row],[Discount]]&lt;=0.1,"5-10%",Suoerstore_sales[[#This Row],[Discount]]&lt;=0.2,"10-20%",TRUE,"20%+")</f>
        <v>0-5%</v>
      </c>
      <c r="W1474">
        <f>YEAR(Suoerstore_sales[[#This Row],[Order Date]])</f>
        <v>2017</v>
      </c>
      <c r="X1474" t="str">
        <f>"Q"&amp;ROUNDUP(MONTH(Suoerstore_sales[[#This Row],[Order Date]])/3,0)</f>
        <v>Q3</v>
      </c>
      <c r="Y1474">
        <f>MONTH(Suoerstore_sales[[#This Row],[Order Date]])</f>
        <v>7</v>
      </c>
    </row>
    <row r="1475" spans="1:25" x14ac:dyDescent="0.2">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t="str" cm="1">
        <f t="array" ref="V1475">_xlfn.IFS(Suoerstore_sales[[#This Row],[Discount]]&lt;=0.05,"0-5%",Suoerstore_sales[[#This Row],[Discount]]&lt;=0.1,"5-10%",Suoerstore_sales[[#This Row],[Discount]]&lt;=0.2,"10-20%",TRUE,"20%+")</f>
        <v>20%+</v>
      </c>
      <c r="W1475">
        <f>YEAR(Suoerstore_sales[[#This Row],[Order Date]])</f>
        <v>2015</v>
      </c>
      <c r="X1475" t="str">
        <f>"Q"&amp;ROUNDUP(MONTH(Suoerstore_sales[[#This Row],[Order Date]])/3,0)</f>
        <v>Q4</v>
      </c>
      <c r="Y1475">
        <f>MONTH(Suoerstore_sales[[#This Row],[Order Date]])</f>
        <v>12</v>
      </c>
    </row>
    <row r="1476" spans="1:25" x14ac:dyDescent="0.2">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t="str" cm="1">
        <f t="array" ref="V1476">_xlfn.IFS(Suoerstore_sales[[#This Row],[Discount]]&lt;=0.05,"0-5%",Suoerstore_sales[[#This Row],[Discount]]&lt;=0.1,"5-10%",Suoerstore_sales[[#This Row],[Discount]]&lt;=0.2,"10-20%",TRUE,"20%+")</f>
        <v>0-5%</v>
      </c>
      <c r="W1476">
        <f>YEAR(Suoerstore_sales[[#This Row],[Order Date]])</f>
        <v>2016</v>
      </c>
      <c r="X1476" t="str">
        <f>"Q"&amp;ROUNDUP(MONTH(Suoerstore_sales[[#This Row],[Order Date]])/3,0)</f>
        <v>Q4</v>
      </c>
      <c r="Y1476">
        <f>MONTH(Suoerstore_sales[[#This Row],[Order Date]])</f>
        <v>11</v>
      </c>
    </row>
    <row r="1477" spans="1:25" x14ac:dyDescent="0.2">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t="str" cm="1">
        <f t="array" ref="V1477">_xlfn.IFS(Suoerstore_sales[[#This Row],[Discount]]&lt;=0.05,"0-5%",Suoerstore_sales[[#This Row],[Discount]]&lt;=0.1,"5-10%",Suoerstore_sales[[#This Row],[Discount]]&lt;=0.2,"10-20%",TRUE,"20%+")</f>
        <v>10-20%</v>
      </c>
      <c r="W1477">
        <f>YEAR(Suoerstore_sales[[#This Row],[Order Date]])</f>
        <v>2016</v>
      </c>
      <c r="X1477" t="str">
        <f>"Q"&amp;ROUNDUP(MONTH(Suoerstore_sales[[#This Row],[Order Date]])/3,0)</f>
        <v>Q4</v>
      </c>
      <c r="Y1477">
        <f>MONTH(Suoerstore_sales[[#This Row],[Order Date]])</f>
        <v>11</v>
      </c>
    </row>
    <row r="1478" spans="1:25" x14ac:dyDescent="0.2">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t="str" cm="1">
        <f t="array" ref="V1478">_xlfn.IFS(Suoerstore_sales[[#This Row],[Discount]]&lt;=0.05,"0-5%",Suoerstore_sales[[#This Row],[Discount]]&lt;=0.1,"5-10%",Suoerstore_sales[[#This Row],[Discount]]&lt;=0.2,"10-20%",TRUE,"20%+")</f>
        <v>0-5%</v>
      </c>
      <c r="W1478">
        <f>YEAR(Suoerstore_sales[[#This Row],[Order Date]])</f>
        <v>2017</v>
      </c>
      <c r="X1478" t="str">
        <f>"Q"&amp;ROUNDUP(MONTH(Suoerstore_sales[[#This Row],[Order Date]])/3,0)</f>
        <v>Q1</v>
      </c>
      <c r="Y1478">
        <f>MONTH(Suoerstore_sales[[#This Row],[Order Date]])</f>
        <v>3</v>
      </c>
    </row>
    <row r="1479" spans="1:25" x14ac:dyDescent="0.2">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t="str" cm="1">
        <f t="array" ref="V1479">_xlfn.IFS(Suoerstore_sales[[#This Row],[Discount]]&lt;=0.05,"0-5%",Suoerstore_sales[[#This Row],[Discount]]&lt;=0.1,"5-10%",Suoerstore_sales[[#This Row],[Discount]]&lt;=0.2,"10-20%",TRUE,"20%+")</f>
        <v>10-20%</v>
      </c>
      <c r="W1479">
        <f>YEAR(Suoerstore_sales[[#This Row],[Order Date]])</f>
        <v>2016</v>
      </c>
      <c r="X1479" t="str">
        <f>"Q"&amp;ROUNDUP(MONTH(Suoerstore_sales[[#This Row],[Order Date]])/3,0)</f>
        <v>Q4</v>
      </c>
      <c r="Y1479">
        <f>MONTH(Suoerstore_sales[[#This Row],[Order Date]])</f>
        <v>11</v>
      </c>
    </row>
    <row r="1480" spans="1:25" x14ac:dyDescent="0.2">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t="str" cm="1">
        <f t="array" ref="V1480">_xlfn.IFS(Suoerstore_sales[[#This Row],[Discount]]&lt;=0.05,"0-5%",Suoerstore_sales[[#This Row],[Discount]]&lt;=0.1,"5-10%",Suoerstore_sales[[#This Row],[Discount]]&lt;=0.2,"10-20%",TRUE,"20%+")</f>
        <v>10-20%</v>
      </c>
      <c r="W1480">
        <f>YEAR(Suoerstore_sales[[#This Row],[Order Date]])</f>
        <v>2017</v>
      </c>
      <c r="X1480" t="str">
        <f>"Q"&amp;ROUNDUP(MONTH(Suoerstore_sales[[#This Row],[Order Date]])/3,0)</f>
        <v>Q4</v>
      </c>
      <c r="Y1480">
        <f>MONTH(Suoerstore_sales[[#This Row],[Order Date]])</f>
        <v>11</v>
      </c>
    </row>
    <row r="1481" spans="1:25" x14ac:dyDescent="0.2">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t="str" cm="1">
        <f t="array" ref="V1481">_xlfn.IFS(Suoerstore_sales[[#This Row],[Discount]]&lt;=0.05,"0-5%",Suoerstore_sales[[#This Row],[Discount]]&lt;=0.1,"5-10%",Suoerstore_sales[[#This Row],[Discount]]&lt;=0.2,"10-20%",TRUE,"20%+")</f>
        <v>0-5%</v>
      </c>
      <c r="W1481">
        <f>YEAR(Suoerstore_sales[[#This Row],[Order Date]])</f>
        <v>2016</v>
      </c>
      <c r="X1481" t="str">
        <f>"Q"&amp;ROUNDUP(MONTH(Suoerstore_sales[[#This Row],[Order Date]])/3,0)</f>
        <v>Q4</v>
      </c>
      <c r="Y1481">
        <f>MONTH(Suoerstore_sales[[#This Row],[Order Date]])</f>
        <v>12</v>
      </c>
    </row>
    <row r="1482" spans="1:25" x14ac:dyDescent="0.2">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t="str" cm="1">
        <f t="array" ref="V1482">_xlfn.IFS(Suoerstore_sales[[#This Row],[Discount]]&lt;=0.05,"0-5%",Suoerstore_sales[[#This Row],[Discount]]&lt;=0.1,"5-10%",Suoerstore_sales[[#This Row],[Discount]]&lt;=0.2,"10-20%",TRUE,"20%+")</f>
        <v>0-5%</v>
      </c>
      <c r="W1482">
        <f>YEAR(Suoerstore_sales[[#This Row],[Order Date]])</f>
        <v>2016</v>
      </c>
      <c r="X1482" t="str">
        <f>"Q"&amp;ROUNDUP(MONTH(Suoerstore_sales[[#This Row],[Order Date]])/3,0)</f>
        <v>Q4</v>
      </c>
      <c r="Y1482">
        <f>MONTH(Suoerstore_sales[[#This Row],[Order Date]])</f>
        <v>12</v>
      </c>
    </row>
    <row r="1483" spans="1:25" x14ac:dyDescent="0.2">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t="str" cm="1">
        <f t="array" ref="V1483">_xlfn.IFS(Suoerstore_sales[[#This Row],[Discount]]&lt;=0.05,"0-5%",Suoerstore_sales[[#This Row],[Discount]]&lt;=0.1,"5-10%",Suoerstore_sales[[#This Row],[Discount]]&lt;=0.2,"10-20%",TRUE,"20%+")</f>
        <v>0-5%</v>
      </c>
      <c r="W1483">
        <f>YEAR(Suoerstore_sales[[#This Row],[Order Date]])</f>
        <v>2016</v>
      </c>
      <c r="X1483" t="str">
        <f>"Q"&amp;ROUNDUP(MONTH(Suoerstore_sales[[#This Row],[Order Date]])/3,0)</f>
        <v>Q4</v>
      </c>
      <c r="Y1483">
        <f>MONTH(Suoerstore_sales[[#This Row],[Order Date]])</f>
        <v>12</v>
      </c>
    </row>
    <row r="1484" spans="1:25" x14ac:dyDescent="0.2">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t="str" cm="1">
        <f t="array" ref="V1484">_xlfn.IFS(Suoerstore_sales[[#This Row],[Discount]]&lt;=0.05,"0-5%",Suoerstore_sales[[#This Row],[Discount]]&lt;=0.1,"5-10%",Suoerstore_sales[[#This Row],[Discount]]&lt;=0.2,"10-20%",TRUE,"20%+")</f>
        <v>10-20%</v>
      </c>
      <c r="W1484">
        <f>YEAR(Suoerstore_sales[[#This Row],[Order Date]])</f>
        <v>2017</v>
      </c>
      <c r="X1484" t="str">
        <f>"Q"&amp;ROUNDUP(MONTH(Suoerstore_sales[[#This Row],[Order Date]])/3,0)</f>
        <v>Q3</v>
      </c>
      <c r="Y1484">
        <f>MONTH(Suoerstore_sales[[#This Row],[Order Date]])</f>
        <v>8</v>
      </c>
    </row>
    <row r="1485" spans="1:25" x14ac:dyDescent="0.2">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t="str" cm="1">
        <f t="array" ref="V1485">_xlfn.IFS(Suoerstore_sales[[#This Row],[Discount]]&lt;=0.05,"0-5%",Suoerstore_sales[[#This Row],[Discount]]&lt;=0.1,"5-10%",Suoerstore_sales[[#This Row],[Discount]]&lt;=0.2,"10-20%",TRUE,"20%+")</f>
        <v>10-20%</v>
      </c>
      <c r="W1485">
        <f>YEAR(Suoerstore_sales[[#This Row],[Order Date]])</f>
        <v>2017</v>
      </c>
      <c r="X1485" t="str">
        <f>"Q"&amp;ROUNDUP(MONTH(Suoerstore_sales[[#This Row],[Order Date]])/3,0)</f>
        <v>Q3</v>
      </c>
      <c r="Y1485">
        <f>MONTH(Suoerstore_sales[[#This Row],[Order Date]])</f>
        <v>8</v>
      </c>
    </row>
    <row r="1486" spans="1:25" x14ac:dyDescent="0.2">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t="str" cm="1">
        <f t="array" ref="V1486">_xlfn.IFS(Suoerstore_sales[[#This Row],[Discount]]&lt;=0.05,"0-5%",Suoerstore_sales[[#This Row],[Discount]]&lt;=0.1,"5-10%",Suoerstore_sales[[#This Row],[Discount]]&lt;=0.2,"10-20%",TRUE,"20%+")</f>
        <v>0-5%</v>
      </c>
      <c r="W1486">
        <f>YEAR(Suoerstore_sales[[#This Row],[Order Date]])</f>
        <v>2016</v>
      </c>
      <c r="X1486" t="str">
        <f>"Q"&amp;ROUNDUP(MONTH(Suoerstore_sales[[#This Row],[Order Date]])/3,0)</f>
        <v>Q4</v>
      </c>
      <c r="Y1486">
        <f>MONTH(Suoerstore_sales[[#This Row],[Order Date]])</f>
        <v>10</v>
      </c>
    </row>
    <row r="1487" spans="1:25" x14ac:dyDescent="0.2">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t="str" cm="1">
        <f t="array" ref="V1487">_xlfn.IFS(Suoerstore_sales[[#This Row],[Discount]]&lt;=0.05,"0-5%",Suoerstore_sales[[#This Row],[Discount]]&lt;=0.1,"5-10%",Suoerstore_sales[[#This Row],[Discount]]&lt;=0.2,"10-20%",TRUE,"20%+")</f>
        <v>0-5%</v>
      </c>
      <c r="W1487">
        <f>YEAR(Suoerstore_sales[[#This Row],[Order Date]])</f>
        <v>2014</v>
      </c>
      <c r="X1487" t="str">
        <f>"Q"&amp;ROUNDUP(MONTH(Suoerstore_sales[[#This Row],[Order Date]])/3,0)</f>
        <v>Q4</v>
      </c>
      <c r="Y1487">
        <f>MONTH(Suoerstore_sales[[#This Row],[Order Date]])</f>
        <v>11</v>
      </c>
    </row>
    <row r="1488" spans="1:25" x14ac:dyDescent="0.2">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t="str" cm="1">
        <f t="array" ref="V1488">_xlfn.IFS(Suoerstore_sales[[#This Row],[Discount]]&lt;=0.05,"0-5%",Suoerstore_sales[[#This Row],[Discount]]&lt;=0.1,"5-10%",Suoerstore_sales[[#This Row],[Discount]]&lt;=0.2,"10-20%",TRUE,"20%+")</f>
        <v>10-20%</v>
      </c>
      <c r="W1488">
        <f>YEAR(Suoerstore_sales[[#This Row],[Order Date]])</f>
        <v>2015</v>
      </c>
      <c r="X1488" t="str">
        <f>"Q"&amp;ROUNDUP(MONTH(Suoerstore_sales[[#This Row],[Order Date]])/3,0)</f>
        <v>Q4</v>
      </c>
      <c r="Y1488">
        <f>MONTH(Suoerstore_sales[[#This Row],[Order Date]])</f>
        <v>11</v>
      </c>
    </row>
    <row r="1489" spans="1:25" x14ac:dyDescent="0.2">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t="str" cm="1">
        <f t="array" ref="V1489">_xlfn.IFS(Suoerstore_sales[[#This Row],[Discount]]&lt;=0.05,"0-5%",Suoerstore_sales[[#This Row],[Discount]]&lt;=0.1,"5-10%",Suoerstore_sales[[#This Row],[Discount]]&lt;=0.2,"10-20%",TRUE,"20%+")</f>
        <v>0-5%</v>
      </c>
      <c r="W1489">
        <f>YEAR(Suoerstore_sales[[#This Row],[Order Date]])</f>
        <v>2015</v>
      </c>
      <c r="X1489" t="str">
        <f>"Q"&amp;ROUNDUP(MONTH(Suoerstore_sales[[#This Row],[Order Date]])/3,0)</f>
        <v>Q4</v>
      </c>
      <c r="Y1489">
        <f>MONTH(Suoerstore_sales[[#This Row],[Order Date]])</f>
        <v>11</v>
      </c>
    </row>
    <row r="1490" spans="1:25" x14ac:dyDescent="0.2">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t="str" cm="1">
        <f t="array" ref="V1490">_xlfn.IFS(Suoerstore_sales[[#This Row],[Discount]]&lt;=0.05,"0-5%",Suoerstore_sales[[#This Row],[Discount]]&lt;=0.1,"5-10%",Suoerstore_sales[[#This Row],[Discount]]&lt;=0.2,"10-20%",TRUE,"20%+")</f>
        <v>0-5%</v>
      </c>
      <c r="W1490">
        <f>YEAR(Suoerstore_sales[[#This Row],[Order Date]])</f>
        <v>2015</v>
      </c>
      <c r="X1490" t="str">
        <f>"Q"&amp;ROUNDUP(MONTH(Suoerstore_sales[[#This Row],[Order Date]])/3,0)</f>
        <v>Q4</v>
      </c>
      <c r="Y1490">
        <f>MONTH(Suoerstore_sales[[#This Row],[Order Date]])</f>
        <v>11</v>
      </c>
    </row>
    <row r="1491" spans="1:25" x14ac:dyDescent="0.2">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t="str" cm="1">
        <f t="array" ref="V1491">_xlfn.IFS(Suoerstore_sales[[#This Row],[Discount]]&lt;=0.05,"0-5%",Suoerstore_sales[[#This Row],[Discount]]&lt;=0.1,"5-10%",Suoerstore_sales[[#This Row],[Discount]]&lt;=0.2,"10-20%",TRUE,"20%+")</f>
        <v>10-20%</v>
      </c>
      <c r="W1491">
        <f>YEAR(Suoerstore_sales[[#This Row],[Order Date]])</f>
        <v>2014</v>
      </c>
      <c r="X1491" t="str">
        <f>"Q"&amp;ROUNDUP(MONTH(Suoerstore_sales[[#This Row],[Order Date]])/3,0)</f>
        <v>Q4</v>
      </c>
      <c r="Y1491">
        <f>MONTH(Suoerstore_sales[[#This Row],[Order Date]])</f>
        <v>11</v>
      </c>
    </row>
    <row r="1492" spans="1:25" x14ac:dyDescent="0.2">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t="str" cm="1">
        <f t="array" ref="V1492">_xlfn.IFS(Suoerstore_sales[[#This Row],[Discount]]&lt;=0.05,"0-5%",Suoerstore_sales[[#This Row],[Discount]]&lt;=0.1,"5-10%",Suoerstore_sales[[#This Row],[Discount]]&lt;=0.2,"10-20%",TRUE,"20%+")</f>
        <v>0-5%</v>
      </c>
      <c r="W1492">
        <f>YEAR(Suoerstore_sales[[#This Row],[Order Date]])</f>
        <v>2017</v>
      </c>
      <c r="X1492" t="str">
        <f>"Q"&amp;ROUNDUP(MONTH(Suoerstore_sales[[#This Row],[Order Date]])/3,0)</f>
        <v>Q2</v>
      </c>
      <c r="Y1492">
        <f>MONTH(Suoerstore_sales[[#This Row],[Order Date]])</f>
        <v>4</v>
      </c>
    </row>
    <row r="1493" spans="1:25" x14ac:dyDescent="0.2">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t="str" cm="1">
        <f t="array" ref="V1493">_xlfn.IFS(Suoerstore_sales[[#This Row],[Discount]]&lt;=0.05,"0-5%",Suoerstore_sales[[#This Row],[Discount]]&lt;=0.1,"5-10%",Suoerstore_sales[[#This Row],[Discount]]&lt;=0.2,"10-20%",TRUE,"20%+")</f>
        <v>0-5%</v>
      </c>
      <c r="W1493">
        <f>YEAR(Suoerstore_sales[[#This Row],[Order Date]])</f>
        <v>2017</v>
      </c>
      <c r="X1493" t="str">
        <f>"Q"&amp;ROUNDUP(MONTH(Suoerstore_sales[[#This Row],[Order Date]])/3,0)</f>
        <v>Q4</v>
      </c>
      <c r="Y1493">
        <f>MONTH(Suoerstore_sales[[#This Row],[Order Date]])</f>
        <v>11</v>
      </c>
    </row>
    <row r="1494" spans="1:25" x14ac:dyDescent="0.2">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t="str" cm="1">
        <f t="array" ref="V1494">_xlfn.IFS(Suoerstore_sales[[#This Row],[Discount]]&lt;=0.05,"0-5%",Suoerstore_sales[[#This Row],[Discount]]&lt;=0.1,"5-10%",Suoerstore_sales[[#This Row],[Discount]]&lt;=0.2,"10-20%",TRUE,"20%+")</f>
        <v>5-10%</v>
      </c>
      <c r="W1494">
        <f>YEAR(Suoerstore_sales[[#This Row],[Order Date]])</f>
        <v>2017</v>
      </c>
      <c r="X1494" t="str">
        <f>"Q"&amp;ROUNDUP(MONTH(Suoerstore_sales[[#This Row],[Order Date]])/3,0)</f>
        <v>Q4</v>
      </c>
      <c r="Y1494">
        <f>MONTH(Suoerstore_sales[[#This Row],[Order Date]])</f>
        <v>11</v>
      </c>
    </row>
    <row r="1495" spans="1:25" x14ac:dyDescent="0.2">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t="str" cm="1">
        <f t="array" ref="V1495">_xlfn.IFS(Suoerstore_sales[[#This Row],[Discount]]&lt;=0.05,"0-5%",Suoerstore_sales[[#This Row],[Discount]]&lt;=0.1,"5-10%",Suoerstore_sales[[#This Row],[Discount]]&lt;=0.2,"10-20%",TRUE,"20%+")</f>
        <v>0-5%</v>
      </c>
      <c r="W1495">
        <f>YEAR(Suoerstore_sales[[#This Row],[Order Date]])</f>
        <v>2017</v>
      </c>
      <c r="X1495" t="str">
        <f>"Q"&amp;ROUNDUP(MONTH(Suoerstore_sales[[#This Row],[Order Date]])/3,0)</f>
        <v>Q4</v>
      </c>
      <c r="Y1495">
        <f>MONTH(Suoerstore_sales[[#This Row],[Order Date]])</f>
        <v>10</v>
      </c>
    </row>
    <row r="1496" spans="1:25" x14ac:dyDescent="0.2">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t="str" cm="1">
        <f t="array" ref="V1496">_xlfn.IFS(Suoerstore_sales[[#This Row],[Discount]]&lt;=0.05,"0-5%",Suoerstore_sales[[#This Row],[Discount]]&lt;=0.1,"5-10%",Suoerstore_sales[[#This Row],[Discount]]&lt;=0.2,"10-20%",TRUE,"20%+")</f>
        <v>0-5%</v>
      </c>
      <c r="W1496">
        <f>YEAR(Suoerstore_sales[[#This Row],[Order Date]])</f>
        <v>2014</v>
      </c>
      <c r="X1496" t="str">
        <f>"Q"&amp;ROUNDUP(MONTH(Suoerstore_sales[[#This Row],[Order Date]])/3,0)</f>
        <v>Q4</v>
      </c>
      <c r="Y1496">
        <f>MONTH(Suoerstore_sales[[#This Row],[Order Date]])</f>
        <v>12</v>
      </c>
    </row>
    <row r="1497" spans="1:25" x14ac:dyDescent="0.2">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t="str" cm="1">
        <f t="array" ref="V1497">_xlfn.IFS(Suoerstore_sales[[#This Row],[Discount]]&lt;=0.05,"0-5%",Suoerstore_sales[[#This Row],[Discount]]&lt;=0.1,"5-10%",Suoerstore_sales[[#This Row],[Discount]]&lt;=0.2,"10-20%",TRUE,"20%+")</f>
        <v>10-20%</v>
      </c>
      <c r="W1497">
        <f>YEAR(Suoerstore_sales[[#This Row],[Order Date]])</f>
        <v>2017</v>
      </c>
      <c r="X1497" t="str">
        <f>"Q"&amp;ROUNDUP(MONTH(Suoerstore_sales[[#This Row],[Order Date]])/3,0)</f>
        <v>Q3</v>
      </c>
      <c r="Y1497">
        <f>MONTH(Suoerstore_sales[[#This Row],[Order Date]])</f>
        <v>9</v>
      </c>
    </row>
    <row r="1498" spans="1:25" x14ac:dyDescent="0.2">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t="str" cm="1">
        <f t="array" ref="V1498">_xlfn.IFS(Suoerstore_sales[[#This Row],[Discount]]&lt;=0.05,"0-5%",Suoerstore_sales[[#This Row],[Discount]]&lt;=0.1,"5-10%",Suoerstore_sales[[#This Row],[Discount]]&lt;=0.2,"10-20%",TRUE,"20%+")</f>
        <v>10-20%</v>
      </c>
      <c r="W1498">
        <f>YEAR(Suoerstore_sales[[#This Row],[Order Date]])</f>
        <v>2017</v>
      </c>
      <c r="X1498" t="str">
        <f>"Q"&amp;ROUNDUP(MONTH(Suoerstore_sales[[#This Row],[Order Date]])/3,0)</f>
        <v>Q3</v>
      </c>
      <c r="Y1498">
        <f>MONTH(Suoerstore_sales[[#This Row],[Order Date]])</f>
        <v>9</v>
      </c>
    </row>
    <row r="1499" spans="1:25" x14ac:dyDescent="0.2">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t="str" cm="1">
        <f t="array" ref="V1499">_xlfn.IFS(Suoerstore_sales[[#This Row],[Discount]]&lt;=0.05,"0-5%",Suoerstore_sales[[#This Row],[Discount]]&lt;=0.1,"5-10%",Suoerstore_sales[[#This Row],[Discount]]&lt;=0.2,"10-20%",TRUE,"20%+")</f>
        <v>10-20%</v>
      </c>
      <c r="W1499">
        <f>YEAR(Suoerstore_sales[[#This Row],[Order Date]])</f>
        <v>2017</v>
      </c>
      <c r="X1499" t="str">
        <f>"Q"&amp;ROUNDUP(MONTH(Suoerstore_sales[[#This Row],[Order Date]])/3,0)</f>
        <v>Q3</v>
      </c>
      <c r="Y1499">
        <f>MONTH(Suoerstore_sales[[#This Row],[Order Date]])</f>
        <v>9</v>
      </c>
    </row>
    <row r="1500" spans="1:25" x14ac:dyDescent="0.2">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t="str" cm="1">
        <f t="array" ref="V1500">_xlfn.IFS(Suoerstore_sales[[#This Row],[Discount]]&lt;=0.05,"0-5%",Suoerstore_sales[[#This Row],[Discount]]&lt;=0.1,"5-10%",Suoerstore_sales[[#This Row],[Discount]]&lt;=0.2,"10-20%",TRUE,"20%+")</f>
        <v>10-20%</v>
      </c>
      <c r="W1500">
        <f>YEAR(Suoerstore_sales[[#This Row],[Order Date]])</f>
        <v>2016</v>
      </c>
      <c r="X1500" t="str">
        <f>"Q"&amp;ROUNDUP(MONTH(Suoerstore_sales[[#This Row],[Order Date]])/3,0)</f>
        <v>Q4</v>
      </c>
      <c r="Y1500">
        <f>MONTH(Suoerstore_sales[[#This Row],[Order Date]])</f>
        <v>10</v>
      </c>
    </row>
    <row r="1501" spans="1:25" x14ac:dyDescent="0.2">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t="str" cm="1">
        <f t="array" ref="V1501">_xlfn.IFS(Suoerstore_sales[[#This Row],[Discount]]&lt;=0.05,"0-5%",Suoerstore_sales[[#This Row],[Discount]]&lt;=0.1,"5-10%",Suoerstore_sales[[#This Row],[Discount]]&lt;=0.2,"10-20%",TRUE,"20%+")</f>
        <v>10-20%</v>
      </c>
      <c r="W1501">
        <f>YEAR(Suoerstore_sales[[#This Row],[Order Date]])</f>
        <v>2017</v>
      </c>
      <c r="X1501" t="str">
        <f>"Q"&amp;ROUNDUP(MONTH(Suoerstore_sales[[#This Row],[Order Date]])/3,0)</f>
        <v>Q4</v>
      </c>
      <c r="Y1501">
        <f>MONTH(Suoerstore_sales[[#This Row],[Order Date]])</f>
        <v>11</v>
      </c>
    </row>
    <row r="1502" spans="1:25" x14ac:dyDescent="0.2">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t="str" cm="1">
        <f t="array" ref="V1502">_xlfn.IFS(Suoerstore_sales[[#This Row],[Discount]]&lt;=0.05,"0-5%",Suoerstore_sales[[#This Row],[Discount]]&lt;=0.1,"5-10%",Suoerstore_sales[[#This Row],[Discount]]&lt;=0.2,"10-20%",TRUE,"20%+")</f>
        <v>10-20%</v>
      </c>
      <c r="W1502">
        <f>YEAR(Suoerstore_sales[[#This Row],[Order Date]])</f>
        <v>2017</v>
      </c>
      <c r="X1502" t="str">
        <f>"Q"&amp;ROUNDUP(MONTH(Suoerstore_sales[[#This Row],[Order Date]])/3,0)</f>
        <v>Q4</v>
      </c>
      <c r="Y1502">
        <f>MONTH(Suoerstore_sales[[#This Row],[Order Date]])</f>
        <v>11</v>
      </c>
    </row>
    <row r="1503" spans="1:25" x14ac:dyDescent="0.2">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t="str" cm="1">
        <f t="array" ref="V1503">_xlfn.IFS(Suoerstore_sales[[#This Row],[Discount]]&lt;=0.05,"0-5%",Suoerstore_sales[[#This Row],[Discount]]&lt;=0.1,"5-10%",Suoerstore_sales[[#This Row],[Discount]]&lt;=0.2,"10-20%",TRUE,"20%+")</f>
        <v>10-20%</v>
      </c>
      <c r="W1503">
        <f>YEAR(Suoerstore_sales[[#This Row],[Order Date]])</f>
        <v>2017</v>
      </c>
      <c r="X1503" t="str">
        <f>"Q"&amp;ROUNDUP(MONTH(Suoerstore_sales[[#This Row],[Order Date]])/3,0)</f>
        <v>Q4</v>
      </c>
      <c r="Y1503">
        <f>MONTH(Suoerstore_sales[[#This Row],[Order Date]])</f>
        <v>11</v>
      </c>
    </row>
    <row r="1504" spans="1:25" x14ac:dyDescent="0.2">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t="str" cm="1">
        <f t="array" ref="V1504">_xlfn.IFS(Suoerstore_sales[[#This Row],[Discount]]&lt;=0.05,"0-5%",Suoerstore_sales[[#This Row],[Discount]]&lt;=0.1,"5-10%",Suoerstore_sales[[#This Row],[Discount]]&lt;=0.2,"10-20%",TRUE,"20%+")</f>
        <v>10-20%</v>
      </c>
      <c r="W1504">
        <f>YEAR(Suoerstore_sales[[#This Row],[Order Date]])</f>
        <v>2016</v>
      </c>
      <c r="X1504" t="str">
        <f>"Q"&amp;ROUNDUP(MONTH(Suoerstore_sales[[#This Row],[Order Date]])/3,0)</f>
        <v>Q4</v>
      </c>
      <c r="Y1504">
        <f>MONTH(Suoerstore_sales[[#This Row],[Order Date]])</f>
        <v>11</v>
      </c>
    </row>
    <row r="1505" spans="1:25" x14ac:dyDescent="0.2">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t="str" cm="1">
        <f t="array" ref="V1505">_xlfn.IFS(Suoerstore_sales[[#This Row],[Discount]]&lt;=0.05,"0-5%",Suoerstore_sales[[#This Row],[Discount]]&lt;=0.1,"5-10%",Suoerstore_sales[[#This Row],[Discount]]&lt;=0.2,"10-20%",TRUE,"20%+")</f>
        <v>0-5%</v>
      </c>
      <c r="W1505">
        <f>YEAR(Suoerstore_sales[[#This Row],[Order Date]])</f>
        <v>2016</v>
      </c>
      <c r="X1505" t="str">
        <f>"Q"&amp;ROUNDUP(MONTH(Suoerstore_sales[[#This Row],[Order Date]])/3,0)</f>
        <v>Q4</v>
      </c>
      <c r="Y1505">
        <f>MONTH(Suoerstore_sales[[#This Row],[Order Date]])</f>
        <v>11</v>
      </c>
    </row>
    <row r="1506" spans="1:25" x14ac:dyDescent="0.2">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t="str" cm="1">
        <f t="array" ref="V1506">_xlfn.IFS(Suoerstore_sales[[#This Row],[Discount]]&lt;=0.05,"0-5%",Suoerstore_sales[[#This Row],[Discount]]&lt;=0.1,"5-10%",Suoerstore_sales[[#This Row],[Discount]]&lt;=0.2,"10-20%",TRUE,"20%+")</f>
        <v>0-5%</v>
      </c>
      <c r="W1506">
        <f>YEAR(Suoerstore_sales[[#This Row],[Order Date]])</f>
        <v>2015</v>
      </c>
      <c r="X1506" t="str">
        <f>"Q"&amp;ROUNDUP(MONTH(Suoerstore_sales[[#This Row],[Order Date]])/3,0)</f>
        <v>Q3</v>
      </c>
      <c r="Y1506">
        <f>MONTH(Suoerstore_sales[[#This Row],[Order Date]])</f>
        <v>8</v>
      </c>
    </row>
    <row r="1507" spans="1:25" x14ac:dyDescent="0.2">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t="str" cm="1">
        <f t="array" ref="V1507">_xlfn.IFS(Suoerstore_sales[[#This Row],[Discount]]&lt;=0.05,"0-5%",Suoerstore_sales[[#This Row],[Discount]]&lt;=0.1,"5-10%",Suoerstore_sales[[#This Row],[Discount]]&lt;=0.2,"10-20%",TRUE,"20%+")</f>
        <v>10-20%</v>
      </c>
      <c r="W1507">
        <f>YEAR(Suoerstore_sales[[#This Row],[Order Date]])</f>
        <v>2015</v>
      </c>
      <c r="X1507" t="str">
        <f>"Q"&amp;ROUNDUP(MONTH(Suoerstore_sales[[#This Row],[Order Date]])/3,0)</f>
        <v>Q3</v>
      </c>
      <c r="Y1507">
        <f>MONTH(Suoerstore_sales[[#This Row],[Order Date]])</f>
        <v>8</v>
      </c>
    </row>
    <row r="1508" spans="1:25" x14ac:dyDescent="0.2">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t="str" cm="1">
        <f t="array" ref="V1508">_xlfn.IFS(Suoerstore_sales[[#This Row],[Discount]]&lt;=0.05,"0-5%",Suoerstore_sales[[#This Row],[Discount]]&lt;=0.1,"5-10%",Suoerstore_sales[[#This Row],[Discount]]&lt;=0.2,"10-20%",TRUE,"20%+")</f>
        <v>10-20%</v>
      </c>
      <c r="W1508">
        <f>YEAR(Suoerstore_sales[[#This Row],[Order Date]])</f>
        <v>2017</v>
      </c>
      <c r="X1508" t="str">
        <f>"Q"&amp;ROUNDUP(MONTH(Suoerstore_sales[[#This Row],[Order Date]])/3,0)</f>
        <v>Q4</v>
      </c>
      <c r="Y1508">
        <f>MONTH(Suoerstore_sales[[#This Row],[Order Date]])</f>
        <v>12</v>
      </c>
    </row>
    <row r="1509" spans="1:25" x14ac:dyDescent="0.2">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t="str" cm="1">
        <f t="array" ref="V1509">_xlfn.IFS(Suoerstore_sales[[#This Row],[Discount]]&lt;=0.05,"0-5%",Suoerstore_sales[[#This Row],[Discount]]&lt;=0.1,"5-10%",Suoerstore_sales[[#This Row],[Discount]]&lt;=0.2,"10-20%",TRUE,"20%+")</f>
        <v>0-5%</v>
      </c>
      <c r="W1509">
        <f>YEAR(Suoerstore_sales[[#This Row],[Order Date]])</f>
        <v>2016</v>
      </c>
      <c r="X1509" t="str">
        <f>"Q"&amp;ROUNDUP(MONTH(Suoerstore_sales[[#This Row],[Order Date]])/3,0)</f>
        <v>Q3</v>
      </c>
      <c r="Y1509">
        <f>MONTH(Suoerstore_sales[[#This Row],[Order Date]])</f>
        <v>9</v>
      </c>
    </row>
    <row r="1510" spans="1:25" x14ac:dyDescent="0.2">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t="str" cm="1">
        <f t="array" ref="V1510">_xlfn.IFS(Suoerstore_sales[[#This Row],[Discount]]&lt;=0.05,"0-5%",Suoerstore_sales[[#This Row],[Discount]]&lt;=0.1,"5-10%",Suoerstore_sales[[#This Row],[Discount]]&lt;=0.2,"10-20%",TRUE,"20%+")</f>
        <v>0-5%</v>
      </c>
      <c r="W1510">
        <f>YEAR(Suoerstore_sales[[#This Row],[Order Date]])</f>
        <v>2017</v>
      </c>
      <c r="X1510" t="str">
        <f>"Q"&amp;ROUNDUP(MONTH(Suoerstore_sales[[#This Row],[Order Date]])/3,0)</f>
        <v>Q4</v>
      </c>
      <c r="Y1510">
        <f>MONTH(Suoerstore_sales[[#This Row],[Order Date]])</f>
        <v>12</v>
      </c>
    </row>
    <row r="1511" spans="1:25" x14ac:dyDescent="0.2">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t="str" cm="1">
        <f t="array" ref="V1511">_xlfn.IFS(Suoerstore_sales[[#This Row],[Discount]]&lt;=0.05,"0-5%",Suoerstore_sales[[#This Row],[Discount]]&lt;=0.1,"5-10%",Suoerstore_sales[[#This Row],[Discount]]&lt;=0.2,"10-20%",TRUE,"20%+")</f>
        <v>0-5%</v>
      </c>
      <c r="W1511">
        <f>YEAR(Suoerstore_sales[[#This Row],[Order Date]])</f>
        <v>2017</v>
      </c>
      <c r="X1511" t="str">
        <f>"Q"&amp;ROUNDUP(MONTH(Suoerstore_sales[[#This Row],[Order Date]])/3,0)</f>
        <v>Q3</v>
      </c>
      <c r="Y1511">
        <f>MONTH(Suoerstore_sales[[#This Row],[Order Date]])</f>
        <v>9</v>
      </c>
    </row>
    <row r="1512" spans="1:25" x14ac:dyDescent="0.2">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t="str" cm="1">
        <f t="array" ref="V1512">_xlfn.IFS(Suoerstore_sales[[#This Row],[Discount]]&lt;=0.05,"0-5%",Suoerstore_sales[[#This Row],[Discount]]&lt;=0.1,"5-10%",Suoerstore_sales[[#This Row],[Discount]]&lt;=0.2,"10-20%",TRUE,"20%+")</f>
        <v>0-5%</v>
      </c>
      <c r="W1512">
        <f>YEAR(Suoerstore_sales[[#This Row],[Order Date]])</f>
        <v>2017</v>
      </c>
      <c r="X1512" t="str">
        <f>"Q"&amp;ROUNDUP(MONTH(Suoerstore_sales[[#This Row],[Order Date]])/3,0)</f>
        <v>Q2</v>
      </c>
      <c r="Y1512">
        <f>MONTH(Suoerstore_sales[[#This Row],[Order Date]])</f>
        <v>6</v>
      </c>
    </row>
    <row r="1513" spans="1:25" x14ac:dyDescent="0.2">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t="str" cm="1">
        <f t="array" ref="V1513">_xlfn.IFS(Suoerstore_sales[[#This Row],[Discount]]&lt;=0.05,"0-5%",Suoerstore_sales[[#This Row],[Discount]]&lt;=0.1,"5-10%",Suoerstore_sales[[#This Row],[Discount]]&lt;=0.2,"10-20%",TRUE,"20%+")</f>
        <v>0-5%</v>
      </c>
      <c r="W1513">
        <f>YEAR(Suoerstore_sales[[#This Row],[Order Date]])</f>
        <v>2017</v>
      </c>
      <c r="X1513" t="str">
        <f>"Q"&amp;ROUNDUP(MONTH(Suoerstore_sales[[#This Row],[Order Date]])/3,0)</f>
        <v>Q2</v>
      </c>
      <c r="Y1513">
        <f>MONTH(Suoerstore_sales[[#This Row],[Order Date]])</f>
        <v>6</v>
      </c>
    </row>
    <row r="1514" spans="1:25" x14ac:dyDescent="0.2">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t="str" cm="1">
        <f t="array" ref="V1514">_xlfn.IFS(Suoerstore_sales[[#This Row],[Discount]]&lt;=0.05,"0-5%",Suoerstore_sales[[#This Row],[Discount]]&lt;=0.1,"5-10%",Suoerstore_sales[[#This Row],[Discount]]&lt;=0.2,"10-20%",TRUE,"20%+")</f>
        <v>10-20%</v>
      </c>
      <c r="W1514">
        <f>YEAR(Suoerstore_sales[[#This Row],[Order Date]])</f>
        <v>2017</v>
      </c>
      <c r="X1514" t="str">
        <f>"Q"&amp;ROUNDUP(MONTH(Suoerstore_sales[[#This Row],[Order Date]])/3,0)</f>
        <v>Q3</v>
      </c>
      <c r="Y1514">
        <f>MONTH(Suoerstore_sales[[#This Row],[Order Date]])</f>
        <v>8</v>
      </c>
    </row>
    <row r="1515" spans="1:25" x14ac:dyDescent="0.2">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t="str" cm="1">
        <f t="array" ref="V1515">_xlfn.IFS(Suoerstore_sales[[#This Row],[Discount]]&lt;=0.05,"0-5%",Suoerstore_sales[[#This Row],[Discount]]&lt;=0.1,"5-10%",Suoerstore_sales[[#This Row],[Discount]]&lt;=0.2,"10-20%",TRUE,"20%+")</f>
        <v>20%+</v>
      </c>
      <c r="W1515">
        <f>YEAR(Suoerstore_sales[[#This Row],[Order Date]])</f>
        <v>2017</v>
      </c>
      <c r="X1515" t="str">
        <f>"Q"&amp;ROUNDUP(MONTH(Suoerstore_sales[[#This Row],[Order Date]])/3,0)</f>
        <v>Q3</v>
      </c>
      <c r="Y1515">
        <f>MONTH(Suoerstore_sales[[#This Row],[Order Date]])</f>
        <v>8</v>
      </c>
    </row>
    <row r="1516" spans="1:25" x14ac:dyDescent="0.2">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t="str" cm="1">
        <f t="array" ref="V1516">_xlfn.IFS(Suoerstore_sales[[#This Row],[Discount]]&lt;=0.05,"0-5%",Suoerstore_sales[[#This Row],[Discount]]&lt;=0.1,"5-10%",Suoerstore_sales[[#This Row],[Discount]]&lt;=0.2,"10-20%",TRUE,"20%+")</f>
        <v>20%+</v>
      </c>
      <c r="W1516">
        <f>YEAR(Suoerstore_sales[[#This Row],[Order Date]])</f>
        <v>2017</v>
      </c>
      <c r="X1516" t="str">
        <f>"Q"&amp;ROUNDUP(MONTH(Suoerstore_sales[[#This Row],[Order Date]])/3,0)</f>
        <v>Q3</v>
      </c>
      <c r="Y1516">
        <f>MONTH(Suoerstore_sales[[#This Row],[Order Date]])</f>
        <v>8</v>
      </c>
    </row>
    <row r="1517" spans="1:25" x14ac:dyDescent="0.2">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t="str" cm="1">
        <f t="array" ref="V1517">_xlfn.IFS(Suoerstore_sales[[#This Row],[Discount]]&lt;=0.05,"0-5%",Suoerstore_sales[[#This Row],[Discount]]&lt;=0.1,"5-10%",Suoerstore_sales[[#This Row],[Discount]]&lt;=0.2,"10-20%",TRUE,"20%+")</f>
        <v>20%+</v>
      </c>
      <c r="W1517">
        <f>YEAR(Suoerstore_sales[[#This Row],[Order Date]])</f>
        <v>2017</v>
      </c>
      <c r="X1517" t="str">
        <f>"Q"&amp;ROUNDUP(MONTH(Suoerstore_sales[[#This Row],[Order Date]])/3,0)</f>
        <v>Q4</v>
      </c>
      <c r="Y1517">
        <f>MONTH(Suoerstore_sales[[#This Row],[Order Date]])</f>
        <v>12</v>
      </c>
    </row>
    <row r="1518" spans="1:25" x14ac:dyDescent="0.2">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t="str" cm="1">
        <f t="array" ref="V1518">_xlfn.IFS(Suoerstore_sales[[#This Row],[Discount]]&lt;=0.05,"0-5%",Suoerstore_sales[[#This Row],[Discount]]&lt;=0.1,"5-10%",Suoerstore_sales[[#This Row],[Discount]]&lt;=0.2,"10-20%",TRUE,"20%+")</f>
        <v>0-5%</v>
      </c>
      <c r="W1518">
        <f>YEAR(Suoerstore_sales[[#This Row],[Order Date]])</f>
        <v>2017</v>
      </c>
      <c r="X1518" t="str">
        <f>"Q"&amp;ROUNDUP(MONTH(Suoerstore_sales[[#This Row],[Order Date]])/3,0)</f>
        <v>Q4</v>
      </c>
      <c r="Y1518">
        <f>MONTH(Suoerstore_sales[[#This Row],[Order Date]])</f>
        <v>12</v>
      </c>
    </row>
    <row r="1519" spans="1:25" x14ac:dyDescent="0.2">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t="str" cm="1">
        <f t="array" ref="V1519">_xlfn.IFS(Suoerstore_sales[[#This Row],[Discount]]&lt;=0.05,"0-5%",Suoerstore_sales[[#This Row],[Discount]]&lt;=0.1,"5-10%",Suoerstore_sales[[#This Row],[Discount]]&lt;=0.2,"10-20%",TRUE,"20%+")</f>
        <v>10-20%</v>
      </c>
      <c r="W1519">
        <f>YEAR(Suoerstore_sales[[#This Row],[Order Date]])</f>
        <v>2014</v>
      </c>
      <c r="X1519" t="str">
        <f>"Q"&amp;ROUNDUP(MONTH(Suoerstore_sales[[#This Row],[Order Date]])/3,0)</f>
        <v>Q1</v>
      </c>
      <c r="Y1519">
        <f>MONTH(Suoerstore_sales[[#This Row],[Order Date]])</f>
        <v>2</v>
      </c>
    </row>
    <row r="1520" spans="1:25" x14ac:dyDescent="0.2">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t="str" cm="1">
        <f t="array" ref="V1520">_xlfn.IFS(Suoerstore_sales[[#This Row],[Discount]]&lt;=0.05,"0-5%",Suoerstore_sales[[#This Row],[Discount]]&lt;=0.1,"5-10%",Suoerstore_sales[[#This Row],[Discount]]&lt;=0.2,"10-20%",TRUE,"20%+")</f>
        <v>10-20%</v>
      </c>
      <c r="W1520">
        <f>YEAR(Suoerstore_sales[[#This Row],[Order Date]])</f>
        <v>2014</v>
      </c>
      <c r="X1520" t="str">
        <f>"Q"&amp;ROUNDUP(MONTH(Suoerstore_sales[[#This Row],[Order Date]])/3,0)</f>
        <v>Q1</v>
      </c>
      <c r="Y1520">
        <f>MONTH(Suoerstore_sales[[#This Row],[Order Date]])</f>
        <v>2</v>
      </c>
    </row>
    <row r="1521" spans="1:25" x14ac:dyDescent="0.2">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t="str" cm="1">
        <f t="array" ref="V1521">_xlfn.IFS(Suoerstore_sales[[#This Row],[Discount]]&lt;=0.05,"0-5%",Suoerstore_sales[[#This Row],[Discount]]&lt;=0.1,"5-10%",Suoerstore_sales[[#This Row],[Discount]]&lt;=0.2,"10-20%",TRUE,"20%+")</f>
        <v>10-20%</v>
      </c>
      <c r="W1521">
        <f>YEAR(Suoerstore_sales[[#This Row],[Order Date]])</f>
        <v>2017</v>
      </c>
      <c r="X1521" t="str">
        <f>"Q"&amp;ROUNDUP(MONTH(Suoerstore_sales[[#This Row],[Order Date]])/3,0)</f>
        <v>Q1</v>
      </c>
      <c r="Y1521">
        <f>MONTH(Suoerstore_sales[[#This Row],[Order Date]])</f>
        <v>2</v>
      </c>
    </row>
    <row r="1522" spans="1:25" x14ac:dyDescent="0.2">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t="str" cm="1">
        <f t="array" ref="V1522">_xlfn.IFS(Suoerstore_sales[[#This Row],[Discount]]&lt;=0.05,"0-5%",Suoerstore_sales[[#This Row],[Discount]]&lt;=0.1,"5-10%",Suoerstore_sales[[#This Row],[Discount]]&lt;=0.2,"10-20%",TRUE,"20%+")</f>
        <v>10-20%</v>
      </c>
      <c r="W1522">
        <f>YEAR(Suoerstore_sales[[#This Row],[Order Date]])</f>
        <v>2017</v>
      </c>
      <c r="X1522" t="str">
        <f>"Q"&amp;ROUNDUP(MONTH(Suoerstore_sales[[#This Row],[Order Date]])/3,0)</f>
        <v>Q2</v>
      </c>
      <c r="Y1522">
        <f>MONTH(Suoerstore_sales[[#This Row],[Order Date]])</f>
        <v>4</v>
      </c>
    </row>
    <row r="1523" spans="1:25" x14ac:dyDescent="0.2">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t="str" cm="1">
        <f t="array" ref="V1523">_xlfn.IFS(Suoerstore_sales[[#This Row],[Discount]]&lt;=0.05,"0-5%",Suoerstore_sales[[#This Row],[Discount]]&lt;=0.1,"5-10%",Suoerstore_sales[[#This Row],[Discount]]&lt;=0.2,"10-20%",TRUE,"20%+")</f>
        <v>10-20%</v>
      </c>
      <c r="W1523">
        <f>YEAR(Suoerstore_sales[[#This Row],[Order Date]])</f>
        <v>2015</v>
      </c>
      <c r="X1523" t="str">
        <f>"Q"&amp;ROUNDUP(MONTH(Suoerstore_sales[[#This Row],[Order Date]])/3,0)</f>
        <v>Q4</v>
      </c>
      <c r="Y1523">
        <f>MONTH(Suoerstore_sales[[#This Row],[Order Date]])</f>
        <v>12</v>
      </c>
    </row>
    <row r="1524" spans="1:25" x14ac:dyDescent="0.2">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t="str" cm="1">
        <f t="array" ref="V1524">_xlfn.IFS(Suoerstore_sales[[#This Row],[Discount]]&lt;=0.05,"0-5%",Suoerstore_sales[[#This Row],[Discount]]&lt;=0.1,"5-10%",Suoerstore_sales[[#This Row],[Discount]]&lt;=0.2,"10-20%",TRUE,"20%+")</f>
        <v>10-20%</v>
      </c>
      <c r="W1524">
        <f>YEAR(Suoerstore_sales[[#This Row],[Order Date]])</f>
        <v>2015</v>
      </c>
      <c r="X1524" t="str">
        <f>"Q"&amp;ROUNDUP(MONTH(Suoerstore_sales[[#This Row],[Order Date]])/3,0)</f>
        <v>Q4</v>
      </c>
      <c r="Y1524">
        <f>MONTH(Suoerstore_sales[[#This Row],[Order Date]])</f>
        <v>12</v>
      </c>
    </row>
    <row r="1525" spans="1:25" x14ac:dyDescent="0.2">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t="str" cm="1">
        <f t="array" ref="V1525">_xlfn.IFS(Suoerstore_sales[[#This Row],[Discount]]&lt;=0.05,"0-5%",Suoerstore_sales[[#This Row],[Discount]]&lt;=0.1,"5-10%",Suoerstore_sales[[#This Row],[Discount]]&lt;=0.2,"10-20%",TRUE,"20%+")</f>
        <v>10-20%</v>
      </c>
      <c r="W1525">
        <f>YEAR(Suoerstore_sales[[#This Row],[Order Date]])</f>
        <v>2015</v>
      </c>
      <c r="X1525" t="str">
        <f>"Q"&amp;ROUNDUP(MONTH(Suoerstore_sales[[#This Row],[Order Date]])/3,0)</f>
        <v>Q4</v>
      </c>
      <c r="Y1525">
        <f>MONTH(Suoerstore_sales[[#This Row],[Order Date]])</f>
        <v>12</v>
      </c>
    </row>
    <row r="1526" spans="1:25" x14ac:dyDescent="0.2">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t="str" cm="1">
        <f t="array" ref="V1526">_xlfn.IFS(Suoerstore_sales[[#This Row],[Discount]]&lt;=0.05,"0-5%",Suoerstore_sales[[#This Row],[Discount]]&lt;=0.1,"5-10%",Suoerstore_sales[[#This Row],[Discount]]&lt;=0.2,"10-20%",TRUE,"20%+")</f>
        <v>10-20%</v>
      </c>
      <c r="W1526">
        <f>YEAR(Suoerstore_sales[[#This Row],[Order Date]])</f>
        <v>2015</v>
      </c>
      <c r="X1526" t="str">
        <f>"Q"&amp;ROUNDUP(MONTH(Suoerstore_sales[[#This Row],[Order Date]])/3,0)</f>
        <v>Q4</v>
      </c>
      <c r="Y1526">
        <f>MONTH(Suoerstore_sales[[#This Row],[Order Date]])</f>
        <v>12</v>
      </c>
    </row>
    <row r="1527" spans="1:25" x14ac:dyDescent="0.2">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t="str" cm="1">
        <f t="array" ref="V1527">_xlfn.IFS(Suoerstore_sales[[#This Row],[Discount]]&lt;=0.05,"0-5%",Suoerstore_sales[[#This Row],[Discount]]&lt;=0.1,"5-10%",Suoerstore_sales[[#This Row],[Discount]]&lt;=0.2,"10-20%",TRUE,"20%+")</f>
        <v>10-20%</v>
      </c>
      <c r="W1527">
        <f>YEAR(Suoerstore_sales[[#This Row],[Order Date]])</f>
        <v>2015</v>
      </c>
      <c r="X1527" t="str">
        <f>"Q"&amp;ROUNDUP(MONTH(Suoerstore_sales[[#This Row],[Order Date]])/3,0)</f>
        <v>Q4</v>
      </c>
      <c r="Y1527">
        <f>MONTH(Suoerstore_sales[[#This Row],[Order Date]])</f>
        <v>12</v>
      </c>
    </row>
    <row r="1528" spans="1:25" x14ac:dyDescent="0.2">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t="str" cm="1">
        <f t="array" ref="V1528">_xlfn.IFS(Suoerstore_sales[[#This Row],[Discount]]&lt;=0.05,"0-5%",Suoerstore_sales[[#This Row],[Discount]]&lt;=0.1,"5-10%",Suoerstore_sales[[#This Row],[Discount]]&lt;=0.2,"10-20%",TRUE,"20%+")</f>
        <v>10-20%</v>
      </c>
      <c r="W1528">
        <f>YEAR(Suoerstore_sales[[#This Row],[Order Date]])</f>
        <v>2016</v>
      </c>
      <c r="X1528" t="str">
        <f>"Q"&amp;ROUNDUP(MONTH(Suoerstore_sales[[#This Row],[Order Date]])/3,0)</f>
        <v>Q3</v>
      </c>
      <c r="Y1528">
        <f>MONTH(Suoerstore_sales[[#This Row],[Order Date]])</f>
        <v>7</v>
      </c>
    </row>
    <row r="1529" spans="1:25" x14ac:dyDescent="0.2">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t="str" cm="1">
        <f t="array" ref="V1529">_xlfn.IFS(Suoerstore_sales[[#This Row],[Discount]]&lt;=0.05,"0-5%",Suoerstore_sales[[#This Row],[Discount]]&lt;=0.1,"5-10%",Suoerstore_sales[[#This Row],[Discount]]&lt;=0.2,"10-20%",TRUE,"20%+")</f>
        <v>10-20%</v>
      </c>
      <c r="W1529">
        <f>YEAR(Suoerstore_sales[[#This Row],[Order Date]])</f>
        <v>2016</v>
      </c>
      <c r="X1529" t="str">
        <f>"Q"&amp;ROUNDUP(MONTH(Suoerstore_sales[[#This Row],[Order Date]])/3,0)</f>
        <v>Q3</v>
      </c>
      <c r="Y1529">
        <f>MONTH(Suoerstore_sales[[#This Row],[Order Date]])</f>
        <v>7</v>
      </c>
    </row>
    <row r="1530" spans="1:25" x14ac:dyDescent="0.2">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t="str" cm="1">
        <f t="array" ref="V1530">_xlfn.IFS(Suoerstore_sales[[#This Row],[Discount]]&lt;=0.05,"0-5%",Suoerstore_sales[[#This Row],[Discount]]&lt;=0.1,"5-10%",Suoerstore_sales[[#This Row],[Discount]]&lt;=0.2,"10-20%",TRUE,"20%+")</f>
        <v>0-5%</v>
      </c>
      <c r="W1530">
        <f>YEAR(Suoerstore_sales[[#This Row],[Order Date]])</f>
        <v>2015</v>
      </c>
      <c r="X1530" t="str">
        <f>"Q"&amp;ROUNDUP(MONTH(Suoerstore_sales[[#This Row],[Order Date]])/3,0)</f>
        <v>Q4</v>
      </c>
      <c r="Y1530">
        <f>MONTH(Suoerstore_sales[[#This Row],[Order Date]])</f>
        <v>11</v>
      </c>
    </row>
    <row r="1531" spans="1:25" x14ac:dyDescent="0.2">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t="str" cm="1">
        <f t="array" ref="V1531">_xlfn.IFS(Suoerstore_sales[[#This Row],[Discount]]&lt;=0.05,"0-5%",Suoerstore_sales[[#This Row],[Discount]]&lt;=0.1,"5-10%",Suoerstore_sales[[#This Row],[Discount]]&lt;=0.2,"10-20%",TRUE,"20%+")</f>
        <v>0-5%</v>
      </c>
      <c r="W1531">
        <f>YEAR(Suoerstore_sales[[#This Row],[Order Date]])</f>
        <v>2015</v>
      </c>
      <c r="X1531" t="str">
        <f>"Q"&amp;ROUNDUP(MONTH(Suoerstore_sales[[#This Row],[Order Date]])/3,0)</f>
        <v>Q4</v>
      </c>
      <c r="Y1531">
        <f>MONTH(Suoerstore_sales[[#This Row],[Order Date]])</f>
        <v>11</v>
      </c>
    </row>
    <row r="1532" spans="1:25" x14ac:dyDescent="0.2">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t="str" cm="1">
        <f t="array" ref="V1532">_xlfn.IFS(Suoerstore_sales[[#This Row],[Discount]]&lt;=0.05,"0-5%",Suoerstore_sales[[#This Row],[Discount]]&lt;=0.1,"5-10%",Suoerstore_sales[[#This Row],[Discount]]&lt;=0.2,"10-20%",TRUE,"20%+")</f>
        <v>10-20%</v>
      </c>
      <c r="W1532">
        <f>YEAR(Suoerstore_sales[[#This Row],[Order Date]])</f>
        <v>2015</v>
      </c>
      <c r="X1532" t="str">
        <f>"Q"&amp;ROUNDUP(MONTH(Suoerstore_sales[[#This Row],[Order Date]])/3,0)</f>
        <v>Q1</v>
      </c>
      <c r="Y1532">
        <f>MONTH(Suoerstore_sales[[#This Row],[Order Date]])</f>
        <v>3</v>
      </c>
    </row>
    <row r="1533" spans="1:25" x14ac:dyDescent="0.2">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t="str" cm="1">
        <f t="array" ref="V1533">_xlfn.IFS(Suoerstore_sales[[#This Row],[Discount]]&lt;=0.05,"0-5%",Suoerstore_sales[[#This Row],[Discount]]&lt;=0.1,"5-10%",Suoerstore_sales[[#This Row],[Discount]]&lt;=0.2,"10-20%",TRUE,"20%+")</f>
        <v>10-20%</v>
      </c>
      <c r="W1533">
        <f>YEAR(Suoerstore_sales[[#This Row],[Order Date]])</f>
        <v>2017</v>
      </c>
      <c r="X1533" t="str">
        <f>"Q"&amp;ROUNDUP(MONTH(Suoerstore_sales[[#This Row],[Order Date]])/3,0)</f>
        <v>Q3</v>
      </c>
      <c r="Y1533">
        <f>MONTH(Suoerstore_sales[[#This Row],[Order Date]])</f>
        <v>8</v>
      </c>
    </row>
    <row r="1534" spans="1:25" x14ac:dyDescent="0.2">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t="str" cm="1">
        <f t="array" ref="V1534">_xlfn.IFS(Suoerstore_sales[[#This Row],[Discount]]&lt;=0.05,"0-5%",Suoerstore_sales[[#This Row],[Discount]]&lt;=0.1,"5-10%",Suoerstore_sales[[#This Row],[Discount]]&lt;=0.2,"10-20%",TRUE,"20%+")</f>
        <v>10-20%</v>
      </c>
      <c r="W1534">
        <f>YEAR(Suoerstore_sales[[#This Row],[Order Date]])</f>
        <v>2017</v>
      </c>
      <c r="X1534" t="str">
        <f>"Q"&amp;ROUNDUP(MONTH(Suoerstore_sales[[#This Row],[Order Date]])/3,0)</f>
        <v>Q3</v>
      </c>
      <c r="Y1534">
        <f>MONTH(Suoerstore_sales[[#This Row],[Order Date]])</f>
        <v>8</v>
      </c>
    </row>
    <row r="1535" spans="1:25" x14ac:dyDescent="0.2">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t="str" cm="1">
        <f t="array" ref="V1535">_xlfn.IFS(Suoerstore_sales[[#This Row],[Discount]]&lt;=0.05,"0-5%",Suoerstore_sales[[#This Row],[Discount]]&lt;=0.1,"5-10%",Suoerstore_sales[[#This Row],[Discount]]&lt;=0.2,"10-20%",TRUE,"20%+")</f>
        <v>0-5%</v>
      </c>
      <c r="W1535">
        <f>YEAR(Suoerstore_sales[[#This Row],[Order Date]])</f>
        <v>2016</v>
      </c>
      <c r="X1535" t="str">
        <f>"Q"&amp;ROUNDUP(MONTH(Suoerstore_sales[[#This Row],[Order Date]])/3,0)</f>
        <v>Q4</v>
      </c>
      <c r="Y1535">
        <f>MONTH(Suoerstore_sales[[#This Row],[Order Date]])</f>
        <v>12</v>
      </c>
    </row>
    <row r="1536" spans="1:25" x14ac:dyDescent="0.2">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t="str" cm="1">
        <f t="array" ref="V1536">_xlfn.IFS(Suoerstore_sales[[#This Row],[Discount]]&lt;=0.05,"0-5%",Suoerstore_sales[[#This Row],[Discount]]&lt;=0.1,"5-10%",Suoerstore_sales[[#This Row],[Discount]]&lt;=0.2,"10-20%",TRUE,"20%+")</f>
        <v>10-20%</v>
      </c>
      <c r="W1536">
        <f>YEAR(Suoerstore_sales[[#This Row],[Order Date]])</f>
        <v>2017</v>
      </c>
      <c r="X1536" t="str">
        <f>"Q"&amp;ROUNDUP(MONTH(Suoerstore_sales[[#This Row],[Order Date]])/3,0)</f>
        <v>Q1</v>
      </c>
      <c r="Y1536">
        <f>MONTH(Suoerstore_sales[[#This Row],[Order Date]])</f>
        <v>2</v>
      </c>
    </row>
    <row r="1537" spans="1:25" x14ac:dyDescent="0.2">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t="str" cm="1">
        <f t="array" ref="V1537">_xlfn.IFS(Suoerstore_sales[[#This Row],[Discount]]&lt;=0.05,"0-5%",Suoerstore_sales[[#This Row],[Discount]]&lt;=0.1,"5-10%",Suoerstore_sales[[#This Row],[Discount]]&lt;=0.2,"10-20%",TRUE,"20%+")</f>
        <v>0-5%</v>
      </c>
      <c r="W1537">
        <f>YEAR(Suoerstore_sales[[#This Row],[Order Date]])</f>
        <v>2016</v>
      </c>
      <c r="X1537" t="str">
        <f>"Q"&amp;ROUNDUP(MONTH(Suoerstore_sales[[#This Row],[Order Date]])/3,0)</f>
        <v>Q4</v>
      </c>
      <c r="Y1537">
        <f>MONTH(Suoerstore_sales[[#This Row],[Order Date]])</f>
        <v>10</v>
      </c>
    </row>
    <row r="1538" spans="1:25" x14ac:dyDescent="0.2">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t="str" cm="1">
        <f t="array" ref="V1538">_xlfn.IFS(Suoerstore_sales[[#This Row],[Discount]]&lt;=0.05,"0-5%",Suoerstore_sales[[#This Row],[Discount]]&lt;=0.1,"5-10%",Suoerstore_sales[[#This Row],[Discount]]&lt;=0.2,"10-20%",TRUE,"20%+")</f>
        <v>0-5%</v>
      </c>
      <c r="W1538">
        <f>YEAR(Suoerstore_sales[[#This Row],[Order Date]])</f>
        <v>2016</v>
      </c>
      <c r="X1538" t="str">
        <f>"Q"&amp;ROUNDUP(MONTH(Suoerstore_sales[[#This Row],[Order Date]])/3,0)</f>
        <v>Q4</v>
      </c>
      <c r="Y1538">
        <f>MONTH(Suoerstore_sales[[#This Row],[Order Date]])</f>
        <v>10</v>
      </c>
    </row>
    <row r="1539" spans="1:25" x14ac:dyDescent="0.2">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t="str" cm="1">
        <f t="array" ref="V1539">_xlfn.IFS(Suoerstore_sales[[#This Row],[Discount]]&lt;=0.05,"0-5%",Suoerstore_sales[[#This Row],[Discount]]&lt;=0.1,"5-10%",Suoerstore_sales[[#This Row],[Discount]]&lt;=0.2,"10-20%",TRUE,"20%+")</f>
        <v>0-5%</v>
      </c>
      <c r="W1539">
        <f>YEAR(Suoerstore_sales[[#This Row],[Order Date]])</f>
        <v>2017</v>
      </c>
      <c r="X1539" t="str">
        <f>"Q"&amp;ROUNDUP(MONTH(Suoerstore_sales[[#This Row],[Order Date]])/3,0)</f>
        <v>Q3</v>
      </c>
      <c r="Y1539">
        <f>MONTH(Suoerstore_sales[[#This Row],[Order Date]])</f>
        <v>9</v>
      </c>
    </row>
    <row r="1540" spans="1:25" x14ac:dyDescent="0.2">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t="str" cm="1">
        <f t="array" ref="V1540">_xlfn.IFS(Suoerstore_sales[[#This Row],[Discount]]&lt;=0.05,"0-5%",Suoerstore_sales[[#This Row],[Discount]]&lt;=0.1,"5-10%",Suoerstore_sales[[#This Row],[Discount]]&lt;=0.2,"10-20%",TRUE,"20%+")</f>
        <v>0-5%</v>
      </c>
      <c r="W1540">
        <f>YEAR(Suoerstore_sales[[#This Row],[Order Date]])</f>
        <v>2017</v>
      </c>
      <c r="X1540" t="str">
        <f>"Q"&amp;ROUNDUP(MONTH(Suoerstore_sales[[#This Row],[Order Date]])/3,0)</f>
        <v>Q3</v>
      </c>
      <c r="Y1540">
        <f>MONTH(Suoerstore_sales[[#This Row],[Order Date]])</f>
        <v>9</v>
      </c>
    </row>
    <row r="1541" spans="1:25" x14ac:dyDescent="0.2">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t="str" cm="1">
        <f t="array" ref="V1541">_xlfn.IFS(Suoerstore_sales[[#This Row],[Discount]]&lt;=0.05,"0-5%",Suoerstore_sales[[#This Row],[Discount]]&lt;=0.1,"5-10%",Suoerstore_sales[[#This Row],[Discount]]&lt;=0.2,"10-20%",TRUE,"20%+")</f>
        <v>0-5%</v>
      </c>
      <c r="W1541">
        <f>YEAR(Suoerstore_sales[[#This Row],[Order Date]])</f>
        <v>2017</v>
      </c>
      <c r="X1541" t="str">
        <f>"Q"&amp;ROUNDUP(MONTH(Suoerstore_sales[[#This Row],[Order Date]])/3,0)</f>
        <v>Q3</v>
      </c>
      <c r="Y1541">
        <f>MONTH(Suoerstore_sales[[#This Row],[Order Date]])</f>
        <v>9</v>
      </c>
    </row>
    <row r="1542" spans="1:25" x14ac:dyDescent="0.2">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t="str" cm="1">
        <f t="array" ref="V1542">_xlfn.IFS(Suoerstore_sales[[#This Row],[Discount]]&lt;=0.05,"0-5%",Suoerstore_sales[[#This Row],[Discount]]&lt;=0.1,"5-10%",Suoerstore_sales[[#This Row],[Discount]]&lt;=0.2,"10-20%",TRUE,"20%+")</f>
        <v>0-5%</v>
      </c>
      <c r="W1542">
        <f>YEAR(Suoerstore_sales[[#This Row],[Order Date]])</f>
        <v>2017</v>
      </c>
      <c r="X1542" t="str">
        <f>"Q"&amp;ROUNDUP(MONTH(Suoerstore_sales[[#This Row],[Order Date]])/3,0)</f>
        <v>Q3</v>
      </c>
      <c r="Y1542">
        <f>MONTH(Suoerstore_sales[[#This Row],[Order Date]])</f>
        <v>9</v>
      </c>
    </row>
    <row r="1543" spans="1:25" x14ac:dyDescent="0.2">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t="str" cm="1">
        <f t="array" ref="V1543">_xlfn.IFS(Suoerstore_sales[[#This Row],[Discount]]&lt;=0.05,"0-5%",Suoerstore_sales[[#This Row],[Discount]]&lt;=0.1,"5-10%",Suoerstore_sales[[#This Row],[Discount]]&lt;=0.2,"10-20%",TRUE,"20%+")</f>
        <v>10-20%</v>
      </c>
      <c r="W1543">
        <f>YEAR(Suoerstore_sales[[#This Row],[Order Date]])</f>
        <v>2014</v>
      </c>
      <c r="X1543" t="str">
        <f>"Q"&amp;ROUNDUP(MONTH(Suoerstore_sales[[#This Row],[Order Date]])/3,0)</f>
        <v>Q1</v>
      </c>
      <c r="Y1543">
        <f>MONTH(Suoerstore_sales[[#This Row],[Order Date]])</f>
        <v>3</v>
      </c>
    </row>
    <row r="1544" spans="1:25" x14ac:dyDescent="0.2">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t="str" cm="1">
        <f t="array" ref="V1544">_xlfn.IFS(Suoerstore_sales[[#This Row],[Discount]]&lt;=0.05,"0-5%",Suoerstore_sales[[#This Row],[Discount]]&lt;=0.1,"5-10%",Suoerstore_sales[[#This Row],[Discount]]&lt;=0.2,"10-20%",TRUE,"20%+")</f>
        <v>10-20%</v>
      </c>
      <c r="W1544">
        <f>YEAR(Suoerstore_sales[[#This Row],[Order Date]])</f>
        <v>2014</v>
      </c>
      <c r="X1544" t="str">
        <f>"Q"&amp;ROUNDUP(MONTH(Suoerstore_sales[[#This Row],[Order Date]])/3,0)</f>
        <v>Q1</v>
      </c>
      <c r="Y1544">
        <f>MONTH(Suoerstore_sales[[#This Row],[Order Date]])</f>
        <v>3</v>
      </c>
    </row>
    <row r="1545" spans="1:25" x14ac:dyDescent="0.2">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t="str" cm="1">
        <f t="array" ref="V1545">_xlfn.IFS(Suoerstore_sales[[#This Row],[Discount]]&lt;=0.05,"0-5%",Suoerstore_sales[[#This Row],[Discount]]&lt;=0.1,"5-10%",Suoerstore_sales[[#This Row],[Discount]]&lt;=0.2,"10-20%",TRUE,"20%+")</f>
        <v>10-20%</v>
      </c>
      <c r="W1545">
        <f>YEAR(Suoerstore_sales[[#This Row],[Order Date]])</f>
        <v>2014</v>
      </c>
      <c r="X1545" t="str">
        <f>"Q"&amp;ROUNDUP(MONTH(Suoerstore_sales[[#This Row],[Order Date]])/3,0)</f>
        <v>Q1</v>
      </c>
      <c r="Y1545">
        <f>MONTH(Suoerstore_sales[[#This Row],[Order Date]])</f>
        <v>2</v>
      </c>
    </row>
    <row r="1546" spans="1:25" x14ac:dyDescent="0.2">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t="str" cm="1">
        <f t="array" ref="V1546">_xlfn.IFS(Suoerstore_sales[[#This Row],[Discount]]&lt;=0.05,"0-5%",Suoerstore_sales[[#This Row],[Discount]]&lt;=0.1,"5-10%",Suoerstore_sales[[#This Row],[Discount]]&lt;=0.2,"10-20%",TRUE,"20%+")</f>
        <v>0-5%</v>
      </c>
      <c r="W1546">
        <f>YEAR(Suoerstore_sales[[#This Row],[Order Date]])</f>
        <v>2014</v>
      </c>
      <c r="X1546" t="str">
        <f>"Q"&amp;ROUNDUP(MONTH(Suoerstore_sales[[#This Row],[Order Date]])/3,0)</f>
        <v>Q1</v>
      </c>
      <c r="Y1546">
        <f>MONTH(Suoerstore_sales[[#This Row],[Order Date]])</f>
        <v>2</v>
      </c>
    </row>
    <row r="1547" spans="1:25" x14ac:dyDescent="0.2">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t="str" cm="1">
        <f t="array" ref="V1547">_xlfn.IFS(Suoerstore_sales[[#This Row],[Discount]]&lt;=0.05,"0-5%",Suoerstore_sales[[#This Row],[Discount]]&lt;=0.1,"5-10%",Suoerstore_sales[[#This Row],[Discount]]&lt;=0.2,"10-20%",TRUE,"20%+")</f>
        <v>10-20%</v>
      </c>
      <c r="W1547">
        <f>YEAR(Suoerstore_sales[[#This Row],[Order Date]])</f>
        <v>2014</v>
      </c>
      <c r="X1547" t="str">
        <f>"Q"&amp;ROUNDUP(MONTH(Suoerstore_sales[[#This Row],[Order Date]])/3,0)</f>
        <v>Q4</v>
      </c>
      <c r="Y1547">
        <f>MONTH(Suoerstore_sales[[#This Row],[Order Date]])</f>
        <v>12</v>
      </c>
    </row>
    <row r="1548" spans="1:25" x14ac:dyDescent="0.2">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t="str" cm="1">
        <f t="array" ref="V1548">_xlfn.IFS(Suoerstore_sales[[#This Row],[Discount]]&lt;=0.05,"0-5%",Suoerstore_sales[[#This Row],[Discount]]&lt;=0.1,"5-10%",Suoerstore_sales[[#This Row],[Discount]]&lt;=0.2,"10-20%",TRUE,"20%+")</f>
        <v>10-20%</v>
      </c>
      <c r="W1548">
        <f>YEAR(Suoerstore_sales[[#This Row],[Order Date]])</f>
        <v>2015</v>
      </c>
      <c r="X1548" t="str">
        <f>"Q"&amp;ROUNDUP(MONTH(Suoerstore_sales[[#This Row],[Order Date]])/3,0)</f>
        <v>Q4</v>
      </c>
      <c r="Y1548">
        <f>MONTH(Suoerstore_sales[[#This Row],[Order Date]])</f>
        <v>11</v>
      </c>
    </row>
    <row r="1549" spans="1:25" x14ac:dyDescent="0.2">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t="str" cm="1">
        <f t="array" ref="V1549">_xlfn.IFS(Suoerstore_sales[[#This Row],[Discount]]&lt;=0.05,"0-5%",Suoerstore_sales[[#This Row],[Discount]]&lt;=0.1,"5-10%",Suoerstore_sales[[#This Row],[Discount]]&lt;=0.2,"10-20%",TRUE,"20%+")</f>
        <v>20%+</v>
      </c>
      <c r="W1549">
        <f>YEAR(Suoerstore_sales[[#This Row],[Order Date]])</f>
        <v>2015</v>
      </c>
      <c r="X1549" t="str">
        <f>"Q"&amp;ROUNDUP(MONTH(Suoerstore_sales[[#This Row],[Order Date]])/3,0)</f>
        <v>Q4</v>
      </c>
      <c r="Y1549">
        <f>MONTH(Suoerstore_sales[[#This Row],[Order Date]])</f>
        <v>11</v>
      </c>
    </row>
    <row r="1550" spans="1:25" x14ac:dyDescent="0.2">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t="str" cm="1">
        <f t="array" ref="V1550">_xlfn.IFS(Suoerstore_sales[[#This Row],[Discount]]&lt;=0.05,"0-5%",Suoerstore_sales[[#This Row],[Discount]]&lt;=0.1,"5-10%",Suoerstore_sales[[#This Row],[Discount]]&lt;=0.2,"10-20%",TRUE,"20%+")</f>
        <v>10-20%</v>
      </c>
      <c r="W1550">
        <f>YEAR(Suoerstore_sales[[#This Row],[Order Date]])</f>
        <v>2015</v>
      </c>
      <c r="X1550" t="str">
        <f>"Q"&amp;ROUNDUP(MONTH(Suoerstore_sales[[#This Row],[Order Date]])/3,0)</f>
        <v>Q4</v>
      </c>
      <c r="Y1550">
        <f>MONTH(Suoerstore_sales[[#This Row],[Order Date]])</f>
        <v>11</v>
      </c>
    </row>
    <row r="1551" spans="1:25" x14ac:dyDescent="0.2">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t="str" cm="1">
        <f t="array" ref="V1551">_xlfn.IFS(Suoerstore_sales[[#This Row],[Discount]]&lt;=0.05,"0-5%",Suoerstore_sales[[#This Row],[Discount]]&lt;=0.1,"5-10%",Suoerstore_sales[[#This Row],[Discount]]&lt;=0.2,"10-20%",TRUE,"20%+")</f>
        <v>10-20%</v>
      </c>
      <c r="W1551">
        <f>YEAR(Suoerstore_sales[[#This Row],[Order Date]])</f>
        <v>2014</v>
      </c>
      <c r="X1551" t="str">
        <f>"Q"&amp;ROUNDUP(MONTH(Suoerstore_sales[[#This Row],[Order Date]])/3,0)</f>
        <v>Q3</v>
      </c>
      <c r="Y1551">
        <f>MONTH(Suoerstore_sales[[#This Row],[Order Date]])</f>
        <v>7</v>
      </c>
    </row>
    <row r="1552" spans="1:25" x14ac:dyDescent="0.2">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t="str" cm="1">
        <f t="array" ref="V1552">_xlfn.IFS(Suoerstore_sales[[#This Row],[Discount]]&lt;=0.05,"0-5%",Suoerstore_sales[[#This Row],[Discount]]&lt;=0.1,"5-10%",Suoerstore_sales[[#This Row],[Discount]]&lt;=0.2,"10-20%",TRUE,"20%+")</f>
        <v>20%+</v>
      </c>
      <c r="W1552">
        <f>YEAR(Suoerstore_sales[[#This Row],[Order Date]])</f>
        <v>2017</v>
      </c>
      <c r="X1552" t="str">
        <f>"Q"&amp;ROUNDUP(MONTH(Suoerstore_sales[[#This Row],[Order Date]])/3,0)</f>
        <v>Q4</v>
      </c>
      <c r="Y1552">
        <f>MONTH(Suoerstore_sales[[#This Row],[Order Date]])</f>
        <v>11</v>
      </c>
    </row>
    <row r="1553" spans="1:25" x14ac:dyDescent="0.2">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t="str" cm="1">
        <f t="array" ref="V1553">_xlfn.IFS(Suoerstore_sales[[#This Row],[Discount]]&lt;=0.05,"0-5%",Suoerstore_sales[[#This Row],[Discount]]&lt;=0.1,"5-10%",Suoerstore_sales[[#This Row],[Discount]]&lt;=0.2,"10-20%",TRUE,"20%+")</f>
        <v>0-5%</v>
      </c>
      <c r="W1553">
        <f>YEAR(Suoerstore_sales[[#This Row],[Order Date]])</f>
        <v>2016</v>
      </c>
      <c r="X1553" t="str">
        <f>"Q"&amp;ROUNDUP(MONTH(Suoerstore_sales[[#This Row],[Order Date]])/3,0)</f>
        <v>Q2</v>
      </c>
      <c r="Y1553">
        <f>MONTH(Suoerstore_sales[[#This Row],[Order Date]])</f>
        <v>6</v>
      </c>
    </row>
    <row r="1554" spans="1:25" x14ac:dyDescent="0.2">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t="str" cm="1">
        <f t="array" ref="V1554">_xlfn.IFS(Suoerstore_sales[[#This Row],[Discount]]&lt;=0.05,"0-5%",Suoerstore_sales[[#This Row],[Discount]]&lt;=0.1,"5-10%",Suoerstore_sales[[#This Row],[Discount]]&lt;=0.2,"10-20%",TRUE,"20%+")</f>
        <v>0-5%</v>
      </c>
      <c r="W1554">
        <f>YEAR(Suoerstore_sales[[#This Row],[Order Date]])</f>
        <v>2014</v>
      </c>
      <c r="X1554" t="str">
        <f>"Q"&amp;ROUNDUP(MONTH(Suoerstore_sales[[#This Row],[Order Date]])/3,0)</f>
        <v>Q2</v>
      </c>
      <c r="Y1554">
        <f>MONTH(Suoerstore_sales[[#This Row],[Order Date]])</f>
        <v>5</v>
      </c>
    </row>
    <row r="1555" spans="1:25" x14ac:dyDescent="0.2">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t="str" cm="1">
        <f t="array" ref="V1555">_xlfn.IFS(Suoerstore_sales[[#This Row],[Discount]]&lt;=0.05,"0-5%",Suoerstore_sales[[#This Row],[Discount]]&lt;=0.1,"5-10%",Suoerstore_sales[[#This Row],[Discount]]&lt;=0.2,"10-20%",TRUE,"20%+")</f>
        <v>0-5%</v>
      </c>
      <c r="W1555">
        <f>YEAR(Suoerstore_sales[[#This Row],[Order Date]])</f>
        <v>2017</v>
      </c>
      <c r="X1555" t="str">
        <f>"Q"&amp;ROUNDUP(MONTH(Suoerstore_sales[[#This Row],[Order Date]])/3,0)</f>
        <v>Q4</v>
      </c>
      <c r="Y1555">
        <f>MONTH(Suoerstore_sales[[#This Row],[Order Date]])</f>
        <v>10</v>
      </c>
    </row>
    <row r="1556" spans="1:25" x14ac:dyDescent="0.2">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t="str" cm="1">
        <f t="array" ref="V1556">_xlfn.IFS(Suoerstore_sales[[#This Row],[Discount]]&lt;=0.05,"0-5%",Suoerstore_sales[[#This Row],[Discount]]&lt;=0.1,"5-10%",Suoerstore_sales[[#This Row],[Discount]]&lt;=0.2,"10-20%",TRUE,"20%+")</f>
        <v>0-5%</v>
      </c>
      <c r="W1556">
        <f>YEAR(Suoerstore_sales[[#This Row],[Order Date]])</f>
        <v>2015</v>
      </c>
      <c r="X1556" t="str">
        <f>"Q"&amp;ROUNDUP(MONTH(Suoerstore_sales[[#This Row],[Order Date]])/3,0)</f>
        <v>Q1</v>
      </c>
      <c r="Y1556">
        <f>MONTH(Suoerstore_sales[[#This Row],[Order Date]])</f>
        <v>2</v>
      </c>
    </row>
    <row r="1557" spans="1:25" x14ac:dyDescent="0.2">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t="str" cm="1">
        <f t="array" ref="V1557">_xlfn.IFS(Suoerstore_sales[[#This Row],[Discount]]&lt;=0.05,"0-5%",Suoerstore_sales[[#This Row],[Discount]]&lt;=0.1,"5-10%",Suoerstore_sales[[#This Row],[Discount]]&lt;=0.2,"10-20%",TRUE,"20%+")</f>
        <v>0-5%</v>
      </c>
      <c r="W1557">
        <f>YEAR(Suoerstore_sales[[#This Row],[Order Date]])</f>
        <v>2017</v>
      </c>
      <c r="X1557" t="str">
        <f>"Q"&amp;ROUNDUP(MONTH(Suoerstore_sales[[#This Row],[Order Date]])/3,0)</f>
        <v>Q3</v>
      </c>
      <c r="Y1557">
        <f>MONTH(Suoerstore_sales[[#This Row],[Order Date]])</f>
        <v>9</v>
      </c>
    </row>
    <row r="1558" spans="1:25" x14ac:dyDescent="0.2">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t="str" cm="1">
        <f t="array" ref="V1558">_xlfn.IFS(Suoerstore_sales[[#This Row],[Discount]]&lt;=0.05,"0-5%",Suoerstore_sales[[#This Row],[Discount]]&lt;=0.1,"5-10%",Suoerstore_sales[[#This Row],[Discount]]&lt;=0.2,"10-20%",TRUE,"20%+")</f>
        <v>10-20%</v>
      </c>
      <c r="W1558">
        <f>YEAR(Suoerstore_sales[[#This Row],[Order Date]])</f>
        <v>2016</v>
      </c>
      <c r="X1558" t="str">
        <f>"Q"&amp;ROUNDUP(MONTH(Suoerstore_sales[[#This Row],[Order Date]])/3,0)</f>
        <v>Q2</v>
      </c>
      <c r="Y1558">
        <f>MONTH(Suoerstore_sales[[#This Row],[Order Date]])</f>
        <v>5</v>
      </c>
    </row>
    <row r="1559" spans="1:25" x14ac:dyDescent="0.2">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t="str" cm="1">
        <f t="array" ref="V1559">_xlfn.IFS(Suoerstore_sales[[#This Row],[Discount]]&lt;=0.05,"0-5%",Suoerstore_sales[[#This Row],[Discount]]&lt;=0.1,"5-10%",Suoerstore_sales[[#This Row],[Discount]]&lt;=0.2,"10-20%",TRUE,"20%+")</f>
        <v>10-20%</v>
      </c>
      <c r="W1559">
        <f>YEAR(Suoerstore_sales[[#This Row],[Order Date]])</f>
        <v>2016</v>
      </c>
      <c r="X1559" t="str">
        <f>"Q"&amp;ROUNDUP(MONTH(Suoerstore_sales[[#This Row],[Order Date]])/3,0)</f>
        <v>Q2</v>
      </c>
      <c r="Y1559">
        <f>MONTH(Suoerstore_sales[[#This Row],[Order Date]])</f>
        <v>5</v>
      </c>
    </row>
    <row r="1560" spans="1:25" x14ac:dyDescent="0.2">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t="str" cm="1">
        <f t="array" ref="V1560">_xlfn.IFS(Suoerstore_sales[[#This Row],[Discount]]&lt;=0.05,"0-5%",Suoerstore_sales[[#This Row],[Discount]]&lt;=0.1,"5-10%",Suoerstore_sales[[#This Row],[Discount]]&lt;=0.2,"10-20%",TRUE,"20%+")</f>
        <v>0-5%</v>
      </c>
      <c r="W1560">
        <f>YEAR(Suoerstore_sales[[#This Row],[Order Date]])</f>
        <v>2015</v>
      </c>
      <c r="X1560" t="str">
        <f>"Q"&amp;ROUNDUP(MONTH(Suoerstore_sales[[#This Row],[Order Date]])/3,0)</f>
        <v>Q1</v>
      </c>
      <c r="Y1560">
        <f>MONTH(Suoerstore_sales[[#This Row],[Order Date]])</f>
        <v>3</v>
      </c>
    </row>
    <row r="1561" spans="1:25" x14ac:dyDescent="0.2">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t="str" cm="1">
        <f t="array" ref="V1561">_xlfn.IFS(Suoerstore_sales[[#This Row],[Discount]]&lt;=0.05,"0-5%",Suoerstore_sales[[#This Row],[Discount]]&lt;=0.1,"5-10%",Suoerstore_sales[[#This Row],[Discount]]&lt;=0.2,"10-20%",TRUE,"20%+")</f>
        <v>10-20%</v>
      </c>
      <c r="W1561">
        <f>YEAR(Suoerstore_sales[[#This Row],[Order Date]])</f>
        <v>2016</v>
      </c>
      <c r="X1561" t="str">
        <f>"Q"&amp;ROUNDUP(MONTH(Suoerstore_sales[[#This Row],[Order Date]])/3,0)</f>
        <v>Q2</v>
      </c>
      <c r="Y1561">
        <f>MONTH(Suoerstore_sales[[#This Row],[Order Date]])</f>
        <v>4</v>
      </c>
    </row>
    <row r="1562" spans="1:25" x14ac:dyDescent="0.2">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t="str" cm="1">
        <f t="array" ref="V1562">_xlfn.IFS(Suoerstore_sales[[#This Row],[Discount]]&lt;=0.05,"0-5%",Suoerstore_sales[[#This Row],[Discount]]&lt;=0.1,"5-10%",Suoerstore_sales[[#This Row],[Discount]]&lt;=0.2,"10-20%",TRUE,"20%+")</f>
        <v>0-5%</v>
      </c>
      <c r="W1562">
        <f>YEAR(Suoerstore_sales[[#This Row],[Order Date]])</f>
        <v>2014</v>
      </c>
      <c r="X1562" t="str">
        <f>"Q"&amp;ROUNDUP(MONTH(Suoerstore_sales[[#This Row],[Order Date]])/3,0)</f>
        <v>Q2</v>
      </c>
      <c r="Y1562">
        <f>MONTH(Suoerstore_sales[[#This Row],[Order Date]])</f>
        <v>4</v>
      </c>
    </row>
    <row r="1563" spans="1:25" x14ac:dyDescent="0.2">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t="str" cm="1">
        <f t="array" ref="V1563">_xlfn.IFS(Suoerstore_sales[[#This Row],[Discount]]&lt;=0.05,"0-5%",Suoerstore_sales[[#This Row],[Discount]]&lt;=0.1,"5-10%",Suoerstore_sales[[#This Row],[Discount]]&lt;=0.2,"10-20%",TRUE,"20%+")</f>
        <v>0-5%</v>
      </c>
      <c r="W1563">
        <f>YEAR(Suoerstore_sales[[#This Row],[Order Date]])</f>
        <v>2017</v>
      </c>
      <c r="X1563" t="str">
        <f>"Q"&amp;ROUNDUP(MONTH(Suoerstore_sales[[#This Row],[Order Date]])/3,0)</f>
        <v>Q3</v>
      </c>
      <c r="Y1563">
        <f>MONTH(Suoerstore_sales[[#This Row],[Order Date]])</f>
        <v>9</v>
      </c>
    </row>
    <row r="1564" spans="1:25" x14ac:dyDescent="0.2">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t="str" cm="1">
        <f t="array" ref="V1564">_xlfn.IFS(Suoerstore_sales[[#This Row],[Discount]]&lt;=0.05,"0-5%",Suoerstore_sales[[#This Row],[Discount]]&lt;=0.1,"5-10%",Suoerstore_sales[[#This Row],[Discount]]&lt;=0.2,"10-20%",TRUE,"20%+")</f>
        <v>20%+</v>
      </c>
      <c r="W1564">
        <f>YEAR(Suoerstore_sales[[#This Row],[Order Date]])</f>
        <v>2017</v>
      </c>
      <c r="X1564" t="str">
        <f>"Q"&amp;ROUNDUP(MONTH(Suoerstore_sales[[#This Row],[Order Date]])/3,0)</f>
        <v>Q2</v>
      </c>
      <c r="Y1564">
        <f>MONTH(Suoerstore_sales[[#This Row],[Order Date]])</f>
        <v>6</v>
      </c>
    </row>
    <row r="1565" spans="1:25" x14ac:dyDescent="0.2">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t="str" cm="1">
        <f t="array" ref="V1565">_xlfn.IFS(Suoerstore_sales[[#This Row],[Discount]]&lt;=0.05,"0-5%",Suoerstore_sales[[#This Row],[Discount]]&lt;=0.1,"5-10%",Suoerstore_sales[[#This Row],[Discount]]&lt;=0.2,"10-20%",TRUE,"20%+")</f>
        <v>10-20%</v>
      </c>
      <c r="W1565">
        <f>YEAR(Suoerstore_sales[[#This Row],[Order Date]])</f>
        <v>2015</v>
      </c>
      <c r="X1565" t="str">
        <f>"Q"&amp;ROUNDUP(MONTH(Suoerstore_sales[[#This Row],[Order Date]])/3,0)</f>
        <v>Q4</v>
      </c>
      <c r="Y1565">
        <f>MONTH(Suoerstore_sales[[#This Row],[Order Date]])</f>
        <v>11</v>
      </c>
    </row>
    <row r="1566" spans="1:25" x14ac:dyDescent="0.2">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t="str" cm="1">
        <f t="array" ref="V1566">_xlfn.IFS(Suoerstore_sales[[#This Row],[Discount]]&lt;=0.05,"0-5%",Suoerstore_sales[[#This Row],[Discount]]&lt;=0.1,"5-10%",Suoerstore_sales[[#This Row],[Discount]]&lt;=0.2,"10-20%",TRUE,"20%+")</f>
        <v>0-5%</v>
      </c>
      <c r="W1566">
        <f>YEAR(Suoerstore_sales[[#This Row],[Order Date]])</f>
        <v>2014</v>
      </c>
      <c r="X1566" t="str">
        <f>"Q"&amp;ROUNDUP(MONTH(Suoerstore_sales[[#This Row],[Order Date]])/3,0)</f>
        <v>Q1</v>
      </c>
      <c r="Y1566">
        <f>MONTH(Suoerstore_sales[[#This Row],[Order Date]])</f>
        <v>3</v>
      </c>
    </row>
    <row r="1567" spans="1:25" x14ac:dyDescent="0.2">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t="str" cm="1">
        <f t="array" ref="V1567">_xlfn.IFS(Suoerstore_sales[[#This Row],[Discount]]&lt;=0.05,"0-5%",Suoerstore_sales[[#This Row],[Discount]]&lt;=0.1,"5-10%",Suoerstore_sales[[#This Row],[Discount]]&lt;=0.2,"10-20%",TRUE,"20%+")</f>
        <v>10-20%</v>
      </c>
      <c r="W1567">
        <f>YEAR(Suoerstore_sales[[#This Row],[Order Date]])</f>
        <v>2015</v>
      </c>
      <c r="X1567" t="str">
        <f>"Q"&amp;ROUNDUP(MONTH(Suoerstore_sales[[#This Row],[Order Date]])/3,0)</f>
        <v>Q1</v>
      </c>
      <c r="Y1567">
        <f>MONTH(Suoerstore_sales[[#This Row],[Order Date]])</f>
        <v>3</v>
      </c>
    </row>
    <row r="1568" spans="1:25" x14ac:dyDescent="0.2">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t="str" cm="1">
        <f t="array" ref="V1568">_xlfn.IFS(Suoerstore_sales[[#This Row],[Discount]]&lt;=0.05,"0-5%",Suoerstore_sales[[#This Row],[Discount]]&lt;=0.1,"5-10%",Suoerstore_sales[[#This Row],[Discount]]&lt;=0.2,"10-20%",TRUE,"20%+")</f>
        <v>10-20%</v>
      </c>
      <c r="W1568">
        <f>YEAR(Suoerstore_sales[[#This Row],[Order Date]])</f>
        <v>2015</v>
      </c>
      <c r="X1568" t="str">
        <f>"Q"&amp;ROUNDUP(MONTH(Suoerstore_sales[[#This Row],[Order Date]])/3,0)</f>
        <v>Q4</v>
      </c>
      <c r="Y1568">
        <f>MONTH(Suoerstore_sales[[#This Row],[Order Date]])</f>
        <v>11</v>
      </c>
    </row>
    <row r="1569" spans="1:25" x14ac:dyDescent="0.2">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t="str" cm="1">
        <f t="array" ref="V1569">_xlfn.IFS(Suoerstore_sales[[#This Row],[Discount]]&lt;=0.05,"0-5%",Suoerstore_sales[[#This Row],[Discount]]&lt;=0.1,"5-10%",Suoerstore_sales[[#This Row],[Discount]]&lt;=0.2,"10-20%",TRUE,"20%+")</f>
        <v>20%+</v>
      </c>
      <c r="W1569">
        <f>YEAR(Suoerstore_sales[[#This Row],[Order Date]])</f>
        <v>2015</v>
      </c>
      <c r="X1569" t="str">
        <f>"Q"&amp;ROUNDUP(MONTH(Suoerstore_sales[[#This Row],[Order Date]])/3,0)</f>
        <v>Q4</v>
      </c>
      <c r="Y1569">
        <f>MONTH(Suoerstore_sales[[#This Row],[Order Date]])</f>
        <v>11</v>
      </c>
    </row>
    <row r="1570" spans="1:25" x14ac:dyDescent="0.2">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t="str" cm="1">
        <f t="array" ref="V1570">_xlfn.IFS(Suoerstore_sales[[#This Row],[Discount]]&lt;=0.05,"0-5%",Suoerstore_sales[[#This Row],[Discount]]&lt;=0.1,"5-10%",Suoerstore_sales[[#This Row],[Discount]]&lt;=0.2,"10-20%",TRUE,"20%+")</f>
        <v>0-5%</v>
      </c>
      <c r="W1570">
        <f>YEAR(Suoerstore_sales[[#This Row],[Order Date]])</f>
        <v>2017</v>
      </c>
      <c r="X1570" t="str">
        <f>"Q"&amp;ROUNDUP(MONTH(Suoerstore_sales[[#This Row],[Order Date]])/3,0)</f>
        <v>Q2</v>
      </c>
      <c r="Y1570">
        <f>MONTH(Suoerstore_sales[[#This Row],[Order Date]])</f>
        <v>6</v>
      </c>
    </row>
    <row r="1571" spans="1:25" x14ac:dyDescent="0.2">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t="str" cm="1">
        <f t="array" ref="V1571">_xlfn.IFS(Suoerstore_sales[[#This Row],[Discount]]&lt;=0.05,"0-5%",Suoerstore_sales[[#This Row],[Discount]]&lt;=0.1,"5-10%",Suoerstore_sales[[#This Row],[Discount]]&lt;=0.2,"10-20%",TRUE,"20%+")</f>
        <v>0-5%</v>
      </c>
      <c r="W1571">
        <f>YEAR(Suoerstore_sales[[#This Row],[Order Date]])</f>
        <v>2017</v>
      </c>
      <c r="X1571" t="str">
        <f>"Q"&amp;ROUNDUP(MONTH(Suoerstore_sales[[#This Row],[Order Date]])/3,0)</f>
        <v>Q4</v>
      </c>
      <c r="Y1571">
        <f>MONTH(Suoerstore_sales[[#This Row],[Order Date]])</f>
        <v>11</v>
      </c>
    </row>
    <row r="1572" spans="1:25" x14ac:dyDescent="0.2">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t="str" cm="1">
        <f t="array" ref="V1572">_xlfn.IFS(Suoerstore_sales[[#This Row],[Discount]]&lt;=0.05,"0-5%",Suoerstore_sales[[#This Row],[Discount]]&lt;=0.1,"5-10%",Suoerstore_sales[[#This Row],[Discount]]&lt;=0.2,"10-20%",TRUE,"20%+")</f>
        <v>10-20%</v>
      </c>
      <c r="W1572">
        <f>YEAR(Suoerstore_sales[[#This Row],[Order Date]])</f>
        <v>2014</v>
      </c>
      <c r="X1572" t="str">
        <f>"Q"&amp;ROUNDUP(MONTH(Suoerstore_sales[[#This Row],[Order Date]])/3,0)</f>
        <v>Q4</v>
      </c>
      <c r="Y1572">
        <f>MONTH(Suoerstore_sales[[#This Row],[Order Date]])</f>
        <v>11</v>
      </c>
    </row>
    <row r="1573" spans="1:25" x14ac:dyDescent="0.2">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t="str" cm="1">
        <f t="array" ref="V1573">_xlfn.IFS(Suoerstore_sales[[#This Row],[Discount]]&lt;=0.05,"0-5%",Suoerstore_sales[[#This Row],[Discount]]&lt;=0.1,"5-10%",Suoerstore_sales[[#This Row],[Discount]]&lt;=0.2,"10-20%",TRUE,"20%+")</f>
        <v>0-5%</v>
      </c>
      <c r="W1573">
        <f>YEAR(Suoerstore_sales[[#This Row],[Order Date]])</f>
        <v>2014</v>
      </c>
      <c r="X1573" t="str">
        <f>"Q"&amp;ROUNDUP(MONTH(Suoerstore_sales[[#This Row],[Order Date]])/3,0)</f>
        <v>Q4</v>
      </c>
      <c r="Y1573">
        <f>MONTH(Suoerstore_sales[[#This Row],[Order Date]])</f>
        <v>11</v>
      </c>
    </row>
    <row r="1574" spans="1:25" x14ac:dyDescent="0.2">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t="str" cm="1">
        <f t="array" ref="V1574">_xlfn.IFS(Suoerstore_sales[[#This Row],[Discount]]&lt;=0.05,"0-5%",Suoerstore_sales[[#This Row],[Discount]]&lt;=0.1,"5-10%",Suoerstore_sales[[#This Row],[Discount]]&lt;=0.2,"10-20%",TRUE,"20%+")</f>
        <v>0-5%</v>
      </c>
      <c r="W1574">
        <f>YEAR(Suoerstore_sales[[#This Row],[Order Date]])</f>
        <v>2014</v>
      </c>
      <c r="X1574" t="str">
        <f>"Q"&amp;ROUNDUP(MONTH(Suoerstore_sales[[#This Row],[Order Date]])/3,0)</f>
        <v>Q4</v>
      </c>
      <c r="Y1574">
        <f>MONTH(Suoerstore_sales[[#This Row],[Order Date]])</f>
        <v>11</v>
      </c>
    </row>
    <row r="1575" spans="1:25" x14ac:dyDescent="0.2">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t="str" cm="1">
        <f t="array" ref="V1575">_xlfn.IFS(Suoerstore_sales[[#This Row],[Discount]]&lt;=0.05,"0-5%",Suoerstore_sales[[#This Row],[Discount]]&lt;=0.1,"5-10%",Suoerstore_sales[[#This Row],[Discount]]&lt;=0.2,"10-20%",TRUE,"20%+")</f>
        <v>10-20%</v>
      </c>
      <c r="W1575">
        <f>YEAR(Suoerstore_sales[[#This Row],[Order Date]])</f>
        <v>2014</v>
      </c>
      <c r="X1575" t="str">
        <f>"Q"&amp;ROUNDUP(MONTH(Suoerstore_sales[[#This Row],[Order Date]])/3,0)</f>
        <v>Q4</v>
      </c>
      <c r="Y1575">
        <f>MONTH(Suoerstore_sales[[#This Row],[Order Date]])</f>
        <v>11</v>
      </c>
    </row>
    <row r="1576" spans="1:25" x14ac:dyDescent="0.2">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t="str" cm="1">
        <f t="array" ref="V1576">_xlfn.IFS(Suoerstore_sales[[#This Row],[Discount]]&lt;=0.05,"0-5%",Suoerstore_sales[[#This Row],[Discount]]&lt;=0.1,"5-10%",Suoerstore_sales[[#This Row],[Discount]]&lt;=0.2,"10-20%",TRUE,"20%+")</f>
        <v>10-20%</v>
      </c>
      <c r="W1576">
        <f>YEAR(Suoerstore_sales[[#This Row],[Order Date]])</f>
        <v>2014</v>
      </c>
      <c r="X1576" t="str">
        <f>"Q"&amp;ROUNDUP(MONTH(Suoerstore_sales[[#This Row],[Order Date]])/3,0)</f>
        <v>Q4</v>
      </c>
      <c r="Y1576">
        <f>MONTH(Suoerstore_sales[[#This Row],[Order Date]])</f>
        <v>12</v>
      </c>
    </row>
    <row r="1577" spans="1:25" x14ac:dyDescent="0.2">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t="str" cm="1">
        <f t="array" ref="V1577">_xlfn.IFS(Suoerstore_sales[[#This Row],[Discount]]&lt;=0.05,"0-5%",Suoerstore_sales[[#This Row],[Discount]]&lt;=0.1,"5-10%",Suoerstore_sales[[#This Row],[Discount]]&lt;=0.2,"10-20%",TRUE,"20%+")</f>
        <v>20%+</v>
      </c>
      <c r="W1577">
        <f>YEAR(Suoerstore_sales[[#This Row],[Order Date]])</f>
        <v>2014</v>
      </c>
      <c r="X1577" t="str">
        <f>"Q"&amp;ROUNDUP(MONTH(Suoerstore_sales[[#This Row],[Order Date]])/3,0)</f>
        <v>Q4</v>
      </c>
      <c r="Y1577">
        <f>MONTH(Suoerstore_sales[[#This Row],[Order Date]])</f>
        <v>12</v>
      </c>
    </row>
    <row r="1578" spans="1:25" x14ac:dyDescent="0.2">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t="str" cm="1">
        <f t="array" ref="V1578">_xlfn.IFS(Suoerstore_sales[[#This Row],[Discount]]&lt;=0.05,"0-5%",Suoerstore_sales[[#This Row],[Discount]]&lt;=0.1,"5-10%",Suoerstore_sales[[#This Row],[Discount]]&lt;=0.2,"10-20%",TRUE,"20%+")</f>
        <v>10-20%</v>
      </c>
      <c r="W1578">
        <f>YEAR(Suoerstore_sales[[#This Row],[Order Date]])</f>
        <v>2016</v>
      </c>
      <c r="X1578" t="str">
        <f>"Q"&amp;ROUNDUP(MONTH(Suoerstore_sales[[#This Row],[Order Date]])/3,0)</f>
        <v>Q2</v>
      </c>
      <c r="Y1578">
        <f>MONTH(Suoerstore_sales[[#This Row],[Order Date]])</f>
        <v>4</v>
      </c>
    </row>
    <row r="1579" spans="1:25" x14ac:dyDescent="0.2">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t="str" cm="1">
        <f t="array" ref="V1579">_xlfn.IFS(Suoerstore_sales[[#This Row],[Discount]]&lt;=0.05,"0-5%",Suoerstore_sales[[#This Row],[Discount]]&lt;=0.1,"5-10%",Suoerstore_sales[[#This Row],[Discount]]&lt;=0.2,"10-20%",TRUE,"20%+")</f>
        <v>0-5%</v>
      </c>
      <c r="W1579">
        <f>YEAR(Suoerstore_sales[[#This Row],[Order Date]])</f>
        <v>2016</v>
      </c>
      <c r="X1579" t="str">
        <f>"Q"&amp;ROUNDUP(MONTH(Suoerstore_sales[[#This Row],[Order Date]])/3,0)</f>
        <v>Q2</v>
      </c>
      <c r="Y1579">
        <f>MONTH(Suoerstore_sales[[#This Row],[Order Date]])</f>
        <v>5</v>
      </c>
    </row>
    <row r="1580" spans="1:25" x14ac:dyDescent="0.2">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t="str" cm="1">
        <f t="array" ref="V1580">_xlfn.IFS(Suoerstore_sales[[#This Row],[Discount]]&lt;=0.05,"0-5%",Suoerstore_sales[[#This Row],[Discount]]&lt;=0.1,"5-10%",Suoerstore_sales[[#This Row],[Discount]]&lt;=0.2,"10-20%",TRUE,"20%+")</f>
        <v>0-5%</v>
      </c>
      <c r="W1580">
        <f>YEAR(Suoerstore_sales[[#This Row],[Order Date]])</f>
        <v>2016</v>
      </c>
      <c r="X1580" t="str">
        <f>"Q"&amp;ROUNDUP(MONTH(Suoerstore_sales[[#This Row],[Order Date]])/3,0)</f>
        <v>Q1</v>
      </c>
      <c r="Y1580">
        <f>MONTH(Suoerstore_sales[[#This Row],[Order Date]])</f>
        <v>2</v>
      </c>
    </row>
    <row r="1581" spans="1:25" x14ac:dyDescent="0.2">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t="str" cm="1">
        <f t="array" ref="V1581">_xlfn.IFS(Suoerstore_sales[[#This Row],[Discount]]&lt;=0.05,"0-5%",Suoerstore_sales[[#This Row],[Discount]]&lt;=0.1,"5-10%",Suoerstore_sales[[#This Row],[Discount]]&lt;=0.2,"10-20%",TRUE,"20%+")</f>
        <v>0-5%</v>
      </c>
      <c r="W1581">
        <f>YEAR(Suoerstore_sales[[#This Row],[Order Date]])</f>
        <v>2015</v>
      </c>
      <c r="X1581" t="str">
        <f>"Q"&amp;ROUNDUP(MONTH(Suoerstore_sales[[#This Row],[Order Date]])/3,0)</f>
        <v>Q3</v>
      </c>
      <c r="Y1581">
        <f>MONTH(Suoerstore_sales[[#This Row],[Order Date]])</f>
        <v>8</v>
      </c>
    </row>
    <row r="1582" spans="1:25" x14ac:dyDescent="0.2">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t="str" cm="1">
        <f t="array" ref="V1582">_xlfn.IFS(Suoerstore_sales[[#This Row],[Discount]]&lt;=0.05,"0-5%",Suoerstore_sales[[#This Row],[Discount]]&lt;=0.1,"5-10%",Suoerstore_sales[[#This Row],[Discount]]&lt;=0.2,"10-20%",TRUE,"20%+")</f>
        <v>20%+</v>
      </c>
      <c r="W1582">
        <f>YEAR(Suoerstore_sales[[#This Row],[Order Date]])</f>
        <v>2015</v>
      </c>
      <c r="X1582" t="str">
        <f>"Q"&amp;ROUNDUP(MONTH(Suoerstore_sales[[#This Row],[Order Date]])/3,0)</f>
        <v>Q3</v>
      </c>
      <c r="Y1582">
        <f>MONTH(Suoerstore_sales[[#This Row],[Order Date]])</f>
        <v>8</v>
      </c>
    </row>
    <row r="1583" spans="1:25" x14ac:dyDescent="0.2">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t="str" cm="1">
        <f t="array" ref="V1583">_xlfn.IFS(Suoerstore_sales[[#This Row],[Discount]]&lt;=0.05,"0-5%",Suoerstore_sales[[#This Row],[Discount]]&lt;=0.1,"5-10%",Suoerstore_sales[[#This Row],[Discount]]&lt;=0.2,"10-20%",TRUE,"20%+")</f>
        <v>0-5%</v>
      </c>
      <c r="W1583">
        <f>YEAR(Suoerstore_sales[[#This Row],[Order Date]])</f>
        <v>2015</v>
      </c>
      <c r="X1583" t="str">
        <f>"Q"&amp;ROUNDUP(MONTH(Suoerstore_sales[[#This Row],[Order Date]])/3,0)</f>
        <v>Q3</v>
      </c>
      <c r="Y1583">
        <f>MONTH(Suoerstore_sales[[#This Row],[Order Date]])</f>
        <v>8</v>
      </c>
    </row>
    <row r="1584" spans="1:25" x14ac:dyDescent="0.2">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t="str" cm="1">
        <f t="array" ref="V1584">_xlfn.IFS(Suoerstore_sales[[#This Row],[Discount]]&lt;=0.05,"0-5%",Suoerstore_sales[[#This Row],[Discount]]&lt;=0.1,"5-10%",Suoerstore_sales[[#This Row],[Discount]]&lt;=0.2,"10-20%",TRUE,"20%+")</f>
        <v>10-20%</v>
      </c>
      <c r="W1584">
        <f>YEAR(Suoerstore_sales[[#This Row],[Order Date]])</f>
        <v>2015</v>
      </c>
      <c r="X1584" t="str">
        <f>"Q"&amp;ROUNDUP(MONTH(Suoerstore_sales[[#This Row],[Order Date]])/3,0)</f>
        <v>Q3</v>
      </c>
      <c r="Y1584">
        <f>MONTH(Suoerstore_sales[[#This Row],[Order Date]])</f>
        <v>8</v>
      </c>
    </row>
    <row r="1585" spans="1:25" x14ac:dyDescent="0.2">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t="str" cm="1">
        <f t="array" ref="V1585">_xlfn.IFS(Suoerstore_sales[[#This Row],[Discount]]&lt;=0.05,"0-5%",Suoerstore_sales[[#This Row],[Discount]]&lt;=0.1,"5-10%",Suoerstore_sales[[#This Row],[Discount]]&lt;=0.2,"10-20%",TRUE,"20%+")</f>
        <v>0-5%</v>
      </c>
      <c r="W1585">
        <f>YEAR(Suoerstore_sales[[#This Row],[Order Date]])</f>
        <v>2015</v>
      </c>
      <c r="X1585" t="str">
        <f>"Q"&amp;ROUNDUP(MONTH(Suoerstore_sales[[#This Row],[Order Date]])/3,0)</f>
        <v>Q3</v>
      </c>
      <c r="Y1585">
        <f>MONTH(Suoerstore_sales[[#This Row],[Order Date]])</f>
        <v>8</v>
      </c>
    </row>
    <row r="1586" spans="1:25" x14ac:dyDescent="0.2">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t="str" cm="1">
        <f t="array" ref="V1586">_xlfn.IFS(Suoerstore_sales[[#This Row],[Discount]]&lt;=0.05,"0-5%",Suoerstore_sales[[#This Row],[Discount]]&lt;=0.1,"5-10%",Suoerstore_sales[[#This Row],[Discount]]&lt;=0.2,"10-20%",TRUE,"20%+")</f>
        <v>0-5%</v>
      </c>
      <c r="W1586">
        <f>YEAR(Suoerstore_sales[[#This Row],[Order Date]])</f>
        <v>2015</v>
      </c>
      <c r="X1586" t="str">
        <f>"Q"&amp;ROUNDUP(MONTH(Suoerstore_sales[[#This Row],[Order Date]])/3,0)</f>
        <v>Q3</v>
      </c>
      <c r="Y1586">
        <f>MONTH(Suoerstore_sales[[#This Row],[Order Date]])</f>
        <v>8</v>
      </c>
    </row>
    <row r="1587" spans="1:25" x14ac:dyDescent="0.2">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t="str" cm="1">
        <f t="array" ref="V1587">_xlfn.IFS(Suoerstore_sales[[#This Row],[Discount]]&lt;=0.05,"0-5%",Suoerstore_sales[[#This Row],[Discount]]&lt;=0.1,"5-10%",Suoerstore_sales[[#This Row],[Discount]]&lt;=0.2,"10-20%",TRUE,"20%+")</f>
        <v>0-5%</v>
      </c>
      <c r="W1587">
        <f>YEAR(Suoerstore_sales[[#This Row],[Order Date]])</f>
        <v>2015</v>
      </c>
      <c r="X1587" t="str">
        <f>"Q"&amp;ROUNDUP(MONTH(Suoerstore_sales[[#This Row],[Order Date]])/3,0)</f>
        <v>Q3</v>
      </c>
      <c r="Y1587">
        <f>MONTH(Suoerstore_sales[[#This Row],[Order Date]])</f>
        <v>8</v>
      </c>
    </row>
    <row r="1588" spans="1:25" x14ac:dyDescent="0.2">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t="str" cm="1">
        <f t="array" ref="V1588">_xlfn.IFS(Suoerstore_sales[[#This Row],[Discount]]&lt;=0.05,"0-5%",Suoerstore_sales[[#This Row],[Discount]]&lt;=0.1,"5-10%",Suoerstore_sales[[#This Row],[Discount]]&lt;=0.2,"10-20%",TRUE,"20%+")</f>
        <v>0-5%</v>
      </c>
      <c r="W1588">
        <f>YEAR(Suoerstore_sales[[#This Row],[Order Date]])</f>
        <v>2015</v>
      </c>
      <c r="X1588" t="str">
        <f>"Q"&amp;ROUNDUP(MONTH(Suoerstore_sales[[#This Row],[Order Date]])/3,0)</f>
        <v>Q3</v>
      </c>
      <c r="Y1588">
        <f>MONTH(Suoerstore_sales[[#This Row],[Order Date]])</f>
        <v>8</v>
      </c>
    </row>
    <row r="1589" spans="1:25" x14ac:dyDescent="0.2">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t="str" cm="1">
        <f t="array" ref="V1589">_xlfn.IFS(Suoerstore_sales[[#This Row],[Discount]]&lt;=0.05,"0-5%",Suoerstore_sales[[#This Row],[Discount]]&lt;=0.1,"5-10%",Suoerstore_sales[[#This Row],[Discount]]&lt;=0.2,"10-20%",TRUE,"20%+")</f>
        <v>0-5%</v>
      </c>
      <c r="W1589">
        <f>YEAR(Suoerstore_sales[[#This Row],[Order Date]])</f>
        <v>2015</v>
      </c>
      <c r="X1589" t="str">
        <f>"Q"&amp;ROUNDUP(MONTH(Suoerstore_sales[[#This Row],[Order Date]])/3,0)</f>
        <v>Q3</v>
      </c>
      <c r="Y1589">
        <f>MONTH(Suoerstore_sales[[#This Row],[Order Date]])</f>
        <v>8</v>
      </c>
    </row>
    <row r="1590" spans="1:25" x14ac:dyDescent="0.2">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t="str" cm="1">
        <f t="array" ref="V1590">_xlfn.IFS(Suoerstore_sales[[#This Row],[Discount]]&lt;=0.05,"0-5%",Suoerstore_sales[[#This Row],[Discount]]&lt;=0.1,"5-10%",Suoerstore_sales[[#This Row],[Discount]]&lt;=0.2,"10-20%",TRUE,"20%+")</f>
        <v>0-5%</v>
      </c>
      <c r="W1590">
        <f>YEAR(Suoerstore_sales[[#This Row],[Order Date]])</f>
        <v>2015</v>
      </c>
      <c r="X1590" t="str">
        <f>"Q"&amp;ROUNDUP(MONTH(Suoerstore_sales[[#This Row],[Order Date]])/3,0)</f>
        <v>Q3</v>
      </c>
      <c r="Y1590">
        <f>MONTH(Suoerstore_sales[[#This Row],[Order Date]])</f>
        <v>8</v>
      </c>
    </row>
    <row r="1591" spans="1:25" x14ac:dyDescent="0.2">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t="str" cm="1">
        <f t="array" ref="V1591">_xlfn.IFS(Suoerstore_sales[[#This Row],[Discount]]&lt;=0.05,"0-5%",Suoerstore_sales[[#This Row],[Discount]]&lt;=0.1,"5-10%",Suoerstore_sales[[#This Row],[Discount]]&lt;=0.2,"10-20%",TRUE,"20%+")</f>
        <v>0-5%</v>
      </c>
      <c r="W1591">
        <f>YEAR(Suoerstore_sales[[#This Row],[Order Date]])</f>
        <v>2016</v>
      </c>
      <c r="X1591" t="str">
        <f>"Q"&amp;ROUNDUP(MONTH(Suoerstore_sales[[#This Row],[Order Date]])/3,0)</f>
        <v>Q2</v>
      </c>
      <c r="Y1591">
        <f>MONTH(Suoerstore_sales[[#This Row],[Order Date]])</f>
        <v>5</v>
      </c>
    </row>
    <row r="1592" spans="1:25" x14ac:dyDescent="0.2">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t="str" cm="1">
        <f t="array" ref="V1592">_xlfn.IFS(Suoerstore_sales[[#This Row],[Discount]]&lt;=0.05,"0-5%",Suoerstore_sales[[#This Row],[Discount]]&lt;=0.1,"5-10%",Suoerstore_sales[[#This Row],[Discount]]&lt;=0.2,"10-20%",TRUE,"20%+")</f>
        <v>10-20%</v>
      </c>
      <c r="W1592">
        <f>YEAR(Suoerstore_sales[[#This Row],[Order Date]])</f>
        <v>2016</v>
      </c>
      <c r="X1592" t="str">
        <f>"Q"&amp;ROUNDUP(MONTH(Suoerstore_sales[[#This Row],[Order Date]])/3,0)</f>
        <v>Q2</v>
      </c>
      <c r="Y1592">
        <f>MONTH(Suoerstore_sales[[#This Row],[Order Date]])</f>
        <v>4</v>
      </c>
    </row>
    <row r="1593" spans="1:25" x14ac:dyDescent="0.2">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t="str" cm="1">
        <f t="array" ref="V1593">_xlfn.IFS(Suoerstore_sales[[#This Row],[Discount]]&lt;=0.05,"0-5%",Suoerstore_sales[[#This Row],[Discount]]&lt;=0.1,"5-10%",Suoerstore_sales[[#This Row],[Discount]]&lt;=0.2,"10-20%",TRUE,"20%+")</f>
        <v>10-20%</v>
      </c>
      <c r="W1593">
        <f>YEAR(Suoerstore_sales[[#This Row],[Order Date]])</f>
        <v>2016</v>
      </c>
      <c r="X1593" t="str">
        <f>"Q"&amp;ROUNDUP(MONTH(Suoerstore_sales[[#This Row],[Order Date]])/3,0)</f>
        <v>Q2</v>
      </c>
      <c r="Y1593">
        <f>MONTH(Suoerstore_sales[[#This Row],[Order Date]])</f>
        <v>4</v>
      </c>
    </row>
    <row r="1594" spans="1:25" x14ac:dyDescent="0.2">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t="str" cm="1">
        <f t="array" ref="V1594">_xlfn.IFS(Suoerstore_sales[[#This Row],[Discount]]&lt;=0.05,"0-5%",Suoerstore_sales[[#This Row],[Discount]]&lt;=0.1,"5-10%",Suoerstore_sales[[#This Row],[Discount]]&lt;=0.2,"10-20%",TRUE,"20%+")</f>
        <v>10-20%</v>
      </c>
      <c r="W1594">
        <f>YEAR(Suoerstore_sales[[#This Row],[Order Date]])</f>
        <v>2015</v>
      </c>
      <c r="X1594" t="str">
        <f>"Q"&amp;ROUNDUP(MONTH(Suoerstore_sales[[#This Row],[Order Date]])/3,0)</f>
        <v>Q2</v>
      </c>
      <c r="Y1594">
        <f>MONTH(Suoerstore_sales[[#This Row],[Order Date]])</f>
        <v>6</v>
      </c>
    </row>
    <row r="1595" spans="1:25" x14ac:dyDescent="0.2">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t="str" cm="1">
        <f t="array" ref="V1595">_xlfn.IFS(Suoerstore_sales[[#This Row],[Discount]]&lt;=0.05,"0-5%",Suoerstore_sales[[#This Row],[Discount]]&lt;=0.1,"5-10%",Suoerstore_sales[[#This Row],[Discount]]&lt;=0.2,"10-20%",TRUE,"20%+")</f>
        <v>0-5%</v>
      </c>
      <c r="W1595">
        <f>YEAR(Suoerstore_sales[[#This Row],[Order Date]])</f>
        <v>2014</v>
      </c>
      <c r="X1595" t="str">
        <f>"Q"&amp;ROUNDUP(MONTH(Suoerstore_sales[[#This Row],[Order Date]])/3,0)</f>
        <v>Q4</v>
      </c>
      <c r="Y1595">
        <f>MONTH(Suoerstore_sales[[#This Row],[Order Date]])</f>
        <v>10</v>
      </c>
    </row>
    <row r="1596" spans="1:25" x14ac:dyDescent="0.2">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t="str" cm="1">
        <f t="array" ref="V1596">_xlfn.IFS(Suoerstore_sales[[#This Row],[Discount]]&lt;=0.05,"0-5%",Suoerstore_sales[[#This Row],[Discount]]&lt;=0.1,"5-10%",Suoerstore_sales[[#This Row],[Discount]]&lt;=0.2,"10-20%",TRUE,"20%+")</f>
        <v>20%+</v>
      </c>
      <c r="W1596">
        <f>YEAR(Suoerstore_sales[[#This Row],[Order Date]])</f>
        <v>2015</v>
      </c>
      <c r="X1596" t="str">
        <f>"Q"&amp;ROUNDUP(MONTH(Suoerstore_sales[[#This Row],[Order Date]])/3,0)</f>
        <v>Q1</v>
      </c>
      <c r="Y1596">
        <f>MONTH(Suoerstore_sales[[#This Row],[Order Date]])</f>
        <v>3</v>
      </c>
    </row>
    <row r="1597" spans="1:25" x14ac:dyDescent="0.2">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t="str" cm="1">
        <f t="array" ref="V1597">_xlfn.IFS(Suoerstore_sales[[#This Row],[Discount]]&lt;=0.05,"0-5%",Suoerstore_sales[[#This Row],[Discount]]&lt;=0.1,"5-10%",Suoerstore_sales[[#This Row],[Discount]]&lt;=0.2,"10-20%",TRUE,"20%+")</f>
        <v>20%+</v>
      </c>
      <c r="W1597">
        <f>YEAR(Suoerstore_sales[[#This Row],[Order Date]])</f>
        <v>2017</v>
      </c>
      <c r="X1597" t="str">
        <f>"Q"&amp;ROUNDUP(MONTH(Suoerstore_sales[[#This Row],[Order Date]])/3,0)</f>
        <v>Q2</v>
      </c>
      <c r="Y1597">
        <f>MONTH(Suoerstore_sales[[#This Row],[Order Date]])</f>
        <v>5</v>
      </c>
    </row>
    <row r="1598" spans="1:25" x14ac:dyDescent="0.2">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t="str" cm="1">
        <f t="array" ref="V1598">_xlfn.IFS(Suoerstore_sales[[#This Row],[Discount]]&lt;=0.05,"0-5%",Suoerstore_sales[[#This Row],[Discount]]&lt;=0.1,"5-10%",Suoerstore_sales[[#This Row],[Discount]]&lt;=0.2,"10-20%",TRUE,"20%+")</f>
        <v>0-5%</v>
      </c>
      <c r="W1598">
        <f>YEAR(Suoerstore_sales[[#This Row],[Order Date]])</f>
        <v>2017</v>
      </c>
      <c r="X1598" t="str">
        <f>"Q"&amp;ROUNDUP(MONTH(Suoerstore_sales[[#This Row],[Order Date]])/3,0)</f>
        <v>Q4</v>
      </c>
      <c r="Y1598">
        <f>MONTH(Suoerstore_sales[[#This Row],[Order Date]])</f>
        <v>10</v>
      </c>
    </row>
    <row r="1599" spans="1:25" x14ac:dyDescent="0.2">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t="str" cm="1">
        <f t="array" ref="V1599">_xlfn.IFS(Suoerstore_sales[[#This Row],[Discount]]&lt;=0.05,"0-5%",Suoerstore_sales[[#This Row],[Discount]]&lt;=0.1,"5-10%",Suoerstore_sales[[#This Row],[Discount]]&lt;=0.2,"10-20%",TRUE,"20%+")</f>
        <v>10-20%</v>
      </c>
      <c r="W1599">
        <f>YEAR(Suoerstore_sales[[#This Row],[Order Date]])</f>
        <v>2017</v>
      </c>
      <c r="X1599" t="str">
        <f>"Q"&amp;ROUNDUP(MONTH(Suoerstore_sales[[#This Row],[Order Date]])/3,0)</f>
        <v>Q4</v>
      </c>
      <c r="Y1599">
        <f>MONTH(Suoerstore_sales[[#This Row],[Order Date]])</f>
        <v>11</v>
      </c>
    </row>
    <row r="1600" spans="1:25" x14ac:dyDescent="0.2">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t="str" cm="1">
        <f t="array" ref="V1600">_xlfn.IFS(Suoerstore_sales[[#This Row],[Discount]]&lt;=0.05,"0-5%",Suoerstore_sales[[#This Row],[Discount]]&lt;=0.1,"5-10%",Suoerstore_sales[[#This Row],[Discount]]&lt;=0.2,"10-20%",TRUE,"20%+")</f>
        <v>10-20%</v>
      </c>
      <c r="W1600">
        <f>YEAR(Suoerstore_sales[[#This Row],[Order Date]])</f>
        <v>2017</v>
      </c>
      <c r="X1600" t="str">
        <f>"Q"&amp;ROUNDUP(MONTH(Suoerstore_sales[[#This Row],[Order Date]])/3,0)</f>
        <v>Q4</v>
      </c>
      <c r="Y1600">
        <f>MONTH(Suoerstore_sales[[#This Row],[Order Date]])</f>
        <v>11</v>
      </c>
    </row>
    <row r="1601" spans="1:25" x14ac:dyDescent="0.2">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t="str" cm="1">
        <f t="array" ref="V1601">_xlfn.IFS(Suoerstore_sales[[#This Row],[Discount]]&lt;=0.05,"0-5%",Suoerstore_sales[[#This Row],[Discount]]&lt;=0.1,"5-10%",Suoerstore_sales[[#This Row],[Discount]]&lt;=0.2,"10-20%",TRUE,"20%+")</f>
        <v>10-20%</v>
      </c>
      <c r="W1601">
        <f>YEAR(Suoerstore_sales[[#This Row],[Order Date]])</f>
        <v>2017</v>
      </c>
      <c r="X1601" t="str">
        <f>"Q"&amp;ROUNDUP(MONTH(Suoerstore_sales[[#This Row],[Order Date]])/3,0)</f>
        <v>Q4</v>
      </c>
      <c r="Y1601">
        <f>MONTH(Suoerstore_sales[[#This Row],[Order Date]])</f>
        <v>11</v>
      </c>
    </row>
    <row r="1602" spans="1:25" x14ac:dyDescent="0.2">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t="str" cm="1">
        <f t="array" ref="V1602">_xlfn.IFS(Suoerstore_sales[[#This Row],[Discount]]&lt;=0.05,"0-5%",Suoerstore_sales[[#This Row],[Discount]]&lt;=0.1,"5-10%",Suoerstore_sales[[#This Row],[Discount]]&lt;=0.2,"10-20%",TRUE,"20%+")</f>
        <v>20%+</v>
      </c>
      <c r="W1602">
        <f>YEAR(Suoerstore_sales[[#This Row],[Order Date]])</f>
        <v>2017</v>
      </c>
      <c r="X1602" t="str">
        <f>"Q"&amp;ROUNDUP(MONTH(Suoerstore_sales[[#This Row],[Order Date]])/3,0)</f>
        <v>Q4</v>
      </c>
      <c r="Y1602">
        <f>MONTH(Suoerstore_sales[[#This Row],[Order Date]])</f>
        <v>11</v>
      </c>
    </row>
    <row r="1603" spans="1:25" x14ac:dyDescent="0.2">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t="str" cm="1">
        <f t="array" ref="V1603">_xlfn.IFS(Suoerstore_sales[[#This Row],[Discount]]&lt;=0.05,"0-5%",Suoerstore_sales[[#This Row],[Discount]]&lt;=0.1,"5-10%",Suoerstore_sales[[#This Row],[Discount]]&lt;=0.2,"10-20%",TRUE,"20%+")</f>
        <v>0-5%</v>
      </c>
      <c r="W1603">
        <f>YEAR(Suoerstore_sales[[#This Row],[Order Date]])</f>
        <v>2016</v>
      </c>
      <c r="X1603" t="str">
        <f>"Q"&amp;ROUNDUP(MONTH(Suoerstore_sales[[#This Row],[Order Date]])/3,0)</f>
        <v>Q2</v>
      </c>
      <c r="Y1603">
        <f>MONTH(Suoerstore_sales[[#This Row],[Order Date]])</f>
        <v>5</v>
      </c>
    </row>
    <row r="1604" spans="1:25" x14ac:dyDescent="0.2">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t="str" cm="1">
        <f t="array" ref="V1604">_xlfn.IFS(Suoerstore_sales[[#This Row],[Discount]]&lt;=0.05,"0-5%",Suoerstore_sales[[#This Row],[Discount]]&lt;=0.1,"5-10%",Suoerstore_sales[[#This Row],[Discount]]&lt;=0.2,"10-20%",TRUE,"20%+")</f>
        <v>10-20%</v>
      </c>
      <c r="W1604">
        <f>YEAR(Suoerstore_sales[[#This Row],[Order Date]])</f>
        <v>2016</v>
      </c>
      <c r="X1604" t="str">
        <f>"Q"&amp;ROUNDUP(MONTH(Suoerstore_sales[[#This Row],[Order Date]])/3,0)</f>
        <v>Q4</v>
      </c>
      <c r="Y1604">
        <f>MONTH(Suoerstore_sales[[#This Row],[Order Date]])</f>
        <v>12</v>
      </c>
    </row>
    <row r="1605" spans="1:25" x14ac:dyDescent="0.2">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t="str" cm="1">
        <f t="array" ref="V1605">_xlfn.IFS(Suoerstore_sales[[#This Row],[Discount]]&lt;=0.05,"0-5%",Suoerstore_sales[[#This Row],[Discount]]&lt;=0.1,"5-10%",Suoerstore_sales[[#This Row],[Discount]]&lt;=0.2,"10-20%",TRUE,"20%+")</f>
        <v>0-5%</v>
      </c>
      <c r="W1605">
        <f>YEAR(Suoerstore_sales[[#This Row],[Order Date]])</f>
        <v>2017</v>
      </c>
      <c r="X1605" t="str">
        <f>"Q"&amp;ROUNDUP(MONTH(Suoerstore_sales[[#This Row],[Order Date]])/3,0)</f>
        <v>Q4</v>
      </c>
      <c r="Y1605">
        <f>MONTH(Suoerstore_sales[[#This Row],[Order Date]])</f>
        <v>11</v>
      </c>
    </row>
    <row r="1606" spans="1:25" x14ac:dyDescent="0.2">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t="str" cm="1">
        <f t="array" ref="V1606">_xlfn.IFS(Suoerstore_sales[[#This Row],[Discount]]&lt;=0.05,"0-5%",Suoerstore_sales[[#This Row],[Discount]]&lt;=0.1,"5-10%",Suoerstore_sales[[#This Row],[Discount]]&lt;=0.2,"10-20%",TRUE,"20%+")</f>
        <v>10-20%</v>
      </c>
      <c r="W1606">
        <f>YEAR(Suoerstore_sales[[#This Row],[Order Date]])</f>
        <v>2016</v>
      </c>
      <c r="X1606" t="str">
        <f>"Q"&amp;ROUNDUP(MONTH(Suoerstore_sales[[#This Row],[Order Date]])/3,0)</f>
        <v>Q2</v>
      </c>
      <c r="Y1606">
        <f>MONTH(Suoerstore_sales[[#This Row],[Order Date]])</f>
        <v>4</v>
      </c>
    </row>
    <row r="1607" spans="1:25" x14ac:dyDescent="0.2">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t="str" cm="1">
        <f t="array" ref="V1607">_xlfn.IFS(Suoerstore_sales[[#This Row],[Discount]]&lt;=0.05,"0-5%",Suoerstore_sales[[#This Row],[Discount]]&lt;=0.1,"5-10%",Suoerstore_sales[[#This Row],[Discount]]&lt;=0.2,"10-20%",TRUE,"20%+")</f>
        <v>0-5%</v>
      </c>
      <c r="W1607">
        <f>YEAR(Suoerstore_sales[[#This Row],[Order Date]])</f>
        <v>2016</v>
      </c>
      <c r="X1607" t="str">
        <f>"Q"&amp;ROUNDUP(MONTH(Suoerstore_sales[[#This Row],[Order Date]])/3,0)</f>
        <v>Q2</v>
      </c>
      <c r="Y1607">
        <f>MONTH(Suoerstore_sales[[#This Row],[Order Date]])</f>
        <v>4</v>
      </c>
    </row>
    <row r="1608" spans="1:25" x14ac:dyDescent="0.2">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t="str" cm="1">
        <f t="array" ref="V1608">_xlfn.IFS(Suoerstore_sales[[#This Row],[Discount]]&lt;=0.05,"0-5%",Suoerstore_sales[[#This Row],[Discount]]&lt;=0.1,"5-10%",Suoerstore_sales[[#This Row],[Discount]]&lt;=0.2,"10-20%",TRUE,"20%+")</f>
        <v>0-5%</v>
      </c>
      <c r="W1608">
        <f>YEAR(Suoerstore_sales[[#This Row],[Order Date]])</f>
        <v>2016</v>
      </c>
      <c r="X1608" t="str">
        <f>"Q"&amp;ROUNDUP(MONTH(Suoerstore_sales[[#This Row],[Order Date]])/3,0)</f>
        <v>Q2</v>
      </c>
      <c r="Y1608">
        <f>MONTH(Suoerstore_sales[[#This Row],[Order Date]])</f>
        <v>4</v>
      </c>
    </row>
    <row r="1609" spans="1:25" x14ac:dyDescent="0.2">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t="str" cm="1">
        <f t="array" ref="V1609">_xlfn.IFS(Suoerstore_sales[[#This Row],[Discount]]&lt;=0.05,"0-5%",Suoerstore_sales[[#This Row],[Discount]]&lt;=0.1,"5-10%",Suoerstore_sales[[#This Row],[Discount]]&lt;=0.2,"10-20%",TRUE,"20%+")</f>
        <v>10-20%</v>
      </c>
      <c r="W1609">
        <f>YEAR(Suoerstore_sales[[#This Row],[Order Date]])</f>
        <v>2016</v>
      </c>
      <c r="X1609" t="str">
        <f>"Q"&amp;ROUNDUP(MONTH(Suoerstore_sales[[#This Row],[Order Date]])/3,0)</f>
        <v>Q2</v>
      </c>
      <c r="Y1609">
        <f>MONTH(Suoerstore_sales[[#This Row],[Order Date]])</f>
        <v>4</v>
      </c>
    </row>
    <row r="1610" spans="1:25" x14ac:dyDescent="0.2">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t="str" cm="1">
        <f t="array" ref="V1610">_xlfn.IFS(Suoerstore_sales[[#This Row],[Discount]]&lt;=0.05,"0-5%",Suoerstore_sales[[#This Row],[Discount]]&lt;=0.1,"5-10%",Suoerstore_sales[[#This Row],[Discount]]&lt;=0.2,"10-20%",TRUE,"20%+")</f>
        <v>0-5%</v>
      </c>
      <c r="W1610">
        <f>YEAR(Suoerstore_sales[[#This Row],[Order Date]])</f>
        <v>2016</v>
      </c>
      <c r="X1610" t="str">
        <f>"Q"&amp;ROUNDUP(MONTH(Suoerstore_sales[[#This Row],[Order Date]])/3,0)</f>
        <v>Q2</v>
      </c>
      <c r="Y1610">
        <f>MONTH(Suoerstore_sales[[#This Row],[Order Date]])</f>
        <v>4</v>
      </c>
    </row>
    <row r="1611" spans="1:25" x14ac:dyDescent="0.2">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t="str" cm="1">
        <f t="array" ref="V1611">_xlfn.IFS(Suoerstore_sales[[#This Row],[Discount]]&lt;=0.05,"0-5%",Suoerstore_sales[[#This Row],[Discount]]&lt;=0.1,"5-10%",Suoerstore_sales[[#This Row],[Discount]]&lt;=0.2,"10-20%",TRUE,"20%+")</f>
        <v>10-20%</v>
      </c>
      <c r="W1611">
        <f>YEAR(Suoerstore_sales[[#This Row],[Order Date]])</f>
        <v>2016</v>
      </c>
      <c r="X1611" t="str">
        <f>"Q"&amp;ROUNDUP(MONTH(Suoerstore_sales[[#This Row],[Order Date]])/3,0)</f>
        <v>Q2</v>
      </c>
      <c r="Y1611">
        <f>MONTH(Suoerstore_sales[[#This Row],[Order Date]])</f>
        <v>4</v>
      </c>
    </row>
    <row r="1612" spans="1:25" x14ac:dyDescent="0.2">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t="str" cm="1">
        <f t="array" ref="V1612">_xlfn.IFS(Suoerstore_sales[[#This Row],[Discount]]&lt;=0.05,"0-5%",Suoerstore_sales[[#This Row],[Discount]]&lt;=0.1,"5-10%",Suoerstore_sales[[#This Row],[Discount]]&lt;=0.2,"10-20%",TRUE,"20%+")</f>
        <v>10-20%</v>
      </c>
      <c r="W1612">
        <f>YEAR(Suoerstore_sales[[#This Row],[Order Date]])</f>
        <v>2014</v>
      </c>
      <c r="X1612" t="str">
        <f>"Q"&amp;ROUNDUP(MONTH(Suoerstore_sales[[#This Row],[Order Date]])/3,0)</f>
        <v>Q2</v>
      </c>
      <c r="Y1612">
        <f>MONTH(Suoerstore_sales[[#This Row],[Order Date]])</f>
        <v>5</v>
      </c>
    </row>
    <row r="1613" spans="1:25" x14ac:dyDescent="0.2">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t="str" cm="1">
        <f t="array" ref="V1613">_xlfn.IFS(Suoerstore_sales[[#This Row],[Discount]]&lt;=0.05,"0-5%",Suoerstore_sales[[#This Row],[Discount]]&lt;=0.1,"5-10%",Suoerstore_sales[[#This Row],[Discount]]&lt;=0.2,"10-20%",TRUE,"20%+")</f>
        <v>10-20%</v>
      </c>
      <c r="W1613">
        <f>YEAR(Suoerstore_sales[[#This Row],[Order Date]])</f>
        <v>2014</v>
      </c>
      <c r="X1613" t="str">
        <f>"Q"&amp;ROUNDUP(MONTH(Suoerstore_sales[[#This Row],[Order Date]])/3,0)</f>
        <v>Q2</v>
      </c>
      <c r="Y1613">
        <f>MONTH(Suoerstore_sales[[#This Row],[Order Date]])</f>
        <v>5</v>
      </c>
    </row>
    <row r="1614" spans="1:25" x14ac:dyDescent="0.2">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t="str" cm="1">
        <f t="array" ref="V1614">_xlfn.IFS(Suoerstore_sales[[#This Row],[Discount]]&lt;=0.05,"0-5%",Suoerstore_sales[[#This Row],[Discount]]&lt;=0.1,"5-10%",Suoerstore_sales[[#This Row],[Discount]]&lt;=0.2,"10-20%",TRUE,"20%+")</f>
        <v>10-20%</v>
      </c>
      <c r="W1614">
        <f>YEAR(Suoerstore_sales[[#This Row],[Order Date]])</f>
        <v>2014</v>
      </c>
      <c r="X1614" t="str">
        <f>"Q"&amp;ROUNDUP(MONTH(Suoerstore_sales[[#This Row],[Order Date]])/3,0)</f>
        <v>Q2</v>
      </c>
      <c r="Y1614">
        <f>MONTH(Suoerstore_sales[[#This Row],[Order Date]])</f>
        <v>5</v>
      </c>
    </row>
    <row r="1615" spans="1:25" x14ac:dyDescent="0.2">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t="str" cm="1">
        <f t="array" ref="V1615">_xlfn.IFS(Suoerstore_sales[[#This Row],[Discount]]&lt;=0.05,"0-5%",Suoerstore_sales[[#This Row],[Discount]]&lt;=0.1,"5-10%",Suoerstore_sales[[#This Row],[Discount]]&lt;=0.2,"10-20%",TRUE,"20%+")</f>
        <v>0-5%</v>
      </c>
      <c r="W1615">
        <f>YEAR(Suoerstore_sales[[#This Row],[Order Date]])</f>
        <v>2017</v>
      </c>
      <c r="X1615" t="str">
        <f>"Q"&amp;ROUNDUP(MONTH(Suoerstore_sales[[#This Row],[Order Date]])/3,0)</f>
        <v>Q4</v>
      </c>
      <c r="Y1615">
        <f>MONTH(Suoerstore_sales[[#This Row],[Order Date]])</f>
        <v>12</v>
      </c>
    </row>
    <row r="1616" spans="1:25" x14ac:dyDescent="0.2">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t="str" cm="1">
        <f t="array" ref="V1616">_xlfn.IFS(Suoerstore_sales[[#This Row],[Discount]]&lt;=0.05,"0-5%",Suoerstore_sales[[#This Row],[Discount]]&lt;=0.1,"5-10%",Suoerstore_sales[[#This Row],[Discount]]&lt;=0.2,"10-20%",TRUE,"20%+")</f>
        <v>10-20%</v>
      </c>
      <c r="W1616">
        <f>YEAR(Suoerstore_sales[[#This Row],[Order Date]])</f>
        <v>2016</v>
      </c>
      <c r="X1616" t="str">
        <f>"Q"&amp;ROUNDUP(MONTH(Suoerstore_sales[[#This Row],[Order Date]])/3,0)</f>
        <v>Q1</v>
      </c>
      <c r="Y1616">
        <f>MONTH(Suoerstore_sales[[#This Row],[Order Date]])</f>
        <v>3</v>
      </c>
    </row>
    <row r="1617" spans="1:25" x14ac:dyDescent="0.2">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t="str" cm="1">
        <f t="array" ref="V1617">_xlfn.IFS(Suoerstore_sales[[#This Row],[Discount]]&lt;=0.05,"0-5%",Suoerstore_sales[[#This Row],[Discount]]&lt;=0.1,"5-10%",Suoerstore_sales[[#This Row],[Discount]]&lt;=0.2,"10-20%",TRUE,"20%+")</f>
        <v>0-5%</v>
      </c>
      <c r="W1617">
        <f>YEAR(Suoerstore_sales[[#This Row],[Order Date]])</f>
        <v>2015</v>
      </c>
      <c r="X1617" t="str">
        <f>"Q"&amp;ROUNDUP(MONTH(Suoerstore_sales[[#This Row],[Order Date]])/3,0)</f>
        <v>Q3</v>
      </c>
      <c r="Y1617">
        <f>MONTH(Suoerstore_sales[[#This Row],[Order Date]])</f>
        <v>8</v>
      </c>
    </row>
    <row r="1618" spans="1:25" x14ac:dyDescent="0.2">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t="str" cm="1">
        <f t="array" ref="V1618">_xlfn.IFS(Suoerstore_sales[[#This Row],[Discount]]&lt;=0.05,"0-5%",Suoerstore_sales[[#This Row],[Discount]]&lt;=0.1,"5-10%",Suoerstore_sales[[#This Row],[Discount]]&lt;=0.2,"10-20%",TRUE,"20%+")</f>
        <v>0-5%</v>
      </c>
      <c r="W1618">
        <f>YEAR(Suoerstore_sales[[#This Row],[Order Date]])</f>
        <v>2015</v>
      </c>
      <c r="X1618" t="str">
        <f>"Q"&amp;ROUNDUP(MONTH(Suoerstore_sales[[#This Row],[Order Date]])/3,0)</f>
        <v>Q3</v>
      </c>
      <c r="Y1618">
        <f>MONTH(Suoerstore_sales[[#This Row],[Order Date]])</f>
        <v>8</v>
      </c>
    </row>
    <row r="1619" spans="1:25" x14ac:dyDescent="0.2">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t="str" cm="1">
        <f t="array" ref="V1619">_xlfn.IFS(Suoerstore_sales[[#This Row],[Discount]]&lt;=0.05,"0-5%",Suoerstore_sales[[#This Row],[Discount]]&lt;=0.1,"5-10%",Suoerstore_sales[[#This Row],[Discount]]&lt;=0.2,"10-20%",TRUE,"20%+")</f>
        <v>0-5%</v>
      </c>
      <c r="W1619">
        <f>YEAR(Suoerstore_sales[[#This Row],[Order Date]])</f>
        <v>2015</v>
      </c>
      <c r="X1619" t="str">
        <f>"Q"&amp;ROUNDUP(MONTH(Suoerstore_sales[[#This Row],[Order Date]])/3,0)</f>
        <v>Q3</v>
      </c>
      <c r="Y1619">
        <f>MONTH(Suoerstore_sales[[#This Row],[Order Date]])</f>
        <v>8</v>
      </c>
    </row>
    <row r="1620" spans="1:25" x14ac:dyDescent="0.2">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t="str" cm="1">
        <f t="array" ref="V1620">_xlfn.IFS(Suoerstore_sales[[#This Row],[Discount]]&lt;=0.05,"0-5%",Suoerstore_sales[[#This Row],[Discount]]&lt;=0.1,"5-10%",Suoerstore_sales[[#This Row],[Discount]]&lt;=0.2,"10-20%",TRUE,"20%+")</f>
        <v>0-5%</v>
      </c>
      <c r="W1620">
        <f>YEAR(Suoerstore_sales[[#This Row],[Order Date]])</f>
        <v>2016</v>
      </c>
      <c r="X1620" t="str">
        <f>"Q"&amp;ROUNDUP(MONTH(Suoerstore_sales[[#This Row],[Order Date]])/3,0)</f>
        <v>Q3</v>
      </c>
      <c r="Y1620">
        <f>MONTH(Suoerstore_sales[[#This Row],[Order Date]])</f>
        <v>9</v>
      </c>
    </row>
    <row r="1621" spans="1:25" x14ac:dyDescent="0.2">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t="str" cm="1">
        <f t="array" ref="V1621">_xlfn.IFS(Suoerstore_sales[[#This Row],[Discount]]&lt;=0.05,"0-5%",Suoerstore_sales[[#This Row],[Discount]]&lt;=0.1,"5-10%",Suoerstore_sales[[#This Row],[Discount]]&lt;=0.2,"10-20%",TRUE,"20%+")</f>
        <v>0-5%</v>
      </c>
      <c r="W1621">
        <f>YEAR(Suoerstore_sales[[#This Row],[Order Date]])</f>
        <v>2016</v>
      </c>
      <c r="X1621" t="str">
        <f>"Q"&amp;ROUNDUP(MONTH(Suoerstore_sales[[#This Row],[Order Date]])/3,0)</f>
        <v>Q3</v>
      </c>
      <c r="Y1621">
        <f>MONTH(Suoerstore_sales[[#This Row],[Order Date]])</f>
        <v>9</v>
      </c>
    </row>
    <row r="1622" spans="1:25" x14ac:dyDescent="0.2">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t="str" cm="1">
        <f t="array" ref="V1622">_xlfn.IFS(Suoerstore_sales[[#This Row],[Discount]]&lt;=0.05,"0-5%",Suoerstore_sales[[#This Row],[Discount]]&lt;=0.1,"5-10%",Suoerstore_sales[[#This Row],[Discount]]&lt;=0.2,"10-20%",TRUE,"20%+")</f>
        <v>0-5%</v>
      </c>
      <c r="W1622">
        <f>YEAR(Suoerstore_sales[[#This Row],[Order Date]])</f>
        <v>2017</v>
      </c>
      <c r="X1622" t="str">
        <f>"Q"&amp;ROUNDUP(MONTH(Suoerstore_sales[[#This Row],[Order Date]])/3,0)</f>
        <v>Q3</v>
      </c>
      <c r="Y1622">
        <f>MONTH(Suoerstore_sales[[#This Row],[Order Date]])</f>
        <v>7</v>
      </c>
    </row>
    <row r="1623" spans="1:25" x14ac:dyDescent="0.2">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t="str" cm="1">
        <f t="array" ref="V1623">_xlfn.IFS(Suoerstore_sales[[#This Row],[Discount]]&lt;=0.05,"0-5%",Suoerstore_sales[[#This Row],[Discount]]&lt;=0.1,"5-10%",Suoerstore_sales[[#This Row],[Discount]]&lt;=0.2,"10-20%",TRUE,"20%+")</f>
        <v>0-5%</v>
      </c>
      <c r="W1623">
        <f>YEAR(Suoerstore_sales[[#This Row],[Order Date]])</f>
        <v>2017</v>
      </c>
      <c r="X1623" t="str">
        <f>"Q"&amp;ROUNDUP(MONTH(Suoerstore_sales[[#This Row],[Order Date]])/3,0)</f>
        <v>Q3</v>
      </c>
      <c r="Y1623">
        <f>MONTH(Suoerstore_sales[[#This Row],[Order Date]])</f>
        <v>7</v>
      </c>
    </row>
    <row r="1624" spans="1:25" x14ac:dyDescent="0.2">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t="str" cm="1">
        <f t="array" ref="V1624">_xlfn.IFS(Suoerstore_sales[[#This Row],[Discount]]&lt;=0.05,"0-5%",Suoerstore_sales[[#This Row],[Discount]]&lt;=0.1,"5-10%",Suoerstore_sales[[#This Row],[Discount]]&lt;=0.2,"10-20%",TRUE,"20%+")</f>
        <v>10-20%</v>
      </c>
      <c r="W1624">
        <f>YEAR(Suoerstore_sales[[#This Row],[Order Date]])</f>
        <v>2017</v>
      </c>
      <c r="X1624" t="str">
        <f>"Q"&amp;ROUNDUP(MONTH(Suoerstore_sales[[#This Row],[Order Date]])/3,0)</f>
        <v>Q3</v>
      </c>
      <c r="Y1624">
        <f>MONTH(Suoerstore_sales[[#This Row],[Order Date]])</f>
        <v>7</v>
      </c>
    </row>
    <row r="1625" spans="1:25" x14ac:dyDescent="0.2">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t="str" cm="1">
        <f t="array" ref="V1625">_xlfn.IFS(Suoerstore_sales[[#This Row],[Discount]]&lt;=0.05,"0-5%",Suoerstore_sales[[#This Row],[Discount]]&lt;=0.1,"5-10%",Suoerstore_sales[[#This Row],[Discount]]&lt;=0.2,"10-20%",TRUE,"20%+")</f>
        <v>0-5%</v>
      </c>
      <c r="W1625">
        <f>YEAR(Suoerstore_sales[[#This Row],[Order Date]])</f>
        <v>2017</v>
      </c>
      <c r="X1625" t="str">
        <f>"Q"&amp;ROUNDUP(MONTH(Suoerstore_sales[[#This Row],[Order Date]])/3,0)</f>
        <v>Q3</v>
      </c>
      <c r="Y1625">
        <f>MONTH(Suoerstore_sales[[#This Row],[Order Date]])</f>
        <v>7</v>
      </c>
    </row>
    <row r="1626" spans="1:25" x14ac:dyDescent="0.2">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t="str" cm="1">
        <f t="array" ref="V1626">_xlfn.IFS(Suoerstore_sales[[#This Row],[Discount]]&lt;=0.05,"0-5%",Suoerstore_sales[[#This Row],[Discount]]&lt;=0.1,"5-10%",Suoerstore_sales[[#This Row],[Discount]]&lt;=0.2,"10-20%",TRUE,"20%+")</f>
        <v>10-20%</v>
      </c>
      <c r="W1626">
        <f>YEAR(Suoerstore_sales[[#This Row],[Order Date]])</f>
        <v>2015</v>
      </c>
      <c r="X1626" t="str">
        <f>"Q"&amp;ROUNDUP(MONTH(Suoerstore_sales[[#This Row],[Order Date]])/3,0)</f>
        <v>Q4</v>
      </c>
      <c r="Y1626">
        <f>MONTH(Suoerstore_sales[[#This Row],[Order Date]])</f>
        <v>12</v>
      </c>
    </row>
    <row r="1627" spans="1:25" x14ac:dyDescent="0.2">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t="str" cm="1">
        <f t="array" ref="V1627">_xlfn.IFS(Suoerstore_sales[[#This Row],[Discount]]&lt;=0.05,"0-5%",Suoerstore_sales[[#This Row],[Discount]]&lt;=0.1,"5-10%",Suoerstore_sales[[#This Row],[Discount]]&lt;=0.2,"10-20%",TRUE,"20%+")</f>
        <v>0-5%</v>
      </c>
      <c r="W1627">
        <f>YEAR(Suoerstore_sales[[#This Row],[Order Date]])</f>
        <v>2015</v>
      </c>
      <c r="X1627" t="str">
        <f>"Q"&amp;ROUNDUP(MONTH(Suoerstore_sales[[#This Row],[Order Date]])/3,0)</f>
        <v>Q4</v>
      </c>
      <c r="Y1627">
        <f>MONTH(Suoerstore_sales[[#This Row],[Order Date]])</f>
        <v>12</v>
      </c>
    </row>
    <row r="1628" spans="1:25" x14ac:dyDescent="0.2">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t="str" cm="1">
        <f t="array" ref="V1628">_xlfn.IFS(Suoerstore_sales[[#This Row],[Discount]]&lt;=0.05,"0-5%",Suoerstore_sales[[#This Row],[Discount]]&lt;=0.1,"5-10%",Suoerstore_sales[[#This Row],[Discount]]&lt;=0.2,"10-20%",TRUE,"20%+")</f>
        <v>0-5%</v>
      </c>
      <c r="W1628">
        <f>YEAR(Suoerstore_sales[[#This Row],[Order Date]])</f>
        <v>2015</v>
      </c>
      <c r="X1628" t="str">
        <f>"Q"&amp;ROUNDUP(MONTH(Suoerstore_sales[[#This Row],[Order Date]])/3,0)</f>
        <v>Q4</v>
      </c>
      <c r="Y1628">
        <f>MONTH(Suoerstore_sales[[#This Row],[Order Date]])</f>
        <v>11</v>
      </c>
    </row>
    <row r="1629" spans="1:25" x14ac:dyDescent="0.2">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t="str" cm="1">
        <f t="array" ref="V1629">_xlfn.IFS(Suoerstore_sales[[#This Row],[Discount]]&lt;=0.05,"0-5%",Suoerstore_sales[[#This Row],[Discount]]&lt;=0.1,"5-10%",Suoerstore_sales[[#This Row],[Discount]]&lt;=0.2,"10-20%",TRUE,"20%+")</f>
        <v>0-5%</v>
      </c>
      <c r="W1629">
        <f>YEAR(Suoerstore_sales[[#This Row],[Order Date]])</f>
        <v>2015</v>
      </c>
      <c r="X1629" t="str">
        <f>"Q"&amp;ROUNDUP(MONTH(Suoerstore_sales[[#This Row],[Order Date]])/3,0)</f>
        <v>Q3</v>
      </c>
      <c r="Y1629">
        <f>MONTH(Suoerstore_sales[[#This Row],[Order Date]])</f>
        <v>9</v>
      </c>
    </row>
    <row r="1630" spans="1:25" x14ac:dyDescent="0.2">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t="str" cm="1">
        <f t="array" ref="V1630">_xlfn.IFS(Suoerstore_sales[[#This Row],[Discount]]&lt;=0.05,"0-5%",Suoerstore_sales[[#This Row],[Discount]]&lt;=0.1,"5-10%",Suoerstore_sales[[#This Row],[Discount]]&lt;=0.2,"10-20%",TRUE,"20%+")</f>
        <v>10-20%</v>
      </c>
      <c r="W1630">
        <f>YEAR(Suoerstore_sales[[#This Row],[Order Date]])</f>
        <v>2017</v>
      </c>
      <c r="X1630" t="str">
        <f>"Q"&amp;ROUNDUP(MONTH(Suoerstore_sales[[#This Row],[Order Date]])/3,0)</f>
        <v>Q2</v>
      </c>
      <c r="Y1630">
        <f>MONTH(Suoerstore_sales[[#This Row],[Order Date]])</f>
        <v>6</v>
      </c>
    </row>
    <row r="1631" spans="1:25" x14ac:dyDescent="0.2">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t="str" cm="1">
        <f t="array" ref="V1631">_xlfn.IFS(Suoerstore_sales[[#This Row],[Discount]]&lt;=0.05,"0-5%",Suoerstore_sales[[#This Row],[Discount]]&lt;=0.1,"5-10%",Suoerstore_sales[[#This Row],[Discount]]&lt;=0.2,"10-20%",TRUE,"20%+")</f>
        <v>20%+</v>
      </c>
      <c r="W1631">
        <f>YEAR(Suoerstore_sales[[#This Row],[Order Date]])</f>
        <v>2017</v>
      </c>
      <c r="X1631" t="str">
        <f>"Q"&amp;ROUNDUP(MONTH(Suoerstore_sales[[#This Row],[Order Date]])/3,0)</f>
        <v>Q2</v>
      </c>
      <c r="Y1631">
        <f>MONTH(Suoerstore_sales[[#This Row],[Order Date]])</f>
        <v>6</v>
      </c>
    </row>
    <row r="1632" spans="1:25" x14ac:dyDescent="0.2">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t="str" cm="1">
        <f t="array" ref="V1632">_xlfn.IFS(Suoerstore_sales[[#This Row],[Discount]]&lt;=0.05,"0-5%",Suoerstore_sales[[#This Row],[Discount]]&lt;=0.1,"5-10%",Suoerstore_sales[[#This Row],[Discount]]&lt;=0.2,"10-20%",TRUE,"20%+")</f>
        <v>10-20%</v>
      </c>
      <c r="W1632">
        <f>YEAR(Suoerstore_sales[[#This Row],[Order Date]])</f>
        <v>2016</v>
      </c>
      <c r="X1632" t="str">
        <f>"Q"&amp;ROUNDUP(MONTH(Suoerstore_sales[[#This Row],[Order Date]])/3,0)</f>
        <v>Q2</v>
      </c>
      <c r="Y1632">
        <f>MONTH(Suoerstore_sales[[#This Row],[Order Date]])</f>
        <v>5</v>
      </c>
    </row>
    <row r="1633" spans="1:25" x14ac:dyDescent="0.2">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t="str" cm="1">
        <f t="array" ref="V1633">_xlfn.IFS(Suoerstore_sales[[#This Row],[Discount]]&lt;=0.05,"0-5%",Suoerstore_sales[[#This Row],[Discount]]&lt;=0.1,"5-10%",Suoerstore_sales[[#This Row],[Discount]]&lt;=0.2,"10-20%",TRUE,"20%+")</f>
        <v>10-20%</v>
      </c>
      <c r="W1633">
        <f>YEAR(Suoerstore_sales[[#This Row],[Order Date]])</f>
        <v>2016</v>
      </c>
      <c r="X1633" t="str">
        <f>"Q"&amp;ROUNDUP(MONTH(Suoerstore_sales[[#This Row],[Order Date]])/3,0)</f>
        <v>Q2</v>
      </c>
      <c r="Y1633">
        <f>MONTH(Suoerstore_sales[[#This Row],[Order Date]])</f>
        <v>5</v>
      </c>
    </row>
    <row r="1634" spans="1:25" x14ac:dyDescent="0.2">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t="str" cm="1">
        <f t="array" ref="V1634">_xlfn.IFS(Suoerstore_sales[[#This Row],[Discount]]&lt;=0.05,"0-5%",Suoerstore_sales[[#This Row],[Discount]]&lt;=0.1,"5-10%",Suoerstore_sales[[#This Row],[Discount]]&lt;=0.2,"10-20%",TRUE,"20%+")</f>
        <v>10-20%</v>
      </c>
      <c r="W1634">
        <f>YEAR(Suoerstore_sales[[#This Row],[Order Date]])</f>
        <v>2016</v>
      </c>
      <c r="X1634" t="str">
        <f>"Q"&amp;ROUNDUP(MONTH(Suoerstore_sales[[#This Row],[Order Date]])/3,0)</f>
        <v>Q2</v>
      </c>
      <c r="Y1634">
        <f>MONTH(Suoerstore_sales[[#This Row],[Order Date]])</f>
        <v>5</v>
      </c>
    </row>
    <row r="1635" spans="1:25" x14ac:dyDescent="0.2">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t="str" cm="1">
        <f t="array" ref="V1635">_xlfn.IFS(Suoerstore_sales[[#This Row],[Discount]]&lt;=0.05,"0-5%",Suoerstore_sales[[#This Row],[Discount]]&lt;=0.1,"5-10%",Suoerstore_sales[[#This Row],[Discount]]&lt;=0.2,"10-20%",TRUE,"20%+")</f>
        <v>10-20%</v>
      </c>
      <c r="W1635">
        <f>YEAR(Suoerstore_sales[[#This Row],[Order Date]])</f>
        <v>2016</v>
      </c>
      <c r="X1635" t="str">
        <f>"Q"&amp;ROUNDUP(MONTH(Suoerstore_sales[[#This Row],[Order Date]])/3,0)</f>
        <v>Q2</v>
      </c>
      <c r="Y1635">
        <f>MONTH(Suoerstore_sales[[#This Row],[Order Date]])</f>
        <v>5</v>
      </c>
    </row>
    <row r="1636" spans="1:25" x14ac:dyDescent="0.2">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t="str" cm="1">
        <f t="array" ref="V1636">_xlfn.IFS(Suoerstore_sales[[#This Row],[Discount]]&lt;=0.05,"0-5%",Suoerstore_sales[[#This Row],[Discount]]&lt;=0.1,"5-10%",Suoerstore_sales[[#This Row],[Discount]]&lt;=0.2,"10-20%",TRUE,"20%+")</f>
        <v>10-20%</v>
      </c>
      <c r="W1636">
        <f>YEAR(Suoerstore_sales[[#This Row],[Order Date]])</f>
        <v>2016</v>
      </c>
      <c r="X1636" t="str">
        <f>"Q"&amp;ROUNDUP(MONTH(Suoerstore_sales[[#This Row],[Order Date]])/3,0)</f>
        <v>Q2</v>
      </c>
      <c r="Y1636">
        <f>MONTH(Suoerstore_sales[[#This Row],[Order Date]])</f>
        <v>5</v>
      </c>
    </row>
    <row r="1637" spans="1:25" x14ac:dyDescent="0.2">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t="str" cm="1">
        <f t="array" ref="V1637">_xlfn.IFS(Suoerstore_sales[[#This Row],[Discount]]&lt;=0.05,"0-5%",Suoerstore_sales[[#This Row],[Discount]]&lt;=0.1,"5-10%",Suoerstore_sales[[#This Row],[Discount]]&lt;=0.2,"10-20%",TRUE,"20%+")</f>
        <v>10-20%</v>
      </c>
      <c r="W1637">
        <f>YEAR(Suoerstore_sales[[#This Row],[Order Date]])</f>
        <v>2014</v>
      </c>
      <c r="X1637" t="str">
        <f>"Q"&amp;ROUNDUP(MONTH(Suoerstore_sales[[#This Row],[Order Date]])/3,0)</f>
        <v>Q4</v>
      </c>
      <c r="Y1637">
        <f>MONTH(Suoerstore_sales[[#This Row],[Order Date]])</f>
        <v>11</v>
      </c>
    </row>
    <row r="1638" spans="1:25" x14ac:dyDescent="0.2">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t="str" cm="1">
        <f t="array" ref="V1638">_xlfn.IFS(Suoerstore_sales[[#This Row],[Discount]]&lt;=0.05,"0-5%",Suoerstore_sales[[#This Row],[Discount]]&lt;=0.1,"5-10%",Suoerstore_sales[[#This Row],[Discount]]&lt;=0.2,"10-20%",TRUE,"20%+")</f>
        <v>10-20%</v>
      </c>
      <c r="W1638">
        <f>YEAR(Suoerstore_sales[[#This Row],[Order Date]])</f>
        <v>2014</v>
      </c>
      <c r="X1638" t="str">
        <f>"Q"&amp;ROUNDUP(MONTH(Suoerstore_sales[[#This Row],[Order Date]])/3,0)</f>
        <v>Q4</v>
      </c>
      <c r="Y1638">
        <f>MONTH(Suoerstore_sales[[#This Row],[Order Date]])</f>
        <v>11</v>
      </c>
    </row>
    <row r="1639" spans="1:25" x14ac:dyDescent="0.2">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t="str" cm="1">
        <f t="array" ref="V1639">_xlfn.IFS(Suoerstore_sales[[#This Row],[Discount]]&lt;=0.05,"0-5%",Suoerstore_sales[[#This Row],[Discount]]&lt;=0.1,"5-10%",Suoerstore_sales[[#This Row],[Discount]]&lt;=0.2,"10-20%",TRUE,"20%+")</f>
        <v>10-20%</v>
      </c>
      <c r="W1639">
        <f>YEAR(Suoerstore_sales[[#This Row],[Order Date]])</f>
        <v>2014</v>
      </c>
      <c r="X1639" t="str">
        <f>"Q"&amp;ROUNDUP(MONTH(Suoerstore_sales[[#This Row],[Order Date]])/3,0)</f>
        <v>Q4</v>
      </c>
      <c r="Y1639">
        <f>MONTH(Suoerstore_sales[[#This Row],[Order Date]])</f>
        <v>11</v>
      </c>
    </row>
    <row r="1640" spans="1:25" x14ac:dyDescent="0.2">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t="str" cm="1">
        <f t="array" ref="V1640">_xlfn.IFS(Suoerstore_sales[[#This Row],[Discount]]&lt;=0.05,"0-5%",Suoerstore_sales[[#This Row],[Discount]]&lt;=0.1,"5-10%",Suoerstore_sales[[#This Row],[Discount]]&lt;=0.2,"10-20%",TRUE,"20%+")</f>
        <v>0-5%</v>
      </c>
      <c r="W1640">
        <f>YEAR(Suoerstore_sales[[#This Row],[Order Date]])</f>
        <v>2016</v>
      </c>
      <c r="X1640" t="str">
        <f>"Q"&amp;ROUNDUP(MONTH(Suoerstore_sales[[#This Row],[Order Date]])/3,0)</f>
        <v>Q2</v>
      </c>
      <c r="Y1640">
        <f>MONTH(Suoerstore_sales[[#This Row],[Order Date]])</f>
        <v>5</v>
      </c>
    </row>
    <row r="1641" spans="1:25" x14ac:dyDescent="0.2">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t="str" cm="1">
        <f t="array" ref="V1641">_xlfn.IFS(Suoerstore_sales[[#This Row],[Discount]]&lt;=0.05,"0-5%",Suoerstore_sales[[#This Row],[Discount]]&lt;=0.1,"5-10%",Suoerstore_sales[[#This Row],[Discount]]&lt;=0.2,"10-20%",TRUE,"20%+")</f>
        <v>0-5%</v>
      </c>
      <c r="W1641">
        <f>YEAR(Suoerstore_sales[[#This Row],[Order Date]])</f>
        <v>2016</v>
      </c>
      <c r="X1641" t="str">
        <f>"Q"&amp;ROUNDUP(MONTH(Suoerstore_sales[[#This Row],[Order Date]])/3,0)</f>
        <v>Q2</v>
      </c>
      <c r="Y1641">
        <f>MONTH(Suoerstore_sales[[#This Row],[Order Date]])</f>
        <v>5</v>
      </c>
    </row>
    <row r="1642" spans="1:25" x14ac:dyDescent="0.2">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t="str" cm="1">
        <f t="array" ref="V1642">_xlfn.IFS(Suoerstore_sales[[#This Row],[Discount]]&lt;=0.05,"0-5%",Suoerstore_sales[[#This Row],[Discount]]&lt;=0.1,"5-10%",Suoerstore_sales[[#This Row],[Discount]]&lt;=0.2,"10-20%",TRUE,"20%+")</f>
        <v>0-5%</v>
      </c>
      <c r="W1642">
        <f>YEAR(Suoerstore_sales[[#This Row],[Order Date]])</f>
        <v>2016</v>
      </c>
      <c r="X1642" t="str">
        <f>"Q"&amp;ROUNDUP(MONTH(Suoerstore_sales[[#This Row],[Order Date]])/3,0)</f>
        <v>Q2</v>
      </c>
      <c r="Y1642">
        <f>MONTH(Suoerstore_sales[[#This Row],[Order Date]])</f>
        <v>5</v>
      </c>
    </row>
    <row r="1643" spans="1:25" x14ac:dyDescent="0.2">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t="str" cm="1">
        <f t="array" ref="V1643">_xlfn.IFS(Suoerstore_sales[[#This Row],[Discount]]&lt;=0.05,"0-5%",Suoerstore_sales[[#This Row],[Discount]]&lt;=0.1,"5-10%",Suoerstore_sales[[#This Row],[Discount]]&lt;=0.2,"10-20%",TRUE,"20%+")</f>
        <v>0-5%</v>
      </c>
      <c r="W1643">
        <f>YEAR(Suoerstore_sales[[#This Row],[Order Date]])</f>
        <v>2016</v>
      </c>
      <c r="X1643" t="str">
        <f>"Q"&amp;ROUNDUP(MONTH(Suoerstore_sales[[#This Row],[Order Date]])/3,0)</f>
        <v>Q2</v>
      </c>
      <c r="Y1643">
        <f>MONTH(Suoerstore_sales[[#This Row],[Order Date]])</f>
        <v>5</v>
      </c>
    </row>
    <row r="1644" spans="1:25" x14ac:dyDescent="0.2">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t="str" cm="1">
        <f t="array" ref="V1644">_xlfn.IFS(Suoerstore_sales[[#This Row],[Discount]]&lt;=0.05,"0-5%",Suoerstore_sales[[#This Row],[Discount]]&lt;=0.1,"5-10%",Suoerstore_sales[[#This Row],[Discount]]&lt;=0.2,"10-20%",TRUE,"20%+")</f>
        <v>10-20%</v>
      </c>
      <c r="W1644">
        <f>YEAR(Suoerstore_sales[[#This Row],[Order Date]])</f>
        <v>2014</v>
      </c>
      <c r="X1644" t="str">
        <f>"Q"&amp;ROUNDUP(MONTH(Suoerstore_sales[[#This Row],[Order Date]])/3,0)</f>
        <v>Q4</v>
      </c>
      <c r="Y1644">
        <f>MONTH(Suoerstore_sales[[#This Row],[Order Date]])</f>
        <v>11</v>
      </c>
    </row>
    <row r="1645" spans="1:25" x14ac:dyDescent="0.2">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t="str" cm="1">
        <f t="array" ref="V1645">_xlfn.IFS(Suoerstore_sales[[#This Row],[Discount]]&lt;=0.05,"0-5%",Suoerstore_sales[[#This Row],[Discount]]&lt;=0.1,"5-10%",Suoerstore_sales[[#This Row],[Discount]]&lt;=0.2,"10-20%",TRUE,"20%+")</f>
        <v>0-5%</v>
      </c>
      <c r="W1645">
        <f>YEAR(Suoerstore_sales[[#This Row],[Order Date]])</f>
        <v>2015</v>
      </c>
      <c r="X1645" t="str">
        <f>"Q"&amp;ROUNDUP(MONTH(Suoerstore_sales[[#This Row],[Order Date]])/3,0)</f>
        <v>Q1</v>
      </c>
      <c r="Y1645">
        <f>MONTH(Suoerstore_sales[[#This Row],[Order Date]])</f>
        <v>3</v>
      </c>
    </row>
    <row r="1646" spans="1:25" x14ac:dyDescent="0.2">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t="str" cm="1">
        <f t="array" ref="V1646">_xlfn.IFS(Suoerstore_sales[[#This Row],[Discount]]&lt;=0.05,"0-5%",Suoerstore_sales[[#This Row],[Discount]]&lt;=0.1,"5-10%",Suoerstore_sales[[#This Row],[Discount]]&lt;=0.2,"10-20%",TRUE,"20%+")</f>
        <v>0-5%</v>
      </c>
      <c r="W1646">
        <f>YEAR(Suoerstore_sales[[#This Row],[Order Date]])</f>
        <v>2015</v>
      </c>
      <c r="X1646" t="str">
        <f>"Q"&amp;ROUNDUP(MONTH(Suoerstore_sales[[#This Row],[Order Date]])/3,0)</f>
        <v>Q1</v>
      </c>
      <c r="Y1646">
        <f>MONTH(Suoerstore_sales[[#This Row],[Order Date]])</f>
        <v>3</v>
      </c>
    </row>
    <row r="1647" spans="1:25" x14ac:dyDescent="0.2">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t="str" cm="1">
        <f t="array" ref="V1647">_xlfn.IFS(Suoerstore_sales[[#This Row],[Discount]]&lt;=0.05,"0-5%",Suoerstore_sales[[#This Row],[Discount]]&lt;=0.1,"5-10%",Suoerstore_sales[[#This Row],[Discount]]&lt;=0.2,"10-20%",TRUE,"20%+")</f>
        <v>0-5%</v>
      </c>
      <c r="W1647">
        <f>YEAR(Suoerstore_sales[[#This Row],[Order Date]])</f>
        <v>2015</v>
      </c>
      <c r="X1647" t="str">
        <f>"Q"&amp;ROUNDUP(MONTH(Suoerstore_sales[[#This Row],[Order Date]])/3,0)</f>
        <v>Q1</v>
      </c>
      <c r="Y1647">
        <f>MONTH(Suoerstore_sales[[#This Row],[Order Date]])</f>
        <v>3</v>
      </c>
    </row>
    <row r="1648" spans="1:25" x14ac:dyDescent="0.2">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t="str" cm="1">
        <f t="array" ref="V1648">_xlfn.IFS(Suoerstore_sales[[#This Row],[Discount]]&lt;=0.05,"0-5%",Suoerstore_sales[[#This Row],[Discount]]&lt;=0.1,"5-10%",Suoerstore_sales[[#This Row],[Discount]]&lt;=0.2,"10-20%",TRUE,"20%+")</f>
        <v>10-20%</v>
      </c>
      <c r="W1648">
        <f>YEAR(Suoerstore_sales[[#This Row],[Order Date]])</f>
        <v>2015</v>
      </c>
      <c r="X1648" t="str">
        <f>"Q"&amp;ROUNDUP(MONTH(Suoerstore_sales[[#This Row],[Order Date]])/3,0)</f>
        <v>Q4</v>
      </c>
      <c r="Y1648">
        <f>MONTH(Suoerstore_sales[[#This Row],[Order Date]])</f>
        <v>11</v>
      </c>
    </row>
    <row r="1649" spans="1:25" x14ac:dyDescent="0.2">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t="str" cm="1">
        <f t="array" ref="V1649">_xlfn.IFS(Suoerstore_sales[[#This Row],[Discount]]&lt;=0.05,"0-5%",Suoerstore_sales[[#This Row],[Discount]]&lt;=0.1,"5-10%",Suoerstore_sales[[#This Row],[Discount]]&lt;=0.2,"10-20%",TRUE,"20%+")</f>
        <v>10-20%</v>
      </c>
      <c r="W1649">
        <f>YEAR(Suoerstore_sales[[#This Row],[Order Date]])</f>
        <v>2015</v>
      </c>
      <c r="X1649" t="str">
        <f>"Q"&amp;ROUNDUP(MONTH(Suoerstore_sales[[#This Row],[Order Date]])/3,0)</f>
        <v>Q4</v>
      </c>
      <c r="Y1649">
        <f>MONTH(Suoerstore_sales[[#This Row],[Order Date]])</f>
        <v>11</v>
      </c>
    </row>
    <row r="1650" spans="1:25" x14ac:dyDescent="0.2">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t="str" cm="1">
        <f t="array" ref="V1650">_xlfn.IFS(Suoerstore_sales[[#This Row],[Discount]]&lt;=0.05,"0-5%",Suoerstore_sales[[#This Row],[Discount]]&lt;=0.1,"5-10%",Suoerstore_sales[[#This Row],[Discount]]&lt;=0.2,"10-20%",TRUE,"20%+")</f>
        <v>20%+</v>
      </c>
      <c r="W1650">
        <f>YEAR(Suoerstore_sales[[#This Row],[Order Date]])</f>
        <v>2015</v>
      </c>
      <c r="X1650" t="str">
        <f>"Q"&amp;ROUNDUP(MONTH(Suoerstore_sales[[#This Row],[Order Date]])/3,0)</f>
        <v>Q3</v>
      </c>
      <c r="Y1650">
        <f>MONTH(Suoerstore_sales[[#This Row],[Order Date]])</f>
        <v>9</v>
      </c>
    </row>
    <row r="1651" spans="1:25" x14ac:dyDescent="0.2">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t="str" cm="1">
        <f t="array" ref="V1651">_xlfn.IFS(Suoerstore_sales[[#This Row],[Discount]]&lt;=0.05,"0-5%",Suoerstore_sales[[#This Row],[Discount]]&lt;=0.1,"5-10%",Suoerstore_sales[[#This Row],[Discount]]&lt;=0.2,"10-20%",TRUE,"20%+")</f>
        <v>20%+</v>
      </c>
      <c r="W1651">
        <f>YEAR(Suoerstore_sales[[#This Row],[Order Date]])</f>
        <v>2015</v>
      </c>
      <c r="X1651" t="str">
        <f>"Q"&amp;ROUNDUP(MONTH(Suoerstore_sales[[#This Row],[Order Date]])/3,0)</f>
        <v>Q3</v>
      </c>
      <c r="Y1651">
        <f>MONTH(Suoerstore_sales[[#This Row],[Order Date]])</f>
        <v>9</v>
      </c>
    </row>
    <row r="1652" spans="1:25" x14ac:dyDescent="0.2">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t="str" cm="1">
        <f t="array" ref="V1652">_xlfn.IFS(Suoerstore_sales[[#This Row],[Discount]]&lt;=0.05,"0-5%",Suoerstore_sales[[#This Row],[Discount]]&lt;=0.1,"5-10%",Suoerstore_sales[[#This Row],[Discount]]&lt;=0.2,"10-20%",TRUE,"20%+")</f>
        <v>0-5%</v>
      </c>
      <c r="W1652">
        <f>YEAR(Suoerstore_sales[[#This Row],[Order Date]])</f>
        <v>2014</v>
      </c>
      <c r="X1652" t="str">
        <f>"Q"&amp;ROUNDUP(MONTH(Suoerstore_sales[[#This Row],[Order Date]])/3,0)</f>
        <v>Q3</v>
      </c>
      <c r="Y1652">
        <f>MONTH(Suoerstore_sales[[#This Row],[Order Date]])</f>
        <v>8</v>
      </c>
    </row>
    <row r="1653" spans="1:25" x14ac:dyDescent="0.2">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t="str" cm="1">
        <f t="array" ref="V1653">_xlfn.IFS(Suoerstore_sales[[#This Row],[Discount]]&lt;=0.05,"0-5%",Suoerstore_sales[[#This Row],[Discount]]&lt;=0.1,"5-10%",Suoerstore_sales[[#This Row],[Discount]]&lt;=0.2,"10-20%",TRUE,"20%+")</f>
        <v>0-5%</v>
      </c>
      <c r="W1653">
        <f>YEAR(Suoerstore_sales[[#This Row],[Order Date]])</f>
        <v>2014</v>
      </c>
      <c r="X1653" t="str">
        <f>"Q"&amp;ROUNDUP(MONTH(Suoerstore_sales[[#This Row],[Order Date]])/3,0)</f>
        <v>Q3</v>
      </c>
      <c r="Y1653">
        <f>MONTH(Suoerstore_sales[[#This Row],[Order Date]])</f>
        <v>8</v>
      </c>
    </row>
    <row r="1654" spans="1:25" x14ac:dyDescent="0.2">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t="str" cm="1">
        <f t="array" ref="V1654">_xlfn.IFS(Suoerstore_sales[[#This Row],[Discount]]&lt;=0.05,"0-5%",Suoerstore_sales[[#This Row],[Discount]]&lt;=0.1,"5-10%",Suoerstore_sales[[#This Row],[Discount]]&lt;=0.2,"10-20%",TRUE,"20%+")</f>
        <v>0-5%</v>
      </c>
      <c r="W1654">
        <f>YEAR(Suoerstore_sales[[#This Row],[Order Date]])</f>
        <v>2017</v>
      </c>
      <c r="X1654" t="str">
        <f>"Q"&amp;ROUNDUP(MONTH(Suoerstore_sales[[#This Row],[Order Date]])/3,0)</f>
        <v>Q4</v>
      </c>
      <c r="Y1654">
        <f>MONTH(Suoerstore_sales[[#This Row],[Order Date]])</f>
        <v>11</v>
      </c>
    </row>
    <row r="1655" spans="1:25" x14ac:dyDescent="0.2">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t="str" cm="1">
        <f t="array" ref="V1655">_xlfn.IFS(Suoerstore_sales[[#This Row],[Discount]]&lt;=0.05,"0-5%",Suoerstore_sales[[#This Row],[Discount]]&lt;=0.1,"5-10%",Suoerstore_sales[[#This Row],[Discount]]&lt;=0.2,"10-20%",TRUE,"20%+")</f>
        <v>0-5%</v>
      </c>
      <c r="W1655">
        <f>YEAR(Suoerstore_sales[[#This Row],[Order Date]])</f>
        <v>2017</v>
      </c>
      <c r="X1655" t="str">
        <f>"Q"&amp;ROUNDUP(MONTH(Suoerstore_sales[[#This Row],[Order Date]])/3,0)</f>
        <v>Q4</v>
      </c>
      <c r="Y1655">
        <f>MONTH(Suoerstore_sales[[#This Row],[Order Date]])</f>
        <v>11</v>
      </c>
    </row>
    <row r="1656" spans="1:25" x14ac:dyDescent="0.2">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t="str" cm="1">
        <f t="array" ref="V1656">_xlfn.IFS(Suoerstore_sales[[#This Row],[Discount]]&lt;=0.05,"0-5%",Suoerstore_sales[[#This Row],[Discount]]&lt;=0.1,"5-10%",Suoerstore_sales[[#This Row],[Discount]]&lt;=0.2,"10-20%",TRUE,"20%+")</f>
        <v>0-5%</v>
      </c>
      <c r="W1656">
        <f>YEAR(Suoerstore_sales[[#This Row],[Order Date]])</f>
        <v>2017</v>
      </c>
      <c r="X1656" t="str">
        <f>"Q"&amp;ROUNDUP(MONTH(Suoerstore_sales[[#This Row],[Order Date]])/3,0)</f>
        <v>Q4</v>
      </c>
      <c r="Y1656">
        <f>MONTH(Suoerstore_sales[[#This Row],[Order Date]])</f>
        <v>11</v>
      </c>
    </row>
    <row r="1657" spans="1:25" x14ac:dyDescent="0.2">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t="str" cm="1">
        <f t="array" ref="V1657">_xlfn.IFS(Suoerstore_sales[[#This Row],[Discount]]&lt;=0.05,"0-5%",Suoerstore_sales[[#This Row],[Discount]]&lt;=0.1,"5-10%",Suoerstore_sales[[#This Row],[Discount]]&lt;=0.2,"10-20%",TRUE,"20%+")</f>
        <v>10-20%</v>
      </c>
      <c r="W1657">
        <f>YEAR(Suoerstore_sales[[#This Row],[Order Date]])</f>
        <v>2017</v>
      </c>
      <c r="X1657" t="str">
        <f>"Q"&amp;ROUNDUP(MONTH(Suoerstore_sales[[#This Row],[Order Date]])/3,0)</f>
        <v>Q4</v>
      </c>
      <c r="Y1657">
        <f>MONTH(Suoerstore_sales[[#This Row],[Order Date]])</f>
        <v>11</v>
      </c>
    </row>
    <row r="1658" spans="1:25" x14ac:dyDescent="0.2">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t="str" cm="1">
        <f t="array" ref="V1658">_xlfn.IFS(Suoerstore_sales[[#This Row],[Discount]]&lt;=0.05,"0-5%",Suoerstore_sales[[#This Row],[Discount]]&lt;=0.1,"5-10%",Suoerstore_sales[[#This Row],[Discount]]&lt;=0.2,"10-20%",TRUE,"20%+")</f>
        <v>0-5%</v>
      </c>
      <c r="W1658">
        <f>YEAR(Suoerstore_sales[[#This Row],[Order Date]])</f>
        <v>2017</v>
      </c>
      <c r="X1658" t="str">
        <f>"Q"&amp;ROUNDUP(MONTH(Suoerstore_sales[[#This Row],[Order Date]])/3,0)</f>
        <v>Q4</v>
      </c>
      <c r="Y1658">
        <f>MONTH(Suoerstore_sales[[#This Row],[Order Date]])</f>
        <v>11</v>
      </c>
    </row>
    <row r="1659" spans="1:25" x14ac:dyDescent="0.2">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t="str" cm="1">
        <f t="array" ref="V1659">_xlfn.IFS(Suoerstore_sales[[#This Row],[Discount]]&lt;=0.05,"0-5%",Suoerstore_sales[[#This Row],[Discount]]&lt;=0.1,"5-10%",Suoerstore_sales[[#This Row],[Discount]]&lt;=0.2,"10-20%",TRUE,"20%+")</f>
        <v>0-5%</v>
      </c>
      <c r="W1659">
        <f>YEAR(Suoerstore_sales[[#This Row],[Order Date]])</f>
        <v>2014</v>
      </c>
      <c r="X1659" t="str">
        <f>"Q"&amp;ROUNDUP(MONTH(Suoerstore_sales[[#This Row],[Order Date]])/3,0)</f>
        <v>Q2</v>
      </c>
      <c r="Y1659">
        <f>MONTH(Suoerstore_sales[[#This Row],[Order Date]])</f>
        <v>5</v>
      </c>
    </row>
    <row r="1660" spans="1:25" x14ac:dyDescent="0.2">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t="str" cm="1">
        <f t="array" ref="V1660">_xlfn.IFS(Suoerstore_sales[[#This Row],[Discount]]&lt;=0.05,"0-5%",Suoerstore_sales[[#This Row],[Discount]]&lt;=0.1,"5-10%",Suoerstore_sales[[#This Row],[Discount]]&lt;=0.2,"10-20%",TRUE,"20%+")</f>
        <v>10-20%</v>
      </c>
      <c r="W1660">
        <f>YEAR(Suoerstore_sales[[#This Row],[Order Date]])</f>
        <v>2017</v>
      </c>
      <c r="X1660" t="str">
        <f>"Q"&amp;ROUNDUP(MONTH(Suoerstore_sales[[#This Row],[Order Date]])/3,0)</f>
        <v>Q1</v>
      </c>
      <c r="Y1660">
        <f>MONTH(Suoerstore_sales[[#This Row],[Order Date]])</f>
        <v>1</v>
      </c>
    </row>
    <row r="1661" spans="1:25" x14ac:dyDescent="0.2">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t="str" cm="1">
        <f t="array" ref="V1661">_xlfn.IFS(Suoerstore_sales[[#This Row],[Discount]]&lt;=0.05,"0-5%",Suoerstore_sales[[#This Row],[Discount]]&lt;=0.1,"5-10%",Suoerstore_sales[[#This Row],[Discount]]&lt;=0.2,"10-20%",TRUE,"20%+")</f>
        <v>10-20%</v>
      </c>
      <c r="W1661">
        <f>YEAR(Suoerstore_sales[[#This Row],[Order Date]])</f>
        <v>2017</v>
      </c>
      <c r="X1661" t="str">
        <f>"Q"&amp;ROUNDUP(MONTH(Suoerstore_sales[[#This Row],[Order Date]])/3,0)</f>
        <v>Q4</v>
      </c>
      <c r="Y1661">
        <f>MONTH(Suoerstore_sales[[#This Row],[Order Date]])</f>
        <v>10</v>
      </c>
    </row>
    <row r="1662" spans="1:25" x14ac:dyDescent="0.2">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t="str" cm="1">
        <f t="array" ref="V1662">_xlfn.IFS(Suoerstore_sales[[#This Row],[Discount]]&lt;=0.05,"0-5%",Suoerstore_sales[[#This Row],[Discount]]&lt;=0.1,"5-10%",Suoerstore_sales[[#This Row],[Discount]]&lt;=0.2,"10-20%",TRUE,"20%+")</f>
        <v>10-20%</v>
      </c>
      <c r="W1662">
        <f>YEAR(Suoerstore_sales[[#This Row],[Order Date]])</f>
        <v>2017</v>
      </c>
      <c r="X1662" t="str">
        <f>"Q"&amp;ROUNDUP(MONTH(Suoerstore_sales[[#This Row],[Order Date]])/3,0)</f>
        <v>Q4</v>
      </c>
      <c r="Y1662">
        <f>MONTH(Suoerstore_sales[[#This Row],[Order Date]])</f>
        <v>10</v>
      </c>
    </row>
    <row r="1663" spans="1:25" x14ac:dyDescent="0.2">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t="str" cm="1">
        <f t="array" ref="V1663">_xlfn.IFS(Suoerstore_sales[[#This Row],[Discount]]&lt;=0.05,"0-5%",Suoerstore_sales[[#This Row],[Discount]]&lt;=0.1,"5-10%",Suoerstore_sales[[#This Row],[Discount]]&lt;=0.2,"10-20%",TRUE,"20%+")</f>
        <v>20%+</v>
      </c>
      <c r="W1663">
        <f>YEAR(Suoerstore_sales[[#This Row],[Order Date]])</f>
        <v>2017</v>
      </c>
      <c r="X1663" t="str">
        <f>"Q"&amp;ROUNDUP(MONTH(Suoerstore_sales[[#This Row],[Order Date]])/3,0)</f>
        <v>Q2</v>
      </c>
      <c r="Y1663">
        <f>MONTH(Suoerstore_sales[[#This Row],[Order Date]])</f>
        <v>4</v>
      </c>
    </row>
    <row r="1664" spans="1:25" x14ac:dyDescent="0.2">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t="str" cm="1">
        <f t="array" ref="V1664">_xlfn.IFS(Suoerstore_sales[[#This Row],[Discount]]&lt;=0.05,"0-5%",Suoerstore_sales[[#This Row],[Discount]]&lt;=0.1,"5-10%",Suoerstore_sales[[#This Row],[Discount]]&lt;=0.2,"10-20%",TRUE,"20%+")</f>
        <v>20%+</v>
      </c>
      <c r="W1664">
        <f>YEAR(Suoerstore_sales[[#This Row],[Order Date]])</f>
        <v>2017</v>
      </c>
      <c r="X1664" t="str">
        <f>"Q"&amp;ROUNDUP(MONTH(Suoerstore_sales[[#This Row],[Order Date]])/3,0)</f>
        <v>Q2</v>
      </c>
      <c r="Y1664">
        <f>MONTH(Suoerstore_sales[[#This Row],[Order Date]])</f>
        <v>4</v>
      </c>
    </row>
    <row r="1665" spans="1:25" x14ac:dyDescent="0.2">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t="str" cm="1">
        <f t="array" ref="V1665">_xlfn.IFS(Suoerstore_sales[[#This Row],[Discount]]&lt;=0.05,"0-5%",Suoerstore_sales[[#This Row],[Discount]]&lt;=0.1,"5-10%",Suoerstore_sales[[#This Row],[Discount]]&lt;=0.2,"10-20%",TRUE,"20%+")</f>
        <v>10-20%</v>
      </c>
      <c r="W1665">
        <f>YEAR(Suoerstore_sales[[#This Row],[Order Date]])</f>
        <v>2016</v>
      </c>
      <c r="X1665" t="str">
        <f>"Q"&amp;ROUNDUP(MONTH(Suoerstore_sales[[#This Row],[Order Date]])/3,0)</f>
        <v>Q4</v>
      </c>
      <c r="Y1665">
        <f>MONTH(Suoerstore_sales[[#This Row],[Order Date]])</f>
        <v>11</v>
      </c>
    </row>
    <row r="1666" spans="1:25" x14ac:dyDescent="0.2">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t="str" cm="1">
        <f t="array" ref="V1666">_xlfn.IFS(Suoerstore_sales[[#This Row],[Discount]]&lt;=0.05,"0-5%",Suoerstore_sales[[#This Row],[Discount]]&lt;=0.1,"5-10%",Suoerstore_sales[[#This Row],[Discount]]&lt;=0.2,"10-20%",TRUE,"20%+")</f>
        <v>10-20%</v>
      </c>
      <c r="W1666">
        <f>YEAR(Suoerstore_sales[[#This Row],[Order Date]])</f>
        <v>2016</v>
      </c>
      <c r="X1666" t="str">
        <f>"Q"&amp;ROUNDUP(MONTH(Suoerstore_sales[[#This Row],[Order Date]])/3,0)</f>
        <v>Q4</v>
      </c>
      <c r="Y1666">
        <f>MONTH(Suoerstore_sales[[#This Row],[Order Date]])</f>
        <v>11</v>
      </c>
    </row>
    <row r="1667" spans="1:25" x14ac:dyDescent="0.2">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t="str" cm="1">
        <f t="array" ref="V1667">_xlfn.IFS(Suoerstore_sales[[#This Row],[Discount]]&lt;=0.05,"0-5%",Suoerstore_sales[[#This Row],[Discount]]&lt;=0.1,"5-10%",Suoerstore_sales[[#This Row],[Discount]]&lt;=0.2,"10-20%",TRUE,"20%+")</f>
        <v>10-20%</v>
      </c>
      <c r="W1667">
        <f>YEAR(Suoerstore_sales[[#This Row],[Order Date]])</f>
        <v>2016</v>
      </c>
      <c r="X1667" t="str">
        <f>"Q"&amp;ROUNDUP(MONTH(Suoerstore_sales[[#This Row],[Order Date]])/3,0)</f>
        <v>Q4</v>
      </c>
      <c r="Y1667">
        <f>MONTH(Suoerstore_sales[[#This Row],[Order Date]])</f>
        <v>11</v>
      </c>
    </row>
    <row r="1668" spans="1:25" x14ac:dyDescent="0.2">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t="str" cm="1">
        <f t="array" ref="V1668">_xlfn.IFS(Suoerstore_sales[[#This Row],[Discount]]&lt;=0.05,"0-5%",Suoerstore_sales[[#This Row],[Discount]]&lt;=0.1,"5-10%",Suoerstore_sales[[#This Row],[Discount]]&lt;=0.2,"10-20%",TRUE,"20%+")</f>
        <v>10-20%</v>
      </c>
      <c r="W1668">
        <f>YEAR(Suoerstore_sales[[#This Row],[Order Date]])</f>
        <v>2016</v>
      </c>
      <c r="X1668" t="str">
        <f>"Q"&amp;ROUNDUP(MONTH(Suoerstore_sales[[#This Row],[Order Date]])/3,0)</f>
        <v>Q4</v>
      </c>
      <c r="Y1668">
        <f>MONTH(Suoerstore_sales[[#This Row],[Order Date]])</f>
        <v>11</v>
      </c>
    </row>
    <row r="1669" spans="1:25" x14ac:dyDescent="0.2">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t="str" cm="1">
        <f t="array" ref="V1669">_xlfn.IFS(Suoerstore_sales[[#This Row],[Discount]]&lt;=0.05,"0-5%",Suoerstore_sales[[#This Row],[Discount]]&lt;=0.1,"5-10%",Suoerstore_sales[[#This Row],[Discount]]&lt;=0.2,"10-20%",TRUE,"20%+")</f>
        <v>10-20%</v>
      </c>
      <c r="W1669">
        <f>YEAR(Suoerstore_sales[[#This Row],[Order Date]])</f>
        <v>2016</v>
      </c>
      <c r="X1669" t="str">
        <f>"Q"&amp;ROUNDUP(MONTH(Suoerstore_sales[[#This Row],[Order Date]])/3,0)</f>
        <v>Q4</v>
      </c>
      <c r="Y1669">
        <f>MONTH(Suoerstore_sales[[#This Row],[Order Date]])</f>
        <v>11</v>
      </c>
    </row>
    <row r="1670" spans="1:25" x14ac:dyDescent="0.2">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t="str" cm="1">
        <f t="array" ref="V1670">_xlfn.IFS(Suoerstore_sales[[#This Row],[Discount]]&lt;=0.05,"0-5%",Suoerstore_sales[[#This Row],[Discount]]&lt;=0.1,"5-10%",Suoerstore_sales[[#This Row],[Discount]]&lt;=0.2,"10-20%",TRUE,"20%+")</f>
        <v>10-20%</v>
      </c>
      <c r="W1670">
        <f>YEAR(Suoerstore_sales[[#This Row],[Order Date]])</f>
        <v>2016</v>
      </c>
      <c r="X1670" t="str">
        <f>"Q"&amp;ROUNDUP(MONTH(Suoerstore_sales[[#This Row],[Order Date]])/3,0)</f>
        <v>Q4</v>
      </c>
      <c r="Y1670">
        <f>MONTH(Suoerstore_sales[[#This Row],[Order Date]])</f>
        <v>11</v>
      </c>
    </row>
    <row r="1671" spans="1:25" x14ac:dyDescent="0.2">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t="str" cm="1">
        <f t="array" ref="V1671">_xlfn.IFS(Suoerstore_sales[[#This Row],[Discount]]&lt;=0.05,"0-5%",Suoerstore_sales[[#This Row],[Discount]]&lt;=0.1,"5-10%",Suoerstore_sales[[#This Row],[Discount]]&lt;=0.2,"10-20%",TRUE,"20%+")</f>
        <v>20%+</v>
      </c>
      <c r="W1671">
        <f>YEAR(Suoerstore_sales[[#This Row],[Order Date]])</f>
        <v>2015</v>
      </c>
      <c r="X1671" t="str">
        <f>"Q"&amp;ROUNDUP(MONTH(Suoerstore_sales[[#This Row],[Order Date]])/3,0)</f>
        <v>Q1</v>
      </c>
      <c r="Y1671">
        <f>MONTH(Suoerstore_sales[[#This Row],[Order Date]])</f>
        <v>1</v>
      </c>
    </row>
    <row r="1672" spans="1:25" x14ac:dyDescent="0.2">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t="str" cm="1">
        <f t="array" ref="V1672">_xlfn.IFS(Suoerstore_sales[[#This Row],[Discount]]&lt;=0.05,"0-5%",Suoerstore_sales[[#This Row],[Discount]]&lt;=0.1,"5-10%",Suoerstore_sales[[#This Row],[Discount]]&lt;=0.2,"10-20%",TRUE,"20%+")</f>
        <v>10-20%</v>
      </c>
      <c r="W1672">
        <f>YEAR(Suoerstore_sales[[#This Row],[Order Date]])</f>
        <v>2017</v>
      </c>
      <c r="X1672" t="str">
        <f>"Q"&amp;ROUNDUP(MONTH(Suoerstore_sales[[#This Row],[Order Date]])/3,0)</f>
        <v>Q4</v>
      </c>
      <c r="Y1672">
        <f>MONTH(Suoerstore_sales[[#This Row],[Order Date]])</f>
        <v>10</v>
      </c>
    </row>
    <row r="1673" spans="1:25" x14ac:dyDescent="0.2">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t="str" cm="1">
        <f t="array" ref="V1673">_xlfn.IFS(Suoerstore_sales[[#This Row],[Discount]]&lt;=0.05,"0-5%",Suoerstore_sales[[#This Row],[Discount]]&lt;=0.1,"5-10%",Suoerstore_sales[[#This Row],[Discount]]&lt;=0.2,"10-20%",TRUE,"20%+")</f>
        <v>0-5%</v>
      </c>
      <c r="W1673">
        <f>YEAR(Suoerstore_sales[[#This Row],[Order Date]])</f>
        <v>2016</v>
      </c>
      <c r="X1673" t="str">
        <f>"Q"&amp;ROUNDUP(MONTH(Suoerstore_sales[[#This Row],[Order Date]])/3,0)</f>
        <v>Q1</v>
      </c>
      <c r="Y1673">
        <f>MONTH(Suoerstore_sales[[#This Row],[Order Date]])</f>
        <v>3</v>
      </c>
    </row>
    <row r="1674" spans="1:25" x14ac:dyDescent="0.2">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t="str" cm="1">
        <f t="array" ref="V1674">_xlfn.IFS(Suoerstore_sales[[#This Row],[Discount]]&lt;=0.05,"0-5%",Suoerstore_sales[[#This Row],[Discount]]&lt;=0.1,"5-10%",Suoerstore_sales[[#This Row],[Discount]]&lt;=0.2,"10-20%",TRUE,"20%+")</f>
        <v>10-20%</v>
      </c>
      <c r="W1674">
        <f>YEAR(Suoerstore_sales[[#This Row],[Order Date]])</f>
        <v>2017</v>
      </c>
      <c r="X1674" t="str">
        <f>"Q"&amp;ROUNDUP(MONTH(Suoerstore_sales[[#This Row],[Order Date]])/3,0)</f>
        <v>Q3</v>
      </c>
      <c r="Y1674">
        <f>MONTH(Suoerstore_sales[[#This Row],[Order Date]])</f>
        <v>7</v>
      </c>
    </row>
    <row r="1675" spans="1:25" x14ac:dyDescent="0.2">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t="str" cm="1">
        <f t="array" ref="V1675">_xlfn.IFS(Suoerstore_sales[[#This Row],[Discount]]&lt;=0.05,"0-5%",Suoerstore_sales[[#This Row],[Discount]]&lt;=0.1,"5-10%",Suoerstore_sales[[#This Row],[Discount]]&lt;=0.2,"10-20%",TRUE,"20%+")</f>
        <v>0-5%</v>
      </c>
      <c r="W1675">
        <f>YEAR(Suoerstore_sales[[#This Row],[Order Date]])</f>
        <v>2015</v>
      </c>
      <c r="X1675" t="str">
        <f>"Q"&amp;ROUNDUP(MONTH(Suoerstore_sales[[#This Row],[Order Date]])/3,0)</f>
        <v>Q4</v>
      </c>
      <c r="Y1675">
        <f>MONTH(Suoerstore_sales[[#This Row],[Order Date]])</f>
        <v>12</v>
      </c>
    </row>
    <row r="1676" spans="1:25" x14ac:dyDescent="0.2">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t="str" cm="1">
        <f t="array" ref="V1676">_xlfn.IFS(Suoerstore_sales[[#This Row],[Discount]]&lt;=0.05,"0-5%",Suoerstore_sales[[#This Row],[Discount]]&lt;=0.1,"5-10%",Suoerstore_sales[[#This Row],[Discount]]&lt;=0.2,"10-20%",TRUE,"20%+")</f>
        <v>20%+</v>
      </c>
      <c r="W1676">
        <f>YEAR(Suoerstore_sales[[#This Row],[Order Date]])</f>
        <v>2015</v>
      </c>
      <c r="X1676" t="str">
        <f>"Q"&amp;ROUNDUP(MONTH(Suoerstore_sales[[#This Row],[Order Date]])/3,0)</f>
        <v>Q3</v>
      </c>
      <c r="Y1676">
        <f>MONTH(Suoerstore_sales[[#This Row],[Order Date]])</f>
        <v>9</v>
      </c>
    </row>
    <row r="1677" spans="1:25" x14ac:dyDescent="0.2">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t="str" cm="1">
        <f t="array" ref="V1677">_xlfn.IFS(Suoerstore_sales[[#This Row],[Discount]]&lt;=0.05,"0-5%",Suoerstore_sales[[#This Row],[Discount]]&lt;=0.1,"5-10%",Suoerstore_sales[[#This Row],[Discount]]&lt;=0.2,"10-20%",TRUE,"20%+")</f>
        <v>20%+</v>
      </c>
      <c r="W1677">
        <f>YEAR(Suoerstore_sales[[#This Row],[Order Date]])</f>
        <v>2015</v>
      </c>
      <c r="X1677" t="str">
        <f>"Q"&amp;ROUNDUP(MONTH(Suoerstore_sales[[#This Row],[Order Date]])/3,0)</f>
        <v>Q3</v>
      </c>
      <c r="Y1677">
        <f>MONTH(Suoerstore_sales[[#This Row],[Order Date]])</f>
        <v>9</v>
      </c>
    </row>
    <row r="1678" spans="1:25" x14ac:dyDescent="0.2">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t="str" cm="1">
        <f t="array" ref="V1678">_xlfn.IFS(Suoerstore_sales[[#This Row],[Discount]]&lt;=0.05,"0-5%",Suoerstore_sales[[#This Row],[Discount]]&lt;=0.1,"5-10%",Suoerstore_sales[[#This Row],[Discount]]&lt;=0.2,"10-20%",TRUE,"20%+")</f>
        <v>0-5%</v>
      </c>
      <c r="W1678">
        <f>YEAR(Suoerstore_sales[[#This Row],[Order Date]])</f>
        <v>2016</v>
      </c>
      <c r="X1678" t="str">
        <f>"Q"&amp;ROUNDUP(MONTH(Suoerstore_sales[[#This Row],[Order Date]])/3,0)</f>
        <v>Q2</v>
      </c>
      <c r="Y1678">
        <f>MONTH(Suoerstore_sales[[#This Row],[Order Date]])</f>
        <v>5</v>
      </c>
    </row>
    <row r="1679" spans="1:25" x14ac:dyDescent="0.2">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t="str" cm="1">
        <f t="array" ref="V1679">_xlfn.IFS(Suoerstore_sales[[#This Row],[Discount]]&lt;=0.05,"0-5%",Suoerstore_sales[[#This Row],[Discount]]&lt;=0.1,"5-10%",Suoerstore_sales[[#This Row],[Discount]]&lt;=0.2,"10-20%",TRUE,"20%+")</f>
        <v>0-5%</v>
      </c>
      <c r="W1679">
        <f>YEAR(Suoerstore_sales[[#This Row],[Order Date]])</f>
        <v>2016</v>
      </c>
      <c r="X1679" t="str">
        <f>"Q"&amp;ROUNDUP(MONTH(Suoerstore_sales[[#This Row],[Order Date]])/3,0)</f>
        <v>Q2</v>
      </c>
      <c r="Y1679">
        <f>MONTH(Suoerstore_sales[[#This Row],[Order Date]])</f>
        <v>5</v>
      </c>
    </row>
    <row r="1680" spans="1:25" x14ac:dyDescent="0.2">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t="str" cm="1">
        <f t="array" ref="V1680">_xlfn.IFS(Suoerstore_sales[[#This Row],[Discount]]&lt;=0.05,"0-5%",Suoerstore_sales[[#This Row],[Discount]]&lt;=0.1,"5-10%",Suoerstore_sales[[#This Row],[Discount]]&lt;=0.2,"10-20%",TRUE,"20%+")</f>
        <v>10-20%</v>
      </c>
      <c r="W1680">
        <f>YEAR(Suoerstore_sales[[#This Row],[Order Date]])</f>
        <v>2014</v>
      </c>
      <c r="X1680" t="str">
        <f>"Q"&amp;ROUNDUP(MONTH(Suoerstore_sales[[#This Row],[Order Date]])/3,0)</f>
        <v>Q3</v>
      </c>
      <c r="Y1680">
        <f>MONTH(Suoerstore_sales[[#This Row],[Order Date]])</f>
        <v>9</v>
      </c>
    </row>
    <row r="1681" spans="1:25" x14ac:dyDescent="0.2">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t="str" cm="1">
        <f t="array" ref="V1681">_xlfn.IFS(Suoerstore_sales[[#This Row],[Discount]]&lt;=0.05,"0-5%",Suoerstore_sales[[#This Row],[Discount]]&lt;=0.1,"5-10%",Suoerstore_sales[[#This Row],[Discount]]&lt;=0.2,"10-20%",TRUE,"20%+")</f>
        <v>20%+</v>
      </c>
      <c r="W1681">
        <f>YEAR(Suoerstore_sales[[#This Row],[Order Date]])</f>
        <v>2014</v>
      </c>
      <c r="X1681" t="str">
        <f>"Q"&amp;ROUNDUP(MONTH(Suoerstore_sales[[#This Row],[Order Date]])/3,0)</f>
        <v>Q3</v>
      </c>
      <c r="Y1681">
        <f>MONTH(Suoerstore_sales[[#This Row],[Order Date]])</f>
        <v>9</v>
      </c>
    </row>
    <row r="1682" spans="1:25" x14ac:dyDescent="0.2">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t="str" cm="1">
        <f t="array" ref="V1682">_xlfn.IFS(Suoerstore_sales[[#This Row],[Discount]]&lt;=0.05,"0-5%",Suoerstore_sales[[#This Row],[Discount]]&lt;=0.1,"5-10%",Suoerstore_sales[[#This Row],[Discount]]&lt;=0.2,"10-20%",TRUE,"20%+")</f>
        <v>10-20%</v>
      </c>
      <c r="W1682">
        <f>YEAR(Suoerstore_sales[[#This Row],[Order Date]])</f>
        <v>2014</v>
      </c>
      <c r="X1682" t="str">
        <f>"Q"&amp;ROUNDUP(MONTH(Suoerstore_sales[[#This Row],[Order Date]])/3,0)</f>
        <v>Q3</v>
      </c>
      <c r="Y1682">
        <f>MONTH(Suoerstore_sales[[#This Row],[Order Date]])</f>
        <v>9</v>
      </c>
    </row>
    <row r="1683" spans="1:25" x14ac:dyDescent="0.2">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t="str" cm="1">
        <f t="array" ref="V1683">_xlfn.IFS(Suoerstore_sales[[#This Row],[Discount]]&lt;=0.05,"0-5%",Suoerstore_sales[[#This Row],[Discount]]&lt;=0.1,"5-10%",Suoerstore_sales[[#This Row],[Discount]]&lt;=0.2,"10-20%",TRUE,"20%+")</f>
        <v>20%+</v>
      </c>
      <c r="W1683">
        <f>YEAR(Suoerstore_sales[[#This Row],[Order Date]])</f>
        <v>2014</v>
      </c>
      <c r="X1683" t="str">
        <f>"Q"&amp;ROUNDUP(MONTH(Suoerstore_sales[[#This Row],[Order Date]])/3,0)</f>
        <v>Q3</v>
      </c>
      <c r="Y1683">
        <f>MONTH(Suoerstore_sales[[#This Row],[Order Date]])</f>
        <v>9</v>
      </c>
    </row>
    <row r="1684" spans="1:25" x14ac:dyDescent="0.2">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t="str" cm="1">
        <f t="array" ref="V1684">_xlfn.IFS(Suoerstore_sales[[#This Row],[Discount]]&lt;=0.05,"0-5%",Suoerstore_sales[[#This Row],[Discount]]&lt;=0.1,"5-10%",Suoerstore_sales[[#This Row],[Discount]]&lt;=0.2,"10-20%",TRUE,"20%+")</f>
        <v>0-5%</v>
      </c>
      <c r="W1684">
        <f>YEAR(Suoerstore_sales[[#This Row],[Order Date]])</f>
        <v>2016</v>
      </c>
      <c r="X1684" t="str">
        <f>"Q"&amp;ROUNDUP(MONTH(Suoerstore_sales[[#This Row],[Order Date]])/3,0)</f>
        <v>Q3</v>
      </c>
      <c r="Y1684">
        <f>MONTH(Suoerstore_sales[[#This Row],[Order Date]])</f>
        <v>9</v>
      </c>
    </row>
    <row r="1685" spans="1:25" x14ac:dyDescent="0.2">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t="str" cm="1">
        <f t="array" ref="V1685">_xlfn.IFS(Suoerstore_sales[[#This Row],[Discount]]&lt;=0.05,"0-5%",Suoerstore_sales[[#This Row],[Discount]]&lt;=0.1,"5-10%",Suoerstore_sales[[#This Row],[Discount]]&lt;=0.2,"10-20%",TRUE,"20%+")</f>
        <v>0-5%</v>
      </c>
      <c r="W1685">
        <f>YEAR(Suoerstore_sales[[#This Row],[Order Date]])</f>
        <v>2016</v>
      </c>
      <c r="X1685" t="str">
        <f>"Q"&amp;ROUNDUP(MONTH(Suoerstore_sales[[#This Row],[Order Date]])/3,0)</f>
        <v>Q4</v>
      </c>
      <c r="Y1685">
        <f>MONTH(Suoerstore_sales[[#This Row],[Order Date]])</f>
        <v>11</v>
      </c>
    </row>
    <row r="1686" spans="1:25" x14ac:dyDescent="0.2">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t="str" cm="1">
        <f t="array" ref="V1686">_xlfn.IFS(Suoerstore_sales[[#This Row],[Discount]]&lt;=0.05,"0-5%",Suoerstore_sales[[#This Row],[Discount]]&lt;=0.1,"5-10%",Suoerstore_sales[[#This Row],[Discount]]&lt;=0.2,"10-20%",TRUE,"20%+")</f>
        <v>10-20%</v>
      </c>
      <c r="W1686">
        <f>YEAR(Suoerstore_sales[[#This Row],[Order Date]])</f>
        <v>2017</v>
      </c>
      <c r="X1686" t="str">
        <f>"Q"&amp;ROUNDUP(MONTH(Suoerstore_sales[[#This Row],[Order Date]])/3,0)</f>
        <v>Q2</v>
      </c>
      <c r="Y1686">
        <f>MONTH(Suoerstore_sales[[#This Row],[Order Date]])</f>
        <v>4</v>
      </c>
    </row>
    <row r="1687" spans="1:25" x14ac:dyDescent="0.2">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t="str" cm="1">
        <f t="array" ref="V1687">_xlfn.IFS(Suoerstore_sales[[#This Row],[Discount]]&lt;=0.05,"0-5%",Suoerstore_sales[[#This Row],[Discount]]&lt;=0.1,"5-10%",Suoerstore_sales[[#This Row],[Discount]]&lt;=0.2,"10-20%",TRUE,"20%+")</f>
        <v>20%+</v>
      </c>
      <c r="W1687">
        <f>YEAR(Suoerstore_sales[[#This Row],[Order Date]])</f>
        <v>2017</v>
      </c>
      <c r="X1687" t="str">
        <f>"Q"&amp;ROUNDUP(MONTH(Suoerstore_sales[[#This Row],[Order Date]])/3,0)</f>
        <v>Q2</v>
      </c>
      <c r="Y1687">
        <f>MONTH(Suoerstore_sales[[#This Row],[Order Date]])</f>
        <v>4</v>
      </c>
    </row>
    <row r="1688" spans="1:25" x14ac:dyDescent="0.2">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t="str" cm="1">
        <f t="array" ref="V1688">_xlfn.IFS(Suoerstore_sales[[#This Row],[Discount]]&lt;=0.05,"0-5%",Suoerstore_sales[[#This Row],[Discount]]&lt;=0.1,"5-10%",Suoerstore_sales[[#This Row],[Discount]]&lt;=0.2,"10-20%",TRUE,"20%+")</f>
        <v>20%+</v>
      </c>
      <c r="W1688">
        <f>YEAR(Suoerstore_sales[[#This Row],[Order Date]])</f>
        <v>2017</v>
      </c>
      <c r="X1688" t="str">
        <f>"Q"&amp;ROUNDUP(MONTH(Suoerstore_sales[[#This Row],[Order Date]])/3,0)</f>
        <v>Q2</v>
      </c>
      <c r="Y1688">
        <f>MONTH(Suoerstore_sales[[#This Row],[Order Date]])</f>
        <v>4</v>
      </c>
    </row>
    <row r="1689" spans="1:25" x14ac:dyDescent="0.2">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t="str" cm="1">
        <f t="array" ref="V1689">_xlfn.IFS(Suoerstore_sales[[#This Row],[Discount]]&lt;=0.05,"0-5%",Suoerstore_sales[[#This Row],[Discount]]&lt;=0.1,"5-10%",Suoerstore_sales[[#This Row],[Discount]]&lt;=0.2,"10-20%",TRUE,"20%+")</f>
        <v>10-20%</v>
      </c>
      <c r="W1689">
        <f>YEAR(Suoerstore_sales[[#This Row],[Order Date]])</f>
        <v>2017</v>
      </c>
      <c r="X1689" t="str">
        <f>"Q"&amp;ROUNDUP(MONTH(Suoerstore_sales[[#This Row],[Order Date]])/3,0)</f>
        <v>Q4</v>
      </c>
      <c r="Y1689">
        <f>MONTH(Suoerstore_sales[[#This Row],[Order Date]])</f>
        <v>12</v>
      </c>
    </row>
    <row r="1690" spans="1:25" x14ac:dyDescent="0.2">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t="str" cm="1">
        <f t="array" ref="V1690">_xlfn.IFS(Suoerstore_sales[[#This Row],[Discount]]&lt;=0.05,"0-5%",Suoerstore_sales[[#This Row],[Discount]]&lt;=0.1,"5-10%",Suoerstore_sales[[#This Row],[Discount]]&lt;=0.2,"10-20%",TRUE,"20%+")</f>
        <v>10-20%</v>
      </c>
      <c r="W1690">
        <f>YEAR(Suoerstore_sales[[#This Row],[Order Date]])</f>
        <v>2017</v>
      </c>
      <c r="X1690" t="str">
        <f>"Q"&amp;ROUNDUP(MONTH(Suoerstore_sales[[#This Row],[Order Date]])/3,0)</f>
        <v>Q4</v>
      </c>
      <c r="Y1690">
        <f>MONTH(Suoerstore_sales[[#This Row],[Order Date]])</f>
        <v>12</v>
      </c>
    </row>
    <row r="1691" spans="1:25" x14ac:dyDescent="0.2">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t="str" cm="1">
        <f t="array" ref="V1691">_xlfn.IFS(Suoerstore_sales[[#This Row],[Discount]]&lt;=0.05,"0-5%",Suoerstore_sales[[#This Row],[Discount]]&lt;=0.1,"5-10%",Suoerstore_sales[[#This Row],[Discount]]&lt;=0.2,"10-20%",TRUE,"20%+")</f>
        <v>20%+</v>
      </c>
      <c r="W1691">
        <f>YEAR(Suoerstore_sales[[#This Row],[Order Date]])</f>
        <v>2014</v>
      </c>
      <c r="X1691" t="str">
        <f>"Q"&amp;ROUNDUP(MONTH(Suoerstore_sales[[#This Row],[Order Date]])/3,0)</f>
        <v>Q3</v>
      </c>
      <c r="Y1691">
        <f>MONTH(Suoerstore_sales[[#This Row],[Order Date]])</f>
        <v>8</v>
      </c>
    </row>
    <row r="1692" spans="1:25" x14ac:dyDescent="0.2">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t="str" cm="1">
        <f t="array" ref="V1692">_xlfn.IFS(Suoerstore_sales[[#This Row],[Discount]]&lt;=0.05,"0-5%",Suoerstore_sales[[#This Row],[Discount]]&lt;=0.1,"5-10%",Suoerstore_sales[[#This Row],[Discount]]&lt;=0.2,"10-20%",TRUE,"20%+")</f>
        <v>0-5%</v>
      </c>
      <c r="W1692">
        <f>YEAR(Suoerstore_sales[[#This Row],[Order Date]])</f>
        <v>2017</v>
      </c>
      <c r="X1692" t="str">
        <f>"Q"&amp;ROUNDUP(MONTH(Suoerstore_sales[[#This Row],[Order Date]])/3,0)</f>
        <v>Q4</v>
      </c>
      <c r="Y1692">
        <f>MONTH(Suoerstore_sales[[#This Row],[Order Date]])</f>
        <v>12</v>
      </c>
    </row>
    <row r="1693" spans="1:25" x14ac:dyDescent="0.2">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t="str" cm="1">
        <f t="array" ref="V1693">_xlfn.IFS(Suoerstore_sales[[#This Row],[Discount]]&lt;=0.05,"0-5%",Suoerstore_sales[[#This Row],[Discount]]&lt;=0.1,"5-10%",Suoerstore_sales[[#This Row],[Discount]]&lt;=0.2,"10-20%",TRUE,"20%+")</f>
        <v>0-5%</v>
      </c>
      <c r="W1693">
        <f>YEAR(Suoerstore_sales[[#This Row],[Order Date]])</f>
        <v>2017</v>
      </c>
      <c r="X1693" t="str">
        <f>"Q"&amp;ROUNDUP(MONTH(Suoerstore_sales[[#This Row],[Order Date]])/3,0)</f>
        <v>Q4</v>
      </c>
      <c r="Y1693">
        <f>MONTH(Suoerstore_sales[[#This Row],[Order Date]])</f>
        <v>12</v>
      </c>
    </row>
    <row r="1694" spans="1:25" x14ac:dyDescent="0.2">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t="str" cm="1">
        <f t="array" ref="V1694">_xlfn.IFS(Suoerstore_sales[[#This Row],[Discount]]&lt;=0.05,"0-5%",Suoerstore_sales[[#This Row],[Discount]]&lt;=0.1,"5-10%",Suoerstore_sales[[#This Row],[Discount]]&lt;=0.2,"10-20%",TRUE,"20%+")</f>
        <v>10-20%</v>
      </c>
      <c r="W1694">
        <f>YEAR(Suoerstore_sales[[#This Row],[Order Date]])</f>
        <v>2016</v>
      </c>
      <c r="X1694" t="str">
        <f>"Q"&amp;ROUNDUP(MONTH(Suoerstore_sales[[#This Row],[Order Date]])/3,0)</f>
        <v>Q1</v>
      </c>
      <c r="Y1694">
        <f>MONTH(Suoerstore_sales[[#This Row],[Order Date]])</f>
        <v>3</v>
      </c>
    </row>
    <row r="1695" spans="1:25" x14ac:dyDescent="0.2">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t="str" cm="1">
        <f t="array" ref="V1695">_xlfn.IFS(Suoerstore_sales[[#This Row],[Discount]]&lt;=0.05,"0-5%",Suoerstore_sales[[#This Row],[Discount]]&lt;=0.1,"5-10%",Suoerstore_sales[[#This Row],[Discount]]&lt;=0.2,"10-20%",TRUE,"20%+")</f>
        <v>10-20%</v>
      </c>
      <c r="W1695">
        <f>YEAR(Suoerstore_sales[[#This Row],[Order Date]])</f>
        <v>2016</v>
      </c>
      <c r="X1695" t="str">
        <f>"Q"&amp;ROUNDUP(MONTH(Suoerstore_sales[[#This Row],[Order Date]])/3,0)</f>
        <v>Q2</v>
      </c>
      <c r="Y1695">
        <f>MONTH(Suoerstore_sales[[#This Row],[Order Date]])</f>
        <v>6</v>
      </c>
    </row>
    <row r="1696" spans="1:25" x14ac:dyDescent="0.2">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t="str" cm="1">
        <f t="array" ref="V1696">_xlfn.IFS(Suoerstore_sales[[#This Row],[Discount]]&lt;=0.05,"0-5%",Suoerstore_sales[[#This Row],[Discount]]&lt;=0.1,"5-10%",Suoerstore_sales[[#This Row],[Discount]]&lt;=0.2,"10-20%",TRUE,"20%+")</f>
        <v>0-5%</v>
      </c>
      <c r="W1696">
        <f>YEAR(Suoerstore_sales[[#This Row],[Order Date]])</f>
        <v>2015</v>
      </c>
      <c r="X1696" t="str">
        <f>"Q"&amp;ROUNDUP(MONTH(Suoerstore_sales[[#This Row],[Order Date]])/3,0)</f>
        <v>Q3</v>
      </c>
      <c r="Y1696">
        <f>MONTH(Suoerstore_sales[[#This Row],[Order Date]])</f>
        <v>9</v>
      </c>
    </row>
    <row r="1697" spans="1:25" x14ac:dyDescent="0.2">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t="str" cm="1">
        <f t="array" ref="V1697">_xlfn.IFS(Suoerstore_sales[[#This Row],[Discount]]&lt;=0.05,"0-5%",Suoerstore_sales[[#This Row],[Discount]]&lt;=0.1,"5-10%",Suoerstore_sales[[#This Row],[Discount]]&lt;=0.2,"10-20%",TRUE,"20%+")</f>
        <v>0-5%</v>
      </c>
      <c r="W1697">
        <f>YEAR(Suoerstore_sales[[#This Row],[Order Date]])</f>
        <v>2015</v>
      </c>
      <c r="X1697" t="str">
        <f>"Q"&amp;ROUNDUP(MONTH(Suoerstore_sales[[#This Row],[Order Date]])/3,0)</f>
        <v>Q3</v>
      </c>
      <c r="Y1697">
        <f>MONTH(Suoerstore_sales[[#This Row],[Order Date]])</f>
        <v>9</v>
      </c>
    </row>
    <row r="1698" spans="1:25" x14ac:dyDescent="0.2">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t="str" cm="1">
        <f t="array" ref="V1698">_xlfn.IFS(Suoerstore_sales[[#This Row],[Discount]]&lt;=0.05,"0-5%",Suoerstore_sales[[#This Row],[Discount]]&lt;=0.1,"5-10%",Suoerstore_sales[[#This Row],[Discount]]&lt;=0.2,"10-20%",TRUE,"20%+")</f>
        <v>0-5%</v>
      </c>
      <c r="W1698">
        <f>YEAR(Suoerstore_sales[[#This Row],[Order Date]])</f>
        <v>2015</v>
      </c>
      <c r="X1698" t="str">
        <f>"Q"&amp;ROUNDUP(MONTH(Suoerstore_sales[[#This Row],[Order Date]])/3,0)</f>
        <v>Q3</v>
      </c>
      <c r="Y1698">
        <f>MONTH(Suoerstore_sales[[#This Row],[Order Date]])</f>
        <v>9</v>
      </c>
    </row>
    <row r="1699" spans="1:25" x14ac:dyDescent="0.2">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t="str" cm="1">
        <f t="array" ref="V1699">_xlfn.IFS(Suoerstore_sales[[#This Row],[Discount]]&lt;=0.05,"0-5%",Suoerstore_sales[[#This Row],[Discount]]&lt;=0.1,"5-10%",Suoerstore_sales[[#This Row],[Discount]]&lt;=0.2,"10-20%",TRUE,"20%+")</f>
        <v>0-5%</v>
      </c>
      <c r="W1699">
        <f>YEAR(Suoerstore_sales[[#This Row],[Order Date]])</f>
        <v>2015</v>
      </c>
      <c r="X1699" t="str">
        <f>"Q"&amp;ROUNDUP(MONTH(Suoerstore_sales[[#This Row],[Order Date]])/3,0)</f>
        <v>Q4</v>
      </c>
      <c r="Y1699">
        <f>MONTH(Suoerstore_sales[[#This Row],[Order Date]])</f>
        <v>12</v>
      </c>
    </row>
    <row r="1700" spans="1:25" x14ac:dyDescent="0.2">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t="str" cm="1">
        <f t="array" ref="V1700">_xlfn.IFS(Suoerstore_sales[[#This Row],[Discount]]&lt;=0.05,"0-5%",Suoerstore_sales[[#This Row],[Discount]]&lt;=0.1,"5-10%",Suoerstore_sales[[#This Row],[Discount]]&lt;=0.2,"10-20%",TRUE,"20%+")</f>
        <v>0-5%</v>
      </c>
      <c r="W1700">
        <f>YEAR(Suoerstore_sales[[#This Row],[Order Date]])</f>
        <v>2015</v>
      </c>
      <c r="X1700" t="str">
        <f>"Q"&amp;ROUNDUP(MONTH(Suoerstore_sales[[#This Row],[Order Date]])/3,0)</f>
        <v>Q4</v>
      </c>
      <c r="Y1700">
        <f>MONTH(Suoerstore_sales[[#This Row],[Order Date]])</f>
        <v>12</v>
      </c>
    </row>
    <row r="1701" spans="1:25" x14ac:dyDescent="0.2">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t="str" cm="1">
        <f t="array" ref="V1701">_xlfn.IFS(Suoerstore_sales[[#This Row],[Discount]]&lt;=0.05,"0-5%",Suoerstore_sales[[#This Row],[Discount]]&lt;=0.1,"5-10%",Suoerstore_sales[[#This Row],[Discount]]&lt;=0.2,"10-20%",TRUE,"20%+")</f>
        <v>0-5%</v>
      </c>
      <c r="W1701">
        <f>YEAR(Suoerstore_sales[[#This Row],[Order Date]])</f>
        <v>2014</v>
      </c>
      <c r="X1701" t="str">
        <f>"Q"&amp;ROUNDUP(MONTH(Suoerstore_sales[[#This Row],[Order Date]])/3,0)</f>
        <v>Q2</v>
      </c>
      <c r="Y1701">
        <f>MONTH(Suoerstore_sales[[#This Row],[Order Date]])</f>
        <v>6</v>
      </c>
    </row>
    <row r="1702" spans="1:25" x14ac:dyDescent="0.2">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t="str" cm="1">
        <f t="array" ref="V1702">_xlfn.IFS(Suoerstore_sales[[#This Row],[Discount]]&lt;=0.05,"0-5%",Suoerstore_sales[[#This Row],[Discount]]&lt;=0.1,"5-10%",Suoerstore_sales[[#This Row],[Discount]]&lt;=0.2,"10-20%",TRUE,"20%+")</f>
        <v>10-20%</v>
      </c>
      <c r="W1702">
        <f>YEAR(Suoerstore_sales[[#This Row],[Order Date]])</f>
        <v>2015</v>
      </c>
      <c r="X1702" t="str">
        <f>"Q"&amp;ROUNDUP(MONTH(Suoerstore_sales[[#This Row],[Order Date]])/3,0)</f>
        <v>Q3</v>
      </c>
      <c r="Y1702">
        <f>MONTH(Suoerstore_sales[[#This Row],[Order Date]])</f>
        <v>7</v>
      </c>
    </row>
    <row r="1703" spans="1:25" x14ac:dyDescent="0.2">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t="str" cm="1">
        <f t="array" ref="V1703">_xlfn.IFS(Suoerstore_sales[[#This Row],[Discount]]&lt;=0.05,"0-5%",Suoerstore_sales[[#This Row],[Discount]]&lt;=0.1,"5-10%",Suoerstore_sales[[#This Row],[Discount]]&lt;=0.2,"10-20%",TRUE,"20%+")</f>
        <v>5-10%</v>
      </c>
      <c r="W1703">
        <f>YEAR(Suoerstore_sales[[#This Row],[Order Date]])</f>
        <v>2015</v>
      </c>
      <c r="X1703" t="str">
        <f>"Q"&amp;ROUNDUP(MONTH(Suoerstore_sales[[#This Row],[Order Date]])/3,0)</f>
        <v>Q3</v>
      </c>
      <c r="Y1703">
        <f>MONTH(Suoerstore_sales[[#This Row],[Order Date]])</f>
        <v>7</v>
      </c>
    </row>
    <row r="1704" spans="1:25" x14ac:dyDescent="0.2">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t="str" cm="1">
        <f t="array" ref="V1704">_xlfn.IFS(Suoerstore_sales[[#This Row],[Discount]]&lt;=0.05,"0-5%",Suoerstore_sales[[#This Row],[Discount]]&lt;=0.1,"5-10%",Suoerstore_sales[[#This Row],[Discount]]&lt;=0.2,"10-20%",TRUE,"20%+")</f>
        <v>0-5%</v>
      </c>
      <c r="W1704">
        <f>YEAR(Suoerstore_sales[[#This Row],[Order Date]])</f>
        <v>2015</v>
      </c>
      <c r="X1704" t="str">
        <f>"Q"&amp;ROUNDUP(MONTH(Suoerstore_sales[[#This Row],[Order Date]])/3,0)</f>
        <v>Q3</v>
      </c>
      <c r="Y1704">
        <f>MONTH(Suoerstore_sales[[#This Row],[Order Date]])</f>
        <v>7</v>
      </c>
    </row>
    <row r="1705" spans="1:25" x14ac:dyDescent="0.2">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t="str" cm="1">
        <f t="array" ref="V1705">_xlfn.IFS(Suoerstore_sales[[#This Row],[Discount]]&lt;=0.05,"0-5%",Suoerstore_sales[[#This Row],[Discount]]&lt;=0.1,"5-10%",Suoerstore_sales[[#This Row],[Discount]]&lt;=0.2,"10-20%",TRUE,"20%+")</f>
        <v>0-5%</v>
      </c>
      <c r="W1705">
        <f>YEAR(Suoerstore_sales[[#This Row],[Order Date]])</f>
        <v>2014</v>
      </c>
      <c r="X1705" t="str">
        <f>"Q"&amp;ROUNDUP(MONTH(Suoerstore_sales[[#This Row],[Order Date]])/3,0)</f>
        <v>Q1</v>
      </c>
      <c r="Y1705">
        <f>MONTH(Suoerstore_sales[[#This Row],[Order Date]])</f>
        <v>2</v>
      </c>
    </row>
    <row r="1706" spans="1:25" x14ac:dyDescent="0.2">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t="str" cm="1">
        <f t="array" ref="V1706">_xlfn.IFS(Suoerstore_sales[[#This Row],[Discount]]&lt;=0.05,"0-5%",Suoerstore_sales[[#This Row],[Discount]]&lt;=0.1,"5-10%",Suoerstore_sales[[#This Row],[Discount]]&lt;=0.2,"10-20%",TRUE,"20%+")</f>
        <v>20%+</v>
      </c>
      <c r="W1706">
        <f>YEAR(Suoerstore_sales[[#This Row],[Order Date]])</f>
        <v>2016</v>
      </c>
      <c r="X1706" t="str">
        <f>"Q"&amp;ROUNDUP(MONTH(Suoerstore_sales[[#This Row],[Order Date]])/3,0)</f>
        <v>Q1</v>
      </c>
      <c r="Y1706">
        <f>MONTH(Suoerstore_sales[[#This Row],[Order Date]])</f>
        <v>3</v>
      </c>
    </row>
    <row r="1707" spans="1:25" x14ac:dyDescent="0.2">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t="str" cm="1">
        <f t="array" ref="V1707">_xlfn.IFS(Suoerstore_sales[[#This Row],[Discount]]&lt;=0.05,"0-5%",Suoerstore_sales[[#This Row],[Discount]]&lt;=0.1,"5-10%",Suoerstore_sales[[#This Row],[Discount]]&lt;=0.2,"10-20%",TRUE,"20%+")</f>
        <v>20%+</v>
      </c>
      <c r="W1707">
        <f>YEAR(Suoerstore_sales[[#This Row],[Order Date]])</f>
        <v>2015</v>
      </c>
      <c r="X1707" t="str">
        <f>"Q"&amp;ROUNDUP(MONTH(Suoerstore_sales[[#This Row],[Order Date]])/3,0)</f>
        <v>Q4</v>
      </c>
      <c r="Y1707">
        <f>MONTH(Suoerstore_sales[[#This Row],[Order Date]])</f>
        <v>11</v>
      </c>
    </row>
    <row r="1708" spans="1:25" x14ac:dyDescent="0.2">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t="str" cm="1">
        <f t="array" ref="V1708">_xlfn.IFS(Suoerstore_sales[[#This Row],[Discount]]&lt;=0.05,"0-5%",Suoerstore_sales[[#This Row],[Discount]]&lt;=0.1,"5-10%",Suoerstore_sales[[#This Row],[Discount]]&lt;=0.2,"10-20%",TRUE,"20%+")</f>
        <v>0-5%</v>
      </c>
      <c r="W1708">
        <f>YEAR(Suoerstore_sales[[#This Row],[Order Date]])</f>
        <v>2017</v>
      </c>
      <c r="X1708" t="str">
        <f>"Q"&amp;ROUNDUP(MONTH(Suoerstore_sales[[#This Row],[Order Date]])/3,0)</f>
        <v>Q4</v>
      </c>
      <c r="Y1708">
        <f>MONTH(Suoerstore_sales[[#This Row],[Order Date]])</f>
        <v>10</v>
      </c>
    </row>
    <row r="1709" spans="1:25" x14ac:dyDescent="0.2">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t="str" cm="1">
        <f t="array" ref="V1709">_xlfn.IFS(Suoerstore_sales[[#This Row],[Discount]]&lt;=0.05,"0-5%",Suoerstore_sales[[#This Row],[Discount]]&lt;=0.1,"5-10%",Suoerstore_sales[[#This Row],[Discount]]&lt;=0.2,"10-20%",TRUE,"20%+")</f>
        <v>10-20%</v>
      </c>
      <c r="W1709">
        <f>YEAR(Suoerstore_sales[[#This Row],[Order Date]])</f>
        <v>2017</v>
      </c>
      <c r="X1709" t="str">
        <f>"Q"&amp;ROUNDUP(MONTH(Suoerstore_sales[[#This Row],[Order Date]])/3,0)</f>
        <v>Q4</v>
      </c>
      <c r="Y1709">
        <f>MONTH(Suoerstore_sales[[#This Row],[Order Date]])</f>
        <v>10</v>
      </c>
    </row>
    <row r="1710" spans="1:25" x14ac:dyDescent="0.2">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t="str" cm="1">
        <f t="array" ref="V1710">_xlfn.IFS(Suoerstore_sales[[#This Row],[Discount]]&lt;=0.05,"0-5%",Suoerstore_sales[[#This Row],[Discount]]&lt;=0.1,"5-10%",Suoerstore_sales[[#This Row],[Discount]]&lt;=0.2,"10-20%",TRUE,"20%+")</f>
        <v>0-5%</v>
      </c>
      <c r="W1710">
        <f>YEAR(Suoerstore_sales[[#This Row],[Order Date]])</f>
        <v>2017</v>
      </c>
      <c r="X1710" t="str">
        <f>"Q"&amp;ROUNDUP(MONTH(Suoerstore_sales[[#This Row],[Order Date]])/3,0)</f>
        <v>Q4</v>
      </c>
      <c r="Y1710">
        <f>MONTH(Suoerstore_sales[[#This Row],[Order Date]])</f>
        <v>10</v>
      </c>
    </row>
    <row r="1711" spans="1:25" x14ac:dyDescent="0.2">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t="str" cm="1">
        <f t="array" ref="V1711">_xlfn.IFS(Suoerstore_sales[[#This Row],[Discount]]&lt;=0.05,"0-5%",Suoerstore_sales[[#This Row],[Discount]]&lt;=0.1,"5-10%",Suoerstore_sales[[#This Row],[Discount]]&lt;=0.2,"10-20%",TRUE,"20%+")</f>
        <v>10-20%</v>
      </c>
      <c r="W1711">
        <f>YEAR(Suoerstore_sales[[#This Row],[Order Date]])</f>
        <v>2017</v>
      </c>
      <c r="X1711" t="str">
        <f>"Q"&amp;ROUNDUP(MONTH(Suoerstore_sales[[#This Row],[Order Date]])/3,0)</f>
        <v>Q4</v>
      </c>
      <c r="Y1711">
        <f>MONTH(Suoerstore_sales[[#This Row],[Order Date]])</f>
        <v>10</v>
      </c>
    </row>
    <row r="1712" spans="1:25" x14ac:dyDescent="0.2">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t="str" cm="1">
        <f t="array" ref="V1712">_xlfn.IFS(Suoerstore_sales[[#This Row],[Discount]]&lt;=0.05,"0-5%",Suoerstore_sales[[#This Row],[Discount]]&lt;=0.1,"5-10%",Suoerstore_sales[[#This Row],[Discount]]&lt;=0.2,"10-20%",TRUE,"20%+")</f>
        <v>0-5%</v>
      </c>
      <c r="W1712">
        <f>YEAR(Suoerstore_sales[[#This Row],[Order Date]])</f>
        <v>2017</v>
      </c>
      <c r="X1712" t="str">
        <f>"Q"&amp;ROUNDUP(MONTH(Suoerstore_sales[[#This Row],[Order Date]])/3,0)</f>
        <v>Q4</v>
      </c>
      <c r="Y1712">
        <f>MONTH(Suoerstore_sales[[#This Row],[Order Date]])</f>
        <v>10</v>
      </c>
    </row>
    <row r="1713" spans="1:25" x14ac:dyDescent="0.2">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t="str" cm="1">
        <f t="array" ref="V1713">_xlfn.IFS(Suoerstore_sales[[#This Row],[Discount]]&lt;=0.05,"0-5%",Suoerstore_sales[[#This Row],[Discount]]&lt;=0.1,"5-10%",Suoerstore_sales[[#This Row],[Discount]]&lt;=0.2,"10-20%",TRUE,"20%+")</f>
        <v>0-5%</v>
      </c>
      <c r="W1713">
        <f>YEAR(Suoerstore_sales[[#This Row],[Order Date]])</f>
        <v>2017</v>
      </c>
      <c r="X1713" t="str">
        <f>"Q"&amp;ROUNDUP(MONTH(Suoerstore_sales[[#This Row],[Order Date]])/3,0)</f>
        <v>Q4</v>
      </c>
      <c r="Y1713">
        <f>MONTH(Suoerstore_sales[[#This Row],[Order Date]])</f>
        <v>10</v>
      </c>
    </row>
    <row r="1714" spans="1:25" x14ac:dyDescent="0.2">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t="str" cm="1">
        <f t="array" ref="V1714">_xlfn.IFS(Suoerstore_sales[[#This Row],[Discount]]&lt;=0.05,"0-5%",Suoerstore_sales[[#This Row],[Discount]]&lt;=0.1,"5-10%",Suoerstore_sales[[#This Row],[Discount]]&lt;=0.2,"10-20%",TRUE,"20%+")</f>
        <v>10-20%</v>
      </c>
      <c r="W1714">
        <f>YEAR(Suoerstore_sales[[#This Row],[Order Date]])</f>
        <v>2015</v>
      </c>
      <c r="X1714" t="str">
        <f>"Q"&amp;ROUNDUP(MONTH(Suoerstore_sales[[#This Row],[Order Date]])/3,0)</f>
        <v>Q1</v>
      </c>
      <c r="Y1714">
        <f>MONTH(Suoerstore_sales[[#This Row],[Order Date]])</f>
        <v>1</v>
      </c>
    </row>
    <row r="1715" spans="1:25" x14ac:dyDescent="0.2">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t="str" cm="1">
        <f t="array" ref="V1715">_xlfn.IFS(Suoerstore_sales[[#This Row],[Discount]]&lt;=0.05,"0-5%",Suoerstore_sales[[#This Row],[Discount]]&lt;=0.1,"5-10%",Suoerstore_sales[[#This Row],[Discount]]&lt;=0.2,"10-20%",TRUE,"20%+")</f>
        <v>20%+</v>
      </c>
      <c r="W1715">
        <f>YEAR(Suoerstore_sales[[#This Row],[Order Date]])</f>
        <v>2017</v>
      </c>
      <c r="X1715" t="str">
        <f>"Q"&amp;ROUNDUP(MONTH(Suoerstore_sales[[#This Row],[Order Date]])/3,0)</f>
        <v>Q3</v>
      </c>
      <c r="Y1715">
        <f>MONTH(Suoerstore_sales[[#This Row],[Order Date]])</f>
        <v>9</v>
      </c>
    </row>
    <row r="1716" spans="1:25" x14ac:dyDescent="0.2">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t="str" cm="1">
        <f t="array" ref="V1716">_xlfn.IFS(Suoerstore_sales[[#This Row],[Discount]]&lt;=0.05,"0-5%",Suoerstore_sales[[#This Row],[Discount]]&lt;=0.1,"5-10%",Suoerstore_sales[[#This Row],[Discount]]&lt;=0.2,"10-20%",TRUE,"20%+")</f>
        <v>10-20%</v>
      </c>
      <c r="W1716">
        <f>YEAR(Suoerstore_sales[[#This Row],[Order Date]])</f>
        <v>2017</v>
      </c>
      <c r="X1716" t="str">
        <f>"Q"&amp;ROUNDUP(MONTH(Suoerstore_sales[[#This Row],[Order Date]])/3,0)</f>
        <v>Q4</v>
      </c>
      <c r="Y1716">
        <f>MONTH(Suoerstore_sales[[#This Row],[Order Date]])</f>
        <v>10</v>
      </c>
    </row>
    <row r="1717" spans="1:25" x14ac:dyDescent="0.2">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t="str" cm="1">
        <f t="array" ref="V1717">_xlfn.IFS(Suoerstore_sales[[#This Row],[Discount]]&lt;=0.05,"0-5%",Suoerstore_sales[[#This Row],[Discount]]&lt;=0.1,"5-10%",Suoerstore_sales[[#This Row],[Discount]]&lt;=0.2,"10-20%",TRUE,"20%+")</f>
        <v>10-20%</v>
      </c>
      <c r="W1717">
        <f>YEAR(Suoerstore_sales[[#This Row],[Order Date]])</f>
        <v>2016</v>
      </c>
      <c r="X1717" t="str">
        <f>"Q"&amp;ROUNDUP(MONTH(Suoerstore_sales[[#This Row],[Order Date]])/3,0)</f>
        <v>Q2</v>
      </c>
      <c r="Y1717">
        <f>MONTH(Suoerstore_sales[[#This Row],[Order Date]])</f>
        <v>4</v>
      </c>
    </row>
    <row r="1718" spans="1:25" x14ac:dyDescent="0.2">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t="str" cm="1">
        <f t="array" ref="V1718">_xlfn.IFS(Suoerstore_sales[[#This Row],[Discount]]&lt;=0.05,"0-5%",Suoerstore_sales[[#This Row],[Discount]]&lt;=0.1,"5-10%",Suoerstore_sales[[#This Row],[Discount]]&lt;=0.2,"10-20%",TRUE,"20%+")</f>
        <v>0-5%</v>
      </c>
      <c r="W1718">
        <f>YEAR(Suoerstore_sales[[#This Row],[Order Date]])</f>
        <v>2016</v>
      </c>
      <c r="X1718" t="str">
        <f>"Q"&amp;ROUNDUP(MONTH(Suoerstore_sales[[#This Row],[Order Date]])/3,0)</f>
        <v>Q2</v>
      </c>
      <c r="Y1718">
        <f>MONTH(Suoerstore_sales[[#This Row],[Order Date]])</f>
        <v>5</v>
      </c>
    </row>
    <row r="1719" spans="1:25" x14ac:dyDescent="0.2">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t="str" cm="1">
        <f t="array" ref="V1719">_xlfn.IFS(Suoerstore_sales[[#This Row],[Discount]]&lt;=0.05,"0-5%",Suoerstore_sales[[#This Row],[Discount]]&lt;=0.1,"5-10%",Suoerstore_sales[[#This Row],[Discount]]&lt;=0.2,"10-20%",TRUE,"20%+")</f>
        <v>0-5%</v>
      </c>
      <c r="W1719">
        <f>YEAR(Suoerstore_sales[[#This Row],[Order Date]])</f>
        <v>2016</v>
      </c>
      <c r="X1719" t="str">
        <f>"Q"&amp;ROUNDUP(MONTH(Suoerstore_sales[[#This Row],[Order Date]])/3,0)</f>
        <v>Q2</v>
      </c>
      <c r="Y1719">
        <f>MONTH(Suoerstore_sales[[#This Row],[Order Date]])</f>
        <v>5</v>
      </c>
    </row>
    <row r="1720" spans="1:25" x14ac:dyDescent="0.2">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t="str" cm="1">
        <f t="array" ref="V1720">_xlfn.IFS(Suoerstore_sales[[#This Row],[Discount]]&lt;=0.05,"0-5%",Suoerstore_sales[[#This Row],[Discount]]&lt;=0.1,"5-10%",Suoerstore_sales[[#This Row],[Discount]]&lt;=0.2,"10-20%",TRUE,"20%+")</f>
        <v>0-5%</v>
      </c>
      <c r="W1720">
        <f>YEAR(Suoerstore_sales[[#This Row],[Order Date]])</f>
        <v>2016</v>
      </c>
      <c r="X1720" t="str">
        <f>"Q"&amp;ROUNDUP(MONTH(Suoerstore_sales[[#This Row],[Order Date]])/3,0)</f>
        <v>Q2</v>
      </c>
      <c r="Y1720">
        <f>MONTH(Suoerstore_sales[[#This Row],[Order Date]])</f>
        <v>5</v>
      </c>
    </row>
    <row r="1721" spans="1:25" x14ac:dyDescent="0.2">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t="str" cm="1">
        <f t="array" ref="V1721">_xlfn.IFS(Suoerstore_sales[[#This Row],[Discount]]&lt;=0.05,"0-5%",Suoerstore_sales[[#This Row],[Discount]]&lt;=0.1,"5-10%",Suoerstore_sales[[#This Row],[Discount]]&lt;=0.2,"10-20%",TRUE,"20%+")</f>
        <v>0-5%</v>
      </c>
      <c r="W1721">
        <f>YEAR(Suoerstore_sales[[#This Row],[Order Date]])</f>
        <v>2016</v>
      </c>
      <c r="X1721" t="str">
        <f>"Q"&amp;ROUNDUP(MONTH(Suoerstore_sales[[#This Row],[Order Date]])/3,0)</f>
        <v>Q2</v>
      </c>
      <c r="Y1721">
        <f>MONTH(Suoerstore_sales[[#This Row],[Order Date]])</f>
        <v>5</v>
      </c>
    </row>
    <row r="1722" spans="1:25" x14ac:dyDescent="0.2">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t="str" cm="1">
        <f t="array" ref="V1722">_xlfn.IFS(Suoerstore_sales[[#This Row],[Discount]]&lt;=0.05,"0-5%",Suoerstore_sales[[#This Row],[Discount]]&lt;=0.1,"5-10%",Suoerstore_sales[[#This Row],[Discount]]&lt;=0.2,"10-20%",TRUE,"20%+")</f>
        <v>10-20%</v>
      </c>
      <c r="W1722">
        <f>YEAR(Suoerstore_sales[[#This Row],[Order Date]])</f>
        <v>2016</v>
      </c>
      <c r="X1722" t="str">
        <f>"Q"&amp;ROUNDUP(MONTH(Suoerstore_sales[[#This Row],[Order Date]])/3,0)</f>
        <v>Q2</v>
      </c>
      <c r="Y1722">
        <f>MONTH(Suoerstore_sales[[#This Row],[Order Date]])</f>
        <v>5</v>
      </c>
    </row>
    <row r="1723" spans="1:25" x14ac:dyDescent="0.2">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t="str" cm="1">
        <f t="array" ref="V1723">_xlfn.IFS(Suoerstore_sales[[#This Row],[Discount]]&lt;=0.05,"0-5%",Suoerstore_sales[[#This Row],[Discount]]&lt;=0.1,"5-10%",Suoerstore_sales[[#This Row],[Discount]]&lt;=0.2,"10-20%",TRUE,"20%+")</f>
        <v>10-20%</v>
      </c>
      <c r="W1723">
        <f>YEAR(Suoerstore_sales[[#This Row],[Order Date]])</f>
        <v>2015</v>
      </c>
      <c r="X1723" t="str">
        <f>"Q"&amp;ROUNDUP(MONTH(Suoerstore_sales[[#This Row],[Order Date]])/3,0)</f>
        <v>Q4</v>
      </c>
      <c r="Y1723">
        <f>MONTH(Suoerstore_sales[[#This Row],[Order Date]])</f>
        <v>12</v>
      </c>
    </row>
    <row r="1724" spans="1:25" x14ac:dyDescent="0.2">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t="str" cm="1">
        <f t="array" ref="V1724">_xlfn.IFS(Suoerstore_sales[[#This Row],[Discount]]&lt;=0.05,"0-5%",Suoerstore_sales[[#This Row],[Discount]]&lt;=0.1,"5-10%",Suoerstore_sales[[#This Row],[Discount]]&lt;=0.2,"10-20%",TRUE,"20%+")</f>
        <v>10-20%</v>
      </c>
      <c r="W1724">
        <f>YEAR(Suoerstore_sales[[#This Row],[Order Date]])</f>
        <v>2015</v>
      </c>
      <c r="X1724" t="str">
        <f>"Q"&amp;ROUNDUP(MONTH(Suoerstore_sales[[#This Row],[Order Date]])/3,0)</f>
        <v>Q4</v>
      </c>
      <c r="Y1724">
        <f>MONTH(Suoerstore_sales[[#This Row],[Order Date]])</f>
        <v>12</v>
      </c>
    </row>
    <row r="1725" spans="1:25" x14ac:dyDescent="0.2">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t="str" cm="1">
        <f t="array" ref="V1725">_xlfn.IFS(Suoerstore_sales[[#This Row],[Discount]]&lt;=0.05,"0-5%",Suoerstore_sales[[#This Row],[Discount]]&lt;=0.1,"5-10%",Suoerstore_sales[[#This Row],[Discount]]&lt;=0.2,"10-20%",TRUE,"20%+")</f>
        <v>20%+</v>
      </c>
      <c r="W1725">
        <f>YEAR(Suoerstore_sales[[#This Row],[Order Date]])</f>
        <v>2015</v>
      </c>
      <c r="X1725" t="str">
        <f>"Q"&amp;ROUNDUP(MONTH(Suoerstore_sales[[#This Row],[Order Date]])/3,0)</f>
        <v>Q4</v>
      </c>
      <c r="Y1725">
        <f>MONTH(Suoerstore_sales[[#This Row],[Order Date]])</f>
        <v>12</v>
      </c>
    </row>
    <row r="1726" spans="1:25" x14ac:dyDescent="0.2">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t="str" cm="1">
        <f t="array" ref="V1726">_xlfn.IFS(Suoerstore_sales[[#This Row],[Discount]]&lt;=0.05,"0-5%",Suoerstore_sales[[#This Row],[Discount]]&lt;=0.1,"5-10%",Suoerstore_sales[[#This Row],[Discount]]&lt;=0.2,"10-20%",TRUE,"20%+")</f>
        <v>10-20%</v>
      </c>
      <c r="W1726">
        <f>YEAR(Suoerstore_sales[[#This Row],[Order Date]])</f>
        <v>2015</v>
      </c>
      <c r="X1726" t="str">
        <f>"Q"&amp;ROUNDUP(MONTH(Suoerstore_sales[[#This Row],[Order Date]])/3,0)</f>
        <v>Q4</v>
      </c>
      <c r="Y1726">
        <f>MONTH(Suoerstore_sales[[#This Row],[Order Date]])</f>
        <v>12</v>
      </c>
    </row>
    <row r="1727" spans="1:25" x14ac:dyDescent="0.2">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t="str" cm="1">
        <f t="array" ref="V1727">_xlfn.IFS(Suoerstore_sales[[#This Row],[Discount]]&lt;=0.05,"0-5%",Suoerstore_sales[[#This Row],[Discount]]&lt;=0.1,"5-10%",Suoerstore_sales[[#This Row],[Discount]]&lt;=0.2,"10-20%",TRUE,"20%+")</f>
        <v>10-20%</v>
      </c>
      <c r="W1727">
        <f>YEAR(Suoerstore_sales[[#This Row],[Order Date]])</f>
        <v>2015</v>
      </c>
      <c r="X1727" t="str">
        <f>"Q"&amp;ROUNDUP(MONTH(Suoerstore_sales[[#This Row],[Order Date]])/3,0)</f>
        <v>Q4</v>
      </c>
      <c r="Y1727">
        <f>MONTH(Suoerstore_sales[[#This Row],[Order Date]])</f>
        <v>12</v>
      </c>
    </row>
    <row r="1728" spans="1:25" x14ac:dyDescent="0.2">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t="str" cm="1">
        <f t="array" ref="V1728">_xlfn.IFS(Suoerstore_sales[[#This Row],[Discount]]&lt;=0.05,"0-5%",Suoerstore_sales[[#This Row],[Discount]]&lt;=0.1,"5-10%",Suoerstore_sales[[#This Row],[Discount]]&lt;=0.2,"10-20%",TRUE,"20%+")</f>
        <v>10-20%</v>
      </c>
      <c r="W1728">
        <f>YEAR(Suoerstore_sales[[#This Row],[Order Date]])</f>
        <v>2015</v>
      </c>
      <c r="X1728" t="str">
        <f>"Q"&amp;ROUNDUP(MONTH(Suoerstore_sales[[#This Row],[Order Date]])/3,0)</f>
        <v>Q4</v>
      </c>
      <c r="Y1728">
        <f>MONTH(Suoerstore_sales[[#This Row],[Order Date]])</f>
        <v>12</v>
      </c>
    </row>
    <row r="1729" spans="1:25" x14ac:dyDescent="0.2">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t="str" cm="1">
        <f t="array" ref="V1729">_xlfn.IFS(Suoerstore_sales[[#This Row],[Discount]]&lt;=0.05,"0-5%",Suoerstore_sales[[#This Row],[Discount]]&lt;=0.1,"5-10%",Suoerstore_sales[[#This Row],[Discount]]&lt;=0.2,"10-20%",TRUE,"20%+")</f>
        <v>20%+</v>
      </c>
      <c r="W1729">
        <f>YEAR(Suoerstore_sales[[#This Row],[Order Date]])</f>
        <v>2017</v>
      </c>
      <c r="X1729" t="str">
        <f>"Q"&amp;ROUNDUP(MONTH(Suoerstore_sales[[#This Row],[Order Date]])/3,0)</f>
        <v>Q2</v>
      </c>
      <c r="Y1729">
        <f>MONTH(Suoerstore_sales[[#This Row],[Order Date]])</f>
        <v>4</v>
      </c>
    </row>
    <row r="1730" spans="1:25" x14ac:dyDescent="0.2">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t="str" cm="1">
        <f t="array" ref="V1730">_xlfn.IFS(Suoerstore_sales[[#This Row],[Discount]]&lt;=0.05,"0-5%",Suoerstore_sales[[#This Row],[Discount]]&lt;=0.1,"5-10%",Suoerstore_sales[[#This Row],[Discount]]&lt;=0.2,"10-20%",TRUE,"20%+")</f>
        <v>0-5%</v>
      </c>
      <c r="W1730">
        <f>YEAR(Suoerstore_sales[[#This Row],[Order Date]])</f>
        <v>2016</v>
      </c>
      <c r="X1730" t="str">
        <f>"Q"&amp;ROUNDUP(MONTH(Suoerstore_sales[[#This Row],[Order Date]])/3,0)</f>
        <v>Q1</v>
      </c>
      <c r="Y1730">
        <f>MONTH(Suoerstore_sales[[#This Row],[Order Date]])</f>
        <v>2</v>
      </c>
    </row>
    <row r="1731" spans="1:25" x14ac:dyDescent="0.2">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t="str" cm="1">
        <f t="array" ref="V1731">_xlfn.IFS(Suoerstore_sales[[#This Row],[Discount]]&lt;=0.05,"0-5%",Suoerstore_sales[[#This Row],[Discount]]&lt;=0.1,"5-10%",Suoerstore_sales[[#This Row],[Discount]]&lt;=0.2,"10-20%",TRUE,"20%+")</f>
        <v>0-5%</v>
      </c>
      <c r="W1731">
        <f>YEAR(Suoerstore_sales[[#This Row],[Order Date]])</f>
        <v>2016</v>
      </c>
      <c r="X1731" t="str">
        <f>"Q"&amp;ROUNDUP(MONTH(Suoerstore_sales[[#This Row],[Order Date]])/3,0)</f>
        <v>Q1</v>
      </c>
      <c r="Y1731">
        <f>MONTH(Suoerstore_sales[[#This Row],[Order Date]])</f>
        <v>2</v>
      </c>
    </row>
    <row r="1732" spans="1:25" x14ac:dyDescent="0.2">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t="str" cm="1">
        <f t="array" ref="V1732">_xlfn.IFS(Suoerstore_sales[[#This Row],[Discount]]&lt;=0.05,"0-5%",Suoerstore_sales[[#This Row],[Discount]]&lt;=0.1,"5-10%",Suoerstore_sales[[#This Row],[Discount]]&lt;=0.2,"10-20%",TRUE,"20%+")</f>
        <v>10-20%</v>
      </c>
      <c r="W1732">
        <f>YEAR(Suoerstore_sales[[#This Row],[Order Date]])</f>
        <v>2014</v>
      </c>
      <c r="X1732" t="str">
        <f>"Q"&amp;ROUNDUP(MONTH(Suoerstore_sales[[#This Row],[Order Date]])/3,0)</f>
        <v>Q3</v>
      </c>
      <c r="Y1732">
        <f>MONTH(Suoerstore_sales[[#This Row],[Order Date]])</f>
        <v>9</v>
      </c>
    </row>
    <row r="1733" spans="1:25" x14ac:dyDescent="0.2">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t="str" cm="1">
        <f t="array" ref="V1733">_xlfn.IFS(Suoerstore_sales[[#This Row],[Discount]]&lt;=0.05,"0-5%",Suoerstore_sales[[#This Row],[Discount]]&lt;=0.1,"5-10%",Suoerstore_sales[[#This Row],[Discount]]&lt;=0.2,"10-20%",TRUE,"20%+")</f>
        <v>10-20%</v>
      </c>
      <c r="W1733">
        <f>YEAR(Suoerstore_sales[[#This Row],[Order Date]])</f>
        <v>2014</v>
      </c>
      <c r="X1733" t="str">
        <f>"Q"&amp;ROUNDUP(MONTH(Suoerstore_sales[[#This Row],[Order Date]])/3,0)</f>
        <v>Q3</v>
      </c>
      <c r="Y1733">
        <f>MONTH(Suoerstore_sales[[#This Row],[Order Date]])</f>
        <v>9</v>
      </c>
    </row>
    <row r="1734" spans="1:25" x14ac:dyDescent="0.2">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t="str" cm="1">
        <f t="array" ref="V1734">_xlfn.IFS(Suoerstore_sales[[#This Row],[Discount]]&lt;=0.05,"0-5%",Suoerstore_sales[[#This Row],[Discount]]&lt;=0.1,"5-10%",Suoerstore_sales[[#This Row],[Discount]]&lt;=0.2,"10-20%",TRUE,"20%+")</f>
        <v>10-20%</v>
      </c>
      <c r="W1734">
        <f>YEAR(Suoerstore_sales[[#This Row],[Order Date]])</f>
        <v>2016</v>
      </c>
      <c r="X1734" t="str">
        <f>"Q"&amp;ROUNDUP(MONTH(Suoerstore_sales[[#This Row],[Order Date]])/3,0)</f>
        <v>Q3</v>
      </c>
      <c r="Y1734">
        <f>MONTH(Suoerstore_sales[[#This Row],[Order Date]])</f>
        <v>7</v>
      </c>
    </row>
    <row r="1735" spans="1:25" x14ac:dyDescent="0.2">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t="str" cm="1">
        <f t="array" ref="V1735">_xlfn.IFS(Suoerstore_sales[[#This Row],[Discount]]&lt;=0.05,"0-5%",Suoerstore_sales[[#This Row],[Discount]]&lt;=0.1,"5-10%",Suoerstore_sales[[#This Row],[Discount]]&lt;=0.2,"10-20%",TRUE,"20%+")</f>
        <v>10-20%</v>
      </c>
      <c r="W1735">
        <f>YEAR(Suoerstore_sales[[#This Row],[Order Date]])</f>
        <v>2016</v>
      </c>
      <c r="X1735" t="str">
        <f>"Q"&amp;ROUNDUP(MONTH(Suoerstore_sales[[#This Row],[Order Date]])/3,0)</f>
        <v>Q3</v>
      </c>
      <c r="Y1735">
        <f>MONTH(Suoerstore_sales[[#This Row],[Order Date]])</f>
        <v>7</v>
      </c>
    </row>
    <row r="1736" spans="1:25" x14ac:dyDescent="0.2">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t="str" cm="1">
        <f t="array" ref="V1736">_xlfn.IFS(Suoerstore_sales[[#This Row],[Discount]]&lt;=0.05,"0-5%",Suoerstore_sales[[#This Row],[Discount]]&lt;=0.1,"5-10%",Suoerstore_sales[[#This Row],[Discount]]&lt;=0.2,"10-20%",TRUE,"20%+")</f>
        <v>10-20%</v>
      </c>
      <c r="W1736">
        <f>YEAR(Suoerstore_sales[[#This Row],[Order Date]])</f>
        <v>2017</v>
      </c>
      <c r="X1736" t="str">
        <f>"Q"&amp;ROUNDUP(MONTH(Suoerstore_sales[[#This Row],[Order Date]])/3,0)</f>
        <v>Q3</v>
      </c>
      <c r="Y1736">
        <f>MONTH(Suoerstore_sales[[#This Row],[Order Date]])</f>
        <v>7</v>
      </c>
    </row>
    <row r="1737" spans="1:25" x14ac:dyDescent="0.2">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t="str" cm="1">
        <f t="array" ref="V1737">_xlfn.IFS(Suoerstore_sales[[#This Row],[Discount]]&lt;=0.05,"0-5%",Suoerstore_sales[[#This Row],[Discount]]&lt;=0.1,"5-10%",Suoerstore_sales[[#This Row],[Discount]]&lt;=0.2,"10-20%",TRUE,"20%+")</f>
        <v>10-20%</v>
      </c>
      <c r="W1737">
        <f>YEAR(Suoerstore_sales[[#This Row],[Order Date]])</f>
        <v>2017</v>
      </c>
      <c r="X1737" t="str">
        <f>"Q"&amp;ROUNDUP(MONTH(Suoerstore_sales[[#This Row],[Order Date]])/3,0)</f>
        <v>Q3</v>
      </c>
      <c r="Y1737">
        <f>MONTH(Suoerstore_sales[[#This Row],[Order Date]])</f>
        <v>7</v>
      </c>
    </row>
    <row r="1738" spans="1:25" x14ac:dyDescent="0.2">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t="str" cm="1">
        <f t="array" ref="V1738">_xlfn.IFS(Suoerstore_sales[[#This Row],[Discount]]&lt;=0.05,"0-5%",Suoerstore_sales[[#This Row],[Discount]]&lt;=0.1,"5-10%",Suoerstore_sales[[#This Row],[Discount]]&lt;=0.2,"10-20%",TRUE,"20%+")</f>
        <v>10-20%</v>
      </c>
      <c r="W1738">
        <f>YEAR(Suoerstore_sales[[#This Row],[Order Date]])</f>
        <v>2017</v>
      </c>
      <c r="X1738" t="str">
        <f>"Q"&amp;ROUNDUP(MONTH(Suoerstore_sales[[#This Row],[Order Date]])/3,0)</f>
        <v>Q3</v>
      </c>
      <c r="Y1738">
        <f>MONTH(Suoerstore_sales[[#This Row],[Order Date]])</f>
        <v>7</v>
      </c>
    </row>
    <row r="1739" spans="1:25" x14ac:dyDescent="0.2">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t="str" cm="1">
        <f t="array" ref="V1739">_xlfn.IFS(Suoerstore_sales[[#This Row],[Discount]]&lt;=0.05,"0-5%",Suoerstore_sales[[#This Row],[Discount]]&lt;=0.1,"5-10%",Suoerstore_sales[[#This Row],[Discount]]&lt;=0.2,"10-20%",TRUE,"20%+")</f>
        <v>0-5%</v>
      </c>
      <c r="W1739">
        <f>YEAR(Suoerstore_sales[[#This Row],[Order Date]])</f>
        <v>2015</v>
      </c>
      <c r="X1739" t="str">
        <f>"Q"&amp;ROUNDUP(MONTH(Suoerstore_sales[[#This Row],[Order Date]])/3,0)</f>
        <v>Q3</v>
      </c>
      <c r="Y1739">
        <f>MONTH(Suoerstore_sales[[#This Row],[Order Date]])</f>
        <v>9</v>
      </c>
    </row>
    <row r="1740" spans="1:25" x14ac:dyDescent="0.2">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t="str" cm="1">
        <f t="array" ref="V1740">_xlfn.IFS(Suoerstore_sales[[#This Row],[Discount]]&lt;=0.05,"0-5%",Suoerstore_sales[[#This Row],[Discount]]&lt;=0.1,"5-10%",Suoerstore_sales[[#This Row],[Discount]]&lt;=0.2,"10-20%",TRUE,"20%+")</f>
        <v>0-5%</v>
      </c>
      <c r="W1740">
        <f>YEAR(Suoerstore_sales[[#This Row],[Order Date]])</f>
        <v>2015</v>
      </c>
      <c r="X1740" t="str">
        <f>"Q"&amp;ROUNDUP(MONTH(Suoerstore_sales[[#This Row],[Order Date]])/3,0)</f>
        <v>Q3</v>
      </c>
      <c r="Y1740">
        <f>MONTH(Suoerstore_sales[[#This Row],[Order Date]])</f>
        <v>9</v>
      </c>
    </row>
    <row r="1741" spans="1:25" x14ac:dyDescent="0.2">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t="str" cm="1">
        <f t="array" ref="V1741">_xlfn.IFS(Suoerstore_sales[[#This Row],[Discount]]&lt;=0.05,"0-5%",Suoerstore_sales[[#This Row],[Discount]]&lt;=0.1,"5-10%",Suoerstore_sales[[#This Row],[Discount]]&lt;=0.2,"10-20%",TRUE,"20%+")</f>
        <v>0-5%</v>
      </c>
      <c r="W1741">
        <f>YEAR(Suoerstore_sales[[#This Row],[Order Date]])</f>
        <v>2015</v>
      </c>
      <c r="X1741" t="str">
        <f>"Q"&amp;ROUNDUP(MONTH(Suoerstore_sales[[#This Row],[Order Date]])/3,0)</f>
        <v>Q3</v>
      </c>
      <c r="Y1741">
        <f>MONTH(Suoerstore_sales[[#This Row],[Order Date]])</f>
        <v>9</v>
      </c>
    </row>
    <row r="1742" spans="1:25" x14ac:dyDescent="0.2">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t="str" cm="1">
        <f t="array" ref="V1742">_xlfn.IFS(Suoerstore_sales[[#This Row],[Discount]]&lt;=0.05,"0-5%",Suoerstore_sales[[#This Row],[Discount]]&lt;=0.1,"5-10%",Suoerstore_sales[[#This Row],[Discount]]&lt;=0.2,"10-20%",TRUE,"20%+")</f>
        <v>0-5%</v>
      </c>
      <c r="W1742">
        <f>YEAR(Suoerstore_sales[[#This Row],[Order Date]])</f>
        <v>2014</v>
      </c>
      <c r="X1742" t="str">
        <f>"Q"&amp;ROUNDUP(MONTH(Suoerstore_sales[[#This Row],[Order Date]])/3,0)</f>
        <v>Q3</v>
      </c>
      <c r="Y1742">
        <f>MONTH(Suoerstore_sales[[#This Row],[Order Date]])</f>
        <v>8</v>
      </c>
    </row>
    <row r="1743" spans="1:25" x14ac:dyDescent="0.2">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t="str" cm="1">
        <f t="array" ref="V1743">_xlfn.IFS(Suoerstore_sales[[#This Row],[Discount]]&lt;=0.05,"0-5%",Suoerstore_sales[[#This Row],[Discount]]&lt;=0.1,"5-10%",Suoerstore_sales[[#This Row],[Discount]]&lt;=0.2,"10-20%",TRUE,"20%+")</f>
        <v>10-20%</v>
      </c>
      <c r="W1743">
        <f>YEAR(Suoerstore_sales[[#This Row],[Order Date]])</f>
        <v>2017</v>
      </c>
      <c r="X1743" t="str">
        <f>"Q"&amp;ROUNDUP(MONTH(Suoerstore_sales[[#This Row],[Order Date]])/3,0)</f>
        <v>Q4</v>
      </c>
      <c r="Y1743">
        <f>MONTH(Suoerstore_sales[[#This Row],[Order Date]])</f>
        <v>10</v>
      </c>
    </row>
    <row r="1744" spans="1:25" x14ac:dyDescent="0.2">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t="str" cm="1">
        <f t="array" ref="V1744">_xlfn.IFS(Suoerstore_sales[[#This Row],[Discount]]&lt;=0.05,"0-5%",Suoerstore_sales[[#This Row],[Discount]]&lt;=0.1,"5-10%",Suoerstore_sales[[#This Row],[Discount]]&lt;=0.2,"10-20%",TRUE,"20%+")</f>
        <v>10-20%</v>
      </c>
      <c r="W1744">
        <f>YEAR(Suoerstore_sales[[#This Row],[Order Date]])</f>
        <v>2017</v>
      </c>
      <c r="X1744" t="str">
        <f>"Q"&amp;ROUNDUP(MONTH(Suoerstore_sales[[#This Row],[Order Date]])/3,0)</f>
        <v>Q4</v>
      </c>
      <c r="Y1744">
        <f>MONTH(Suoerstore_sales[[#This Row],[Order Date]])</f>
        <v>10</v>
      </c>
    </row>
    <row r="1745" spans="1:25" x14ac:dyDescent="0.2">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t="str" cm="1">
        <f t="array" ref="V1745">_xlfn.IFS(Suoerstore_sales[[#This Row],[Discount]]&lt;=0.05,"0-5%",Suoerstore_sales[[#This Row],[Discount]]&lt;=0.1,"5-10%",Suoerstore_sales[[#This Row],[Discount]]&lt;=0.2,"10-20%",TRUE,"20%+")</f>
        <v>10-20%</v>
      </c>
      <c r="W1745">
        <f>YEAR(Suoerstore_sales[[#This Row],[Order Date]])</f>
        <v>2017</v>
      </c>
      <c r="X1745" t="str">
        <f>"Q"&amp;ROUNDUP(MONTH(Suoerstore_sales[[#This Row],[Order Date]])/3,0)</f>
        <v>Q4</v>
      </c>
      <c r="Y1745">
        <f>MONTH(Suoerstore_sales[[#This Row],[Order Date]])</f>
        <v>10</v>
      </c>
    </row>
    <row r="1746" spans="1:25" x14ac:dyDescent="0.2">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t="str" cm="1">
        <f t="array" ref="V1746">_xlfn.IFS(Suoerstore_sales[[#This Row],[Discount]]&lt;=0.05,"0-5%",Suoerstore_sales[[#This Row],[Discount]]&lt;=0.1,"5-10%",Suoerstore_sales[[#This Row],[Discount]]&lt;=0.2,"10-20%",TRUE,"20%+")</f>
        <v>10-20%</v>
      </c>
      <c r="W1746">
        <f>YEAR(Suoerstore_sales[[#This Row],[Order Date]])</f>
        <v>2017</v>
      </c>
      <c r="X1746" t="str">
        <f>"Q"&amp;ROUNDUP(MONTH(Suoerstore_sales[[#This Row],[Order Date]])/3,0)</f>
        <v>Q4</v>
      </c>
      <c r="Y1746">
        <f>MONTH(Suoerstore_sales[[#This Row],[Order Date]])</f>
        <v>10</v>
      </c>
    </row>
    <row r="1747" spans="1:25" x14ac:dyDescent="0.2">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t="str" cm="1">
        <f t="array" ref="V1747">_xlfn.IFS(Suoerstore_sales[[#This Row],[Discount]]&lt;=0.05,"0-5%",Suoerstore_sales[[#This Row],[Discount]]&lt;=0.1,"5-10%",Suoerstore_sales[[#This Row],[Discount]]&lt;=0.2,"10-20%",TRUE,"20%+")</f>
        <v>0-5%</v>
      </c>
      <c r="W1747">
        <f>YEAR(Suoerstore_sales[[#This Row],[Order Date]])</f>
        <v>2014</v>
      </c>
      <c r="X1747" t="str">
        <f>"Q"&amp;ROUNDUP(MONTH(Suoerstore_sales[[#This Row],[Order Date]])/3,0)</f>
        <v>Q2</v>
      </c>
      <c r="Y1747">
        <f>MONTH(Suoerstore_sales[[#This Row],[Order Date]])</f>
        <v>6</v>
      </c>
    </row>
    <row r="1748" spans="1:25" x14ac:dyDescent="0.2">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t="str" cm="1">
        <f t="array" ref="V1748">_xlfn.IFS(Suoerstore_sales[[#This Row],[Discount]]&lt;=0.05,"0-5%",Suoerstore_sales[[#This Row],[Discount]]&lt;=0.1,"5-10%",Suoerstore_sales[[#This Row],[Discount]]&lt;=0.2,"10-20%",TRUE,"20%+")</f>
        <v>20%+</v>
      </c>
      <c r="W1748">
        <f>YEAR(Suoerstore_sales[[#This Row],[Order Date]])</f>
        <v>2016</v>
      </c>
      <c r="X1748" t="str">
        <f>"Q"&amp;ROUNDUP(MONTH(Suoerstore_sales[[#This Row],[Order Date]])/3,0)</f>
        <v>Q3</v>
      </c>
      <c r="Y1748">
        <f>MONTH(Suoerstore_sales[[#This Row],[Order Date]])</f>
        <v>8</v>
      </c>
    </row>
    <row r="1749" spans="1:25" x14ac:dyDescent="0.2">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t="str" cm="1">
        <f t="array" ref="V1749">_xlfn.IFS(Suoerstore_sales[[#This Row],[Discount]]&lt;=0.05,"0-5%",Suoerstore_sales[[#This Row],[Discount]]&lt;=0.1,"5-10%",Suoerstore_sales[[#This Row],[Discount]]&lt;=0.2,"10-20%",TRUE,"20%+")</f>
        <v>10-20%</v>
      </c>
      <c r="W1749">
        <f>YEAR(Suoerstore_sales[[#This Row],[Order Date]])</f>
        <v>2016</v>
      </c>
      <c r="X1749" t="str">
        <f>"Q"&amp;ROUNDUP(MONTH(Suoerstore_sales[[#This Row],[Order Date]])/3,0)</f>
        <v>Q3</v>
      </c>
      <c r="Y1749">
        <f>MONTH(Suoerstore_sales[[#This Row],[Order Date]])</f>
        <v>8</v>
      </c>
    </row>
    <row r="1750" spans="1:25" x14ac:dyDescent="0.2">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t="str" cm="1">
        <f t="array" ref="V1750">_xlfn.IFS(Suoerstore_sales[[#This Row],[Discount]]&lt;=0.05,"0-5%",Suoerstore_sales[[#This Row],[Discount]]&lt;=0.1,"5-10%",Suoerstore_sales[[#This Row],[Discount]]&lt;=0.2,"10-20%",TRUE,"20%+")</f>
        <v>10-20%</v>
      </c>
      <c r="W1750">
        <f>YEAR(Suoerstore_sales[[#This Row],[Order Date]])</f>
        <v>2014</v>
      </c>
      <c r="X1750" t="str">
        <f>"Q"&amp;ROUNDUP(MONTH(Suoerstore_sales[[#This Row],[Order Date]])/3,0)</f>
        <v>Q2</v>
      </c>
      <c r="Y1750">
        <f>MONTH(Suoerstore_sales[[#This Row],[Order Date]])</f>
        <v>4</v>
      </c>
    </row>
    <row r="1751" spans="1:25" x14ac:dyDescent="0.2">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t="str" cm="1">
        <f t="array" ref="V1751">_xlfn.IFS(Suoerstore_sales[[#This Row],[Discount]]&lt;=0.05,"0-5%",Suoerstore_sales[[#This Row],[Discount]]&lt;=0.1,"5-10%",Suoerstore_sales[[#This Row],[Discount]]&lt;=0.2,"10-20%",TRUE,"20%+")</f>
        <v>10-20%</v>
      </c>
      <c r="W1751">
        <f>YEAR(Suoerstore_sales[[#This Row],[Order Date]])</f>
        <v>2014</v>
      </c>
      <c r="X1751" t="str">
        <f>"Q"&amp;ROUNDUP(MONTH(Suoerstore_sales[[#This Row],[Order Date]])/3,0)</f>
        <v>Q2</v>
      </c>
      <c r="Y1751">
        <f>MONTH(Suoerstore_sales[[#This Row],[Order Date]])</f>
        <v>4</v>
      </c>
    </row>
    <row r="1752" spans="1:25" x14ac:dyDescent="0.2">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t="str" cm="1">
        <f t="array" ref="V1752">_xlfn.IFS(Suoerstore_sales[[#This Row],[Discount]]&lt;=0.05,"0-5%",Suoerstore_sales[[#This Row],[Discount]]&lt;=0.1,"5-10%",Suoerstore_sales[[#This Row],[Discount]]&lt;=0.2,"10-20%",TRUE,"20%+")</f>
        <v>20%+</v>
      </c>
      <c r="W1752">
        <f>YEAR(Suoerstore_sales[[#This Row],[Order Date]])</f>
        <v>2015</v>
      </c>
      <c r="X1752" t="str">
        <f>"Q"&amp;ROUNDUP(MONTH(Suoerstore_sales[[#This Row],[Order Date]])/3,0)</f>
        <v>Q4</v>
      </c>
      <c r="Y1752">
        <f>MONTH(Suoerstore_sales[[#This Row],[Order Date]])</f>
        <v>11</v>
      </c>
    </row>
    <row r="1753" spans="1:25" x14ac:dyDescent="0.2">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t="str" cm="1">
        <f t="array" ref="V1753">_xlfn.IFS(Suoerstore_sales[[#This Row],[Discount]]&lt;=0.05,"0-5%",Suoerstore_sales[[#This Row],[Discount]]&lt;=0.1,"5-10%",Suoerstore_sales[[#This Row],[Discount]]&lt;=0.2,"10-20%",TRUE,"20%+")</f>
        <v>0-5%</v>
      </c>
      <c r="W1753">
        <f>YEAR(Suoerstore_sales[[#This Row],[Order Date]])</f>
        <v>2017</v>
      </c>
      <c r="X1753" t="str">
        <f>"Q"&amp;ROUNDUP(MONTH(Suoerstore_sales[[#This Row],[Order Date]])/3,0)</f>
        <v>Q4</v>
      </c>
      <c r="Y1753">
        <f>MONTH(Suoerstore_sales[[#This Row],[Order Date]])</f>
        <v>10</v>
      </c>
    </row>
    <row r="1754" spans="1:25" x14ac:dyDescent="0.2">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t="str" cm="1">
        <f t="array" ref="V1754">_xlfn.IFS(Suoerstore_sales[[#This Row],[Discount]]&lt;=0.05,"0-5%",Suoerstore_sales[[#This Row],[Discount]]&lt;=0.1,"5-10%",Suoerstore_sales[[#This Row],[Discount]]&lt;=0.2,"10-20%",TRUE,"20%+")</f>
        <v>0-5%</v>
      </c>
      <c r="W1754">
        <f>YEAR(Suoerstore_sales[[#This Row],[Order Date]])</f>
        <v>2017</v>
      </c>
      <c r="X1754" t="str">
        <f>"Q"&amp;ROUNDUP(MONTH(Suoerstore_sales[[#This Row],[Order Date]])/3,0)</f>
        <v>Q4</v>
      </c>
      <c r="Y1754">
        <f>MONTH(Suoerstore_sales[[#This Row],[Order Date]])</f>
        <v>12</v>
      </c>
    </row>
    <row r="1755" spans="1:25" x14ac:dyDescent="0.2">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t="str" cm="1">
        <f t="array" ref="V1755">_xlfn.IFS(Suoerstore_sales[[#This Row],[Discount]]&lt;=0.05,"0-5%",Suoerstore_sales[[#This Row],[Discount]]&lt;=0.1,"5-10%",Suoerstore_sales[[#This Row],[Discount]]&lt;=0.2,"10-20%",TRUE,"20%+")</f>
        <v>0-5%</v>
      </c>
      <c r="W1755">
        <f>YEAR(Suoerstore_sales[[#This Row],[Order Date]])</f>
        <v>2017</v>
      </c>
      <c r="X1755" t="str">
        <f>"Q"&amp;ROUNDUP(MONTH(Suoerstore_sales[[#This Row],[Order Date]])/3,0)</f>
        <v>Q4</v>
      </c>
      <c r="Y1755">
        <f>MONTH(Suoerstore_sales[[#This Row],[Order Date]])</f>
        <v>12</v>
      </c>
    </row>
    <row r="1756" spans="1:25" x14ac:dyDescent="0.2">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t="str" cm="1">
        <f t="array" ref="V1756">_xlfn.IFS(Suoerstore_sales[[#This Row],[Discount]]&lt;=0.05,"0-5%",Suoerstore_sales[[#This Row],[Discount]]&lt;=0.1,"5-10%",Suoerstore_sales[[#This Row],[Discount]]&lt;=0.2,"10-20%",TRUE,"20%+")</f>
        <v>0-5%</v>
      </c>
      <c r="W1756">
        <f>YEAR(Suoerstore_sales[[#This Row],[Order Date]])</f>
        <v>2017</v>
      </c>
      <c r="X1756" t="str">
        <f>"Q"&amp;ROUNDUP(MONTH(Suoerstore_sales[[#This Row],[Order Date]])/3,0)</f>
        <v>Q4</v>
      </c>
      <c r="Y1756">
        <f>MONTH(Suoerstore_sales[[#This Row],[Order Date]])</f>
        <v>12</v>
      </c>
    </row>
    <row r="1757" spans="1:25" x14ac:dyDescent="0.2">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t="str" cm="1">
        <f t="array" ref="V1757">_xlfn.IFS(Suoerstore_sales[[#This Row],[Discount]]&lt;=0.05,"0-5%",Suoerstore_sales[[#This Row],[Discount]]&lt;=0.1,"5-10%",Suoerstore_sales[[#This Row],[Discount]]&lt;=0.2,"10-20%",TRUE,"20%+")</f>
        <v>10-20%</v>
      </c>
      <c r="W1757">
        <f>YEAR(Suoerstore_sales[[#This Row],[Order Date]])</f>
        <v>2015</v>
      </c>
      <c r="X1757" t="str">
        <f>"Q"&amp;ROUNDUP(MONTH(Suoerstore_sales[[#This Row],[Order Date]])/3,0)</f>
        <v>Q4</v>
      </c>
      <c r="Y1757">
        <f>MONTH(Suoerstore_sales[[#This Row],[Order Date]])</f>
        <v>12</v>
      </c>
    </row>
    <row r="1758" spans="1:25" x14ac:dyDescent="0.2">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t="str" cm="1">
        <f t="array" ref="V1758">_xlfn.IFS(Suoerstore_sales[[#This Row],[Discount]]&lt;=0.05,"0-5%",Suoerstore_sales[[#This Row],[Discount]]&lt;=0.1,"5-10%",Suoerstore_sales[[#This Row],[Discount]]&lt;=0.2,"10-20%",TRUE,"20%+")</f>
        <v>10-20%</v>
      </c>
      <c r="W1758">
        <f>YEAR(Suoerstore_sales[[#This Row],[Order Date]])</f>
        <v>2015</v>
      </c>
      <c r="X1758" t="str">
        <f>"Q"&amp;ROUNDUP(MONTH(Suoerstore_sales[[#This Row],[Order Date]])/3,0)</f>
        <v>Q4</v>
      </c>
      <c r="Y1758">
        <f>MONTH(Suoerstore_sales[[#This Row],[Order Date]])</f>
        <v>12</v>
      </c>
    </row>
    <row r="1759" spans="1:25" x14ac:dyDescent="0.2">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t="str" cm="1">
        <f t="array" ref="V1759">_xlfn.IFS(Suoerstore_sales[[#This Row],[Discount]]&lt;=0.05,"0-5%",Suoerstore_sales[[#This Row],[Discount]]&lt;=0.1,"5-10%",Suoerstore_sales[[#This Row],[Discount]]&lt;=0.2,"10-20%",TRUE,"20%+")</f>
        <v>20%+</v>
      </c>
      <c r="W1759">
        <f>YEAR(Suoerstore_sales[[#This Row],[Order Date]])</f>
        <v>2015</v>
      </c>
      <c r="X1759" t="str">
        <f>"Q"&amp;ROUNDUP(MONTH(Suoerstore_sales[[#This Row],[Order Date]])/3,0)</f>
        <v>Q3</v>
      </c>
      <c r="Y1759">
        <f>MONTH(Suoerstore_sales[[#This Row],[Order Date]])</f>
        <v>7</v>
      </c>
    </row>
    <row r="1760" spans="1:25" x14ac:dyDescent="0.2">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t="str" cm="1">
        <f t="array" ref="V1760">_xlfn.IFS(Suoerstore_sales[[#This Row],[Discount]]&lt;=0.05,"0-5%",Suoerstore_sales[[#This Row],[Discount]]&lt;=0.1,"5-10%",Suoerstore_sales[[#This Row],[Discount]]&lt;=0.2,"10-20%",TRUE,"20%+")</f>
        <v>10-20%</v>
      </c>
      <c r="W1760">
        <f>YEAR(Suoerstore_sales[[#This Row],[Order Date]])</f>
        <v>2014</v>
      </c>
      <c r="X1760" t="str">
        <f>"Q"&amp;ROUNDUP(MONTH(Suoerstore_sales[[#This Row],[Order Date]])/3,0)</f>
        <v>Q2</v>
      </c>
      <c r="Y1760">
        <f>MONTH(Suoerstore_sales[[#This Row],[Order Date]])</f>
        <v>5</v>
      </c>
    </row>
    <row r="1761" spans="1:25" x14ac:dyDescent="0.2">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t="str" cm="1">
        <f t="array" ref="V1761">_xlfn.IFS(Suoerstore_sales[[#This Row],[Discount]]&lt;=0.05,"0-5%",Suoerstore_sales[[#This Row],[Discount]]&lt;=0.1,"5-10%",Suoerstore_sales[[#This Row],[Discount]]&lt;=0.2,"10-20%",TRUE,"20%+")</f>
        <v>10-20%</v>
      </c>
      <c r="W1761">
        <f>YEAR(Suoerstore_sales[[#This Row],[Order Date]])</f>
        <v>2014</v>
      </c>
      <c r="X1761" t="str">
        <f>"Q"&amp;ROUNDUP(MONTH(Suoerstore_sales[[#This Row],[Order Date]])/3,0)</f>
        <v>Q1</v>
      </c>
      <c r="Y1761">
        <f>MONTH(Suoerstore_sales[[#This Row],[Order Date]])</f>
        <v>1</v>
      </c>
    </row>
    <row r="1762" spans="1:25" x14ac:dyDescent="0.2">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t="str" cm="1">
        <f t="array" ref="V1762">_xlfn.IFS(Suoerstore_sales[[#This Row],[Discount]]&lt;=0.05,"0-5%",Suoerstore_sales[[#This Row],[Discount]]&lt;=0.1,"5-10%",Suoerstore_sales[[#This Row],[Discount]]&lt;=0.2,"10-20%",TRUE,"20%+")</f>
        <v>10-20%</v>
      </c>
      <c r="W1762">
        <f>YEAR(Suoerstore_sales[[#This Row],[Order Date]])</f>
        <v>2015</v>
      </c>
      <c r="X1762" t="str">
        <f>"Q"&amp;ROUNDUP(MONTH(Suoerstore_sales[[#This Row],[Order Date]])/3,0)</f>
        <v>Q3</v>
      </c>
      <c r="Y1762">
        <f>MONTH(Suoerstore_sales[[#This Row],[Order Date]])</f>
        <v>9</v>
      </c>
    </row>
    <row r="1763" spans="1:25" x14ac:dyDescent="0.2">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t="str" cm="1">
        <f t="array" ref="V1763">_xlfn.IFS(Suoerstore_sales[[#This Row],[Discount]]&lt;=0.05,"0-5%",Suoerstore_sales[[#This Row],[Discount]]&lt;=0.1,"5-10%",Suoerstore_sales[[#This Row],[Discount]]&lt;=0.2,"10-20%",TRUE,"20%+")</f>
        <v>10-20%</v>
      </c>
      <c r="W1763">
        <f>YEAR(Suoerstore_sales[[#This Row],[Order Date]])</f>
        <v>2015</v>
      </c>
      <c r="X1763" t="str">
        <f>"Q"&amp;ROUNDUP(MONTH(Suoerstore_sales[[#This Row],[Order Date]])/3,0)</f>
        <v>Q3</v>
      </c>
      <c r="Y1763">
        <f>MONTH(Suoerstore_sales[[#This Row],[Order Date]])</f>
        <v>9</v>
      </c>
    </row>
    <row r="1764" spans="1:25" x14ac:dyDescent="0.2">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t="str" cm="1">
        <f t="array" ref="V1764">_xlfn.IFS(Suoerstore_sales[[#This Row],[Discount]]&lt;=0.05,"0-5%",Suoerstore_sales[[#This Row],[Discount]]&lt;=0.1,"5-10%",Suoerstore_sales[[#This Row],[Discount]]&lt;=0.2,"10-20%",TRUE,"20%+")</f>
        <v>10-20%</v>
      </c>
      <c r="W1764">
        <f>YEAR(Suoerstore_sales[[#This Row],[Order Date]])</f>
        <v>2015</v>
      </c>
      <c r="X1764" t="str">
        <f>"Q"&amp;ROUNDUP(MONTH(Suoerstore_sales[[#This Row],[Order Date]])/3,0)</f>
        <v>Q3</v>
      </c>
      <c r="Y1764">
        <f>MONTH(Suoerstore_sales[[#This Row],[Order Date]])</f>
        <v>9</v>
      </c>
    </row>
    <row r="1765" spans="1:25" x14ac:dyDescent="0.2">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t="str" cm="1">
        <f t="array" ref="V1765">_xlfn.IFS(Suoerstore_sales[[#This Row],[Discount]]&lt;=0.05,"0-5%",Suoerstore_sales[[#This Row],[Discount]]&lt;=0.1,"5-10%",Suoerstore_sales[[#This Row],[Discount]]&lt;=0.2,"10-20%",TRUE,"20%+")</f>
        <v>0-5%</v>
      </c>
      <c r="W1765">
        <f>YEAR(Suoerstore_sales[[#This Row],[Order Date]])</f>
        <v>2016</v>
      </c>
      <c r="X1765" t="str">
        <f>"Q"&amp;ROUNDUP(MONTH(Suoerstore_sales[[#This Row],[Order Date]])/3,0)</f>
        <v>Q3</v>
      </c>
      <c r="Y1765">
        <f>MONTH(Suoerstore_sales[[#This Row],[Order Date]])</f>
        <v>8</v>
      </c>
    </row>
    <row r="1766" spans="1:25" x14ac:dyDescent="0.2">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t="str" cm="1">
        <f t="array" ref="V1766">_xlfn.IFS(Suoerstore_sales[[#This Row],[Discount]]&lt;=0.05,"0-5%",Suoerstore_sales[[#This Row],[Discount]]&lt;=0.1,"5-10%",Suoerstore_sales[[#This Row],[Discount]]&lt;=0.2,"10-20%",TRUE,"20%+")</f>
        <v>0-5%</v>
      </c>
      <c r="W1766">
        <f>YEAR(Suoerstore_sales[[#This Row],[Order Date]])</f>
        <v>2016</v>
      </c>
      <c r="X1766" t="str">
        <f>"Q"&amp;ROUNDUP(MONTH(Suoerstore_sales[[#This Row],[Order Date]])/3,0)</f>
        <v>Q3</v>
      </c>
      <c r="Y1766">
        <f>MONTH(Suoerstore_sales[[#This Row],[Order Date]])</f>
        <v>8</v>
      </c>
    </row>
    <row r="1767" spans="1:25" x14ac:dyDescent="0.2">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t="str" cm="1">
        <f t="array" ref="V1767">_xlfn.IFS(Suoerstore_sales[[#This Row],[Discount]]&lt;=0.05,"0-5%",Suoerstore_sales[[#This Row],[Discount]]&lt;=0.1,"5-10%",Suoerstore_sales[[#This Row],[Discount]]&lt;=0.2,"10-20%",TRUE,"20%+")</f>
        <v>0-5%</v>
      </c>
      <c r="W1767">
        <f>YEAR(Suoerstore_sales[[#This Row],[Order Date]])</f>
        <v>2016</v>
      </c>
      <c r="X1767" t="str">
        <f>"Q"&amp;ROUNDUP(MONTH(Suoerstore_sales[[#This Row],[Order Date]])/3,0)</f>
        <v>Q3</v>
      </c>
      <c r="Y1767">
        <f>MONTH(Suoerstore_sales[[#This Row],[Order Date]])</f>
        <v>8</v>
      </c>
    </row>
    <row r="1768" spans="1:25" x14ac:dyDescent="0.2">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t="str" cm="1">
        <f t="array" ref="V1768">_xlfn.IFS(Suoerstore_sales[[#This Row],[Discount]]&lt;=0.05,"0-5%",Suoerstore_sales[[#This Row],[Discount]]&lt;=0.1,"5-10%",Suoerstore_sales[[#This Row],[Discount]]&lt;=0.2,"10-20%",TRUE,"20%+")</f>
        <v>0-5%</v>
      </c>
      <c r="W1768">
        <f>YEAR(Suoerstore_sales[[#This Row],[Order Date]])</f>
        <v>2016</v>
      </c>
      <c r="X1768" t="str">
        <f>"Q"&amp;ROUNDUP(MONTH(Suoerstore_sales[[#This Row],[Order Date]])/3,0)</f>
        <v>Q3</v>
      </c>
      <c r="Y1768">
        <f>MONTH(Suoerstore_sales[[#This Row],[Order Date]])</f>
        <v>8</v>
      </c>
    </row>
    <row r="1769" spans="1:25" x14ac:dyDescent="0.2">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t="str" cm="1">
        <f t="array" ref="V1769">_xlfn.IFS(Suoerstore_sales[[#This Row],[Discount]]&lt;=0.05,"0-5%",Suoerstore_sales[[#This Row],[Discount]]&lt;=0.1,"5-10%",Suoerstore_sales[[#This Row],[Discount]]&lt;=0.2,"10-20%",TRUE,"20%+")</f>
        <v>20%+</v>
      </c>
      <c r="W1769">
        <f>YEAR(Suoerstore_sales[[#This Row],[Order Date]])</f>
        <v>2014</v>
      </c>
      <c r="X1769" t="str">
        <f>"Q"&amp;ROUNDUP(MONTH(Suoerstore_sales[[#This Row],[Order Date]])/3,0)</f>
        <v>Q1</v>
      </c>
      <c r="Y1769">
        <f>MONTH(Suoerstore_sales[[#This Row],[Order Date]])</f>
        <v>3</v>
      </c>
    </row>
    <row r="1770" spans="1:25" x14ac:dyDescent="0.2">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t="str" cm="1">
        <f t="array" ref="V1770">_xlfn.IFS(Suoerstore_sales[[#This Row],[Discount]]&lt;=0.05,"0-5%",Suoerstore_sales[[#This Row],[Discount]]&lt;=0.1,"5-10%",Suoerstore_sales[[#This Row],[Discount]]&lt;=0.2,"10-20%",TRUE,"20%+")</f>
        <v>20%+</v>
      </c>
      <c r="W1770">
        <f>YEAR(Suoerstore_sales[[#This Row],[Order Date]])</f>
        <v>2014</v>
      </c>
      <c r="X1770" t="str">
        <f>"Q"&amp;ROUNDUP(MONTH(Suoerstore_sales[[#This Row],[Order Date]])/3,0)</f>
        <v>Q1</v>
      </c>
      <c r="Y1770">
        <f>MONTH(Suoerstore_sales[[#This Row],[Order Date]])</f>
        <v>3</v>
      </c>
    </row>
    <row r="1771" spans="1:25" x14ac:dyDescent="0.2">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t="str" cm="1">
        <f t="array" ref="V1771">_xlfn.IFS(Suoerstore_sales[[#This Row],[Discount]]&lt;=0.05,"0-5%",Suoerstore_sales[[#This Row],[Discount]]&lt;=0.1,"5-10%",Suoerstore_sales[[#This Row],[Discount]]&lt;=0.2,"10-20%",TRUE,"20%+")</f>
        <v>10-20%</v>
      </c>
      <c r="W1771">
        <f>YEAR(Suoerstore_sales[[#This Row],[Order Date]])</f>
        <v>2017</v>
      </c>
      <c r="X1771" t="str">
        <f>"Q"&amp;ROUNDUP(MONTH(Suoerstore_sales[[#This Row],[Order Date]])/3,0)</f>
        <v>Q1</v>
      </c>
      <c r="Y1771">
        <f>MONTH(Suoerstore_sales[[#This Row],[Order Date]])</f>
        <v>3</v>
      </c>
    </row>
    <row r="1772" spans="1:25" x14ac:dyDescent="0.2">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t="str" cm="1">
        <f t="array" ref="V1772">_xlfn.IFS(Suoerstore_sales[[#This Row],[Discount]]&lt;=0.05,"0-5%",Suoerstore_sales[[#This Row],[Discount]]&lt;=0.1,"5-10%",Suoerstore_sales[[#This Row],[Discount]]&lt;=0.2,"10-20%",TRUE,"20%+")</f>
        <v>20%+</v>
      </c>
      <c r="W1772">
        <f>YEAR(Suoerstore_sales[[#This Row],[Order Date]])</f>
        <v>2017</v>
      </c>
      <c r="X1772" t="str">
        <f>"Q"&amp;ROUNDUP(MONTH(Suoerstore_sales[[#This Row],[Order Date]])/3,0)</f>
        <v>Q1</v>
      </c>
      <c r="Y1772">
        <f>MONTH(Suoerstore_sales[[#This Row],[Order Date]])</f>
        <v>3</v>
      </c>
    </row>
    <row r="1773" spans="1:25" x14ac:dyDescent="0.2">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t="str" cm="1">
        <f t="array" ref="V1773">_xlfn.IFS(Suoerstore_sales[[#This Row],[Discount]]&lt;=0.05,"0-5%",Suoerstore_sales[[#This Row],[Discount]]&lt;=0.1,"5-10%",Suoerstore_sales[[#This Row],[Discount]]&lt;=0.2,"10-20%",TRUE,"20%+")</f>
        <v>10-20%</v>
      </c>
      <c r="W1773">
        <f>YEAR(Suoerstore_sales[[#This Row],[Order Date]])</f>
        <v>2016</v>
      </c>
      <c r="X1773" t="str">
        <f>"Q"&amp;ROUNDUP(MONTH(Suoerstore_sales[[#This Row],[Order Date]])/3,0)</f>
        <v>Q4</v>
      </c>
      <c r="Y1773">
        <f>MONTH(Suoerstore_sales[[#This Row],[Order Date]])</f>
        <v>11</v>
      </c>
    </row>
    <row r="1774" spans="1:25" x14ac:dyDescent="0.2">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t="str" cm="1">
        <f t="array" ref="V1774">_xlfn.IFS(Suoerstore_sales[[#This Row],[Discount]]&lt;=0.05,"0-5%",Suoerstore_sales[[#This Row],[Discount]]&lt;=0.1,"5-10%",Suoerstore_sales[[#This Row],[Discount]]&lt;=0.2,"10-20%",TRUE,"20%+")</f>
        <v>10-20%</v>
      </c>
      <c r="W1774">
        <f>YEAR(Suoerstore_sales[[#This Row],[Order Date]])</f>
        <v>2016</v>
      </c>
      <c r="X1774" t="str">
        <f>"Q"&amp;ROUNDUP(MONTH(Suoerstore_sales[[#This Row],[Order Date]])/3,0)</f>
        <v>Q4</v>
      </c>
      <c r="Y1774">
        <f>MONTH(Suoerstore_sales[[#This Row],[Order Date]])</f>
        <v>11</v>
      </c>
    </row>
    <row r="1775" spans="1:25" x14ac:dyDescent="0.2">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t="str" cm="1">
        <f t="array" ref="V1775">_xlfn.IFS(Suoerstore_sales[[#This Row],[Discount]]&lt;=0.05,"0-5%",Suoerstore_sales[[#This Row],[Discount]]&lt;=0.1,"5-10%",Suoerstore_sales[[#This Row],[Discount]]&lt;=0.2,"10-20%",TRUE,"20%+")</f>
        <v>0-5%</v>
      </c>
      <c r="W1775">
        <f>YEAR(Suoerstore_sales[[#This Row],[Order Date]])</f>
        <v>2014</v>
      </c>
      <c r="X1775" t="str">
        <f>"Q"&amp;ROUNDUP(MONTH(Suoerstore_sales[[#This Row],[Order Date]])/3,0)</f>
        <v>Q2</v>
      </c>
      <c r="Y1775">
        <f>MONTH(Suoerstore_sales[[#This Row],[Order Date]])</f>
        <v>4</v>
      </c>
    </row>
    <row r="1776" spans="1:25" x14ac:dyDescent="0.2">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t="str" cm="1">
        <f t="array" ref="V1776">_xlfn.IFS(Suoerstore_sales[[#This Row],[Discount]]&lt;=0.05,"0-5%",Suoerstore_sales[[#This Row],[Discount]]&lt;=0.1,"5-10%",Suoerstore_sales[[#This Row],[Discount]]&lt;=0.2,"10-20%",TRUE,"20%+")</f>
        <v>0-5%</v>
      </c>
      <c r="W1776">
        <f>YEAR(Suoerstore_sales[[#This Row],[Order Date]])</f>
        <v>2014</v>
      </c>
      <c r="X1776" t="str">
        <f>"Q"&amp;ROUNDUP(MONTH(Suoerstore_sales[[#This Row],[Order Date]])/3,0)</f>
        <v>Q2</v>
      </c>
      <c r="Y1776">
        <f>MONTH(Suoerstore_sales[[#This Row],[Order Date]])</f>
        <v>4</v>
      </c>
    </row>
    <row r="1777" spans="1:25" x14ac:dyDescent="0.2">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t="str" cm="1">
        <f t="array" ref="V1777">_xlfn.IFS(Suoerstore_sales[[#This Row],[Discount]]&lt;=0.05,"0-5%",Suoerstore_sales[[#This Row],[Discount]]&lt;=0.1,"5-10%",Suoerstore_sales[[#This Row],[Discount]]&lt;=0.2,"10-20%",TRUE,"20%+")</f>
        <v>0-5%</v>
      </c>
      <c r="W1777">
        <f>YEAR(Suoerstore_sales[[#This Row],[Order Date]])</f>
        <v>2014</v>
      </c>
      <c r="X1777" t="str">
        <f>"Q"&amp;ROUNDUP(MONTH(Suoerstore_sales[[#This Row],[Order Date]])/3,0)</f>
        <v>Q2</v>
      </c>
      <c r="Y1777">
        <f>MONTH(Suoerstore_sales[[#This Row],[Order Date]])</f>
        <v>4</v>
      </c>
    </row>
    <row r="1778" spans="1:25" x14ac:dyDescent="0.2">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t="str" cm="1">
        <f t="array" ref="V1778">_xlfn.IFS(Suoerstore_sales[[#This Row],[Discount]]&lt;=0.05,"0-5%",Suoerstore_sales[[#This Row],[Discount]]&lt;=0.1,"5-10%",Suoerstore_sales[[#This Row],[Discount]]&lt;=0.2,"10-20%",TRUE,"20%+")</f>
        <v>0-5%</v>
      </c>
      <c r="W1778">
        <f>YEAR(Suoerstore_sales[[#This Row],[Order Date]])</f>
        <v>2014</v>
      </c>
      <c r="X1778" t="str">
        <f>"Q"&amp;ROUNDUP(MONTH(Suoerstore_sales[[#This Row],[Order Date]])/3,0)</f>
        <v>Q2</v>
      </c>
      <c r="Y1778">
        <f>MONTH(Suoerstore_sales[[#This Row],[Order Date]])</f>
        <v>4</v>
      </c>
    </row>
    <row r="1779" spans="1:25" x14ac:dyDescent="0.2">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t="str" cm="1">
        <f t="array" ref="V1779">_xlfn.IFS(Suoerstore_sales[[#This Row],[Discount]]&lt;=0.05,"0-5%",Suoerstore_sales[[#This Row],[Discount]]&lt;=0.1,"5-10%",Suoerstore_sales[[#This Row],[Discount]]&lt;=0.2,"10-20%",TRUE,"20%+")</f>
        <v>0-5%</v>
      </c>
      <c r="W1779">
        <f>YEAR(Suoerstore_sales[[#This Row],[Order Date]])</f>
        <v>2015</v>
      </c>
      <c r="X1779" t="str">
        <f>"Q"&amp;ROUNDUP(MONTH(Suoerstore_sales[[#This Row],[Order Date]])/3,0)</f>
        <v>Q4</v>
      </c>
      <c r="Y1779">
        <f>MONTH(Suoerstore_sales[[#This Row],[Order Date]])</f>
        <v>11</v>
      </c>
    </row>
    <row r="1780" spans="1:25" x14ac:dyDescent="0.2">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t="str" cm="1">
        <f t="array" ref="V1780">_xlfn.IFS(Suoerstore_sales[[#This Row],[Discount]]&lt;=0.05,"0-5%",Suoerstore_sales[[#This Row],[Discount]]&lt;=0.1,"5-10%",Suoerstore_sales[[#This Row],[Discount]]&lt;=0.2,"10-20%",TRUE,"20%+")</f>
        <v>0-5%</v>
      </c>
      <c r="W1780">
        <f>YEAR(Suoerstore_sales[[#This Row],[Order Date]])</f>
        <v>2015</v>
      </c>
      <c r="X1780" t="str">
        <f>"Q"&amp;ROUNDUP(MONTH(Suoerstore_sales[[#This Row],[Order Date]])/3,0)</f>
        <v>Q4</v>
      </c>
      <c r="Y1780">
        <f>MONTH(Suoerstore_sales[[#This Row],[Order Date]])</f>
        <v>11</v>
      </c>
    </row>
    <row r="1781" spans="1:25" x14ac:dyDescent="0.2">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t="str" cm="1">
        <f t="array" ref="V1781">_xlfn.IFS(Suoerstore_sales[[#This Row],[Discount]]&lt;=0.05,"0-5%",Suoerstore_sales[[#This Row],[Discount]]&lt;=0.1,"5-10%",Suoerstore_sales[[#This Row],[Discount]]&lt;=0.2,"10-20%",TRUE,"20%+")</f>
        <v>0-5%</v>
      </c>
      <c r="W1781">
        <f>YEAR(Suoerstore_sales[[#This Row],[Order Date]])</f>
        <v>2016</v>
      </c>
      <c r="X1781" t="str">
        <f>"Q"&amp;ROUNDUP(MONTH(Suoerstore_sales[[#This Row],[Order Date]])/3,0)</f>
        <v>Q4</v>
      </c>
      <c r="Y1781">
        <f>MONTH(Suoerstore_sales[[#This Row],[Order Date]])</f>
        <v>11</v>
      </c>
    </row>
    <row r="1782" spans="1:25" x14ac:dyDescent="0.2">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t="str" cm="1">
        <f t="array" ref="V1782">_xlfn.IFS(Suoerstore_sales[[#This Row],[Discount]]&lt;=0.05,"0-5%",Suoerstore_sales[[#This Row],[Discount]]&lt;=0.1,"5-10%",Suoerstore_sales[[#This Row],[Discount]]&lt;=0.2,"10-20%",TRUE,"20%+")</f>
        <v>0-5%</v>
      </c>
      <c r="W1782">
        <f>YEAR(Suoerstore_sales[[#This Row],[Order Date]])</f>
        <v>2016</v>
      </c>
      <c r="X1782" t="str">
        <f>"Q"&amp;ROUNDUP(MONTH(Suoerstore_sales[[#This Row],[Order Date]])/3,0)</f>
        <v>Q4</v>
      </c>
      <c r="Y1782">
        <f>MONTH(Suoerstore_sales[[#This Row],[Order Date]])</f>
        <v>11</v>
      </c>
    </row>
    <row r="1783" spans="1:25" x14ac:dyDescent="0.2">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t="str" cm="1">
        <f t="array" ref="V1783">_xlfn.IFS(Suoerstore_sales[[#This Row],[Discount]]&lt;=0.05,"0-5%",Suoerstore_sales[[#This Row],[Discount]]&lt;=0.1,"5-10%",Suoerstore_sales[[#This Row],[Discount]]&lt;=0.2,"10-20%",TRUE,"20%+")</f>
        <v>0-5%</v>
      </c>
      <c r="W1783">
        <f>YEAR(Suoerstore_sales[[#This Row],[Order Date]])</f>
        <v>2015</v>
      </c>
      <c r="X1783" t="str">
        <f>"Q"&amp;ROUNDUP(MONTH(Suoerstore_sales[[#This Row],[Order Date]])/3,0)</f>
        <v>Q3</v>
      </c>
      <c r="Y1783">
        <f>MONTH(Suoerstore_sales[[#This Row],[Order Date]])</f>
        <v>7</v>
      </c>
    </row>
    <row r="1784" spans="1:25" x14ac:dyDescent="0.2">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t="str" cm="1">
        <f t="array" ref="V1784">_xlfn.IFS(Suoerstore_sales[[#This Row],[Discount]]&lt;=0.05,"0-5%",Suoerstore_sales[[#This Row],[Discount]]&lt;=0.1,"5-10%",Suoerstore_sales[[#This Row],[Discount]]&lt;=0.2,"10-20%",TRUE,"20%+")</f>
        <v>0-5%</v>
      </c>
      <c r="W1784">
        <f>YEAR(Suoerstore_sales[[#This Row],[Order Date]])</f>
        <v>2015</v>
      </c>
      <c r="X1784" t="str">
        <f>"Q"&amp;ROUNDUP(MONTH(Suoerstore_sales[[#This Row],[Order Date]])/3,0)</f>
        <v>Q3</v>
      </c>
      <c r="Y1784">
        <f>MONTH(Suoerstore_sales[[#This Row],[Order Date]])</f>
        <v>7</v>
      </c>
    </row>
    <row r="1785" spans="1:25" x14ac:dyDescent="0.2">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t="str" cm="1">
        <f t="array" ref="V1785">_xlfn.IFS(Suoerstore_sales[[#This Row],[Discount]]&lt;=0.05,"0-5%",Suoerstore_sales[[#This Row],[Discount]]&lt;=0.1,"5-10%",Suoerstore_sales[[#This Row],[Discount]]&lt;=0.2,"10-20%",TRUE,"20%+")</f>
        <v>0-5%</v>
      </c>
      <c r="W1785">
        <f>YEAR(Suoerstore_sales[[#This Row],[Order Date]])</f>
        <v>2017</v>
      </c>
      <c r="X1785" t="str">
        <f>"Q"&amp;ROUNDUP(MONTH(Suoerstore_sales[[#This Row],[Order Date]])/3,0)</f>
        <v>Q3</v>
      </c>
      <c r="Y1785">
        <f>MONTH(Suoerstore_sales[[#This Row],[Order Date]])</f>
        <v>9</v>
      </c>
    </row>
    <row r="1786" spans="1:25" x14ac:dyDescent="0.2">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t="str" cm="1">
        <f t="array" ref="V1786">_xlfn.IFS(Suoerstore_sales[[#This Row],[Discount]]&lt;=0.05,"0-5%",Suoerstore_sales[[#This Row],[Discount]]&lt;=0.1,"5-10%",Suoerstore_sales[[#This Row],[Discount]]&lt;=0.2,"10-20%",TRUE,"20%+")</f>
        <v>0-5%</v>
      </c>
      <c r="W1786">
        <f>YEAR(Suoerstore_sales[[#This Row],[Order Date]])</f>
        <v>2017</v>
      </c>
      <c r="X1786" t="str">
        <f>"Q"&amp;ROUNDUP(MONTH(Suoerstore_sales[[#This Row],[Order Date]])/3,0)</f>
        <v>Q3</v>
      </c>
      <c r="Y1786">
        <f>MONTH(Suoerstore_sales[[#This Row],[Order Date]])</f>
        <v>9</v>
      </c>
    </row>
    <row r="1787" spans="1:25" x14ac:dyDescent="0.2">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t="str" cm="1">
        <f t="array" ref="V1787">_xlfn.IFS(Suoerstore_sales[[#This Row],[Discount]]&lt;=0.05,"0-5%",Suoerstore_sales[[#This Row],[Discount]]&lt;=0.1,"5-10%",Suoerstore_sales[[#This Row],[Discount]]&lt;=0.2,"10-20%",TRUE,"20%+")</f>
        <v>0-5%</v>
      </c>
      <c r="W1787">
        <f>YEAR(Suoerstore_sales[[#This Row],[Order Date]])</f>
        <v>2017</v>
      </c>
      <c r="X1787" t="str">
        <f>"Q"&amp;ROUNDUP(MONTH(Suoerstore_sales[[#This Row],[Order Date]])/3,0)</f>
        <v>Q3</v>
      </c>
      <c r="Y1787">
        <f>MONTH(Suoerstore_sales[[#This Row],[Order Date]])</f>
        <v>9</v>
      </c>
    </row>
    <row r="1788" spans="1:25" x14ac:dyDescent="0.2">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t="str" cm="1">
        <f t="array" ref="V1788">_xlfn.IFS(Suoerstore_sales[[#This Row],[Discount]]&lt;=0.05,"0-5%",Suoerstore_sales[[#This Row],[Discount]]&lt;=0.1,"5-10%",Suoerstore_sales[[#This Row],[Discount]]&lt;=0.2,"10-20%",TRUE,"20%+")</f>
        <v>0-5%</v>
      </c>
      <c r="W1788">
        <f>YEAR(Suoerstore_sales[[#This Row],[Order Date]])</f>
        <v>2017</v>
      </c>
      <c r="X1788" t="str">
        <f>"Q"&amp;ROUNDUP(MONTH(Suoerstore_sales[[#This Row],[Order Date]])/3,0)</f>
        <v>Q3</v>
      </c>
      <c r="Y1788">
        <f>MONTH(Suoerstore_sales[[#This Row],[Order Date]])</f>
        <v>9</v>
      </c>
    </row>
    <row r="1789" spans="1:25" x14ac:dyDescent="0.2">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t="str" cm="1">
        <f t="array" ref="V1789">_xlfn.IFS(Suoerstore_sales[[#This Row],[Discount]]&lt;=0.05,"0-5%",Suoerstore_sales[[#This Row],[Discount]]&lt;=0.1,"5-10%",Suoerstore_sales[[#This Row],[Discount]]&lt;=0.2,"10-20%",TRUE,"20%+")</f>
        <v>0-5%</v>
      </c>
      <c r="W1789">
        <f>YEAR(Suoerstore_sales[[#This Row],[Order Date]])</f>
        <v>2015</v>
      </c>
      <c r="X1789" t="str">
        <f>"Q"&amp;ROUNDUP(MONTH(Suoerstore_sales[[#This Row],[Order Date]])/3,0)</f>
        <v>Q1</v>
      </c>
      <c r="Y1789">
        <f>MONTH(Suoerstore_sales[[#This Row],[Order Date]])</f>
        <v>2</v>
      </c>
    </row>
    <row r="1790" spans="1:25" x14ac:dyDescent="0.2">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t="str" cm="1">
        <f t="array" ref="V1790">_xlfn.IFS(Suoerstore_sales[[#This Row],[Discount]]&lt;=0.05,"0-5%",Suoerstore_sales[[#This Row],[Discount]]&lt;=0.1,"5-10%",Suoerstore_sales[[#This Row],[Discount]]&lt;=0.2,"10-20%",TRUE,"20%+")</f>
        <v>0-5%</v>
      </c>
      <c r="W1790">
        <f>YEAR(Suoerstore_sales[[#This Row],[Order Date]])</f>
        <v>2015</v>
      </c>
      <c r="X1790" t="str">
        <f>"Q"&amp;ROUNDUP(MONTH(Suoerstore_sales[[#This Row],[Order Date]])/3,0)</f>
        <v>Q1</v>
      </c>
      <c r="Y1790">
        <f>MONTH(Suoerstore_sales[[#This Row],[Order Date]])</f>
        <v>2</v>
      </c>
    </row>
    <row r="1791" spans="1:25" x14ac:dyDescent="0.2">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t="str" cm="1">
        <f t="array" ref="V1791">_xlfn.IFS(Suoerstore_sales[[#This Row],[Discount]]&lt;=0.05,"0-5%",Suoerstore_sales[[#This Row],[Discount]]&lt;=0.1,"5-10%",Suoerstore_sales[[#This Row],[Discount]]&lt;=0.2,"10-20%",TRUE,"20%+")</f>
        <v>0-5%</v>
      </c>
      <c r="W1791">
        <f>YEAR(Suoerstore_sales[[#This Row],[Order Date]])</f>
        <v>2015</v>
      </c>
      <c r="X1791" t="str">
        <f>"Q"&amp;ROUNDUP(MONTH(Suoerstore_sales[[#This Row],[Order Date]])/3,0)</f>
        <v>Q1</v>
      </c>
      <c r="Y1791">
        <f>MONTH(Suoerstore_sales[[#This Row],[Order Date]])</f>
        <v>2</v>
      </c>
    </row>
    <row r="1792" spans="1:25" x14ac:dyDescent="0.2">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t="str" cm="1">
        <f t="array" ref="V1792">_xlfn.IFS(Suoerstore_sales[[#This Row],[Discount]]&lt;=0.05,"0-5%",Suoerstore_sales[[#This Row],[Discount]]&lt;=0.1,"5-10%",Suoerstore_sales[[#This Row],[Discount]]&lt;=0.2,"10-20%",TRUE,"20%+")</f>
        <v>0-5%</v>
      </c>
      <c r="W1792">
        <f>YEAR(Suoerstore_sales[[#This Row],[Order Date]])</f>
        <v>2014</v>
      </c>
      <c r="X1792" t="str">
        <f>"Q"&amp;ROUNDUP(MONTH(Suoerstore_sales[[#This Row],[Order Date]])/3,0)</f>
        <v>Q3</v>
      </c>
      <c r="Y1792">
        <f>MONTH(Suoerstore_sales[[#This Row],[Order Date]])</f>
        <v>9</v>
      </c>
    </row>
    <row r="1793" spans="1:25" x14ac:dyDescent="0.2">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t="str" cm="1">
        <f t="array" ref="V1793">_xlfn.IFS(Suoerstore_sales[[#This Row],[Discount]]&lt;=0.05,"0-5%",Suoerstore_sales[[#This Row],[Discount]]&lt;=0.1,"5-10%",Suoerstore_sales[[#This Row],[Discount]]&lt;=0.2,"10-20%",TRUE,"20%+")</f>
        <v>0-5%</v>
      </c>
      <c r="W1793">
        <f>YEAR(Suoerstore_sales[[#This Row],[Order Date]])</f>
        <v>2014</v>
      </c>
      <c r="X1793" t="str">
        <f>"Q"&amp;ROUNDUP(MONTH(Suoerstore_sales[[#This Row],[Order Date]])/3,0)</f>
        <v>Q4</v>
      </c>
      <c r="Y1793">
        <f>MONTH(Suoerstore_sales[[#This Row],[Order Date]])</f>
        <v>12</v>
      </c>
    </row>
    <row r="1794" spans="1:25" x14ac:dyDescent="0.2">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t="str" cm="1">
        <f t="array" ref="V1794">_xlfn.IFS(Suoerstore_sales[[#This Row],[Discount]]&lt;=0.05,"0-5%",Suoerstore_sales[[#This Row],[Discount]]&lt;=0.1,"5-10%",Suoerstore_sales[[#This Row],[Discount]]&lt;=0.2,"10-20%",TRUE,"20%+")</f>
        <v>0-5%</v>
      </c>
      <c r="W1794">
        <f>YEAR(Suoerstore_sales[[#This Row],[Order Date]])</f>
        <v>2014</v>
      </c>
      <c r="X1794" t="str">
        <f>"Q"&amp;ROUNDUP(MONTH(Suoerstore_sales[[#This Row],[Order Date]])/3,0)</f>
        <v>Q4</v>
      </c>
      <c r="Y1794">
        <f>MONTH(Suoerstore_sales[[#This Row],[Order Date]])</f>
        <v>12</v>
      </c>
    </row>
    <row r="1795" spans="1:25" x14ac:dyDescent="0.2">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t="str" cm="1">
        <f t="array" ref="V1795">_xlfn.IFS(Suoerstore_sales[[#This Row],[Discount]]&lt;=0.05,"0-5%",Suoerstore_sales[[#This Row],[Discount]]&lt;=0.1,"5-10%",Suoerstore_sales[[#This Row],[Discount]]&lt;=0.2,"10-20%",TRUE,"20%+")</f>
        <v>10-20%</v>
      </c>
      <c r="W1795">
        <f>YEAR(Suoerstore_sales[[#This Row],[Order Date]])</f>
        <v>2014</v>
      </c>
      <c r="X1795" t="str">
        <f>"Q"&amp;ROUNDUP(MONTH(Suoerstore_sales[[#This Row],[Order Date]])/3,0)</f>
        <v>Q4</v>
      </c>
      <c r="Y1795">
        <f>MONTH(Suoerstore_sales[[#This Row],[Order Date]])</f>
        <v>12</v>
      </c>
    </row>
    <row r="1796" spans="1:25" x14ac:dyDescent="0.2">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t="str" cm="1">
        <f t="array" ref="V1796">_xlfn.IFS(Suoerstore_sales[[#This Row],[Discount]]&lt;=0.05,"0-5%",Suoerstore_sales[[#This Row],[Discount]]&lt;=0.1,"5-10%",Suoerstore_sales[[#This Row],[Discount]]&lt;=0.2,"10-20%",TRUE,"20%+")</f>
        <v>0-5%</v>
      </c>
      <c r="W1796">
        <f>YEAR(Suoerstore_sales[[#This Row],[Order Date]])</f>
        <v>2016</v>
      </c>
      <c r="X1796" t="str">
        <f>"Q"&amp;ROUNDUP(MONTH(Suoerstore_sales[[#This Row],[Order Date]])/3,0)</f>
        <v>Q3</v>
      </c>
      <c r="Y1796">
        <f>MONTH(Suoerstore_sales[[#This Row],[Order Date]])</f>
        <v>9</v>
      </c>
    </row>
    <row r="1797" spans="1:25" x14ac:dyDescent="0.2">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t="str" cm="1">
        <f t="array" ref="V1797">_xlfn.IFS(Suoerstore_sales[[#This Row],[Discount]]&lt;=0.05,"0-5%",Suoerstore_sales[[#This Row],[Discount]]&lt;=0.1,"5-10%",Suoerstore_sales[[#This Row],[Discount]]&lt;=0.2,"10-20%",TRUE,"20%+")</f>
        <v>0-5%</v>
      </c>
      <c r="W1797">
        <f>YEAR(Suoerstore_sales[[#This Row],[Order Date]])</f>
        <v>2017</v>
      </c>
      <c r="X1797" t="str">
        <f>"Q"&amp;ROUNDUP(MONTH(Suoerstore_sales[[#This Row],[Order Date]])/3,0)</f>
        <v>Q3</v>
      </c>
      <c r="Y1797">
        <f>MONTH(Suoerstore_sales[[#This Row],[Order Date]])</f>
        <v>8</v>
      </c>
    </row>
    <row r="1798" spans="1:25" x14ac:dyDescent="0.2">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t="str" cm="1">
        <f t="array" ref="V1798">_xlfn.IFS(Suoerstore_sales[[#This Row],[Discount]]&lt;=0.05,"0-5%",Suoerstore_sales[[#This Row],[Discount]]&lt;=0.1,"5-10%",Suoerstore_sales[[#This Row],[Discount]]&lt;=0.2,"10-20%",TRUE,"20%+")</f>
        <v>0-5%</v>
      </c>
      <c r="W1798">
        <f>YEAR(Suoerstore_sales[[#This Row],[Order Date]])</f>
        <v>2017</v>
      </c>
      <c r="X1798" t="str">
        <f>"Q"&amp;ROUNDUP(MONTH(Suoerstore_sales[[#This Row],[Order Date]])/3,0)</f>
        <v>Q3</v>
      </c>
      <c r="Y1798">
        <f>MONTH(Suoerstore_sales[[#This Row],[Order Date]])</f>
        <v>8</v>
      </c>
    </row>
    <row r="1799" spans="1:25" x14ac:dyDescent="0.2">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t="str" cm="1">
        <f t="array" ref="V1799">_xlfn.IFS(Suoerstore_sales[[#This Row],[Discount]]&lt;=0.05,"0-5%",Suoerstore_sales[[#This Row],[Discount]]&lt;=0.1,"5-10%",Suoerstore_sales[[#This Row],[Discount]]&lt;=0.2,"10-20%",TRUE,"20%+")</f>
        <v>10-20%</v>
      </c>
      <c r="W1799">
        <f>YEAR(Suoerstore_sales[[#This Row],[Order Date]])</f>
        <v>2017</v>
      </c>
      <c r="X1799" t="str">
        <f>"Q"&amp;ROUNDUP(MONTH(Suoerstore_sales[[#This Row],[Order Date]])/3,0)</f>
        <v>Q3</v>
      </c>
      <c r="Y1799">
        <f>MONTH(Suoerstore_sales[[#This Row],[Order Date]])</f>
        <v>8</v>
      </c>
    </row>
    <row r="1800" spans="1:25" x14ac:dyDescent="0.2">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t="str" cm="1">
        <f t="array" ref="V1800">_xlfn.IFS(Suoerstore_sales[[#This Row],[Discount]]&lt;=0.05,"0-5%",Suoerstore_sales[[#This Row],[Discount]]&lt;=0.1,"5-10%",Suoerstore_sales[[#This Row],[Discount]]&lt;=0.2,"10-20%",TRUE,"20%+")</f>
        <v>0-5%</v>
      </c>
      <c r="W1800">
        <f>YEAR(Suoerstore_sales[[#This Row],[Order Date]])</f>
        <v>2016</v>
      </c>
      <c r="X1800" t="str">
        <f>"Q"&amp;ROUNDUP(MONTH(Suoerstore_sales[[#This Row],[Order Date]])/3,0)</f>
        <v>Q3</v>
      </c>
      <c r="Y1800">
        <f>MONTH(Suoerstore_sales[[#This Row],[Order Date]])</f>
        <v>7</v>
      </c>
    </row>
    <row r="1801" spans="1:25" x14ac:dyDescent="0.2">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t="str" cm="1">
        <f t="array" ref="V1801">_xlfn.IFS(Suoerstore_sales[[#This Row],[Discount]]&lt;=0.05,"0-5%",Suoerstore_sales[[#This Row],[Discount]]&lt;=0.1,"5-10%",Suoerstore_sales[[#This Row],[Discount]]&lt;=0.2,"10-20%",TRUE,"20%+")</f>
        <v>10-20%</v>
      </c>
      <c r="W1801">
        <f>YEAR(Suoerstore_sales[[#This Row],[Order Date]])</f>
        <v>2016</v>
      </c>
      <c r="X1801" t="str">
        <f>"Q"&amp;ROUNDUP(MONTH(Suoerstore_sales[[#This Row],[Order Date]])/3,0)</f>
        <v>Q3</v>
      </c>
      <c r="Y1801">
        <f>MONTH(Suoerstore_sales[[#This Row],[Order Date]])</f>
        <v>8</v>
      </c>
    </row>
    <row r="1802" spans="1:25" x14ac:dyDescent="0.2">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t="str" cm="1">
        <f t="array" ref="V1802">_xlfn.IFS(Suoerstore_sales[[#This Row],[Discount]]&lt;=0.05,"0-5%",Suoerstore_sales[[#This Row],[Discount]]&lt;=0.1,"5-10%",Suoerstore_sales[[#This Row],[Discount]]&lt;=0.2,"10-20%",TRUE,"20%+")</f>
        <v>10-20%</v>
      </c>
      <c r="W1802">
        <f>YEAR(Suoerstore_sales[[#This Row],[Order Date]])</f>
        <v>2016</v>
      </c>
      <c r="X1802" t="str">
        <f>"Q"&amp;ROUNDUP(MONTH(Suoerstore_sales[[#This Row],[Order Date]])/3,0)</f>
        <v>Q3</v>
      </c>
      <c r="Y1802">
        <f>MONTH(Suoerstore_sales[[#This Row],[Order Date]])</f>
        <v>8</v>
      </c>
    </row>
    <row r="1803" spans="1:25" x14ac:dyDescent="0.2">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t="str" cm="1">
        <f t="array" ref="V1803">_xlfn.IFS(Suoerstore_sales[[#This Row],[Discount]]&lt;=0.05,"0-5%",Suoerstore_sales[[#This Row],[Discount]]&lt;=0.1,"5-10%",Suoerstore_sales[[#This Row],[Discount]]&lt;=0.2,"10-20%",TRUE,"20%+")</f>
        <v>0-5%</v>
      </c>
      <c r="W1803">
        <f>YEAR(Suoerstore_sales[[#This Row],[Order Date]])</f>
        <v>2016</v>
      </c>
      <c r="X1803" t="str">
        <f>"Q"&amp;ROUNDUP(MONTH(Suoerstore_sales[[#This Row],[Order Date]])/3,0)</f>
        <v>Q4</v>
      </c>
      <c r="Y1803">
        <f>MONTH(Suoerstore_sales[[#This Row],[Order Date]])</f>
        <v>11</v>
      </c>
    </row>
    <row r="1804" spans="1:25" x14ac:dyDescent="0.2">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t="str" cm="1">
        <f t="array" ref="V1804">_xlfn.IFS(Suoerstore_sales[[#This Row],[Discount]]&lt;=0.05,"0-5%",Suoerstore_sales[[#This Row],[Discount]]&lt;=0.1,"5-10%",Suoerstore_sales[[#This Row],[Discount]]&lt;=0.2,"10-20%",TRUE,"20%+")</f>
        <v>20%+</v>
      </c>
      <c r="W1804">
        <f>YEAR(Suoerstore_sales[[#This Row],[Order Date]])</f>
        <v>2017</v>
      </c>
      <c r="X1804" t="str">
        <f>"Q"&amp;ROUNDUP(MONTH(Suoerstore_sales[[#This Row],[Order Date]])/3,0)</f>
        <v>Q3</v>
      </c>
      <c r="Y1804">
        <f>MONTH(Suoerstore_sales[[#This Row],[Order Date]])</f>
        <v>9</v>
      </c>
    </row>
    <row r="1805" spans="1:25" x14ac:dyDescent="0.2">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t="str" cm="1">
        <f t="array" ref="V1805">_xlfn.IFS(Suoerstore_sales[[#This Row],[Discount]]&lt;=0.05,"0-5%",Suoerstore_sales[[#This Row],[Discount]]&lt;=0.1,"5-10%",Suoerstore_sales[[#This Row],[Discount]]&lt;=0.2,"10-20%",TRUE,"20%+")</f>
        <v>10-20%</v>
      </c>
      <c r="W1805">
        <f>YEAR(Suoerstore_sales[[#This Row],[Order Date]])</f>
        <v>2017</v>
      </c>
      <c r="X1805" t="str">
        <f>"Q"&amp;ROUNDUP(MONTH(Suoerstore_sales[[#This Row],[Order Date]])/3,0)</f>
        <v>Q3</v>
      </c>
      <c r="Y1805">
        <f>MONTH(Suoerstore_sales[[#This Row],[Order Date]])</f>
        <v>9</v>
      </c>
    </row>
    <row r="1806" spans="1:25" x14ac:dyDescent="0.2">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t="str" cm="1">
        <f t="array" ref="V1806">_xlfn.IFS(Suoerstore_sales[[#This Row],[Discount]]&lt;=0.05,"0-5%",Suoerstore_sales[[#This Row],[Discount]]&lt;=0.1,"5-10%",Suoerstore_sales[[#This Row],[Discount]]&lt;=0.2,"10-20%",TRUE,"20%+")</f>
        <v>10-20%</v>
      </c>
      <c r="W1806">
        <f>YEAR(Suoerstore_sales[[#This Row],[Order Date]])</f>
        <v>2017</v>
      </c>
      <c r="X1806" t="str">
        <f>"Q"&amp;ROUNDUP(MONTH(Suoerstore_sales[[#This Row],[Order Date]])/3,0)</f>
        <v>Q3</v>
      </c>
      <c r="Y1806">
        <f>MONTH(Suoerstore_sales[[#This Row],[Order Date]])</f>
        <v>9</v>
      </c>
    </row>
    <row r="1807" spans="1:25" x14ac:dyDescent="0.2">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t="str" cm="1">
        <f t="array" ref="V1807">_xlfn.IFS(Suoerstore_sales[[#This Row],[Discount]]&lt;=0.05,"0-5%",Suoerstore_sales[[#This Row],[Discount]]&lt;=0.1,"5-10%",Suoerstore_sales[[#This Row],[Discount]]&lt;=0.2,"10-20%",TRUE,"20%+")</f>
        <v>10-20%</v>
      </c>
      <c r="W1807">
        <f>YEAR(Suoerstore_sales[[#This Row],[Order Date]])</f>
        <v>2016</v>
      </c>
      <c r="X1807" t="str">
        <f>"Q"&amp;ROUNDUP(MONTH(Suoerstore_sales[[#This Row],[Order Date]])/3,0)</f>
        <v>Q4</v>
      </c>
      <c r="Y1807">
        <f>MONTH(Suoerstore_sales[[#This Row],[Order Date]])</f>
        <v>12</v>
      </c>
    </row>
    <row r="1808" spans="1:25" x14ac:dyDescent="0.2">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t="str" cm="1">
        <f t="array" ref="V1808">_xlfn.IFS(Suoerstore_sales[[#This Row],[Discount]]&lt;=0.05,"0-5%",Suoerstore_sales[[#This Row],[Discount]]&lt;=0.1,"5-10%",Suoerstore_sales[[#This Row],[Discount]]&lt;=0.2,"10-20%",TRUE,"20%+")</f>
        <v>0-5%</v>
      </c>
      <c r="W1808">
        <f>YEAR(Suoerstore_sales[[#This Row],[Order Date]])</f>
        <v>2016</v>
      </c>
      <c r="X1808" t="str">
        <f>"Q"&amp;ROUNDUP(MONTH(Suoerstore_sales[[#This Row],[Order Date]])/3,0)</f>
        <v>Q4</v>
      </c>
      <c r="Y1808">
        <f>MONTH(Suoerstore_sales[[#This Row],[Order Date]])</f>
        <v>12</v>
      </c>
    </row>
    <row r="1809" spans="1:25" x14ac:dyDescent="0.2">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t="str" cm="1">
        <f t="array" ref="V1809">_xlfn.IFS(Suoerstore_sales[[#This Row],[Discount]]&lt;=0.05,"0-5%",Suoerstore_sales[[#This Row],[Discount]]&lt;=0.1,"5-10%",Suoerstore_sales[[#This Row],[Discount]]&lt;=0.2,"10-20%",TRUE,"20%+")</f>
        <v>0-5%</v>
      </c>
      <c r="W1809">
        <f>YEAR(Suoerstore_sales[[#This Row],[Order Date]])</f>
        <v>2016</v>
      </c>
      <c r="X1809" t="str">
        <f>"Q"&amp;ROUNDUP(MONTH(Suoerstore_sales[[#This Row],[Order Date]])/3,0)</f>
        <v>Q4</v>
      </c>
      <c r="Y1809">
        <f>MONTH(Suoerstore_sales[[#This Row],[Order Date]])</f>
        <v>12</v>
      </c>
    </row>
    <row r="1810" spans="1:25" x14ac:dyDescent="0.2">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t="str" cm="1">
        <f t="array" ref="V1810">_xlfn.IFS(Suoerstore_sales[[#This Row],[Discount]]&lt;=0.05,"0-5%",Suoerstore_sales[[#This Row],[Discount]]&lt;=0.1,"5-10%",Suoerstore_sales[[#This Row],[Discount]]&lt;=0.2,"10-20%",TRUE,"20%+")</f>
        <v>0-5%</v>
      </c>
      <c r="W1810">
        <f>YEAR(Suoerstore_sales[[#This Row],[Order Date]])</f>
        <v>2016</v>
      </c>
      <c r="X1810" t="str">
        <f>"Q"&amp;ROUNDUP(MONTH(Suoerstore_sales[[#This Row],[Order Date]])/3,0)</f>
        <v>Q1</v>
      </c>
      <c r="Y1810">
        <f>MONTH(Suoerstore_sales[[#This Row],[Order Date]])</f>
        <v>2</v>
      </c>
    </row>
    <row r="1811" spans="1:25" x14ac:dyDescent="0.2">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t="str" cm="1">
        <f t="array" ref="V1811">_xlfn.IFS(Suoerstore_sales[[#This Row],[Discount]]&lt;=0.05,"0-5%",Suoerstore_sales[[#This Row],[Discount]]&lt;=0.1,"5-10%",Suoerstore_sales[[#This Row],[Discount]]&lt;=0.2,"10-20%",TRUE,"20%+")</f>
        <v>20%+</v>
      </c>
      <c r="W1811">
        <f>YEAR(Suoerstore_sales[[#This Row],[Order Date]])</f>
        <v>2016</v>
      </c>
      <c r="X1811" t="str">
        <f>"Q"&amp;ROUNDUP(MONTH(Suoerstore_sales[[#This Row],[Order Date]])/3,0)</f>
        <v>Q4</v>
      </c>
      <c r="Y1811">
        <f>MONTH(Suoerstore_sales[[#This Row],[Order Date]])</f>
        <v>10</v>
      </c>
    </row>
    <row r="1812" spans="1:25" x14ac:dyDescent="0.2">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t="str" cm="1">
        <f t="array" ref="V1812">_xlfn.IFS(Suoerstore_sales[[#This Row],[Discount]]&lt;=0.05,"0-5%",Suoerstore_sales[[#This Row],[Discount]]&lt;=0.1,"5-10%",Suoerstore_sales[[#This Row],[Discount]]&lt;=0.2,"10-20%",TRUE,"20%+")</f>
        <v>10-20%</v>
      </c>
      <c r="W1812">
        <f>YEAR(Suoerstore_sales[[#This Row],[Order Date]])</f>
        <v>2016</v>
      </c>
      <c r="X1812" t="str">
        <f>"Q"&amp;ROUNDUP(MONTH(Suoerstore_sales[[#This Row],[Order Date]])/3,0)</f>
        <v>Q4</v>
      </c>
      <c r="Y1812">
        <f>MONTH(Suoerstore_sales[[#This Row],[Order Date]])</f>
        <v>10</v>
      </c>
    </row>
    <row r="1813" spans="1:25" x14ac:dyDescent="0.2">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t="str" cm="1">
        <f t="array" ref="V1813">_xlfn.IFS(Suoerstore_sales[[#This Row],[Discount]]&lt;=0.05,"0-5%",Suoerstore_sales[[#This Row],[Discount]]&lt;=0.1,"5-10%",Suoerstore_sales[[#This Row],[Discount]]&lt;=0.2,"10-20%",TRUE,"20%+")</f>
        <v>0-5%</v>
      </c>
      <c r="W1813">
        <f>YEAR(Suoerstore_sales[[#This Row],[Order Date]])</f>
        <v>2014</v>
      </c>
      <c r="X1813" t="str">
        <f>"Q"&amp;ROUNDUP(MONTH(Suoerstore_sales[[#This Row],[Order Date]])/3,0)</f>
        <v>Q2</v>
      </c>
      <c r="Y1813">
        <f>MONTH(Suoerstore_sales[[#This Row],[Order Date]])</f>
        <v>6</v>
      </c>
    </row>
    <row r="1814" spans="1:25" x14ac:dyDescent="0.2">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t="str" cm="1">
        <f t="array" ref="V1814">_xlfn.IFS(Suoerstore_sales[[#This Row],[Discount]]&lt;=0.05,"0-5%",Suoerstore_sales[[#This Row],[Discount]]&lt;=0.1,"5-10%",Suoerstore_sales[[#This Row],[Discount]]&lt;=0.2,"10-20%",TRUE,"20%+")</f>
        <v>10-20%</v>
      </c>
      <c r="W1814">
        <f>YEAR(Suoerstore_sales[[#This Row],[Order Date]])</f>
        <v>2017</v>
      </c>
      <c r="X1814" t="str">
        <f>"Q"&amp;ROUNDUP(MONTH(Suoerstore_sales[[#This Row],[Order Date]])/3,0)</f>
        <v>Q4</v>
      </c>
      <c r="Y1814">
        <f>MONTH(Suoerstore_sales[[#This Row],[Order Date]])</f>
        <v>11</v>
      </c>
    </row>
    <row r="1815" spans="1:25" x14ac:dyDescent="0.2">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t="str" cm="1">
        <f t="array" ref="V1815">_xlfn.IFS(Suoerstore_sales[[#This Row],[Discount]]&lt;=0.05,"0-5%",Suoerstore_sales[[#This Row],[Discount]]&lt;=0.1,"5-10%",Suoerstore_sales[[#This Row],[Discount]]&lt;=0.2,"10-20%",TRUE,"20%+")</f>
        <v>10-20%</v>
      </c>
      <c r="W1815">
        <f>YEAR(Suoerstore_sales[[#This Row],[Order Date]])</f>
        <v>2017</v>
      </c>
      <c r="X1815" t="str">
        <f>"Q"&amp;ROUNDUP(MONTH(Suoerstore_sales[[#This Row],[Order Date]])/3,0)</f>
        <v>Q4</v>
      </c>
      <c r="Y1815">
        <f>MONTH(Suoerstore_sales[[#This Row],[Order Date]])</f>
        <v>11</v>
      </c>
    </row>
    <row r="1816" spans="1:25" x14ac:dyDescent="0.2">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t="str" cm="1">
        <f t="array" ref="V1816">_xlfn.IFS(Suoerstore_sales[[#This Row],[Discount]]&lt;=0.05,"0-5%",Suoerstore_sales[[#This Row],[Discount]]&lt;=0.1,"5-10%",Suoerstore_sales[[#This Row],[Discount]]&lt;=0.2,"10-20%",TRUE,"20%+")</f>
        <v>10-20%</v>
      </c>
      <c r="W1816">
        <f>YEAR(Suoerstore_sales[[#This Row],[Order Date]])</f>
        <v>2015</v>
      </c>
      <c r="X1816" t="str">
        <f>"Q"&amp;ROUNDUP(MONTH(Suoerstore_sales[[#This Row],[Order Date]])/3,0)</f>
        <v>Q3</v>
      </c>
      <c r="Y1816">
        <f>MONTH(Suoerstore_sales[[#This Row],[Order Date]])</f>
        <v>9</v>
      </c>
    </row>
    <row r="1817" spans="1:25" x14ac:dyDescent="0.2">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t="str" cm="1">
        <f t="array" ref="V1817">_xlfn.IFS(Suoerstore_sales[[#This Row],[Discount]]&lt;=0.05,"0-5%",Suoerstore_sales[[#This Row],[Discount]]&lt;=0.1,"5-10%",Suoerstore_sales[[#This Row],[Discount]]&lt;=0.2,"10-20%",TRUE,"20%+")</f>
        <v>0-5%</v>
      </c>
      <c r="W1817">
        <f>YEAR(Suoerstore_sales[[#This Row],[Order Date]])</f>
        <v>2015</v>
      </c>
      <c r="X1817" t="str">
        <f>"Q"&amp;ROUNDUP(MONTH(Suoerstore_sales[[#This Row],[Order Date]])/3,0)</f>
        <v>Q2</v>
      </c>
      <c r="Y1817">
        <f>MONTH(Suoerstore_sales[[#This Row],[Order Date]])</f>
        <v>6</v>
      </c>
    </row>
    <row r="1818" spans="1:25" x14ac:dyDescent="0.2">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t="str" cm="1">
        <f t="array" ref="V1818">_xlfn.IFS(Suoerstore_sales[[#This Row],[Discount]]&lt;=0.05,"0-5%",Suoerstore_sales[[#This Row],[Discount]]&lt;=0.1,"5-10%",Suoerstore_sales[[#This Row],[Discount]]&lt;=0.2,"10-20%",TRUE,"20%+")</f>
        <v>0-5%</v>
      </c>
      <c r="W1818">
        <f>YEAR(Suoerstore_sales[[#This Row],[Order Date]])</f>
        <v>2015</v>
      </c>
      <c r="X1818" t="str">
        <f>"Q"&amp;ROUNDUP(MONTH(Suoerstore_sales[[#This Row],[Order Date]])/3,0)</f>
        <v>Q2</v>
      </c>
      <c r="Y1818">
        <f>MONTH(Suoerstore_sales[[#This Row],[Order Date]])</f>
        <v>6</v>
      </c>
    </row>
    <row r="1819" spans="1:25" x14ac:dyDescent="0.2">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t="str" cm="1">
        <f t="array" ref="V1819">_xlfn.IFS(Suoerstore_sales[[#This Row],[Discount]]&lt;=0.05,"0-5%",Suoerstore_sales[[#This Row],[Discount]]&lt;=0.1,"5-10%",Suoerstore_sales[[#This Row],[Discount]]&lt;=0.2,"10-20%",TRUE,"20%+")</f>
        <v>0-5%</v>
      </c>
      <c r="W1819">
        <f>YEAR(Suoerstore_sales[[#This Row],[Order Date]])</f>
        <v>2015</v>
      </c>
      <c r="X1819" t="str">
        <f>"Q"&amp;ROUNDUP(MONTH(Suoerstore_sales[[#This Row],[Order Date]])/3,0)</f>
        <v>Q4</v>
      </c>
      <c r="Y1819">
        <f>MONTH(Suoerstore_sales[[#This Row],[Order Date]])</f>
        <v>12</v>
      </c>
    </row>
    <row r="1820" spans="1:25" x14ac:dyDescent="0.2">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t="str" cm="1">
        <f t="array" ref="V1820">_xlfn.IFS(Suoerstore_sales[[#This Row],[Discount]]&lt;=0.05,"0-5%",Suoerstore_sales[[#This Row],[Discount]]&lt;=0.1,"5-10%",Suoerstore_sales[[#This Row],[Discount]]&lt;=0.2,"10-20%",TRUE,"20%+")</f>
        <v>20%+</v>
      </c>
      <c r="W1820">
        <f>YEAR(Suoerstore_sales[[#This Row],[Order Date]])</f>
        <v>2014</v>
      </c>
      <c r="X1820" t="str">
        <f>"Q"&amp;ROUNDUP(MONTH(Suoerstore_sales[[#This Row],[Order Date]])/3,0)</f>
        <v>Q2</v>
      </c>
      <c r="Y1820">
        <f>MONTH(Suoerstore_sales[[#This Row],[Order Date]])</f>
        <v>5</v>
      </c>
    </row>
    <row r="1821" spans="1:25" x14ac:dyDescent="0.2">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t="str" cm="1">
        <f t="array" ref="V1821">_xlfn.IFS(Suoerstore_sales[[#This Row],[Discount]]&lt;=0.05,"0-5%",Suoerstore_sales[[#This Row],[Discount]]&lt;=0.1,"5-10%",Suoerstore_sales[[#This Row],[Discount]]&lt;=0.2,"10-20%",TRUE,"20%+")</f>
        <v>20%+</v>
      </c>
      <c r="W1821">
        <f>YEAR(Suoerstore_sales[[#This Row],[Order Date]])</f>
        <v>2014</v>
      </c>
      <c r="X1821" t="str">
        <f>"Q"&amp;ROUNDUP(MONTH(Suoerstore_sales[[#This Row],[Order Date]])/3,0)</f>
        <v>Q2</v>
      </c>
      <c r="Y1821">
        <f>MONTH(Suoerstore_sales[[#This Row],[Order Date]])</f>
        <v>5</v>
      </c>
    </row>
    <row r="1822" spans="1:25" x14ac:dyDescent="0.2">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t="str" cm="1">
        <f t="array" ref="V1822">_xlfn.IFS(Suoerstore_sales[[#This Row],[Discount]]&lt;=0.05,"0-5%",Suoerstore_sales[[#This Row],[Discount]]&lt;=0.1,"5-10%",Suoerstore_sales[[#This Row],[Discount]]&lt;=0.2,"10-20%",TRUE,"20%+")</f>
        <v>20%+</v>
      </c>
      <c r="W1822">
        <f>YEAR(Suoerstore_sales[[#This Row],[Order Date]])</f>
        <v>2016</v>
      </c>
      <c r="X1822" t="str">
        <f>"Q"&amp;ROUNDUP(MONTH(Suoerstore_sales[[#This Row],[Order Date]])/3,0)</f>
        <v>Q1</v>
      </c>
      <c r="Y1822">
        <f>MONTH(Suoerstore_sales[[#This Row],[Order Date]])</f>
        <v>2</v>
      </c>
    </row>
    <row r="1823" spans="1:25" x14ac:dyDescent="0.2">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t="str" cm="1">
        <f t="array" ref="V1823">_xlfn.IFS(Suoerstore_sales[[#This Row],[Discount]]&lt;=0.05,"0-5%",Suoerstore_sales[[#This Row],[Discount]]&lt;=0.1,"5-10%",Suoerstore_sales[[#This Row],[Discount]]&lt;=0.2,"10-20%",TRUE,"20%+")</f>
        <v>10-20%</v>
      </c>
      <c r="W1823">
        <f>YEAR(Suoerstore_sales[[#This Row],[Order Date]])</f>
        <v>2016</v>
      </c>
      <c r="X1823" t="str">
        <f>"Q"&amp;ROUNDUP(MONTH(Suoerstore_sales[[#This Row],[Order Date]])/3,0)</f>
        <v>Q1</v>
      </c>
      <c r="Y1823">
        <f>MONTH(Suoerstore_sales[[#This Row],[Order Date]])</f>
        <v>2</v>
      </c>
    </row>
    <row r="1824" spans="1:25" x14ac:dyDescent="0.2">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t="str" cm="1">
        <f t="array" ref="V1824">_xlfn.IFS(Suoerstore_sales[[#This Row],[Discount]]&lt;=0.05,"0-5%",Suoerstore_sales[[#This Row],[Discount]]&lt;=0.1,"5-10%",Suoerstore_sales[[#This Row],[Discount]]&lt;=0.2,"10-20%",TRUE,"20%+")</f>
        <v>20%+</v>
      </c>
      <c r="W1824">
        <f>YEAR(Suoerstore_sales[[#This Row],[Order Date]])</f>
        <v>2016</v>
      </c>
      <c r="X1824" t="str">
        <f>"Q"&amp;ROUNDUP(MONTH(Suoerstore_sales[[#This Row],[Order Date]])/3,0)</f>
        <v>Q1</v>
      </c>
      <c r="Y1824">
        <f>MONTH(Suoerstore_sales[[#This Row],[Order Date]])</f>
        <v>2</v>
      </c>
    </row>
    <row r="1825" spans="1:25" x14ac:dyDescent="0.2">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t="str" cm="1">
        <f t="array" ref="V1825">_xlfn.IFS(Suoerstore_sales[[#This Row],[Discount]]&lt;=0.05,"0-5%",Suoerstore_sales[[#This Row],[Discount]]&lt;=0.1,"5-10%",Suoerstore_sales[[#This Row],[Discount]]&lt;=0.2,"10-20%",TRUE,"20%+")</f>
        <v>10-20%</v>
      </c>
      <c r="W1825">
        <f>YEAR(Suoerstore_sales[[#This Row],[Order Date]])</f>
        <v>2016</v>
      </c>
      <c r="X1825" t="str">
        <f>"Q"&amp;ROUNDUP(MONTH(Suoerstore_sales[[#This Row],[Order Date]])/3,0)</f>
        <v>Q1</v>
      </c>
      <c r="Y1825">
        <f>MONTH(Suoerstore_sales[[#This Row],[Order Date]])</f>
        <v>2</v>
      </c>
    </row>
    <row r="1826" spans="1:25" x14ac:dyDescent="0.2">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t="str" cm="1">
        <f t="array" ref="V1826">_xlfn.IFS(Suoerstore_sales[[#This Row],[Discount]]&lt;=0.05,"0-5%",Suoerstore_sales[[#This Row],[Discount]]&lt;=0.1,"5-10%",Suoerstore_sales[[#This Row],[Discount]]&lt;=0.2,"10-20%",TRUE,"20%+")</f>
        <v>20%+</v>
      </c>
      <c r="W1826">
        <f>YEAR(Suoerstore_sales[[#This Row],[Order Date]])</f>
        <v>2016</v>
      </c>
      <c r="X1826" t="str">
        <f>"Q"&amp;ROUNDUP(MONTH(Suoerstore_sales[[#This Row],[Order Date]])/3,0)</f>
        <v>Q4</v>
      </c>
      <c r="Y1826">
        <f>MONTH(Suoerstore_sales[[#This Row],[Order Date]])</f>
        <v>12</v>
      </c>
    </row>
    <row r="1827" spans="1:25" x14ac:dyDescent="0.2">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t="str" cm="1">
        <f t="array" ref="V1827">_xlfn.IFS(Suoerstore_sales[[#This Row],[Discount]]&lt;=0.05,"0-5%",Suoerstore_sales[[#This Row],[Discount]]&lt;=0.1,"5-10%",Suoerstore_sales[[#This Row],[Discount]]&lt;=0.2,"10-20%",TRUE,"20%+")</f>
        <v>10-20%</v>
      </c>
      <c r="W1827">
        <f>YEAR(Suoerstore_sales[[#This Row],[Order Date]])</f>
        <v>2016</v>
      </c>
      <c r="X1827" t="str">
        <f>"Q"&amp;ROUNDUP(MONTH(Suoerstore_sales[[#This Row],[Order Date]])/3,0)</f>
        <v>Q4</v>
      </c>
      <c r="Y1827">
        <f>MONTH(Suoerstore_sales[[#This Row],[Order Date]])</f>
        <v>12</v>
      </c>
    </row>
    <row r="1828" spans="1:25" x14ac:dyDescent="0.2">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t="str" cm="1">
        <f t="array" ref="V1828">_xlfn.IFS(Suoerstore_sales[[#This Row],[Discount]]&lt;=0.05,"0-5%",Suoerstore_sales[[#This Row],[Discount]]&lt;=0.1,"5-10%",Suoerstore_sales[[#This Row],[Discount]]&lt;=0.2,"10-20%",TRUE,"20%+")</f>
        <v>10-20%</v>
      </c>
      <c r="W1828">
        <f>YEAR(Suoerstore_sales[[#This Row],[Order Date]])</f>
        <v>2016</v>
      </c>
      <c r="X1828" t="str">
        <f>"Q"&amp;ROUNDUP(MONTH(Suoerstore_sales[[#This Row],[Order Date]])/3,0)</f>
        <v>Q4</v>
      </c>
      <c r="Y1828">
        <f>MONTH(Suoerstore_sales[[#This Row],[Order Date]])</f>
        <v>12</v>
      </c>
    </row>
    <row r="1829" spans="1:25" x14ac:dyDescent="0.2">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t="str" cm="1">
        <f t="array" ref="V1829">_xlfn.IFS(Suoerstore_sales[[#This Row],[Discount]]&lt;=0.05,"0-5%",Suoerstore_sales[[#This Row],[Discount]]&lt;=0.1,"5-10%",Suoerstore_sales[[#This Row],[Discount]]&lt;=0.2,"10-20%",TRUE,"20%+")</f>
        <v>10-20%</v>
      </c>
      <c r="W1829">
        <f>YEAR(Suoerstore_sales[[#This Row],[Order Date]])</f>
        <v>2016</v>
      </c>
      <c r="X1829" t="str">
        <f>"Q"&amp;ROUNDUP(MONTH(Suoerstore_sales[[#This Row],[Order Date]])/3,0)</f>
        <v>Q1</v>
      </c>
      <c r="Y1829">
        <f>MONTH(Suoerstore_sales[[#This Row],[Order Date]])</f>
        <v>2</v>
      </c>
    </row>
    <row r="1830" spans="1:25" x14ac:dyDescent="0.2">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t="str" cm="1">
        <f t="array" ref="V1830">_xlfn.IFS(Suoerstore_sales[[#This Row],[Discount]]&lt;=0.05,"0-5%",Suoerstore_sales[[#This Row],[Discount]]&lt;=0.1,"5-10%",Suoerstore_sales[[#This Row],[Discount]]&lt;=0.2,"10-20%",TRUE,"20%+")</f>
        <v>0-5%</v>
      </c>
      <c r="W1830">
        <f>YEAR(Suoerstore_sales[[#This Row],[Order Date]])</f>
        <v>2015</v>
      </c>
      <c r="X1830" t="str">
        <f>"Q"&amp;ROUNDUP(MONTH(Suoerstore_sales[[#This Row],[Order Date]])/3,0)</f>
        <v>Q3</v>
      </c>
      <c r="Y1830">
        <f>MONTH(Suoerstore_sales[[#This Row],[Order Date]])</f>
        <v>7</v>
      </c>
    </row>
    <row r="1831" spans="1:25" x14ac:dyDescent="0.2">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t="str" cm="1">
        <f t="array" ref="V1831">_xlfn.IFS(Suoerstore_sales[[#This Row],[Discount]]&lt;=0.05,"0-5%",Suoerstore_sales[[#This Row],[Discount]]&lt;=0.1,"5-10%",Suoerstore_sales[[#This Row],[Discount]]&lt;=0.2,"10-20%",TRUE,"20%+")</f>
        <v>20%+</v>
      </c>
      <c r="W1831">
        <f>YEAR(Suoerstore_sales[[#This Row],[Order Date]])</f>
        <v>2014</v>
      </c>
      <c r="X1831" t="str">
        <f>"Q"&amp;ROUNDUP(MONTH(Suoerstore_sales[[#This Row],[Order Date]])/3,0)</f>
        <v>Q2</v>
      </c>
      <c r="Y1831">
        <f>MONTH(Suoerstore_sales[[#This Row],[Order Date]])</f>
        <v>5</v>
      </c>
    </row>
    <row r="1832" spans="1:25" x14ac:dyDescent="0.2">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t="str" cm="1">
        <f t="array" ref="V1832">_xlfn.IFS(Suoerstore_sales[[#This Row],[Discount]]&lt;=0.05,"0-5%",Suoerstore_sales[[#This Row],[Discount]]&lt;=0.1,"5-10%",Suoerstore_sales[[#This Row],[Discount]]&lt;=0.2,"10-20%",TRUE,"20%+")</f>
        <v>0-5%</v>
      </c>
      <c r="W1832">
        <f>YEAR(Suoerstore_sales[[#This Row],[Order Date]])</f>
        <v>2017</v>
      </c>
      <c r="X1832" t="str">
        <f>"Q"&amp;ROUNDUP(MONTH(Suoerstore_sales[[#This Row],[Order Date]])/3,0)</f>
        <v>Q4</v>
      </c>
      <c r="Y1832">
        <f>MONTH(Suoerstore_sales[[#This Row],[Order Date]])</f>
        <v>10</v>
      </c>
    </row>
    <row r="1833" spans="1:25" x14ac:dyDescent="0.2">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t="str" cm="1">
        <f t="array" ref="V1833">_xlfn.IFS(Suoerstore_sales[[#This Row],[Discount]]&lt;=0.05,"0-5%",Suoerstore_sales[[#This Row],[Discount]]&lt;=0.1,"5-10%",Suoerstore_sales[[#This Row],[Discount]]&lt;=0.2,"10-20%",TRUE,"20%+")</f>
        <v>0-5%</v>
      </c>
      <c r="W1833">
        <f>YEAR(Suoerstore_sales[[#This Row],[Order Date]])</f>
        <v>2017</v>
      </c>
      <c r="X1833" t="str">
        <f>"Q"&amp;ROUNDUP(MONTH(Suoerstore_sales[[#This Row],[Order Date]])/3,0)</f>
        <v>Q4</v>
      </c>
      <c r="Y1833">
        <f>MONTH(Suoerstore_sales[[#This Row],[Order Date]])</f>
        <v>10</v>
      </c>
    </row>
    <row r="1834" spans="1:25" x14ac:dyDescent="0.2">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t="str" cm="1">
        <f t="array" ref="V1834">_xlfn.IFS(Suoerstore_sales[[#This Row],[Discount]]&lt;=0.05,"0-5%",Suoerstore_sales[[#This Row],[Discount]]&lt;=0.1,"5-10%",Suoerstore_sales[[#This Row],[Discount]]&lt;=0.2,"10-20%",TRUE,"20%+")</f>
        <v>10-20%</v>
      </c>
      <c r="W1834">
        <f>YEAR(Suoerstore_sales[[#This Row],[Order Date]])</f>
        <v>2015</v>
      </c>
      <c r="X1834" t="str">
        <f>"Q"&amp;ROUNDUP(MONTH(Suoerstore_sales[[#This Row],[Order Date]])/3,0)</f>
        <v>Q4</v>
      </c>
      <c r="Y1834">
        <f>MONTH(Suoerstore_sales[[#This Row],[Order Date]])</f>
        <v>11</v>
      </c>
    </row>
    <row r="1835" spans="1:25" x14ac:dyDescent="0.2">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t="str" cm="1">
        <f t="array" ref="V1835">_xlfn.IFS(Suoerstore_sales[[#This Row],[Discount]]&lt;=0.05,"0-5%",Suoerstore_sales[[#This Row],[Discount]]&lt;=0.1,"5-10%",Suoerstore_sales[[#This Row],[Discount]]&lt;=0.2,"10-20%",TRUE,"20%+")</f>
        <v>20%+</v>
      </c>
      <c r="W1835">
        <f>YEAR(Suoerstore_sales[[#This Row],[Order Date]])</f>
        <v>2017</v>
      </c>
      <c r="X1835" t="str">
        <f>"Q"&amp;ROUNDUP(MONTH(Suoerstore_sales[[#This Row],[Order Date]])/3,0)</f>
        <v>Q3</v>
      </c>
      <c r="Y1835">
        <f>MONTH(Suoerstore_sales[[#This Row],[Order Date]])</f>
        <v>8</v>
      </c>
    </row>
    <row r="1836" spans="1:25" x14ac:dyDescent="0.2">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t="str" cm="1">
        <f t="array" ref="V1836">_xlfn.IFS(Suoerstore_sales[[#This Row],[Discount]]&lt;=0.05,"0-5%",Suoerstore_sales[[#This Row],[Discount]]&lt;=0.1,"5-10%",Suoerstore_sales[[#This Row],[Discount]]&lt;=0.2,"10-20%",TRUE,"20%+")</f>
        <v>10-20%</v>
      </c>
      <c r="W1836">
        <f>YEAR(Suoerstore_sales[[#This Row],[Order Date]])</f>
        <v>2017</v>
      </c>
      <c r="X1836" t="str">
        <f>"Q"&amp;ROUNDUP(MONTH(Suoerstore_sales[[#This Row],[Order Date]])/3,0)</f>
        <v>Q3</v>
      </c>
      <c r="Y1836">
        <f>MONTH(Suoerstore_sales[[#This Row],[Order Date]])</f>
        <v>8</v>
      </c>
    </row>
    <row r="1837" spans="1:25" x14ac:dyDescent="0.2">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t="str" cm="1">
        <f t="array" ref="V1837">_xlfn.IFS(Suoerstore_sales[[#This Row],[Discount]]&lt;=0.05,"0-5%",Suoerstore_sales[[#This Row],[Discount]]&lt;=0.1,"5-10%",Suoerstore_sales[[#This Row],[Discount]]&lt;=0.2,"10-20%",TRUE,"20%+")</f>
        <v>0-5%</v>
      </c>
      <c r="W1837">
        <f>YEAR(Suoerstore_sales[[#This Row],[Order Date]])</f>
        <v>2014</v>
      </c>
      <c r="X1837" t="str">
        <f>"Q"&amp;ROUNDUP(MONTH(Suoerstore_sales[[#This Row],[Order Date]])/3,0)</f>
        <v>Q2</v>
      </c>
      <c r="Y1837">
        <f>MONTH(Suoerstore_sales[[#This Row],[Order Date]])</f>
        <v>6</v>
      </c>
    </row>
    <row r="1838" spans="1:25" x14ac:dyDescent="0.2">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t="str" cm="1">
        <f t="array" ref="V1838">_xlfn.IFS(Suoerstore_sales[[#This Row],[Discount]]&lt;=0.05,"0-5%",Suoerstore_sales[[#This Row],[Discount]]&lt;=0.1,"5-10%",Suoerstore_sales[[#This Row],[Discount]]&lt;=0.2,"10-20%",TRUE,"20%+")</f>
        <v>0-5%</v>
      </c>
      <c r="W1838">
        <f>YEAR(Suoerstore_sales[[#This Row],[Order Date]])</f>
        <v>2017</v>
      </c>
      <c r="X1838" t="str">
        <f>"Q"&amp;ROUNDUP(MONTH(Suoerstore_sales[[#This Row],[Order Date]])/3,0)</f>
        <v>Q1</v>
      </c>
      <c r="Y1838">
        <f>MONTH(Suoerstore_sales[[#This Row],[Order Date]])</f>
        <v>2</v>
      </c>
    </row>
    <row r="1839" spans="1:25" x14ac:dyDescent="0.2">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t="str" cm="1">
        <f t="array" ref="V1839">_xlfn.IFS(Suoerstore_sales[[#This Row],[Discount]]&lt;=0.05,"0-5%",Suoerstore_sales[[#This Row],[Discount]]&lt;=0.1,"5-10%",Suoerstore_sales[[#This Row],[Discount]]&lt;=0.2,"10-20%",TRUE,"20%+")</f>
        <v>10-20%</v>
      </c>
      <c r="W1839">
        <f>YEAR(Suoerstore_sales[[#This Row],[Order Date]])</f>
        <v>2014</v>
      </c>
      <c r="X1839" t="str">
        <f>"Q"&amp;ROUNDUP(MONTH(Suoerstore_sales[[#This Row],[Order Date]])/3,0)</f>
        <v>Q3</v>
      </c>
      <c r="Y1839">
        <f>MONTH(Suoerstore_sales[[#This Row],[Order Date]])</f>
        <v>8</v>
      </c>
    </row>
    <row r="1840" spans="1:25" x14ac:dyDescent="0.2">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t="str" cm="1">
        <f t="array" ref="V1840">_xlfn.IFS(Suoerstore_sales[[#This Row],[Discount]]&lt;=0.05,"0-5%",Suoerstore_sales[[#This Row],[Discount]]&lt;=0.1,"5-10%",Suoerstore_sales[[#This Row],[Discount]]&lt;=0.2,"10-20%",TRUE,"20%+")</f>
        <v>10-20%</v>
      </c>
      <c r="W1840">
        <f>YEAR(Suoerstore_sales[[#This Row],[Order Date]])</f>
        <v>2014</v>
      </c>
      <c r="X1840" t="str">
        <f>"Q"&amp;ROUNDUP(MONTH(Suoerstore_sales[[#This Row],[Order Date]])/3,0)</f>
        <v>Q3</v>
      </c>
      <c r="Y1840">
        <f>MONTH(Suoerstore_sales[[#This Row],[Order Date]])</f>
        <v>8</v>
      </c>
    </row>
    <row r="1841" spans="1:25" x14ac:dyDescent="0.2">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t="str" cm="1">
        <f t="array" ref="V1841">_xlfn.IFS(Suoerstore_sales[[#This Row],[Discount]]&lt;=0.05,"0-5%",Suoerstore_sales[[#This Row],[Discount]]&lt;=0.1,"5-10%",Suoerstore_sales[[#This Row],[Discount]]&lt;=0.2,"10-20%",TRUE,"20%+")</f>
        <v>10-20%</v>
      </c>
      <c r="W1841">
        <f>YEAR(Suoerstore_sales[[#This Row],[Order Date]])</f>
        <v>2014</v>
      </c>
      <c r="X1841" t="str">
        <f>"Q"&amp;ROUNDUP(MONTH(Suoerstore_sales[[#This Row],[Order Date]])/3,0)</f>
        <v>Q3</v>
      </c>
      <c r="Y1841">
        <f>MONTH(Suoerstore_sales[[#This Row],[Order Date]])</f>
        <v>8</v>
      </c>
    </row>
    <row r="1842" spans="1:25" x14ac:dyDescent="0.2">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t="str" cm="1">
        <f t="array" ref="V1842">_xlfn.IFS(Suoerstore_sales[[#This Row],[Discount]]&lt;=0.05,"0-5%",Suoerstore_sales[[#This Row],[Discount]]&lt;=0.1,"5-10%",Suoerstore_sales[[#This Row],[Discount]]&lt;=0.2,"10-20%",TRUE,"20%+")</f>
        <v>10-20%</v>
      </c>
      <c r="W1842">
        <f>YEAR(Suoerstore_sales[[#This Row],[Order Date]])</f>
        <v>2014</v>
      </c>
      <c r="X1842" t="str">
        <f>"Q"&amp;ROUNDUP(MONTH(Suoerstore_sales[[#This Row],[Order Date]])/3,0)</f>
        <v>Q3</v>
      </c>
      <c r="Y1842">
        <f>MONTH(Suoerstore_sales[[#This Row],[Order Date]])</f>
        <v>8</v>
      </c>
    </row>
    <row r="1843" spans="1:25" x14ac:dyDescent="0.2">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t="str" cm="1">
        <f t="array" ref="V1843">_xlfn.IFS(Suoerstore_sales[[#This Row],[Discount]]&lt;=0.05,"0-5%",Suoerstore_sales[[#This Row],[Discount]]&lt;=0.1,"5-10%",Suoerstore_sales[[#This Row],[Discount]]&lt;=0.2,"10-20%",TRUE,"20%+")</f>
        <v>0-5%</v>
      </c>
      <c r="W1843">
        <f>YEAR(Suoerstore_sales[[#This Row],[Order Date]])</f>
        <v>2016</v>
      </c>
      <c r="X1843" t="str">
        <f>"Q"&amp;ROUNDUP(MONTH(Suoerstore_sales[[#This Row],[Order Date]])/3,0)</f>
        <v>Q3</v>
      </c>
      <c r="Y1843">
        <f>MONTH(Suoerstore_sales[[#This Row],[Order Date]])</f>
        <v>7</v>
      </c>
    </row>
    <row r="1844" spans="1:25" x14ac:dyDescent="0.2">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t="str" cm="1">
        <f t="array" ref="V1844">_xlfn.IFS(Suoerstore_sales[[#This Row],[Discount]]&lt;=0.05,"0-5%",Suoerstore_sales[[#This Row],[Discount]]&lt;=0.1,"5-10%",Suoerstore_sales[[#This Row],[Discount]]&lt;=0.2,"10-20%",TRUE,"20%+")</f>
        <v>10-20%</v>
      </c>
      <c r="W1844">
        <f>YEAR(Suoerstore_sales[[#This Row],[Order Date]])</f>
        <v>2015</v>
      </c>
      <c r="X1844" t="str">
        <f>"Q"&amp;ROUNDUP(MONTH(Suoerstore_sales[[#This Row],[Order Date]])/3,0)</f>
        <v>Q1</v>
      </c>
      <c r="Y1844">
        <f>MONTH(Suoerstore_sales[[#This Row],[Order Date]])</f>
        <v>2</v>
      </c>
    </row>
    <row r="1845" spans="1:25" x14ac:dyDescent="0.2">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t="str" cm="1">
        <f t="array" ref="V1845">_xlfn.IFS(Suoerstore_sales[[#This Row],[Discount]]&lt;=0.05,"0-5%",Suoerstore_sales[[#This Row],[Discount]]&lt;=0.1,"5-10%",Suoerstore_sales[[#This Row],[Discount]]&lt;=0.2,"10-20%",TRUE,"20%+")</f>
        <v>20%+</v>
      </c>
      <c r="W1845">
        <f>YEAR(Suoerstore_sales[[#This Row],[Order Date]])</f>
        <v>2015</v>
      </c>
      <c r="X1845" t="str">
        <f>"Q"&amp;ROUNDUP(MONTH(Suoerstore_sales[[#This Row],[Order Date]])/3,0)</f>
        <v>Q1</v>
      </c>
      <c r="Y1845">
        <f>MONTH(Suoerstore_sales[[#This Row],[Order Date]])</f>
        <v>2</v>
      </c>
    </row>
    <row r="1846" spans="1:25" x14ac:dyDescent="0.2">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t="str" cm="1">
        <f t="array" ref="V1846">_xlfn.IFS(Suoerstore_sales[[#This Row],[Discount]]&lt;=0.05,"0-5%",Suoerstore_sales[[#This Row],[Discount]]&lt;=0.1,"5-10%",Suoerstore_sales[[#This Row],[Discount]]&lt;=0.2,"10-20%",TRUE,"20%+")</f>
        <v>0-5%</v>
      </c>
      <c r="W1846">
        <f>YEAR(Suoerstore_sales[[#This Row],[Order Date]])</f>
        <v>2017</v>
      </c>
      <c r="X1846" t="str">
        <f>"Q"&amp;ROUNDUP(MONTH(Suoerstore_sales[[#This Row],[Order Date]])/3,0)</f>
        <v>Q3</v>
      </c>
      <c r="Y1846">
        <f>MONTH(Suoerstore_sales[[#This Row],[Order Date]])</f>
        <v>7</v>
      </c>
    </row>
    <row r="1847" spans="1:25" x14ac:dyDescent="0.2">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t="str" cm="1">
        <f t="array" ref="V1847">_xlfn.IFS(Suoerstore_sales[[#This Row],[Discount]]&lt;=0.05,"0-5%",Suoerstore_sales[[#This Row],[Discount]]&lt;=0.1,"5-10%",Suoerstore_sales[[#This Row],[Discount]]&lt;=0.2,"10-20%",TRUE,"20%+")</f>
        <v>0-5%</v>
      </c>
      <c r="W1847">
        <f>YEAR(Suoerstore_sales[[#This Row],[Order Date]])</f>
        <v>2017</v>
      </c>
      <c r="X1847" t="str">
        <f>"Q"&amp;ROUNDUP(MONTH(Suoerstore_sales[[#This Row],[Order Date]])/3,0)</f>
        <v>Q1</v>
      </c>
      <c r="Y1847">
        <f>MONTH(Suoerstore_sales[[#This Row],[Order Date]])</f>
        <v>1</v>
      </c>
    </row>
    <row r="1848" spans="1:25" x14ac:dyDescent="0.2">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t="str" cm="1">
        <f t="array" ref="V1848">_xlfn.IFS(Suoerstore_sales[[#This Row],[Discount]]&lt;=0.05,"0-5%",Suoerstore_sales[[#This Row],[Discount]]&lt;=0.1,"5-10%",Suoerstore_sales[[#This Row],[Discount]]&lt;=0.2,"10-20%",TRUE,"20%+")</f>
        <v>0-5%</v>
      </c>
      <c r="W1848">
        <f>YEAR(Suoerstore_sales[[#This Row],[Order Date]])</f>
        <v>2017</v>
      </c>
      <c r="X1848" t="str">
        <f>"Q"&amp;ROUNDUP(MONTH(Suoerstore_sales[[#This Row],[Order Date]])/3,0)</f>
        <v>Q1</v>
      </c>
      <c r="Y1848">
        <f>MONTH(Suoerstore_sales[[#This Row],[Order Date]])</f>
        <v>1</v>
      </c>
    </row>
    <row r="1849" spans="1:25" x14ac:dyDescent="0.2">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t="str" cm="1">
        <f t="array" ref="V1849">_xlfn.IFS(Suoerstore_sales[[#This Row],[Discount]]&lt;=0.05,"0-5%",Suoerstore_sales[[#This Row],[Discount]]&lt;=0.1,"5-10%",Suoerstore_sales[[#This Row],[Discount]]&lt;=0.2,"10-20%",TRUE,"20%+")</f>
        <v>10-20%</v>
      </c>
      <c r="W1849">
        <f>YEAR(Suoerstore_sales[[#This Row],[Order Date]])</f>
        <v>2017</v>
      </c>
      <c r="X1849" t="str">
        <f>"Q"&amp;ROUNDUP(MONTH(Suoerstore_sales[[#This Row],[Order Date]])/3,0)</f>
        <v>Q3</v>
      </c>
      <c r="Y1849">
        <f>MONTH(Suoerstore_sales[[#This Row],[Order Date]])</f>
        <v>9</v>
      </c>
    </row>
    <row r="1850" spans="1:25" x14ac:dyDescent="0.2">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t="str" cm="1">
        <f t="array" ref="V1850">_xlfn.IFS(Suoerstore_sales[[#This Row],[Discount]]&lt;=0.05,"0-5%",Suoerstore_sales[[#This Row],[Discount]]&lt;=0.1,"5-10%",Suoerstore_sales[[#This Row],[Discount]]&lt;=0.2,"10-20%",TRUE,"20%+")</f>
        <v>10-20%</v>
      </c>
      <c r="W1850">
        <f>YEAR(Suoerstore_sales[[#This Row],[Order Date]])</f>
        <v>2017</v>
      </c>
      <c r="X1850" t="str">
        <f>"Q"&amp;ROUNDUP(MONTH(Suoerstore_sales[[#This Row],[Order Date]])/3,0)</f>
        <v>Q3</v>
      </c>
      <c r="Y1850">
        <f>MONTH(Suoerstore_sales[[#This Row],[Order Date]])</f>
        <v>9</v>
      </c>
    </row>
    <row r="1851" spans="1:25" x14ac:dyDescent="0.2">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t="str" cm="1">
        <f t="array" ref="V1851">_xlfn.IFS(Suoerstore_sales[[#This Row],[Discount]]&lt;=0.05,"0-5%",Suoerstore_sales[[#This Row],[Discount]]&lt;=0.1,"5-10%",Suoerstore_sales[[#This Row],[Discount]]&lt;=0.2,"10-20%",TRUE,"20%+")</f>
        <v>0-5%</v>
      </c>
      <c r="W1851">
        <f>YEAR(Suoerstore_sales[[#This Row],[Order Date]])</f>
        <v>2015</v>
      </c>
      <c r="X1851" t="str">
        <f>"Q"&amp;ROUNDUP(MONTH(Suoerstore_sales[[#This Row],[Order Date]])/3,0)</f>
        <v>Q3</v>
      </c>
      <c r="Y1851">
        <f>MONTH(Suoerstore_sales[[#This Row],[Order Date]])</f>
        <v>7</v>
      </c>
    </row>
    <row r="1852" spans="1:25" x14ac:dyDescent="0.2">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t="str" cm="1">
        <f t="array" ref="V1852">_xlfn.IFS(Suoerstore_sales[[#This Row],[Discount]]&lt;=0.05,"0-5%",Suoerstore_sales[[#This Row],[Discount]]&lt;=0.1,"5-10%",Suoerstore_sales[[#This Row],[Discount]]&lt;=0.2,"10-20%",TRUE,"20%+")</f>
        <v>0-5%</v>
      </c>
      <c r="W1852">
        <f>YEAR(Suoerstore_sales[[#This Row],[Order Date]])</f>
        <v>2015</v>
      </c>
      <c r="X1852" t="str">
        <f>"Q"&amp;ROUNDUP(MONTH(Suoerstore_sales[[#This Row],[Order Date]])/3,0)</f>
        <v>Q3</v>
      </c>
      <c r="Y1852">
        <f>MONTH(Suoerstore_sales[[#This Row],[Order Date]])</f>
        <v>7</v>
      </c>
    </row>
    <row r="1853" spans="1:25" x14ac:dyDescent="0.2">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t="str" cm="1">
        <f t="array" ref="V1853">_xlfn.IFS(Suoerstore_sales[[#This Row],[Discount]]&lt;=0.05,"0-5%",Suoerstore_sales[[#This Row],[Discount]]&lt;=0.1,"5-10%",Suoerstore_sales[[#This Row],[Discount]]&lt;=0.2,"10-20%",TRUE,"20%+")</f>
        <v>0-5%</v>
      </c>
      <c r="W1853">
        <f>YEAR(Suoerstore_sales[[#This Row],[Order Date]])</f>
        <v>2015</v>
      </c>
      <c r="X1853" t="str">
        <f>"Q"&amp;ROUNDUP(MONTH(Suoerstore_sales[[#This Row],[Order Date]])/3,0)</f>
        <v>Q3</v>
      </c>
      <c r="Y1853">
        <f>MONTH(Suoerstore_sales[[#This Row],[Order Date]])</f>
        <v>7</v>
      </c>
    </row>
    <row r="1854" spans="1:25" x14ac:dyDescent="0.2">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t="str" cm="1">
        <f t="array" ref="V1854">_xlfn.IFS(Suoerstore_sales[[#This Row],[Discount]]&lt;=0.05,"0-5%",Suoerstore_sales[[#This Row],[Discount]]&lt;=0.1,"5-10%",Suoerstore_sales[[#This Row],[Discount]]&lt;=0.2,"10-20%",TRUE,"20%+")</f>
        <v>0-5%</v>
      </c>
      <c r="W1854">
        <f>YEAR(Suoerstore_sales[[#This Row],[Order Date]])</f>
        <v>2015</v>
      </c>
      <c r="X1854" t="str">
        <f>"Q"&amp;ROUNDUP(MONTH(Suoerstore_sales[[#This Row],[Order Date]])/3,0)</f>
        <v>Q3</v>
      </c>
      <c r="Y1854">
        <f>MONTH(Suoerstore_sales[[#This Row],[Order Date]])</f>
        <v>7</v>
      </c>
    </row>
    <row r="1855" spans="1:25" x14ac:dyDescent="0.2">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t="str" cm="1">
        <f t="array" ref="V1855">_xlfn.IFS(Suoerstore_sales[[#This Row],[Discount]]&lt;=0.05,"0-5%",Suoerstore_sales[[#This Row],[Discount]]&lt;=0.1,"5-10%",Suoerstore_sales[[#This Row],[Discount]]&lt;=0.2,"10-20%",TRUE,"20%+")</f>
        <v>0-5%</v>
      </c>
      <c r="W1855">
        <f>YEAR(Suoerstore_sales[[#This Row],[Order Date]])</f>
        <v>2015</v>
      </c>
      <c r="X1855" t="str">
        <f>"Q"&amp;ROUNDUP(MONTH(Suoerstore_sales[[#This Row],[Order Date]])/3,0)</f>
        <v>Q3</v>
      </c>
      <c r="Y1855">
        <f>MONTH(Suoerstore_sales[[#This Row],[Order Date]])</f>
        <v>7</v>
      </c>
    </row>
    <row r="1856" spans="1:25" x14ac:dyDescent="0.2">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t="str" cm="1">
        <f t="array" ref="V1856">_xlfn.IFS(Suoerstore_sales[[#This Row],[Discount]]&lt;=0.05,"0-5%",Suoerstore_sales[[#This Row],[Discount]]&lt;=0.1,"5-10%",Suoerstore_sales[[#This Row],[Discount]]&lt;=0.2,"10-20%",TRUE,"20%+")</f>
        <v>0-5%</v>
      </c>
      <c r="W1856">
        <f>YEAR(Suoerstore_sales[[#This Row],[Order Date]])</f>
        <v>2015</v>
      </c>
      <c r="X1856" t="str">
        <f>"Q"&amp;ROUNDUP(MONTH(Suoerstore_sales[[#This Row],[Order Date]])/3,0)</f>
        <v>Q3</v>
      </c>
      <c r="Y1856">
        <f>MONTH(Suoerstore_sales[[#This Row],[Order Date]])</f>
        <v>7</v>
      </c>
    </row>
    <row r="1857" spans="1:25" x14ac:dyDescent="0.2">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t="str" cm="1">
        <f t="array" ref="V1857">_xlfn.IFS(Suoerstore_sales[[#This Row],[Discount]]&lt;=0.05,"0-5%",Suoerstore_sales[[#This Row],[Discount]]&lt;=0.1,"5-10%",Suoerstore_sales[[#This Row],[Discount]]&lt;=0.2,"10-20%",TRUE,"20%+")</f>
        <v>0-5%</v>
      </c>
      <c r="W1857">
        <f>YEAR(Suoerstore_sales[[#This Row],[Order Date]])</f>
        <v>2014</v>
      </c>
      <c r="X1857" t="str">
        <f>"Q"&amp;ROUNDUP(MONTH(Suoerstore_sales[[#This Row],[Order Date]])/3,0)</f>
        <v>Q2</v>
      </c>
      <c r="Y1857">
        <f>MONTH(Suoerstore_sales[[#This Row],[Order Date]])</f>
        <v>6</v>
      </c>
    </row>
    <row r="1858" spans="1:25" x14ac:dyDescent="0.2">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t="str" cm="1">
        <f t="array" ref="V1858">_xlfn.IFS(Suoerstore_sales[[#This Row],[Discount]]&lt;=0.05,"0-5%",Suoerstore_sales[[#This Row],[Discount]]&lt;=0.1,"5-10%",Suoerstore_sales[[#This Row],[Discount]]&lt;=0.2,"10-20%",TRUE,"20%+")</f>
        <v>10-20%</v>
      </c>
      <c r="W1858">
        <f>YEAR(Suoerstore_sales[[#This Row],[Order Date]])</f>
        <v>2017</v>
      </c>
      <c r="X1858" t="str">
        <f>"Q"&amp;ROUNDUP(MONTH(Suoerstore_sales[[#This Row],[Order Date]])/3,0)</f>
        <v>Q2</v>
      </c>
      <c r="Y1858">
        <f>MONTH(Suoerstore_sales[[#This Row],[Order Date]])</f>
        <v>5</v>
      </c>
    </row>
    <row r="1859" spans="1:25" x14ac:dyDescent="0.2">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t="str" cm="1">
        <f t="array" ref="V1859">_xlfn.IFS(Suoerstore_sales[[#This Row],[Discount]]&lt;=0.05,"0-5%",Suoerstore_sales[[#This Row],[Discount]]&lt;=0.1,"5-10%",Suoerstore_sales[[#This Row],[Discount]]&lt;=0.2,"10-20%",TRUE,"20%+")</f>
        <v>20%+</v>
      </c>
      <c r="W1859">
        <f>YEAR(Suoerstore_sales[[#This Row],[Order Date]])</f>
        <v>2017</v>
      </c>
      <c r="X1859" t="str">
        <f>"Q"&amp;ROUNDUP(MONTH(Suoerstore_sales[[#This Row],[Order Date]])/3,0)</f>
        <v>Q2</v>
      </c>
      <c r="Y1859">
        <f>MONTH(Suoerstore_sales[[#This Row],[Order Date]])</f>
        <v>5</v>
      </c>
    </row>
    <row r="1860" spans="1:25" x14ac:dyDescent="0.2">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t="str" cm="1">
        <f t="array" ref="V1860">_xlfn.IFS(Suoerstore_sales[[#This Row],[Discount]]&lt;=0.05,"0-5%",Suoerstore_sales[[#This Row],[Discount]]&lt;=0.1,"5-10%",Suoerstore_sales[[#This Row],[Discount]]&lt;=0.2,"10-20%",TRUE,"20%+")</f>
        <v>0-5%</v>
      </c>
      <c r="W1860">
        <f>YEAR(Suoerstore_sales[[#This Row],[Order Date]])</f>
        <v>2015</v>
      </c>
      <c r="X1860" t="str">
        <f>"Q"&amp;ROUNDUP(MONTH(Suoerstore_sales[[#This Row],[Order Date]])/3,0)</f>
        <v>Q3</v>
      </c>
      <c r="Y1860">
        <f>MONTH(Suoerstore_sales[[#This Row],[Order Date]])</f>
        <v>9</v>
      </c>
    </row>
    <row r="1861" spans="1:25" x14ac:dyDescent="0.2">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t="str" cm="1">
        <f t="array" ref="V1861">_xlfn.IFS(Suoerstore_sales[[#This Row],[Discount]]&lt;=0.05,"0-5%",Suoerstore_sales[[#This Row],[Discount]]&lt;=0.1,"5-10%",Suoerstore_sales[[#This Row],[Discount]]&lt;=0.2,"10-20%",TRUE,"20%+")</f>
        <v>0-5%</v>
      </c>
      <c r="W1861">
        <f>YEAR(Suoerstore_sales[[#This Row],[Order Date]])</f>
        <v>2015</v>
      </c>
      <c r="X1861" t="str">
        <f>"Q"&amp;ROUNDUP(MONTH(Suoerstore_sales[[#This Row],[Order Date]])/3,0)</f>
        <v>Q3</v>
      </c>
      <c r="Y1861">
        <f>MONTH(Suoerstore_sales[[#This Row],[Order Date]])</f>
        <v>9</v>
      </c>
    </row>
    <row r="1862" spans="1:25" x14ac:dyDescent="0.2">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t="str" cm="1">
        <f t="array" ref="V1862">_xlfn.IFS(Suoerstore_sales[[#This Row],[Discount]]&lt;=0.05,"0-5%",Suoerstore_sales[[#This Row],[Discount]]&lt;=0.1,"5-10%",Suoerstore_sales[[#This Row],[Discount]]&lt;=0.2,"10-20%",TRUE,"20%+")</f>
        <v>10-20%</v>
      </c>
      <c r="W1862">
        <f>YEAR(Suoerstore_sales[[#This Row],[Order Date]])</f>
        <v>2017</v>
      </c>
      <c r="X1862" t="str">
        <f>"Q"&amp;ROUNDUP(MONTH(Suoerstore_sales[[#This Row],[Order Date]])/3,0)</f>
        <v>Q1</v>
      </c>
      <c r="Y1862">
        <f>MONTH(Suoerstore_sales[[#This Row],[Order Date]])</f>
        <v>3</v>
      </c>
    </row>
    <row r="1863" spans="1:25" x14ac:dyDescent="0.2">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t="str" cm="1">
        <f t="array" ref="V1863">_xlfn.IFS(Suoerstore_sales[[#This Row],[Discount]]&lt;=0.05,"0-5%",Suoerstore_sales[[#This Row],[Discount]]&lt;=0.1,"5-10%",Suoerstore_sales[[#This Row],[Discount]]&lt;=0.2,"10-20%",TRUE,"20%+")</f>
        <v>0-5%</v>
      </c>
      <c r="W1863">
        <f>YEAR(Suoerstore_sales[[#This Row],[Order Date]])</f>
        <v>2017</v>
      </c>
      <c r="X1863" t="str">
        <f>"Q"&amp;ROUNDUP(MONTH(Suoerstore_sales[[#This Row],[Order Date]])/3,0)</f>
        <v>Q1</v>
      </c>
      <c r="Y1863">
        <f>MONTH(Suoerstore_sales[[#This Row],[Order Date]])</f>
        <v>3</v>
      </c>
    </row>
    <row r="1864" spans="1:25" x14ac:dyDescent="0.2">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t="str" cm="1">
        <f t="array" ref="V1864">_xlfn.IFS(Suoerstore_sales[[#This Row],[Discount]]&lt;=0.05,"0-5%",Suoerstore_sales[[#This Row],[Discount]]&lt;=0.1,"5-10%",Suoerstore_sales[[#This Row],[Discount]]&lt;=0.2,"10-20%",TRUE,"20%+")</f>
        <v>10-20%</v>
      </c>
      <c r="W1864">
        <f>YEAR(Suoerstore_sales[[#This Row],[Order Date]])</f>
        <v>2014</v>
      </c>
      <c r="X1864" t="str">
        <f>"Q"&amp;ROUNDUP(MONTH(Suoerstore_sales[[#This Row],[Order Date]])/3,0)</f>
        <v>Q4</v>
      </c>
      <c r="Y1864">
        <f>MONTH(Suoerstore_sales[[#This Row],[Order Date]])</f>
        <v>11</v>
      </c>
    </row>
    <row r="1865" spans="1:25" x14ac:dyDescent="0.2">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t="str" cm="1">
        <f t="array" ref="V1865">_xlfn.IFS(Suoerstore_sales[[#This Row],[Discount]]&lt;=0.05,"0-5%",Suoerstore_sales[[#This Row],[Discount]]&lt;=0.1,"5-10%",Suoerstore_sales[[#This Row],[Discount]]&lt;=0.2,"10-20%",TRUE,"20%+")</f>
        <v>20%+</v>
      </c>
      <c r="W1865">
        <f>YEAR(Suoerstore_sales[[#This Row],[Order Date]])</f>
        <v>2016</v>
      </c>
      <c r="X1865" t="str">
        <f>"Q"&amp;ROUNDUP(MONTH(Suoerstore_sales[[#This Row],[Order Date]])/3,0)</f>
        <v>Q4</v>
      </c>
      <c r="Y1865">
        <f>MONTH(Suoerstore_sales[[#This Row],[Order Date]])</f>
        <v>10</v>
      </c>
    </row>
    <row r="1866" spans="1:25" x14ac:dyDescent="0.2">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t="str" cm="1">
        <f t="array" ref="V1866">_xlfn.IFS(Suoerstore_sales[[#This Row],[Discount]]&lt;=0.05,"0-5%",Suoerstore_sales[[#This Row],[Discount]]&lt;=0.1,"5-10%",Suoerstore_sales[[#This Row],[Discount]]&lt;=0.2,"10-20%",TRUE,"20%+")</f>
        <v>10-20%</v>
      </c>
      <c r="W1866">
        <f>YEAR(Suoerstore_sales[[#This Row],[Order Date]])</f>
        <v>2016</v>
      </c>
      <c r="X1866" t="str">
        <f>"Q"&amp;ROUNDUP(MONTH(Suoerstore_sales[[#This Row],[Order Date]])/3,0)</f>
        <v>Q4</v>
      </c>
      <c r="Y1866">
        <f>MONTH(Suoerstore_sales[[#This Row],[Order Date]])</f>
        <v>10</v>
      </c>
    </row>
    <row r="1867" spans="1:25" x14ac:dyDescent="0.2">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t="str" cm="1">
        <f t="array" ref="V1867">_xlfn.IFS(Suoerstore_sales[[#This Row],[Discount]]&lt;=0.05,"0-5%",Suoerstore_sales[[#This Row],[Discount]]&lt;=0.1,"5-10%",Suoerstore_sales[[#This Row],[Discount]]&lt;=0.2,"10-20%",TRUE,"20%+")</f>
        <v>20%+</v>
      </c>
      <c r="W1867">
        <f>YEAR(Suoerstore_sales[[#This Row],[Order Date]])</f>
        <v>2017</v>
      </c>
      <c r="X1867" t="str">
        <f>"Q"&amp;ROUNDUP(MONTH(Suoerstore_sales[[#This Row],[Order Date]])/3,0)</f>
        <v>Q4</v>
      </c>
      <c r="Y1867">
        <f>MONTH(Suoerstore_sales[[#This Row],[Order Date]])</f>
        <v>11</v>
      </c>
    </row>
    <row r="1868" spans="1:25" x14ac:dyDescent="0.2">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t="str" cm="1">
        <f t="array" ref="V1868">_xlfn.IFS(Suoerstore_sales[[#This Row],[Discount]]&lt;=0.05,"0-5%",Suoerstore_sales[[#This Row],[Discount]]&lt;=0.1,"5-10%",Suoerstore_sales[[#This Row],[Discount]]&lt;=0.2,"10-20%",TRUE,"20%+")</f>
        <v>0-5%</v>
      </c>
      <c r="W1868">
        <f>YEAR(Suoerstore_sales[[#This Row],[Order Date]])</f>
        <v>2017</v>
      </c>
      <c r="X1868" t="str">
        <f>"Q"&amp;ROUNDUP(MONTH(Suoerstore_sales[[#This Row],[Order Date]])/3,0)</f>
        <v>Q2</v>
      </c>
      <c r="Y1868">
        <f>MONTH(Suoerstore_sales[[#This Row],[Order Date]])</f>
        <v>4</v>
      </c>
    </row>
    <row r="1869" spans="1:25" x14ac:dyDescent="0.2">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t="str" cm="1">
        <f t="array" ref="V1869">_xlfn.IFS(Suoerstore_sales[[#This Row],[Discount]]&lt;=0.05,"0-5%",Suoerstore_sales[[#This Row],[Discount]]&lt;=0.1,"5-10%",Suoerstore_sales[[#This Row],[Discount]]&lt;=0.2,"10-20%",TRUE,"20%+")</f>
        <v>10-20%</v>
      </c>
      <c r="W1869">
        <f>YEAR(Suoerstore_sales[[#This Row],[Order Date]])</f>
        <v>2015</v>
      </c>
      <c r="X1869" t="str">
        <f>"Q"&amp;ROUNDUP(MONTH(Suoerstore_sales[[#This Row],[Order Date]])/3,0)</f>
        <v>Q2</v>
      </c>
      <c r="Y1869">
        <f>MONTH(Suoerstore_sales[[#This Row],[Order Date]])</f>
        <v>6</v>
      </c>
    </row>
    <row r="1870" spans="1:25" x14ac:dyDescent="0.2">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t="str" cm="1">
        <f t="array" ref="V1870">_xlfn.IFS(Suoerstore_sales[[#This Row],[Discount]]&lt;=0.05,"0-5%",Suoerstore_sales[[#This Row],[Discount]]&lt;=0.1,"5-10%",Suoerstore_sales[[#This Row],[Discount]]&lt;=0.2,"10-20%",TRUE,"20%+")</f>
        <v>10-20%</v>
      </c>
      <c r="W1870">
        <f>YEAR(Suoerstore_sales[[#This Row],[Order Date]])</f>
        <v>2015</v>
      </c>
      <c r="X1870" t="str">
        <f>"Q"&amp;ROUNDUP(MONTH(Suoerstore_sales[[#This Row],[Order Date]])/3,0)</f>
        <v>Q2</v>
      </c>
      <c r="Y1870">
        <f>MONTH(Suoerstore_sales[[#This Row],[Order Date]])</f>
        <v>6</v>
      </c>
    </row>
    <row r="1871" spans="1:25" x14ac:dyDescent="0.2">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t="str" cm="1">
        <f t="array" ref="V1871">_xlfn.IFS(Suoerstore_sales[[#This Row],[Discount]]&lt;=0.05,"0-5%",Suoerstore_sales[[#This Row],[Discount]]&lt;=0.1,"5-10%",Suoerstore_sales[[#This Row],[Discount]]&lt;=0.2,"10-20%",TRUE,"20%+")</f>
        <v>0-5%</v>
      </c>
      <c r="W1871">
        <f>YEAR(Suoerstore_sales[[#This Row],[Order Date]])</f>
        <v>2016</v>
      </c>
      <c r="X1871" t="str">
        <f>"Q"&amp;ROUNDUP(MONTH(Suoerstore_sales[[#This Row],[Order Date]])/3,0)</f>
        <v>Q3</v>
      </c>
      <c r="Y1871">
        <f>MONTH(Suoerstore_sales[[#This Row],[Order Date]])</f>
        <v>8</v>
      </c>
    </row>
    <row r="1872" spans="1:25" x14ac:dyDescent="0.2">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t="str" cm="1">
        <f t="array" ref="V1872">_xlfn.IFS(Suoerstore_sales[[#This Row],[Discount]]&lt;=0.05,"0-5%",Suoerstore_sales[[#This Row],[Discount]]&lt;=0.1,"5-10%",Suoerstore_sales[[#This Row],[Discount]]&lt;=0.2,"10-20%",TRUE,"20%+")</f>
        <v>0-5%</v>
      </c>
      <c r="W1872">
        <f>YEAR(Suoerstore_sales[[#This Row],[Order Date]])</f>
        <v>2014</v>
      </c>
      <c r="X1872" t="str">
        <f>"Q"&amp;ROUNDUP(MONTH(Suoerstore_sales[[#This Row],[Order Date]])/3,0)</f>
        <v>Q3</v>
      </c>
      <c r="Y1872">
        <f>MONTH(Suoerstore_sales[[#This Row],[Order Date]])</f>
        <v>7</v>
      </c>
    </row>
    <row r="1873" spans="1:25" x14ac:dyDescent="0.2">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t="str" cm="1">
        <f t="array" ref="V1873">_xlfn.IFS(Suoerstore_sales[[#This Row],[Discount]]&lt;=0.05,"0-5%",Suoerstore_sales[[#This Row],[Discount]]&lt;=0.1,"5-10%",Suoerstore_sales[[#This Row],[Discount]]&lt;=0.2,"10-20%",TRUE,"20%+")</f>
        <v>10-20%</v>
      </c>
      <c r="W1873">
        <f>YEAR(Suoerstore_sales[[#This Row],[Order Date]])</f>
        <v>2014</v>
      </c>
      <c r="X1873" t="str">
        <f>"Q"&amp;ROUNDUP(MONTH(Suoerstore_sales[[#This Row],[Order Date]])/3,0)</f>
        <v>Q3</v>
      </c>
      <c r="Y1873">
        <f>MONTH(Suoerstore_sales[[#This Row],[Order Date]])</f>
        <v>7</v>
      </c>
    </row>
    <row r="1874" spans="1:25" x14ac:dyDescent="0.2">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t="str" cm="1">
        <f t="array" ref="V1874">_xlfn.IFS(Suoerstore_sales[[#This Row],[Discount]]&lt;=0.05,"0-5%",Suoerstore_sales[[#This Row],[Discount]]&lt;=0.1,"5-10%",Suoerstore_sales[[#This Row],[Discount]]&lt;=0.2,"10-20%",TRUE,"20%+")</f>
        <v>10-20%</v>
      </c>
      <c r="W1874">
        <f>YEAR(Suoerstore_sales[[#This Row],[Order Date]])</f>
        <v>2014</v>
      </c>
      <c r="X1874" t="str">
        <f>"Q"&amp;ROUNDUP(MONTH(Suoerstore_sales[[#This Row],[Order Date]])/3,0)</f>
        <v>Q3</v>
      </c>
      <c r="Y1874">
        <f>MONTH(Suoerstore_sales[[#This Row],[Order Date]])</f>
        <v>7</v>
      </c>
    </row>
    <row r="1875" spans="1:25" x14ac:dyDescent="0.2">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t="str" cm="1">
        <f t="array" ref="V1875">_xlfn.IFS(Suoerstore_sales[[#This Row],[Discount]]&lt;=0.05,"0-5%",Suoerstore_sales[[#This Row],[Discount]]&lt;=0.1,"5-10%",Suoerstore_sales[[#This Row],[Discount]]&lt;=0.2,"10-20%",TRUE,"20%+")</f>
        <v>0-5%</v>
      </c>
      <c r="W1875">
        <f>YEAR(Suoerstore_sales[[#This Row],[Order Date]])</f>
        <v>2017</v>
      </c>
      <c r="X1875" t="str">
        <f>"Q"&amp;ROUNDUP(MONTH(Suoerstore_sales[[#This Row],[Order Date]])/3,0)</f>
        <v>Q4</v>
      </c>
      <c r="Y1875">
        <f>MONTH(Suoerstore_sales[[#This Row],[Order Date]])</f>
        <v>11</v>
      </c>
    </row>
    <row r="1876" spans="1:25" x14ac:dyDescent="0.2">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t="str" cm="1">
        <f t="array" ref="V1876">_xlfn.IFS(Suoerstore_sales[[#This Row],[Discount]]&lt;=0.05,"0-5%",Suoerstore_sales[[#This Row],[Discount]]&lt;=0.1,"5-10%",Suoerstore_sales[[#This Row],[Discount]]&lt;=0.2,"10-20%",TRUE,"20%+")</f>
        <v>10-20%</v>
      </c>
      <c r="W1876">
        <f>YEAR(Suoerstore_sales[[#This Row],[Order Date]])</f>
        <v>2014</v>
      </c>
      <c r="X1876" t="str">
        <f>"Q"&amp;ROUNDUP(MONTH(Suoerstore_sales[[#This Row],[Order Date]])/3,0)</f>
        <v>Q2</v>
      </c>
      <c r="Y1876">
        <f>MONTH(Suoerstore_sales[[#This Row],[Order Date]])</f>
        <v>6</v>
      </c>
    </row>
    <row r="1877" spans="1:25" x14ac:dyDescent="0.2">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t="str" cm="1">
        <f t="array" ref="V1877">_xlfn.IFS(Suoerstore_sales[[#This Row],[Discount]]&lt;=0.05,"0-5%",Suoerstore_sales[[#This Row],[Discount]]&lt;=0.1,"5-10%",Suoerstore_sales[[#This Row],[Discount]]&lt;=0.2,"10-20%",TRUE,"20%+")</f>
        <v>10-20%</v>
      </c>
      <c r="W1877">
        <f>YEAR(Suoerstore_sales[[#This Row],[Order Date]])</f>
        <v>2016</v>
      </c>
      <c r="X1877" t="str">
        <f>"Q"&amp;ROUNDUP(MONTH(Suoerstore_sales[[#This Row],[Order Date]])/3,0)</f>
        <v>Q1</v>
      </c>
      <c r="Y1877">
        <f>MONTH(Suoerstore_sales[[#This Row],[Order Date]])</f>
        <v>3</v>
      </c>
    </row>
    <row r="1878" spans="1:25" x14ac:dyDescent="0.2">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t="str" cm="1">
        <f t="array" ref="V1878">_xlfn.IFS(Suoerstore_sales[[#This Row],[Discount]]&lt;=0.05,"0-5%",Suoerstore_sales[[#This Row],[Discount]]&lt;=0.1,"5-10%",Suoerstore_sales[[#This Row],[Discount]]&lt;=0.2,"10-20%",TRUE,"20%+")</f>
        <v>10-20%</v>
      </c>
      <c r="W1878">
        <f>YEAR(Suoerstore_sales[[#This Row],[Order Date]])</f>
        <v>2017</v>
      </c>
      <c r="X1878" t="str">
        <f>"Q"&amp;ROUNDUP(MONTH(Suoerstore_sales[[#This Row],[Order Date]])/3,0)</f>
        <v>Q1</v>
      </c>
      <c r="Y1878">
        <f>MONTH(Suoerstore_sales[[#This Row],[Order Date]])</f>
        <v>3</v>
      </c>
    </row>
    <row r="1879" spans="1:25" x14ac:dyDescent="0.2">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t="str" cm="1">
        <f t="array" ref="V1879">_xlfn.IFS(Suoerstore_sales[[#This Row],[Discount]]&lt;=0.05,"0-5%",Suoerstore_sales[[#This Row],[Discount]]&lt;=0.1,"5-10%",Suoerstore_sales[[#This Row],[Discount]]&lt;=0.2,"10-20%",TRUE,"20%+")</f>
        <v>10-20%</v>
      </c>
      <c r="W1879">
        <f>YEAR(Suoerstore_sales[[#This Row],[Order Date]])</f>
        <v>2017</v>
      </c>
      <c r="X1879" t="str">
        <f>"Q"&amp;ROUNDUP(MONTH(Suoerstore_sales[[#This Row],[Order Date]])/3,0)</f>
        <v>Q4</v>
      </c>
      <c r="Y1879">
        <f>MONTH(Suoerstore_sales[[#This Row],[Order Date]])</f>
        <v>12</v>
      </c>
    </row>
    <row r="1880" spans="1:25" x14ac:dyDescent="0.2">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t="str" cm="1">
        <f t="array" ref="V1880">_xlfn.IFS(Suoerstore_sales[[#This Row],[Discount]]&lt;=0.05,"0-5%",Suoerstore_sales[[#This Row],[Discount]]&lt;=0.1,"5-10%",Suoerstore_sales[[#This Row],[Discount]]&lt;=0.2,"10-20%",TRUE,"20%+")</f>
        <v>10-20%</v>
      </c>
      <c r="W1880">
        <f>YEAR(Suoerstore_sales[[#This Row],[Order Date]])</f>
        <v>2017</v>
      </c>
      <c r="X1880" t="str">
        <f>"Q"&amp;ROUNDUP(MONTH(Suoerstore_sales[[#This Row],[Order Date]])/3,0)</f>
        <v>Q4</v>
      </c>
      <c r="Y1880">
        <f>MONTH(Suoerstore_sales[[#This Row],[Order Date]])</f>
        <v>12</v>
      </c>
    </row>
    <row r="1881" spans="1:25" x14ac:dyDescent="0.2">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t="str" cm="1">
        <f t="array" ref="V1881">_xlfn.IFS(Suoerstore_sales[[#This Row],[Discount]]&lt;=0.05,"0-5%",Suoerstore_sales[[#This Row],[Discount]]&lt;=0.1,"5-10%",Suoerstore_sales[[#This Row],[Discount]]&lt;=0.2,"10-20%",TRUE,"20%+")</f>
        <v>20%+</v>
      </c>
      <c r="W1881">
        <f>YEAR(Suoerstore_sales[[#This Row],[Order Date]])</f>
        <v>2017</v>
      </c>
      <c r="X1881" t="str">
        <f>"Q"&amp;ROUNDUP(MONTH(Suoerstore_sales[[#This Row],[Order Date]])/3,0)</f>
        <v>Q1</v>
      </c>
      <c r="Y1881">
        <f>MONTH(Suoerstore_sales[[#This Row],[Order Date]])</f>
        <v>3</v>
      </c>
    </row>
    <row r="1882" spans="1:25" x14ac:dyDescent="0.2">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t="str" cm="1">
        <f t="array" ref="V1882">_xlfn.IFS(Suoerstore_sales[[#This Row],[Discount]]&lt;=0.05,"0-5%",Suoerstore_sales[[#This Row],[Discount]]&lt;=0.1,"5-10%",Suoerstore_sales[[#This Row],[Discount]]&lt;=0.2,"10-20%",TRUE,"20%+")</f>
        <v>0-5%</v>
      </c>
      <c r="W1882">
        <f>YEAR(Suoerstore_sales[[#This Row],[Order Date]])</f>
        <v>2015</v>
      </c>
      <c r="X1882" t="str">
        <f>"Q"&amp;ROUNDUP(MONTH(Suoerstore_sales[[#This Row],[Order Date]])/3,0)</f>
        <v>Q1</v>
      </c>
      <c r="Y1882">
        <f>MONTH(Suoerstore_sales[[#This Row],[Order Date]])</f>
        <v>3</v>
      </c>
    </row>
    <row r="1883" spans="1:25" x14ac:dyDescent="0.2">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t="str" cm="1">
        <f t="array" ref="V1883">_xlfn.IFS(Suoerstore_sales[[#This Row],[Discount]]&lt;=0.05,"0-5%",Suoerstore_sales[[#This Row],[Discount]]&lt;=0.1,"5-10%",Suoerstore_sales[[#This Row],[Discount]]&lt;=0.2,"10-20%",TRUE,"20%+")</f>
        <v>5-10%</v>
      </c>
      <c r="W1883">
        <f>YEAR(Suoerstore_sales[[#This Row],[Order Date]])</f>
        <v>2015</v>
      </c>
      <c r="X1883" t="str">
        <f>"Q"&amp;ROUNDUP(MONTH(Suoerstore_sales[[#This Row],[Order Date]])/3,0)</f>
        <v>Q1</v>
      </c>
      <c r="Y1883">
        <f>MONTH(Suoerstore_sales[[#This Row],[Order Date]])</f>
        <v>3</v>
      </c>
    </row>
    <row r="1884" spans="1:25" x14ac:dyDescent="0.2">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t="str" cm="1">
        <f t="array" ref="V1884">_xlfn.IFS(Suoerstore_sales[[#This Row],[Discount]]&lt;=0.05,"0-5%",Suoerstore_sales[[#This Row],[Discount]]&lt;=0.1,"5-10%",Suoerstore_sales[[#This Row],[Discount]]&lt;=0.2,"10-20%",TRUE,"20%+")</f>
        <v>0-5%</v>
      </c>
      <c r="W1884">
        <f>YEAR(Suoerstore_sales[[#This Row],[Order Date]])</f>
        <v>2015</v>
      </c>
      <c r="X1884" t="str">
        <f>"Q"&amp;ROUNDUP(MONTH(Suoerstore_sales[[#This Row],[Order Date]])/3,0)</f>
        <v>Q1</v>
      </c>
      <c r="Y1884">
        <f>MONTH(Suoerstore_sales[[#This Row],[Order Date]])</f>
        <v>3</v>
      </c>
    </row>
    <row r="1885" spans="1:25" x14ac:dyDescent="0.2">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t="str" cm="1">
        <f t="array" ref="V1885">_xlfn.IFS(Suoerstore_sales[[#This Row],[Discount]]&lt;=0.05,"0-5%",Suoerstore_sales[[#This Row],[Discount]]&lt;=0.1,"5-10%",Suoerstore_sales[[#This Row],[Discount]]&lt;=0.2,"10-20%",TRUE,"20%+")</f>
        <v>10-20%</v>
      </c>
      <c r="W1885">
        <f>YEAR(Suoerstore_sales[[#This Row],[Order Date]])</f>
        <v>2016</v>
      </c>
      <c r="X1885" t="str">
        <f>"Q"&amp;ROUNDUP(MONTH(Suoerstore_sales[[#This Row],[Order Date]])/3,0)</f>
        <v>Q4</v>
      </c>
      <c r="Y1885">
        <f>MONTH(Suoerstore_sales[[#This Row],[Order Date]])</f>
        <v>11</v>
      </c>
    </row>
    <row r="1886" spans="1:25" x14ac:dyDescent="0.2">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t="str" cm="1">
        <f t="array" ref="V1886">_xlfn.IFS(Suoerstore_sales[[#This Row],[Discount]]&lt;=0.05,"0-5%",Suoerstore_sales[[#This Row],[Discount]]&lt;=0.1,"5-10%",Suoerstore_sales[[#This Row],[Discount]]&lt;=0.2,"10-20%",TRUE,"20%+")</f>
        <v>10-20%</v>
      </c>
      <c r="W1886">
        <f>YEAR(Suoerstore_sales[[#This Row],[Order Date]])</f>
        <v>2017</v>
      </c>
      <c r="X1886" t="str">
        <f>"Q"&amp;ROUNDUP(MONTH(Suoerstore_sales[[#This Row],[Order Date]])/3,0)</f>
        <v>Q1</v>
      </c>
      <c r="Y1886">
        <f>MONTH(Suoerstore_sales[[#This Row],[Order Date]])</f>
        <v>1</v>
      </c>
    </row>
    <row r="1887" spans="1:25" x14ac:dyDescent="0.2">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t="str" cm="1">
        <f t="array" ref="V1887">_xlfn.IFS(Suoerstore_sales[[#This Row],[Discount]]&lt;=0.05,"0-5%",Suoerstore_sales[[#This Row],[Discount]]&lt;=0.1,"5-10%",Suoerstore_sales[[#This Row],[Discount]]&lt;=0.2,"10-20%",TRUE,"20%+")</f>
        <v>0-5%</v>
      </c>
      <c r="W1887">
        <f>YEAR(Suoerstore_sales[[#This Row],[Order Date]])</f>
        <v>2016</v>
      </c>
      <c r="X1887" t="str">
        <f>"Q"&amp;ROUNDUP(MONTH(Suoerstore_sales[[#This Row],[Order Date]])/3,0)</f>
        <v>Q2</v>
      </c>
      <c r="Y1887">
        <f>MONTH(Suoerstore_sales[[#This Row],[Order Date]])</f>
        <v>4</v>
      </c>
    </row>
    <row r="1888" spans="1:25" x14ac:dyDescent="0.2">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t="str" cm="1">
        <f t="array" ref="V1888">_xlfn.IFS(Suoerstore_sales[[#This Row],[Discount]]&lt;=0.05,"0-5%",Suoerstore_sales[[#This Row],[Discount]]&lt;=0.1,"5-10%",Suoerstore_sales[[#This Row],[Discount]]&lt;=0.2,"10-20%",TRUE,"20%+")</f>
        <v>10-20%</v>
      </c>
      <c r="W1888">
        <f>YEAR(Suoerstore_sales[[#This Row],[Order Date]])</f>
        <v>2014</v>
      </c>
      <c r="X1888" t="str">
        <f>"Q"&amp;ROUNDUP(MONTH(Suoerstore_sales[[#This Row],[Order Date]])/3,0)</f>
        <v>Q2</v>
      </c>
      <c r="Y1888">
        <f>MONTH(Suoerstore_sales[[#This Row],[Order Date]])</f>
        <v>5</v>
      </c>
    </row>
    <row r="1889" spans="1:25" x14ac:dyDescent="0.2">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t="str" cm="1">
        <f t="array" ref="V1889">_xlfn.IFS(Suoerstore_sales[[#This Row],[Discount]]&lt;=0.05,"0-5%",Suoerstore_sales[[#This Row],[Discount]]&lt;=0.1,"5-10%",Suoerstore_sales[[#This Row],[Discount]]&lt;=0.2,"10-20%",TRUE,"20%+")</f>
        <v>20%+</v>
      </c>
      <c r="W1889">
        <f>YEAR(Suoerstore_sales[[#This Row],[Order Date]])</f>
        <v>2014</v>
      </c>
      <c r="X1889" t="str">
        <f>"Q"&amp;ROUNDUP(MONTH(Suoerstore_sales[[#This Row],[Order Date]])/3,0)</f>
        <v>Q2</v>
      </c>
      <c r="Y1889">
        <f>MONTH(Suoerstore_sales[[#This Row],[Order Date]])</f>
        <v>5</v>
      </c>
    </row>
    <row r="1890" spans="1:25" x14ac:dyDescent="0.2">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t="str" cm="1">
        <f t="array" ref="V1890">_xlfn.IFS(Suoerstore_sales[[#This Row],[Discount]]&lt;=0.05,"0-5%",Suoerstore_sales[[#This Row],[Discount]]&lt;=0.1,"5-10%",Suoerstore_sales[[#This Row],[Discount]]&lt;=0.2,"10-20%",TRUE,"20%+")</f>
        <v>10-20%</v>
      </c>
      <c r="W1890">
        <f>YEAR(Suoerstore_sales[[#This Row],[Order Date]])</f>
        <v>2014</v>
      </c>
      <c r="X1890" t="str">
        <f>"Q"&amp;ROUNDUP(MONTH(Suoerstore_sales[[#This Row],[Order Date]])/3,0)</f>
        <v>Q4</v>
      </c>
      <c r="Y1890">
        <f>MONTH(Suoerstore_sales[[#This Row],[Order Date]])</f>
        <v>10</v>
      </c>
    </row>
    <row r="1891" spans="1:25" x14ac:dyDescent="0.2">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t="str" cm="1">
        <f t="array" ref="V1891">_xlfn.IFS(Suoerstore_sales[[#This Row],[Discount]]&lt;=0.05,"0-5%",Suoerstore_sales[[#This Row],[Discount]]&lt;=0.1,"5-10%",Suoerstore_sales[[#This Row],[Discount]]&lt;=0.2,"10-20%",TRUE,"20%+")</f>
        <v>20%+</v>
      </c>
      <c r="W1891">
        <f>YEAR(Suoerstore_sales[[#This Row],[Order Date]])</f>
        <v>2014</v>
      </c>
      <c r="X1891" t="str">
        <f>"Q"&amp;ROUNDUP(MONTH(Suoerstore_sales[[#This Row],[Order Date]])/3,0)</f>
        <v>Q4</v>
      </c>
      <c r="Y1891">
        <f>MONTH(Suoerstore_sales[[#This Row],[Order Date]])</f>
        <v>10</v>
      </c>
    </row>
    <row r="1892" spans="1:25" x14ac:dyDescent="0.2">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t="str" cm="1">
        <f t="array" ref="V1892">_xlfn.IFS(Suoerstore_sales[[#This Row],[Discount]]&lt;=0.05,"0-5%",Suoerstore_sales[[#This Row],[Discount]]&lt;=0.1,"5-10%",Suoerstore_sales[[#This Row],[Discount]]&lt;=0.2,"10-20%",TRUE,"20%+")</f>
        <v>0-5%</v>
      </c>
      <c r="W1892">
        <f>YEAR(Suoerstore_sales[[#This Row],[Order Date]])</f>
        <v>2014</v>
      </c>
      <c r="X1892" t="str">
        <f>"Q"&amp;ROUNDUP(MONTH(Suoerstore_sales[[#This Row],[Order Date]])/3,0)</f>
        <v>Q1</v>
      </c>
      <c r="Y1892">
        <f>MONTH(Suoerstore_sales[[#This Row],[Order Date]])</f>
        <v>3</v>
      </c>
    </row>
    <row r="1893" spans="1:25" x14ac:dyDescent="0.2">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t="str" cm="1">
        <f t="array" ref="V1893">_xlfn.IFS(Suoerstore_sales[[#This Row],[Discount]]&lt;=0.05,"0-5%",Suoerstore_sales[[#This Row],[Discount]]&lt;=0.1,"5-10%",Suoerstore_sales[[#This Row],[Discount]]&lt;=0.2,"10-20%",TRUE,"20%+")</f>
        <v>0-5%</v>
      </c>
      <c r="W1893">
        <f>YEAR(Suoerstore_sales[[#This Row],[Order Date]])</f>
        <v>2014</v>
      </c>
      <c r="X1893" t="str">
        <f>"Q"&amp;ROUNDUP(MONTH(Suoerstore_sales[[#This Row],[Order Date]])/3,0)</f>
        <v>Q1</v>
      </c>
      <c r="Y1893">
        <f>MONTH(Suoerstore_sales[[#This Row],[Order Date]])</f>
        <v>3</v>
      </c>
    </row>
    <row r="1894" spans="1:25" x14ac:dyDescent="0.2">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t="str" cm="1">
        <f t="array" ref="V1894">_xlfn.IFS(Suoerstore_sales[[#This Row],[Discount]]&lt;=0.05,"0-5%",Suoerstore_sales[[#This Row],[Discount]]&lt;=0.1,"5-10%",Suoerstore_sales[[#This Row],[Discount]]&lt;=0.2,"10-20%",TRUE,"20%+")</f>
        <v>10-20%</v>
      </c>
      <c r="W1894">
        <f>YEAR(Suoerstore_sales[[#This Row],[Order Date]])</f>
        <v>2017</v>
      </c>
      <c r="X1894" t="str">
        <f>"Q"&amp;ROUNDUP(MONTH(Suoerstore_sales[[#This Row],[Order Date]])/3,0)</f>
        <v>Q4</v>
      </c>
      <c r="Y1894">
        <f>MONTH(Suoerstore_sales[[#This Row],[Order Date]])</f>
        <v>12</v>
      </c>
    </row>
    <row r="1895" spans="1:25" x14ac:dyDescent="0.2">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t="str" cm="1">
        <f t="array" ref="V1895">_xlfn.IFS(Suoerstore_sales[[#This Row],[Discount]]&lt;=0.05,"0-5%",Suoerstore_sales[[#This Row],[Discount]]&lt;=0.1,"5-10%",Suoerstore_sales[[#This Row],[Discount]]&lt;=0.2,"10-20%",TRUE,"20%+")</f>
        <v>10-20%</v>
      </c>
      <c r="W1895">
        <f>YEAR(Suoerstore_sales[[#This Row],[Order Date]])</f>
        <v>2016</v>
      </c>
      <c r="X1895" t="str">
        <f>"Q"&amp;ROUNDUP(MONTH(Suoerstore_sales[[#This Row],[Order Date]])/3,0)</f>
        <v>Q4</v>
      </c>
      <c r="Y1895">
        <f>MONTH(Suoerstore_sales[[#This Row],[Order Date]])</f>
        <v>11</v>
      </c>
    </row>
    <row r="1896" spans="1:25" x14ac:dyDescent="0.2">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t="str" cm="1">
        <f t="array" ref="V1896">_xlfn.IFS(Suoerstore_sales[[#This Row],[Discount]]&lt;=0.05,"0-5%",Suoerstore_sales[[#This Row],[Discount]]&lt;=0.1,"5-10%",Suoerstore_sales[[#This Row],[Discount]]&lt;=0.2,"10-20%",TRUE,"20%+")</f>
        <v>0-5%</v>
      </c>
      <c r="W1896">
        <f>YEAR(Suoerstore_sales[[#This Row],[Order Date]])</f>
        <v>2017</v>
      </c>
      <c r="X1896" t="str">
        <f>"Q"&amp;ROUNDUP(MONTH(Suoerstore_sales[[#This Row],[Order Date]])/3,0)</f>
        <v>Q4</v>
      </c>
      <c r="Y1896">
        <f>MONTH(Suoerstore_sales[[#This Row],[Order Date]])</f>
        <v>12</v>
      </c>
    </row>
    <row r="1897" spans="1:25" x14ac:dyDescent="0.2">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t="str" cm="1">
        <f t="array" ref="V1897">_xlfn.IFS(Suoerstore_sales[[#This Row],[Discount]]&lt;=0.05,"0-5%",Suoerstore_sales[[#This Row],[Discount]]&lt;=0.1,"5-10%",Suoerstore_sales[[#This Row],[Discount]]&lt;=0.2,"10-20%",TRUE,"20%+")</f>
        <v>10-20%</v>
      </c>
      <c r="W1897">
        <f>YEAR(Suoerstore_sales[[#This Row],[Order Date]])</f>
        <v>2015</v>
      </c>
      <c r="X1897" t="str">
        <f>"Q"&amp;ROUNDUP(MONTH(Suoerstore_sales[[#This Row],[Order Date]])/3,0)</f>
        <v>Q4</v>
      </c>
      <c r="Y1897">
        <f>MONTH(Suoerstore_sales[[#This Row],[Order Date]])</f>
        <v>12</v>
      </c>
    </row>
    <row r="1898" spans="1:25" x14ac:dyDescent="0.2">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t="str" cm="1">
        <f t="array" ref="V1898">_xlfn.IFS(Suoerstore_sales[[#This Row],[Discount]]&lt;=0.05,"0-5%",Suoerstore_sales[[#This Row],[Discount]]&lt;=0.1,"5-10%",Suoerstore_sales[[#This Row],[Discount]]&lt;=0.2,"10-20%",TRUE,"20%+")</f>
        <v>0-5%</v>
      </c>
      <c r="W1898">
        <f>YEAR(Suoerstore_sales[[#This Row],[Order Date]])</f>
        <v>2017</v>
      </c>
      <c r="X1898" t="str">
        <f>"Q"&amp;ROUNDUP(MONTH(Suoerstore_sales[[#This Row],[Order Date]])/3,0)</f>
        <v>Q4</v>
      </c>
      <c r="Y1898">
        <f>MONTH(Suoerstore_sales[[#This Row],[Order Date]])</f>
        <v>10</v>
      </c>
    </row>
    <row r="1899" spans="1:25" x14ac:dyDescent="0.2">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t="str" cm="1">
        <f t="array" ref="V1899">_xlfn.IFS(Suoerstore_sales[[#This Row],[Discount]]&lt;=0.05,"0-5%",Suoerstore_sales[[#This Row],[Discount]]&lt;=0.1,"5-10%",Suoerstore_sales[[#This Row],[Discount]]&lt;=0.2,"10-20%",TRUE,"20%+")</f>
        <v>10-20%</v>
      </c>
      <c r="W1899">
        <f>YEAR(Suoerstore_sales[[#This Row],[Order Date]])</f>
        <v>2014</v>
      </c>
      <c r="X1899" t="str">
        <f>"Q"&amp;ROUNDUP(MONTH(Suoerstore_sales[[#This Row],[Order Date]])/3,0)</f>
        <v>Q3</v>
      </c>
      <c r="Y1899">
        <f>MONTH(Suoerstore_sales[[#This Row],[Order Date]])</f>
        <v>8</v>
      </c>
    </row>
    <row r="1900" spans="1:25" x14ac:dyDescent="0.2">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t="str" cm="1">
        <f t="array" ref="V1900">_xlfn.IFS(Suoerstore_sales[[#This Row],[Discount]]&lt;=0.05,"0-5%",Suoerstore_sales[[#This Row],[Discount]]&lt;=0.1,"5-10%",Suoerstore_sales[[#This Row],[Discount]]&lt;=0.2,"10-20%",TRUE,"20%+")</f>
        <v>20%+</v>
      </c>
      <c r="W1900">
        <f>YEAR(Suoerstore_sales[[#This Row],[Order Date]])</f>
        <v>2014</v>
      </c>
      <c r="X1900" t="str">
        <f>"Q"&amp;ROUNDUP(MONTH(Suoerstore_sales[[#This Row],[Order Date]])/3,0)</f>
        <v>Q3</v>
      </c>
      <c r="Y1900">
        <f>MONTH(Suoerstore_sales[[#This Row],[Order Date]])</f>
        <v>8</v>
      </c>
    </row>
    <row r="1901" spans="1:25" x14ac:dyDescent="0.2">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t="str" cm="1">
        <f t="array" ref="V1901">_xlfn.IFS(Suoerstore_sales[[#This Row],[Discount]]&lt;=0.05,"0-5%",Suoerstore_sales[[#This Row],[Discount]]&lt;=0.1,"5-10%",Suoerstore_sales[[#This Row],[Discount]]&lt;=0.2,"10-20%",TRUE,"20%+")</f>
        <v>20%+</v>
      </c>
      <c r="W1901">
        <f>YEAR(Suoerstore_sales[[#This Row],[Order Date]])</f>
        <v>2014</v>
      </c>
      <c r="X1901" t="str">
        <f>"Q"&amp;ROUNDUP(MONTH(Suoerstore_sales[[#This Row],[Order Date]])/3,0)</f>
        <v>Q3</v>
      </c>
      <c r="Y1901">
        <f>MONTH(Suoerstore_sales[[#This Row],[Order Date]])</f>
        <v>8</v>
      </c>
    </row>
    <row r="1902" spans="1:25" x14ac:dyDescent="0.2">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t="str" cm="1">
        <f t="array" ref="V1902">_xlfn.IFS(Suoerstore_sales[[#This Row],[Discount]]&lt;=0.05,"0-5%",Suoerstore_sales[[#This Row],[Discount]]&lt;=0.1,"5-10%",Suoerstore_sales[[#This Row],[Discount]]&lt;=0.2,"10-20%",TRUE,"20%+")</f>
        <v>0-5%</v>
      </c>
      <c r="W1902">
        <f>YEAR(Suoerstore_sales[[#This Row],[Order Date]])</f>
        <v>2016</v>
      </c>
      <c r="X1902" t="str">
        <f>"Q"&amp;ROUNDUP(MONTH(Suoerstore_sales[[#This Row],[Order Date]])/3,0)</f>
        <v>Q2</v>
      </c>
      <c r="Y1902">
        <f>MONTH(Suoerstore_sales[[#This Row],[Order Date]])</f>
        <v>6</v>
      </c>
    </row>
    <row r="1903" spans="1:25" x14ac:dyDescent="0.2">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t="str" cm="1">
        <f t="array" ref="V1903">_xlfn.IFS(Suoerstore_sales[[#This Row],[Discount]]&lt;=0.05,"0-5%",Suoerstore_sales[[#This Row],[Discount]]&lt;=0.1,"5-10%",Suoerstore_sales[[#This Row],[Discount]]&lt;=0.2,"10-20%",TRUE,"20%+")</f>
        <v>0-5%</v>
      </c>
      <c r="W1903">
        <f>YEAR(Suoerstore_sales[[#This Row],[Order Date]])</f>
        <v>2016</v>
      </c>
      <c r="X1903" t="str">
        <f>"Q"&amp;ROUNDUP(MONTH(Suoerstore_sales[[#This Row],[Order Date]])/3,0)</f>
        <v>Q3</v>
      </c>
      <c r="Y1903">
        <f>MONTH(Suoerstore_sales[[#This Row],[Order Date]])</f>
        <v>8</v>
      </c>
    </row>
    <row r="1904" spans="1:25" x14ac:dyDescent="0.2">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t="str" cm="1">
        <f t="array" ref="V1904">_xlfn.IFS(Suoerstore_sales[[#This Row],[Discount]]&lt;=0.05,"0-5%",Suoerstore_sales[[#This Row],[Discount]]&lt;=0.1,"5-10%",Suoerstore_sales[[#This Row],[Discount]]&lt;=0.2,"10-20%",TRUE,"20%+")</f>
        <v>10-20%</v>
      </c>
      <c r="W1904">
        <f>YEAR(Suoerstore_sales[[#This Row],[Order Date]])</f>
        <v>2017</v>
      </c>
      <c r="X1904" t="str">
        <f>"Q"&amp;ROUNDUP(MONTH(Suoerstore_sales[[#This Row],[Order Date]])/3,0)</f>
        <v>Q4</v>
      </c>
      <c r="Y1904">
        <f>MONTH(Suoerstore_sales[[#This Row],[Order Date]])</f>
        <v>10</v>
      </c>
    </row>
    <row r="1905" spans="1:25" x14ac:dyDescent="0.2">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t="str" cm="1">
        <f t="array" ref="V1905">_xlfn.IFS(Suoerstore_sales[[#This Row],[Discount]]&lt;=0.05,"0-5%",Suoerstore_sales[[#This Row],[Discount]]&lt;=0.1,"5-10%",Suoerstore_sales[[#This Row],[Discount]]&lt;=0.2,"10-20%",TRUE,"20%+")</f>
        <v>10-20%</v>
      </c>
      <c r="W1905">
        <f>YEAR(Suoerstore_sales[[#This Row],[Order Date]])</f>
        <v>2017</v>
      </c>
      <c r="X1905" t="str">
        <f>"Q"&amp;ROUNDUP(MONTH(Suoerstore_sales[[#This Row],[Order Date]])/3,0)</f>
        <v>Q4</v>
      </c>
      <c r="Y1905">
        <f>MONTH(Suoerstore_sales[[#This Row],[Order Date]])</f>
        <v>10</v>
      </c>
    </row>
    <row r="1906" spans="1:25" x14ac:dyDescent="0.2">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t="str" cm="1">
        <f t="array" ref="V1906">_xlfn.IFS(Suoerstore_sales[[#This Row],[Discount]]&lt;=0.05,"0-5%",Suoerstore_sales[[#This Row],[Discount]]&lt;=0.1,"5-10%",Suoerstore_sales[[#This Row],[Discount]]&lt;=0.2,"10-20%",TRUE,"20%+")</f>
        <v>10-20%</v>
      </c>
      <c r="W1906">
        <f>YEAR(Suoerstore_sales[[#This Row],[Order Date]])</f>
        <v>2017</v>
      </c>
      <c r="X1906" t="str">
        <f>"Q"&amp;ROUNDUP(MONTH(Suoerstore_sales[[#This Row],[Order Date]])/3,0)</f>
        <v>Q4</v>
      </c>
      <c r="Y1906">
        <f>MONTH(Suoerstore_sales[[#This Row],[Order Date]])</f>
        <v>10</v>
      </c>
    </row>
    <row r="1907" spans="1:25" x14ac:dyDescent="0.2">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t="str" cm="1">
        <f t="array" ref="V1907">_xlfn.IFS(Suoerstore_sales[[#This Row],[Discount]]&lt;=0.05,"0-5%",Suoerstore_sales[[#This Row],[Discount]]&lt;=0.1,"5-10%",Suoerstore_sales[[#This Row],[Discount]]&lt;=0.2,"10-20%",TRUE,"20%+")</f>
        <v>0-5%</v>
      </c>
      <c r="W1907">
        <f>YEAR(Suoerstore_sales[[#This Row],[Order Date]])</f>
        <v>2017</v>
      </c>
      <c r="X1907" t="str">
        <f>"Q"&amp;ROUNDUP(MONTH(Suoerstore_sales[[#This Row],[Order Date]])/3,0)</f>
        <v>Q4</v>
      </c>
      <c r="Y1907">
        <f>MONTH(Suoerstore_sales[[#This Row],[Order Date]])</f>
        <v>10</v>
      </c>
    </row>
    <row r="1908" spans="1:25" x14ac:dyDescent="0.2">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t="str" cm="1">
        <f t="array" ref="V1908">_xlfn.IFS(Suoerstore_sales[[#This Row],[Discount]]&lt;=0.05,"0-5%",Suoerstore_sales[[#This Row],[Discount]]&lt;=0.1,"5-10%",Suoerstore_sales[[#This Row],[Discount]]&lt;=0.2,"10-20%",TRUE,"20%+")</f>
        <v>20%+</v>
      </c>
      <c r="W1908">
        <f>YEAR(Suoerstore_sales[[#This Row],[Order Date]])</f>
        <v>2016</v>
      </c>
      <c r="X1908" t="str">
        <f>"Q"&amp;ROUNDUP(MONTH(Suoerstore_sales[[#This Row],[Order Date]])/3,0)</f>
        <v>Q2</v>
      </c>
      <c r="Y1908">
        <f>MONTH(Suoerstore_sales[[#This Row],[Order Date]])</f>
        <v>5</v>
      </c>
    </row>
    <row r="1909" spans="1:25" x14ac:dyDescent="0.2">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t="str" cm="1">
        <f t="array" ref="V1909">_xlfn.IFS(Suoerstore_sales[[#This Row],[Discount]]&lt;=0.05,"0-5%",Suoerstore_sales[[#This Row],[Discount]]&lt;=0.1,"5-10%",Suoerstore_sales[[#This Row],[Discount]]&lt;=0.2,"10-20%",TRUE,"20%+")</f>
        <v>20%+</v>
      </c>
      <c r="W1909">
        <f>YEAR(Suoerstore_sales[[#This Row],[Order Date]])</f>
        <v>2016</v>
      </c>
      <c r="X1909" t="str">
        <f>"Q"&amp;ROUNDUP(MONTH(Suoerstore_sales[[#This Row],[Order Date]])/3,0)</f>
        <v>Q2</v>
      </c>
      <c r="Y1909">
        <f>MONTH(Suoerstore_sales[[#This Row],[Order Date]])</f>
        <v>5</v>
      </c>
    </row>
    <row r="1910" spans="1:25" x14ac:dyDescent="0.2">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t="str" cm="1">
        <f t="array" ref="V1910">_xlfn.IFS(Suoerstore_sales[[#This Row],[Discount]]&lt;=0.05,"0-5%",Suoerstore_sales[[#This Row],[Discount]]&lt;=0.1,"5-10%",Suoerstore_sales[[#This Row],[Discount]]&lt;=0.2,"10-20%",TRUE,"20%+")</f>
        <v>0-5%</v>
      </c>
      <c r="W1910">
        <f>YEAR(Suoerstore_sales[[#This Row],[Order Date]])</f>
        <v>2015</v>
      </c>
      <c r="X1910" t="str">
        <f>"Q"&amp;ROUNDUP(MONTH(Suoerstore_sales[[#This Row],[Order Date]])/3,0)</f>
        <v>Q1</v>
      </c>
      <c r="Y1910">
        <f>MONTH(Suoerstore_sales[[#This Row],[Order Date]])</f>
        <v>2</v>
      </c>
    </row>
    <row r="1911" spans="1:25" x14ac:dyDescent="0.2">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t="str" cm="1">
        <f t="array" ref="V1911">_xlfn.IFS(Suoerstore_sales[[#This Row],[Discount]]&lt;=0.05,"0-5%",Suoerstore_sales[[#This Row],[Discount]]&lt;=0.1,"5-10%",Suoerstore_sales[[#This Row],[Discount]]&lt;=0.2,"10-20%",TRUE,"20%+")</f>
        <v>0-5%</v>
      </c>
      <c r="W1911">
        <f>YEAR(Suoerstore_sales[[#This Row],[Order Date]])</f>
        <v>2017</v>
      </c>
      <c r="X1911" t="str">
        <f>"Q"&amp;ROUNDUP(MONTH(Suoerstore_sales[[#This Row],[Order Date]])/3,0)</f>
        <v>Q4</v>
      </c>
      <c r="Y1911">
        <f>MONTH(Suoerstore_sales[[#This Row],[Order Date]])</f>
        <v>12</v>
      </c>
    </row>
    <row r="1912" spans="1:25" x14ac:dyDescent="0.2">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t="str" cm="1">
        <f t="array" ref="V1912">_xlfn.IFS(Suoerstore_sales[[#This Row],[Discount]]&lt;=0.05,"0-5%",Suoerstore_sales[[#This Row],[Discount]]&lt;=0.1,"5-10%",Suoerstore_sales[[#This Row],[Discount]]&lt;=0.2,"10-20%",TRUE,"20%+")</f>
        <v>0-5%</v>
      </c>
      <c r="W1912">
        <f>YEAR(Suoerstore_sales[[#This Row],[Order Date]])</f>
        <v>2016</v>
      </c>
      <c r="X1912" t="str">
        <f>"Q"&amp;ROUNDUP(MONTH(Suoerstore_sales[[#This Row],[Order Date]])/3,0)</f>
        <v>Q4</v>
      </c>
      <c r="Y1912">
        <f>MONTH(Suoerstore_sales[[#This Row],[Order Date]])</f>
        <v>11</v>
      </c>
    </row>
    <row r="1913" spans="1:25" x14ac:dyDescent="0.2">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t="str" cm="1">
        <f t="array" ref="V1913">_xlfn.IFS(Suoerstore_sales[[#This Row],[Discount]]&lt;=0.05,"0-5%",Suoerstore_sales[[#This Row],[Discount]]&lt;=0.1,"5-10%",Suoerstore_sales[[#This Row],[Discount]]&lt;=0.2,"10-20%",TRUE,"20%+")</f>
        <v>10-20%</v>
      </c>
      <c r="W1913">
        <f>YEAR(Suoerstore_sales[[#This Row],[Order Date]])</f>
        <v>2017</v>
      </c>
      <c r="X1913" t="str">
        <f>"Q"&amp;ROUNDUP(MONTH(Suoerstore_sales[[#This Row],[Order Date]])/3,0)</f>
        <v>Q3</v>
      </c>
      <c r="Y1913">
        <f>MONTH(Suoerstore_sales[[#This Row],[Order Date]])</f>
        <v>7</v>
      </c>
    </row>
    <row r="1914" spans="1:25" x14ac:dyDescent="0.2">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t="str" cm="1">
        <f t="array" ref="V1914">_xlfn.IFS(Suoerstore_sales[[#This Row],[Discount]]&lt;=0.05,"0-5%",Suoerstore_sales[[#This Row],[Discount]]&lt;=0.1,"5-10%",Suoerstore_sales[[#This Row],[Discount]]&lt;=0.2,"10-20%",TRUE,"20%+")</f>
        <v>20%+</v>
      </c>
      <c r="W1914">
        <f>YEAR(Suoerstore_sales[[#This Row],[Order Date]])</f>
        <v>2017</v>
      </c>
      <c r="X1914" t="str">
        <f>"Q"&amp;ROUNDUP(MONTH(Suoerstore_sales[[#This Row],[Order Date]])/3,0)</f>
        <v>Q3</v>
      </c>
      <c r="Y1914">
        <f>MONTH(Suoerstore_sales[[#This Row],[Order Date]])</f>
        <v>7</v>
      </c>
    </row>
    <row r="1915" spans="1:25" x14ac:dyDescent="0.2">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t="str" cm="1">
        <f t="array" ref="V1915">_xlfn.IFS(Suoerstore_sales[[#This Row],[Discount]]&lt;=0.05,"0-5%",Suoerstore_sales[[#This Row],[Discount]]&lt;=0.1,"5-10%",Suoerstore_sales[[#This Row],[Discount]]&lt;=0.2,"10-20%",TRUE,"20%+")</f>
        <v>0-5%</v>
      </c>
      <c r="W1915">
        <f>YEAR(Suoerstore_sales[[#This Row],[Order Date]])</f>
        <v>2014</v>
      </c>
      <c r="X1915" t="str">
        <f>"Q"&amp;ROUNDUP(MONTH(Suoerstore_sales[[#This Row],[Order Date]])/3,0)</f>
        <v>Q1</v>
      </c>
      <c r="Y1915">
        <f>MONTH(Suoerstore_sales[[#This Row],[Order Date]])</f>
        <v>1</v>
      </c>
    </row>
    <row r="1916" spans="1:25" x14ac:dyDescent="0.2">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t="str" cm="1">
        <f t="array" ref="V1916">_xlfn.IFS(Suoerstore_sales[[#This Row],[Discount]]&lt;=0.05,"0-5%",Suoerstore_sales[[#This Row],[Discount]]&lt;=0.1,"5-10%",Suoerstore_sales[[#This Row],[Discount]]&lt;=0.2,"10-20%",TRUE,"20%+")</f>
        <v>10-20%</v>
      </c>
      <c r="W1916">
        <f>YEAR(Suoerstore_sales[[#This Row],[Order Date]])</f>
        <v>2017</v>
      </c>
      <c r="X1916" t="str">
        <f>"Q"&amp;ROUNDUP(MONTH(Suoerstore_sales[[#This Row],[Order Date]])/3,0)</f>
        <v>Q2</v>
      </c>
      <c r="Y1916">
        <f>MONTH(Suoerstore_sales[[#This Row],[Order Date]])</f>
        <v>4</v>
      </c>
    </row>
    <row r="1917" spans="1:25" x14ac:dyDescent="0.2">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t="str" cm="1">
        <f t="array" ref="V1917">_xlfn.IFS(Suoerstore_sales[[#This Row],[Discount]]&lt;=0.05,"0-5%",Suoerstore_sales[[#This Row],[Discount]]&lt;=0.1,"5-10%",Suoerstore_sales[[#This Row],[Discount]]&lt;=0.2,"10-20%",TRUE,"20%+")</f>
        <v>10-20%</v>
      </c>
      <c r="W1917">
        <f>YEAR(Suoerstore_sales[[#This Row],[Order Date]])</f>
        <v>2017</v>
      </c>
      <c r="X1917" t="str">
        <f>"Q"&amp;ROUNDUP(MONTH(Suoerstore_sales[[#This Row],[Order Date]])/3,0)</f>
        <v>Q2</v>
      </c>
      <c r="Y1917">
        <f>MONTH(Suoerstore_sales[[#This Row],[Order Date]])</f>
        <v>4</v>
      </c>
    </row>
    <row r="1918" spans="1:25" x14ac:dyDescent="0.2">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t="str" cm="1">
        <f t="array" ref="V1918">_xlfn.IFS(Suoerstore_sales[[#This Row],[Discount]]&lt;=0.05,"0-5%",Suoerstore_sales[[#This Row],[Discount]]&lt;=0.1,"5-10%",Suoerstore_sales[[#This Row],[Discount]]&lt;=0.2,"10-20%",TRUE,"20%+")</f>
        <v>10-20%</v>
      </c>
      <c r="W1918">
        <f>YEAR(Suoerstore_sales[[#This Row],[Order Date]])</f>
        <v>2017</v>
      </c>
      <c r="X1918" t="str">
        <f>"Q"&amp;ROUNDUP(MONTH(Suoerstore_sales[[#This Row],[Order Date]])/3,0)</f>
        <v>Q2</v>
      </c>
      <c r="Y1918">
        <f>MONTH(Suoerstore_sales[[#This Row],[Order Date]])</f>
        <v>4</v>
      </c>
    </row>
    <row r="1919" spans="1:25" x14ac:dyDescent="0.2">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t="str" cm="1">
        <f t="array" ref="V1919">_xlfn.IFS(Suoerstore_sales[[#This Row],[Discount]]&lt;=0.05,"0-5%",Suoerstore_sales[[#This Row],[Discount]]&lt;=0.1,"5-10%",Suoerstore_sales[[#This Row],[Discount]]&lt;=0.2,"10-20%",TRUE,"20%+")</f>
        <v>0-5%</v>
      </c>
      <c r="W1919">
        <f>YEAR(Suoerstore_sales[[#This Row],[Order Date]])</f>
        <v>2015</v>
      </c>
      <c r="X1919" t="str">
        <f>"Q"&amp;ROUNDUP(MONTH(Suoerstore_sales[[#This Row],[Order Date]])/3,0)</f>
        <v>Q4</v>
      </c>
      <c r="Y1919">
        <f>MONTH(Suoerstore_sales[[#This Row],[Order Date]])</f>
        <v>11</v>
      </c>
    </row>
    <row r="1920" spans="1:25" x14ac:dyDescent="0.2">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t="str" cm="1">
        <f t="array" ref="V1920">_xlfn.IFS(Suoerstore_sales[[#This Row],[Discount]]&lt;=0.05,"0-5%",Suoerstore_sales[[#This Row],[Discount]]&lt;=0.1,"5-10%",Suoerstore_sales[[#This Row],[Discount]]&lt;=0.2,"10-20%",TRUE,"20%+")</f>
        <v>0-5%</v>
      </c>
      <c r="W1920">
        <f>YEAR(Suoerstore_sales[[#This Row],[Order Date]])</f>
        <v>2015</v>
      </c>
      <c r="X1920" t="str">
        <f>"Q"&amp;ROUNDUP(MONTH(Suoerstore_sales[[#This Row],[Order Date]])/3,0)</f>
        <v>Q4</v>
      </c>
      <c r="Y1920">
        <f>MONTH(Suoerstore_sales[[#This Row],[Order Date]])</f>
        <v>10</v>
      </c>
    </row>
    <row r="1921" spans="1:25" x14ac:dyDescent="0.2">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t="str" cm="1">
        <f t="array" ref="V1921">_xlfn.IFS(Suoerstore_sales[[#This Row],[Discount]]&lt;=0.05,"0-5%",Suoerstore_sales[[#This Row],[Discount]]&lt;=0.1,"5-10%",Suoerstore_sales[[#This Row],[Discount]]&lt;=0.2,"10-20%",TRUE,"20%+")</f>
        <v>10-20%</v>
      </c>
      <c r="W1921">
        <f>YEAR(Suoerstore_sales[[#This Row],[Order Date]])</f>
        <v>2017</v>
      </c>
      <c r="X1921" t="str">
        <f>"Q"&amp;ROUNDUP(MONTH(Suoerstore_sales[[#This Row],[Order Date]])/3,0)</f>
        <v>Q3</v>
      </c>
      <c r="Y1921">
        <f>MONTH(Suoerstore_sales[[#This Row],[Order Date]])</f>
        <v>8</v>
      </c>
    </row>
    <row r="1922" spans="1:25" x14ac:dyDescent="0.2">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t="str" cm="1">
        <f t="array" ref="V1922">_xlfn.IFS(Suoerstore_sales[[#This Row],[Discount]]&lt;=0.05,"0-5%",Suoerstore_sales[[#This Row],[Discount]]&lt;=0.1,"5-10%",Suoerstore_sales[[#This Row],[Discount]]&lt;=0.2,"10-20%",TRUE,"20%+")</f>
        <v>5-10%</v>
      </c>
      <c r="W1922">
        <f>YEAR(Suoerstore_sales[[#This Row],[Order Date]])</f>
        <v>2017</v>
      </c>
      <c r="X1922" t="str">
        <f>"Q"&amp;ROUNDUP(MONTH(Suoerstore_sales[[#This Row],[Order Date]])/3,0)</f>
        <v>Q3</v>
      </c>
      <c r="Y1922">
        <f>MONTH(Suoerstore_sales[[#This Row],[Order Date]])</f>
        <v>8</v>
      </c>
    </row>
    <row r="1923" spans="1:25" x14ac:dyDescent="0.2">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t="str" cm="1">
        <f t="array" ref="V1923">_xlfn.IFS(Suoerstore_sales[[#This Row],[Discount]]&lt;=0.05,"0-5%",Suoerstore_sales[[#This Row],[Discount]]&lt;=0.1,"5-10%",Suoerstore_sales[[#This Row],[Discount]]&lt;=0.2,"10-20%",TRUE,"20%+")</f>
        <v>10-20%</v>
      </c>
      <c r="W1923">
        <f>YEAR(Suoerstore_sales[[#This Row],[Order Date]])</f>
        <v>2015</v>
      </c>
      <c r="X1923" t="str">
        <f>"Q"&amp;ROUNDUP(MONTH(Suoerstore_sales[[#This Row],[Order Date]])/3,0)</f>
        <v>Q4</v>
      </c>
      <c r="Y1923">
        <f>MONTH(Suoerstore_sales[[#This Row],[Order Date]])</f>
        <v>10</v>
      </c>
    </row>
    <row r="1924" spans="1:25" x14ac:dyDescent="0.2">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t="str" cm="1">
        <f t="array" ref="V1924">_xlfn.IFS(Suoerstore_sales[[#This Row],[Discount]]&lt;=0.05,"0-5%",Suoerstore_sales[[#This Row],[Discount]]&lt;=0.1,"5-10%",Suoerstore_sales[[#This Row],[Discount]]&lt;=0.2,"10-20%",TRUE,"20%+")</f>
        <v>10-20%</v>
      </c>
      <c r="W1924">
        <f>YEAR(Suoerstore_sales[[#This Row],[Order Date]])</f>
        <v>2016</v>
      </c>
      <c r="X1924" t="str">
        <f>"Q"&amp;ROUNDUP(MONTH(Suoerstore_sales[[#This Row],[Order Date]])/3,0)</f>
        <v>Q3</v>
      </c>
      <c r="Y1924">
        <f>MONTH(Suoerstore_sales[[#This Row],[Order Date]])</f>
        <v>7</v>
      </c>
    </row>
    <row r="1925" spans="1:25" x14ac:dyDescent="0.2">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t="str" cm="1">
        <f t="array" ref="V1925">_xlfn.IFS(Suoerstore_sales[[#This Row],[Discount]]&lt;=0.05,"0-5%",Suoerstore_sales[[#This Row],[Discount]]&lt;=0.1,"5-10%",Suoerstore_sales[[#This Row],[Discount]]&lt;=0.2,"10-20%",TRUE,"20%+")</f>
        <v>10-20%</v>
      </c>
      <c r="W1925">
        <f>YEAR(Suoerstore_sales[[#This Row],[Order Date]])</f>
        <v>2016</v>
      </c>
      <c r="X1925" t="str">
        <f>"Q"&amp;ROUNDUP(MONTH(Suoerstore_sales[[#This Row],[Order Date]])/3,0)</f>
        <v>Q3</v>
      </c>
      <c r="Y1925">
        <f>MONTH(Suoerstore_sales[[#This Row],[Order Date]])</f>
        <v>7</v>
      </c>
    </row>
    <row r="1926" spans="1:25" x14ac:dyDescent="0.2">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t="str" cm="1">
        <f t="array" ref="V1926">_xlfn.IFS(Suoerstore_sales[[#This Row],[Discount]]&lt;=0.05,"0-5%",Suoerstore_sales[[#This Row],[Discount]]&lt;=0.1,"5-10%",Suoerstore_sales[[#This Row],[Discount]]&lt;=0.2,"10-20%",TRUE,"20%+")</f>
        <v>0-5%</v>
      </c>
      <c r="W1926">
        <f>YEAR(Suoerstore_sales[[#This Row],[Order Date]])</f>
        <v>2017</v>
      </c>
      <c r="X1926" t="str">
        <f>"Q"&amp;ROUNDUP(MONTH(Suoerstore_sales[[#This Row],[Order Date]])/3,0)</f>
        <v>Q4</v>
      </c>
      <c r="Y1926">
        <f>MONTH(Suoerstore_sales[[#This Row],[Order Date]])</f>
        <v>12</v>
      </c>
    </row>
    <row r="1927" spans="1:25" x14ac:dyDescent="0.2">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t="str" cm="1">
        <f t="array" ref="V1927">_xlfn.IFS(Suoerstore_sales[[#This Row],[Discount]]&lt;=0.05,"0-5%",Suoerstore_sales[[#This Row],[Discount]]&lt;=0.1,"5-10%",Suoerstore_sales[[#This Row],[Discount]]&lt;=0.2,"10-20%",TRUE,"20%+")</f>
        <v>0-5%</v>
      </c>
      <c r="W1927">
        <f>YEAR(Suoerstore_sales[[#This Row],[Order Date]])</f>
        <v>2017</v>
      </c>
      <c r="X1927" t="str">
        <f>"Q"&amp;ROUNDUP(MONTH(Suoerstore_sales[[#This Row],[Order Date]])/3,0)</f>
        <v>Q1</v>
      </c>
      <c r="Y1927">
        <f>MONTH(Suoerstore_sales[[#This Row],[Order Date]])</f>
        <v>3</v>
      </c>
    </row>
    <row r="1928" spans="1:25" x14ac:dyDescent="0.2">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t="str" cm="1">
        <f t="array" ref="V1928">_xlfn.IFS(Suoerstore_sales[[#This Row],[Discount]]&lt;=0.05,"0-5%",Suoerstore_sales[[#This Row],[Discount]]&lt;=0.1,"5-10%",Suoerstore_sales[[#This Row],[Discount]]&lt;=0.2,"10-20%",TRUE,"20%+")</f>
        <v>10-20%</v>
      </c>
      <c r="W1928">
        <f>YEAR(Suoerstore_sales[[#This Row],[Order Date]])</f>
        <v>2016</v>
      </c>
      <c r="X1928" t="str">
        <f>"Q"&amp;ROUNDUP(MONTH(Suoerstore_sales[[#This Row],[Order Date]])/3,0)</f>
        <v>Q2</v>
      </c>
      <c r="Y1928">
        <f>MONTH(Suoerstore_sales[[#This Row],[Order Date]])</f>
        <v>6</v>
      </c>
    </row>
    <row r="1929" spans="1:25" x14ac:dyDescent="0.2">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t="str" cm="1">
        <f t="array" ref="V1929">_xlfn.IFS(Suoerstore_sales[[#This Row],[Discount]]&lt;=0.05,"0-5%",Suoerstore_sales[[#This Row],[Discount]]&lt;=0.1,"5-10%",Suoerstore_sales[[#This Row],[Discount]]&lt;=0.2,"10-20%",TRUE,"20%+")</f>
        <v>10-20%</v>
      </c>
      <c r="W1929">
        <f>YEAR(Suoerstore_sales[[#This Row],[Order Date]])</f>
        <v>2017</v>
      </c>
      <c r="X1929" t="str">
        <f>"Q"&amp;ROUNDUP(MONTH(Suoerstore_sales[[#This Row],[Order Date]])/3,0)</f>
        <v>Q4</v>
      </c>
      <c r="Y1929">
        <f>MONTH(Suoerstore_sales[[#This Row],[Order Date]])</f>
        <v>11</v>
      </c>
    </row>
    <row r="1930" spans="1:25" x14ac:dyDescent="0.2">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t="str" cm="1">
        <f t="array" ref="V1930">_xlfn.IFS(Suoerstore_sales[[#This Row],[Discount]]&lt;=0.05,"0-5%",Suoerstore_sales[[#This Row],[Discount]]&lt;=0.1,"5-10%",Suoerstore_sales[[#This Row],[Discount]]&lt;=0.2,"10-20%",TRUE,"20%+")</f>
        <v>0-5%</v>
      </c>
      <c r="W1930">
        <f>YEAR(Suoerstore_sales[[#This Row],[Order Date]])</f>
        <v>2017</v>
      </c>
      <c r="X1930" t="str">
        <f>"Q"&amp;ROUNDUP(MONTH(Suoerstore_sales[[#This Row],[Order Date]])/3,0)</f>
        <v>Q1</v>
      </c>
      <c r="Y1930">
        <f>MONTH(Suoerstore_sales[[#This Row],[Order Date]])</f>
        <v>3</v>
      </c>
    </row>
    <row r="1931" spans="1:25" x14ac:dyDescent="0.2">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t="str" cm="1">
        <f t="array" ref="V1931">_xlfn.IFS(Suoerstore_sales[[#This Row],[Discount]]&lt;=0.05,"0-5%",Suoerstore_sales[[#This Row],[Discount]]&lt;=0.1,"5-10%",Suoerstore_sales[[#This Row],[Discount]]&lt;=0.2,"10-20%",TRUE,"20%+")</f>
        <v>0-5%</v>
      </c>
      <c r="W1931">
        <f>YEAR(Suoerstore_sales[[#This Row],[Order Date]])</f>
        <v>2017</v>
      </c>
      <c r="X1931" t="str">
        <f>"Q"&amp;ROUNDUP(MONTH(Suoerstore_sales[[#This Row],[Order Date]])/3,0)</f>
        <v>Q1</v>
      </c>
      <c r="Y1931">
        <f>MONTH(Suoerstore_sales[[#This Row],[Order Date]])</f>
        <v>3</v>
      </c>
    </row>
    <row r="1932" spans="1:25" x14ac:dyDescent="0.2">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t="str" cm="1">
        <f t="array" ref="V1932">_xlfn.IFS(Suoerstore_sales[[#This Row],[Discount]]&lt;=0.05,"0-5%",Suoerstore_sales[[#This Row],[Discount]]&lt;=0.1,"5-10%",Suoerstore_sales[[#This Row],[Discount]]&lt;=0.2,"10-20%",TRUE,"20%+")</f>
        <v>10-20%</v>
      </c>
      <c r="W1932">
        <f>YEAR(Suoerstore_sales[[#This Row],[Order Date]])</f>
        <v>2017</v>
      </c>
      <c r="X1932" t="str">
        <f>"Q"&amp;ROUNDUP(MONTH(Suoerstore_sales[[#This Row],[Order Date]])/3,0)</f>
        <v>Q1</v>
      </c>
      <c r="Y1932">
        <f>MONTH(Suoerstore_sales[[#This Row],[Order Date]])</f>
        <v>3</v>
      </c>
    </row>
    <row r="1933" spans="1:25" x14ac:dyDescent="0.2">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t="str" cm="1">
        <f t="array" ref="V1933">_xlfn.IFS(Suoerstore_sales[[#This Row],[Discount]]&lt;=0.05,"0-5%",Suoerstore_sales[[#This Row],[Discount]]&lt;=0.1,"5-10%",Suoerstore_sales[[#This Row],[Discount]]&lt;=0.2,"10-20%",TRUE,"20%+")</f>
        <v>10-20%</v>
      </c>
      <c r="W1933">
        <f>YEAR(Suoerstore_sales[[#This Row],[Order Date]])</f>
        <v>2016</v>
      </c>
      <c r="X1933" t="str">
        <f>"Q"&amp;ROUNDUP(MONTH(Suoerstore_sales[[#This Row],[Order Date]])/3,0)</f>
        <v>Q4</v>
      </c>
      <c r="Y1933">
        <f>MONTH(Suoerstore_sales[[#This Row],[Order Date]])</f>
        <v>11</v>
      </c>
    </row>
    <row r="1934" spans="1:25" x14ac:dyDescent="0.2">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t="str" cm="1">
        <f t="array" ref="V1934">_xlfn.IFS(Suoerstore_sales[[#This Row],[Discount]]&lt;=0.05,"0-5%",Suoerstore_sales[[#This Row],[Discount]]&lt;=0.1,"5-10%",Suoerstore_sales[[#This Row],[Discount]]&lt;=0.2,"10-20%",TRUE,"20%+")</f>
        <v>0-5%</v>
      </c>
      <c r="W1934">
        <f>YEAR(Suoerstore_sales[[#This Row],[Order Date]])</f>
        <v>2017</v>
      </c>
      <c r="X1934" t="str">
        <f>"Q"&amp;ROUNDUP(MONTH(Suoerstore_sales[[#This Row],[Order Date]])/3,0)</f>
        <v>Q3</v>
      </c>
      <c r="Y1934">
        <f>MONTH(Suoerstore_sales[[#This Row],[Order Date]])</f>
        <v>8</v>
      </c>
    </row>
    <row r="1935" spans="1:25" x14ac:dyDescent="0.2">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t="str" cm="1">
        <f t="array" ref="V1935">_xlfn.IFS(Suoerstore_sales[[#This Row],[Discount]]&lt;=0.05,"0-5%",Suoerstore_sales[[#This Row],[Discount]]&lt;=0.1,"5-10%",Suoerstore_sales[[#This Row],[Discount]]&lt;=0.2,"10-20%",TRUE,"20%+")</f>
        <v>0-5%</v>
      </c>
      <c r="W1935">
        <f>YEAR(Suoerstore_sales[[#This Row],[Order Date]])</f>
        <v>2017</v>
      </c>
      <c r="X1935" t="str">
        <f>"Q"&amp;ROUNDUP(MONTH(Suoerstore_sales[[#This Row],[Order Date]])/3,0)</f>
        <v>Q3</v>
      </c>
      <c r="Y1935">
        <f>MONTH(Suoerstore_sales[[#This Row],[Order Date]])</f>
        <v>8</v>
      </c>
    </row>
    <row r="1936" spans="1:25" x14ac:dyDescent="0.2">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t="str" cm="1">
        <f t="array" ref="V1936">_xlfn.IFS(Suoerstore_sales[[#This Row],[Discount]]&lt;=0.05,"0-5%",Suoerstore_sales[[#This Row],[Discount]]&lt;=0.1,"5-10%",Suoerstore_sales[[#This Row],[Discount]]&lt;=0.2,"10-20%",TRUE,"20%+")</f>
        <v>0-5%</v>
      </c>
      <c r="W1936">
        <f>YEAR(Suoerstore_sales[[#This Row],[Order Date]])</f>
        <v>2017</v>
      </c>
      <c r="X1936" t="str">
        <f>"Q"&amp;ROUNDUP(MONTH(Suoerstore_sales[[#This Row],[Order Date]])/3,0)</f>
        <v>Q4</v>
      </c>
      <c r="Y1936">
        <f>MONTH(Suoerstore_sales[[#This Row],[Order Date]])</f>
        <v>11</v>
      </c>
    </row>
    <row r="1937" spans="1:25" x14ac:dyDescent="0.2">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t="str" cm="1">
        <f t="array" ref="V1937">_xlfn.IFS(Suoerstore_sales[[#This Row],[Discount]]&lt;=0.05,"0-5%",Suoerstore_sales[[#This Row],[Discount]]&lt;=0.1,"5-10%",Suoerstore_sales[[#This Row],[Discount]]&lt;=0.2,"10-20%",TRUE,"20%+")</f>
        <v>0-5%</v>
      </c>
      <c r="W1937">
        <f>YEAR(Suoerstore_sales[[#This Row],[Order Date]])</f>
        <v>2017</v>
      </c>
      <c r="X1937" t="str">
        <f>"Q"&amp;ROUNDUP(MONTH(Suoerstore_sales[[#This Row],[Order Date]])/3,0)</f>
        <v>Q4</v>
      </c>
      <c r="Y1937">
        <f>MONTH(Suoerstore_sales[[#This Row],[Order Date]])</f>
        <v>11</v>
      </c>
    </row>
    <row r="1938" spans="1:25" x14ac:dyDescent="0.2">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t="str" cm="1">
        <f t="array" ref="V1938">_xlfn.IFS(Suoerstore_sales[[#This Row],[Discount]]&lt;=0.05,"0-5%",Suoerstore_sales[[#This Row],[Discount]]&lt;=0.1,"5-10%",Suoerstore_sales[[#This Row],[Discount]]&lt;=0.2,"10-20%",TRUE,"20%+")</f>
        <v>0-5%</v>
      </c>
      <c r="W1938">
        <f>YEAR(Suoerstore_sales[[#This Row],[Order Date]])</f>
        <v>2015</v>
      </c>
      <c r="X1938" t="str">
        <f>"Q"&amp;ROUNDUP(MONTH(Suoerstore_sales[[#This Row],[Order Date]])/3,0)</f>
        <v>Q2</v>
      </c>
      <c r="Y1938">
        <f>MONTH(Suoerstore_sales[[#This Row],[Order Date]])</f>
        <v>5</v>
      </c>
    </row>
    <row r="1939" spans="1:25" x14ac:dyDescent="0.2">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t="str" cm="1">
        <f t="array" ref="V1939">_xlfn.IFS(Suoerstore_sales[[#This Row],[Discount]]&lt;=0.05,"0-5%",Suoerstore_sales[[#This Row],[Discount]]&lt;=0.1,"5-10%",Suoerstore_sales[[#This Row],[Discount]]&lt;=0.2,"10-20%",TRUE,"20%+")</f>
        <v>20%+</v>
      </c>
      <c r="W1939">
        <f>YEAR(Suoerstore_sales[[#This Row],[Order Date]])</f>
        <v>2016</v>
      </c>
      <c r="X1939" t="str">
        <f>"Q"&amp;ROUNDUP(MONTH(Suoerstore_sales[[#This Row],[Order Date]])/3,0)</f>
        <v>Q3</v>
      </c>
      <c r="Y1939">
        <f>MONTH(Suoerstore_sales[[#This Row],[Order Date]])</f>
        <v>7</v>
      </c>
    </row>
    <row r="1940" spans="1:25" x14ac:dyDescent="0.2">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t="str" cm="1">
        <f t="array" ref="V1940">_xlfn.IFS(Suoerstore_sales[[#This Row],[Discount]]&lt;=0.05,"0-5%",Suoerstore_sales[[#This Row],[Discount]]&lt;=0.1,"5-10%",Suoerstore_sales[[#This Row],[Discount]]&lt;=0.2,"10-20%",TRUE,"20%+")</f>
        <v>10-20%</v>
      </c>
      <c r="W1940">
        <f>YEAR(Suoerstore_sales[[#This Row],[Order Date]])</f>
        <v>2016</v>
      </c>
      <c r="X1940" t="str">
        <f>"Q"&amp;ROUNDUP(MONTH(Suoerstore_sales[[#This Row],[Order Date]])/3,0)</f>
        <v>Q3</v>
      </c>
      <c r="Y1940">
        <f>MONTH(Suoerstore_sales[[#This Row],[Order Date]])</f>
        <v>7</v>
      </c>
    </row>
    <row r="1941" spans="1:25" x14ac:dyDescent="0.2">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t="str" cm="1">
        <f t="array" ref="V1941">_xlfn.IFS(Suoerstore_sales[[#This Row],[Discount]]&lt;=0.05,"0-5%",Suoerstore_sales[[#This Row],[Discount]]&lt;=0.1,"5-10%",Suoerstore_sales[[#This Row],[Discount]]&lt;=0.2,"10-20%",TRUE,"20%+")</f>
        <v>20%+</v>
      </c>
      <c r="W1941">
        <f>YEAR(Suoerstore_sales[[#This Row],[Order Date]])</f>
        <v>2016</v>
      </c>
      <c r="X1941" t="str">
        <f>"Q"&amp;ROUNDUP(MONTH(Suoerstore_sales[[#This Row],[Order Date]])/3,0)</f>
        <v>Q3</v>
      </c>
      <c r="Y1941">
        <f>MONTH(Suoerstore_sales[[#This Row],[Order Date]])</f>
        <v>7</v>
      </c>
    </row>
    <row r="1942" spans="1:25" x14ac:dyDescent="0.2">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t="str" cm="1">
        <f t="array" ref="V1942">_xlfn.IFS(Suoerstore_sales[[#This Row],[Discount]]&lt;=0.05,"0-5%",Suoerstore_sales[[#This Row],[Discount]]&lt;=0.1,"5-10%",Suoerstore_sales[[#This Row],[Discount]]&lt;=0.2,"10-20%",TRUE,"20%+")</f>
        <v>10-20%</v>
      </c>
      <c r="W1942">
        <f>YEAR(Suoerstore_sales[[#This Row],[Order Date]])</f>
        <v>2016</v>
      </c>
      <c r="X1942" t="str">
        <f>"Q"&amp;ROUNDUP(MONTH(Suoerstore_sales[[#This Row],[Order Date]])/3,0)</f>
        <v>Q3</v>
      </c>
      <c r="Y1942">
        <f>MONTH(Suoerstore_sales[[#This Row],[Order Date]])</f>
        <v>7</v>
      </c>
    </row>
    <row r="1943" spans="1:25" x14ac:dyDescent="0.2">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t="str" cm="1">
        <f t="array" ref="V1943">_xlfn.IFS(Suoerstore_sales[[#This Row],[Discount]]&lt;=0.05,"0-5%",Suoerstore_sales[[#This Row],[Discount]]&lt;=0.1,"5-10%",Suoerstore_sales[[#This Row],[Discount]]&lt;=0.2,"10-20%",TRUE,"20%+")</f>
        <v>10-20%</v>
      </c>
      <c r="W1943">
        <f>YEAR(Suoerstore_sales[[#This Row],[Order Date]])</f>
        <v>2017</v>
      </c>
      <c r="X1943" t="str">
        <f>"Q"&amp;ROUNDUP(MONTH(Suoerstore_sales[[#This Row],[Order Date]])/3,0)</f>
        <v>Q3</v>
      </c>
      <c r="Y1943">
        <f>MONTH(Suoerstore_sales[[#This Row],[Order Date]])</f>
        <v>8</v>
      </c>
    </row>
    <row r="1944" spans="1:25" x14ac:dyDescent="0.2">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t="str" cm="1">
        <f t="array" ref="V1944">_xlfn.IFS(Suoerstore_sales[[#This Row],[Discount]]&lt;=0.05,"0-5%",Suoerstore_sales[[#This Row],[Discount]]&lt;=0.1,"5-10%",Suoerstore_sales[[#This Row],[Discount]]&lt;=0.2,"10-20%",TRUE,"20%+")</f>
        <v>10-20%</v>
      </c>
      <c r="W1944">
        <f>YEAR(Suoerstore_sales[[#This Row],[Order Date]])</f>
        <v>2017</v>
      </c>
      <c r="X1944" t="str">
        <f>"Q"&amp;ROUNDUP(MONTH(Suoerstore_sales[[#This Row],[Order Date]])/3,0)</f>
        <v>Q3</v>
      </c>
      <c r="Y1944">
        <f>MONTH(Suoerstore_sales[[#This Row],[Order Date]])</f>
        <v>8</v>
      </c>
    </row>
    <row r="1945" spans="1:25" x14ac:dyDescent="0.2">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t="str" cm="1">
        <f t="array" ref="V1945">_xlfn.IFS(Suoerstore_sales[[#This Row],[Discount]]&lt;=0.05,"0-5%",Suoerstore_sales[[#This Row],[Discount]]&lt;=0.1,"5-10%",Suoerstore_sales[[#This Row],[Discount]]&lt;=0.2,"10-20%",TRUE,"20%+")</f>
        <v>20%+</v>
      </c>
      <c r="W1945">
        <f>YEAR(Suoerstore_sales[[#This Row],[Order Date]])</f>
        <v>2017</v>
      </c>
      <c r="X1945" t="str">
        <f>"Q"&amp;ROUNDUP(MONTH(Suoerstore_sales[[#This Row],[Order Date]])/3,0)</f>
        <v>Q3</v>
      </c>
      <c r="Y1945">
        <f>MONTH(Suoerstore_sales[[#This Row],[Order Date]])</f>
        <v>8</v>
      </c>
    </row>
    <row r="1946" spans="1:25" x14ac:dyDescent="0.2">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t="str" cm="1">
        <f t="array" ref="V1946">_xlfn.IFS(Suoerstore_sales[[#This Row],[Discount]]&lt;=0.05,"0-5%",Suoerstore_sales[[#This Row],[Discount]]&lt;=0.1,"5-10%",Suoerstore_sales[[#This Row],[Discount]]&lt;=0.2,"10-20%",TRUE,"20%+")</f>
        <v>10-20%</v>
      </c>
      <c r="W1946">
        <f>YEAR(Suoerstore_sales[[#This Row],[Order Date]])</f>
        <v>2016</v>
      </c>
      <c r="X1946" t="str">
        <f>"Q"&amp;ROUNDUP(MONTH(Suoerstore_sales[[#This Row],[Order Date]])/3,0)</f>
        <v>Q2</v>
      </c>
      <c r="Y1946">
        <f>MONTH(Suoerstore_sales[[#This Row],[Order Date]])</f>
        <v>6</v>
      </c>
    </row>
    <row r="1947" spans="1:25" x14ac:dyDescent="0.2">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t="str" cm="1">
        <f t="array" ref="V1947">_xlfn.IFS(Suoerstore_sales[[#This Row],[Discount]]&lt;=0.05,"0-5%",Suoerstore_sales[[#This Row],[Discount]]&lt;=0.1,"5-10%",Suoerstore_sales[[#This Row],[Discount]]&lt;=0.2,"10-20%",TRUE,"20%+")</f>
        <v>10-20%</v>
      </c>
      <c r="W1947">
        <f>YEAR(Suoerstore_sales[[#This Row],[Order Date]])</f>
        <v>2016</v>
      </c>
      <c r="X1947" t="str">
        <f>"Q"&amp;ROUNDUP(MONTH(Suoerstore_sales[[#This Row],[Order Date]])/3,0)</f>
        <v>Q2</v>
      </c>
      <c r="Y1947">
        <f>MONTH(Suoerstore_sales[[#This Row],[Order Date]])</f>
        <v>6</v>
      </c>
    </row>
    <row r="1948" spans="1:25" x14ac:dyDescent="0.2">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t="str" cm="1">
        <f t="array" ref="V1948">_xlfn.IFS(Suoerstore_sales[[#This Row],[Discount]]&lt;=0.05,"0-5%",Suoerstore_sales[[#This Row],[Discount]]&lt;=0.1,"5-10%",Suoerstore_sales[[#This Row],[Discount]]&lt;=0.2,"10-20%",TRUE,"20%+")</f>
        <v>0-5%</v>
      </c>
      <c r="W1948">
        <f>YEAR(Suoerstore_sales[[#This Row],[Order Date]])</f>
        <v>2017</v>
      </c>
      <c r="X1948" t="str">
        <f>"Q"&amp;ROUNDUP(MONTH(Suoerstore_sales[[#This Row],[Order Date]])/3,0)</f>
        <v>Q3</v>
      </c>
      <c r="Y1948">
        <f>MONTH(Suoerstore_sales[[#This Row],[Order Date]])</f>
        <v>9</v>
      </c>
    </row>
    <row r="1949" spans="1:25" x14ac:dyDescent="0.2">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t="str" cm="1">
        <f t="array" ref="V1949">_xlfn.IFS(Suoerstore_sales[[#This Row],[Discount]]&lt;=0.05,"0-5%",Suoerstore_sales[[#This Row],[Discount]]&lt;=0.1,"5-10%",Suoerstore_sales[[#This Row],[Discount]]&lt;=0.2,"10-20%",TRUE,"20%+")</f>
        <v>0-5%</v>
      </c>
      <c r="W1949">
        <f>YEAR(Suoerstore_sales[[#This Row],[Order Date]])</f>
        <v>2017</v>
      </c>
      <c r="X1949" t="str">
        <f>"Q"&amp;ROUNDUP(MONTH(Suoerstore_sales[[#This Row],[Order Date]])/3,0)</f>
        <v>Q3</v>
      </c>
      <c r="Y1949">
        <f>MONTH(Suoerstore_sales[[#This Row],[Order Date]])</f>
        <v>9</v>
      </c>
    </row>
    <row r="1950" spans="1:25" x14ac:dyDescent="0.2">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t="str" cm="1">
        <f t="array" ref="V1950">_xlfn.IFS(Suoerstore_sales[[#This Row],[Discount]]&lt;=0.05,"0-5%",Suoerstore_sales[[#This Row],[Discount]]&lt;=0.1,"5-10%",Suoerstore_sales[[#This Row],[Discount]]&lt;=0.2,"10-20%",TRUE,"20%+")</f>
        <v>20%+</v>
      </c>
      <c r="W1950">
        <f>YEAR(Suoerstore_sales[[#This Row],[Order Date]])</f>
        <v>2017</v>
      </c>
      <c r="X1950" t="str">
        <f>"Q"&amp;ROUNDUP(MONTH(Suoerstore_sales[[#This Row],[Order Date]])/3,0)</f>
        <v>Q3</v>
      </c>
      <c r="Y1950">
        <f>MONTH(Suoerstore_sales[[#This Row],[Order Date]])</f>
        <v>9</v>
      </c>
    </row>
    <row r="1951" spans="1:25" x14ac:dyDescent="0.2">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t="str" cm="1">
        <f t="array" ref="V1951">_xlfn.IFS(Suoerstore_sales[[#This Row],[Discount]]&lt;=0.05,"0-5%",Suoerstore_sales[[#This Row],[Discount]]&lt;=0.1,"5-10%",Suoerstore_sales[[#This Row],[Discount]]&lt;=0.2,"10-20%",TRUE,"20%+")</f>
        <v>0-5%</v>
      </c>
      <c r="W1951">
        <f>YEAR(Suoerstore_sales[[#This Row],[Order Date]])</f>
        <v>2017</v>
      </c>
      <c r="X1951" t="str">
        <f>"Q"&amp;ROUNDUP(MONTH(Suoerstore_sales[[#This Row],[Order Date]])/3,0)</f>
        <v>Q3</v>
      </c>
      <c r="Y1951">
        <f>MONTH(Suoerstore_sales[[#This Row],[Order Date]])</f>
        <v>9</v>
      </c>
    </row>
    <row r="1952" spans="1:25" x14ac:dyDescent="0.2">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t="str" cm="1">
        <f t="array" ref="V1952">_xlfn.IFS(Suoerstore_sales[[#This Row],[Discount]]&lt;=0.05,"0-5%",Suoerstore_sales[[#This Row],[Discount]]&lt;=0.1,"5-10%",Suoerstore_sales[[#This Row],[Discount]]&lt;=0.2,"10-20%",TRUE,"20%+")</f>
        <v>10-20%</v>
      </c>
      <c r="W1952">
        <f>YEAR(Suoerstore_sales[[#This Row],[Order Date]])</f>
        <v>2017</v>
      </c>
      <c r="X1952" t="str">
        <f>"Q"&amp;ROUNDUP(MONTH(Suoerstore_sales[[#This Row],[Order Date]])/3,0)</f>
        <v>Q3</v>
      </c>
      <c r="Y1952">
        <f>MONTH(Suoerstore_sales[[#This Row],[Order Date]])</f>
        <v>9</v>
      </c>
    </row>
    <row r="1953" spans="1:25" x14ac:dyDescent="0.2">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t="str" cm="1">
        <f t="array" ref="V1953">_xlfn.IFS(Suoerstore_sales[[#This Row],[Discount]]&lt;=0.05,"0-5%",Suoerstore_sales[[#This Row],[Discount]]&lt;=0.1,"5-10%",Suoerstore_sales[[#This Row],[Discount]]&lt;=0.2,"10-20%",TRUE,"20%+")</f>
        <v>0-5%</v>
      </c>
      <c r="W1953">
        <f>YEAR(Suoerstore_sales[[#This Row],[Order Date]])</f>
        <v>2017</v>
      </c>
      <c r="X1953" t="str">
        <f>"Q"&amp;ROUNDUP(MONTH(Suoerstore_sales[[#This Row],[Order Date]])/3,0)</f>
        <v>Q3</v>
      </c>
      <c r="Y1953">
        <f>MONTH(Suoerstore_sales[[#This Row],[Order Date]])</f>
        <v>9</v>
      </c>
    </row>
    <row r="1954" spans="1:25" x14ac:dyDescent="0.2">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t="str" cm="1">
        <f t="array" ref="V1954">_xlfn.IFS(Suoerstore_sales[[#This Row],[Discount]]&lt;=0.05,"0-5%",Suoerstore_sales[[#This Row],[Discount]]&lt;=0.1,"5-10%",Suoerstore_sales[[#This Row],[Discount]]&lt;=0.2,"10-20%",TRUE,"20%+")</f>
        <v>0-5%</v>
      </c>
      <c r="W1954">
        <f>YEAR(Suoerstore_sales[[#This Row],[Order Date]])</f>
        <v>2017</v>
      </c>
      <c r="X1954" t="str">
        <f>"Q"&amp;ROUNDUP(MONTH(Suoerstore_sales[[#This Row],[Order Date]])/3,0)</f>
        <v>Q3</v>
      </c>
      <c r="Y1954">
        <f>MONTH(Suoerstore_sales[[#This Row],[Order Date]])</f>
        <v>9</v>
      </c>
    </row>
    <row r="1955" spans="1:25" x14ac:dyDescent="0.2">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t="str" cm="1">
        <f t="array" ref="V1955">_xlfn.IFS(Suoerstore_sales[[#This Row],[Discount]]&lt;=0.05,"0-5%",Suoerstore_sales[[#This Row],[Discount]]&lt;=0.1,"5-10%",Suoerstore_sales[[#This Row],[Discount]]&lt;=0.2,"10-20%",TRUE,"20%+")</f>
        <v>5-10%</v>
      </c>
      <c r="W1955">
        <f>YEAR(Suoerstore_sales[[#This Row],[Order Date]])</f>
        <v>2017</v>
      </c>
      <c r="X1955" t="str">
        <f>"Q"&amp;ROUNDUP(MONTH(Suoerstore_sales[[#This Row],[Order Date]])/3,0)</f>
        <v>Q3</v>
      </c>
      <c r="Y1955">
        <f>MONTH(Suoerstore_sales[[#This Row],[Order Date]])</f>
        <v>9</v>
      </c>
    </row>
    <row r="1956" spans="1:25" x14ac:dyDescent="0.2">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t="str" cm="1">
        <f t="array" ref="V1956">_xlfn.IFS(Suoerstore_sales[[#This Row],[Discount]]&lt;=0.05,"0-5%",Suoerstore_sales[[#This Row],[Discount]]&lt;=0.1,"5-10%",Suoerstore_sales[[#This Row],[Discount]]&lt;=0.2,"10-20%",TRUE,"20%+")</f>
        <v>0-5%</v>
      </c>
      <c r="W1956">
        <f>YEAR(Suoerstore_sales[[#This Row],[Order Date]])</f>
        <v>2017</v>
      </c>
      <c r="X1956" t="str">
        <f>"Q"&amp;ROUNDUP(MONTH(Suoerstore_sales[[#This Row],[Order Date]])/3,0)</f>
        <v>Q3</v>
      </c>
      <c r="Y1956">
        <f>MONTH(Suoerstore_sales[[#This Row],[Order Date]])</f>
        <v>9</v>
      </c>
    </row>
    <row r="1957" spans="1:25" x14ac:dyDescent="0.2">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t="str" cm="1">
        <f t="array" ref="V1957">_xlfn.IFS(Suoerstore_sales[[#This Row],[Discount]]&lt;=0.05,"0-5%",Suoerstore_sales[[#This Row],[Discount]]&lt;=0.1,"5-10%",Suoerstore_sales[[#This Row],[Discount]]&lt;=0.2,"10-20%",TRUE,"20%+")</f>
        <v>0-5%</v>
      </c>
      <c r="W1957">
        <f>YEAR(Suoerstore_sales[[#This Row],[Order Date]])</f>
        <v>2017</v>
      </c>
      <c r="X1957" t="str">
        <f>"Q"&amp;ROUNDUP(MONTH(Suoerstore_sales[[#This Row],[Order Date]])/3,0)</f>
        <v>Q3</v>
      </c>
      <c r="Y1957">
        <f>MONTH(Suoerstore_sales[[#This Row],[Order Date]])</f>
        <v>9</v>
      </c>
    </row>
    <row r="1958" spans="1:25" x14ac:dyDescent="0.2">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t="str" cm="1">
        <f t="array" ref="V1958">_xlfn.IFS(Suoerstore_sales[[#This Row],[Discount]]&lt;=0.05,"0-5%",Suoerstore_sales[[#This Row],[Discount]]&lt;=0.1,"5-10%",Suoerstore_sales[[#This Row],[Discount]]&lt;=0.2,"10-20%",TRUE,"20%+")</f>
        <v>0-5%</v>
      </c>
      <c r="W1958">
        <f>YEAR(Suoerstore_sales[[#This Row],[Order Date]])</f>
        <v>2017</v>
      </c>
      <c r="X1958" t="str">
        <f>"Q"&amp;ROUNDUP(MONTH(Suoerstore_sales[[#This Row],[Order Date]])/3,0)</f>
        <v>Q3</v>
      </c>
      <c r="Y1958">
        <f>MONTH(Suoerstore_sales[[#This Row],[Order Date]])</f>
        <v>9</v>
      </c>
    </row>
    <row r="1959" spans="1:25" x14ac:dyDescent="0.2">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t="str" cm="1">
        <f t="array" ref="V1959">_xlfn.IFS(Suoerstore_sales[[#This Row],[Discount]]&lt;=0.05,"0-5%",Suoerstore_sales[[#This Row],[Discount]]&lt;=0.1,"5-10%",Suoerstore_sales[[#This Row],[Discount]]&lt;=0.2,"10-20%",TRUE,"20%+")</f>
        <v>0-5%</v>
      </c>
      <c r="W1959">
        <f>YEAR(Suoerstore_sales[[#This Row],[Order Date]])</f>
        <v>2017</v>
      </c>
      <c r="X1959" t="str">
        <f>"Q"&amp;ROUNDUP(MONTH(Suoerstore_sales[[#This Row],[Order Date]])/3,0)</f>
        <v>Q3</v>
      </c>
      <c r="Y1959">
        <f>MONTH(Suoerstore_sales[[#This Row],[Order Date]])</f>
        <v>9</v>
      </c>
    </row>
    <row r="1960" spans="1:25" x14ac:dyDescent="0.2">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t="str" cm="1">
        <f t="array" ref="V1960">_xlfn.IFS(Suoerstore_sales[[#This Row],[Discount]]&lt;=0.05,"0-5%",Suoerstore_sales[[#This Row],[Discount]]&lt;=0.1,"5-10%",Suoerstore_sales[[#This Row],[Discount]]&lt;=0.2,"10-20%",TRUE,"20%+")</f>
        <v>0-5%</v>
      </c>
      <c r="W1960">
        <f>YEAR(Suoerstore_sales[[#This Row],[Order Date]])</f>
        <v>2017</v>
      </c>
      <c r="X1960" t="str">
        <f>"Q"&amp;ROUNDUP(MONTH(Suoerstore_sales[[#This Row],[Order Date]])/3,0)</f>
        <v>Q3</v>
      </c>
      <c r="Y1960">
        <f>MONTH(Suoerstore_sales[[#This Row],[Order Date]])</f>
        <v>9</v>
      </c>
    </row>
    <row r="1961" spans="1:25" x14ac:dyDescent="0.2">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t="str" cm="1">
        <f t="array" ref="V1961">_xlfn.IFS(Suoerstore_sales[[#This Row],[Discount]]&lt;=0.05,"0-5%",Suoerstore_sales[[#This Row],[Discount]]&lt;=0.1,"5-10%",Suoerstore_sales[[#This Row],[Discount]]&lt;=0.2,"10-20%",TRUE,"20%+")</f>
        <v>0-5%</v>
      </c>
      <c r="W1961">
        <f>YEAR(Suoerstore_sales[[#This Row],[Order Date]])</f>
        <v>2017</v>
      </c>
      <c r="X1961" t="str">
        <f>"Q"&amp;ROUNDUP(MONTH(Suoerstore_sales[[#This Row],[Order Date]])/3,0)</f>
        <v>Q3</v>
      </c>
      <c r="Y1961">
        <f>MONTH(Suoerstore_sales[[#This Row],[Order Date]])</f>
        <v>9</v>
      </c>
    </row>
    <row r="1962" spans="1:25" x14ac:dyDescent="0.2">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t="str" cm="1">
        <f t="array" ref="V1962">_xlfn.IFS(Suoerstore_sales[[#This Row],[Discount]]&lt;=0.05,"0-5%",Suoerstore_sales[[#This Row],[Discount]]&lt;=0.1,"5-10%",Suoerstore_sales[[#This Row],[Discount]]&lt;=0.2,"10-20%",TRUE,"20%+")</f>
        <v>0-5%</v>
      </c>
      <c r="W1962">
        <f>YEAR(Suoerstore_sales[[#This Row],[Order Date]])</f>
        <v>2017</v>
      </c>
      <c r="X1962" t="str">
        <f>"Q"&amp;ROUNDUP(MONTH(Suoerstore_sales[[#This Row],[Order Date]])/3,0)</f>
        <v>Q3</v>
      </c>
      <c r="Y1962">
        <f>MONTH(Suoerstore_sales[[#This Row],[Order Date]])</f>
        <v>9</v>
      </c>
    </row>
    <row r="1963" spans="1:25" x14ac:dyDescent="0.2">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t="str" cm="1">
        <f t="array" ref="V1963">_xlfn.IFS(Suoerstore_sales[[#This Row],[Discount]]&lt;=0.05,"0-5%",Suoerstore_sales[[#This Row],[Discount]]&lt;=0.1,"5-10%",Suoerstore_sales[[#This Row],[Discount]]&lt;=0.2,"10-20%",TRUE,"20%+")</f>
        <v>0-5%</v>
      </c>
      <c r="W1963">
        <f>YEAR(Suoerstore_sales[[#This Row],[Order Date]])</f>
        <v>2017</v>
      </c>
      <c r="X1963" t="str">
        <f>"Q"&amp;ROUNDUP(MONTH(Suoerstore_sales[[#This Row],[Order Date]])/3,0)</f>
        <v>Q3</v>
      </c>
      <c r="Y1963">
        <f>MONTH(Suoerstore_sales[[#This Row],[Order Date]])</f>
        <v>9</v>
      </c>
    </row>
    <row r="1964" spans="1:25" x14ac:dyDescent="0.2">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t="str" cm="1">
        <f t="array" ref="V1964">_xlfn.IFS(Suoerstore_sales[[#This Row],[Discount]]&lt;=0.05,"0-5%",Suoerstore_sales[[#This Row],[Discount]]&lt;=0.1,"5-10%",Suoerstore_sales[[#This Row],[Discount]]&lt;=0.2,"10-20%",TRUE,"20%+")</f>
        <v>0-5%</v>
      </c>
      <c r="W1964">
        <f>YEAR(Suoerstore_sales[[#This Row],[Order Date]])</f>
        <v>2017</v>
      </c>
      <c r="X1964" t="str">
        <f>"Q"&amp;ROUNDUP(MONTH(Suoerstore_sales[[#This Row],[Order Date]])/3,0)</f>
        <v>Q3</v>
      </c>
      <c r="Y1964">
        <f>MONTH(Suoerstore_sales[[#This Row],[Order Date]])</f>
        <v>9</v>
      </c>
    </row>
    <row r="1965" spans="1:25" x14ac:dyDescent="0.2">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t="str" cm="1">
        <f t="array" ref="V1965">_xlfn.IFS(Suoerstore_sales[[#This Row],[Discount]]&lt;=0.05,"0-5%",Suoerstore_sales[[#This Row],[Discount]]&lt;=0.1,"5-10%",Suoerstore_sales[[#This Row],[Discount]]&lt;=0.2,"10-20%",TRUE,"20%+")</f>
        <v>0-5%</v>
      </c>
      <c r="W1965">
        <f>YEAR(Suoerstore_sales[[#This Row],[Order Date]])</f>
        <v>2017</v>
      </c>
      <c r="X1965" t="str">
        <f>"Q"&amp;ROUNDUP(MONTH(Suoerstore_sales[[#This Row],[Order Date]])/3,0)</f>
        <v>Q3</v>
      </c>
      <c r="Y1965">
        <f>MONTH(Suoerstore_sales[[#This Row],[Order Date]])</f>
        <v>9</v>
      </c>
    </row>
    <row r="1966" spans="1:25" x14ac:dyDescent="0.2">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t="str" cm="1">
        <f t="array" ref="V1966">_xlfn.IFS(Suoerstore_sales[[#This Row],[Discount]]&lt;=0.05,"0-5%",Suoerstore_sales[[#This Row],[Discount]]&lt;=0.1,"5-10%",Suoerstore_sales[[#This Row],[Discount]]&lt;=0.2,"10-20%",TRUE,"20%+")</f>
        <v>0-5%</v>
      </c>
      <c r="W1966">
        <f>YEAR(Suoerstore_sales[[#This Row],[Order Date]])</f>
        <v>2017</v>
      </c>
      <c r="X1966" t="str">
        <f>"Q"&amp;ROUNDUP(MONTH(Suoerstore_sales[[#This Row],[Order Date]])/3,0)</f>
        <v>Q3</v>
      </c>
      <c r="Y1966">
        <f>MONTH(Suoerstore_sales[[#This Row],[Order Date]])</f>
        <v>9</v>
      </c>
    </row>
    <row r="1967" spans="1:25" x14ac:dyDescent="0.2">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t="str" cm="1">
        <f t="array" ref="V1967">_xlfn.IFS(Suoerstore_sales[[#This Row],[Discount]]&lt;=0.05,"0-5%",Suoerstore_sales[[#This Row],[Discount]]&lt;=0.1,"5-10%",Suoerstore_sales[[#This Row],[Discount]]&lt;=0.2,"10-20%",TRUE,"20%+")</f>
        <v>0-5%</v>
      </c>
      <c r="W1967">
        <f>YEAR(Suoerstore_sales[[#This Row],[Order Date]])</f>
        <v>2017</v>
      </c>
      <c r="X1967" t="str">
        <f>"Q"&amp;ROUNDUP(MONTH(Suoerstore_sales[[#This Row],[Order Date]])/3,0)</f>
        <v>Q3</v>
      </c>
      <c r="Y1967">
        <f>MONTH(Suoerstore_sales[[#This Row],[Order Date]])</f>
        <v>9</v>
      </c>
    </row>
    <row r="1968" spans="1:25" x14ac:dyDescent="0.2">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t="str" cm="1">
        <f t="array" ref="V1968">_xlfn.IFS(Suoerstore_sales[[#This Row],[Discount]]&lt;=0.05,"0-5%",Suoerstore_sales[[#This Row],[Discount]]&lt;=0.1,"5-10%",Suoerstore_sales[[#This Row],[Discount]]&lt;=0.2,"10-20%",TRUE,"20%+")</f>
        <v>0-5%</v>
      </c>
      <c r="W1968">
        <f>YEAR(Suoerstore_sales[[#This Row],[Order Date]])</f>
        <v>2017</v>
      </c>
      <c r="X1968" t="str">
        <f>"Q"&amp;ROUNDUP(MONTH(Suoerstore_sales[[#This Row],[Order Date]])/3,0)</f>
        <v>Q4</v>
      </c>
      <c r="Y1968">
        <f>MONTH(Suoerstore_sales[[#This Row],[Order Date]])</f>
        <v>12</v>
      </c>
    </row>
    <row r="1969" spans="1:25" x14ac:dyDescent="0.2">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t="str" cm="1">
        <f t="array" ref="V1969">_xlfn.IFS(Suoerstore_sales[[#This Row],[Discount]]&lt;=0.05,"0-5%",Suoerstore_sales[[#This Row],[Discount]]&lt;=0.1,"5-10%",Suoerstore_sales[[#This Row],[Discount]]&lt;=0.2,"10-20%",TRUE,"20%+")</f>
        <v>0-5%</v>
      </c>
      <c r="W1969">
        <f>YEAR(Suoerstore_sales[[#This Row],[Order Date]])</f>
        <v>2017</v>
      </c>
      <c r="X1969" t="str">
        <f>"Q"&amp;ROUNDUP(MONTH(Suoerstore_sales[[#This Row],[Order Date]])/3,0)</f>
        <v>Q4</v>
      </c>
      <c r="Y1969">
        <f>MONTH(Suoerstore_sales[[#This Row],[Order Date]])</f>
        <v>12</v>
      </c>
    </row>
    <row r="1970" spans="1:25" x14ac:dyDescent="0.2">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t="str" cm="1">
        <f t="array" ref="V1970">_xlfn.IFS(Suoerstore_sales[[#This Row],[Discount]]&lt;=0.05,"0-5%",Suoerstore_sales[[#This Row],[Discount]]&lt;=0.1,"5-10%",Suoerstore_sales[[#This Row],[Discount]]&lt;=0.2,"10-20%",TRUE,"20%+")</f>
        <v>0-5%</v>
      </c>
      <c r="W1970">
        <f>YEAR(Suoerstore_sales[[#This Row],[Order Date]])</f>
        <v>2017</v>
      </c>
      <c r="X1970" t="str">
        <f>"Q"&amp;ROUNDUP(MONTH(Suoerstore_sales[[#This Row],[Order Date]])/3,0)</f>
        <v>Q4</v>
      </c>
      <c r="Y1970">
        <f>MONTH(Suoerstore_sales[[#This Row],[Order Date]])</f>
        <v>12</v>
      </c>
    </row>
    <row r="1971" spans="1:25" x14ac:dyDescent="0.2">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t="str" cm="1">
        <f t="array" ref="V1971">_xlfn.IFS(Suoerstore_sales[[#This Row],[Discount]]&lt;=0.05,"0-5%",Suoerstore_sales[[#This Row],[Discount]]&lt;=0.1,"5-10%",Suoerstore_sales[[#This Row],[Discount]]&lt;=0.2,"10-20%",TRUE,"20%+")</f>
        <v>0-5%</v>
      </c>
      <c r="W1971">
        <f>YEAR(Suoerstore_sales[[#This Row],[Order Date]])</f>
        <v>2017</v>
      </c>
      <c r="X1971" t="str">
        <f>"Q"&amp;ROUNDUP(MONTH(Suoerstore_sales[[#This Row],[Order Date]])/3,0)</f>
        <v>Q3</v>
      </c>
      <c r="Y1971">
        <f>MONTH(Suoerstore_sales[[#This Row],[Order Date]])</f>
        <v>9</v>
      </c>
    </row>
    <row r="1972" spans="1:25" x14ac:dyDescent="0.2">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t="str" cm="1">
        <f t="array" ref="V1972">_xlfn.IFS(Suoerstore_sales[[#This Row],[Discount]]&lt;=0.05,"0-5%",Suoerstore_sales[[#This Row],[Discount]]&lt;=0.1,"5-10%",Suoerstore_sales[[#This Row],[Discount]]&lt;=0.2,"10-20%",TRUE,"20%+")</f>
        <v>10-20%</v>
      </c>
      <c r="W1972">
        <f>YEAR(Suoerstore_sales[[#This Row],[Order Date]])</f>
        <v>2017</v>
      </c>
      <c r="X1972" t="str">
        <f>"Q"&amp;ROUNDUP(MONTH(Suoerstore_sales[[#This Row],[Order Date]])/3,0)</f>
        <v>Q2</v>
      </c>
      <c r="Y1972">
        <f>MONTH(Suoerstore_sales[[#This Row],[Order Date]])</f>
        <v>5</v>
      </c>
    </row>
    <row r="1973" spans="1:25" x14ac:dyDescent="0.2">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t="str" cm="1">
        <f t="array" ref="V1973">_xlfn.IFS(Suoerstore_sales[[#This Row],[Discount]]&lt;=0.05,"0-5%",Suoerstore_sales[[#This Row],[Discount]]&lt;=0.1,"5-10%",Suoerstore_sales[[#This Row],[Discount]]&lt;=0.2,"10-20%",TRUE,"20%+")</f>
        <v>10-20%</v>
      </c>
      <c r="W1973">
        <f>YEAR(Suoerstore_sales[[#This Row],[Order Date]])</f>
        <v>2017</v>
      </c>
      <c r="X1973" t="str">
        <f>"Q"&amp;ROUNDUP(MONTH(Suoerstore_sales[[#This Row],[Order Date]])/3,0)</f>
        <v>Q2</v>
      </c>
      <c r="Y1973">
        <f>MONTH(Suoerstore_sales[[#This Row],[Order Date]])</f>
        <v>5</v>
      </c>
    </row>
    <row r="1974" spans="1:25" x14ac:dyDescent="0.2">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t="str" cm="1">
        <f t="array" ref="V1974">_xlfn.IFS(Suoerstore_sales[[#This Row],[Discount]]&lt;=0.05,"0-5%",Suoerstore_sales[[#This Row],[Discount]]&lt;=0.1,"5-10%",Suoerstore_sales[[#This Row],[Discount]]&lt;=0.2,"10-20%",TRUE,"20%+")</f>
        <v>20%+</v>
      </c>
      <c r="W1974">
        <f>YEAR(Suoerstore_sales[[#This Row],[Order Date]])</f>
        <v>2014</v>
      </c>
      <c r="X1974" t="str">
        <f>"Q"&amp;ROUNDUP(MONTH(Suoerstore_sales[[#This Row],[Order Date]])/3,0)</f>
        <v>Q4</v>
      </c>
      <c r="Y1974">
        <f>MONTH(Suoerstore_sales[[#This Row],[Order Date]])</f>
        <v>12</v>
      </c>
    </row>
    <row r="1975" spans="1:25" x14ac:dyDescent="0.2">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t="str" cm="1">
        <f t="array" ref="V1975">_xlfn.IFS(Suoerstore_sales[[#This Row],[Discount]]&lt;=0.05,"0-5%",Suoerstore_sales[[#This Row],[Discount]]&lt;=0.1,"5-10%",Suoerstore_sales[[#This Row],[Discount]]&lt;=0.2,"10-20%",TRUE,"20%+")</f>
        <v>10-20%</v>
      </c>
      <c r="W1975">
        <f>YEAR(Suoerstore_sales[[#This Row],[Order Date]])</f>
        <v>2014</v>
      </c>
      <c r="X1975" t="str">
        <f>"Q"&amp;ROUNDUP(MONTH(Suoerstore_sales[[#This Row],[Order Date]])/3,0)</f>
        <v>Q4</v>
      </c>
      <c r="Y1975">
        <f>MONTH(Suoerstore_sales[[#This Row],[Order Date]])</f>
        <v>12</v>
      </c>
    </row>
    <row r="1976" spans="1:25" x14ac:dyDescent="0.2">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t="str" cm="1">
        <f t="array" ref="V1976">_xlfn.IFS(Suoerstore_sales[[#This Row],[Discount]]&lt;=0.05,"0-5%",Suoerstore_sales[[#This Row],[Discount]]&lt;=0.1,"5-10%",Suoerstore_sales[[#This Row],[Discount]]&lt;=0.2,"10-20%",TRUE,"20%+")</f>
        <v>10-20%</v>
      </c>
      <c r="W1976">
        <f>YEAR(Suoerstore_sales[[#This Row],[Order Date]])</f>
        <v>2014</v>
      </c>
      <c r="X1976" t="str">
        <f>"Q"&amp;ROUNDUP(MONTH(Suoerstore_sales[[#This Row],[Order Date]])/3,0)</f>
        <v>Q4</v>
      </c>
      <c r="Y1976">
        <f>MONTH(Suoerstore_sales[[#This Row],[Order Date]])</f>
        <v>12</v>
      </c>
    </row>
    <row r="1977" spans="1:25" x14ac:dyDescent="0.2">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t="str" cm="1">
        <f t="array" ref="V1977">_xlfn.IFS(Suoerstore_sales[[#This Row],[Discount]]&lt;=0.05,"0-5%",Suoerstore_sales[[#This Row],[Discount]]&lt;=0.1,"5-10%",Suoerstore_sales[[#This Row],[Discount]]&lt;=0.2,"10-20%",TRUE,"20%+")</f>
        <v>0-5%</v>
      </c>
      <c r="W1977">
        <f>YEAR(Suoerstore_sales[[#This Row],[Order Date]])</f>
        <v>2014</v>
      </c>
      <c r="X1977" t="str">
        <f>"Q"&amp;ROUNDUP(MONTH(Suoerstore_sales[[#This Row],[Order Date]])/3,0)</f>
        <v>Q4</v>
      </c>
      <c r="Y1977">
        <f>MONTH(Suoerstore_sales[[#This Row],[Order Date]])</f>
        <v>10</v>
      </c>
    </row>
    <row r="1978" spans="1:25" x14ac:dyDescent="0.2">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t="str" cm="1">
        <f t="array" ref="V1978">_xlfn.IFS(Suoerstore_sales[[#This Row],[Discount]]&lt;=0.05,"0-5%",Suoerstore_sales[[#This Row],[Discount]]&lt;=0.1,"5-10%",Suoerstore_sales[[#This Row],[Discount]]&lt;=0.2,"10-20%",TRUE,"20%+")</f>
        <v>0-5%</v>
      </c>
      <c r="W1978">
        <f>YEAR(Suoerstore_sales[[#This Row],[Order Date]])</f>
        <v>2014</v>
      </c>
      <c r="X1978" t="str">
        <f>"Q"&amp;ROUNDUP(MONTH(Suoerstore_sales[[#This Row],[Order Date]])/3,0)</f>
        <v>Q4</v>
      </c>
      <c r="Y1978">
        <f>MONTH(Suoerstore_sales[[#This Row],[Order Date]])</f>
        <v>10</v>
      </c>
    </row>
    <row r="1979" spans="1:25" x14ac:dyDescent="0.2">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t="str" cm="1">
        <f t="array" ref="V1979">_xlfn.IFS(Suoerstore_sales[[#This Row],[Discount]]&lt;=0.05,"0-5%",Suoerstore_sales[[#This Row],[Discount]]&lt;=0.1,"5-10%",Suoerstore_sales[[#This Row],[Discount]]&lt;=0.2,"10-20%",TRUE,"20%+")</f>
        <v>0-5%</v>
      </c>
      <c r="W1979">
        <f>YEAR(Suoerstore_sales[[#This Row],[Order Date]])</f>
        <v>2014</v>
      </c>
      <c r="X1979" t="str">
        <f>"Q"&amp;ROUNDUP(MONTH(Suoerstore_sales[[#This Row],[Order Date]])/3,0)</f>
        <v>Q4</v>
      </c>
      <c r="Y1979">
        <f>MONTH(Suoerstore_sales[[#This Row],[Order Date]])</f>
        <v>10</v>
      </c>
    </row>
    <row r="1980" spans="1:25" x14ac:dyDescent="0.2">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t="str" cm="1">
        <f t="array" ref="V1980">_xlfn.IFS(Suoerstore_sales[[#This Row],[Discount]]&lt;=0.05,"0-5%",Suoerstore_sales[[#This Row],[Discount]]&lt;=0.1,"5-10%",Suoerstore_sales[[#This Row],[Discount]]&lt;=0.2,"10-20%",TRUE,"20%+")</f>
        <v>10-20%</v>
      </c>
      <c r="W1980">
        <f>YEAR(Suoerstore_sales[[#This Row],[Order Date]])</f>
        <v>2015</v>
      </c>
      <c r="X1980" t="str">
        <f>"Q"&amp;ROUNDUP(MONTH(Suoerstore_sales[[#This Row],[Order Date]])/3,0)</f>
        <v>Q2</v>
      </c>
      <c r="Y1980">
        <f>MONTH(Suoerstore_sales[[#This Row],[Order Date]])</f>
        <v>5</v>
      </c>
    </row>
    <row r="1981" spans="1:25" x14ac:dyDescent="0.2">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t="str" cm="1">
        <f t="array" ref="V1981">_xlfn.IFS(Suoerstore_sales[[#This Row],[Discount]]&lt;=0.05,"0-5%",Suoerstore_sales[[#This Row],[Discount]]&lt;=0.1,"5-10%",Suoerstore_sales[[#This Row],[Discount]]&lt;=0.2,"10-20%",TRUE,"20%+")</f>
        <v>10-20%</v>
      </c>
      <c r="W1981">
        <f>YEAR(Suoerstore_sales[[#This Row],[Order Date]])</f>
        <v>2016</v>
      </c>
      <c r="X1981" t="str">
        <f>"Q"&amp;ROUNDUP(MONTH(Suoerstore_sales[[#This Row],[Order Date]])/3,0)</f>
        <v>Q2</v>
      </c>
      <c r="Y1981">
        <f>MONTH(Suoerstore_sales[[#This Row],[Order Date]])</f>
        <v>4</v>
      </c>
    </row>
    <row r="1982" spans="1:25" x14ac:dyDescent="0.2">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t="str" cm="1">
        <f t="array" ref="V1982">_xlfn.IFS(Suoerstore_sales[[#This Row],[Discount]]&lt;=0.05,"0-5%",Suoerstore_sales[[#This Row],[Discount]]&lt;=0.1,"5-10%",Suoerstore_sales[[#This Row],[Discount]]&lt;=0.2,"10-20%",TRUE,"20%+")</f>
        <v>10-20%</v>
      </c>
      <c r="W1982">
        <f>YEAR(Suoerstore_sales[[#This Row],[Order Date]])</f>
        <v>2016</v>
      </c>
      <c r="X1982" t="str">
        <f>"Q"&amp;ROUNDUP(MONTH(Suoerstore_sales[[#This Row],[Order Date]])/3,0)</f>
        <v>Q2</v>
      </c>
      <c r="Y1982">
        <f>MONTH(Suoerstore_sales[[#This Row],[Order Date]])</f>
        <v>4</v>
      </c>
    </row>
    <row r="1983" spans="1:25" x14ac:dyDescent="0.2">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t="str" cm="1">
        <f t="array" ref="V1983">_xlfn.IFS(Suoerstore_sales[[#This Row],[Discount]]&lt;=0.05,"0-5%",Suoerstore_sales[[#This Row],[Discount]]&lt;=0.1,"5-10%",Suoerstore_sales[[#This Row],[Discount]]&lt;=0.2,"10-20%",TRUE,"20%+")</f>
        <v>0-5%</v>
      </c>
      <c r="W1983">
        <f>YEAR(Suoerstore_sales[[#This Row],[Order Date]])</f>
        <v>2015</v>
      </c>
      <c r="X1983" t="str">
        <f>"Q"&amp;ROUNDUP(MONTH(Suoerstore_sales[[#This Row],[Order Date]])/3,0)</f>
        <v>Q4</v>
      </c>
      <c r="Y1983">
        <f>MONTH(Suoerstore_sales[[#This Row],[Order Date]])</f>
        <v>12</v>
      </c>
    </row>
    <row r="1984" spans="1:25" x14ac:dyDescent="0.2">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t="str" cm="1">
        <f t="array" ref="V1984">_xlfn.IFS(Suoerstore_sales[[#This Row],[Discount]]&lt;=0.05,"0-5%",Suoerstore_sales[[#This Row],[Discount]]&lt;=0.1,"5-10%",Suoerstore_sales[[#This Row],[Discount]]&lt;=0.2,"10-20%",TRUE,"20%+")</f>
        <v>0-5%</v>
      </c>
      <c r="W1984">
        <f>YEAR(Suoerstore_sales[[#This Row],[Order Date]])</f>
        <v>2014</v>
      </c>
      <c r="X1984" t="str">
        <f>"Q"&amp;ROUNDUP(MONTH(Suoerstore_sales[[#This Row],[Order Date]])/3,0)</f>
        <v>Q4</v>
      </c>
      <c r="Y1984">
        <f>MONTH(Suoerstore_sales[[#This Row],[Order Date]])</f>
        <v>12</v>
      </c>
    </row>
    <row r="1985" spans="1:25" x14ac:dyDescent="0.2">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t="str" cm="1">
        <f t="array" ref="V1985">_xlfn.IFS(Suoerstore_sales[[#This Row],[Discount]]&lt;=0.05,"0-5%",Suoerstore_sales[[#This Row],[Discount]]&lt;=0.1,"5-10%",Suoerstore_sales[[#This Row],[Discount]]&lt;=0.2,"10-20%",TRUE,"20%+")</f>
        <v>0-5%</v>
      </c>
      <c r="W1985">
        <f>YEAR(Suoerstore_sales[[#This Row],[Order Date]])</f>
        <v>2014</v>
      </c>
      <c r="X1985" t="str">
        <f>"Q"&amp;ROUNDUP(MONTH(Suoerstore_sales[[#This Row],[Order Date]])/3,0)</f>
        <v>Q4</v>
      </c>
      <c r="Y1985">
        <f>MONTH(Suoerstore_sales[[#This Row],[Order Date]])</f>
        <v>11</v>
      </c>
    </row>
    <row r="1986" spans="1:25" x14ac:dyDescent="0.2">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t="str" cm="1">
        <f t="array" ref="V1986">_xlfn.IFS(Suoerstore_sales[[#This Row],[Discount]]&lt;=0.05,"0-5%",Suoerstore_sales[[#This Row],[Discount]]&lt;=0.1,"5-10%",Suoerstore_sales[[#This Row],[Discount]]&lt;=0.2,"10-20%",TRUE,"20%+")</f>
        <v>0-5%</v>
      </c>
      <c r="W1986">
        <f>YEAR(Suoerstore_sales[[#This Row],[Order Date]])</f>
        <v>2014</v>
      </c>
      <c r="X1986" t="str">
        <f>"Q"&amp;ROUNDUP(MONTH(Suoerstore_sales[[#This Row],[Order Date]])/3,0)</f>
        <v>Q4</v>
      </c>
      <c r="Y1986">
        <f>MONTH(Suoerstore_sales[[#This Row],[Order Date]])</f>
        <v>11</v>
      </c>
    </row>
    <row r="1987" spans="1:25" x14ac:dyDescent="0.2">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t="str" cm="1">
        <f t="array" ref="V1987">_xlfn.IFS(Suoerstore_sales[[#This Row],[Discount]]&lt;=0.05,"0-5%",Suoerstore_sales[[#This Row],[Discount]]&lt;=0.1,"5-10%",Suoerstore_sales[[#This Row],[Discount]]&lt;=0.2,"10-20%",TRUE,"20%+")</f>
        <v>0-5%</v>
      </c>
      <c r="W1987">
        <f>YEAR(Suoerstore_sales[[#This Row],[Order Date]])</f>
        <v>2014</v>
      </c>
      <c r="X1987" t="str">
        <f>"Q"&amp;ROUNDUP(MONTH(Suoerstore_sales[[#This Row],[Order Date]])/3,0)</f>
        <v>Q4</v>
      </c>
      <c r="Y1987">
        <f>MONTH(Suoerstore_sales[[#This Row],[Order Date]])</f>
        <v>11</v>
      </c>
    </row>
    <row r="1988" spans="1:25" x14ac:dyDescent="0.2">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t="str" cm="1">
        <f t="array" ref="V1988">_xlfn.IFS(Suoerstore_sales[[#This Row],[Discount]]&lt;=0.05,"0-5%",Suoerstore_sales[[#This Row],[Discount]]&lt;=0.1,"5-10%",Suoerstore_sales[[#This Row],[Discount]]&lt;=0.2,"10-20%",TRUE,"20%+")</f>
        <v>20%+</v>
      </c>
      <c r="W1988">
        <f>YEAR(Suoerstore_sales[[#This Row],[Order Date]])</f>
        <v>2016</v>
      </c>
      <c r="X1988" t="str">
        <f>"Q"&amp;ROUNDUP(MONTH(Suoerstore_sales[[#This Row],[Order Date]])/3,0)</f>
        <v>Q3</v>
      </c>
      <c r="Y1988">
        <f>MONTH(Suoerstore_sales[[#This Row],[Order Date]])</f>
        <v>7</v>
      </c>
    </row>
    <row r="1989" spans="1:25" x14ac:dyDescent="0.2">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t="str" cm="1">
        <f t="array" ref="V1989">_xlfn.IFS(Suoerstore_sales[[#This Row],[Discount]]&lt;=0.05,"0-5%",Suoerstore_sales[[#This Row],[Discount]]&lt;=0.1,"5-10%",Suoerstore_sales[[#This Row],[Discount]]&lt;=0.2,"10-20%",TRUE,"20%+")</f>
        <v>0-5%</v>
      </c>
      <c r="W1989">
        <f>YEAR(Suoerstore_sales[[#This Row],[Order Date]])</f>
        <v>2015</v>
      </c>
      <c r="X1989" t="str">
        <f>"Q"&amp;ROUNDUP(MONTH(Suoerstore_sales[[#This Row],[Order Date]])/3,0)</f>
        <v>Q4</v>
      </c>
      <c r="Y1989">
        <f>MONTH(Suoerstore_sales[[#This Row],[Order Date]])</f>
        <v>11</v>
      </c>
    </row>
    <row r="1990" spans="1:25" x14ac:dyDescent="0.2">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t="str" cm="1">
        <f t="array" ref="V1990">_xlfn.IFS(Suoerstore_sales[[#This Row],[Discount]]&lt;=0.05,"0-5%",Suoerstore_sales[[#This Row],[Discount]]&lt;=0.1,"5-10%",Suoerstore_sales[[#This Row],[Discount]]&lt;=0.2,"10-20%",TRUE,"20%+")</f>
        <v>0-5%</v>
      </c>
      <c r="W1990">
        <f>YEAR(Suoerstore_sales[[#This Row],[Order Date]])</f>
        <v>2015</v>
      </c>
      <c r="X1990" t="str">
        <f>"Q"&amp;ROUNDUP(MONTH(Suoerstore_sales[[#This Row],[Order Date]])/3,0)</f>
        <v>Q4</v>
      </c>
      <c r="Y1990">
        <f>MONTH(Suoerstore_sales[[#This Row],[Order Date]])</f>
        <v>11</v>
      </c>
    </row>
    <row r="1991" spans="1:25" x14ac:dyDescent="0.2">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t="str" cm="1">
        <f t="array" ref="V1991">_xlfn.IFS(Suoerstore_sales[[#This Row],[Discount]]&lt;=0.05,"0-5%",Suoerstore_sales[[#This Row],[Discount]]&lt;=0.1,"5-10%",Suoerstore_sales[[#This Row],[Discount]]&lt;=0.2,"10-20%",TRUE,"20%+")</f>
        <v>0-5%</v>
      </c>
      <c r="W1991">
        <f>YEAR(Suoerstore_sales[[#This Row],[Order Date]])</f>
        <v>2015</v>
      </c>
      <c r="X1991" t="str">
        <f>"Q"&amp;ROUNDUP(MONTH(Suoerstore_sales[[#This Row],[Order Date]])/3,0)</f>
        <v>Q4</v>
      </c>
      <c r="Y1991">
        <f>MONTH(Suoerstore_sales[[#This Row],[Order Date]])</f>
        <v>11</v>
      </c>
    </row>
    <row r="1992" spans="1:25" x14ac:dyDescent="0.2">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t="str" cm="1">
        <f t="array" ref="V1992">_xlfn.IFS(Suoerstore_sales[[#This Row],[Discount]]&lt;=0.05,"0-5%",Suoerstore_sales[[#This Row],[Discount]]&lt;=0.1,"5-10%",Suoerstore_sales[[#This Row],[Discount]]&lt;=0.2,"10-20%",TRUE,"20%+")</f>
        <v>0-5%</v>
      </c>
      <c r="W1992">
        <f>YEAR(Suoerstore_sales[[#This Row],[Order Date]])</f>
        <v>2015</v>
      </c>
      <c r="X1992" t="str">
        <f>"Q"&amp;ROUNDUP(MONTH(Suoerstore_sales[[#This Row],[Order Date]])/3,0)</f>
        <v>Q4</v>
      </c>
      <c r="Y1992">
        <f>MONTH(Suoerstore_sales[[#This Row],[Order Date]])</f>
        <v>11</v>
      </c>
    </row>
    <row r="1993" spans="1:25" x14ac:dyDescent="0.2">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t="str" cm="1">
        <f t="array" ref="V1993">_xlfn.IFS(Suoerstore_sales[[#This Row],[Discount]]&lt;=0.05,"0-5%",Suoerstore_sales[[#This Row],[Discount]]&lt;=0.1,"5-10%",Suoerstore_sales[[#This Row],[Discount]]&lt;=0.2,"10-20%",TRUE,"20%+")</f>
        <v>20%+</v>
      </c>
      <c r="W1993">
        <f>YEAR(Suoerstore_sales[[#This Row],[Order Date]])</f>
        <v>2017</v>
      </c>
      <c r="X1993" t="str">
        <f>"Q"&amp;ROUNDUP(MONTH(Suoerstore_sales[[#This Row],[Order Date]])/3,0)</f>
        <v>Q1</v>
      </c>
      <c r="Y1993">
        <f>MONTH(Suoerstore_sales[[#This Row],[Order Date]])</f>
        <v>2</v>
      </c>
    </row>
    <row r="1994" spans="1:25" x14ac:dyDescent="0.2">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t="str" cm="1">
        <f t="array" ref="V1994">_xlfn.IFS(Suoerstore_sales[[#This Row],[Discount]]&lt;=0.05,"0-5%",Suoerstore_sales[[#This Row],[Discount]]&lt;=0.1,"5-10%",Suoerstore_sales[[#This Row],[Discount]]&lt;=0.2,"10-20%",TRUE,"20%+")</f>
        <v>10-20%</v>
      </c>
      <c r="W1994">
        <f>YEAR(Suoerstore_sales[[#This Row],[Order Date]])</f>
        <v>2017</v>
      </c>
      <c r="X1994" t="str">
        <f>"Q"&amp;ROUNDUP(MONTH(Suoerstore_sales[[#This Row],[Order Date]])/3,0)</f>
        <v>Q2</v>
      </c>
      <c r="Y1994">
        <f>MONTH(Suoerstore_sales[[#This Row],[Order Date]])</f>
        <v>6</v>
      </c>
    </row>
    <row r="1995" spans="1:25" x14ac:dyDescent="0.2">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t="str" cm="1">
        <f t="array" ref="V1995">_xlfn.IFS(Suoerstore_sales[[#This Row],[Discount]]&lt;=0.05,"0-5%",Suoerstore_sales[[#This Row],[Discount]]&lt;=0.1,"5-10%",Suoerstore_sales[[#This Row],[Discount]]&lt;=0.2,"10-20%",TRUE,"20%+")</f>
        <v>10-20%</v>
      </c>
      <c r="W1995">
        <f>YEAR(Suoerstore_sales[[#This Row],[Order Date]])</f>
        <v>2017</v>
      </c>
      <c r="X1995" t="str">
        <f>"Q"&amp;ROUNDUP(MONTH(Suoerstore_sales[[#This Row],[Order Date]])/3,0)</f>
        <v>Q2</v>
      </c>
      <c r="Y1995">
        <f>MONTH(Suoerstore_sales[[#This Row],[Order Date]])</f>
        <v>6</v>
      </c>
    </row>
    <row r="1996" spans="1:25" x14ac:dyDescent="0.2">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t="str" cm="1">
        <f t="array" ref="V1996">_xlfn.IFS(Suoerstore_sales[[#This Row],[Discount]]&lt;=0.05,"0-5%",Suoerstore_sales[[#This Row],[Discount]]&lt;=0.1,"5-10%",Suoerstore_sales[[#This Row],[Discount]]&lt;=0.2,"10-20%",TRUE,"20%+")</f>
        <v>10-20%</v>
      </c>
      <c r="W1996">
        <f>YEAR(Suoerstore_sales[[#This Row],[Order Date]])</f>
        <v>2017</v>
      </c>
      <c r="X1996" t="str">
        <f>"Q"&amp;ROUNDUP(MONTH(Suoerstore_sales[[#This Row],[Order Date]])/3,0)</f>
        <v>Q2</v>
      </c>
      <c r="Y1996">
        <f>MONTH(Suoerstore_sales[[#This Row],[Order Date]])</f>
        <v>6</v>
      </c>
    </row>
    <row r="1997" spans="1:25" x14ac:dyDescent="0.2">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t="str" cm="1">
        <f t="array" ref="V1997">_xlfn.IFS(Suoerstore_sales[[#This Row],[Discount]]&lt;=0.05,"0-5%",Suoerstore_sales[[#This Row],[Discount]]&lt;=0.1,"5-10%",Suoerstore_sales[[#This Row],[Discount]]&lt;=0.2,"10-20%",TRUE,"20%+")</f>
        <v>20%+</v>
      </c>
      <c r="W1997">
        <f>YEAR(Suoerstore_sales[[#This Row],[Order Date]])</f>
        <v>2017</v>
      </c>
      <c r="X1997" t="str">
        <f>"Q"&amp;ROUNDUP(MONTH(Suoerstore_sales[[#This Row],[Order Date]])/3,0)</f>
        <v>Q4</v>
      </c>
      <c r="Y1997">
        <f>MONTH(Suoerstore_sales[[#This Row],[Order Date]])</f>
        <v>12</v>
      </c>
    </row>
    <row r="1998" spans="1:25" x14ac:dyDescent="0.2">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t="str" cm="1">
        <f t="array" ref="V1998">_xlfn.IFS(Suoerstore_sales[[#This Row],[Discount]]&lt;=0.05,"0-5%",Suoerstore_sales[[#This Row],[Discount]]&lt;=0.1,"5-10%",Suoerstore_sales[[#This Row],[Discount]]&lt;=0.2,"10-20%",TRUE,"20%+")</f>
        <v>20%+</v>
      </c>
      <c r="W1998">
        <f>YEAR(Suoerstore_sales[[#This Row],[Order Date]])</f>
        <v>2017</v>
      </c>
      <c r="X1998" t="str">
        <f>"Q"&amp;ROUNDUP(MONTH(Suoerstore_sales[[#This Row],[Order Date]])/3,0)</f>
        <v>Q4</v>
      </c>
      <c r="Y1998">
        <f>MONTH(Suoerstore_sales[[#This Row],[Order Date]])</f>
        <v>12</v>
      </c>
    </row>
    <row r="1999" spans="1:25" x14ac:dyDescent="0.2">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t="str" cm="1">
        <f t="array" ref="V1999">_xlfn.IFS(Suoerstore_sales[[#This Row],[Discount]]&lt;=0.05,"0-5%",Suoerstore_sales[[#This Row],[Discount]]&lt;=0.1,"5-10%",Suoerstore_sales[[#This Row],[Discount]]&lt;=0.2,"10-20%",TRUE,"20%+")</f>
        <v>0-5%</v>
      </c>
      <c r="W1999">
        <f>YEAR(Suoerstore_sales[[#This Row],[Order Date]])</f>
        <v>2014</v>
      </c>
      <c r="X1999" t="str">
        <f>"Q"&amp;ROUNDUP(MONTH(Suoerstore_sales[[#This Row],[Order Date]])/3,0)</f>
        <v>Q1</v>
      </c>
      <c r="Y1999">
        <f>MONTH(Suoerstore_sales[[#This Row],[Order Date]])</f>
        <v>2</v>
      </c>
    </row>
    <row r="2000" spans="1:25" x14ac:dyDescent="0.2">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t="str" cm="1">
        <f t="array" ref="V2000">_xlfn.IFS(Suoerstore_sales[[#This Row],[Discount]]&lt;=0.05,"0-5%",Suoerstore_sales[[#This Row],[Discount]]&lt;=0.1,"5-10%",Suoerstore_sales[[#This Row],[Discount]]&lt;=0.2,"10-20%",TRUE,"20%+")</f>
        <v>0-5%</v>
      </c>
      <c r="W2000">
        <f>YEAR(Suoerstore_sales[[#This Row],[Order Date]])</f>
        <v>2014</v>
      </c>
      <c r="X2000" t="str">
        <f>"Q"&amp;ROUNDUP(MONTH(Suoerstore_sales[[#This Row],[Order Date]])/3,0)</f>
        <v>Q1</v>
      </c>
      <c r="Y2000">
        <f>MONTH(Suoerstore_sales[[#This Row],[Order Date]])</f>
        <v>2</v>
      </c>
    </row>
    <row r="2001" spans="1:25" x14ac:dyDescent="0.2">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t="str" cm="1">
        <f t="array" ref="V2001">_xlfn.IFS(Suoerstore_sales[[#This Row],[Discount]]&lt;=0.05,"0-5%",Suoerstore_sales[[#This Row],[Discount]]&lt;=0.1,"5-10%",Suoerstore_sales[[#This Row],[Discount]]&lt;=0.2,"10-20%",TRUE,"20%+")</f>
        <v>0-5%</v>
      </c>
      <c r="W2001">
        <f>YEAR(Suoerstore_sales[[#This Row],[Order Date]])</f>
        <v>2014</v>
      </c>
      <c r="X2001" t="str">
        <f>"Q"&amp;ROUNDUP(MONTH(Suoerstore_sales[[#This Row],[Order Date]])/3,0)</f>
        <v>Q1</v>
      </c>
      <c r="Y2001">
        <f>MONTH(Suoerstore_sales[[#This Row],[Order Date]])</f>
        <v>2</v>
      </c>
    </row>
    <row r="2002" spans="1:25" x14ac:dyDescent="0.2">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t="str" cm="1">
        <f t="array" ref="V2002">_xlfn.IFS(Suoerstore_sales[[#This Row],[Discount]]&lt;=0.05,"0-5%",Suoerstore_sales[[#This Row],[Discount]]&lt;=0.1,"5-10%",Suoerstore_sales[[#This Row],[Discount]]&lt;=0.2,"10-20%",TRUE,"20%+")</f>
        <v>0-5%</v>
      </c>
      <c r="W2002">
        <f>YEAR(Suoerstore_sales[[#This Row],[Order Date]])</f>
        <v>2017</v>
      </c>
      <c r="X2002" t="str">
        <f>"Q"&amp;ROUNDUP(MONTH(Suoerstore_sales[[#This Row],[Order Date]])/3,0)</f>
        <v>Q2</v>
      </c>
      <c r="Y2002">
        <f>MONTH(Suoerstore_sales[[#This Row],[Order Date]])</f>
        <v>4</v>
      </c>
    </row>
    <row r="2003" spans="1:25" x14ac:dyDescent="0.2">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t="str" cm="1">
        <f t="array" ref="V2003">_xlfn.IFS(Suoerstore_sales[[#This Row],[Discount]]&lt;=0.05,"0-5%",Suoerstore_sales[[#This Row],[Discount]]&lt;=0.1,"5-10%",Suoerstore_sales[[#This Row],[Discount]]&lt;=0.2,"10-20%",TRUE,"20%+")</f>
        <v>0-5%</v>
      </c>
      <c r="W2003">
        <f>YEAR(Suoerstore_sales[[#This Row],[Order Date]])</f>
        <v>2017</v>
      </c>
      <c r="X2003" t="str">
        <f>"Q"&amp;ROUNDUP(MONTH(Suoerstore_sales[[#This Row],[Order Date]])/3,0)</f>
        <v>Q2</v>
      </c>
      <c r="Y2003">
        <f>MONTH(Suoerstore_sales[[#This Row],[Order Date]])</f>
        <v>4</v>
      </c>
    </row>
    <row r="2004" spans="1:25" x14ac:dyDescent="0.2">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t="str" cm="1">
        <f t="array" ref="V2004">_xlfn.IFS(Suoerstore_sales[[#This Row],[Discount]]&lt;=0.05,"0-5%",Suoerstore_sales[[#This Row],[Discount]]&lt;=0.1,"5-10%",Suoerstore_sales[[#This Row],[Discount]]&lt;=0.2,"10-20%",TRUE,"20%+")</f>
        <v>0-5%</v>
      </c>
      <c r="W2004">
        <f>YEAR(Suoerstore_sales[[#This Row],[Order Date]])</f>
        <v>2017</v>
      </c>
      <c r="X2004" t="str">
        <f>"Q"&amp;ROUNDUP(MONTH(Suoerstore_sales[[#This Row],[Order Date]])/3,0)</f>
        <v>Q4</v>
      </c>
      <c r="Y2004">
        <f>MONTH(Suoerstore_sales[[#This Row],[Order Date]])</f>
        <v>12</v>
      </c>
    </row>
    <row r="2005" spans="1:25" x14ac:dyDescent="0.2">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t="str" cm="1">
        <f t="array" ref="V2005">_xlfn.IFS(Suoerstore_sales[[#This Row],[Discount]]&lt;=0.05,"0-5%",Suoerstore_sales[[#This Row],[Discount]]&lt;=0.1,"5-10%",Suoerstore_sales[[#This Row],[Discount]]&lt;=0.2,"10-20%",TRUE,"20%+")</f>
        <v>0-5%</v>
      </c>
      <c r="W2005">
        <f>YEAR(Suoerstore_sales[[#This Row],[Order Date]])</f>
        <v>2017</v>
      </c>
      <c r="X2005" t="str">
        <f>"Q"&amp;ROUNDUP(MONTH(Suoerstore_sales[[#This Row],[Order Date]])/3,0)</f>
        <v>Q4</v>
      </c>
      <c r="Y2005">
        <f>MONTH(Suoerstore_sales[[#This Row],[Order Date]])</f>
        <v>12</v>
      </c>
    </row>
    <row r="2006" spans="1:25" x14ac:dyDescent="0.2">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t="str" cm="1">
        <f t="array" ref="V2006">_xlfn.IFS(Suoerstore_sales[[#This Row],[Discount]]&lt;=0.05,"0-5%",Suoerstore_sales[[#This Row],[Discount]]&lt;=0.1,"5-10%",Suoerstore_sales[[#This Row],[Discount]]&lt;=0.2,"10-20%",TRUE,"20%+")</f>
        <v>20%+</v>
      </c>
      <c r="W2006">
        <f>YEAR(Suoerstore_sales[[#This Row],[Order Date]])</f>
        <v>2017</v>
      </c>
      <c r="X2006" t="str">
        <f>"Q"&amp;ROUNDUP(MONTH(Suoerstore_sales[[#This Row],[Order Date]])/3,0)</f>
        <v>Q2</v>
      </c>
      <c r="Y2006">
        <f>MONTH(Suoerstore_sales[[#This Row],[Order Date]])</f>
        <v>4</v>
      </c>
    </row>
    <row r="2007" spans="1:25" x14ac:dyDescent="0.2">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t="str" cm="1">
        <f t="array" ref="V2007">_xlfn.IFS(Suoerstore_sales[[#This Row],[Discount]]&lt;=0.05,"0-5%",Suoerstore_sales[[#This Row],[Discount]]&lt;=0.1,"5-10%",Suoerstore_sales[[#This Row],[Discount]]&lt;=0.2,"10-20%",TRUE,"20%+")</f>
        <v>0-5%</v>
      </c>
      <c r="W2007">
        <f>YEAR(Suoerstore_sales[[#This Row],[Order Date]])</f>
        <v>2014</v>
      </c>
      <c r="X2007" t="str">
        <f>"Q"&amp;ROUNDUP(MONTH(Suoerstore_sales[[#This Row],[Order Date]])/3,0)</f>
        <v>Q4</v>
      </c>
      <c r="Y2007">
        <f>MONTH(Suoerstore_sales[[#This Row],[Order Date]])</f>
        <v>12</v>
      </c>
    </row>
    <row r="2008" spans="1:25" x14ac:dyDescent="0.2">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t="str" cm="1">
        <f t="array" ref="V2008">_xlfn.IFS(Suoerstore_sales[[#This Row],[Discount]]&lt;=0.05,"0-5%",Suoerstore_sales[[#This Row],[Discount]]&lt;=0.1,"5-10%",Suoerstore_sales[[#This Row],[Discount]]&lt;=0.2,"10-20%",TRUE,"20%+")</f>
        <v>0-5%</v>
      </c>
      <c r="W2008">
        <f>YEAR(Suoerstore_sales[[#This Row],[Order Date]])</f>
        <v>2014</v>
      </c>
      <c r="X2008" t="str">
        <f>"Q"&amp;ROUNDUP(MONTH(Suoerstore_sales[[#This Row],[Order Date]])/3,0)</f>
        <v>Q4</v>
      </c>
      <c r="Y2008">
        <f>MONTH(Suoerstore_sales[[#This Row],[Order Date]])</f>
        <v>12</v>
      </c>
    </row>
    <row r="2009" spans="1:25" x14ac:dyDescent="0.2">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t="str" cm="1">
        <f t="array" ref="V2009">_xlfn.IFS(Suoerstore_sales[[#This Row],[Discount]]&lt;=0.05,"0-5%",Suoerstore_sales[[#This Row],[Discount]]&lt;=0.1,"5-10%",Suoerstore_sales[[#This Row],[Discount]]&lt;=0.2,"10-20%",TRUE,"20%+")</f>
        <v>20%+</v>
      </c>
      <c r="W2009">
        <f>YEAR(Suoerstore_sales[[#This Row],[Order Date]])</f>
        <v>2017</v>
      </c>
      <c r="X2009" t="str">
        <f>"Q"&amp;ROUNDUP(MONTH(Suoerstore_sales[[#This Row],[Order Date]])/3,0)</f>
        <v>Q3</v>
      </c>
      <c r="Y2009">
        <f>MONTH(Suoerstore_sales[[#This Row],[Order Date]])</f>
        <v>8</v>
      </c>
    </row>
    <row r="2010" spans="1:25" x14ac:dyDescent="0.2">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t="str" cm="1">
        <f t="array" ref="V2010">_xlfn.IFS(Suoerstore_sales[[#This Row],[Discount]]&lt;=0.05,"0-5%",Suoerstore_sales[[#This Row],[Discount]]&lt;=0.1,"5-10%",Suoerstore_sales[[#This Row],[Discount]]&lt;=0.2,"10-20%",TRUE,"20%+")</f>
        <v>10-20%</v>
      </c>
      <c r="W2010">
        <f>YEAR(Suoerstore_sales[[#This Row],[Order Date]])</f>
        <v>2014</v>
      </c>
      <c r="X2010" t="str">
        <f>"Q"&amp;ROUNDUP(MONTH(Suoerstore_sales[[#This Row],[Order Date]])/3,0)</f>
        <v>Q4</v>
      </c>
      <c r="Y2010">
        <f>MONTH(Suoerstore_sales[[#This Row],[Order Date]])</f>
        <v>11</v>
      </c>
    </row>
    <row r="2011" spans="1:25" x14ac:dyDescent="0.2">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t="str" cm="1">
        <f t="array" ref="V2011">_xlfn.IFS(Suoerstore_sales[[#This Row],[Discount]]&lt;=0.05,"0-5%",Suoerstore_sales[[#This Row],[Discount]]&lt;=0.1,"5-10%",Suoerstore_sales[[#This Row],[Discount]]&lt;=0.2,"10-20%",TRUE,"20%+")</f>
        <v>10-20%</v>
      </c>
      <c r="W2011">
        <f>YEAR(Suoerstore_sales[[#This Row],[Order Date]])</f>
        <v>2014</v>
      </c>
      <c r="X2011" t="str">
        <f>"Q"&amp;ROUNDUP(MONTH(Suoerstore_sales[[#This Row],[Order Date]])/3,0)</f>
        <v>Q4</v>
      </c>
      <c r="Y2011">
        <f>MONTH(Suoerstore_sales[[#This Row],[Order Date]])</f>
        <v>11</v>
      </c>
    </row>
    <row r="2012" spans="1:25" x14ac:dyDescent="0.2">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t="str" cm="1">
        <f t="array" ref="V2012">_xlfn.IFS(Suoerstore_sales[[#This Row],[Discount]]&lt;=0.05,"0-5%",Suoerstore_sales[[#This Row],[Discount]]&lt;=0.1,"5-10%",Suoerstore_sales[[#This Row],[Discount]]&lt;=0.2,"10-20%",TRUE,"20%+")</f>
        <v>10-20%</v>
      </c>
      <c r="W2012">
        <f>YEAR(Suoerstore_sales[[#This Row],[Order Date]])</f>
        <v>2014</v>
      </c>
      <c r="X2012" t="str">
        <f>"Q"&amp;ROUNDUP(MONTH(Suoerstore_sales[[#This Row],[Order Date]])/3,0)</f>
        <v>Q4</v>
      </c>
      <c r="Y2012">
        <f>MONTH(Suoerstore_sales[[#This Row],[Order Date]])</f>
        <v>11</v>
      </c>
    </row>
    <row r="2013" spans="1:25" x14ac:dyDescent="0.2">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t="str" cm="1">
        <f t="array" ref="V2013">_xlfn.IFS(Suoerstore_sales[[#This Row],[Discount]]&lt;=0.05,"0-5%",Suoerstore_sales[[#This Row],[Discount]]&lt;=0.1,"5-10%",Suoerstore_sales[[#This Row],[Discount]]&lt;=0.2,"10-20%",TRUE,"20%+")</f>
        <v>10-20%</v>
      </c>
      <c r="W2013">
        <f>YEAR(Suoerstore_sales[[#This Row],[Order Date]])</f>
        <v>2015</v>
      </c>
      <c r="X2013" t="str">
        <f>"Q"&amp;ROUNDUP(MONTH(Suoerstore_sales[[#This Row],[Order Date]])/3,0)</f>
        <v>Q4</v>
      </c>
      <c r="Y2013">
        <f>MONTH(Suoerstore_sales[[#This Row],[Order Date]])</f>
        <v>12</v>
      </c>
    </row>
    <row r="2014" spans="1:25" x14ac:dyDescent="0.2">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t="str" cm="1">
        <f t="array" ref="V2014">_xlfn.IFS(Suoerstore_sales[[#This Row],[Discount]]&lt;=0.05,"0-5%",Suoerstore_sales[[#This Row],[Discount]]&lt;=0.1,"5-10%",Suoerstore_sales[[#This Row],[Discount]]&lt;=0.2,"10-20%",TRUE,"20%+")</f>
        <v>10-20%</v>
      </c>
      <c r="W2014">
        <f>YEAR(Suoerstore_sales[[#This Row],[Order Date]])</f>
        <v>2015</v>
      </c>
      <c r="X2014" t="str">
        <f>"Q"&amp;ROUNDUP(MONTH(Suoerstore_sales[[#This Row],[Order Date]])/3,0)</f>
        <v>Q4</v>
      </c>
      <c r="Y2014">
        <f>MONTH(Suoerstore_sales[[#This Row],[Order Date]])</f>
        <v>12</v>
      </c>
    </row>
    <row r="2015" spans="1:25" x14ac:dyDescent="0.2">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t="str" cm="1">
        <f t="array" ref="V2015">_xlfn.IFS(Suoerstore_sales[[#This Row],[Discount]]&lt;=0.05,"0-5%",Suoerstore_sales[[#This Row],[Discount]]&lt;=0.1,"5-10%",Suoerstore_sales[[#This Row],[Discount]]&lt;=0.2,"10-20%",TRUE,"20%+")</f>
        <v>0-5%</v>
      </c>
      <c r="W2015">
        <f>YEAR(Suoerstore_sales[[#This Row],[Order Date]])</f>
        <v>2016</v>
      </c>
      <c r="X2015" t="str">
        <f>"Q"&amp;ROUNDUP(MONTH(Suoerstore_sales[[#This Row],[Order Date]])/3,0)</f>
        <v>Q3</v>
      </c>
      <c r="Y2015">
        <f>MONTH(Suoerstore_sales[[#This Row],[Order Date]])</f>
        <v>9</v>
      </c>
    </row>
    <row r="2016" spans="1:25" x14ac:dyDescent="0.2">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t="str" cm="1">
        <f t="array" ref="V2016">_xlfn.IFS(Suoerstore_sales[[#This Row],[Discount]]&lt;=0.05,"0-5%",Suoerstore_sales[[#This Row],[Discount]]&lt;=0.1,"5-10%",Suoerstore_sales[[#This Row],[Discount]]&lt;=0.2,"10-20%",TRUE,"20%+")</f>
        <v>0-5%</v>
      </c>
      <c r="W2016">
        <f>YEAR(Suoerstore_sales[[#This Row],[Order Date]])</f>
        <v>2016</v>
      </c>
      <c r="X2016" t="str">
        <f>"Q"&amp;ROUNDUP(MONTH(Suoerstore_sales[[#This Row],[Order Date]])/3,0)</f>
        <v>Q3</v>
      </c>
      <c r="Y2016">
        <f>MONTH(Suoerstore_sales[[#This Row],[Order Date]])</f>
        <v>9</v>
      </c>
    </row>
    <row r="2017" spans="1:25" x14ac:dyDescent="0.2">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t="str" cm="1">
        <f t="array" ref="V2017">_xlfn.IFS(Suoerstore_sales[[#This Row],[Discount]]&lt;=0.05,"0-5%",Suoerstore_sales[[#This Row],[Discount]]&lt;=0.1,"5-10%",Suoerstore_sales[[#This Row],[Discount]]&lt;=0.2,"10-20%",TRUE,"20%+")</f>
        <v>0-5%</v>
      </c>
      <c r="W2017">
        <f>YEAR(Suoerstore_sales[[#This Row],[Order Date]])</f>
        <v>2016</v>
      </c>
      <c r="X2017" t="str">
        <f>"Q"&amp;ROUNDUP(MONTH(Suoerstore_sales[[#This Row],[Order Date]])/3,0)</f>
        <v>Q3</v>
      </c>
      <c r="Y2017">
        <f>MONTH(Suoerstore_sales[[#This Row],[Order Date]])</f>
        <v>9</v>
      </c>
    </row>
    <row r="2018" spans="1:25" x14ac:dyDescent="0.2">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t="str" cm="1">
        <f t="array" ref="V2018">_xlfn.IFS(Suoerstore_sales[[#This Row],[Discount]]&lt;=0.05,"0-5%",Suoerstore_sales[[#This Row],[Discount]]&lt;=0.1,"5-10%",Suoerstore_sales[[#This Row],[Discount]]&lt;=0.2,"10-20%",TRUE,"20%+")</f>
        <v>10-20%</v>
      </c>
      <c r="W2018">
        <f>YEAR(Suoerstore_sales[[#This Row],[Order Date]])</f>
        <v>2015</v>
      </c>
      <c r="X2018" t="str">
        <f>"Q"&amp;ROUNDUP(MONTH(Suoerstore_sales[[#This Row],[Order Date]])/3,0)</f>
        <v>Q1</v>
      </c>
      <c r="Y2018">
        <f>MONTH(Suoerstore_sales[[#This Row],[Order Date]])</f>
        <v>3</v>
      </c>
    </row>
    <row r="2019" spans="1:25" x14ac:dyDescent="0.2">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t="str" cm="1">
        <f t="array" ref="V2019">_xlfn.IFS(Suoerstore_sales[[#This Row],[Discount]]&lt;=0.05,"0-5%",Suoerstore_sales[[#This Row],[Discount]]&lt;=0.1,"5-10%",Suoerstore_sales[[#This Row],[Discount]]&lt;=0.2,"10-20%",TRUE,"20%+")</f>
        <v>0-5%</v>
      </c>
      <c r="W2019">
        <f>YEAR(Suoerstore_sales[[#This Row],[Order Date]])</f>
        <v>2015</v>
      </c>
      <c r="X2019" t="str">
        <f>"Q"&amp;ROUNDUP(MONTH(Suoerstore_sales[[#This Row],[Order Date]])/3,0)</f>
        <v>Q1</v>
      </c>
      <c r="Y2019">
        <f>MONTH(Suoerstore_sales[[#This Row],[Order Date]])</f>
        <v>3</v>
      </c>
    </row>
    <row r="2020" spans="1:25" x14ac:dyDescent="0.2">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t="str" cm="1">
        <f t="array" ref="V2020">_xlfn.IFS(Suoerstore_sales[[#This Row],[Discount]]&lt;=0.05,"0-5%",Suoerstore_sales[[#This Row],[Discount]]&lt;=0.1,"5-10%",Suoerstore_sales[[#This Row],[Discount]]&lt;=0.2,"10-20%",TRUE,"20%+")</f>
        <v>0-5%</v>
      </c>
      <c r="W2020">
        <f>YEAR(Suoerstore_sales[[#This Row],[Order Date]])</f>
        <v>2015</v>
      </c>
      <c r="X2020" t="str">
        <f>"Q"&amp;ROUNDUP(MONTH(Suoerstore_sales[[#This Row],[Order Date]])/3,0)</f>
        <v>Q1</v>
      </c>
      <c r="Y2020">
        <f>MONTH(Suoerstore_sales[[#This Row],[Order Date]])</f>
        <v>3</v>
      </c>
    </row>
    <row r="2021" spans="1:25" x14ac:dyDescent="0.2">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t="str" cm="1">
        <f t="array" ref="V2021">_xlfn.IFS(Suoerstore_sales[[#This Row],[Discount]]&lt;=0.05,"0-5%",Suoerstore_sales[[#This Row],[Discount]]&lt;=0.1,"5-10%",Suoerstore_sales[[#This Row],[Discount]]&lt;=0.2,"10-20%",TRUE,"20%+")</f>
        <v>0-5%</v>
      </c>
      <c r="W2021">
        <f>YEAR(Suoerstore_sales[[#This Row],[Order Date]])</f>
        <v>2015</v>
      </c>
      <c r="X2021" t="str">
        <f>"Q"&amp;ROUNDUP(MONTH(Suoerstore_sales[[#This Row],[Order Date]])/3,0)</f>
        <v>Q1</v>
      </c>
      <c r="Y2021">
        <f>MONTH(Suoerstore_sales[[#This Row],[Order Date]])</f>
        <v>3</v>
      </c>
    </row>
    <row r="2022" spans="1:25" x14ac:dyDescent="0.2">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t="str" cm="1">
        <f t="array" ref="V2022">_xlfn.IFS(Suoerstore_sales[[#This Row],[Discount]]&lt;=0.05,"0-5%",Suoerstore_sales[[#This Row],[Discount]]&lt;=0.1,"5-10%",Suoerstore_sales[[#This Row],[Discount]]&lt;=0.2,"10-20%",TRUE,"20%+")</f>
        <v>0-5%</v>
      </c>
      <c r="W2022">
        <f>YEAR(Suoerstore_sales[[#This Row],[Order Date]])</f>
        <v>2016</v>
      </c>
      <c r="X2022" t="str">
        <f>"Q"&amp;ROUNDUP(MONTH(Suoerstore_sales[[#This Row],[Order Date]])/3,0)</f>
        <v>Q3</v>
      </c>
      <c r="Y2022">
        <f>MONTH(Suoerstore_sales[[#This Row],[Order Date]])</f>
        <v>9</v>
      </c>
    </row>
    <row r="2023" spans="1:25" x14ac:dyDescent="0.2">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t="str" cm="1">
        <f t="array" ref="V2023">_xlfn.IFS(Suoerstore_sales[[#This Row],[Discount]]&lt;=0.05,"0-5%",Suoerstore_sales[[#This Row],[Discount]]&lt;=0.1,"5-10%",Suoerstore_sales[[#This Row],[Discount]]&lt;=0.2,"10-20%",TRUE,"20%+")</f>
        <v>0-5%</v>
      </c>
      <c r="W2023">
        <f>YEAR(Suoerstore_sales[[#This Row],[Order Date]])</f>
        <v>2016</v>
      </c>
      <c r="X2023" t="str">
        <f>"Q"&amp;ROUNDUP(MONTH(Suoerstore_sales[[#This Row],[Order Date]])/3,0)</f>
        <v>Q3</v>
      </c>
      <c r="Y2023">
        <f>MONTH(Suoerstore_sales[[#This Row],[Order Date]])</f>
        <v>9</v>
      </c>
    </row>
    <row r="2024" spans="1:25" x14ac:dyDescent="0.2">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t="str" cm="1">
        <f t="array" ref="V2024">_xlfn.IFS(Suoerstore_sales[[#This Row],[Discount]]&lt;=0.05,"0-5%",Suoerstore_sales[[#This Row],[Discount]]&lt;=0.1,"5-10%",Suoerstore_sales[[#This Row],[Discount]]&lt;=0.2,"10-20%",TRUE,"20%+")</f>
        <v>0-5%</v>
      </c>
      <c r="W2024">
        <f>YEAR(Suoerstore_sales[[#This Row],[Order Date]])</f>
        <v>2016</v>
      </c>
      <c r="X2024" t="str">
        <f>"Q"&amp;ROUNDUP(MONTH(Suoerstore_sales[[#This Row],[Order Date]])/3,0)</f>
        <v>Q3</v>
      </c>
      <c r="Y2024">
        <f>MONTH(Suoerstore_sales[[#This Row],[Order Date]])</f>
        <v>9</v>
      </c>
    </row>
    <row r="2025" spans="1:25" x14ac:dyDescent="0.2">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t="str" cm="1">
        <f t="array" ref="V2025">_xlfn.IFS(Suoerstore_sales[[#This Row],[Discount]]&lt;=0.05,"0-5%",Suoerstore_sales[[#This Row],[Discount]]&lt;=0.1,"5-10%",Suoerstore_sales[[#This Row],[Discount]]&lt;=0.2,"10-20%",TRUE,"20%+")</f>
        <v>0-5%</v>
      </c>
      <c r="W2025">
        <f>YEAR(Suoerstore_sales[[#This Row],[Order Date]])</f>
        <v>2016</v>
      </c>
      <c r="X2025" t="str">
        <f>"Q"&amp;ROUNDUP(MONTH(Suoerstore_sales[[#This Row],[Order Date]])/3,0)</f>
        <v>Q3</v>
      </c>
      <c r="Y2025">
        <f>MONTH(Suoerstore_sales[[#This Row],[Order Date]])</f>
        <v>9</v>
      </c>
    </row>
    <row r="2026" spans="1:25" x14ac:dyDescent="0.2">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t="str" cm="1">
        <f t="array" ref="V2026">_xlfn.IFS(Suoerstore_sales[[#This Row],[Discount]]&lt;=0.05,"0-5%",Suoerstore_sales[[#This Row],[Discount]]&lt;=0.1,"5-10%",Suoerstore_sales[[#This Row],[Discount]]&lt;=0.2,"10-20%",TRUE,"20%+")</f>
        <v>10-20%</v>
      </c>
      <c r="W2026">
        <f>YEAR(Suoerstore_sales[[#This Row],[Order Date]])</f>
        <v>2017</v>
      </c>
      <c r="X2026" t="str">
        <f>"Q"&amp;ROUNDUP(MONTH(Suoerstore_sales[[#This Row],[Order Date]])/3,0)</f>
        <v>Q3</v>
      </c>
      <c r="Y2026">
        <f>MONTH(Suoerstore_sales[[#This Row],[Order Date]])</f>
        <v>8</v>
      </c>
    </row>
    <row r="2027" spans="1:25" x14ac:dyDescent="0.2">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t="str" cm="1">
        <f t="array" ref="V2027">_xlfn.IFS(Suoerstore_sales[[#This Row],[Discount]]&lt;=0.05,"0-5%",Suoerstore_sales[[#This Row],[Discount]]&lt;=0.1,"5-10%",Suoerstore_sales[[#This Row],[Discount]]&lt;=0.2,"10-20%",TRUE,"20%+")</f>
        <v>0-5%</v>
      </c>
      <c r="W2027">
        <f>YEAR(Suoerstore_sales[[#This Row],[Order Date]])</f>
        <v>2015</v>
      </c>
      <c r="X2027" t="str">
        <f>"Q"&amp;ROUNDUP(MONTH(Suoerstore_sales[[#This Row],[Order Date]])/3,0)</f>
        <v>Q1</v>
      </c>
      <c r="Y2027">
        <f>MONTH(Suoerstore_sales[[#This Row],[Order Date]])</f>
        <v>3</v>
      </c>
    </row>
    <row r="2028" spans="1:25" x14ac:dyDescent="0.2">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t="str" cm="1">
        <f t="array" ref="V2028">_xlfn.IFS(Suoerstore_sales[[#This Row],[Discount]]&lt;=0.05,"0-5%",Suoerstore_sales[[#This Row],[Discount]]&lt;=0.1,"5-10%",Suoerstore_sales[[#This Row],[Discount]]&lt;=0.2,"10-20%",TRUE,"20%+")</f>
        <v>10-20%</v>
      </c>
      <c r="W2028">
        <f>YEAR(Suoerstore_sales[[#This Row],[Order Date]])</f>
        <v>2016</v>
      </c>
      <c r="X2028" t="str">
        <f>"Q"&amp;ROUNDUP(MONTH(Suoerstore_sales[[#This Row],[Order Date]])/3,0)</f>
        <v>Q3</v>
      </c>
      <c r="Y2028">
        <f>MONTH(Suoerstore_sales[[#This Row],[Order Date]])</f>
        <v>9</v>
      </c>
    </row>
    <row r="2029" spans="1:25" x14ac:dyDescent="0.2">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t="str" cm="1">
        <f t="array" ref="V2029">_xlfn.IFS(Suoerstore_sales[[#This Row],[Discount]]&lt;=0.05,"0-5%",Suoerstore_sales[[#This Row],[Discount]]&lt;=0.1,"5-10%",Suoerstore_sales[[#This Row],[Discount]]&lt;=0.2,"10-20%",TRUE,"20%+")</f>
        <v>10-20%</v>
      </c>
      <c r="W2029">
        <f>YEAR(Suoerstore_sales[[#This Row],[Order Date]])</f>
        <v>2016</v>
      </c>
      <c r="X2029" t="str">
        <f>"Q"&amp;ROUNDUP(MONTH(Suoerstore_sales[[#This Row],[Order Date]])/3,0)</f>
        <v>Q3</v>
      </c>
      <c r="Y2029">
        <f>MONTH(Suoerstore_sales[[#This Row],[Order Date]])</f>
        <v>9</v>
      </c>
    </row>
    <row r="2030" spans="1:25" x14ac:dyDescent="0.2">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t="str" cm="1">
        <f t="array" ref="V2030">_xlfn.IFS(Suoerstore_sales[[#This Row],[Discount]]&lt;=0.05,"0-5%",Suoerstore_sales[[#This Row],[Discount]]&lt;=0.1,"5-10%",Suoerstore_sales[[#This Row],[Discount]]&lt;=0.2,"10-20%",TRUE,"20%+")</f>
        <v>0-5%</v>
      </c>
      <c r="W2030">
        <f>YEAR(Suoerstore_sales[[#This Row],[Order Date]])</f>
        <v>2015</v>
      </c>
      <c r="X2030" t="str">
        <f>"Q"&amp;ROUNDUP(MONTH(Suoerstore_sales[[#This Row],[Order Date]])/3,0)</f>
        <v>Q4</v>
      </c>
      <c r="Y2030">
        <f>MONTH(Suoerstore_sales[[#This Row],[Order Date]])</f>
        <v>11</v>
      </c>
    </row>
    <row r="2031" spans="1:25" x14ac:dyDescent="0.2">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t="str" cm="1">
        <f t="array" ref="V2031">_xlfn.IFS(Suoerstore_sales[[#This Row],[Discount]]&lt;=0.05,"0-5%",Suoerstore_sales[[#This Row],[Discount]]&lt;=0.1,"5-10%",Suoerstore_sales[[#This Row],[Discount]]&lt;=0.2,"10-20%",TRUE,"20%+")</f>
        <v>0-5%</v>
      </c>
      <c r="W2031">
        <f>YEAR(Suoerstore_sales[[#This Row],[Order Date]])</f>
        <v>2015</v>
      </c>
      <c r="X2031" t="str">
        <f>"Q"&amp;ROUNDUP(MONTH(Suoerstore_sales[[#This Row],[Order Date]])/3,0)</f>
        <v>Q4</v>
      </c>
      <c r="Y2031">
        <f>MONTH(Suoerstore_sales[[#This Row],[Order Date]])</f>
        <v>11</v>
      </c>
    </row>
    <row r="2032" spans="1:25" x14ac:dyDescent="0.2">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t="str" cm="1">
        <f t="array" ref="V2032">_xlfn.IFS(Suoerstore_sales[[#This Row],[Discount]]&lt;=0.05,"0-5%",Suoerstore_sales[[#This Row],[Discount]]&lt;=0.1,"5-10%",Suoerstore_sales[[#This Row],[Discount]]&lt;=0.2,"10-20%",TRUE,"20%+")</f>
        <v>0-5%</v>
      </c>
      <c r="W2032">
        <f>YEAR(Suoerstore_sales[[#This Row],[Order Date]])</f>
        <v>2015</v>
      </c>
      <c r="X2032" t="str">
        <f>"Q"&amp;ROUNDUP(MONTH(Suoerstore_sales[[#This Row],[Order Date]])/3,0)</f>
        <v>Q4</v>
      </c>
      <c r="Y2032">
        <f>MONTH(Suoerstore_sales[[#This Row],[Order Date]])</f>
        <v>11</v>
      </c>
    </row>
    <row r="2033" spans="1:25" x14ac:dyDescent="0.2">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t="str" cm="1">
        <f t="array" ref="V2033">_xlfn.IFS(Suoerstore_sales[[#This Row],[Discount]]&lt;=0.05,"0-5%",Suoerstore_sales[[#This Row],[Discount]]&lt;=0.1,"5-10%",Suoerstore_sales[[#This Row],[Discount]]&lt;=0.2,"10-20%",TRUE,"20%+")</f>
        <v>0-5%</v>
      </c>
      <c r="W2033">
        <f>YEAR(Suoerstore_sales[[#This Row],[Order Date]])</f>
        <v>2015</v>
      </c>
      <c r="X2033" t="str">
        <f>"Q"&amp;ROUNDUP(MONTH(Suoerstore_sales[[#This Row],[Order Date]])/3,0)</f>
        <v>Q4</v>
      </c>
      <c r="Y2033">
        <f>MONTH(Suoerstore_sales[[#This Row],[Order Date]])</f>
        <v>11</v>
      </c>
    </row>
    <row r="2034" spans="1:25" x14ac:dyDescent="0.2">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t="str" cm="1">
        <f t="array" ref="V2034">_xlfn.IFS(Suoerstore_sales[[#This Row],[Discount]]&lt;=0.05,"0-5%",Suoerstore_sales[[#This Row],[Discount]]&lt;=0.1,"5-10%",Suoerstore_sales[[#This Row],[Discount]]&lt;=0.2,"10-20%",TRUE,"20%+")</f>
        <v>10-20%</v>
      </c>
      <c r="W2034">
        <f>YEAR(Suoerstore_sales[[#This Row],[Order Date]])</f>
        <v>2016</v>
      </c>
      <c r="X2034" t="str">
        <f>"Q"&amp;ROUNDUP(MONTH(Suoerstore_sales[[#This Row],[Order Date]])/3,0)</f>
        <v>Q4</v>
      </c>
      <c r="Y2034">
        <f>MONTH(Suoerstore_sales[[#This Row],[Order Date]])</f>
        <v>12</v>
      </c>
    </row>
    <row r="2035" spans="1:25" x14ac:dyDescent="0.2">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t="str" cm="1">
        <f t="array" ref="V2035">_xlfn.IFS(Suoerstore_sales[[#This Row],[Discount]]&lt;=0.05,"0-5%",Suoerstore_sales[[#This Row],[Discount]]&lt;=0.1,"5-10%",Suoerstore_sales[[#This Row],[Discount]]&lt;=0.2,"10-20%",TRUE,"20%+")</f>
        <v>10-20%</v>
      </c>
      <c r="W2035">
        <f>YEAR(Suoerstore_sales[[#This Row],[Order Date]])</f>
        <v>2016</v>
      </c>
      <c r="X2035" t="str">
        <f>"Q"&amp;ROUNDUP(MONTH(Suoerstore_sales[[#This Row],[Order Date]])/3,0)</f>
        <v>Q4</v>
      </c>
      <c r="Y2035">
        <f>MONTH(Suoerstore_sales[[#This Row],[Order Date]])</f>
        <v>12</v>
      </c>
    </row>
    <row r="2036" spans="1:25" x14ac:dyDescent="0.2">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t="str" cm="1">
        <f t="array" ref="V2036">_xlfn.IFS(Suoerstore_sales[[#This Row],[Discount]]&lt;=0.05,"0-5%",Suoerstore_sales[[#This Row],[Discount]]&lt;=0.1,"5-10%",Suoerstore_sales[[#This Row],[Discount]]&lt;=0.2,"10-20%",TRUE,"20%+")</f>
        <v>0-5%</v>
      </c>
      <c r="W2036">
        <f>YEAR(Suoerstore_sales[[#This Row],[Order Date]])</f>
        <v>2017</v>
      </c>
      <c r="X2036" t="str">
        <f>"Q"&amp;ROUNDUP(MONTH(Suoerstore_sales[[#This Row],[Order Date]])/3,0)</f>
        <v>Q3</v>
      </c>
      <c r="Y2036">
        <f>MONTH(Suoerstore_sales[[#This Row],[Order Date]])</f>
        <v>9</v>
      </c>
    </row>
    <row r="2037" spans="1:25" x14ac:dyDescent="0.2">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t="str" cm="1">
        <f t="array" ref="V2037">_xlfn.IFS(Suoerstore_sales[[#This Row],[Discount]]&lt;=0.05,"0-5%",Suoerstore_sales[[#This Row],[Discount]]&lt;=0.1,"5-10%",Suoerstore_sales[[#This Row],[Discount]]&lt;=0.2,"10-20%",TRUE,"20%+")</f>
        <v>0-5%</v>
      </c>
      <c r="W2037">
        <f>YEAR(Suoerstore_sales[[#This Row],[Order Date]])</f>
        <v>2017</v>
      </c>
      <c r="X2037" t="str">
        <f>"Q"&amp;ROUNDUP(MONTH(Suoerstore_sales[[#This Row],[Order Date]])/3,0)</f>
        <v>Q3</v>
      </c>
      <c r="Y2037">
        <f>MONTH(Suoerstore_sales[[#This Row],[Order Date]])</f>
        <v>9</v>
      </c>
    </row>
    <row r="2038" spans="1:25" x14ac:dyDescent="0.2">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t="str" cm="1">
        <f t="array" ref="V2038">_xlfn.IFS(Suoerstore_sales[[#This Row],[Discount]]&lt;=0.05,"0-5%",Suoerstore_sales[[#This Row],[Discount]]&lt;=0.1,"5-10%",Suoerstore_sales[[#This Row],[Discount]]&lt;=0.2,"10-20%",TRUE,"20%+")</f>
        <v>0-5%</v>
      </c>
      <c r="W2038">
        <f>YEAR(Suoerstore_sales[[#This Row],[Order Date]])</f>
        <v>2015</v>
      </c>
      <c r="X2038" t="str">
        <f>"Q"&amp;ROUNDUP(MONTH(Suoerstore_sales[[#This Row],[Order Date]])/3,0)</f>
        <v>Q1</v>
      </c>
      <c r="Y2038">
        <f>MONTH(Suoerstore_sales[[#This Row],[Order Date]])</f>
        <v>1</v>
      </c>
    </row>
    <row r="2039" spans="1:25" x14ac:dyDescent="0.2">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t="str" cm="1">
        <f t="array" ref="V2039">_xlfn.IFS(Suoerstore_sales[[#This Row],[Discount]]&lt;=0.05,"0-5%",Suoerstore_sales[[#This Row],[Discount]]&lt;=0.1,"5-10%",Suoerstore_sales[[#This Row],[Discount]]&lt;=0.2,"10-20%",TRUE,"20%+")</f>
        <v>0-5%</v>
      </c>
      <c r="W2039">
        <f>YEAR(Suoerstore_sales[[#This Row],[Order Date]])</f>
        <v>2015</v>
      </c>
      <c r="X2039" t="str">
        <f>"Q"&amp;ROUNDUP(MONTH(Suoerstore_sales[[#This Row],[Order Date]])/3,0)</f>
        <v>Q1</v>
      </c>
      <c r="Y2039">
        <f>MONTH(Suoerstore_sales[[#This Row],[Order Date]])</f>
        <v>1</v>
      </c>
    </row>
    <row r="2040" spans="1:25" x14ac:dyDescent="0.2">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t="str" cm="1">
        <f t="array" ref="V2040">_xlfn.IFS(Suoerstore_sales[[#This Row],[Discount]]&lt;=0.05,"0-5%",Suoerstore_sales[[#This Row],[Discount]]&lt;=0.1,"5-10%",Suoerstore_sales[[#This Row],[Discount]]&lt;=0.2,"10-20%",TRUE,"20%+")</f>
        <v>10-20%</v>
      </c>
      <c r="W2040">
        <f>YEAR(Suoerstore_sales[[#This Row],[Order Date]])</f>
        <v>2015</v>
      </c>
      <c r="X2040" t="str">
        <f>"Q"&amp;ROUNDUP(MONTH(Suoerstore_sales[[#This Row],[Order Date]])/3,0)</f>
        <v>Q2</v>
      </c>
      <c r="Y2040">
        <f>MONTH(Suoerstore_sales[[#This Row],[Order Date]])</f>
        <v>6</v>
      </c>
    </row>
    <row r="2041" spans="1:25" x14ac:dyDescent="0.2">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t="str" cm="1">
        <f t="array" ref="V2041">_xlfn.IFS(Suoerstore_sales[[#This Row],[Discount]]&lt;=0.05,"0-5%",Suoerstore_sales[[#This Row],[Discount]]&lt;=0.1,"5-10%",Suoerstore_sales[[#This Row],[Discount]]&lt;=0.2,"10-20%",TRUE,"20%+")</f>
        <v>20%+</v>
      </c>
      <c r="W2041">
        <f>YEAR(Suoerstore_sales[[#This Row],[Order Date]])</f>
        <v>2015</v>
      </c>
      <c r="X2041" t="str">
        <f>"Q"&amp;ROUNDUP(MONTH(Suoerstore_sales[[#This Row],[Order Date]])/3,0)</f>
        <v>Q2</v>
      </c>
      <c r="Y2041">
        <f>MONTH(Suoerstore_sales[[#This Row],[Order Date]])</f>
        <v>6</v>
      </c>
    </row>
    <row r="2042" spans="1:25" x14ac:dyDescent="0.2">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t="str" cm="1">
        <f t="array" ref="V2042">_xlfn.IFS(Suoerstore_sales[[#This Row],[Discount]]&lt;=0.05,"0-5%",Suoerstore_sales[[#This Row],[Discount]]&lt;=0.1,"5-10%",Suoerstore_sales[[#This Row],[Discount]]&lt;=0.2,"10-20%",TRUE,"20%+")</f>
        <v>20%+</v>
      </c>
      <c r="W2042">
        <f>YEAR(Suoerstore_sales[[#This Row],[Order Date]])</f>
        <v>2015</v>
      </c>
      <c r="X2042" t="str">
        <f>"Q"&amp;ROUNDUP(MONTH(Suoerstore_sales[[#This Row],[Order Date]])/3,0)</f>
        <v>Q2</v>
      </c>
      <c r="Y2042">
        <f>MONTH(Suoerstore_sales[[#This Row],[Order Date]])</f>
        <v>6</v>
      </c>
    </row>
    <row r="2043" spans="1:25" x14ac:dyDescent="0.2">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t="str" cm="1">
        <f t="array" ref="V2043">_xlfn.IFS(Suoerstore_sales[[#This Row],[Discount]]&lt;=0.05,"0-5%",Suoerstore_sales[[#This Row],[Discount]]&lt;=0.1,"5-10%",Suoerstore_sales[[#This Row],[Discount]]&lt;=0.2,"10-20%",TRUE,"20%+")</f>
        <v>10-20%</v>
      </c>
      <c r="W2043">
        <f>YEAR(Suoerstore_sales[[#This Row],[Order Date]])</f>
        <v>2015</v>
      </c>
      <c r="X2043" t="str">
        <f>"Q"&amp;ROUNDUP(MONTH(Suoerstore_sales[[#This Row],[Order Date]])/3,0)</f>
        <v>Q2</v>
      </c>
      <c r="Y2043">
        <f>MONTH(Suoerstore_sales[[#This Row],[Order Date]])</f>
        <v>6</v>
      </c>
    </row>
    <row r="2044" spans="1:25" x14ac:dyDescent="0.2">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t="str" cm="1">
        <f t="array" ref="V2044">_xlfn.IFS(Suoerstore_sales[[#This Row],[Discount]]&lt;=0.05,"0-5%",Suoerstore_sales[[#This Row],[Discount]]&lt;=0.1,"5-10%",Suoerstore_sales[[#This Row],[Discount]]&lt;=0.2,"10-20%",TRUE,"20%+")</f>
        <v>10-20%</v>
      </c>
      <c r="W2044">
        <f>YEAR(Suoerstore_sales[[#This Row],[Order Date]])</f>
        <v>2015</v>
      </c>
      <c r="X2044" t="str">
        <f>"Q"&amp;ROUNDUP(MONTH(Suoerstore_sales[[#This Row],[Order Date]])/3,0)</f>
        <v>Q4</v>
      </c>
      <c r="Y2044">
        <f>MONTH(Suoerstore_sales[[#This Row],[Order Date]])</f>
        <v>10</v>
      </c>
    </row>
    <row r="2045" spans="1:25" x14ac:dyDescent="0.2">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t="str" cm="1">
        <f t="array" ref="V2045">_xlfn.IFS(Suoerstore_sales[[#This Row],[Discount]]&lt;=0.05,"0-5%",Suoerstore_sales[[#This Row],[Discount]]&lt;=0.1,"5-10%",Suoerstore_sales[[#This Row],[Discount]]&lt;=0.2,"10-20%",TRUE,"20%+")</f>
        <v>10-20%</v>
      </c>
      <c r="W2045">
        <f>YEAR(Suoerstore_sales[[#This Row],[Order Date]])</f>
        <v>2017</v>
      </c>
      <c r="X2045" t="str">
        <f>"Q"&amp;ROUNDUP(MONTH(Suoerstore_sales[[#This Row],[Order Date]])/3,0)</f>
        <v>Q4</v>
      </c>
      <c r="Y2045">
        <f>MONTH(Suoerstore_sales[[#This Row],[Order Date]])</f>
        <v>11</v>
      </c>
    </row>
    <row r="2046" spans="1:25" x14ac:dyDescent="0.2">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t="str" cm="1">
        <f t="array" ref="V2046">_xlfn.IFS(Suoerstore_sales[[#This Row],[Discount]]&lt;=0.05,"0-5%",Suoerstore_sales[[#This Row],[Discount]]&lt;=0.1,"5-10%",Suoerstore_sales[[#This Row],[Discount]]&lt;=0.2,"10-20%",TRUE,"20%+")</f>
        <v>10-20%</v>
      </c>
      <c r="W2046">
        <f>YEAR(Suoerstore_sales[[#This Row],[Order Date]])</f>
        <v>2014</v>
      </c>
      <c r="X2046" t="str">
        <f>"Q"&amp;ROUNDUP(MONTH(Suoerstore_sales[[#This Row],[Order Date]])/3,0)</f>
        <v>Q3</v>
      </c>
      <c r="Y2046">
        <f>MONTH(Suoerstore_sales[[#This Row],[Order Date]])</f>
        <v>8</v>
      </c>
    </row>
    <row r="2047" spans="1:25" x14ac:dyDescent="0.2">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t="str" cm="1">
        <f t="array" ref="V2047">_xlfn.IFS(Suoerstore_sales[[#This Row],[Discount]]&lt;=0.05,"0-5%",Suoerstore_sales[[#This Row],[Discount]]&lt;=0.1,"5-10%",Suoerstore_sales[[#This Row],[Discount]]&lt;=0.2,"10-20%",TRUE,"20%+")</f>
        <v>0-5%</v>
      </c>
      <c r="W2047">
        <f>YEAR(Suoerstore_sales[[#This Row],[Order Date]])</f>
        <v>2016</v>
      </c>
      <c r="X2047" t="str">
        <f>"Q"&amp;ROUNDUP(MONTH(Suoerstore_sales[[#This Row],[Order Date]])/3,0)</f>
        <v>Q3</v>
      </c>
      <c r="Y2047">
        <f>MONTH(Suoerstore_sales[[#This Row],[Order Date]])</f>
        <v>7</v>
      </c>
    </row>
    <row r="2048" spans="1:25" x14ac:dyDescent="0.2">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t="str" cm="1">
        <f t="array" ref="V2048">_xlfn.IFS(Suoerstore_sales[[#This Row],[Discount]]&lt;=0.05,"0-5%",Suoerstore_sales[[#This Row],[Discount]]&lt;=0.1,"5-10%",Suoerstore_sales[[#This Row],[Discount]]&lt;=0.2,"10-20%",TRUE,"20%+")</f>
        <v>0-5%</v>
      </c>
      <c r="W2048">
        <f>YEAR(Suoerstore_sales[[#This Row],[Order Date]])</f>
        <v>2016</v>
      </c>
      <c r="X2048" t="str">
        <f>"Q"&amp;ROUNDUP(MONTH(Suoerstore_sales[[#This Row],[Order Date]])/3,0)</f>
        <v>Q3</v>
      </c>
      <c r="Y2048">
        <f>MONTH(Suoerstore_sales[[#This Row],[Order Date]])</f>
        <v>7</v>
      </c>
    </row>
    <row r="2049" spans="1:25" x14ac:dyDescent="0.2">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t="str" cm="1">
        <f t="array" ref="V2049">_xlfn.IFS(Suoerstore_sales[[#This Row],[Discount]]&lt;=0.05,"0-5%",Suoerstore_sales[[#This Row],[Discount]]&lt;=0.1,"5-10%",Suoerstore_sales[[#This Row],[Discount]]&lt;=0.2,"10-20%",TRUE,"20%+")</f>
        <v>0-5%</v>
      </c>
      <c r="W2049">
        <f>YEAR(Suoerstore_sales[[#This Row],[Order Date]])</f>
        <v>2016</v>
      </c>
      <c r="X2049" t="str">
        <f>"Q"&amp;ROUNDUP(MONTH(Suoerstore_sales[[#This Row],[Order Date]])/3,0)</f>
        <v>Q3</v>
      </c>
      <c r="Y2049">
        <f>MONTH(Suoerstore_sales[[#This Row],[Order Date]])</f>
        <v>7</v>
      </c>
    </row>
    <row r="2050" spans="1:25" x14ac:dyDescent="0.2">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t="str" cm="1">
        <f t="array" ref="V2050">_xlfn.IFS(Suoerstore_sales[[#This Row],[Discount]]&lt;=0.05,"0-5%",Suoerstore_sales[[#This Row],[Discount]]&lt;=0.1,"5-10%",Suoerstore_sales[[#This Row],[Discount]]&lt;=0.2,"10-20%",TRUE,"20%+")</f>
        <v>10-20%</v>
      </c>
      <c r="W2050">
        <f>YEAR(Suoerstore_sales[[#This Row],[Order Date]])</f>
        <v>2015</v>
      </c>
      <c r="X2050" t="str">
        <f>"Q"&amp;ROUNDUP(MONTH(Suoerstore_sales[[#This Row],[Order Date]])/3,0)</f>
        <v>Q3</v>
      </c>
      <c r="Y2050">
        <f>MONTH(Suoerstore_sales[[#This Row],[Order Date]])</f>
        <v>7</v>
      </c>
    </row>
    <row r="2051" spans="1:25" x14ac:dyDescent="0.2">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t="str" cm="1">
        <f t="array" ref="V2051">_xlfn.IFS(Suoerstore_sales[[#This Row],[Discount]]&lt;=0.05,"0-5%",Suoerstore_sales[[#This Row],[Discount]]&lt;=0.1,"5-10%",Suoerstore_sales[[#This Row],[Discount]]&lt;=0.2,"10-20%",TRUE,"20%+")</f>
        <v>20%+</v>
      </c>
      <c r="W2051">
        <f>YEAR(Suoerstore_sales[[#This Row],[Order Date]])</f>
        <v>2015</v>
      </c>
      <c r="X2051" t="str">
        <f>"Q"&amp;ROUNDUP(MONTH(Suoerstore_sales[[#This Row],[Order Date]])/3,0)</f>
        <v>Q3</v>
      </c>
      <c r="Y2051">
        <f>MONTH(Suoerstore_sales[[#This Row],[Order Date]])</f>
        <v>7</v>
      </c>
    </row>
    <row r="2052" spans="1:25" x14ac:dyDescent="0.2">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t="str" cm="1">
        <f t="array" ref="V2052">_xlfn.IFS(Suoerstore_sales[[#This Row],[Discount]]&lt;=0.05,"0-5%",Suoerstore_sales[[#This Row],[Discount]]&lt;=0.1,"5-10%",Suoerstore_sales[[#This Row],[Discount]]&lt;=0.2,"10-20%",TRUE,"20%+")</f>
        <v>20%+</v>
      </c>
      <c r="W2052">
        <f>YEAR(Suoerstore_sales[[#This Row],[Order Date]])</f>
        <v>2015</v>
      </c>
      <c r="X2052" t="str">
        <f>"Q"&amp;ROUNDUP(MONTH(Suoerstore_sales[[#This Row],[Order Date]])/3,0)</f>
        <v>Q3</v>
      </c>
      <c r="Y2052">
        <f>MONTH(Suoerstore_sales[[#This Row],[Order Date]])</f>
        <v>7</v>
      </c>
    </row>
    <row r="2053" spans="1:25" x14ac:dyDescent="0.2">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t="str" cm="1">
        <f t="array" ref="V2053">_xlfn.IFS(Suoerstore_sales[[#This Row],[Discount]]&lt;=0.05,"0-5%",Suoerstore_sales[[#This Row],[Discount]]&lt;=0.1,"5-10%",Suoerstore_sales[[#This Row],[Discount]]&lt;=0.2,"10-20%",TRUE,"20%+")</f>
        <v>20%+</v>
      </c>
      <c r="W2053">
        <f>YEAR(Suoerstore_sales[[#This Row],[Order Date]])</f>
        <v>2015</v>
      </c>
      <c r="X2053" t="str">
        <f>"Q"&amp;ROUNDUP(MONTH(Suoerstore_sales[[#This Row],[Order Date]])/3,0)</f>
        <v>Q3</v>
      </c>
      <c r="Y2053">
        <f>MONTH(Suoerstore_sales[[#This Row],[Order Date]])</f>
        <v>7</v>
      </c>
    </row>
    <row r="2054" spans="1:25" x14ac:dyDescent="0.2">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t="str" cm="1">
        <f t="array" ref="V2054">_xlfn.IFS(Suoerstore_sales[[#This Row],[Discount]]&lt;=0.05,"0-5%",Suoerstore_sales[[#This Row],[Discount]]&lt;=0.1,"5-10%",Suoerstore_sales[[#This Row],[Discount]]&lt;=0.2,"10-20%",TRUE,"20%+")</f>
        <v>10-20%</v>
      </c>
      <c r="W2054">
        <f>YEAR(Suoerstore_sales[[#This Row],[Order Date]])</f>
        <v>2015</v>
      </c>
      <c r="X2054" t="str">
        <f>"Q"&amp;ROUNDUP(MONTH(Suoerstore_sales[[#This Row],[Order Date]])/3,0)</f>
        <v>Q3</v>
      </c>
      <c r="Y2054">
        <f>MONTH(Suoerstore_sales[[#This Row],[Order Date]])</f>
        <v>7</v>
      </c>
    </row>
    <row r="2055" spans="1:25" x14ac:dyDescent="0.2">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t="str" cm="1">
        <f t="array" ref="V2055">_xlfn.IFS(Suoerstore_sales[[#This Row],[Discount]]&lt;=0.05,"0-5%",Suoerstore_sales[[#This Row],[Discount]]&lt;=0.1,"5-10%",Suoerstore_sales[[#This Row],[Discount]]&lt;=0.2,"10-20%",TRUE,"20%+")</f>
        <v>10-20%</v>
      </c>
      <c r="W2055">
        <f>YEAR(Suoerstore_sales[[#This Row],[Order Date]])</f>
        <v>2015</v>
      </c>
      <c r="X2055" t="str">
        <f>"Q"&amp;ROUNDUP(MONTH(Suoerstore_sales[[#This Row],[Order Date]])/3,0)</f>
        <v>Q3</v>
      </c>
      <c r="Y2055">
        <f>MONTH(Suoerstore_sales[[#This Row],[Order Date]])</f>
        <v>7</v>
      </c>
    </row>
    <row r="2056" spans="1:25" x14ac:dyDescent="0.2">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t="str" cm="1">
        <f t="array" ref="V2056">_xlfn.IFS(Suoerstore_sales[[#This Row],[Discount]]&lt;=0.05,"0-5%",Suoerstore_sales[[#This Row],[Discount]]&lt;=0.1,"5-10%",Suoerstore_sales[[#This Row],[Discount]]&lt;=0.2,"10-20%",TRUE,"20%+")</f>
        <v>0-5%</v>
      </c>
      <c r="W2056">
        <f>YEAR(Suoerstore_sales[[#This Row],[Order Date]])</f>
        <v>2016</v>
      </c>
      <c r="X2056" t="str">
        <f>"Q"&amp;ROUNDUP(MONTH(Suoerstore_sales[[#This Row],[Order Date]])/3,0)</f>
        <v>Q4</v>
      </c>
      <c r="Y2056">
        <f>MONTH(Suoerstore_sales[[#This Row],[Order Date]])</f>
        <v>12</v>
      </c>
    </row>
    <row r="2057" spans="1:25" x14ac:dyDescent="0.2">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t="str" cm="1">
        <f t="array" ref="V2057">_xlfn.IFS(Suoerstore_sales[[#This Row],[Discount]]&lt;=0.05,"0-5%",Suoerstore_sales[[#This Row],[Discount]]&lt;=0.1,"5-10%",Suoerstore_sales[[#This Row],[Discount]]&lt;=0.2,"10-20%",TRUE,"20%+")</f>
        <v>0-5%</v>
      </c>
      <c r="W2057">
        <f>YEAR(Suoerstore_sales[[#This Row],[Order Date]])</f>
        <v>2017</v>
      </c>
      <c r="X2057" t="str">
        <f>"Q"&amp;ROUNDUP(MONTH(Suoerstore_sales[[#This Row],[Order Date]])/3,0)</f>
        <v>Q4</v>
      </c>
      <c r="Y2057">
        <f>MONTH(Suoerstore_sales[[#This Row],[Order Date]])</f>
        <v>12</v>
      </c>
    </row>
    <row r="2058" spans="1:25" x14ac:dyDescent="0.2">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t="str" cm="1">
        <f t="array" ref="V2058">_xlfn.IFS(Suoerstore_sales[[#This Row],[Discount]]&lt;=0.05,"0-5%",Suoerstore_sales[[#This Row],[Discount]]&lt;=0.1,"5-10%",Suoerstore_sales[[#This Row],[Discount]]&lt;=0.2,"10-20%",TRUE,"20%+")</f>
        <v>0-5%</v>
      </c>
      <c r="W2058">
        <f>YEAR(Suoerstore_sales[[#This Row],[Order Date]])</f>
        <v>2017</v>
      </c>
      <c r="X2058" t="str">
        <f>"Q"&amp;ROUNDUP(MONTH(Suoerstore_sales[[#This Row],[Order Date]])/3,0)</f>
        <v>Q4</v>
      </c>
      <c r="Y2058">
        <f>MONTH(Suoerstore_sales[[#This Row],[Order Date]])</f>
        <v>12</v>
      </c>
    </row>
    <row r="2059" spans="1:25" x14ac:dyDescent="0.2">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t="str" cm="1">
        <f t="array" ref="V2059">_xlfn.IFS(Suoerstore_sales[[#This Row],[Discount]]&lt;=0.05,"0-5%",Suoerstore_sales[[#This Row],[Discount]]&lt;=0.1,"5-10%",Suoerstore_sales[[#This Row],[Discount]]&lt;=0.2,"10-20%",TRUE,"20%+")</f>
        <v>0-5%</v>
      </c>
      <c r="W2059">
        <f>YEAR(Suoerstore_sales[[#This Row],[Order Date]])</f>
        <v>2017</v>
      </c>
      <c r="X2059" t="str">
        <f>"Q"&amp;ROUNDUP(MONTH(Suoerstore_sales[[#This Row],[Order Date]])/3,0)</f>
        <v>Q4</v>
      </c>
      <c r="Y2059">
        <f>MONTH(Suoerstore_sales[[#This Row],[Order Date]])</f>
        <v>12</v>
      </c>
    </row>
    <row r="2060" spans="1:25" x14ac:dyDescent="0.2">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t="str" cm="1">
        <f t="array" ref="V2060">_xlfn.IFS(Suoerstore_sales[[#This Row],[Discount]]&lt;=0.05,"0-5%",Suoerstore_sales[[#This Row],[Discount]]&lt;=0.1,"5-10%",Suoerstore_sales[[#This Row],[Discount]]&lt;=0.2,"10-20%",TRUE,"20%+")</f>
        <v>0-5%</v>
      </c>
      <c r="W2060">
        <f>YEAR(Suoerstore_sales[[#This Row],[Order Date]])</f>
        <v>2017</v>
      </c>
      <c r="X2060" t="str">
        <f>"Q"&amp;ROUNDUP(MONTH(Suoerstore_sales[[#This Row],[Order Date]])/3,0)</f>
        <v>Q4</v>
      </c>
      <c r="Y2060">
        <f>MONTH(Suoerstore_sales[[#This Row],[Order Date]])</f>
        <v>12</v>
      </c>
    </row>
    <row r="2061" spans="1:25" x14ac:dyDescent="0.2">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t="str" cm="1">
        <f t="array" ref="V2061">_xlfn.IFS(Suoerstore_sales[[#This Row],[Discount]]&lt;=0.05,"0-5%",Suoerstore_sales[[#This Row],[Discount]]&lt;=0.1,"5-10%",Suoerstore_sales[[#This Row],[Discount]]&lt;=0.2,"10-20%",TRUE,"20%+")</f>
        <v>0-5%</v>
      </c>
      <c r="W2061">
        <f>YEAR(Suoerstore_sales[[#This Row],[Order Date]])</f>
        <v>2014</v>
      </c>
      <c r="X2061" t="str">
        <f>"Q"&amp;ROUNDUP(MONTH(Suoerstore_sales[[#This Row],[Order Date]])/3,0)</f>
        <v>Q4</v>
      </c>
      <c r="Y2061">
        <f>MONTH(Suoerstore_sales[[#This Row],[Order Date]])</f>
        <v>10</v>
      </c>
    </row>
    <row r="2062" spans="1:25" x14ac:dyDescent="0.2">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t="str" cm="1">
        <f t="array" ref="V2062">_xlfn.IFS(Suoerstore_sales[[#This Row],[Discount]]&lt;=0.05,"0-5%",Suoerstore_sales[[#This Row],[Discount]]&lt;=0.1,"5-10%",Suoerstore_sales[[#This Row],[Discount]]&lt;=0.2,"10-20%",TRUE,"20%+")</f>
        <v>0-5%</v>
      </c>
      <c r="W2062">
        <f>YEAR(Suoerstore_sales[[#This Row],[Order Date]])</f>
        <v>2014</v>
      </c>
      <c r="X2062" t="str">
        <f>"Q"&amp;ROUNDUP(MONTH(Suoerstore_sales[[#This Row],[Order Date]])/3,0)</f>
        <v>Q4</v>
      </c>
      <c r="Y2062">
        <f>MONTH(Suoerstore_sales[[#This Row],[Order Date]])</f>
        <v>10</v>
      </c>
    </row>
    <row r="2063" spans="1:25" x14ac:dyDescent="0.2">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t="str" cm="1">
        <f t="array" ref="V2063">_xlfn.IFS(Suoerstore_sales[[#This Row],[Discount]]&lt;=0.05,"0-5%",Suoerstore_sales[[#This Row],[Discount]]&lt;=0.1,"5-10%",Suoerstore_sales[[#This Row],[Discount]]&lt;=0.2,"10-20%",TRUE,"20%+")</f>
        <v>10-20%</v>
      </c>
      <c r="W2063">
        <f>YEAR(Suoerstore_sales[[#This Row],[Order Date]])</f>
        <v>2014</v>
      </c>
      <c r="X2063" t="str">
        <f>"Q"&amp;ROUNDUP(MONTH(Suoerstore_sales[[#This Row],[Order Date]])/3,0)</f>
        <v>Q4</v>
      </c>
      <c r="Y2063">
        <f>MONTH(Suoerstore_sales[[#This Row],[Order Date]])</f>
        <v>10</v>
      </c>
    </row>
    <row r="2064" spans="1:25" x14ac:dyDescent="0.2">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t="str" cm="1">
        <f t="array" ref="V2064">_xlfn.IFS(Suoerstore_sales[[#This Row],[Discount]]&lt;=0.05,"0-5%",Suoerstore_sales[[#This Row],[Discount]]&lt;=0.1,"5-10%",Suoerstore_sales[[#This Row],[Discount]]&lt;=0.2,"10-20%",TRUE,"20%+")</f>
        <v>0-5%</v>
      </c>
      <c r="W2064">
        <f>YEAR(Suoerstore_sales[[#This Row],[Order Date]])</f>
        <v>2014</v>
      </c>
      <c r="X2064" t="str">
        <f>"Q"&amp;ROUNDUP(MONTH(Suoerstore_sales[[#This Row],[Order Date]])/3,0)</f>
        <v>Q4</v>
      </c>
      <c r="Y2064">
        <f>MONTH(Suoerstore_sales[[#This Row],[Order Date]])</f>
        <v>10</v>
      </c>
    </row>
    <row r="2065" spans="1:25" x14ac:dyDescent="0.2">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t="str" cm="1">
        <f t="array" ref="V2065">_xlfn.IFS(Suoerstore_sales[[#This Row],[Discount]]&lt;=0.05,"0-5%",Suoerstore_sales[[#This Row],[Discount]]&lt;=0.1,"5-10%",Suoerstore_sales[[#This Row],[Discount]]&lt;=0.2,"10-20%",TRUE,"20%+")</f>
        <v>10-20%</v>
      </c>
      <c r="W2065">
        <f>YEAR(Suoerstore_sales[[#This Row],[Order Date]])</f>
        <v>2014</v>
      </c>
      <c r="X2065" t="str">
        <f>"Q"&amp;ROUNDUP(MONTH(Suoerstore_sales[[#This Row],[Order Date]])/3,0)</f>
        <v>Q4</v>
      </c>
      <c r="Y2065">
        <f>MONTH(Suoerstore_sales[[#This Row],[Order Date]])</f>
        <v>10</v>
      </c>
    </row>
    <row r="2066" spans="1:25" x14ac:dyDescent="0.2">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t="str" cm="1">
        <f t="array" ref="V2066">_xlfn.IFS(Suoerstore_sales[[#This Row],[Discount]]&lt;=0.05,"0-5%",Suoerstore_sales[[#This Row],[Discount]]&lt;=0.1,"5-10%",Suoerstore_sales[[#This Row],[Discount]]&lt;=0.2,"10-20%",TRUE,"20%+")</f>
        <v>0-5%</v>
      </c>
      <c r="W2066">
        <f>YEAR(Suoerstore_sales[[#This Row],[Order Date]])</f>
        <v>2014</v>
      </c>
      <c r="X2066" t="str">
        <f>"Q"&amp;ROUNDUP(MONTH(Suoerstore_sales[[#This Row],[Order Date]])/3,0)</f>
        <v>Q4</v>
      </c>
      <c r="Y2066">
        <f>MONTH(Suoerstore_sales[[#This Row],[Order Date]])</f>
        <v>10</v>
      </c>
    </row>
    <row r="2067" spans="1:25" x14ac:dyDescent="0.2">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t="str" cm="1">
        <f t="array" ref="V2067">_xlfn.IFS(Suoerstore_sales[[#This Row],[Discount]]&lt;=0.05,"0-5%",Suoerstore_sales[[#This Row],[Discount]]&lt;=0.1,"5-10%",Suoerstore_sales[[#This Row],[Discount]]&lt;=0.2,"10-20%",TRUE,"20%+")</f>
        <v>10-20%</v>
      </c>
      <c r="W2067">
        <f>YEAR(Suoerstore_sales[[#This Row],[Order Date]])</f>
        <v>2014</v>
      </c>
      <c r="X2067" t="str">
        <f>"Q"&amp;ROUNDUP(MONTH(Suoerstore_sales[[#This Row],[Order Date]])/3,0)</f>
        <v>Q4</v>
      </c>
      <c r="Y2067">
        <f>MONTH(Suoerstore_sales[[#This Row],[Order Date]])</f>
        <v>10</v>
      </c>
    </row>
    <row r="2068" spans="1:25" x14ac:dyDescent="0.2">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t="str" cm="1">
        <f t="array" ref="V2068">_xlfn.IFS(Suoerstore_sales[[#This Row],[Discount]]&lt;=0.05,"0-5%",Suoerstore_sales[[#This Row],[Discount]]&lt;=0.1,"5-10%",Suoerstore_sales[[#This Row],[Discount]]&lt;=0.2,"10-20%",TRUE,"20%+")</f>
        <v>0-5%</v>
      </c>
      <c r="W2068">
        <f>YEAR(Suoerstore_sales[[#This Row],[Order Date]])</f>
        <v>2014</v>
      </c>
      <c r="X2068" t="str">
        <f>"Q"&amp;ROUNDUP(MONTH(Suoerstore_sales[[#This Row],[Order Date]])/3,0)</f>
        <v>Q4</v>
      </c>
      <c r="Y2068">
        <f>MONTH(Suoerstore_sales[[#This Row],[Order Date]])</f>
        <v>10</v>
      </c>
    </row>
    <row r="2069" spans="1:25" x14ac:dyDescent="0.2">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t="str" cm="1">
        <f t="array" ref="V2069">_xlfn.IFS(Suoerstore_sales[[#This Row],[Discount]]&lt;=0.05,"0-5%",Suoerstore_sales[[#This Row],[Discount]]&lt;=0.1,"5-10%",Suoerstore_sales[[#This Row],[Discount]]&lt;=0.2,"10-20%",TRUE,"20%+")</f>
        <v>0-5%</v>
      </c>
      <c r="W2069">
        <f>YEAR(Suoerstore_sales[[#This Row],[Order Date]])</f>
        <v>2014</v>
      </c>
      <c r="X2069" t="str">
        <f>"Q"&amp;ROUNDUP(MONTH(Suoerstore_sales[[#This Row],[Order Date]])/3,0)</f>
        <v>Q4</v>
      </c>
      <c r="Y2069">
        <f>MONTH(Suoerstore_sales[[#This Row],[Order Date]])</f>
        <v>10</v>
      </c>
    </row>
    <row r="2070" spans="1:25" x14ac:dyDescent="0.2">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t="str" cm="1">
        <f t="array" ref="V2070">_xlfn.IFS(Suoerstore_sales[[#This Row],[Discount]]&lt;=0.05,"0-5%",Suoerstore_sales[[#This Row],[Discount]]&lt;=0.1,"5-10%",Suoerstore_sales[[#This Row],[Discount]]&lt;=0.2,"10-20%",TRUE,"20%+")</f>
        <v>0-5%</v>
      </c>
      <c r="W2070">
        <f>YEAR(Suoerstore_sales[[#This Row],[Order Date]])</f>
        <v>2015</v>
      </c>
      <c r="X2070" t="str">
        <f>"Q"&amp;ROUNDUP(MONTH(Suoerstore_sales[[#This Row],[Order Date]])/3,0)</f>
        <v>Q2</v>
      </c>
      <c r="Y2070">
        <f>MONTH(Suoerstore_sales[[#This Row],[Order Date]])</f>
        <v>4</v>
      </c>
    </row>
    <row r="2071" spans="1:25" x14ac:dyDescent="0.2">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t="str" cm="1">
        <f t="array" ref="V2071">_xlfn.IFS(Suoerstore_sales[[#This Row],[Discount]]&lt;=0.05,"0-5%",Suoerstore_sales[[#This Row],[Discount]]&lt;=0.1,"5-10%",Suoerstore_sales[[#This Row],[Discount]]&lt;=0.2,"10-20%",TRUE,"20%+")</f>
        <v>10-20%</v>
      </c>
      <c r="W2071">
        <f>YEAR(Suoerstore_sales[[#This Row],[Order Date]])</f>
        <v>2015</v>
      </c>
      <c r="X2071" t="str">
        <f>"Q"&amp;ROUNDUP(MONTH(Suoerstore_sales[[#This Row],[Order Date]])/3,0)</f>
        <v>Q2</v>
      </c>
      <c r="Y2071">
        <f>MONTH(Suoerstore_sales[[#This Row],[Order Date]])</f>
        <v>4</v>
      </c>
    </row>
    <row r="2072" spans="1:25" x14ac:dyDescent="0.2">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t="str" cm="1">
        <f t="array" ref="V2072">_xlfn.IFS(Suoerstore_sales[[#This Row],[Discount]]&lt;=0.05,"0-5%",Suoerstore_sales[[#This Row],[Discount]]&lt;=0.1,"5-10%",Suoerstore_sales[[#This Row],[Discount]]&lt;=0.2,"10-20%",TRUE,"20%+")</f>
        <v>20%+</v>
      </c>
      <c r="W2072">
        <f>YEAR(Suoerstore_sales[[#This Row],[Order Date]])</f>
        <v>2016</v>
      </c>
      <c r="X2072" t="str">
        <f>"Q"&amp;ROUNDUP(MONTH(Suoerstore_sales[[#This Row],[Order Date]])/3,0)</f>
        <v>Q3</v>
      </c>
      <c r="Y2072">
        <f>MONTH(Suoerstore_sales[[#This Row],[Order Date]])</f>
        <v>7</v>
      </c>
    </row>
    <row r="2073" spans="1:25" x14ac:dyDescent="0.2">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t="str" cm="1">
        <f t="array" ref="V2073">_xlfn.IFS(Suoerstore_sales[[#This Row],[Discount]]&lt;=0.05,"0-5%",Suoerstore_sales[[#This Row],[Discount]]&lt;=0.1,"5-10%",Suoerstore_sales[[#This Row],[Discount]]&lt;=0.2,"10-20%",TRUE,"20%+")</f>
        <v>10-20%</v>
      </c>
      <c r="W2073">
        <f>YEAR(Suoerstore_sales[[#This Row],[Order Date]])</f>
        <v>2017</v>
      </c>
      <c r="X2073" t="str">
        <f>"Q"&amp;ROUNDUP(MONTH(Suoerstore_sales[[#This Row],[Order Date]])/3,0)</f>
        <v>Q4</v>
      </c>
      <c r="Y2073">
        <f>MONTH(Suoerstore_sales[[#This Row],[Order Date]])</f>
        <v>11</v>
      </c>
    </row>
    <row r="2074" spans="1:25" x14ac:dyDescent="0.2">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t="str" cm="1">
        <f t="array" ref="V2074">_xlfn.IFS(Suoerstore_sales[[#This Row],[Discount]]&lt;=0.05,"0-5%",Suoerstore_sales[[#This Row],[Discount]]&lt;=0.1,"5-10%",Suoerstore_sales[[#This Row],[Discount]]&lt;=0.2,"10-20%",TRUE,"20%+")</f>
        <v>10-20%</v>
      </c>
      <c r="W2074">
        <f>YEAR(Suoerstore_sales[[#This Row],[Order Date]])</f>
        <v>2016</v>
      </c>
      <c r="X2074" t="str">
        <f>"Q"&amp;ROUNDUP(MONTH(Suoerstore_sales[[#This Row],[Order Date]])/3,0)</f>
        <v>Q4</v>
      </c>
      <c r="Y2074">
        <f>MONTH(Suoerstore_sales[[#This Row],[Order Date]])</f>
        <v>11</v>
      </c>
    </row>
    <row r="2075" spans="1:25" x14ac:dyDescent="0.2">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t="str" cm="1">
        <f t="array" ref="V2075">_xlfn.IFS(Suoerstore_sales[[#This Row],[Discount]]&lt;=0.05,"0-5%",Suoerstore_sales[[#This Row],[Discount]]&lt;=0.1,"5-10%",Suoerstore_sales[[#This Row],[Discount]]&lt;=0.2,"10-20%",TRUE,"20%+")</f>
        <v>0-5%</v>
      </c>
      <c r="W2075">
        <f>YEAR(Suoerstore_sales[[#This Row],[Order Date]])</f>
        <v>2017</v>
      </c>
      <c r="X2075" t="str">
        <f>"Q"&amp;ROUNDUP(MONTH(Suoerstore_sales[[#This Row],[Order Date]])/3,0)</f>
        <v>Q4</v>
      </c>
      <c r="Y2075">
        <f>MONTH(Suoerstore_sales[[#This Row],[Order Date]])</f>
        <v>11</v>
      </c>
    </row>
    <row r="2076" spans="1:25" x14ac:dyDescent="0.2">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t="str" cm="1">
        <f t="array" ref="V2076">_xlfn.IFS(Suoerstore_sales[[#This Row],[Discount]]&lt;=0.05,"0-5%",Suoerstore_sales[[#This Row],[Discount]]&lt;=0.1,"5-10%",Suoerstore_sales[[#This Row],[Discount]]&lt;=0.2,"10-20%",TRUE,"20%+")</f>
        <v>10-20%</v>
      </c>
      <c r="W2076">
        <f>YEAR(Suoerstore_sales[[#This Row],[Order Date]])</f>
        <v>2017</v>
      </c>
      <c r="X2076" t="str">
        <f>"Q"&amp;ROUNDUP(MONTH(Suoerstore_sales[[#This Row],[Order Date]])/3,0)</f>
        <v>Q4</v>
      </c>
      <c r="Y2076">
        <f>MONTH(Suoerstore_sales[[#This Row],[Order Date]])</f>
        <v>11</v>
      </c>
    </row>
    <row r="2077" spans="1:25" x14ac:dyDescent="0.2">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t="str" cm="1">
        <f t="array" ref="V2077">_xlfn.IFS(Suoerstore_sales[[#This Row],[Discount]]&lt;=0.05,"0-5%",Suoerstore_sales[[#This Row],[Discount]]&lt;=0.1,"5-10%",Suoerstore_sales[[#This Row],[Discount]]&lt;=0.2,"10-20%",TRUE,"20%+")</f>
        <v>0-5%</v>
      </c>
      <c r="W2077">
        <f>YEAR(Suoerstore_sales[[#This Row],[Order Date]])</f>
        <v>2014</v>
      </c>
      <c r="X2077" t="str">
        <f>"Q"&amp;ROUNDUP(MONTH(Suoerstore_sales[[#This Row],[Order Date]])/3,0)</f>
        <v>Q4</v>
      </c>
      <c r="Y2077">
        <f>MONTH(Suoerstore_sales[[#This Row],[Order Date]])</f>
        <v>12</v>
      </c>
    </row>
    <row r="2078" spans="1:25" x14ac:dyDescent="0.2">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t="str" cm="1">
        <f t="array" ref="V2078">_xlfn.IFS(Suoerstore_sales[[#This Row],[Discount]]&lt;=0.05,"0-5%",Suoerstore_sales[[#This Row],[Discount]]&lt;=0.1,"5-10%",Suoerstore_sales[[#This Row],[Discount]]&lt;=0.2,"10-20%",TRUE,"20%+")</f>
        <v>0-5%</v>
      </c>
      <c r="W2078">
        <f>YEAR(Suoerstore_sales[[#This Row],[Order Date]])</f>
        <v>2017</v>
      </c>
      <c r="X2078" t="str">
        <f>"Q"&amp;ROUNDUP(MONTH(Suoerstore_sales[[#This Row],[Order Date]])/3,0)</f>
        <v>Q3</v>
      </c>
      <c r="Y2078">
        <f>MONTH(Suoerstore_sales[[#This Row],[Order Date]])</f>
        <v>9</v>
      </c>
    </row>
    <row r="2079" spans="1:25" x14ac:dyDescent="0.2">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t="str" cm="1">
        <f t="array" ref="V2079">_xlfn.IFS(Suoerstore_sales[[#This Row],[Discount]]&lt;=0.05,"0-5%",Suoerstore_sales[[#This Row],[Discount]]&lt;=0.1,"5-10%",Suoerstore_sales[[#This Row],[Discount]]&lt;=0.2,"10-20%",TRUE,"20%+")</f>
        <v>0-5%</v>
      </c>
      <c r="W2079">
        <f>YEAR(Suoerstore_sales[[#This Row],[Order Date]])</f>
        <v>2017</v>
      </c>
      <c r="X2079" t="str">
        <f>"Q"&amp;ROUNDUP(MONTH(Suoerstore_sales[[#This Row],[Order Date]])/3,0)</f>
        <v>Q3</v>
      </c>
      <c r="Y2079">
        <f>MONTH(Suoerstore_sales[[#This Row],[Order Date]])</f>
        <v>9</v>
      </c>
    </row>
    <row r="2080" spans="1:25" x14ac:dyDescent="0.2">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t="str" cm="1">
        <f t="array" ref="V2080">_xlfn.IFS(Suoerstore_sales[[#This Row],[Discount]]&lt;=0.05,"0-5%",Suoerstore_sales[[#This Row],[Discount]]&lt;=0.1,"5-10%",Suoerstore_sales[[#This Row],[Discount]]&lt;=0.2,"10-20%",TRUE,"20%+")</f>
        <v>0-5%</v>
      </c>
      <c r="W2080">
        <f>YEAR(Suoerstore_sales[[#This Row],[Order Date]])</f>
        <v>2017</v>
      </c>
      <c r="X2080" t="str">
        <f>"Q"&amp;ROUNDUP(MONTH(Suoerstore_sales[[#This Row],[Order Date]])/3,0)</f>
        <v>Q3</v>
      </c>
      <c r="Y2080">
        <f>MONTH(Suoerstore_sales[[#This Row],[Order Date]])</f>
        <v>9</v>
      </c>
    </row>
    <row r="2081" spans="1:25" x14ac:dyDescent="0.2">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t="str" cm="1">
        <f t="array" ref="V2081">_xlfn.IFS(Suoerstore_sales[[#This Row],[Discount]]&lt;=0.05,"0-5%",Suoerstore_sales[[#This Row],[Discount]]&lt;=0.1,"5-10%",Suoerstore_sales[[#This Row],[Discount]]&lt;=0.2,"10-20%",TRUE,"20%+")</f>
        <v>10-20%</v>
      </c>
      <c r="W2081">
        <f>YEAR(Suoerstore_sales[[#This Row],[Order Date]])</f>
        <v>2015</v>
      </c>
      <c r="X2081" t="str">
        <f>"Q"&amp;ROUNDUP(MONTH(Suoerstore_sales[[#This Row],[Order Date]])/3,0)</f>
        <v>Q4</v>
      </c>
      <c r="Y2081">
        <f>MONTH(Suoerstore_sales[[#This Row],[Order Date]])</f>
        <v>12</v>
      </c>
    </row>
    <row r="2082" spans="1:25" x14ac:dyDescent="0.2">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t="str" cm="1">
        <f t="array" ref="V2082">_xlfn.IFS(Suoerstore_sales[[#This Row],[Discount]]&lt;=0.05,"0-5%",Suoerstore_sales[[#This Row],[Discount]]&lt;=0.1,"5-10%",Suoerstore_sales[[#This Row],[Discount]]&lt;=0.2,"10-20%",TRUE,"20%+")</f>
        <v>10-20%</v>
      </c>
      <c r="W2082">
        <f>YEAR(Suoerstore_sales[[#This Row],[Order Date]])</f>
        <v>2015</v>
      </c>
      <c r="X2082" t="str">
        <f>"Q"&amp;ROUNDUP(MONTH(Suoerstore_sales[[#This Row],[Order Date]])/3,0)</f>
        <v>Q4</v>
      </c>
      <c r="Y2082">
        <f>MONTH(Suoerstore_sales[[#This Row],[Order Date]])</f>
        <v>12</v>
      </c>
    </row>
    <row r="2083" spans="1:25" x14ac:dyDescent="0.2">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t="str" cm="1">
        <f t="array" ref="V2083">_xlfn.IFS(Suoerstore_sales[[#This Row],[Discount]]&lt;=0.05,"0-5%",Suoerstore_sales[[#This Row],[Discount]]&lt;=0.1,"5-10%",Suoerstore_sales[[#This Row],[Discount]]&lt;=0.2,"10-20%",TRUE,"20%+")</f>
        <v>10-20%</v>
      </c>
      <c r="W2083">
        <f>YEAR(Suoerstore_sales[[#This Row],[Order Date]])</f>
        <v>2015</v>
      </c>
      <c r="X2083" t="str">
        <f>"Q"&amp;ROUNDUP(MONTH(Suoerstore_sales[[#This Row],[Order Date]])/3,0)</f>
        <v>Q4</v>
      </c>
      <c r="Y2083">
        <f>MONTH(Suoerstore_sales[[#This Row],[Order Date]])</f>
        <v>12</v>
      </c>
    </row>
    <row r="2084" spans="1:25" x14ac:dyDescent="0.2">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t="str" cm="1">
        <f t="array" ref="V2084">_xlfn.IFS(Suoerstore_sales[[#This Row],[Discount]]&lt;=0.05,"0-5%",Suoerstore_sales[[#This Row],[Discount]]&lt;=0.1,"5-10%",Suoerstore_sales[[#This Row],[Discount]]&lt;=0.2,"10-20%",TRUE,"20%+")</f>
        <v>0-5%</v>
      </c>
      <c r="W2084">
        <f>YEAR(Suoerstore_sales[[#This Row],[Order Date]])</f>
        <v>2017</v>
      </c>
      <c r="X2084" t="str">
        <f>"Q"&amp;ROUNDUP(MONTH(Suoerstore_sales[[#This Row],[Order Date]])/3,0)</f>
        <v>Q1</v>
      </c>
      <c r="Y2084">
        <f>MONTH(Suoerstore_sales[[#This Row],[Order Date]])</f>
        <v>2</v>
      </c>
    </row>
    <row r="2085" spans="1:25" x14ac:dyDescent="0.2">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t="str" cm="1">
        <f t="array" ref="V2085">_xlfn.IFS(Suoerstore_sales[[#This Row],[Discount]]&lt;=0.05,"0-5%",Suoerstore_sales[[#This Row],[Discount]]&lt;=0.1,"5-10%",Suoerstore_sales[[#This Row],[Discount]]&lt;=0.2,"10-20%",TRUE,"20%+")</f>
        <v>10-20%</v>
      </c>
      <c r="W2085">
        <f>YEAR(Suoerstore_sales[[#This Row],[Order Date]])</f>
        <v>2014</v>
      </c>
      <c r="X2085" t="str">
        <f>"Q"&amp;ROUNDUP(MONTH(Suoerstore_sales[[#This Row],[Order Date]])/3,0)</f>
        <v>Q4</v>
      </c>
      <c r="Y2085">
        <f>MONTH(Suoerstore_sales[[#This Row],[Order Date]])</f>
        <v>11</v>
      </c>
    </row>
    <row r="2086" spans="1:25" x14ac:dyDescent="0.2">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t="str" cm="1">
        <f t="array" ref="V2086">_xlfn.IFS(Suoerstore_sales[[#This Row],[Discount]]&lt;=0.05,"0-5%",Suoerstore_sales[[#This Row],[Discount]]&lt;=0.1,"5-10%",Suoerstore_sales[[#This Row],[Discount]]&lt;=0.2,"10-20%",TRUE,"20%+")</f>
        <v>0-5%</v>
      </c>
      <c r="W2086">
        <f>YEAR(Suoerstore_sales[[#This Row],[Order Date]])</f>
        <v>2016</v>
      </c>
      <c r="X2086" t="str">
        <f>"Q"&amp;ROUNDUP(MONTH(Suoerstore_sales[[#This Row],[Order Date]])/3,0)</f>
        <v>Q2</v>
      </c>
      <c r="Y2086">
        <f>MONTH(Suoerstore_sales[[#This Row],[Order Date]])</f>
        <v>6</v>
      </c>
    </row>
    <row r="2087" spans="1:25" x14ac:dyDescent="0.2">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t="str" cm="1">
        <f t="array" ref="V2087">_xlfn.IFS(Suoerstore_sales[[#This Row],[Discount]]&lt;=0.05,"0-5%",Suoerstore_sales[[#This Row],[Discount]]&lt;=0.1,"5-10%",Suoerstore_sales[[#This Row],[Discount]]&lt;=0.2,"10-20%",TRUE,"20%+")</f>
        <v>0-5%</v>
      </c>
      <c r="W2087">
        <f>YEAR(Suoerstore_sales[[#This Row],[Order Date]])</f>
        <v>2016</v>
      </c>
      <c r="X2087" t="str">
        <f>"Q"&amp;ROUNDUP(MONTH(Suoerstore_sales[[#This Row],[Order Date]])/3,0)</f>
        <v>Q2</v>
      </c>
      <c r="Y2087">
        <f>MONTH(Suoerstore_sales[[#This Row],[Order Date]])</f>
        <v>6</v>
      </c>
    </row>
    <row r="2088" spans="1:25" x14ac:dyDescent="0.2">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t="str" cm="1">
        <f t="array" ref="V2088">_xlfn.IFS(Suoerstore_sales[[#This Row],[Discount]]&lt;=0.05,"0-5%",Suoerstore_sales[[#This Row],[Discount]]&lt;=0.1,"5-10%",Suoerstore_sales[[#This Row],[Discount]]&lt;=0.2,"10-20%",TRUE,"20%+")</f>
        <v>0-5%</v>
      </c>
      <c r="W2088">
        <f>YEAR(Suoerstore_sales[[#This Row],[Order Date]])</f>
        <v>2016</v>
      </c>
      <c r="X2088" t="str">
        <f>"Q"&amp;ROUNDUP(MONTH(Suoerstore_sales[[#This Row],[Order Date]])/3,0)</f>
        <v>Q2</v>
      </c>
      <c r="Y2088">
        <f>MONTH(Suoerstore_sales[[#This Row],[Order Date]])</f>
        <v>6</v>
      </c>
    </row>
    <row r="2089" spans="1:25" x14ac:dyDescent="0.2">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t="str" cm="1">
        <f t="array" ref="V2089">_xlfn.IFS(Suoerstore_sales[[#This Row],[Discount]]&lt;=0.05,"0-5%",Suoerstore_sales[[#This Row],[Discount]]&lt;=0.1,"5-10%",Suoerstore_sales[[#This Row],[Discount]]&lt;=0.2,"10-20%",TRUE,"20%+")</f>
        <v>0-5%</v>
      </c>
      <c r="W2089">
        <f>YEAR(Suoerstore_sales[[#This Row],[Order Date]])</f>
        <v>2016</v>
      </c>
      <c r="X2089" t="str">
        <f>"Q"&amp;ROUNDUP(MONTH(Suoerstore_sales[[#This Row],[Order Date]])/3,0)</f>
        <v>Q2</v>
      </c>
      <c r="Y2089">
        <f>MONTH(Suoerstore_sales[[#This Row],[Order Date]])</f>
        <v>6</v>
      </c>
    </row>
    <row r="2090" spans="1:25" x14ac:dyDescent="0.2">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t="str" cm="1">
        <f t="array" ref="V2090">_xlfn.IFS(Suoerstore_sales[[#This Row],[Discount]]&lt;=0.05,"0-5%",Suoerstore_sales[[#This Row],[Discount]]&lt;=0.1,"5-10%",Suoerstore_sales[[#This Row],[Discount]]&lt;=0.2,"10-20%",TRUE,"20%+")</f>
        <v>0-5%</v>
      </c>
      <c r="W2090">
        <f>YEAR(Suoerstore_sales[[#This Row],[Order Date]])</f>
        <v>2016</v>
      </c>
      <c r="X2090" t="str">
        <f>"Q"&amp;ROUNDUP(MONTH(Suoerstore_sales[[#This Row],[Order Date]])/3,0)</f>
        <v>Q2</v>
      </c>
      <c r="Y2090">
        <f>MONTH(Suoerstore_sales[[#This Row],[Order Date]])</f>
        <v>6</v>
      </c>
    </row>
    <row r="2091" spans="1:25" x14ac:dyDescent="0.2">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t="str" cm="1">
        <f t="array" ref="V2091">_xlfn.IFS(Suoerstore_sales[[#This Row],[Discount]]&lt;=0.05,"0-5%",Suoerstore_sales[[#This Row],[Discount]]&lt;=0.1,"5-10%",Suoerstore_sales[[#This Row],[Discount]]&lt;=0.2,"10-20%",TRUE,"20%+")</f>
        <v>0-5%</v>
      </c>
      <c r="W2091">
        <f>YEAR(Suoerstore_sales[[#This Row],[Order Date]])</f>
        <v>2015</v>
      </c>
      <c r="X2091" t="str">
        <f>"Q"&amp;ROUNDUP(MONTH(Suoerstore_sales[[#This Row],[Order Date]])/3,0)</f>
        <v>Q4</v>
      </c>
      <c r="Y2091">
        <f>MONTH(Suoerstore_sales[[#This Row],[Order Date]])</f>
        <v>10</v>
      </c>
    </row>
    <row r="2092" spans="1:25" x14ac:dyDescent="0.2">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t="str" cm="1">
        <f t="array" ref="V2092">_xlfn.IFS(Suoerstore_sales[[#This Row],[Discount]]&lt;=0.05,"0-5%",Suoerstore_sales[[#This Row],[Discount]]&lt;=0.1,"5-10%",Suoerstore_sales[[#This Row],[Discount]]&lt;=0.2,"10-20%",TRUE,"20%+")</f>
        <v>0-5%</v>
      </c>
      <c r="W2092">
        <f>YEAR(Suoerstore_sales[[#This Row],[Order Date]])</f>
        <v>2017</v>
      </c>
      <c r="X2092" t="str">
        <f>"Q"&amp;ROUNDUP(MONTH(Suoerstore_sales[[#This Row],[Order Date]])/3,0)</f>
        <v>Q3</v>
      </c>
      <c r="Y2092">
        <f>MONTH(Suoerstore_sales[[#This Row],[Order Date]])</f>
        <v>7</v>
      </c>
    </row>
    <row r="2093" spans="1:25" x14ac:dyDescent="0.2">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t="str" cm="1">
        <f t="array" ref="V2093">_xlfn.IFS(Suoerstore_sales[[#This Row],[Discount]]&lt;=0.05,"0-5%",Suoerstore_sales[[#This Row],[Discount]]&lt;=0.1,"5-10%",Suoerstore_sales[[#This Row],[Discount]]&lt;=0.2,"10-20%",TRUE,"20%+")</f>
        <v>20%+</v>
      </c>
      <c r="W2093">
        <f>YEAR(Suoerstore_sales[[#This Row],[Order Date]])</f>
        <v>2017</v>
      </c>
      <c r="X2093" t="str">
        <f>"Q"&amp;ROUNDUP(MONTH(Suoerstore_sales[[#This Row],[Order Date]])/3,0)</f>
        <v>Q3</v>
      </c>
      <c r="Y2093">
        <f>MONTH(Suoerstore_sales[[#This Row],[Order Date]])</f>
        <v>7</v>
      </c>
    </row>
    <row r="2094" spans="1:25" x14ac:dyDescent="0.2">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t="str" cm="1">
        <f t="array" ref="V2094">_xlfn.IFS(Suoerstore_sales[[#This Row],[Discount]]&lt;=0.05,"0-5%",Suoerstore_sales[[#This Row],[Discount]]&lt;=0.1,"5-10%",Suoerstore_sales[[#This Row],[Discount]]&lt;=0.2,"10-20%",TRUE,"20%+")</f>
        <v>0-5%</v>
      </c>
      <c r="W2094">
        <f>YEAR(Suoerstore_sales[[#This Row],[Order Date]])</f>
        <v>2014</v>
      </c>
      <c r="X2094" t="str">
        <f>"Q"&amp;ROUNDUP(MONTH(Suoerstore_sales[[#This Row],[Order Date]])/3,0)</f>
        <v>Q4</v>
      </c>
      <c r="Y2094">
        <f>MONTH(Suoerstore_sales[[#This Row],[Order Date]])</f>
        <v>11</v>
      </c>
    </row>
    <row r="2095" spans="1:25" x14ac:dyDescent="0.2">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t="str" cm="1">
        <f t="array" ref="V2095">_xlfn.IFS(Suoerstore_sales[[#This Row],[Discount]]&lt;=0.05,"0-5%",Suoerstore_sales[[#This Row],[Discount]]&lt;=0.1,"5-10%",Suoerstore_sales[[#This Row],[Discount]]&lt;=0.2,"10-20%",TRUE,"20%+")</f>
        <v>0-5%</v>
      </c>
      <c r="W2095">
        <f>YEAR(Suoerstore_sales[[#This Row],[Order Date]])</f>
        <v>2015</v>
      </c>
      <c r="X2095" t="str">
        <f>"Q"&amp;ROUNDUP(MONTH(Suoerstore_sales[[#This Row],[Order Date]])/3,0)</f>
        <v>Q2</v>
      </c>
      <c r="Y2095">
        <f>MONTH(Suoerstore_sales[[#This Row],[Order Date]])</f>
        <v>4</v>
      </c>
    </row>
    <row r="2096" spans="1:25" x14ac:dyDescent="0.2">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t="str" cm="1">
        <f t="array" ref="V2096">_xlfn.IFS(Suoerstore_sales[[#This Row],[Discount]]&lt;=0.05,"0-5%",Suoerstore_sales[[#This Row],[Discount]]&lt;=0.1,"5-10%",Suoerstore_sales[[#This Row],[Discount]]&lt;=0.2,"10-20%",TRUE,"20%+")</f>
        <v>10-20%</v>
      </c>
      <c r="W2096">
        <f>YEAR(Suoerstore_sales[[#This Row],[Order Date]])</f>
        <v>2015</v>
      </c>
      <c r="X2096" t="str">
        <f>"Q"&amp;ROUNDUP(MONTH(Suoerstore_sales[[#This Row],[Order Date]])/3,0)</f>
        <v>Q4</v>
      </c>
      <c r="Y2096">
        <f>MONTH(Suoerstore_sales[[#This Row],[Order Date]])</f>
        <v>11</v>
      </c>
    </row>
    <row r="2097" spans="1:25" x14ac:dyDescent="0.2">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t="str" cm="1">
        <f t="array" ref="V2097">_xlfn.IFS(Suoerstore_sales[[#This Row],[Discount]]&lt;=0.05,"0-5%",Suoerstore_sales[[#This Row],[Discount]]&lt;=0.1,"5-10%",Suoerstore_sales[[#This Row],[Discount]]&lt;=0.2,"10-20%",TRUE,"20%+")</f>
        <v>0-5%</v>
      </c>
      <c r="W2097">
        <f>YEAR(Suoerstore_sales[[#This Row],[Order Date]])</f>
        <v>2016</v>
      </c>
      <c r="X2097" t="str">
        <f>"Q"&amp;ROUNDUP(MONTH(Suoerstore_sales[[#This Row],[Order Date]])/3,0)</f>
        <v>Q2</v>
      </c>
      <c r="Y2097">
        <f>MONTH(Suoerstore_sales[[#This Row],[Order Date]])</f>
        <v>5</v>
      </c>
    </row>
    <row r="2098" spans="1:25" x14ac:dyDescent="0.2">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t="str" cm="1">
        <f t="array" ref="V2098">_xlfn.IFS(Suoerstore_sales[[#This Row],[Discount]]&lt;=0.05,"0-5%",Suoerstore_sales[[#This Row],[Discount]]&lt;=0.1,"5-10%",Suoerstore_sales[[#This Row],[Discount]]&lt;=0.2,"10-20%",TRUE,"20%+")</f>
        <v>0-5%</v>
      </c>
      <c r="W2098">
        <f>YEAR(Suoerstore_sales[[#This Row],[Order Date]])</f>
        <v>2016</v>
      </c>
      <c r="X2098" t="str">
        <f>"Q"&amp;ROUNDUP(MONTH(Suoerstore_sales[[#This Row],[Order Date]])/3,0)</f>
        <v>Q2</v>
      </c>
      <c r="Y2098">
        <f>MONTH(Suoerstore_sales[[#This Row],[Order Date]])</f>
        <v>5</v>
      </c>
    </row>
    <row r="2099" spans="1:25" x14ac:dyDescent="0.2">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t="str" cm="1">
        <f t="array" ref="V2099">_xlfn.IFS(Suoerstore_sales[[#This Row],[Discount]]&lt;=0.05,"0-5%",Suoerstore_sales[[#This Row],[Discount]]&lt;=0.1,"5-10%",Suoerstore_sales[[#This Row],[Discount]]&lt;=0.2,"10-20%",TRUE,"20%+")</f>
        <v>0-5%</v>
      </c>
      <c r="W2099">
        <f>YEAR(Suoerstore_sales[[#This Row],[Order Date]])</f>
        <v>2016</v>
      </c>
      <c r="X2099" t="str">
        <f>"Q"&amp;ROUNDUP(MONTH(Suoerstore_sales[[#This Row],[Order Date]])/3,0)</f>
        <v>Q2</v>
      </c>
      <c r="Y2099">
        <f>MONTH(Suoerstore_sales[[#This Row],[Order Date]])</f>
        <v>5</v>
      </c>
    </row>
    <row r="2100" spans="1:25" x14ac:dyDescent="0.2">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t="str" cm="1">
        <f t="array" ref="V2100">_xlfn.IFS(Suoerstore_sales[[#This Row],[Discount]]&lt;=0.05,"0-5%",Suoerstore_sales[[#This Row],[Discount]]&lt;=0.1,"5-10%",Suoerstore_sales[[#This Row],[Discount]]&lt;=0.2,"10-20%",TRUE,"20%+")</f>
        <v>10-20%</v>
      </c>
      <c r="W2100">
        <f>YEAR(Suoerstore_sales[[#This Row],[Order Date]])</f>
        <v>2017</v>
      </c>
      <c r="X2100" t="str">
        <f>"Q"&amp;ROUNDUP(MONTH(Suoerstore_sales[[#This Row],[Order Date]])/3,0)</f>
        <v>Q3</v>
      </c>
      <c r="Y2100">
        <f>MONTH(Suoerstore_sales[[#This Row],[Order Date]])</f>
        <v>9</v>
      </c>
    </row>
    <row r="2101" spans="1:25" x14ac:dyDescent="0.2">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t="str" cm="1">
        <f t="array" ref="V2101">_xlfn.IFS(Suoerstore_sales[[#This Row],[Discount]]&lt;=0.05,"0-5%",Suoerstore_sales[[#This Row],[Discount]]&lt;=0.1,"5-10%",Suoerstore_sales[[#This Row],[Discount]]&lt;=0.2,"10-20%",TRUE,"20%+")</f>
        <v>10-20%</v>
      </c>
      <c r="W2101">
        <f>YEAR(Suoerstore_sales[[#This Row],[Order Date]])</f>
        <v>2017</v>
      </c>
      <c r="X2101" t="str">
        <f>"Q"&amp;ROUNDUP(MONTH(Suoerstore_sales[[#This Row],[Order Date]])/3,0)</f>
        <v>Q3</v>
      </c>
      <c r="Y2101">
        <f>MONTH(Suoerstore_sales[[#This Row],[Order Date]])</f>
        <v>9</v>
      </c>
    </row>
    <row r="2102" spans="1:25" x14ac:dyDescent="0.2">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t="str" cm="1">
        <f t="array" ref="V2102">_xlfn.IFS(Suoerstore_sales[[#This Row],[Discount]]&lt;=0.05,"0-5%",Suoerstore_sales[[#This Row],[Discount]]&lt;=0.1,"5-10%",Suoerstore_sales[[#This Row],[Discount]]&lt;=0.2,"10-20%",TRUE,"20%+")</f>
        <v>10-20%</v>
      </c>
      <c r="W2102">
        <f>YEAR(Suoerstore_sales[[#This Row],[Order Date]])</f>
        <v>2014</v>
      </c>
      <c r="X2102" t="str">
        <f>"Q"&amp;ROUNDUP(MONTH(Suoerstore_sales[[#This Row],[Order Date]])/3,0)</f>
        <v>Q1</v>
      </c>
      <c r="Y2102">
        <f>MONTH(Suoerstore_sales[[#This Row],[Order Date]])</f>
        <v>3</v>
      </c>
    </row>
    <row r="2103" spans="1:25" x14ac:dyDescent="0.2">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t="str" cm="1">
        <f t="array" ref="V2103">_xlfn.IFS(Suoerstore_sales[[#This Row],[Discount]]&lt;=0.05,"0-5%",Suoerstore_sales[[#This Row],[Discount]]&lt;=0.1,"5-10%",Suoerstore_sales[[#This Row],[Discount]]&lt;=0.2,"10-20%",TRUE,"20%+")</f>
        <v>10-20%</v>
      </c>
      <c r="W2103">
        <f>YEAR(Suoerstore_sales[[#This Row],[Order Date]])</f>
        <v>2014</v>
      </c>
      <c r="X2103" t="str">
        <f>"Q"&amp;ROUNDUP(MONTH(Suoerstore_sales[[#This Row],[Order Date]])/3,0)</f>
        <v>Q1</v>
      </c>
      <c r="Y2103">
        <f>MONTH(Suoerstore_sales[[#This Row],[Order Date]])</f>
        <v>3</v>
      </c>
    </row>
    <row r="2104" spans="1:25" x14ac:dyDescent="0.2">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t="str" cm="1">
        <f t="array" ref="V2104">_xlfn.IFS(Suoerstore_sales[[#This Row],[Discount]]&lt;=0.05,"0-5%",Suoerstore_sales[[#This Row],[Discount]]&lt;=0.1,"5-10%",Suoerstore_sales[[#This Row],[Discount]]&lt;=0.2,"10-20%",TRUE,"20%+")</f>
        <v>10-20%</v>
      </c>
      <c r="W2104">
        <f>YEAR(Suoerstore_sales[[#This Row],[Order Date]])</f>
        <v>2014</v>
      </c>
      <c r="X2104" t="str">
        <f>"Q"&amp;ROUNDUP(MONTH(Suoerstore_sales[[#This Row],[Order Date]])/3,0)</f>
        <v>Q3</v>
      </c>
      <c r="Y2104">
        <f>MONTH(Suoerstore_sales[[#This Row],[Order Date]])</f>
        <v>7</v>
      </c>
    </row>
    <row r="2105" spans="1:25" x14ac:dyDescent="0.2">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t="str" cm="1">
        <f t="array" ref="V2105">_xlfn.IFS(Suoerstore_sales[[#This Row],[Discount]]&lt;=0.05,"0-5%",Suoerstore_sales[[#This Row],[Discount]]&lt;=0.1,"5-10%",Suoerstore_sales[[#This Row],[Discount]]&lt;=0.2,"10-20%",TRUE,"20%+")</f>
        <v>0-5%</v>
      </c>
      <c r="W2105">
        <f>YEAR(Suoerstore_sales[[#This Row],[Order Date]])</f>
        <v>2017</v>
      </c>
      <c r="X2105" t="str">
        <f>"Q"&amp;ROUNDUP(MONTH(Suoerstore_sales[[#This Row],[Order Date]])/3,0)</f>
        <v>Q1</v>
      </c>
      <c r="Y2105">
        <f>MONTH(Suoerstore_sales[[#This Row],[Order Date]])</f>
        <v>3</v>
      </c>
    </row>
    <row r="2106" spans="1:25" x14ac:dyDescent="0.2">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t="str" cm="1">
        <f t="array" ref="V2106">_xlfn.IFS(Suoerstore_sales[[#This Row],[Discount]]&lt;=0.05,"0-5%",Suoerstore_sales[[#This Row],[Discount]]&lt;=0.1,"5-10%",Suoerstore_sales[[#This Row],[Discount]]&lt;=0.2,"10-20%",TRUE,"20%+")</f>
        <v>0-5%</v>
      </c>
      <c r="W2106">
        <f>YEAR(Suoerstore_sales[[#This Row],[Order Date]])</f>
        <v>2017</v>
      </c>
      <c r="X2106" t="str">
        <f>"Q"&amp;ROUNDUP(MONTH(Suoerstore_sales[[#This Row],[Order Date]])/3,0)</f>
        <v>Q1</v>
      </c>
      <c r="Y2106">
        <f>MONTH(Suoerstore_sales[[#This Row],[Order Date]])</f>
        <v>3</v>
      </c>
    </row>
    <row r="2107" spans="1:25" x14ac:dyDescent="0.2">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t="str" cm="1">
        <f t="array" ref="V2107">_xlfn.IFS(Suoerstore_sales[[#This Row],[Discount]]&lt;=0.05,"0-5%",Suoerstore_sales[[#This Row],[Discount]]&lt;=0.1,"5-10%",Suoerstore_sales[[#This Row],[Discount]]&lt;=0.2,"10-20%",TRUE,"20%+")</f>
        <v>10-20%</v>
      </c>
      <c r="W2107">
        <f>YEAR(Suoerstore_sales[[#This Row],[Order Date]])</f>
        <v>2014</v>
      </c>
      <c r="X2107" t="str">
        <f>"Q"&amp;ROUNDUP(MONTH(Suoerstore_sales[[#This Row],[Order Date]])/3,0)</f>
        <v>Q3</v>
      </c>
      <c r="Y2107">
        <f>MONTH(Suoerstore_sales[[#This Row],[Order Date]])</f>
        <v>9</v>
      </c>
    </row>
    <row r="2108" spans="1:25" x14ac:dyDescent="0.2">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t="str" cm="1">
        <f t="array" ref="V2108">_xlfn.IFS(Suoerstore_sales[[#This Row],[Discount]]&lt;=0.05,"0-5%",Suoerstore_sales[[#This Row],[Discount]]&lt;=0.1,"5-10%",Suoerstore_sales[[#This Row],[Discount]]&lt;=0.2,"10-20%",TRUE,"20%+")</f>
        <v>20%+</v>
      </c>
      <c r="W2108">
        <f>YEAR(Suoerstore_sales[[#This Row],[Order Date]])</f>
        <v>2014</v>
      </c>
      <c r="X2108" t="str">
        <f>"Q"&amp;ROUNDUP(MONTH(Suoerstore_sales[[#This Row],[Order Date]])/3,0)</f>
        <v>Q3</v>
      </c>
      <c r="Y2108">
        <f>MONTH(Suoerstore_sales[[#This Row],[Order Date]])</f>
        <v>9</v>
      </c>
    </row>
    <row r="2109" spans="1:25" x14ac:dyDescent="0.2">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t="str" cm="1">
        <f t="array" ref="V2109">_xlfn.IFS(Suoerstore_sales[[#This Row],[Discount]]&lt;=0.05,"0-5%",Suoerstore_sales[[#This Row],[Discount]]&lt;=0.1,"5-10%",Suoerstore_sales[[#This Row],[Discount]]&lt;=0.2,"10-20%",TRUE,"20%+")</f>
        <v>0-5%</v>
      </c>
      <c r="W2109">
        <f>YEAR(Suoerstore_sales[[#This Row],[Order Date]])</f>
        <v>2015</v>
      </c>
      <c r="X2109" t="str">
        <f>"Q"&amp;ROUNDUP(MONTH(Suoerstore_sales[[#This Row],[Order Date]])/3,0)</f>
        <v>Q4</v>
      </c>
      <c r="Y2109">
        <f>MONTH(Suoerstore_sales[[#This Row],[Order Date]])</f>
        <v>10</v>
      </c>
    </row>
    <row r="2110" spans="1:25" x14ac:dyDescent="0.2">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t="str" cm="1">
        <f t="array" ref="V2110">_xlfn.IFS(Suoerstore_sales[[#This Row],[Discount]]&lt;=0.05,"0-5%",Suoerstore_sales[[#This Row],[Discount]]&lt;=0.1,"5-10%",Suoerstore_sales[[#This Row],[Discount]]&lt;=0.2,"10-20%",TRUE,"20%+")</f>
        <v>10-20%</v>
      </c>
      <c r="W2110">
        <f>YEAR(Suoerstore_sales[[#This Row],[Order Date]])</f>
        <v>2015</v>
      </c>
      <c r="X2110" t="str">
        <f>"Q"&amp;ROUNDUP(MONTH(Suoerstore_sales[[#This Row],[Order Date]])/3,0)</f>
        <v>Q4</v>
      </c>
      <c r="Y2110">
        <f>MONTH(Suoerstore_sales[[#This Row],[Order Date]])</f>
        <v>10</v>
      </c>
    </row>
    <row r="2111" spans="1:25" x14ac:dyDescent="0.2">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t="str" cm="1">
        <f t="array" ref="V2111">_xlfn.IFS(Suoerstore_sales[[#This Row],[Discount]]&lt;=0.05,"0-5%",Suoerstore_sales[[#This Row],[Discount]]&lt;=0.1,"5-10%",Suoerstore_sales[[#This Row],[Discount]]&lt;=0.2,"10-20%",TRUE,"20%+")</f>
        <v>0-5%</v>
      </c>
      <c r="W2111">
        <f>YEAR(Suoerstore_sales[[#This Row],[Order Date]])</f>
        <v>2015</v>
      </c>
      <c r="X2111" t="str">
        <f>"Q"&amp;ROUNDUP(MONTH(Suoerstore_sales[[#This Row],[Order Date]])/3,0)</f>
        <v>Q4</v>
      </c>
      <c r="Y2111">
        <f>MONTH(Suoerstore_sales[[#This Row],[Order Date]])</f>
        <v>10</v>
      </c>
    </row>
    <row r="2112" spans="1:25" x14ac:dyDescent="0.2">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t="str" cm="1">
        <f t="array" ref="V2112">_xlfn.IFS(Suoerstore_sales[[#This Row],[Discount]]&lt;=0.05,"0-5%",Suoerstore_sales[[#This Row],[Discount]]&lt;=0.1,"5-10%",Suoerstore_sales[[#This Row],[Discount]]&lt;=0.2,"10-20%",TRUE,"20%+")</f>
        <v>0-5%</v>
      </c>
      <c r="W2112">
        <f>YEAR(Suoerstore_sales[[#This Row],[Order Date]])</f>
        <v>2015</v>
      </c>
      <c r="X2112" t="str">
        <f>"Q"&amp;ROUNDUP(MONTH(Suoerstore_sales[[#This Row],[Order Date]])/3,0)</f>
        <v>Q4</v>
      </c>
      <c r="Y2112">
        <f>MONTH(Suoerstore_sales[[#This Row],[Order Date]])</f>
        <v>10</v>
      </c>
    </row>
    <row r="2113" spans="1:25" x14ac:dyDescent="0.2">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t="str" cm="1">
        <f t="array" ref="V2113">_xlfn.IFS(Suoerstore_sales[[#This Row],[Discount]]&lt;=0.05,"0-5%",Suoerstore_sales[[#This Row],[Discount]]&lt;=0.1,"5-10%",Suoerstore_sales[[#This Row],[Discount]]&lt;=0.2,"10-20%",TRUE,"20%+")</f>
        <v>10-20%</v>
      </c>
      <c r="W2113">
        <f>YEAR(Suoerstore_sales[[#This Row],[Order Date]])</f>
        <v>2015</v>
      </c>
      <c r="X2113" t="str">
        <f>"Q"&amp;ROUNDUP(MONTH(Suoerstore_sales[[#This Row],[Order Date]])/3,0)</f>
        <v>Q4</v>
      </c>
      <c r="Y2113">
        <f>MONTH(Suoerstore_sales[[#This Row],[Order Date]])</f>
        <v>10</v>
      </c>
    </row>
    <row r="2114" spans="1:25" x14ac:dyDescent="0.2">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t="str" cm="1">
        <f t="array" ref="V2114">_xlfn.IFS(Suoerstore_sales[[#This Row],[Discount]]&lt;=0.05,"0-5%",Suoerstore_sales[[#This Row],[Discount]]&lt;=0.1,"5-10%",Suoerstore_sales[[#This Row],[Discount]]&lt;=0.2,"10-20%",TRUE,"20%+")</f>
        <v>0-5%</v>
      </c>
      <c r="W2114">
        <f>YEAR(Suoerstore_sales[[#This Row],[Order Date]])</f>
        <v>2015</v>
      </c>
      <c r="X2114" t="str">
        <f>"Q"&amp;ROUNDUP(MONTH(Suoerstore_sales[[#This Row],[Order Date]])/3,0)</f>
        <v>Q4</v>
      </c>
      <c r="Y2114">
        <f>MONTH(Suoerstore_sales[[#This Row],[Order Date]])</f>
        <v>10</v>
      </c>
    </row>
    <row r="2115" spans="1:25" x14ac:dyDescent="0.2">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t="str" cm="1">
        <f t="array" ref="V2115">_xlfn.IFS(Suoerstore_sales[[#This Row],[Discount]]&lt;=0.05,"0-5%",Suoerstore_sales[[#This Row],[Discount]]&lt;=0.1,"5-10%",Suoerstore_sales[[#This Row],[Discount]]&lt;=0.2,"10-20%",TRUE,"20%+")</f>
        <v>10-20%</v>
      </c>
      <c r="W2115">
        <f>YEAR(Suoerstore_sales[[#This Row],[Order Date]])</f>
        <v>2015</v>
      </c>
      <c r="X2115" t="str">
        <f>"Q"&amp;ROUNDUP(MONTH(Suoerstore_sales[[#This Row],[Order Date]])/3,0)</f>
        <v>Q4</v>
      </c>
      <c r="Y2115">
        <f>MONTH(Suoerstore_sales[[#This Row],[Order Date]])</f>
        <v>10</v>
      </c>
    </row>
    <row r="2116" spans="1:25" x14ac:dyDescent="0.2">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t="str" cm="1">
        <f t="array" ref="V2116">_xlfn.IFS(Suoerstore_sales[[#This Row],[Discount]]&lt;=0.05,"0-5%",Suoerstore_sales[[#This Row],[Discount]]&lt;=0.1,"5-10%",Suoerstore_sales[[#This Row],[Discount]]&lt;=0.2,"10-20%",TRUE,"20%+")</f>
        <v>0-5%</v>
      </c>
      <c r="W2116">
        <f>YEAR(Suoerstore_sales[[#This Row],[Order Date]])</f>
        <v>2015</v>
      </c>
      <c r="X2116" t="str">
        <f>"Q"&amp;ROUNDUP(MONTH(Suoerstore_sales[[#This Row],[Order Date]])/3,0)</f>
        <v>Q4</v>
      </c>
      <c r="Y2116">
        <f>MONTH(Suoerstore_sales[[#This Row],[Order Date]])</f>
        <v>10</v>
      </c>
    </row>
    <row r="2117" spans="1:25" x14ac:dyDescent="0.2">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t="str" cm="1">
        <f t="array" ref="V2117">_xlfn.IFS(Suoerstore_sales[[#This Row],[Discount]]&lt;=0.05,"0-5%",Suoerstore_sales[[#This Row],[Discount]]&lt;=0.1,"5-10%",Suoerstore_sales[[#This Row],[Discount]]&lt;=0.2,"10-20%",TRUE,"20%+")</f>
        <v>10-20%</v>
      </c>
      <c r="W2117">
        <f>YEAR(Suoerstore_sales[[#This Row],[Order Date]])</f>
        <v>2015</v>
      </c>
      <c r="X2117" t="str">
        <f>"Q"&amp;ROUNDUP(MONTH(Suoerstore_sales[[#This Row],[Order Date]])/3,0)</f>
        <v>Q4</v>
      </c>
      <c r="Y2117">
        <f>MONTH(Suoerstore_sales[[#This Row],[Order Date]])</f>
        <v>10</v>
      </c>
    </row>
    <row r="2118" spans="1:25" x14ac:dyDescent="0.2">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t="str" cm="1">
        <f t="array" ref="V2118">_xlfn.IFS(Suoerstore_sales[[#This Row],[Discount]]&lt;=0.05,"0-5%",Suoerstore_sales[[#This Row],[Discount]]&lt;=0.1,"5-10%",Suoerstore_sales[[#This Row],[Discount]]&lt;=0.2,"10-20%",TRUE,"20%+")</f>
        <v>20%+</v>
      </c>
      <c r="W2118">
        <f>YEAR(Suoerstore_sales[[#This Row],[Order Date]])</f>
        <v>2015</v>
      </c>
      <c r="X2118" t="str">
        <f>"Q"&amp;ROUNDUP(MONTH(Suoerstore_sales[[#This Row],[Order Date]])/3,0)</f>
        <v>Q4</v>
      </c>
      <c r="Y2118">
        <f>MONTH(Suoerstore_sales[[#This Row],[Order Date]])</f>
        <v>10</v>
      </c>
    </row>
    <row r="2119" spans="1:25" x14ac:dyDescent="0.2">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t="str" cm="1">
        <f t="array" ref="V2119">_xlfn.IFS(Suoerstore_sales[[#This Row],[Discount]]&lt;=0.05,"0-5%",Suoerstore_sales[[#This Row],[Discount]]&lt;=0.1,"5-10%",Suoerstore_sales[[#This Row],[Discount]]&lt;=0.2,"10-20%",TRUE,"20%+")</f>
        <v>0-5%</v>
      </c>
      <c r="W2119">
        <f>YEAR(Suoerstore_sales[[#This Row],[Order Date]])</f>
        <v>2016</v>
      </c>
      <c r="X2119" t="str">
        <f>"Q"&amp;ROUNDUP(MONTH(Suoerstore_sales[[#This Row],[Order Date]])/3,0)</f>
        <v>Q3</v>
      </c>
      <c r="Y2119">
        <f>MONTH(Suoerstore_sales[[#This Row],[Order Date]])</f>
        <v>9</v>
      </c>
    </row>
    <row r="2120" spans="1:25" x14ac:dyDescent="0.2">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t="str" cm="1">
        <f t="array" ref="V2120">_xlfn.IFS(Suoerstore_sales[[#This Row],[Discount]]&lt;=0.05,"0-5%",Suoerstore_sales[[#This Row],[Discount]]&lt;=0.1,"5-10%",Suoerstore_sales[[#This Row],[Discount]]&lt;=0.2,"10-20%",TRUE,"20%+")</f>
        <v>0-5%</v>
      </c>
      <c r="W2120">
        <f>YEAR(Suoerstore_sales[[#This Row],[Order Date]])</f>
        <v>2017</v>
      </c>
      <c r="X2120" t="str">
        <f>"Q"&amp;ROUNDUP(MONTH(Suoerstore_sales[[#This Row],[Order Date]])/3,0)</f>
        <v>Q2</v>
      </c>
      <c r="Y2120">
        <f>MONTH(Suoerstore_sales[[#This Row],[Order Date]])</f>
        <v>4</v>
      </c>
    </row>
    <row r="2121" spans="1:25" x14ac:dyDescent="0.2">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t="str" cm="1">
        <f t="array" ref="V2121">_xlfn.IFS(Suoerstore_sales[[#This Row],[Discount]]&lt;=0.05,"0-5%",Suoerstore_sales[[#This Row],[Discount]]&lt;=0.1,"5-10%",Suoerstore_sales[[#This Row],[Discount]]&lt;=0.2,"10-20%",TRUE,"20%+")</f>
        <v>10-20%</v>
      </c>
      <c r="W2121">
        <f>YEAR(Suoerstore_sales[[#This Row],[Order Date]])</f>
        <v>2017</v>
      </c>
      <c r="X2121" t="str">
        <f>"Q"&amp;ROUNDUP(MONTH(Suoerstore_sales[[#This Row],[Order Date]])/3,0)</f>
        <v>Q2</v>
      </c>
      <c r="Y2121">
        <f>MONTH(Suoerstore_sales[[#This Row],[Order Date]])</f>
        <v>4</v>
      </c>
    </row>
    <row r="2122" spans="1:25" x14ac:dyDescent="0.2">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t="str" cm="1">
        <f t="array" ref="V2122">_xlfn.IFS(Suoerstore_sales[[#This Row],[Discount]]&lt;=0.05,"0-5%",Suoerstore_sales[[#This Row],[Discount]]&lt;=0.1,"5-10%",Suoerstore_sales[[#This Row],[Discount]]&lt;=0.2,"10-20%",TRUE,"20%+")</f>
        <v>20%+</v>
      </c>
      <c r="W2122">
        <f>YEAR(Suoerstore_sales[[#This Row],[Order Date]])</f>
        <v>2017</v>
      </c>
      <c r="X2122" t="str">
        <f>"Q"&amp;ROUNDUP(MONTH(Suoerstore_sales[[#This Row],[Order Date]])/3,0)</f>
        <v>Q1</v>
      </c>
      <c r="Y2122">
        <f>MONTH(Suoerstore_sales[[#This Row],[Order Date]])</f>
        <v>1</v>
      </c>
    </row>
    <row r="2123" spans="1:25" x14ac:dyDescent="0.2">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t="str" cm="1">
        <f t="array" ref="V2123">_xlfn.IFS(Suoerstore_sales[[#This Row],[Discount]]&lt;=0.05,"0-5%",Suoerstore_sales[[#This Row],[Discount]]&lt;=0.1,"5-10%",Suoerstore_sales[[#This Row],[Discount]]&lt;=0.2,"10-20%",TRUE,"20%+")</f>
        <v>10-20%</v>
      </c>
      <c r="W2123">
        <f>YEAR(Suoerstore_sales[[#This Row],[Order Date]])</f>
        <v>2017</v>
      </c>
      <c r="X2123" t="str">
        <f>"Q"&amp;ROUNDUP(MONTH(Suoerstore_sales[[#This Row],[Order Date]])/3,0)</f>
        <v>Q4</v>
      </c>
      <c r="Y2123">
        <f>MONTH(Suoerstore_sales[[#This Row],[Order Date]])</f>
        <v>11</v>
      </c>
    </row>
    <row r="2124" spans="1:25" x14ac:dyDescent="0.2">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t="str" cm="1">
        <f t="array" ref="V2124">_xlfn.IFS(Suoerstore_sales[[#This Row],[Discount]]&lt;=0.05,"0-5%",Suoerstore_sales[[#This Row],[Discount]]&lt;=0.1,"5-10%",Suoerstore_sales[[#This Row],[Discount]]&lt;=0.2,"10-20%",TRUE,"20%+")</f>
        <v>0-5%</v>
      </c>
      <c r="W2124">
        <f>YEAR(Suoerstore_sales[[#This Row],[Order Date]])</f>
        <v>2017</v>
      </c>
      <c r="X2124" t="str">
        <f>"Q"&amp;ROUNDUP(MONTH(Suoerstore_sales[[#This Row],[Order Date]])/3,0)</f>
        <v>Q3</v>
      </c>
      <c r="Y2124">
        <f>MONTH(Suoerstore_sales[[#This Row],[Order Date]])</f>
        <v>9</v>
      </c>
    </row>
    <row r="2125" spans="1:25" x14ac:dyDescent="0.2">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t="str" cm="1">
        <f t="array" ref="V2125">_xlfn.IFS(Suoerstore_sales[[#This Row],[Discount]]&lt;=0.05,"0-5%",Suoerstore_sales[[#This Row],[Discount]]&lt;=0.1,"5-10%",Suoerstore_sales[[#This Row],[Discount]]&lt;=0.2,"10-20%",TRUE,"20%+")</f>
        <v>0-5%</v>
      </c>
      <c r="W2125">
        <f>YEAR(Suoerstore_sales[[#This Row],[Order Date]])</f>
        <v>2017</v>
      </c>
      <c r="X2125" t="str">
        <f>"Q"&amp;ROUNDUP(MONTH(Suoerstore_sales[[#This Row],[Order Date]])/3,0)</f>
        <v>Q3</v>
      </c>
      <c r="Y2125">
        <f>MONTH(Suoerstore_sales[[#This Row],[Order Date]])</f>
        <v>9</v>
      </c>
    </row>
    <row r="2126" spans="1:25" x14ac:dyDescent="0.2">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t="str" cm="1">
        <f t="array" ref="V2126">_xlfn.IFS(Suoerstore_sales[[#This Row],[Discount]]&lt;=0.05,"0-5%",Suoerstore_sales[[#This Row],[Discount]]&lt;=0.1,"5-10%",Suoerstore_sales[[#This Row],[Discount]]&lt;=0.2,"10-20%",TRUE,"20%+")</f>
        <v>10-20%</v>
      </c>
      <c r="W2126">
        <f>YEAR(Suoerstore_sales[[#This Row],[Order Date]])</f>
        <v>2017</v>
      </c>
      <c r="X2126" t="str">
        <f>"Q"&amp;ROUNDUP(MONTH(Suoerstore_sales[[#This Row],[Order Date]])/3,0)</f>
        <v>Q4</v>
      </c>
      <c r="Y2126">
        <f>MONTH(Suoerstore_sales[[#This Row],[Order Date]])</f>
        <v>12</v>
      </c>
    </row>
    <row r="2127" spans="1:25" x14ac:dyDescent="0.2">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t="str" cm="1">
        <f t="array" ref="V2127">_xlfn.IFS(Suoerstore_sales[[#This Row],[Discount]]&lt;=0.05,"0-5%",Suoerstore_sales[[#This Row],[Discount]]&lt;=0.1,"5-10%",Suoerstore_sales[[#This Row],[Discount]]&lt;=0.2,"10-20%",TRUE,"20%+")</f>
        <v>20%+</v>
      </c>
      <c r="W2127">
        <f>YEAR(Suoerstore_sales[[#This Row],[Order Date]])</f>
        <v>2017</v>
      </c>
      <c r="X2127" t="str">
        <f>"Q"&amp;ROUNDUP(MONTH(Suoerstore_sales[[#This Row],[Order Date]])/3,0)</f>
        <v>Q4</v>
      </c>
      <c r="Y2127">
        <f>MONTH(Suoerstore_sales[[#This Row],[Order Date]])</f>
        <v>12</v>
      </c>
    </row>
    <row r="2128" spans="1:25" x14ac:dyDescent="0.2">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t="str" cm="1">
        <f t="array" ref="V2128">_xlfn.IFS(Suoerstore_sales[[#This Row],[Discount]]&lt;=0.05,"0-5%",Suoerstore_sales[[#This Row],[Discount]]&lt;=0.1,"5-10%",Suoerstore_sales[[#This Row],[Discount]]&lt;=0.2,"10-20%",TRUE,"20%+")</f>
        <v>10-20%</v>
      </c>
      <c r="W2128">
        <f>YEAR(Suoerstore_sales[[#This Row],[Order Date]])</f>
        <v>2014</v>
      </c>
      <c r="X2128" t="str">
        <f>"Q"&amp;ROUNDUP(MONTH(Suoerstore_sales[[#This Row],[Order Date]])/3,0)</f>
        <v>Q2</v>
      </c>
      <c r="Y2128">
        <f>MONTH(Suoerstore_sales[[#This Row],[Order Date]])</f>
        <v>6</v>
      </c>
    </row>
    <row r="2129" spans="1:25" x14ac:dyDescent="0.2">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t="str" cm="1">
        <f t="array" ref="V2129">_xlfn.IFS(Suoerstore_sales[[#This Row],[Discount]]&lt;=0.05,"0-5%",Suoerstore_sales[[#This Row],[Discount]]&lt;=0.1,"5-10%",Suoerstore_sales[[#This Row],[Discount]]&lt;=0.2,"10-20%",TRUE,"20%+")</f>
        <v>10-20%</v>
      </c>
      <c r="W2129">
        <f>YEAR(Suoerstore_sales[[#This Row],[Order Date]])</f>
        <v>2015</v>
      </c>
      <c r="X2129" t="str">
        <f>"Q"&amp;ROUNDUP(MONTH(Suoerstore_sales[[#This Row],[Order Date]])/3,0)</f>
        <v>Q4</v>
      </c>
      <c r="Y2129">
        <f>MONTH(Suoerstore_sales[[#This Row],[Order Date]])</f>
        <v>10</v>
      </c>
    </row>
    <row r="2130" spans="1:25" x14ac:dyDescent="0.2">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t="str" cm="1">
        <f t="array" ref="V2130">_xlfn.IFS(Suoerstore_sales[[#This Row],[Discount]]&lt;=0.05,"0-5%",Suoerstore_sales[[#This Row],[Discount]]&lt;=0.1,"5-10%",Suoerstore_sales[[#This Row],[Discount]]&lt;=0.2,"10-20%",TRUE,"20%+")</f>
        <v>10-20%</v>
      </c>
      <c r="W2130">
        <f>YEAR(Suoerstore_sales[[#This Row],[Order Date]])</f>
        <v>2015</v>
      </c>
      <c r="X2130" t="str">
        <f>"Q"&amp;ROUNDUP(MONTH(Suoerstore_sales[[#This Row],[Order Date]])/3,0)</f>
        <v>Q4</v>
      </c>
      <c r="Y2130">
        <f>MONTH(Suoerstore_sales[[#This Row],[Order Date]])</f>
        <v>10</v>
      </c>
    </row>
    <row r="2131" spans="1:25" x14ac:dyDescent="0.2">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t="str" cm="1">
        <f t="array" ref="V2131">_xlfn.IFS(Suoerstore_sales[[#This Row],[Discount]]&lt;=0.05,"0-5%",Suoerstore_sales[[#This Row],[Discount]]&lt;=0.1,"5-10%",Suoerstore_sales[[#This Row],[Discount]]&lt;=0.2,"10-20%",TRUE,"20%+")</f>
        <v>0-5%</v>
      </c>
      <c r="W2131">
        <f>YEAR(Suoerstore_sales[[#This Row],[Order Date]])</f>
        <v>2014</v>
      </c>
      <c r="X2131" t="str">
        <f>"Q"&amp;ROUNDUP(MONTH(Suoerstore_sales[[#This Row],[Order Date]])/3,0)</f>
        <v>Q2</v>
      </c>
      <c r="Y2131">
        <f>MONTH(Suoerstore_sales[[#This Row],[Order Date]])</f>
        <v>5</v>
      </c>
    </row>
    <row r="2132" spans="1:25" x14ac:dyDescent="0.2">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t="str" cm="1">
        <f t="array" ref="V2132">_xlfn.IFS(Suoerstore_sales[[#This Row],[Discount]]&lt;=0.05,"0-5%",Suoerstore_sales[[#This Row],[Discount]]&lt;=0.1,"5-10%",Suoerstore_sales[[#This Row],[Discount]]&lt;=0.2,"10-20%",TRUE,"20%+")</f>
        <v>0-5%</v>
      </c>
      <c r="W2132">
        <f>YEAR(Suoerstore_sales[[#This Row],[Order Date]])</f>
        <v>2014</v>
      </c>
      <c r="X2132" t="str">
        <f>"Q"&amp;ROUNDUP(MONTH(Suoerstore_sales[[#This Row],[Order Date]])/3,0)</f>
        <v>Q2</v>
      </c>
      <c r="Y2132">
        <f>MONTH(Suoerstore_sales[[#This Row],[Order Date]])</f>
        <v>5</v>
      </c>
    </row>
    <row r="2133" spans="1:25" x14ac:dyDescent="0.2">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t="str" cm="1">
        <f t="array" ref="V2133">_xlfn.IFS(Suoerstore_sales[[#This Row],[Discount]]&lt;=0.05,"0-5%",Suoerstore_sales[[#This Row],[Discount]]&lt;=0.1,"5-10%",Suoerstore_sales[[#This Row],[Discount]]&lt;=0.2,"10-20%",TRUE,"20%+")</f>
        <v>0-5%</v>
      </c>
      <c r="W2133">
        <f>YEAR(Suoerstore_sales[[#This Row],[Order Date]])</f>
        <v>2014</v>
      </c>
      <c r="X2133" t="str">
        <f>"Q"&amp;ROUNDUP(MONTH(Suoerstore_sales[[#This Row],[Order Date]])/3,0)</f>
        <v>Q2</v>
      </c>
      <c r="Y2133">
        <f>MONTH(Suoerstore_sales[[#This Row],[Order Date]])</f>
        <v>5</v>
      </c>
    </row>
    <row r="2134" spans="1:25" x14ac:dyDescent="0.2">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t="str" cm="1">
        <f t="array" ref="V2134">_xlfn.IFS(Suoerstore_sales[[#This Row],[Discount]]&lt;=0.05,"0-5%",Suoerstore_sales[[#This Row],[Discount]]&lt;=0.1,"5-10%",Suoerstore_sales[[#This Row],[Discount]]&lt;=0.2,"10-20%",TRUE,"20%+")</f>
        <v>0-5%</v>
      </c>
      <c r="W2134">
        <f>YEAR(Suoerstore_sales[[#This Row],[Order Date]])</f>
        <v>2015</v>
      </c>
      <c r="X2134" t="str">
        <f>"Q"&amp;ROUNDUP(MONTH(Suoerstore_sales[[#This Row],[Order Date]])/3,0)</f>
        <v>Q4</v>
      </c>
      <c r="Y2134">
        <f>MONTH(Suoerstore_sales[[#This Row],[Order Date]])</f>
        <v>11</v>
      </c>
    </row>
    <row r="2135" spans="1:25" x14ac:dyDescent="0.2">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t="str" cm="1">
        <f t="array" ref="V2135">_xlfn.IFS(Suoerstore_sales[[#This Row],[Discount]]&lt;=0.05,"0-5%",Suoerstore_sales[[#This Row],[Discount]]&lt;=0.1,"5-10%",Suoerstore_sales[[#This Row],[Discount]]&lt;=0.2,"10-20%",TRUE,"20%+")</f>
        <v>20%+</v>
      </c>
      <c r="W2135">
        <f>YEAR(Suoerstore_sales[[#This Row],[Order Date]])</f>
        <v>2015</v>
      </c>
      <c r="X2135" t="str">
        <f>"Q"&amp;ROUNDUP(MONTH(Suoerstore_sales[[#This Row],[Order Date]])/3,0)</f>
        <v>Q4</v>
      </c>
      <c r="Y2135">
        <f>MONTH(Suoerstore_sales[[#This Row],[Order Date]])</f>
        <v>11</v>
      </c>
    </row>
    <row r="2136" spans="1:25" x14ac:dyDescent="0.2">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t="str" cm="1">
        <f t="array" ref="V2136">_xlfn.IFS(Suoerstore_sales[[#This Row],[Discount]]&lt;=0.05,"0-5%",Suoerstore_sales[[#This Row],[Discount]]&lt;=0.1,"5-10%",Suoerstore_sales[[#This Row],[Discount]]&lt;=0.2,"10-20%",TRUE,"20%+")</f>
        <v>10-20%</v>
      </c>
      <c r="W2136">
        <f>YEAR(Suoerstore_sales[[#This Row],[Order Date]])</f>
        <v>2015</v>
      </c>
      <c r="X2136" t="str">
        <f>"Q"&amp;ROUNDUP(MONTH(Suoerstore_sales[[#This Row],[Order Date]])/3,0)</f>
        <v>Q4</v>
      </c>
      <c r="Y2136">
        <f>MONTH(Suoerstore_sales[[#This Row],[Order Date]])</f>
        <v>11</v>
      </c>
    </row>
    <row r="2137" spans="1:25" x14ac:dyDescent="0.2">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t="str" cm="1">
        <f t="array" ref="V2137">_xlfn.IFS(Suoerstore_sales[[#This Row],[Discount]]&lt;=0.05,"0-5%",Suoerstore_sales[[#This Row],[Discount]]&lt;=0.1,"5-10%",Suoerstore_sales[[#This Row],[Discount]]&lt;=0.2,"10-20%",TRUE,"20%+")</f>
        <v>20%+</v>
      </c>
      <c r="W2137">
        <f>YEAR(Suoerstore_sales[[#This Row],[Order Date]])</f>
        <v>2015</v>
      </c>
      <c r="X2137" t="str">
        <f>"Q"&amp;ROUNDUP(MONTH(Suoerstore_sales[[#This Row],[Order Date]])/3,0)</f>
        <v>Q4</v>
      </c>
      <c r="Y2137">
        <f>MONTH(Suoerstore_sales[[#This Row],[Order Date]])</f>
        <v>11</v>
      </c>
    </row>
    <row r="2138" spans="1:25" x14ac:dyDescent="0.2">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t="str" cm="1">
        <f t="array" ref="V2138">_xlfn.IFS(Suoerstore_sales[[#This Row],[Discount]]&lt;=0.05,"0-5%",Suoerstore_sales[[#This Row],[Discount]]&lt;=0.1,"5-10%",Suoerstore_sales[[#This Row],[Discount]]&lt;=0.2,"10-20%",TRUE,"20%+")</f>
        <v>20%+</v>
      </c>
      <c r="W2138">
        <f>YEAR(Suoerstore_sales[[#This Row],[Order Date]])</f>
        <v>2015</v>
      </c>
      <c r="X2138" t="str">
        <f>"Q"&amp;ROUNDUP(MONTH(Suoerstore_sales[[#This Row],[Order Date]])/3,0)</f>
        <v>Q4</v>
      </c>
      <c r="Y2138">
        <f>MONTH(Suoerstore_sales[[#This Row],[Order Date]])</f>
        <v>12</v>
      </c>
    </row>
    <row r="2139" spans="1:25" x14ac:dyDescent="0.2">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t="str" cm="1">
        <f t="array" ref="V2139">_xlfn.IFS(Suoerstore_sales[[#This Row],[Discount]]&lt;=0.05,"0-5%",Suoerstore_sales[[#This Row],[Discount]]&lt;=0.1,"5-10%",Suoerstore_sales[[#This Row],[Discount]]&lt;=0.2,"10-20%",TRUE,"20%+")</f>
        <v>20%+</v>
      </c>
      <c r="W2139">
        <f>YEAR(Suoerstore_sales[[#This Row],[Order Date]])</f>
        <v>2015</v>
      </c>
      <c r="X2139" t="str">
        <f>"Q"&amp;ROUNDUP(MONTH(Suoerstore_sales[[#This Row],[Order Date]])/3,0)</f>
        <v>Q4</v>
      </c>
      <c r="Y2139">
        <f>MONTH(Suoerstore_sales[[#This Row],[Order Date]])</f>
        <v>12</v>
      </c>
    </row>
    <row r="2140" spans="1:25" x14ac:dyDescent="0.2">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t="str" cm="1">
        <f t="array" ref="V2140">_xlfn.IFS(Suoerstore_sales[[#This Row],[Discount]]&lt;=0.05,"0-5%",Suoerstore_sales[[#This Row],[Discount]]&lt;=0.1,"5-10%",Suoerstore_sales[[#This Row],[Discount]]&lt;=0.2,"10-20%",TRUE,"20%+")</f>
        <v>0-5%</v>
      </c>
      <c r="W2140">
        <f>YEAR(Suoerstore_sales[[#This Row],[Order Date]])</f>
        <v>2017</v>
      </c>
      <c r="X2140" t="str">
        <f>"Q"&amp;ROUNDUP(MONTH(Suoerstore_sales[[#This Row],[Order Date]])/3,0)</f>
        <v>Q4</v>
      </c>
      <c r="Y2140">
        <f>MONTH(Suoerstore_sales[[#This Row],[Order Date]])</f>
        <v>11</v>
      </c>
    </row>
    <row r="2141" spans="1:25" x14ac:dyDescent="0.2">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t="str" cm="1">
        <f t="array" ref="V2141">_xlfn.IFS(Suoerstore_sales[[#This Row],[Discount]]&lt;=0.05,"0-5%",Suoerstore_sales[[#This Row],[Discount]]&lt;=0.1,"5-10%",Suoerstore_sales[[#This Row],[Discount]]&lt;=0.2,"10-20%",TRUE,"20%+")</f>
        <v>10-20%</v>
      </c>
      <c r="W2141">
        <f>YEAR(Suoerstore_sales[[#This Row],[Order Date]])</f>
        <v>2014</v>
      </c>
      <c r="X2141" t="str">
        <f>"Q"&amp;ROUNDUP(MONTH(Suoerstore_sales[[#This Row],[Order Date]])/3,0)</f>
        <v>Q2</v>
      </c>
      <c r="Y2141">
        <f>MONTH(Suoerstore_sales[[#This Row],[Order Date]])</f>
        <v>6</v>
      </c>
    </row>
    <row r="2142" spans="1:25" x14ac:dyDescent="0.2">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t="str" cm="1">
        <f t="array" ref="V2142">_xlfn.IFS(Suoerstore_sales[[#This Row],[Discount]]&lt;=0.05,"0-5%",Suoerstore_sales[[#This Row],[Discount]]&lt;=0.1,"5-10%",Suoerstore_sales[[#This Row],[Discount]]&lt;=0.2,"10-20%",TRUE,"20%+")</f>
        <v>0-5%</v>
      </c>
      <c r="W2142">
        <f>YEAR(Suoerstore_sales[[#This Row],[Order Date]])</f>
        <v>2014</v>
      </c>
      <c r="X2142" t="str">
        <f>"Q"&amp;ROUNDUP(MONTH(Suoerstore_sales[[#This Row],[Order Date]])/3,0)</f>
        <v>Q2</v>
      </c>
      <c r="Y2142">
        <f>MONTH(Suoerstore_sales[[#This Row],[Order Date]])</f>
        <v>6</v>
      </c>
    </row>
    <row r="2143" spans="1:25" x14ac:dyDescent="0.2">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t="str" cm="1">
        <f t="array" ref="V2143">_xlfn.IFS(Suoerstore_sales[[#This Row],[Discount]]&lt;=0.05,"0-5%",Suoerstore_sales[[#This Row],[Discount]]&lt;=0.1,"5-10%",Suoerstore_sales[[#This Row],[Discount]]&lt;=0.2,"10-20%",TRUE,"20%+")</f>
        <v>20%+</v>
      </c>
      <c r="W2143">
        <f>YEAR(Suoerstore_sales[[#This Row],[Order Date]])</f>
        <v>2014</v>
      </c>
      <c r="X2143" t="str">
        <f>"Q"&amp;ROUNDUP(MONTH(Suoerstore_sales[[#This Row],[Order Date]])/3,0)</f>
        <v>Q2</v>
      </c>
      <c r="Y2143">
        <f>MONTH(Suoerstore_sales[[#This Row],[Order Date]])</f>
        <v>6</v>
      </c>
    </row>
    <row r="2144" spans="1:25" x14ac:dyDescent="0.2">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t="str" cm="1">
        <f t="array" ref="V2144">_xlfn.IFS(Suoerstore_sales[[#This Row],[Discount]]&lt;=0.05,"0-5%",Suoerstore_sales[[#This Row],[Discount]]&lt;=0.1,"5-10%",Suoerstore_sales[[#This Row],[Discount]]&lt;=0.2,"10-20%",TRUE,"20%+")</f>
        <v>10-20%</v>
      </c>
      <c r="W2144">
        <f>YEAR(Suoerstore_sales[[#This Row],[Order Date]])</f>
        <v>2016</v>
      </c>
      <c r="X2144" t="str">
        <f>"Q"&amp;ROUNDUP(MONTH(Suoerstore_sales[[#This Row],[Order Date]])/3,0)</f>
        <v>Q3</v>
      </c>
      <c r="Y2144">
        <f>MONTH(Suoerstore_sales[[#This Row],[Order Date]])</f>
        <v>9</v>
      </c>
    </row>
    <row r="2145" spans="1:25" x14ac:dyDescent="0.2">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t="str" cm="1">
        <f t="array" ref="V2145">_xlfn.IFS(Suoerstore_sales[[#This Row],[Discount]]&lt;=0.05,"0-5%",Suoerstore_sales[[#This Row],[Discount]]&lt;=0.1,"5-10%",Suoerstore_sales[[#This Row],[Discount]]&lt;=0.2,"10-20%",TRUE,"20%+")</f>
        <v>20%+</v>
      </c>
      <c r="W2145">
        <f>YEAR(Suoerstore_sales[[#This Row],[Order Date]])</f>
        <v>2016</v>
      </c>
      <c r="X2145" t="str">
        <f>"Q"&amp;ROUNDUP(MONTH(Suoerstore_sales[[#This Row],[Order Date]])/3,0)</f>
        <v>Q3</v>
      </c>
      <c r="Y2145">
        <f>MONTH(Suoerstore_sales[[#This Row],[Order Date]])</f>
        <v>9</v>
      </c>
    </row>
    <row r="2146" spans="1:25" x14ac:dyDescent="0.2">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t="str" cm="1">
        <f t="array" ref="V2146">_xlfn.IFS(Suoerstore_sales[[#This Row],[Discount]]&lt;=0.05,"0-5%",Suoerstore_sales[[#This Row],[Discount]]&lt;=0.1,"5-10%",Suoerstore_sales[[#This Row],[Discount]]&lt;=0.2,"10-20%",TRUE,"20%+")</f>
        <v>10-20%</v>
      </c>
      <c r="W2146">
        <f>YEAR(Suoerstore_sales[[#This Row],[Order Date]])</f>
        <v>2016</v>
      </c>
      <c r="X2146" t="str">
        <f>"Q"&amp;ROUNDUP(MONTH(Suoerstore_sales[[#This Row],[Order Date]])/3,0)</f>
        <v>Q3</v>
      </c>
      <c r="Y2146">
        <f>MONTH(Suoerstore_sales[[#This Row],[Order Date]])</f>
        <v>9</v>
      </c>
    </row>
    <row r="2147" spans="1:25" x14ac:dyDescent="0.2">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t="str" cm="1">
        <f t="array" ref="V2147">_xlfn.IFS(Suoerstore_sales[[#This Row],[Discount]]&lt;=0.05,"0-5%",Suoerstore_sales[[#This Row],[Discount]]&lt;=0.1,"5-10%",Suoerstore_sales[[#This Row],[Discount]]&lt;=0.2,"10-20%",TRUE,"20%+")</f>
        <v>20%+</v>
      </c>
      <c r="W2147">
        <f>YEAR(Suoerstore_sales[[#This Row],[Order Date]])</f>
        <v>2016</v>
      </c>
      <c r="X2147" t="str">
        <f>"Q"&amp;ROUNDUP(MONTH(Suoerstore_sales[[#This Row],[Order Date]])/3,0)</f>
        <v>Q2</v>
      </c>
      <c r="Y2147">
        <f>MONTH(Suoerstore_sales[[#This Row],[Order Date]])</f>
        <v>6</v>
      </c>
    </row>
    <row r="2148" spans="1:25" x14ac:dyDescent="0.2">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t="str" cm="1">
        <f t="array" ref="V2148">_xlfn.IFS(Suoerstore_sales[[#This Row],[Discount]]&lt;=0.05,"0-5%",Suoerstore_sales[[#This Row],[Discount]]&lt;=0.1,"5-10%",Suoerstore_sales[[#This Row],[Discount]]&lt;=0.2,"10-20%",TRUE,"20%+")</f>
        <v>20%+</v>
      </c>
      <c r="W2148">
        <f>YEAR(Suoerstore_sales[[#This Row],[Order Date]])</f>
        <v>2016</v>
      </c>
      <c r="X2148" t="str">
        <f>"Q"&amp;ROUNDUP(MONTH(Suoerstore_sales[[#This Row],[Order Date]])/3,0)</f>
        <v>Q2</v>
      </c>
      <c r="Y2148">
        <f>MONTH(Suoerstore_sales[[#This Row],[Order Date]])</f>
        <v>6</v>
      </c>
    </row>
    <row r="2149" spans="1:25" x14ac:dyDescent="0.2">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t="str" cm="1">
        <f t="array" ref="V2149">_xlfn.IFS(Suoerstore_sales[[#This Row],[Discount]]&lt;=0.05,"0-5%",Suoerstore_sales[[#This Row],[Discount]]&lt;=0.1,"5-10%",Suoerstore_sales[[#This Row],[Discount]]&lt;=0.2,"10-20%",TRUE,"20%+")</f>
        <v>10-20%</v>
      </c>
      <c r="W2149">
        <f>YEAR(Suoerstore_sales[[#This Row],[Order Date]])</f>
        <v>2016</v>
      </c>
      <c r="X2149" t="str">
        <f>"Q"&amp;ROUNDUP(MONTH(Suoerstore_sales[[#This Row],[Order Date]])/3,0)</f>
        <v>Q2</v>
      </c>
      <c r="Y2149">
        <f>MONTH(Suoerstore_sales[[#This Row],[Order Date]])</f>
        <v>6</v>
      </c>
    </row>
    <row r="2150" spans="1:25" x14ac:dyDescent="0.2">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t="str" cm="1">
        <f t="array" ref="V2150">_xlfn.IFS(Suoerstore_sales[[#This Row],[Discount]]&lt;=0.05,"0-5%",Suoerstore_sales[[#This Row],[Discount]]&lt;=0.1,"5-10%",Suoerstore_sales[[#This Row],[Discount]]&lt;=0.2,"10-20%",TRUE,"20%+")</f>
        <v>0-5%</v>
      </c>
      <c r="W2150">
        <f>YEAR(Suoerstore_sales[[#This Row],[Order Date]])</f>
        <v>2014</v>
      </c>
      <c r="X2150" t="str">
        <f>"Q"&amp;ROUNDUP(MONTH(Suoerstore_sales[[#This Row],[Order Date]])/3,0)</f>
        <v>Q4</v>
      </c>
      <c r="Y2150">
        <f>MONTH(Suoerstore_sales[[#This Row],[Order Date]])</f>
        <v>12</v>
      </c>
    </row>
    <row r="2151" spans="1:25" x14ac:dyDescent="0.2">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t="str" cm="1">
        <f t="array" ref="V2151">_xlfn.IFS(Suoerstore_sales[[#This Row],[Discount]]&lt;=0.05,"0-5%",Suoerstore_sales[[#This Row],[Discount]]&lt;=0.1,"5-10%",Suoerstore_sales[[#This Row],[Discount]]&lt;=0.2,"10-20%",TRUE,"20%+")</f>
        <v>0-5%</v>
      </c>
      <c r="W2151">
        <f>YEAR(Suoerstore_sales[[#This Row],[Order Date]])</f>
        <v>2017</v>
      </c>
      <c r="X2151" t="str">
        <f>"Q"&amp;ROUNDUP(MONTH(Suoerstore_sales[[#This Row],[Order Date]])/3,0)</f>
        <v>Q1</v>
      </c>
      <c r="Y2151">
        <f>MONTH(Suoerstore_sales[[#This Row],[Order Date]])</f>
        <v>3</v>
      </c>
    </row>
    <row r="2152" spans="1:25" x14ac:dyDescent="0.2">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t="str" cm="1">
        <f t="array" ref="V2152">_xlfn.IFS(Suoerstore_sales[[#This Row],[Discount]]&lt;=0.05,"0-5%",Suoerstore_sales[[#This Row],[Discount]]&lt;=0.1,"5-10%",Suoerstore_sales[[#This Row],[Discount]]&lt;=0.2,"10-20%",TRUE,"20%+")</f>
        <v>20%+</v>
      </c>
      <c r="W2152">
        <f>YEAR(Suoerstore_sales[[#This Row],[Order Date]])</f>
        <v>2017</v>
      </c>
      <c r="X2152" t="str">
        <f>"Q"&amp;ROUNDUP(MONTH(Suoerstore_sales[[#This Row],[Order Date]])/3,0)</f>
        <v>Q4</v>
      </c>
      <c r="Y2152">
        <f>MONTH(Suoerstore_sales[[#This Row],[Order Date]])</f>
        <v>11</v>
      </c>
    </row>
    <row r="2153" spans="1:25" x14ac:dyDescent="0.2">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t="str" cm="1">
        <f t="array" ref="V2153">_xlfn.IFS(Suoerstore_sales[[#This Row],[Discount]]&lt;=0.05,"0-5%",Suoerstore_sales[[#This Row],[Discount]]&lt;=0.1,"5-10%",Suoerstore_sales[[#This Row],[Discount]]&lt;=0.2,"10-20%",TRUE,"20%+")</f>
        <v>0-5%</v>
      </c>
      <c r="W2153">
        <f>YEAR(Suoerstore_sales[[#This Row],[Order Date]])</f>
        <v>2014</v>
      </c>
      <c r="X2153" t="str">
        <f>"Q"&amp;ROUNDUP(MONTH(Suoerstore_sales[[#This Row],[Order Date]])/3,0)</f>
        <v>Q4</v>
      </c>
      <c r="Y2153">
        <f>MONTH(Suoerstore_sales[[#This Row],[Order Date]])</f>
        <v>11</v>
      </c>
    </row>
    <row r="2154" spans="1:25" x14ac:dyDescent="0.2">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t="str" cm="1">
        <f t="array" ref="V2154">_xlfn.IFS(Suoerstore_sales[[#This Row],[Discount]]&lt;=0.05,"0-5%",Suoerstore_sales[[#This Row],[Discount]]&lt;=0.1,"5-10%",Suoerstore_sales[[#This Row],[Discount]]&lt;=0.2,"10-20%",TRUE,"20%+")</f>
        <v>0-5%</v>
      </c>
      <c r="W2154">
        <f>YEAR(Suoerstore_sales[[#This Row],[Order Date]])</f>
        <v>2015</v>
      </c>
      <c r="X2154" t="str">
        <f>"Q"&amp;ROUNDUP(MONTH(Suoerstore_sales[[#This Row],[Order Date]])/3,0)</f>
        <v>Q4</v>
      </c>
      <c r="Y2154">
        <f>MONTH(Suoerstore_sales[[#This Row],[Order Date]])</f>
        <v>11</v>
      </c>
    </row>
    <row r="2155" spans="1:25" x14ac:dyDescent="0.2">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t="str" cm="1">
        <f t="array" ref="V2155">_xlfn.IFS(Suoerstore_sales[[#This Row],[Discount]]&lt;=0.05,"0-5%",Suoerstore_sales[[#This Row],[Discount]]&lt;=0.1,"5-10%",Suoerstore_sales[[#This Row],[Discount]]&lt;=0.2,"10-20%",TRUE,"20%+")</f>
        <v>10-20%</v>
      </c>
      <c r="W2155">
        <f>YEAR(Suoerstore_sales[[#This Row],[Order Date]])</f>
        <v>2016</v>
      </c>
      <c r="X2155" t="str">
        <f>"Q"&amp;ROUNDUP(MONTH(Suoerstore_sales[[#This Row],[Order Date]])/3,0)</f>
        <v>Q3</v>
      </c>
      <c r="Y2155">
        <f>MONTH(Suoerstore_sales[[#This Row],[Order Date]])</f>
        <v>7</v>
      </c>
    </row>
    <row r="2156" spans="1:25" x14ac:dyDescent="0.2">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t="str" cm="1">
        <f t="array" ref="V2156">_xlfn.IFS(Suoerstore_sales[[#This Row],[Discount]]&lt;=0.05,"0-5%",Suoerstore_sales[[#This Row],[Discount]]&lt;=0.1,"5-10%",Suoerstore_sales[[#This Row],[Discount]]&lt;=0.2,"10-20%",TRUE,"20%+")</f>
        <v>20%+</v>
      </c>
      <c r="W2156">
        <f>YEAR(Suoerstore_sales[[#This Row],[Order Date]])</f>
        <v>2016</v>
      </c>
      <c r="X2156" t="str">
        <f>"Q"&amp;ROUNDUP(MONTH(Suoerstore_sales[[#This Row],[Order Date]])/3,0)</f>
        <v>Q2</v>
      </c>
      <c r="Y2156">
        <f>MONTH(Suoerstore_sales[[#This Row],[Order Date]])</f>
        <v>4</v>
      </c>
    </row>
    <row r="2157" spans="1:25" x14ac:dyDescent="0.2">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t="str" cm="1">
        <f t="array" ref="V2157">_xlfn.IFS(Suoerstore_sales[[#This Row],[Discount]]&lt;=0.05,"0-5%",Suoerstore_sales[[#This Row],[Discount]]&lt;=0.1,"5-10%",Suoerstore_sales[[#This Row],[Discount]]&lt;=0.2,"10-20%",TRUE,"20%+")</f>
        <v>0-5%</v>
      </c>
      <c r="W2157">
        <f>YEAR(Suoerstore_sales[[#This Row],[Order Date]])</f>
        <v>2016</v>
      </c>
      <c r="X2157" t="str">
        <f>"Q"&amp;ROUNDUP(MONTH(Suoerstore_sales[[#This Row],[Order Date]])/3,0)</f>
        <v>Q3</v>
      </c>
      <c r="Y2157">
        <f>MONTH(Suoerstore_sales[[#This Row],[Order Date]])</f>
        <v>7</v>
      </c>
    </row>
    <row r="2158" spans="1:25" x14ac:dyDescent="0.2">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t="str" cm="1">
        <f t="array" ref="V2158">_xlfn.IFS(Suoerstore_sales[[#This Row],[Discount]]&lt;=0.05,"0-5%",Suoerstore_sales[[#This Row],[Discount]]&lt;=0.1,"5-10%",Suoerstore_sales[[#This Row],[Discount]]&lt;=0.2,"10-20%",TRUE,"20%+")</f>
        <v>0-5%</v>
      </c>
      <c r="W2158">
        <f>YEAR(Suoerstore_sales[[#This Row],[Order Date]])</f>
        <v>2014</v>
      </c>
      <c r="X2158" t="str">
        <f>"Q"&amp;ROUNDUP(MONTH(Suoerstore_sales[[#This Row],[Order Date]])/3,0)</f>
        <v>Q2</v>
      </c>
      <c r="Y2158">
        <f>MONTH(Suoerstore_sales[[#This Row],[Order Date]])</f>
        <v>6</v>
      </c>
    </row>
    <row r="2159" spans="1:25" x14ac:dyDescent="0.2">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t="str" cm="1">
        <f t="array" ref="V2159">_xlfn.IFS(Suoerstore_sales[[#This Row],[Discount]]&lt;=0.05,"0-5%",Suoerstore_sales[[#This Row],[Discount]]&lt;=0.1,"5-10%",Suoerstore_sales[[#This Row],[Discount]]&lt;=0.2,"10-20%",TRUE,"20%+")</f>
        <v>0-5%</v>
      </c>
      <c r="W2159">
        <f>YEAR(Suoerstore_sales[[#This Row],[Order Date]])</f>
        <v>2014</v>
      </c>
      <c r="X2159" t="str">
        <f>"Q"&amp;ROUNDUP(MONTH(Suoerstore_sales[[#This Row],[Order Date]])/3,0)</f>
        <v>Q2</v>
      </c>
      <c r="Y2159">
        <f>MONTH(Suoerstore_sales[[#This Row],[Order Date]])</f>
        <v>6</v>
      </c>
    </row>
    <row r="2160" spans="1:25" x14ac:dyDescent="0.2">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t="str" cm="1">
        <f t="array" ref="V2160">_xlfn.IFS(Suoerstore_sales[[#This Row],[Discount]]&lt;=0.05,"0-5%",Suoerstore_sales[[#This Row],[Discount]]&lt;=0.1,"5-10%",Suoerstore_sales[[#This Row],[Discount]]&lt;=0.2,"10-20%",TRUE,"20%+")</f>
        <v>10-20%</v>
      </c>
      <c r="W2160">
        <f>YEAR(Suoerstore_sales[[#This Row],[Order Date]])</f>
        <v>2017</v>
      </c>
      <c r="X2160" t="str">
        <f>"Q"&amp;ROUNDUP(MONTH(Suoerstore_sales[[#This Row],[Order Date]])/3,0)</f>
        <v>Q4</v>
      </c>
      <c r="Y2160">
        <f>MONTH(Suoerstore_sales[[#This Row],[Order Date]])</f>
        <v>10</v>
      </c>
    </row>
    <row r="2161" spans="1:25" x14ac:dyDescent="0.2">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t="str" cm="1">
        <f t="array" ref="V2161">_xlfn.IFS(Suoerstore_sales[[#This Row],[Discount]]&lt;=0.05,"0-5%",Suoerstore_sales[[#This Row],[Discount]]&lt;=0.1,"5-10%",Suoerstore_sales[[#This Row],[Discount]]&lt;=0.2,"10-20%",TRUE,"20%+")</f>
        <v>20%+</v>
      </c>
      <c r="W2161">
        <f>YEAR(Suoerstore_sales[[#This Row],[Order Date]])</f>
        <v>2016</v>
      </c>
      <c r="X2161" t="str">
        <f>"Q"&amp;ROUNDUP(MONTH(Suoerstore_sales[[#This Row],[Order Date]])/3,0)</f>
        <v>Q3</v>
      </c>
      <c r="Y2161">
        <f>MONTH(Suoerstore_sales[[#This Row],[Order Date]])</f>
        <v>9</v>
      </c>
    </row>
    <row r="2162" spans="1:25" x14ac:dyDescent="0.2">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t="str" cm="1">
        <f t="array" ref="V2162">_xlfn.IFS(Suoerstore_sales[[#This Row],[Discount]]&lt;=0.05,"0-5%",Suoerstore_sales[[#This Row],[Discount]]&lt;=0.1,"5-10%",Suoerstore_sales[[#This Row],[Discount]]&lt;=0.2,"10-20%",TRUE,"20%+")</f>
        <v>10-20%</v>
      </c>
      <c r="W2162">
        <f>YEAR(Suoerstore_sales[[#This Row],[Order Date]])</f>
        <v>2016</v>
      </c>
      <c r="X2162" t="str">
        <f>"Q"&amp;ROUNDUP(MONTH(Suoerstore_sales[[#This Row],[Order Date]])/3,0)</f>
        <v>Q2</v>
      </c>
      <c r="Y2162">
        <f>MONTH(Suoerstore_sales[[#This Row],[Order Date]])</f>
        <v>5</v>
      </c>
    </row>
    <row r="2163" spans="1:25" x14ac:dyDescent="0.2">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t="str" cm="1">
        <f t="array" ref="V2163">_xlfn.IFS(Suoerstore_sales[[#This Row],[Discount]]&lt;=0.05,"0-5%",Suoerstore_sales[[#This Row],[Discount]]&lt;=0.1,"5-10%",Suoerstore_sales[[#This Row],[Discount]]&lt;=0.2,"10-20%",TRUE,"20%+")</f>
        <v>0-5%</v>
      </c>
      <c r="W2163">
        <f>YEAR(Suoerstore_sales[[#This Row],[Order Date]])</f>
        <v>2016</v>
      </c>
      <c r="X2163" t="str">
        <f>"Q"&amp;ROUNDUP(MONTH(Suoerstore_sales[[#This Row],[Order Date]])/3,0)</f>
        <v>Q1</v>
      </c>
      <c r="Y2163">
        <f>MONTH(Suoerstore_sales[[#This Row],[Order Date]])</f>
        <v>1</v>
      </c>
    </row>
    <row r="2164" spans="1:25" x14ac:dyDescent="0.2">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t="str" cm="1">
        <f t="array" ref="V2164">_xlfn.IFS(Suoerstore_sales[[#This Row],[Discount]]&lt;=0.05,"0-5%",Suoerstore_sales[[#This Row],[Discount]]&lt;=0.1,"5-10%",Suoerstore_sales[[#This Row],[Discount]]&lt;=0.2,"10-20%",TRUE,"20%+")</f>
        <v>0-5%</v>
      </c>
      <c r="W2164">
        <f>YEAR(Suoerstore_sales[[#This Row],[Order Date]])</f>
        <v>2017</v>
      </c>
      <c r="X2164" t="str">
        <f>"Q"&amp;ROUNDUP(MONTH(Suoerstore_sales[[#This Row],[Order Date]])/3,0)</f>
        <v>Q1</v>
      </c>
      <c r="Y2164">
        <f>MONTH(Suoerstore_sales[[#This Row],[Order Date]])</f>
        <v>3</v>
      </c>
    </row>
    <row r="2165" spans="1:25" x14ac:dyDescent="0.2">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t="str" cm="1">
        <f t="array" ref="V2165">_xlfn.IFS(Suoerstore_sales[[#This Row],[Discount]]&lt;=0.05,"0-5%",Suoerstore_sales[[#This Row],[Discount]]&lt;=0.1,"5-10%",Suoerstore_sales[[#This Row],[Discount]]&lt;=0.2,"10-20%",TRUE,"20%+")</f>
        <v>10-20%</v>
      </c>
      <c r="W2165">
        <f>YEAR(Suoerstore_sales[[#This Row],[Order Date]])</f>
        <v>2016</v>
      </c>
      <c r="X2165" t="str">
        <f>"Q"&amp;ROUNDUP(MONTH(Suoerstore_sales[[#This Row],[Order Date]])/3,0)</f>
        <v>Q4</v>
      </c>
      <c r="Y2165">
        <f>MONTH(Suoerstore_sales[[#This Row],[Order Date]])</f>
        <v>10</v>
      </c>
    </row>
    <row r="2166" spans="1:25" x14ac:dyDescent="0.2">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t="str" cm="1">
        <f t="array" ref="V2166">_xlfn.IFS(Suoerstore_sales[[#This Row],[Discount]]&lt;=0.05,"0-5%",Suoerstore_sales[[#This Row],[Discount]]&lt;=0.1,"5-10%",Suoerstore_sales[[#This Row],[Discount]]&lt;=0.2,"10-20%",TRUE,"20%+")</f>
        <v>10-20%</v>
      </c>
      <c r="W2166">
        <f>YEAR(Suoerstore_sales[[#This Row],[Order Date]])</f>
        <v>2016</v>
      </c>
      <c r="X2166" t="str">
        <f>"Q"&amp;ROUNDUP(MONTH(Suoerstore_sales[[#This Row],[Order Date]])/3,0)</f>
        <v>Q4</v>
      </c>
      <c r="Y2166">
        <f>MONTH(Suoerstore_sales[[#This Row],[Order Date]])</f>
        <v>10</v>
      </c>
    </row>
    <row r="2167" spans="1:25" x14ac:dyDescent="0.2">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t="str" cm="1">
        <f t="array" ref="V2167">_xlfn.IFS(Suoerstore_sales[[#This Row],[Discount]]&lt;=0.05,"0-5%",Suoerstore_sales[[#This Row],[Discount]]&lt;=0.1,"5-10%",Suoerstore_sales[[#This Row],[Discount]]&lt;=0.2,"10-20%",TRUE,"20%+")</f>
        <v>20%+</v>
      </c>
      <c r="W2167">
        <f>YEAR(Suoerstore_sales[[#This Row],[Order Date]])</f>
        <v>2016</v>
      </c>
      <c r="X2167" t="str">
        <f>"Q"&amp;ROUNDUP(MONTH(Suoerstore_sales[[#This Row],[Order Date]])/3,0)</f>
        <v>Q4</v>
      </c>
      <c r="Y2167">
        <f>MONTH(Suoerstore_sales[[#This Row],[Order Date]])</f>
        <v>10</v>
      </c>
    </row>
    <row r="2168" spans="1:25" x14ac:dyDescent="0.2">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t="str" cm="1">
        <f t="array" ref="V2168">_xlfn.IFS(Suoerstore_sales[[#This Row],[Discount]]&lt;=0.05,"0-5%",Suoerstore_sales[[#This Row],[Discount]]&lt;=0.1,"5-10%",Suoerstore_sales[[#This Row],[Discount]]&lt;=0.2,"10-20%",TRUE,"20%+")</f>
        <v>10-20%</v>
      </c>
      <c r="W2168">
        <f>YEAR(Suoerstore_sales[[#This Row],[Order Date]])</f>
        <v>2016</v>
      </c>
      <c r="X2168" t="str">
        <f>"Q"&amp;ROUNDUP(MONTH(Suoerstore_sales[[#This Row],[Order Date]])/3,0)</f>
        <v>Q4</v>
      </c>
      <c r="Y2168">
        <f>MONTH(Suoerstore_sales[[#This Row],[Order Date]])</f>
        <v>10</v>
      </c>
    </row>
    <row r="2169" spans="1:25" x14ac:dyDescent="0.2">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t="str" cm="1">
        <f t="array" ref="V2169">_xlfn.IFS(Suoerstore_sales[[#This Row],[Discount]]&lt;=0.05,"0-5%",Suoerstore_sales[[#This Row],[Discount]]&lt;=0.1,"5-10%",Suoerstore_sales[[#This Row],[Discount]]&lt;=0.2,"10-20%",TRUE,"20%+")</f>
        <v>20%+</v>
      </c>
      <c r="W2169">
        <f>YEAR(Suoerstore_sales[[#This Row],[Order Date]])</f>
        <v>2016</v>
      </c>
      <c r="X2169" t="str">
        <f>"Q"&amp;ROUNDUP(MONTH(Suoerstore_sales[[#This Row],[Order Date]])/3,0)</f>
        <v>Q4</v>
      </c>
      <c r="Y2169">
        <f>MONTH(Suoerstore_sales[[#This Row],[Order Date]])</f>
        <v>10</v>
      </c>
    </row>
    <row r="2170" spans="1:25" x14ac:dyDescent="0.2">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t="str" cm="1">
        <f t="array" ref="V2170">_xlfn.IFS(Suoerstore_sales[[#This Row],[Discount]]&lt;=0.05,"0-5%",Suoerstore_sales[[#This Row],[Discount]]&lt;=0.1,"5-10%",Suoerstore_sales[[#This Row],[Discount]]&lt;=0.2,"10-20%",TRUE,"20%+")</f>
        <v>10-20%</v>
      </c>
      <c r="W2170">
        <f>YEAR(Suoerstore_sales[[#This Row],[Order Date]])</f>
        <v>2017</v>
      </c>
      <c r="X2170" t="str">
        <f>"Q"&amp;ROUNDUP(MONTH(Suoerstore_sales[[#This Row],[Order Date]])/3,0)</f>
        <v>Q1</v>
      </c>
      <c r="Y2170">
        <f>MONTH(Suoerstore_sales[[#This Row],[Order Date]])</f>
        <v>1</v>
      </c>
    </row>
    <row r="2171" spans="1:25" x14ac:dyDescent="0.2">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t="str" cm="1">
        <f t="array" ref="V2171">_xlfn.IFS(Suoerstore_sales[[#This Row],[Discount]]&lt;=0.05,"0-5%",Suoerstore_sales[[#This Row],[Discount]]&lt;=0.1,"5-10%",Suoerstore_sales[[#This Row],[Discount]]&lt;=0.2,"10-20%",TRUE,"20%+")</f>
        <v>10-20%</v>
      </c>
      <c r="W2171">
        <f>YEAR(Suoerstore_sales[[#This Row],[Order Date]])</f>
        <v>2017</v>
      </c>
      <c r="X2171" t="str">
        <f>"Q"&amp;ROUNDUP(MONTH(Suoerstore_sales[[#This Row],[Order Date]])/3,0)</f>
        <v>Q1</v>
      </c>
      <c r="Y2171">
        <f>MONTH(Suoerstore_sales[[#This Row],[Order Date]])</f>
        <v>1</v>
      </c>
    </row>
    <row r="2172" spans="1:25" x14ac:dyDescent="0.2">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t="str" cm="1">
        <f t="array" ref="V2172">_xlfn.IFS(Suoerstore_sales[[#This Row],[Discount]]&lt;=0.05,"0-5%",Suoerstore_sales[[#This Row],[Discount]]&lt;=0.1,"5-10%",Suoerstore_sales[[#This Row],[Discount]]&lt;=0.2,"10-20%",TRUE,"20%+")</f>
        <v>20%+</v>
      </c>
      <c r="W2172">
        <f>YEAR(Suoerstore_sales[[#This Row],[Order Date]])</f>
        <v>2017</v>
      </c>
      <c r="X2172" t="str">
        <f>"Q"&amp;ROUNDUP(MONTH(Suoerstore_sales[[#This Row],[Order Date]])/3,0)</f>
        <v>Q1</v>
      </c>
      <c r="Y2172">
        <f>MONTH(Suoerstore_sales[[#This Row],[Order Date]])</f>
        <v>1</v>
      </c>
    </row>
    <row r="2173" spans="1:25" x14ac:dyDescent="0.2">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t="str" cm="1">
        <f t="array" ref="V2173">_xlfn.IFS(Suoerstore_sales[[#This Row],[Discount]]&lt;=0.05,"0-5%",Suoerstore_sales[[#This Row],[Discount]]&lt;=0.1,"5-10%",Suoerstore_sales[[#This Row],[Discount]]&lt;=0.2,"10-20%",TRUE,"20%+")</f>
        <v>20%+</v>
      </c>
      <c r="W2173">
        <f>YEAR(Suoerstore_sales[[#This Row],[Order Date]])</f>
        <v>2017</v>
      </c>
      <c r="X2173" t="str">
        <f>"Q"&amp;ROUNDUP(MONTH(Suoerstore_sales[[#This Row],[Order Date]])/3,0)</f>
        <v>Q4</v>
      </c>
      <c r="Y2173">
        <f>MONTH(Suoerstore_sales[[#This Row],[Order Date]])</f>
        <v>11</v>
      </c>
    </row>
    <row r="2174" spans="1:25" x14ac:dyDescent="0.2">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t="str" cm="1">
        <f t="array" ref="V2174">_xlfn.IFS(Suoerstore_sales[[#This Row],[Discount]]&lt;=0.05,"0-5%",Suoerstore_sales[[#This Row],[Discount]]&lt;=0.1,"5-10%",Suoerstore_sales[[#This Row],[Discount]]&lt;=0.2,"10-20%",TRUE,"20%+")</f>
        <v>10-20%</v>
      </c>
      <c r="W2174">
        <f>YEAR(Suoerstore_sales[[#This Row],[Order Date]])</f>
        <v>2014</v>
      </c>
      <c r="X2174" t="str">
        <f>"Q"&amp;ROUNDUP(MONTH(Suoerstore_sales[[#This Row],[Order Date]])/3,0)</f>
        <v>Q3</v>
      </c>
      <c r="Y2174">
        <f>MONTH(Suoerstore_sales[[#This Row],[Order Date]])</f>
        <v>8</v>
      </c>
    </row>
    <row r="2175" spans="1:25" x14ac:dyDescent="0.2">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t="str" cm="1">
        <f t="array" ref="V2175">_xlfn.IFS(Suoerstore_sales[[#This Row],[Discount]]&lt;=0.05,"0-5%",Suoerstore_sales[[#This Row],[Discount]]&lt;=0.1,"5-10%",Suoerstore_sales[[#This Row],[Discount]]&lt;=0.2,"10-20%",TRUE,"20%+")</f>
        <v>20%+</v>
      </c>
      <c r="W2175">
        <f>YEAR(Suoerstore_sales[[#This Row],[Order Date]])</f>
        <v>2016</v>
      </c>
      <c r="X2175" t="str">
        <f>"Q"&amp;ROUNDUP(MONTH(Suoerstore_sales[[#This Row],[Order Date]])/3,0)</f>
        <v>Q3</v>
      </c>
      <c r="Y2175">
        <f>MONTH(Suoerstore_sales[[#This Row],[Order Date]])</f>
        <v>7</v>
      </c>
    </row>
    <row r="2176" spans="1:25" x14ac:dyDescent="0.2">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t="str" cm="1">
        <f t="array" ref="V2176">_xlfn.IFS(Suoerstore_sales[[#This Row],[Discount]]&lt;=0.05,"0-5%",Suoerstore_sales[[#This Row],[Discount]]&lt;=0.1,"5-10%",Suoerstore_sales[[#This Row],[Discount]]&lt;=0.2,"10-20%",TRUE,"20%+")</f>
        <v>10-20%</v>
      </c>
      <c r="W2176">
        <f>YEAR(Suoerstore_sales[[#This Row],[Order Date]])</f>
        <v>2015</v>
      </c>
      <c r="X2176" t="str">
        <f>"Q"&amp;ROUNDUP(MONTH(Suoerstore_sales[[#This Row],[Order Date]])/3,0)</f>
        <v>Q3</v>
      </c>
      <c r="Y2176">
        <f>MONTH(Suoerstore_sales[[#This Row],[Order Date]])</f>
        <v>7</v>
      </c>
    </row>
    <row r="2177" spans="1:25" x14ac:dyDescent="0.2">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t="str" cm="1">
        <f t="array" ref="V2177">_xlfn.IFS(Suoerstore_sales[[#This Row],[Discount]]&lt;=0.05,"0-5%",Suoerstore_sales[[#This Row],[Discount]]&lt;=0.1,"5-10%",Suoerstore_sales[[#This Row],[Discount]]&lt;=0.2,"10-20%",TRUE,"20%+")</f>
        <v>0-5%</v>
      </c>
      <c r="W2177">
        <f>YEAR(Suoerstore_sales[[#This Row],[Order Date]])</f>
        <v>2016</v>
      </c>
      <c r="X2177" t="str">
        <f>"Q"&amp;ROUNDUP(MONTH(Suoerstore_sales[[#This Row],[Order Date]])/3,0)</f>
        <v>Q4</v>
      </c>
      <c r="Y2177">
        <f>MONTH(Suoerstore_sales[[#This Row],[Order Date]])</f>
        <v>10</v>
      </c>
    </row>
    <row r="2178" spans="1:25" x14ac:dyDescent="0.2">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t="str" cm="1">
        <f t="array" ref="V2178">_xlfn.IFS(Suoerstore_sales[[#This Row],[Discount]]&lt;=0.05,"0-5%",Suoerstore_sales[[#This Row],[Discount]]&lt;=0.1,"5-10%",Suoerstore_sales[[#This Row],[Discount]]&lt;=0.2,"10-20%",TRUE,"20%+")</f>
        <v>0-5%</v>
      </c>
      <c r="W2178">
        <f>YEAR(Suoerstore_sales[[#This Row],[Order Date]])</f>
        <v>2016</v>
      </c>
      <c r="X2178" t="str">
        <f>"Q"&amp;ROUNDUP(MONTH(Suoerstore_sales[[#This Row],[Order Date]])/3,0)</f>
        <v>Q4</v>
      </c>
      <c r="Y2178">
        <f>MONTH(Suoerstore_sales[[#This Row],[Order Date]])</f>
        <v>10</v>
      </c>
    </row>
    <row r="2179" spans="1:25" x14ac:dyDescent="0.2">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t="str" cm="1">
        <f t="array" ref="V2179">_xlfn.IFS(Suoerstore_sales[[#This Row],[Discount]]&lt;=0.05,"0-5%",Suoerstore_sales[[#This Row],[Discount]]&lt;=0.1,"5-10%",Suoerstore_sales[[#This Row],[Discount]]&lt;=0.2,"10-20%",TRUE,"20%+")</f>
        <v>10-20%</v>
      </c>
      <c r="W2179">
        <f>YEAR(Suoerstore_sales[[#This Row],[Order Date]])</f>
        <v>2016</v>
      </c>
      <c r="X2179" t="str">
        <f>"Q"&amp;ROUNDUP(MONTH(Suoerstore_sales[[#This Row],[Order Date]])/3,0)</f>
        <v>Q4</v>
      </c>
      <c r="Y2179">
        <f>MONTH(Suoerstore_sales[[#This Row],[Order Date]])</f>
        <v>10</v>
      </c>
    </row>
    <row r="2180" spans="1:25" x14ac:dyDescent="0.2">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t="str" cm="1">
        <f t="array" ref="V2180">_xlfn.IFS(Suoerstore_sales[[#This Row],[Discount]]&lt;=0.05,"0-5%",Suoerstore_sales[[#This Row],[Discount]]&lt;=0.1,"5-10%",Suoerstore_sales[[#This Row],[Discount]]&lt;=0.2,"10-20%",TRUE,"20%+")</f>
        <v>0-5%</v>
      </c>
      <c r="W2180">
        <f>YEAR(Suoerstore_sales[[#This Row],[Order Date]])</f>
        <v>2016</v>
      </c>
      <c r="X2180" t="str">
        <f>"Q"&amp;ROUNDUP(MONTH(Suoerstore_sales[[#This Row],[Order Date]])/3,0)</f>
        <v>Q4</v>
      </c>
      <c r="Y2180">
        <f>MONTH(Suoerstore_sales[[#This Row],[Order Date]])</f>
        <v>10</v>
      </c>
    </row>
    <row r="2181" spans="1:25" x14ac:dyDescent="0.2">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t="str" cm="1">
        <f t="array" ref="V2181">_xlfn.IFS(Suoerstore_sales[[#This Row],[Discount]]&lt;=0.05,"0-5%",Suoerstore_sales[[#This Row],[Discount]]&lt;=0.1,"5-10%",Suoerstore_sales[[#This Row],[Discount]]&lt;=0.2,"10-20%",TRUE,"20%+")</f>
        <v>10-20%</v>
      </c>
      <c r="W2181">
        <f>YEAR(Suoerstore_sales[[#This Row],[Order Date]])</f>
        <v>2016</v>
      </c>
      <c r="X2181" t="str">
        <f>"Q"&amp;ROUNDUP(MONTH(Suoerstore_sales[[#This Row],[Order Date]])/3,0)</f>
        <v>Q2</v>
      </c>
      <c r="Y2181">
        <f>MONTH(Suoerstore_sales[[#This Row],[Order Date]])</f>
        <v>5</v>
      </c>
    </row>
    <row r="2182" spans="1:25" x14ac:dyDescent="0.2">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t="str" cm="1">
        <f t="array" ref="V2182">_xlfn.IFS(Suoerstore_sales[[#This Row],[Discount]]&lt;=0.05,"0-5%",Suoerstore_sales[[#This Row],[Discount]]&lt;=0.1,"5-10%",Suoerstore_sales[[#This Row],[Discount]]&lt;=0.2,"10-20%",TRUE,"20%+")</f>
        <v>0-5%</v>
      </c>
      <c r="W2182">
        <f>YEAR(Suoerstore_sales[[#This Row],[Order Date]])</f>
        <v>2016</v>
      </c>
      <c r="X2182" t="str">
        <f>"Q"&amp;ROUNDUP(MONTH(Suoerstore_sales[[#This Row],[Order Date]])/3,0)</f>
        <v>Q2</v>
      </c>
      <c r="Y2182">
        <f>MONTH(Suoerstore_sales[[#This Row],[Order Date]])</f>
        <v>5</v>
      </c>
    </row>
    <row r="2183" spans="1:25" x14ac:dyDescent="0.2">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t="str" cm="1">
        <f t="array" ref="V2183">_xlfn.IFS(Suoerstore_sales[[#This Row],[Discount]]&lt;=0.05,"0-5%",Suoerstore_sales[[#This Row],[Discount]]&lt;=0.1,"5-10%",Suoerstore_sales[[#This Row],[Discount]]&lt;=0.2,"10-20%",TRUE,"20%+")</f>
        <v>5-10%</v>
      </c>
      <c r="W2183">
        <f>YEAR(Suoerstore_sales[[#This Row],[Order Date]])</f>
        <v>2016</v>
      </c>
      <c r="X2183" t="str">
        <f>"Q"&amp;ROUNDUP(MONTH(Suoerstore_sales[[#This Row],[Order Date]])/3,0)</f>
        <v>Q2</v>
      </c>
      <c r="Y2183">
        <f>MONTH(Suoerstore_sales[[#This Row],[Order Date]])</f>
        <v>5</v>
      </c>
    </row>
    <row r="2184" spans="1:25" x14ac:dyDescent="0.2">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t="str" cm="1">
        <f t="array" ref="V2184">_xlfn.IFS(Suoerstore_sales[[#This Row],[Discount]]&lt;=0.05,"0-5%",Suoerstore_sales[[#This Row],[Discount]]&lt;=0.1,"5-10%",Suoerstore_sales[[#This Row],[Discount]]&lt;=0.2,"10-20%",TRUE,"20%+")</f>
        <v>0-5%</v>
      </c>
      <c r="W2184">
        <f>YEAR(Suoerstore_sales[[#This Row],[Order Date]])</f>
        <v>2016</v>
      </c>
      <c r="X2184" t="str">
        <f>"Q"&amp;ROUNDUP(MONTH(Suoerstore_sales[[#This Row],[Order Date]])/3,0)</f>
        <v>Q2</v>
      </c>
      <c r="Y2184">
        <f>MONTH(Suoerstore_sales[[#This Row],[Order Date]])</f>
        <v>5</v>
      </c>
    </row>
    <row r="2185" spans="1:25" x14ac:dyDescent="0.2">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t="str" cm="1">
        <f t="array" ref="V2185">_xlfn.IFS(Suoerstore_sales[[#This Row],[Discount]]&lt;=0.05,"0-5%",Suoerstore_sales[[#This Row],[Discount]]&lt;=0.1,"5-10%",Suoerstore_sales[[#This Row],[Discount]]&lt;=0.2,"10-20%",TRUE,"20%+")</f>
        <v>0-5%</v>
      </c>
      <c r="W2185">
        <f>YEAR(Suoerstore_sales[[#This Row],[Order Date]])</f>
        <v>2016</v>
      </c>
      <c r="X2185" t="str">
        <f>"Q"&amp;ROUNDUP(MONTH(Suoerstore_sales[[#This Row],[Order Date]])/3,0)</f>
        <v>Q2</v>
      </c>
      <c r="Y2185">
        <f>MONTH(Suoerstore_sales[[#This Row],[Order Date]])</f>
        <v>5</v>
      </c>
    </row>
    <row r="2186" spans="1:25" x14ac:dyDescent="0.2">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t="str" cm="1">
        <f t="array" ref="V2186">_xlfn.IFS(Suoerstore_sales[[#This Row],[Discount]]&lt;=0.05,"0-5%",Suoerstore_sales[[#This Row],[Discount]]&lt;=0.1,"5-10%",Suoerstore_sales[[#This Row],[Discount]]&lt;=0.2,"10-20%",TRUE,"20%+")</f>
        <v>0-5%</v>
      </c>
      <c r="W2186">
        <f>YEAR(Suoerstore_sales[[#This Row],[Order Date]])</f>
        <v>2016</v>
      </c>
      <c r="X2186" t="str">
        <f>"Q"&amp;ROUNDUP(MONTH(Suoerstore_sales[[#This Row],[Order Date]])/3,0)</f>
        <v>Q2</v>
      </c>
      <c r="Y2186">
        <f>MONTH(Suoerstore_sales[[#This Row],[Order Date]])</f>
        <v>5</v>
      </c>
    </row>
    <row r="2187" spans="1:25" x14ac:dyDescent="0.2">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t="str" cm="1">
        <f t="array" ref="V2187">_xlfn.IFS(Suoerstore_sales[[#This Row],[Discount]]&lt;=0.05,"0-5%",Suoerstore_sales[[#This Row],[Discount]]&lt;=0.1,"5-10%",Suoerstore_sales[[#This Row],[Discount]]&lt;=0.2,"10-20%",TRUE,"20%+")</f>
        <v>10-20%</v>
      </c>
      <c r="W2187">
        <f>YEAR(Suoerstore_sales[[#This Row],[Order Date]])</f>
        <v>2017</v>
      </c>
      <c r="X2187" t="str">
        <f>"Q"&amp;ROUNDUP(MONTH(Suoerstore_sales[[#This Row],[Order Date]])/3,0)</f>
        <v>Q3</v>
      </c>
      <c r="Y2187">
        <f>MONTH(Suoerstore_sales[[#This Row],[Order Date]])</f>
        <v>8</v>
      </c>
    </row>
    <row r="2188" spans="1:25" x14ac:dyDescent="0.2">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t="str" cm="1">
        <f t="array" ref="V2188">_xlfn.IFS(Suoerstore_sales[[#This Row],[Discount]]&lt;=0.05,"0-5%",Suoerstore_sales[[#This Row],[Discount]]&lt;=0.1,"5-10%",Suoerstore_sales[[#This Row],[Discount]]&lt;=0.2,"10-20%",TRUE,"20%+")</f>
        <v>0-5%</v>
      </c>
      <c r="W2188">
        <f>YEAR(Suoerstore_sales[[#This Row],[Order Date]])</f>
        <v>2016</v>
      </c>
      <c r="X2188" t="str">
        <f>"Q"&amp;ROUNDUP(MONTH(Suoerstore_sales[[#This Row],[Order Date]])/3,0)</f>
        <v>Q3</v>
      </c>
      <c r="Y2188">
        <f>MONTH(Suoerstore_sales[[#This Row],[Order Date]])</f>
        <v>7</v>
      </c>
    </row>
    <row r="2189" spans="1:25" x14ac:dyDescent="0.2">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t="str" cm="1">
        <f t="array" ref="V2189">_xlfn.IFS(Suoerstore_sales[[#This Row],[Discount]]&lt;=0.05,"0-5%",Suoerstore_sales[[#This Row],[Discount]]&lt;=0.1,"5-10%",Suoerstore_sales[[#This Row],[Discount]]&lt;=0.2,"10-20%",TRUE,"20%+")</f>
        <v>0-5%</v>
      </c>
      <c r="W2189">
        <f>YEAR(Suoerstore_sales[[#This Row],[Order Date]])</f>
        <v>2017</v>
      </c>
      <c r="X2189" t="str">
        <f>"Q"&amp;ROUNDUP(MONTH(Suoerstore_sales[[#This Row],[Order Date]])/3,0)</f>
        <v>Q3</v>
      </c>
      <c r="Y2189">
        <f>MONTH(Suoerstore_sales[[#This Row],[Order Date]])</f>
        <v>8</v>
      </c>
    </row>
    <row r="2190" spans="1:25" x14ac:dyDescent="0.2">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t="str" cm="1">
        <f t="array" ref="V2190">_xlfn.IFS(Suoerstore_sales[[#This Row],[Discount]]&lt;=0.05,"0-5%",Suoerstore_sales[[#This Row],[Discount]]&lt;=0.1,"5-10%",Suoerstore_sales[[#This Row],[Discount]]&lt;=0.2,"10-20%",TRUE,"20%+")</f>
        <v>0-5%</v>
      </c>
      <c r="W2190">
        <f>YEAR(Suoerstore_sales[[#This Row],[Order Date]])</f>
        <v>2017</v>
      </c>
      <c r="X2190" t="str">
        <f>"Q"&amp;ROUNDUP(MONTH(Suoerstore_sales[[#This Row],[Order Date]])/3,0)</f>
        <v>Q3</v>
      </c>
      <c r="Y2190">
        <f>MONTH(Suoerstore_sales[[#This Row],[Order Date]])</f>
        <v>8</v>
      </c>
    </row>
    <row r="2191" spans="1:25" x14ac:dyDescent="0.2">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t="str" cm="1">
        <f t="array" ref="V2191">_xlfn.IFS(Suoerstore_sales[[#This Row],[Discount]]&lt;=0.05,"0-5%",Suoerstore_sales[[#This Row],[Discount]]&lt;=0.1,"5-10%",Suoerstore_sales[[#This Row],[Discount]]&lt;=0.2,"10-20%",TRUE,"20%+")</f>
        <v>0-5%</v>
      </c>
      <c r="W2191">
        <f>YEAR(Suoerstore_sales[[#This Row],[Order Date]])</f>
        <v>2017</v>
      </c>
      <c r="X2191" t="str">
        <f>"Q"&amp;ROUNDUP(MONTH(Suoerstore_sales[[#This Row],[Order Date]])/3,0)</f>
        <v>Q3</v>
      </c>
      <c r="Y2191">
        <f>MONTH(Suoerstore_sales[[#This Row],[Order Date]])</f>
        <v>8</v>
      </c>
    </row>
    <row r="2192" spans="1:25" x14ac:dyDescent="0.2">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t="str" cm="1">
        <f t="array" ref="V2192">_xlfn.IFS(Suoerstore_sales[[#This Row],[Discount]]&lt;=0.05,"0-5%",Suoerstore_sales[[#This Row],[Discount]]&lt;=0.1,"5-10%",Suoerstore_sales[[#This Row],[Discount]]&lt;=0.2,"10-20%",TRUE,"20%+")</f>
        <v>0-5%</v>
      </c>
      <c r="W2192">
        <f>YEAR(Suoerstore_sales[[#This Row],[Order Date]])</f>
        <v>2016</v>
      </c>
      <c r="X2192" t="str">
        <f>"Q"&amp;ROUNDUP(MONTH(Suoerstore_sales[[#This Row],[Order Date]])/3,0)</f>
        <v>Q2</v>
      </c>
      <c r="Y2192">
        <f>MONTH(Suoerstore_sales[[#This Row],[Order Date]])</f>
        <v>6</v>
      </c>
    </row>
    <row r="2193" spans="1:25" x14ac:dyDescent="0.2">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t="str" cm="1">
        <f t="array" ref="V2193">_xlfn.IFS(Suoerstore_sales[[#This Row],[Discount]]&lt;=0.05,"0-5%",Suoerstore_sales[[#This Row],[Discount]]&lt;=0.1,"5-10%",Suoerstore_sales[[#This Row],[Discount]]&lt;=0.2,"10-20%",TRUE,"20%+")</f>
        <v>10-20%</v>
      </c>
      <c r="W2193">
        <f>YEAR(Suoerstore_sales[[#This Row],[Order Date]])</f>
        <v>2016</v>
      </c>
      <c r="X2193" t="str">
        <f>"Q"&amp;ROUNDUP(MONTH(Suoerstore_sales[[#This Row],[Order Date]])/3,0)</f>
        <v>Q4</v>
      </c>
      <c r="Y2193">
        <f>MONTH(Suoerstore_sales[[#This Row],[Order Date]])</f>
        <v>12</v>
      </c>
    </row>
    <row r="2194" spans="1:25" x14ac:dyDescent="0.2">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t="str" cm="1">
        <f t="array" ref="V2194">_xlfn.IFS(Suoerstore_sales[[#This Row],[Discount]]&lt;=0.05,"0-5%",Suoerstore_sales[[#This Row],[Discount]]&lt;=0.1,"5-10%",Suoerstore_sales[[#This Row],[Discount]]&lt;=0.2,"10-20%",TRUE,"20%+")</f>
        <v>0-5%</v>
      </c>
      <c r="W2194">
        <f>YEAR(Suoerstore_sales[[#This Row],[Order Date]])</f>
        <v>2016</v>
      </c>
      <c r="X2194" t="str">
        <f>"Q"&amp;ROUNDUP(MONTH(Suoerstore_sales[[#This Row],[Order Date]])/3,0)</f>
        <v>Q4</v>
      </c>
      <c r="Y2194">
        <f>MONTH(Suoerstore_sales[[#This Row],[Order Date]])</f>
        <v>12</v>
      </c>
    </row>
    <row r="2195" spans="1:25" x14ac:dyDescent="0.2">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t="str" cm="1">
        <f t="array" ref="V2195">_xlfn.IFS(Suoerstore_sales[[#This Row],[Discount]]&lt;=0.05,"0-5%",Suoerstore_sales[[#This Row],[Discount]]&lt;=0.1,"5-10%",Suoerstore_sales[[#This Row],[Discount]]&lt;=0.2,"10-20%",TRUE,"20%+")</f>
        <v>0-5%</v>
      </c>
      <c r="W2195">
        <f>YEAR(Suoerstore_sales[[#This Row],[Order Date]])</f>
        <v>2016</v>
      </c>
      <c r="X2195" t="str">
        <f>"Q"&amp;ROUNDUP(MONTH(Suoerstore_sales[[#This Row],[Order Date]])/3,0)</f>
        <v>Q4</v>
      </c>
      <c r="Y2195">
        <f>MONTH(Suoerstore_sales[[#This Row],[Order Date]])</f>
        <v>12</v>
      </c>
    </row>
    <row r="2196" spans="1:25" x14ac:dyDescent="0.2">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t="str" cm="1">
        <f t="array" ref="V2196">_xlfn.IFS(Suoerstore_sales[[#This Row],[Discount]]&lt;=0.05,"0-5%",Suoerstore_sales[[#This Row],[Discount]]&lt;=0.1,"5-10%",Suoerstore_sales[[#This Row],[Discount]]&lt;=0.2,"10-20%",TRUE,"20%+")</f>
        <v>0-5%</v>
      </c>
      <c r="W2196">
        <f>YEAR(Suoerstore_sales[[#This Row],[Order Date]])</f>
        <v>2016</v>
      </c>
      <c r="X2196" t="str">
        <f>"Q"&amp;ROUNDUP(MONTH(Suoerstore_sales[[#This Row],[Order Date]])/3,0)</f>
        <v>Q4</v>
      </c>
      <c r="Y2196">
        <f>MONTH(Suoerstore_sales[[#This Row],[Order Date]])</f>
        <v>12</v>
      </c>
    </row>
    <row r="2197" spans="1:25" x14ac:dyDescent="0.2">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t="str" cm="1">
        <f t="array" ref="V2197">_xlfn.IFS(Suoerstore_sales[[#This Row],[Discount]]&lt;=0.05,"0-5%",Suoerstore_sales[[#This Row],[Discount]]&lt;=0.1,"5-10%",Suoerstore_sales[[#This Row],[Discount]]&lt;=0.2,"10-20%",TRUE,"20%+")</f>
        <v>0-5%</v>
      </c>
      <c r="W2197">
        <f>YEAR(Suoerstore_sales[[#This Row],[Order Date]])</f>
        <v>2016</v>
      </c>
      <c r="X2197" t="str">
        <f>"Q"&amp;ROUNDUP(MONTH(Suoerstore_sales[[#This Row],[Order Date]])/3,0)</f>
        <v>Q4</v>
      </c>
      <c r="Y2197">
        <f>MONTH(Suoerstore_sales[[#This Row],[Order Date]])</f>
        <v>12</v>
      </c>
    </row>
    <row r="2198" spans="1:25" x14ac:dyDescent="0.2">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t="str" cm="1">
        <f t="array" ref="V2198">_xlfn.IFS(Suoerstore_sales[[#This Row],[Discount]]&lt;=0.05,"0-5%",Suoerstore_sales[[#This Row],[Discount]]&lt;=0.1,"5-10%",Suoerstore_sales[[#This Row],[Discount]]&lt;=0.2,"10-20%",TRUE,"20%+")</f>
        <v>10-20%</v>
      </c>
      <c r="W2198">
        <f>YEAR(Suoerstore_sales[[#This Row],[Order Date]])</f>
        <v>2016</v>
      </c>
      <c r="X2198" t="str">
        <f>"Q"&amp;ROUNDUP(MONTH(Suoerstore_sales[[#This Row],[Order Date]])/3,0)</f>
        <v>Q4</v>
      </c>
      <c r="Y2198">
        <f>MONTH(Suoerstore_sales[[#This Row],[Order Date]])</f>
        <v>12</v>
      </c>
    </row>
    <row r="2199" spans="1:25" x14ac:dyDescent="0.2">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t="str" cm="1">
        <f t="array" ref="V2199">_xlfn.IFS(Suoerstore_sales[[#This Row],[Discount]]&lt;=0.05,"0-5%",Suoerstore_sales[[#This Row],[Discount]]&lt;=0.1,"5-10%",Suoerstore_sales[[#This Row],[Discount]]&lt;=0.2,"10-20%",TRUE,"20%+")</f>
        <v>0-5%</v>
      </c>
      <c r="W2199">
        <f>YEAR(Suoerstore_sales[[#This Row],[Order Date]])</f>
        <v>2014</v>
      </c>
      <c r="X2199" t="str">
        <f>"Q"&amp;ROUNDUP(MONTH(Suoerstore_sales[[#This Row],[Order Date]])/3,0)</f>
        <v>Q4</v>
      </c>
      <c r="Y2199">
        <f>MONTH(Suoerstore_sales[[#This Row],[Order Date]])</f>
        <v>11</v>
      </c>
    </row>
    <row r="2200" spans="1:25" x14ac:dyDescent="0.2">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t="str" cm="1">
        <f t="array" ref="V2200">_xlfn.IFS(Suoerstore_sales[[#This Row],[Discount]]&lt;=0.05,"0-5%",Suoerstore_sales[[#This Row],[Discount]]&lt;=0.1,"5-10%",Suoerstore_sales[[#This Row],[Discount]]&lt;=0.2,"10-20%",TRUE,"20%+")</f>
        <v>10-20%</v>
      </c>
      <c r="W2200">
        <f>YEAR(Suoerstore_sales[[#This Row],[Order Date]])</f>
        <v>2015</v>
      </c>
      <c r="X2200" t="str">
        <f>"Q"&amp;ROUNDUP(MONTH(Suoerstore_sales[[#This Row],[Order Date]])/3,0)</f>
        <v>Q1</v>
      </c>
      <c r="Y2200">
        <f>MONTH(Suoerstore_sales[[#This Row],[Order Date]])</f>
        <v>3</v>
      </c>
    </row>
    <row r="2201" spans="1:25" x14ac:dyDescent="0.2">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t="str" cm="1">
        <f t="array" ref="V2201">_xlfn.IFS(Suoerstore_sales[[#This Row],[Discount]]&lt;=0.05,"0-5%",Suoerstore_sales[[#This Row],[Discount]]&lt;=0.1,"5-10%",Suoerstore_sales[[#This Row],[Discount]]&lt;=0.2,"10-20%",TRUE,"20%+")</f>
        <v>10-20%</v>
      </c>
      <c r="W2201">
        <f>YEAR(Suoerstore_sales[[#This Row],[Order Date]])</f>
        <v>2015</v>
      </c>
      <c r="X2201" t="str">
        <f>"Q"&amp;ROUNDUP(MONTH(Suoerstore_sales[[#This Row],[Order Date]])/3,0)</f>
        <v>Q1</v>
      </c>
      <c r="Y2201">
        <f>MONTH(Suoerstore_sales[[#This Row],[Order Date]])</f>
        <v>3</v>
      </c>
    </row>
    <row r="2202" spans="1:25" x14ac:dyDescent="0.2">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t="str" cm="1">
        <f t="array" ref="V2202">_xlfn.IFS(Suoerstore_sales[[#This Row],[Discount]]&lt;=0.05,"0-5%",Suoerstore_sales[[#This Row],[Discount]]&lt;=0.1,"5-10%",Suoerstore_sales[[#This Row],[Discount]]&lt;=0.2,"10-20%",TRUE,"20%+")</f>
        <v>0-5%</v>
      </c>
      <c r="W2202">
        <f>YEAR(Suoerstore_sales[[#This Row],[Order Date]])</f>
        <v>2014</v>
      </c>
      <c r="X2202" t="str">
        <f>"Q"&amp;ROUNDUP(MONTH(Suoerstore_sales[[#This Row],[Order Date]])/3,0)</f>
        <v>Q2</v>
      </c>
      <c r="Y2202">
        <f>MONTH(Suoerstore_sales[[#This Row],[Order Date]])</f>
        <v>6</v>
      </c>
    </row>
    <row r="2203" spans="1:25" x14ac:dyDescent="0.2">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t="str" cm="1">
        <f t="array" ref="V2203">_xlfn.IFS(Suoerstore_sales[[#This Row],[Discount]]&lt;=0.05,"0-5%",Suoerstore_sales[[#This Row],[Discount]]&lt;=0.1,"5-10%",Suoerstore_sales[[#This Row],[Discount]]&lt;=0.2,"10-20%",TRUE,"20%+")</f>
        <v>0-5%</v>
      </c>
      <c r="W2203">
        <f>YEAR(Suoerstore_sales[[#This Row],[Order Date]])</f>
        <v>2014</v>
      </c>
      <c r="X2203" t="str">
        <f>"Q"&amp;ROUNDUP(MONTH(Suoerstore_sales[[#This Row],[Order Date]])/3,0)</f>
        <v>Q2</v>
      </c>
      <c r="Y2203">
        <f>MONTH(Suoerstore_sales[[#This Row],[Order Date]])</f>
        <v>6</v>
      </c>
    </row>
    <row r="2204" spans="1:25" x14ac:dyDescent="0.2">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t="str" cm="1">
        <f t="array" ref="V2204">_xlfn.IFS(Suoerstore_sales[[#This Row],[Discount]]&lt;=0.05,"0-5%",Suoerstore_sales[[#This Row],[Discount]]&lt;=0.1,"5-10%",Suoerstore_sales[[#This Row],[Discount]]&lt;=0.2,"10-20%",TRUE,"20%+")</f>
        <v>10-20%</v>
      </c>
      <c r="W2204">
        <f>YEAR(Suoerstore_sales[[#This Row],[Order Date]])</f>
        <v>2015</v>
      </c>
      <c r="X2204" t="str">
        <f>"Q"&amp;ROUNDUP(MONTH(Suoerstore_sales[[#This Row],[Order Date]])/3,0)</f>
        <v>Q3</v>
      </c>
      <c r="Y2204">
        <f>MONTH(Suoerstore_sales[[#This Row],[Order Date]])</f>
        <v>9</v>
      </c>
    </row>
    <row r="2205" spans="1:25" x14ac:dyDescent="0.2">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t="str" cm="1">
        <f t="array" ref="V2205">_xlfn.IFS(Suoerstore_sales[[#This Row],[Discount]]&lt;=0.05,"0-5%",Suoerstore_sales[[#This Row],[Discount]]&lt;=0.1,"5-10%",Suoerstore_sales[[#This Row],[Discount]]&lt;=0.2,"10-20%",TRUE,"20%+")</f>
        <v>0-5%</v>
      </c>
      <c r="W2205">
        <f>YEAR(Suoerstore_sales[[#This Row],[Order Date]])</f>
        <v>2015</v>
      </c>
      <c r="X2205" t="str">
        <f>"Q"&amp;ROUNDUP(MONTH(Suoerstore_sales[[#This Row],[Order Date]])/3,0)</f>
        <v>Q3</v>
      </c>
      <c r="Y2205">
        <f>MONTH(Suoerstore_sales[[#This Row],[Order Date]])</f>
        <v>9</v>
      </c>
    </row>
    <row r="2206" spans="1:25" x14ac:dyDescent="0.2">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t="str" cm="1">
        <f t="array" ref="V2206">_xlfn.IFS(Suoerstore_sales[[#This Row],[Discount]]&lt;=0.05,"0-5%",Suoerstore_sales[[#This Row],[Discount]]&lt;=0.1,"5-10%",Suoerstore_sales[[#This Row],[Discount]]&lt;=0.2,"10-20%",TRUE,"20%+")</f>
        <v>10-20%</v>
      </c>
      <c r="W2206">
        <f>YEAR(Suoerstore_sales[[#This Row],[Order Date]])</f>
        <v>2015</v>
      </c>
      <c r="X2206" t="str">
        <f>"Q"&amp;ROUNDUP(MONTH(Suoerstore_sales[[#This Row],[Order Date]])/3,0)</f>
        <v>Q2</v>
      </c>
      <c r="Y2206">
        <f>MONTH(Suoerstore_sales[[#This Row],[Order Date]])</f>
        <v>6</v>
      </c>
    </row>
    <row r="2207" spans="1:25" x14ac:dyDescent="0.2">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t="str" cm="1">
        <f t="array" ref="V2207">_xlfn.IFS(Suoerstore_sales[[#This Row],[Discount]]&lt;=0.05,"0-5%",Suoerstore_sales[[#This Row],[Discount]]&lt;=0.1,"5-10%",Suoerstore_sales[[#This Row],[Discount]]&lt;=0.2,"10-20%",TRUE,"20%+")</f>
        <v>10-20%</v>
      </c>
      <c r="W2207">
        <f>YEAR(Suoerstore_sales[[#This Row],[Order Date]])</f>
        <v>2016</v>
      </c>
      <c r="X2207" t="str">
        <f>"Q"&amp;ROUNDUP(MONTH(Suoerstore_sales[[#This Row],[Order Date]])/3,0)</f>
        <v>Q3</v>
      </c>
      <c r="Y2207">
        <f>MONTH(Suoerstore_sales[[#This Row],[Order Date]])</f>
        <v>9</v>
      </c>
    </row>
    <row r="2208" spans="1:25" x14ac:dyDescent="0.2">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t="str" cm="1">
        <f t="array" ref="V2208">_xlfn.IFS(Suoerstore_sales[[#This Row],[Discount]]&lt;=0.05,"0-5%",Suoerstore_sales[[#This Row],[Discount]]&lt;=0.1,"5-10%",Suoerstore_sales[[#This Row],[Discount]]&lt;=0.2,"10-20%",TRUE,"20%+")</f>
        <v>20%+</v>
      </c>
      <c r="W2208">
        <f>YEAR(Suoerstore_sales[[#This Row],[Order Date]])</f>
        <v>2014</v>
      </c>
      <c r="X2208" t="str">
        <f>"Q"&amp;ROUNDUP(MONTH(Suoerstore_sales[[#This Row],[Order Date]])/3,0)</f>
        <v>Q3</v>
      </c>
      <c r="Y2208">
        <f>MONTH(Suoerstore_sales[[#This Row],[Order Date]])</f>
        <v>7</v>
      </c>
    </row>
    <row r="2209" spans="1:25" x14ac:dyDescent="0.2">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t="str" cm="1">
        <f t="array" ref="V2209">_xlfn.IFS(Suoerstore_sales[[#This Row],[Discount]]&lt;=0.05,"0-5%",Suoerstore_sales[[#This Row],[Discount]]&lt;=0.1,"5-10%",Suoerstore_sales[[#This Row],[Discount]]&lt;=0.2,"10-20%",TRUE,"20%+")</f>
        <v>10-20%</v>
      </c>
      <c r="W2209">
        <f>YEAR(Suoerstore_sales[[#This Row],[Order Date]])</f>
        <v>2014</v>
      </c>
      <c r="X2209" t="str">
        <f>"Q"&amp;ROUNDUP(MONTH(Suoerstore_sales[[#This Row],[Order Date]])/3,0)</f>
        <v>Q3</v>
      </c>
      <c r="Y2209">
        <f>MONTH(Suoerstore_sales[[#This Row],[Order Date]])</f>
        <v>7</v>
      </c>
    </row>
    <row r="2210" spans="1:25" x14ac:dyDescent="0.2">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t="str" cm="1">
        <f t="array" ref="V2210">_xlfn.IFS(Suoerstore_sales[[#This Row],[Discount]]&lt;=0.05,"0-5%",Suoerstore_sales[[#This Row],[Discount]]&lt;=0.1,"5-10%",Suoerstore_sales[[#This Row],[Discount]]&lt;=0.2,"10-20%",TRUE,"20%+")</f>
        <v>0-5%</v>
      </c>
      <c r="W2210">
        <f>YEAR(Suoerstore_sales[[#This Row],[Order Date]])</f>
        <v>2015</v>
      </c>
      <c r="X2210" t="str">
        <f>"Q"&amp;ROUNDUP(MONTH(Suoerstore_sales[[#This Row],[Order Date]])/3,0)</f>
        <v>Q3</v>
      </c>
      <c r="Y2210">
        <f>MONTH(Suoerstore_sales[[#This Row],[Order Date]])</f>
        <v>8</v>
      </c>
    </row>
    <row r="2211" spans="1:25" x14ac:dyDescent="0.2">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t="str" cm="1">
        <f t="array" ref="V2211">_xlfn.IFS(Suoerstore_sales[[#This Row],[Discount]]&lt;=0.05,"0-5%",Suoerstore_sales[[#This Row],[Discount]]&lt;=0.1,"5-10%",Suoerstore_sales[[#This Row],[Discount]]&lt;=0.2,"10-20%",TRUE,"20%+")</f>
        <v>0-5%</v>
      </c>
      <c r="W2211">
        <f>YEAR(Suoerstore_sales[[#This Row],[Order Date]])</f>
        <v>2014</v>
      </c>
      <c r="X2211" t="str">
        <f>"Q"&amp;ROUNDUP(MONTH(Suoerstore_sales[[#This Row],[Order Date]])/3,0)</f>
        <v>Q4</v>
      </c>
      <c r="Y2211">
        <f>MONTH(Suoerstore_sales[[#This Row],[Order Date]])</f>
        <v>11</v>
      </c>
    </row>
    <row r="2212" spans="1:25" x14ac:dyDescent="0.2">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t="str" cm="1">
        <f t="array" ref="V2212">_xlfn.IFS(Suoerstore_sales[[#This Row],[Discount]]&lt;=0.05,"0-5%",Suoerstore_sales[[#This Row],[Discount]]&lt;=0.1,"5-10%",Suoerstore_sales[[#This Row],[Discount]]&lt;=0.2,"10-20%",TRUE,"20%+")</f>
        <v>0-5%</v>
      </c>
      <c r="W2212">
        <f>YEAR(Suoerstore_sales[[#This Row],[Order Date]])</f>
        <v>2014</v>
      </c>
      <c r="X2212" t="str">
        <f>"Q"&amp;ROUNDUP(MONTH(Suoerstore_sales[[#This Row],[Order Date]])/3,0)</f>
        <v>Q4</v>
      </c>
      <c r="Y2212">
        <f>MONTH(Suoerstore_sales[[#This Row],[Order Date]])</f>
        <v>11</v>
      </c>
    </row>
    <row r="2213" spans="1:25" x14ac:dyDescent="0.2">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t="str" cm="1">
        <f t="array" ref="V2213">_xlfn.IFS(Suoerstore_sales[[#This Row],[Discount]]&lt;=0.05,"0-5%",Suoerstore_sales[[#This Row],[Discount]]&lt;=0.1,"5-10%",Suoerstore_sales[[#This Row],[Discount]]&lt;=0.2,"10-20%",TRUE,"20%+")</f>
        <v>5-10%</v>
      </c>
      <c r="W2213">
        <f>YEAR(Suoerstore_sales[[#This Row],[Order Date]])</f>
        <v>2016</v>
      </c>
      <c r="X2213" t="str">
        <f>"Q"&amp;ROUNDUP(MONTH(Suoerstore_sales[[#This Row],[Order Date]])/3,0)</f>
        <v>Q4</v>
      </c>
      <c r="Y2213">
        <f>MONTH(Suoerstore_sales[[#This Row],[Order Date]])</f>
        <v>11</v>
      </c>
    </row>
    <row r="2214" spans="1:25" x14ac:dyDescent="0.2">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t="str" cm="1">
        <f t="array" ref="V2214">_xlfn.IFS(Suoerstore_sales[[#This Row],[Discount]]&lt;=0.05,"0-5%",Suoerstore_sales[[#This Row],[Discount]]&lt;=0.1,"5-10%",Suoerstore_sales[[#This Row],[Discount]]&lt;=0.2,"10-20%",TRUE,"20%+")</f>
        <v>0-5%</v>
      </c>
      <c r="W2214">
        <f>YEAR(Suoerstore_sales[[#This Row],[Order Date]])</f>
        <v>2017</v>
      </c>
      <c r="X2214" t="str">
        <f>"Q"&amp;ROUNDUP(MONTH(Suoerstore_sales[[#This Row],[Order Date]])/3,0)</f>
        <v>Q4</v>
      </c>
      <c r="Y2214">
        <f>MONTH(Suoerstore_sales[[#This Row],[Order Date]])</f>
        <v>11</v>
      </c>
    </row>
    <row r="2215" spans="1:25" x14ac:dyDescent="0.2">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t="str" cm="1">
        <f t="array" ref="V2215">_xlfn.IFS(Suoerstore_sales[[#This Row],[Discount]]&lt;=0.05,"0-5%",Suoerstore_sales[[#This Row],[Discount]]&lt;=0.1,"5-10%",Suoerstore_sales[[#This Row],[Discount]]&lt;=0.2,"10-20%",TRUE,"20%+")</f>
        <v>10-20%</v>
      </c>
      <c r="W2215">
        <f>YEAR(Suoerstore_sales[[#This Row],[Order Date]])</f>
        <v>2017</v>
      </c>
      <c r="X2215" t="str">
        <f>"Q"&amp;ROUNDUP(MONTH(Suoerstore_sales[[#This Row],[Order Date]])/3,0)</f>
        <v>Q4</v>
      </c>
      <c r="Y2215">
        <f>MONTH(Suoerstore_sales[[#This Row],[Order Date]])</f>
        <v>10</v>
      </c>
    </row>
    <row r="2216" spans="1:25" x14ac:dyDescent="0.2">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t="str" cm="1">
        <f t="array" ref="V2216">_xlfn.IFS(Suoerstore_sales[[#This Row],[Discount]]&lt;=0.05,"0-5%",Suoerstore_sales[[#This Row],[Discount]]&lt;=0.1,"5-10%",Suoerstore_sales[[#This Row],[Discount]]&lt;=0.2,"10-20%",TRUE,"20%+")</f>
        <v>10-20%</v>
      </c>
      <c r="W2216">
        <f>YEAR(Suoerstore_sales[[#This Row],[Order Date]])</f>
        <v>2017</v>
      </c>
      <c r="X2216" t="str">
        <f>"Q"&amp;ROUNDUP(MONTH(Suoerstore_sales[[#This Row],[Order Date]])/3,0)</f>
        <v>Q4</v>
      </c>
      <c r="Y2216">
        <f>MONTH(Suoerstore_sales[[#This Row],[Order Date]])</f>
        <v>10</v>
      </c>
    </row>
    <row r="2217" spans="1:25" x14ac:dyDescent="0.2">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t="str" cm="1">
        <f t="array" ref="V2217">_xlfn.IFS(Suoerstore_sales[[#This Row],[Discount]]&lt;=0.05,"0-5%",Suoerstore_sales[[#This Row],[Discount]]&lt;=0.1,"5-10%",Suoerstore_sales[[#This Row],[Discount]]&lt;=0.2,"10-20%",TRUE,"20%+")</f>
        <v>0-5%</v>
      </c>
      <c r="W2217">
        <f>YEAR(Suoerstore_sales[[#This Row],[Order Date]])</f>
        <v>2017</v>
      </c>
      <c r="X2217" t="str">
        <f>"Q"&amp;ROUNDUP(MONTH(Suoerstore_sales[[#This Row],[Order Date]])/3,0)</f>
        <v>Q4</v>
      </c>
      <c r="Y2217">
        <f>MONTH(Suoerstore_sales[[#This Row],[Order Date]])</f>
        <v>10</v>
      </c>
    </row>
    <row r="2218" spans="1:25" x14ac:dyDescent="0.2">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t="str" cm="1">
        <f t="array" ref="V2218">_xlfn.IFS(Suoerstore_sales[[#This Row],[Discount]]&lt;=0.05,"0-5%",Suoerstore_sales[[#This Row],[Discount]]&lt;=0.1,"5-10%",Suoerstore_sales[[#This Row],[Discount]]&lt;=0.2,"10-20%",TRUE,"20%+")</f>
        <v>10-20%</v>
      </c>
      <c r="W2218">
        <f>YEAR(Suoerstore_sales[[#This Row],[Order Date]])</f>
        <v>2017</v>
      </c>
      <c r="X2218" t="str">
        <f>"Q"&amp;ROUNDUP(MONTH(Suoerstore_sales[[#This Row],[Order Date]])/3,0)</f>
        <v>Q4</v>
      </c>
      <c r="Y2218">
        <f>MONTH(Suoerstore_sales[[#This Row],[Order Date]])</f>
        <v>10</v>
      </c>
    </row>
    <row r="2219" spans="1:25" x14ac:dyDescent="0.2">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t="str" cm="1">
        <f t="array" ref="V2219">_xlfn.IFS(Suoerstore_sales[[#This Row],[Discount]]&lt;=0.05,"0-5%",Suoerstore_sales[[#This Row],[Discount]]&lt;=0.1,"5-10%",Suoerstore_sales[[#This Row],[Discount]]&lt;=0.2,"10-20%",TRUE,"20%+")</f>
        <v>10-20%</v>
      </c>
      <c r="W2219">
        <f>YEAR(Suoerstore_sales[[#This Row],[Order Date]])</f>
        <v>2014</v>
      </c>
      <c r="X2219" t="str">
        <f>"Q"&amp;ROUNDUP(MONTH(Suoerstore_sales[[#This Row],[Order Date]])/3,0)</f>
        <v>Q3</v>
      </c>
      <c r="Y2219">
        <f>MONTH(Suoerstore_sales[[#This Row],[Order Date]])</f>
        <v>9</v>
      </c>
    </row>
    <row r="2220" spans="1:25" x14ac:dyDescent="0.2">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t="str" cm="1">
        <f t="array" ref="V2220">_xlfn.IFS(Suoerstore_sales[[#This Row],[Discount]]&lt;=0.05,"0-5%",Suoerstore_sales[[#This Row],[Discount]]&lt;=0.1,"5-10%",Suoerstore_sales[[#This Row],[Discount]]&lt;=0.2,"10-20%",TRUE,"20%+")</f>
        <v>10-20%</v>
      </c>
      <c r="W2220">
        <f>YEAR(Suoerstore_sales[[#This Row],[Order Date]])</f>
        <v>2017</v>
      </c>
      <c r="X2220" t="str">
        <f>"Q"&amp;ROUNDUP(MONTH(Suoerstore_sales[[#This Row],[Order Date]])/3,0)</f>
        <v>Q3</v>
      </c>
      <c r="Y2220">
        <f>MONTH(Suoerstore_sales[[#This Row],[Order Date]])</f>
        <v>7</v>
      </c>
    </row>
    <row r="2221" spans="1:25" x14ac:dyDescent="0.2">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t="str" cm="1">
        <f t="array" ref="V2221">_xlfn.IFS(Suoerstore_sales[[#This Row],[Discount]]&lt;=0.05,"0-5%",Suoerstore_sales[[#This Row],[Discount]]&lt;=0.1,"5-10%",Suoerstore_sales[[#This Row],[Discount]]&lt;=0.2,"10-20%",TRUE,"20%+")</f>
        <v>0-5%</v>
      </c>
      <c r="W2221">
        <f>YEAR(Suoerstore_sales[[#This Row],[Order Date]])</f>
        <v>2017</v>
      </c>
      <c r="X2221" t="str">
        <f>"Q"&amp;ROUNDUP(MONTH(Suoerstore_sales[[#This Row],[Order Date]])/3,0)</f>
        <v>Q3</v>
      </c>
      <c r="Y2221">
        <f>MONTH(Suoerstore_sales[[#This Row],[Order Date]])</f>
        <v>7</v>
      </c>
    </row>
    <row r="2222" spans="1:25" x14ac:dyDescent="0.2">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t="str" cm="1">
        <f t="array" ref="V2222">_xlfn.IFS(Suoerstore_sales[[#This Row],[Discount]]&lt;=0.05,"0-5%",Suoerstore_sales[[#This Row],[Discount]]&lt;=0.1,"5-10%",Suoerstore_sales[[#This Row],[Discount]]&lt;=0.2,"10-20%",TRUE,"20%+")</f>
        <v>10-20%</v>
      </c>
      <c r="W2222">
        <f>YEAR(Suoerstore_sales[[#This Row],[Order Date]])</f>
        <v>2017</v>
      </c>
      <c r="X2222" t="str">
        <f>"Q"&amp;ROUNDUP(MONTH(Suoerstore_sales[[#This Row],[Order Date]])/3,0)</f>
        <v>Q3</v>
      </c>
      <c r="Y2222">
        <f>MONTH(Suoerstore_sales[[#This Row],[Order Date]])</f>
        <v>7</v>
      </c>
    </row>
    <row r="2223" spans="1:25" x14ac:dyDescent="0.2">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t="str" cm="1">
        <f t="array" ref="V2223">_xlfn.IFS(Suoerstore_sales[[#This Row],[Discount]]&lt;=0.05,"0-5%",Suoerstore_sales[[#This Row],[Discount]]&lt;=0.1,"5-10%",Suoerstore_sales[[#This Row],[Discount]]&lt;=0.2,"10-20%",TRUE,"20%+")</f>
        <v>20%+</v>
      </c>
      <c r="W2223">
        <f>YEAR(Suoerstore_sales[[#This Row],[Order Date]])</f>
        <v>2015</v>
      </c>
      <c r="X2223" t="str">
        <f>"Q"&amp;ROUNDUP(MONTH(Suoerstore_sales[[#This Row],[Order Date]])/3,0)</f>
        <v>Q4</v>
      </c>
      <c r="Y2223">
        <f>MONTH(Suoerstore_sales[[#This Row],[Order Date]])</f>
        <v>12</v>
      </c>
    </row>
    <row r="2224" spans="1:25" x14ac:dyDescent="0.2">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t="str" cm="1">
        <f t="array" ref="V2224">_xlfn.IFS(Suoerstore_sales[[#This Row],[Discount]]&lt;=0.05,"0-5%",Suoerstore_sales[[#This Row],[Discount]]&lt;=0.1,"5-10%",Suoerstore_sales[[#This Row],[Discount]]&lt;=0.2,"10-20%",TRUE,"20%+")</f>
        <v>10-20%</v>
      </c>
      <c r="W2224">
        <f>YEAR(Suoerstore_sales[[#This Row],[Order Date]])</f>
        <v>2015</v>
      </c>
      <c r="X2224" t="str">
        <f>"Q"&amp;ROUNDUP(MONTH(Suoerstore_sales[[#This Row],[Order Date]])/3,0)</f>
        <v>Q4</v>
      </c>
      <c r="Y2224">
        <f>MONTH(Suoerstore_sales[[#This Row],[Order Date]])</f>
        <v>12</v>
      </c>
    </row>
    <row r="2225" spans="1:25" x14ac:dyDescent="0.2">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t="str" cm="1">
        <f t="array" ref="V2225">_xlfn.IFS(Suoerstore_sales[[#This Row],[Discount]]&lt;=0.05,"0-5%",Suoerstore_sales[[#This Row],[Discount]]&lt;=0.1,"5-10%",Suoerstore_sales[[#This Row],[Discount]]&lt;=0.2,"10-20%",TRUE,"20%+")</f>
        <v>20%+</v>
      </c>
      <c r="W2225">
        <f>YEAR(Suoerstore_sales[[#This Row],[Order Date]])</f>
        <v>2015</v>
      </c>
      <c r="X2225" t="str">
        <f>"Q"&amp;ROUNDUP(MONTH(Suoerstore_sales[[#This Row],[Order Date]])/3,0)</f>
        <v>Q4</v>
      </c>
      <c r="Y2225">
        <f>MONTH(Suoerstore_sales[[#This Row],[Order Date]])</f>
        <v>12</v>
      </c>
    </row>
    <row r="2226" spans="1:25" x14ac:dyDescent="0.2">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t="str" cm="1">
        <f t="array" ref="V2226">_xlfn.IFS(Suoerstore_sales[[#This Row],[Discount]]&lt;=0.05,"0-5%",Suoerstore_sales[[#This Row],[Discount]]&lt;=0.1,"5-10%",Suoerstore_sales[[#This Row],[Discount]]&lt;=0.2,"10-20%",TRUE,"20%+")</f>
        <v>10-20%</v>
      </c>
      <c r="W2226">
        <f>YEAR(Suoerstore_sales[[#This Row],[Order Date]])</f>
        <v>2017</v>
      </c>
      <c r="X2226" t="str">
        <f>"Q"&amp;ROUNDUP(MONTH(Suoerstore_sales[[#This Row],[Order Date]])/3,0)</f>
        <v>Q3</v>
      </c>
      <c r="Y2226">
        <f>MONTH(Suoerstore_sales[[#This Row],[Order Date]])</f>
        <v>7</v>
      </c>
    </row>
    <row r="2227" spans="1:25" x14ac:dyDescent="0.2">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t="str" cm="1">
        <f t="array" ref="V2227">_xlfn.IFS(Suoerstore_sales[[#This Row],[Discount]]&lt;=0.05,"0-5%",Suoerstore_sales[[#This Row],[Discount]]&lt;=0.1,"5-10%",Suoerstore_sales[[#This Row],[Discount]]&lt;=0.2,"10-20%",TRUE,"20%+")</f>
        <v>20%+</v>
      </c>
      <c r="W2227">
        <f>YEAR(Suoerstore_sales[[#This Row],[Order Date]])</f>
        <v>2016</v>
      </c>
      <c r="X2227" t="str">
        <f>"Q"&amp;ROUNDUP(MONTH(Suoerstore_sales[[#This Row],[Order Date]])/3,0)</f>
        <v>Q1</v>
      </c>
      <c r="Y2227">
        <f>MONTH(Suoerstore_sales[[#This Row],[Order Date]])</f>
        <v>3</v>
      </c>
    </row>
    <row r="2228" spans="1:25" x14ac:dyDescent="0.2">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t="str" cm="1">
        <f t="array" ref="V2228">_xlfn.IFS(Suoerstore_sales[[#This Row],[Discount]]&lt;=0.05,"0-5%",Suoerstore_sales[[#This Row],[Discount]]&lt;=0.1,"5-10%",Suoerstore_sales[[#This Row],[Discount]]&lt;=0.2,"10-20%",TRUE,"20%+")</f>
        <v>10-20%</v>
      </c>
      <c r="W2228">
        <f>YEAR(Suoerstore_sales[[#This Row],[Order Date]])</f>
        <v>2017</v>
      </c>
      <c r="X2228" t="str">
        <f>"Q"&amp;ROUNDUP(MONTH(Suoerstore_sales[[#This Row],[Order Date]])/3,0)</f>
        <v>Q3</v>
      </c>
      <c r="Y2228">
        <f>MONTH(Suoerstore_sales[[#This Row],[Order Date]])</f>
        <v>7</v>
      </c>
    </row>
    <row r="2229" spans="1:25" x14ac:dyDescent="0.2">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t="str" cm="1">
        <f t="array" ref="V2229">_xlfn.IFS(Suoerstore_sales[[#This Row],[Discount]]&lt;=0.05,"0-5%",Suoerstore_sales[[#This Row],[Discount]]&lt;=0.1,"5-10%",Suoerstore_sales[[#This Row],[Discount]]&lt;=0.2,"10-20%",TRUE,"20%+")</f>
        <v>10-20%</v>
      </c>
      <c r="W2229">
        <f>YEAR(Suoerstore_sales[[#This Row],[Order Date]])</f>
        <v>2017</v>
      </c>
      <c r="X2229" t="str">
        <f>"Q"&amp;ROUNDUP(MONTH(Suoerstore_sales[[#This Row],[Order Date]])/3,0)</f>
        <v>Q3</v>
      </c>
      <c r="Y2229">
        <f>MONTH(Suoerstore_sales[[#This Row],[Order Date]])</f>
        <v>7</v>
      </c>
    </row>
    <row r="2230" spans="1:25" x14ac:dyDescent="0.2">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t="str" cm="1">
        <f t="array" ref="V2230">_xlfn.IFS(Suoerstore_sales[[#This Row],[Discount]]&lt;=0.05,"0-5%",Suoerstore_sales[[#This Row],[Discount]]&lt;=0.1,"5-10%",Suoerstore_sales[[#This Row],[Discount]]&lt;=0.2,"10-20%",TRUE,"20%+")</f>
        <v>20%+</v>
      </c>
      <c r="W2230">
        <f>YEAR(Suoerstore_sales[[#This Row],[Order Date]])</f>
        <v>2016</v>
      </c>
      <c r="X2230" t="str">
        <f>"Q"&amp;ROUNDUP(MONTH(Suoerstore_sales[[#This Row],[Order Date]])/3,0)</f>
        <v>Q4</v>
      </c>
      <c r="Y2230">
        <f>MONTH(Suoerstore_sales[[#This Row],[Order Date]])</f>
        <v>10</v>
      </c>
    </row>
    <row r="2231" spans="1:25" x14ac:dyDescent="0.2">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t="str" cm="1">
        <f t="array" ref="V2231">_xlfn.IFS(Suoerstore_sales[[#This Row],[Discount]]&lt;=0.05,"0-5%",Suoerstore_sales[[#This Row],[Discount]]&lt;=0.1,"5-10%",Suoerstore_sales[[#This Row],[Discount]]&lt;=0.2,"10-20%",TRUE,"20%+")</f>
        <v>10-20%</v>
      </c>
      <c r="W2231">
        <f>YEAR(Suoerstore_sales[[#This Row],[Order Date]])</f>
        <v>2014</v>
      </c>
      <c r="X2231" t="str">
        <f>"Q"&amp;ROUNDUP(MONTH(Suoerstore_sales[[#This Row],[Order Date]])/3,0)</f>
        <v>Q1</v>
      </c>
      <c r="Y2231">
        <f>MONTH(Suoerstore_sales[[#This Row],[Order Date]])</f>
        <v>3</v>
      </c>
    </row>
    <row r="2232" spans="1:25" x14ac:dyDescent="0.2">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t="str" cm="1">
        <f t="array" ref="V2232">_xlfn.IFS(Suoerstore_sales[[#This Row],[Discount]]&lt;=0.05,"0-5%",Suoerstore_sales[[#This Row],[Discount]]&lt;=0.1,"5-10%",Suoerstore_sales[[#This Row],[Discount]]&lt;=0.2,"10-20%",TRUE,"20%+")</f>
        <v>0-5%</v>
      </c>
      <c r="W2232">
        <f>YEAR(Suoerstore_sales[[#This Row],[Order Date]])</f>
        <v>2014</v>
      </c>
      <c r="X2232" t="str">
        <f>"Q"&amp;ROUNDUP(MONTH(Suoerstore_sales[[#This Row],[Order Date]])/3,0)</f>
        <v>Q1</v>
      </c>
      <c r="Y2232">
        <f>MONTH(Suoerstore_sales[[#This Row],[Order Date]])</f>
        <v>3</v>
      </c>
    </row>
    <row r="2233" spans="1:25" x14ac:dyDescent="0.2">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t="str" cm="1">
        <f t="array" ref="V2233">_xlfn.IFS(Suoerstore_sales[[#This Row],[Discount]]&lt;=0.05,"0-5%",Suoerstore_sales[[#This Row],[Discount]]&lt;=0.1,"5-10%",Suoerstore_sales[[#This Row],[Discount]]&lt;=0.2,"10-20%",TRUE,"20%+")</f>
        <v>0-5%</v>
      </c>
      <c r="W2233">
        <f>YEAR(Suoerstore_sales[[#This Row],[Order Date]])</f>
        <v>2017</v>
      </c>
      <c r="X2233" t="str">
        <f>"Q"&amp;ROUNDUP(MONTH(Suoerstore_sales[[#This Row],[Order Date]])/3,0)</f>
        <v>Q2</v>
      </c>
      <c r="Y2233">
        <f>MONTH(Suoerstore_sales[[#This Row],[Order Date]])</f>
        <v>6</v>
      </c>
    </row>
    <row r="2234" spans="1:25" x14ac:dyDescent="0.2">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t="str" cm="1">
        <f t="array" ref="V2234">_xlfn.IFS(Suoerstore_sales[[#This Row],[Discount]]&lt;=0.05,"0-5%",Suoerstore_sales[[#This Row],[Discount]]&lt;=0.1,"5-10%",Suoerstore_sales[[#This Row],[Discount]]&lt;=0.2,"10-20%",TRUE,"20%+")</f>
        <v>10-20%</v>
      </c>
      <c r="W2234">
        <f>YEAR(Suoerstore_sales[[#This Row],[Order Date]])</f>
        <v>2017</v>
      </c>
      <c r="X2234" t="str">
        <f>"Q"&amp;ROUNDUP(MONTH(Suoerstore_sales[[#This Row],[Order Date]])/3,0)</f>
        <v>Q3</v>
      </c>
      <c r="Y2234">
        <f>MONTH(Suoerstore_sales[[#This Row],[Order Date]])</f>
        <v>7</v>
      </c>
    </row>
    <row r="2235" spans="1:25" x14ac:dyDescent="0.2">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t="str" cm="1">
        <f t="array" ref="V2235">_xlfn.IFS(Suoerstore_sales[[#This Row],[Discount]]&lt;=0.05,"0-5%",Suoerstore_sales[[#This Row],[Discount]]&lt;=0.1,"5-10%",Suoerstore_sales[[#This Row],[Discount]]&lt;=0.2,"10-20%",TRUE,"20%+")</f>
        <v>10-20%</v>
      </c>
      <c r="W2235">
        <f>YEAR(Suoerstore_sales[[#This Row],[Order Date]])</f>
        <v>2015</v>
      </c>
      <c r="X2235" t="str">
        <f>"Q"&amp;ROUNDUP(MONTH(Suoerstore_sales[[#This Row],[Order Date]])/3,0)</f>
        <v>Q4</v>
      </c>
      <c r="Y2235">
        <f>MONTH(Suoerstore_sales[[#This Row],[Order Date]])</f>
        <v>12</v>
      </c>
    </row>
    <row r="2236" spans="1:25" x14ac:dyDescent="0.2">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t="str" cm="1">
        <f t="array" ref="V2236">_xlfn.IFS(Suoerstore_sales[[#This Row],[Discount]]&lt;=0.05,"0-5%",Suoerstore_sales[[#This Row],[Discount]]&lt;=0.1,"5-10%",Suoerstore_sales[[#This Row],[Discount]]&lt;=0.2,"10-20%",TRUE,"20%+")</f>
        <v>0-5%</v>
      </c>
      <c r="W2236">
        <f>YEAR(Suoerstore_sales[[#This Row],[Order Date]])</f>
        <v>2017</v>
      </c>
      <c r="X2236" t="str">
        <f>"Q"&amp;ROUNDUP(MONTH(Suoerstore_sales[[#This Row],[Order Date]])/3,0)</f>
        <v>Q4</v>
      </c>
      <c r="Y2236">
        <f>MONTH(Suoerstore_sales[[#This Row],[Order Date]])</f>
        <v>12</v>
      </c>
    </row>
    <row r="2237" spans="1:25" x14ac:dyDescent="0.2">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t="str" cm="1">
        <f t="array" ref="V2237">_xlfn.IFS(Suoerstore_sales[[#This Row],[Discount]]&lt;=0.05,"0-5%",Suoerstore_sales[[#This Row],[Discount]]&lt;=0.1,"5-10%",Suoerstore_sales[[#This Row],[Discount]]&lt;=0.2,"10-20%",TRUE,"20%+")</f>
        <v>0-5%</v>
      </c>
      <c r="W2237">
        <f>YEAR(Suoerstore_sales[[#This Row],[Order Date]])</f>
        <v>2015</v>
      </c>
      <c r="X2237" t="str">
        <f>"Q"&amp;ROUNDUP(MONTH(Suoerstore_sales[[#This Row],[Order Date]])/3,0)</f>
        <v>Q3</v>
      </c>
      <c r="Y2237">
        <f>MONTH(Suoerstore_sales[[#This Row],[Order Date]])</f>
        <v>9</v>
      </c>
    </row>
    <row r="2238" spans="1:25" x14ac:dyDescent="0.2">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t="str" cm="1">
        <f t="array" ref="V2238">_xlfn.IFS(Suoerstore_sales[[#This Row],[Discount]]&lt;=0.05,"0-5%",Suoerstore_sales[[#This Row],[Discount]]&lt;=0.1,"5-10%",Suoerstore_sales[[#This Row],[Discount]]&lt;=0.2,"10-20%",TRUE,"20%+")</f>
        <v>0-5%</v>
      </c>
      <c r="W2238">
        <f>YEAR(Suoerstore_sales[[#This Row],[Order Date]])</f>
        <v>2015</v>
      </c>
      <c r="X2238" t="str">
        <f>"Q"&amp;ROUNDUP(MONTH(Suoerstore_sales[[#This Row],[Order Date]])/3,0)</f>
        <v>Q3</v>
      </c>
      <c r="Y2238">
        <f>MONTH(Suoerstore_sales[[#This Row],[Order Date]])</f>
        <v>9</v>
      </c>
    </row>
    <row r="2239" spans="1:25" x14ac:dyDescent="0.2">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t="str" cm="1">
        <f t="array" ref="V2239">_xlfn.IFS(Suoerstore_sales[[#This Row],[Discount]]&lt;=0.05,"0-5%",Suoerstore_sales[[#This Row],[Discount]]&lt;=0.1,"5-10%",Suoerstore_sales[[#This Row],[Discount]]&lt;=0.2,"10-20%",TRUE,"20%+")</f>
        <v>0-5%</v>
      </c>
      <c r="W2239">
        <f>YEAR(Suoerstore_sales[[#This Row],[Order Date]])</f>
        <v>2016</v>
      </c>
      <c r="X2239" t="str">
        <f>"Q"&amp;ROUNDUP(MONTH(Suoerstore_sales[[#This Row],[Order Date]])/3,0)</f>
        <v>Q3</v>
      </c>
      <c r="Y2239">
        <f>MONTH(Suoerstore_sales[[#This Row],[Order Date]])</f>
        <v>7</v>
      </c>
    </row>
    <row r="2240" spans="1:25" x14ac:dyDescent="0.2">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t="str" cm="1">
        <f t="array" ref="V2240">_xlfn.IFS(Suoerstore_sales[[#This Row],[Discount]]&lt;=0.05,"0-5%",Suoerstore_sales[[#This Row],[Discount]]&lt;=0.1,"5-10%",Suoerstore_sales[[#This Row],[Discount]]&lt;=0.2,"10-20%",TRUE,"20%+")</f>
        <v>20%+</v>
      </c>
      <c r="W2240">
        <f>YEAR(Suoerstore_sales[[#This Row],[Order Date]])</f>
        <v>2017</v>
      </c>
      <c r="X2240" t="str">
        <f>"Q"&amp;ROUNDUP(MONTH(Suoerstore_sales[[#This Row],[Order Date]])/3,0)</f>
        <v>Q2</v>
      </c>
      <c r="Y2240">
        <f>MONTH(Suoerstore_sales[[#This Row],[Order Date]])</f>
        <v>4</v>
      </c>
    </row>
    <row r="2241" spans="1:25" x14ac:dyDescent="0.2">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t="str" cm="1">
        <f t="array" ref="V2241">_xlfn.IFS(Suoerstore_sales[[#This Row],[Discount]]&lt;=0.05,"0-5%",Suoerstore_sales[[#This Row],[Discount]]&lt;=0.1,"5-10%",Suoerstore_sales[[#This Row],[Discount]]&lt;=0.2,"10-20%",TRUE,"20%+")</f>
        <v>10-20%</v>
      </c>
      <c r="W2241">
        <f>YEAR(Suoerstore_sales[[#This Row],[Order Date]])</f>
        <v>2016</v>
      </c>
      <c r="X2241" t="str">
        <f>"Q"&amp;ROUNDUP(MONTH(Suoerstore_sales[[#This Row],[Order Date]])/3,0)</f>
        <v>Q4</v>
      </c>
      <c r="Y2241">
        <f>MONTH(Suoerstore_sales[[#This Row],[Order Date]])</f>
        <v>11</v>
      </c>
    </row>
    <row r="2242" spans="1:25" x14ac:dyDescent="0.2">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t="str" cm="1">
        <f t="array" ref="V2242">_xlfn.IFS(Suoerstore_sales[[#This Row],[Discount]]&lt;=0.05,"0-5%",Suoerstore_sales[[#This Row],[Discount]]&lt;=0.1,"5-10%",Suoerstore_sales[[#This Row],[Discount]]&lt;=0.2,"10-20%",TRUE,"20%+")</f>
        <v>10-20%</v>
      </c>
      <c r="W2242">
        <f>YEAR(Suoerstore_sales[[#This Row],[Order Date]])</f>
        <v>2016</v>
      </c>
      <c r="X2242" t="str">
        <f>"Q"&amp;ROUNDUP(MONTH(Suoerstore_sales[[#This Row],[Order Date]])/3,0)</f>
        <v>Q4</v>
      </c>
      <c r="Y2242">
        <f>MONTH(Suoerstore_sales[[#This Row],[Order Date]])</f>
        <v>11</v>
      </c>
    </row>
    <row r="2243" spans="1:25" x14ac:dyDescent="0.2">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t="str" cm="1">
        <f t="array" ref="V2243">_xlfn.IFS(Suoerstore_sales[[#This Row],[Discount]]&lt;=0.05,"0-5%",Suoerstore_sales[[#This Row],[Discount]]&lt;=0.1,"5-10%",Suoerstore_sales[[#This Row],[Discount]]&lt;=0.2,"10-20%",TRUE,"20%+")</f>
        <v>20%+</v>
      </c>
      <c r="W2243">
        <f>YEAR(Suoerstore_sales[[#This Row],[Order Date]])</f>
        <v>2016</v>
      </c>
      <c r="X2243" t="str">
        <f>"Q"&amp;ROUNDUP(MONTH(Suoerstore_sales[[#This Row],[Order Date]])/3,0)</f>
        <v>Q4</v>
      </c>
      <c r="Y2243">
        <f>MONTH(Suoerstore_sales[[#This Row],[Order Date]])</f>
        <v>11</v>
      </c>
    </row>
    <row r="2244" spans="1:25" x14ac:dyDescent="0.2">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t="str" cm="1">
        <f t="array" ref="V2244">_xlfn.IFS(Suoerstore_sales[[#This Row],[Discount]]&lt;=0.05,"0-5%",Suoerstore_sales[[#This Row],[Discount]]&lt;=0.1,"5-10%",Suoerstore_sales[[#This Row],[Discount]]&lt;=0.2,"10-20%",TRUE,"20%+")</f>
        <v>0-5%</v>
      </c>
      <c r="W2244">
        <f>YEAR(Suoerstore_sales[[#This Row],[Order Date]])</f>
        <v>2017</v>
      </c>
      <c r="X2244" t="str">
        <f>"Q"&amp;ROUNDUP(MONTH(Suoerstore_sales[[#This Row],[Order Date]])/3,0)</f>
        <v>Q4</v>
      </c>
      <c r="Y2244">
        <f>MONTH(Suoerstore_sales[[#This Row],[Order Date]])</f>
        <v>11</v>
      </c>
    </row>
    <row r="2245" spans="1:25" x14ac:dyDescent="0.2">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t="str" cm="1">
        <f t="array" ref="V2245">_xlfn.IFS(Suoerstore_sales[[#This Row],[Discount]]&lt;=0.05,"0-5%",Suoerstore_sales[[#This Row],[Discount]]&lt;=0.1,"5-10%",Suoerstore_sales[[#This Row],[Discount]]&lt;=0.2,"10-20%",TRUE,"20%+")</f>
        <v>0-5%</v>
      </c>
      <c r="W2245">
        <f>YEAR(Suoerstore_sales[[#This Row],[Order Date]])</f>
        <v>2017</v>
      </c>
      <c r="X2245" t="str">
        <f>"Q"&amp;ROUNDUP(MONTH(Suoerstore_sales[[#This Row],[Order Date]])/3,0)</f>
        <v>Q4</v>
      </c>
      <c r="Y2245">
        <f>MONTH(Suoerstore_sales[[#This Row],[Order Date]])</f>
        <v>11</v>
      </c>
    </row>
    <row r="2246" spans="1:25" x14ac:dyDescent="0.2">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t="str" cm="1">
        <f t="array" ref="V2246">_xlfn.IFS(Suoerstore_sales[[#This Row],[Discount]]&lt;=0.05,"0-5%",Suoerstore_sales[[#This Row],[Discount]]&lt;=0.1,"5-10%",Suoerstore_sales[[#This Row],[Discount]]&lt;=0.2,"10-20%",TRUE,"20%+")</f>
        <v>0-5%</v>
      </c>
      <c r="W2246">
        <f>YEAR(Suoerstore_sales[[#This Row],[Order Date]])</f>
        <v>2017</v>
      </c>
      <c r="X2246" t="str">
        <f>"Q"&amp;ROUNDUP(MONTH(Suoerstore_sales[[#This Row],[Order Date]])/3,0)</f>
        <v>Q4</v>
      </c>
      <c r="Y2246">
        <f>MONTH(Suoerstore_sales[[#This Row],[Order Date]])</f>
        <v>11</v>
      </c>
    </row>
    <row r="2247" spans="1:25" x14ac:dyDescent="0.2">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t="str" cm="1">
        <f t="array" ref="V2247">_xlfn.IFS(Suoerstore_sales[[#This Row],[Discount]]&lt;=0.05,"0-5%",Suoerstore_sales[[#This Row],[Discount]]&lt;=0.1,"5-10%",Suoerstore_sales[[#This Row],[Discount]]&lt;=0.2,"10-20%",TRUE,"20%+")</f>
        <v>0-5%</v>
      </c>
      <c r="W2247">
        <f>YEAR(Suoerstore_sales[[#This Row],[Order Date]])</f>
        <v>2017</v>
      </c>
      <c r="X2247" t="str">
        <f>"Q"&amp;ROUNDUP(MONTH(Suoerstore_sales[[#This Row],[Order Date]])/3,0)</f>
        <v>Q4</v>
      </c>
      <c r="Y2247">
        <f>MONTH(Suoerstore_sales[[#This Row],[Order Date]])</f>
        <v>11</v>
      </c>
    </row>
    <row r="2248" spans="1:25" x14ac:dyDescent="0.2">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t="str" cm="1">
        <f t="array" ref="V2248">_xlfn.IFS(Suoerstore_sales[[#This Row],[Discount]]&lt;=0.05,"0-5%",Suoerstore_sales[[#This Row],[Discount]]&lt;=0.1,"5-10%",Suoerstore_sales[[#This Row],[Discount]]&lt;=0.2,"10-20%",TRUE,"20%+")</f>
        <v>10-20%</v>
      </c>
      <c r="W2248">
        <f>YEAR(Suoerstore_sales[[#This Row],[Order Date]])</f>
        <v>2017</v>
      </c>
      <c r="X2248" t="str">
        <f>"Q"&amp;ROUNDUP(MONTH(Suoerstore_sales[[#This Row],[Order Date]])/3,0)</f>
        <v>Q4</v>
      </c>
      <c r="Y2248">
        <f>MONTH(Suoerstore_sales[[#This Row],[Order Date]])</f>
        <v>11</v>
      </c>
    </row>
    <row r="2249" spans="1:25" x14ac:dyDescent="0.2">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t="str" cm="1">
        <f t="array" ref="V2249">_xlfn.IFS(Suoerstore_sales[[#This Row],[Discount]]&lt;=0.05,"0-5%",Suoerstore_sales[[#This Row],[Discount]]&lt;=0.1,"5-10%",Suoerstore_sales[[#This Row],[Discount]]&lt;=0.2,"10-20%",TRUE,"20%+")</f>
        <v>0-5%</v>
      </c>
      <c r="W2249">
        <f>YEAR(Suoerstore_sales[[#This Row],[Order Date]])</f>
        <v>2015</v>
      </c>
      <c r="X2249" t="str">
        <f>"Q"&amp;ROUNDUP(MONTH(Suoerstore_sales[[#This Row],[Order Date]])/3,0)</f>
        <v>Q1</v>
      </c>
      <c r="Y2249">
        <f>MONTH(Suoerstore_sales[[#This Row],[Order Date]])</f>
        <v>2</v>
      </c>
    </row>
    <row r="2250" spans="1:25" x14ac:dyDescent="0.2">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t="str" cm="1">
        <f t="array" ref="V2250">_xlfn.IFS(Suoerstore_sales[[#This Row],[Discount]]&lt;=0.05,"0-5%",Suoerstore_sales[[#This Row],[Discount]]&lt;=0.1,"5-10%",Suoerstore_sales[[#This Row],[Discount]]&lt;=0.2,"10-20%",TRUE,"20%+")</f>
        <v>10-20%</v>
      </c>
      <c r="W2250">
        <f>YEAR(Suoerstore_sales[[#This Row],[Order Date]])</f>
        <v>2015</v>
      </c>
      <c r="X2250" t="str">
        <f>"Q"&amp;ROUNDUP(MONTH(Suoerstore_sales[[#This Row],[Order Date]])/3,0)</f>
        <v>Q1</v>
      </c>
      <c r="Y2250">
        <f>MONTH(Suoerstore_sales[[#This Row],[Order Date]])</f>
        <v>2</v>
      </c>
    </row>
    <row r="2251" spans="1:25" x14ac:dyDescent="0.2">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t="str" cm="1">
        <f t="array" ref="V2251">_xlfn.IFS(Suoerstore_sales[[#This Row],[Discount]]&lt;=0.05,"0-5%",Suoerstore_sales[[#This Row],[Discount]]&lt;=0.1,"5-10%",Suoerstore_sales[[#This Row],[Discount]]&lt;=0.2,"10-20%",TRUE,"20%+")</f>
        <v>10-20%</v>
      </c>
      <c r="W2251">
        <f>YEAR(Suoerstore_sales[[#This Row],[Order Date]])</f>
        <v>2015</v>
      </c>
      <c r="X2251" t="str">
        <f>"Q"&amp;ROUNDUP(MONTH(Suoerstore_sales[[#This Row],[Order Date]])/3,0)</f>
        <v>Q1</v>
      </c>
      <c r="Y2251">
        <f>MONTH(Suoerstore_sales[[#This Row],[Order Date]])</f>
        <v>2</v>
      </c>
    </row>
    <row r="2252" spans="1:25" x14ac:dyDescent="0.2">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t="str" cm="1">
        <f t="array" ref="V2252">_xlfn.IFS(Suoerstore_sales[[#This Row],[Discount]]&lt;=0.05,"0-5%",Suoerstore_sales[[#This Row],[Discount]]&lt;=0.1,"5-10%",Suoerstore_sales[[#This Row],[Discount]]&lt;=0.2,"10-20%",TRUE,"20%+")</f>
        <v>0-5%</v>
      </c>
      <c r="W2252">
        <f>YEAR(Suoerstore_sales[[#This Row],[Order Date]])</f>
        <v>2015</v>
      </c>
      <c r="X2252" t="str">
        <f>"Q"&amp;ROUNDUP(MONTH(Suoerstore_sales[[#This Row],[Order Date]])/3,0)</f>
        <v>Q1</v>
      </c>
      <c r="Y2252">
        <f>MONTH(Suoerstore_sales[[#This Row],[Order Date]])</f>
        <v>2</v>
      </c>
    </row>
    <row r="2253" spans="1:25" x14ac:dyDescent="0.2">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t="str" cm="1">
        <f t="array" ref="V2253">_xlfn.IFS(Suoerstore_sales[[#This Row],[Discount]]&lt;=0.05,"0-5%",Suoerstore_sales[[#This Row],[Discount]]&lt;=0.1,"5-10%",Suoerstore_sales[[#This Row],[Discount]]&lt;=0.2,"10-20%",TRUE,"20%+")</f>
        <v>0-5%</v>
      </c>
      <c r="W2253">
        <f>YEAR(Suoerstore_sales[[#This Row],[Order Date]])</f>
        <v>2015</v>
      </c>
      <c r="X2253" t="str">
        <f>"Q"&amp;ROUNDUP(MONTH(Suoerstore_sales[[#This Row],[Order Date]])/3,0)</f>
        <v>Q1</v>
      </c>
      <c r="Y2253">
        <f>MONTH(Suoerstore_sales[[#This Row],[Order Date]])</f>
        <v>2</v>
      </c>
    </row>
    <row r="2254" spans="1:25" x14ac:dyDescent="0.2">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t="str" cm="1">
        <f t="array" ref="V2254">_xlfn.IFS(Suoerstore_sales[[#This Row],[Discount]]&lt;=0.05,"0-5%",Suoerstore_sales[[#This Row],[Discount]]&lt;=0.1,"5-10%",Suoerstore_sales[[#This Row],[Discount]]&lt;=0.2,"10-20%",TRUE,"20%+")</f>
        <v>0-5%</v>
      </c>
      <c r="W2254">
        <f>YEAR(Suoerstore_sales[[#This Row],[Order Date]])</f>
        <v>2016</v>
      </c>
      <c r="X2254" t="str">
        <f>"Q"&amp;ROUNDUP(MONTH(Suoerstore_sales[[#This Row],[Order Date]])/3,0)</f>
        <v>Q2</v>
      </c>
      <c r="Y2254">
        <f>MONTH(Suoerstore_sales[[#This Row],[Order Date]])</f>
        <v>4</v>
      </c>
    </row>
    <row r="2255" spans="1:25" x14ac:dyDescent="0.2">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t="str" cm="1">
        <f t="array" ref="V2255">_xlfn.IFS(Suoerstore_sales[[#This Row],[Discount]]&lt;=0.05,"0-5%",Suoerstore_sales[[#This Row],[Discount]]&lt;=0.1,"5-10%",Suoerstore_sales[[#This Row],[Discount]]&lt;=0.2,"10-20%",TRUE,"20%+")</f>
        <v>0-5%</v>
      </c>
      <c r="W2255">
        <f>YEAR(Suoerstore_sales[[#This Row],[Order Date]])</f>
        <v>2015</v>
      </c>
      <c r="X2255" t="str">
        <f>"Q"&amp;ROUNDUP(MONTH(Suoerstore_sales[[#This Row],[Order Date]])/3,0)</f>
        <v>Q3</v>
      </c>
      <c r="Y2255">
        <f>MONTH(Suoerstore_sales[[#This Row],[Order Date]])</f>
        <v>9</v>
      </c>
    </row>
    <row r="2256" spans="1:25" x14ac:dyDescent="0.2">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t="str" cm="1">
        <f t="array" ref="V2256">_xlfn.IFS(Suoerstore_sales[[#This Row],[Discount]]&lt;=0.05,"0-5%",Suoerstore_sales[[#This Row],[Discount]]&lt;=0.1,"5-10%",Suoerstore_sales[[#This Row],[Discount]]&lt;=0.2,"10-20%",TRUE,"20%+")</f>
        <v>0-5%</v>
      </c>
      <c r="W2256">
        <f>YEAR(Suoerstore_sales[[#This Row],[Order Date]])</f>
        <v>2015</v>
      </c>
      <c r="X2256" t="str">
        <f>"Q"&amp;ROUNDUP(MONTH(Suoerstore_sales[[#This Row],[Order Date]])/3,0)</f>
        <v>Q3</v>
      </c>
      <c r="Y2256">
        <f>MONTH(Suoerstore_sales[[#This Row],[Order Date]])</f>
        <v>9</v>
      </c>
    </row>
    <row r="2257" spans="1:25" x14ac:dyDescent="0.2">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t="str" cm="1">
        <f t="array" ref="V2257">_xlfn.IFS(Suoerstore_sales[[#This Row],[Discount]]&lt;=0.05,"0-5%",Suoerstore_sales[[#This Row],[Discount]]&lt;=0.1,"5-10%",Suoerstore_sales[[#This Row],[Discount]]&lt;=0.2,"10-20%",TRUE,"20%+")</f>
        <v>0-5%</v>
      </c>
      <c r="W2257">
        <f>YEAR(Suoerstore_sales[[#This Row],[Order Date]])</f>
        <v>2016</v>
      </c>
      <c r="X2257" t="str">
        <f>"Q"&amp;ROUNDUP(MONTH(Suoerstore_sales[[#This Row],[Order Date]])/3,0)</f>
        <v>Q3</v>
      </c>
      <c r="Y2257">
        <f>MONTH(Suoerstore_sales[[#This Row],[Order Date]])</f>
        <v>9</v>
      </c>
    </row>
    <row r="2258" spans="1:25" x14ac:dyDescent="0.2">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t="str" cm="1">
        <f t="array" ref="V2258">_xlfn.IFS(Suoerstore_sales[[#This Row],[Discount]]&lt;=0.05,"0-5%",Suoerstore_sales[[#This Row],[Discount]]&lt;=0.1,"5-10%",Suoerstore_sales[[#This Row],[Discount]]&lt;=0.2,"10-20%",TRUE,"20%+")</f>
        <v>0-5%</v>
      </c>
      <c r="W2258">
        <f>YEAR(Suoerstore_sales[[#This Row],[Order Date]])</f>
        <v>2016</v>
      </c>
      <c r="X2258" t="str">
        <f>"Q"&amp;ROUNDUP(MONTH(Suoerstore_sales[[#This Row],[Order Date]])/3,0)</f>
        <v>Q3</v>
      </c>
      <c r="Y2258">
        <f>MONTH(Suoerstore_sales[[#This Row],[Order Date]])</f>
        <v>9</v>
      </c>
    </row>
    <row r="2259" spans="1:25" x14ac:dyDescent="0.2">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t="str" cm="1">
        <f t="array" ref="V2259">_xlfn.IFS(Suoerstore_sales[[#This Row],[Discount]]&lt;=0.05,"0-5%",Suoerstore_sales[[#This Row],[Discount]]&lt;=0.1,"5-10%",Suoerstore_sales[[#This Row],[Discount]]&lt;=0.2,"10-20%",TRUE,"20%+")</f>
        <v>10-20%</v>
      </c>
      <c r="W2259">
        <f>YEAR(Suoerstore_sales[[#This Row],[Order Date]])</f>
        <v>2017</v>
      </c>
      <c r="X2259" t="str">
        <f>"Q"&amp;ROUNDUP(MONTH(Suoerstore_sales[[#This Row],[Order Date]])/3,0)</f>
        <v>Q2</v>
      </c>
      <c r="Y2259">
        <f>MONTH(Suoerstore_sales[[#This Row],[Order Date]])</f>
        <v>6</v>
      </c>
    </row>
    <row r="2260" spans="1:25" x14ac:dyDescent="0.2">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t="str" cm="1">
        <f t="array" ref="V2260">_xlfn.IFS(Suoerstore_sales[[#This Row],[Discount]]&lt;=0.05,"0-5%",Suoerstore_sales[[#This Row],[Discount]]&lt;=0.1,"5-10%",Suoerstore_sales[[#This Row],[Discount]]&lt;=0.2,"10-20%",TRUE,"20%+")</f>
        <v>0-5%</v>
      </c>
      <c r="W2260">
        <f>YEAR(Suoerstore_sales[[#This Row],[Order Date]])</f>
        <v>2017</v>
      </c>
      <c r="X2260" t="str">
        <f>"Q"&amp;ROUNDUP(MONTH(Suoerstore_sales[[#This Row],[Order Date]])/3,0)</f>
        <v>Q2</v>
      </c>
      <c r="Y2260">
        <f>MONTH(Suoerstore_sales[[#This Row],[Order Date]])</f>
        <v>6</v>
      </c>
    </row>
    <row r="2261" spans="1:25" x14ac:dyDescent="0.2">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t="str" cm="1">
        <f t="array" ref="V2261">_xlfn.IFS(Suoerstore_sales[[#This Row],[Discount]]&lt;=0.05,"0-5%",Suoerstore_sales[[#This Row],[Discount]]&lt;=0.1,"5-10%",Suoerstore_sales[[#This Row],[Discount]]&lt;=0.2,"10-20%",TRUE,"20%+")</f>
        <v>0-5%</v>
      </c>
      <c r="W2261">
        <f>YEAR(Suoerstore_sales[[#This Row],[Order Date]])</f>
        <v>2015</v>
      </c>
      <c r="X2261" t="str">
        <f>"Q"&amp;ROUNDUP(MONTH(Suoerstore_sales[[#This Row],[Order Date]])/3,0)</f>
        <v>Q4</v>
      </c>
      <c r="Y2261">
        <f>MONTH(Suoerstore_sales[[#This Row],[Order Date]])</f>
        <v>11</v>
      </c>
    </row>
    <row r="2262" spans="1:25" x14ac:dyDescent="0.2">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t="str" cm="1">
        <f t="array" ref="V2262">_xlfn.IFS(Suoerstore_sales[[#This Row],[Discount]]&lt;=0.05,"0-5%",Suoerstore_sales[[#This Row],[Discount]]&lt;=0.1,"5-10%",Suoerstore_sales[[#This Row],[Discount]]&lt;=0.2,"10-20%",TRUE,"20%+")</f>
        <v>0-5%</v>
      </c>
      <c r="W2262">
        <f>YEAR(Suoerstore_sales[[#This Row],[Order Date]])</f>
        <v>2015</v>
      </c>
      <c r="X2262" t="str">
        <f>"Q"&amp;ROUNDUP(MONTH(Suoerstore_sales[[#This Row],[Order Date]])/3,0)</f>
        <v>Q4</v>
      </c>
      <c r="Y2262">
        <f>MONTH(Suoerstore_sales[[#This Row],[Order Date]])</f>
        <v>11</v>
      </c>
    </row>
    <row r="2263" spans="1:25" x14ac:dyDescent="0.2">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t="str" cm="1">
        <f t="array" ref="V2263">_xlfn.IFS(Suoerstore_sales[[#This Row],[Discount]]&lt;=0.05,"0-5%",Suoerstore_sales[[#This Row],[Discount]]&lt;=0.1,"5-10%",Suoerstore_sales[[#This Row],[Discount]]&lt;=0.2,"10-20%",TRUE,"20%+")</f>
        <v>0-5%</v>
      </c>
      <c r="W2263">
        <f>YEAR(Suoerstore_sales[[#This Row],[Order Date]])</f>
        <v>2015</v>
      </c>
      <c r="X2263" t="str">
        <f>"Q"&amp;ROUNDUP(MONTH(Suoerstore_sales[[#This Row],[Order Date]])/3,0)</f>
        <v>Q4</v>
      </c>
      <c r="Y2263">
        <f>MONTH(Suoerstore_sales[[#This Row],[Order Date]])</f>
        <v>12</v>
      </c>
    </row>
    <row r="2264" spans="1:25" x14ac:dyDescent="0.2">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t="str" cm="1">
        <f t="array" ref="V2264">_xlfn.IFS(Suoerstore_sales[[#This Row],[Discount]]&lt;=0.05,"0-5%",Suoerstore_sales[[#This Row],[Discount]]&lt;=0.1,"5-10%",Suoerstore_sales[[#This Row],[Discount]]&lt;=0.2,"10-20%",TRUE,"20%+")</f>
        <v>0-5%</v>
      </c>
      <c r="W2264">
        <f>YEAR(Suoerstore_sales[[#This Row],[Order Date]])</f>
        <v>2017</v>
      </c>
      <c r="X2264" t="str">
        <f>"Q"&amp;ROUNDUP(MONTH(Suoerstore_sales[[#This Row],[Order Date]])/3,0)</f>
        <v>Q1</v>
      </c>
      <c r="Y2264">
        <f>MONTH(Suoerstore_sales[[#This Row],[Order Date]])</f>
        <v>2</v>
      </c>
    </row>
    <row r="2265" spans="1:25" x14ac:dyDescent="0.2">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t="str" cm="1">
        <f t="array" ref="V2265">_xlfn.IFS(Suoerstore_sales[[#This Row],[Discount]]&lt;=0.05,"0-5%",Suoerstore_sales[[#This Row],[Discount]]&lt;=0.1,"5-10%",Suoerstore_sales[[#This Row],[Discount]]&lt;=0.2,"10-20%",TRUE,"20%+")</f>
        <v>0-5%</v>
      </c>
      <c r="W2265">
        <f>YEAR(Suoerstore_sales[[#This Row],[Order Date]])</f>
        <v>2016</v>
      </c>
      <c r="X2265" t="str">
        <f>"Q"&amp;ROUNDUP(MONTH(Suoerstore_sales[[#This Row],[Order Date]])/3,0)</f>
        <v>Q4</v>
      </c>
      <c r="Y2265">
        <f>MONTH(Suoerstore_sales[[#This Row],[Order Date]])</f>
        <v>11</v>
      </c>
    </row>
    <row r="2266" spans="1:25" x14ac:dyDescent="0.2">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t="str" cm="1">
        <f t="array" ref="V2266">_xlfn.IFS(Suoerstore_sales[[#This Row],[Discount]]&lt;=0.05,"0-5%",Suoerstore_sales[[#This Row],[Discount]]&lt;=0.1,"5-10%",Suoerstore_sales[[#This Row],[Discount]]&lt;=0.2,"10-20%",TRUE,"20%+")</f>
        <v>0-5%</v>
      </c>
      <c r="W2266">
        <f>YEAR(Suoerstore_sales[[#This Row],[Order Date]])</f>
        <v>2016</v>
      </c>
      <c r="X2266" t="str">
        <f>"Q"&amp;ROUNDUP(MONTH(Suoerstore_sales[[#This Row],[Order Date]])/3,0)</f>
        <v>Q4</v>
      </c>
      <c r="Y2266">
        <f>MONTH(Suoerstore_sales[[#This Row],[Order Date]])</f>
        <v>11</v>
      </c>
    </row>
    <row r="2267" spans="1:25" x14ac:dyDescent="0.2">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t="str" cm="1">
        <f t="array" ref="V2267">_xlfn.IFS(Suoerstore_sales[[#This Row],[Discount]]&lt;=0.05,"0-5%",Suoerstore_sales[[#This Row],[Discount]]&lt;=0.1,"5-10%",Suoerstore_sales[[#This Row],[Discount]]&lt;=0.2,"10-20%",TRUE,"20%+")</f>
        <v>0-5%</v>
      </c>
      <c r="W2267">
        <f>YEAR(Suoerstore_sales[[#This Row],[Order Date]])</f>
        <v>2016</v>
      </c>
      <c r="X2267" t="str">
        <f>"Q"&amp;ROUNDUP(MONTH(Suoerstore_sales[[#This Row],[Order Date]])/3,0)</f>
        <v>Q4</v>
      </c>
      <c r="Y2267">
        <f>MONTH(Suoerstore_sales[[#This Row],[Order Date]])</f>
        <v>11</v>
      </c>
    </row>
    <row r="2268" spans="1:25" x14ac:dyDescent="0.2">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t="str" cm="1">
        <f t="array" ref="V2268">_xlfn.IFS(Suoerstore_sales[[#This Row],[Discount]]&lt;=0.05,"0-5%",Suoerstore_sales[[#This Row],[Discount]]&lt;=0.1,"5-10%",Suoerstore_sales[[#This Row],[Discount]]&lt;=0.2,"10-20%",TRUE,"20%+")</f>
        <v>10-20%</v>
      </c>
      <c r="W2268">
        <f>YEAR(Suoerstore_sales[[#This Row],[Order Date]])</f>
        <v>2017</v>
      </c>
      <c r="X2268" t="str">
        <f>"Q"&amp;ROUNDUP(MONTH(Suoerstore_sales[[#This Row],[Order Date]])/3,0)</f>
        <v>Q4</v>
      </c>
      <c r="Y2268">
        <f>MONTH(Suoerstore_sales[[#This Row],[Order Date]])</f>
        <v>10</v>
      </c>
    </row>
    <row r="2269" spans="1:25" x14ac:dyDescent="0.2">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t="str" cm="1">
        <f t="array" ref="V2269">_xlfn.IFS(Suoerstore_sales[[#This Row],[Discount]]&lt;=0.05,"0-5%",Suoerstore_sales[[#This Row],[Discount]]&lt;=0.1,"5-10%",Suoerstore_sales[[#This Row],[Discount]]&lt;=0.2,"10-20%",TRUE,"20%+")</f>
        <v>0-5%</v>
      </c>
      <c r="W2269">
        <f>YEAR(Suoerstore_sales[[#This Row],[Order Date]])</f>
        <v>2017</v>
      </c>
      <c r="X2269" t="str">
        <f>"Q"&amp;ROUNDUP(MONTH(Suoerstore_sales[[#This Row],[Order Date]])/3,0)</f>
        <v>Q3</v>
      </c>
      <c r="Y2269">
        <f>MONTH(Suoerstore_sales[[#This Row],[Order Date]])</f>
        <v>9</v>
      </c>
    </row>
    <row r="2270" spans="1:25" x14ac:dyDescent="0.2">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t="str" cm="1">
        <f t="array" ref="V2270">_xlfn.IFS(Suoerstore_sales[[#This Row],[Discount]]&lt;=0.05,"0-5%",Suoerstore_sales[[#This Row],[Discount]]&lt;=0.1,"5-10%",Suoerstore_sales[[#This Row],[Discount]]&lt;=0.2,"10-20%",TRUE,"20%+")</f>
        <v>0-5%</v>
      </c>
      <c r="W2270">
        <f>YEAR(Suoerstore_sales[[#This Row],[Order Date]])</f>
        <v>2017</v>
      </c>
      <c r="X2270" t="str">
        <f>"Q"&amp;ROUNDUP(MONTH(Suoerstore_sales[[#This Row],[Order Date]])/3,0)</f>
        <v>Q4</v>
      </c>
      <c r="Y2270">
        <f>MONTH(Suoerstore_sales[[#This Row],[Order Date]])</f>
        <v>12</v>
      </c>
    </row>
    <row r="2271" spans="1:25" x14ac:dyDescent="0.2">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t="str" cm="1">
        <f t="array" ref="V2271">_xlfn.IFS(Suoerstore_sales[[#This Row],[Discount]]&lt;=0.05,"0-5%",Suoerstore_sales[[#This Row],[Discount]]&lt;=0.1,"5-10%",Suoerstore_sales[[#This Row],[Discount]]&lt;=0.2,"10-20%",TRUE,"20%+")</f>
        <v>10-20%</v>
      </c>
      <c r="W2271">
        <f>YEAR(Suoerstore_sales[[#This Row],[Order Date]])</f>
        <v>2017</v>
      </c>
      <c r="X2271" t="str">
        <f>"Q"&amp;ROUNDUP(MONTH(Suoerstore_sales[[#This Row],[Order Date]])/3,0)</f>
        <v>Q4</v>
      </c>
      <c r="Y2271">
        <f>MONTH(Suoerstore_sales[[#This Row],[Order Date]])</f>
        <v>12</v>
      </c>
    </row>
    <row r="2272" spans="1:25" x14ac:dyDescent="0.2">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t="str" cm="1">
        <f t="array" ref="V2272">_xlfn.IFS(Suoerstore_sales[[#This Row],[Discount]]&lt;=0.05,"0-5%",Suoerstore_sales[[#This Row],[Discount]]&lt;=0.1,"5-10%",Suoerstore_sales[[#This Row],[Discount]]&lt;=0.2,"10-20%",TRUE,"20%+")</f>
        <v>10-20%</v>
      </c>
      <c r="W2272">
        <f>YEAR(Suoerstore_sales[[#This Row],[Order Date]])</f>
        <v>2017</v>
      </c>
      <c r="X2272" t="str">
        <f>"Q"&amp;ROUNDUP(MONTH(Suoerstore_sales[[#This Row],[Order Date]])/3,0)</f>
        <v>Q4</v>
      </c>
      <c r="Y2272">
        <f>MONTH(Suoerstore_sales[[#This Row],[Order Date]])</f>
        <v>12</v>
      </c>
    </row>
    <row r="2273" spans="1:25" x14ac:dyDescent="0.2">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t="str" cm="1">
        <f t="array" ref="V2273">_xlfn.IFS(Suoerstore_sales[[#This Row],[Discount]]&lt;=0.05,"0-5%",Suoerstore_sales[[#This Row],[Discount]]&lt;=0.1,"5-10%",Suoerstore_sales[[#This Row],[Discount]]&lt;=0.2,"10-20%",TRUE,"20%+")</f>
        <v>0-5%</v>
      </c>
      <c r="W2273">
        <f>YEAR(Suoerstore_sales[[#This Row],[Order Date]])</f>
        <v>2015</v>
      </c>
      <c r="X2273" t="str">
        <f>"Q"&amp;ROUNDUP(MONTH(Suoerstore_sales[[#This Row],[Order Date]])/3,0)</f>
        <v>Q3</v>
      </c>
      <c r="Y2273">
        <f>MONTH(Suoerstore_sales[[#This Row],[Order Date]])</f>
        <v>9</v>
      </c>
    </row>
    <row r="2274" spans="1:25" x14ac:dyDescent="0.2">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t="str" cm="1">
        <f t="array" ref="V2274">_xlfn.IFS(Suoerstore_sales[[#This Row],[Discount]]&lt;=0.05,"0-5%",Suoerstore_sales[[#This Row],[Discount]]&lt;=0.1,"5-10%",Suoerstore_sales[[#This Row],[Discount]]&lt;=0.2,"10-20%",TRUE,"20%+")</f>
        <v>0-5%</v>
      </c>
      <c r="W2274">
        <f>YEAR(Suoerstore_sales[[#This Row],[Order Date]])</f>
        <v>2015</v>
      </c>
      <c r="X2274" t="str">
        <f>"Q"&amp;ROUNDUP(MONTH(Suoerstore_sales[[#This Row],[Order Date]])/3,0)</f>
        <v>Q1</v>
      </c>
      <c r="Y2274">
        <f>MONTH(Suoerstore_sales[[#This Row],[Order Date]])</f>
        <v>3</v>
      </c>
    </row>
    <row r="2275" spans="1:25" x14ac:dyDescent="0.2">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t="str" cm="1">
        <f t="array" ref="V2275">_xlfn.IFS(Suoerstore_sales[[#This Row],[Discount]]&lt;=0.05,"0-5%",Suoerstore_sales[[#This Row],[Discount]]&lt;=0.1,"5-10%",Suoerstore_sales[[#This Row],[Discount]]&lt;=0.2,"10-20%",TRUE,"20%+")</f>
        <v>10-20%</v>
      </c>
      <c r="W2275">
        <f>YEAR(Suoerstore_sales[[#This Row],[Order Date]])</f>
        <v>2015</v>
      </c>
      <c r="X2275" t="str">
        <f>"Q"&amp;ROUNDUP(MONTH(Suoerstore_sales[[#This Row],[Order Date]])/3,0)</f>
        <v>Q1</v>
      </c>
      <c r="Y2275">
        <f>MONTH(Suoerstore_sales[[#This Row],[Order Date]])</f>
        <v>3</v>
      </c>
    </row>
    <row r="2276" spans="1:25" x14ac:dyDescent="0.2">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t="str" cm="1">
        <f t="array" ref="V2276">_xlfn.IFS(Suoerstore_sales[[#This Row],[Discount]]&lt;=0.05,"0-5%",Suoerstore_sales[[#This Row],[Discount]]&lt;=0.1,"5-10%",Suoerstore_sales[[#This Row],[Discount]]&lt;=0.2,"10-20%",TRUE,"20%+")</f>
        <v>10-20%</v>
      </c>
      <c r="W2276">
        <f>YEAR(Suoerstore_sales[[#This Row],[Order Date]])</f>
        <v>2014</v>
      </c>
      <c r="X2276" t="str">
        <f>"Q"&amp;ROUNDUP(MONTH(Suoerstore_sales[[#This Row],[Order Date]])/3,0)</f>
        <v>Q4</v>
      </c>
      <c r="Y2276">
        <f>MONTH(Suoerstore_sales[[#This Row],[Order Date]])</f>
        <v>10</v>
      </c>
    </row>
    <row r="2277" spans="1:25" x14ac:dyDescent="0.2">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t="str" cm="1">
        <f t="array" ref="V2277">_xlfn.IFS(Suoerstore_sales[[#This Row],[Discount]]&lt;=0.05,"0-5%",Suoerstore_sales[[#This Row],[Discount]]&lt;=0.1,"5-10%",Suoerstore_sales[[#This Row],[Discount]]&lt;=0.2,"10-20%",TRUE,"20%+")</f>
        <v>10-20%</v>
      </c>
      <c r="W2277">
        <f>YEAR(Suoerstore_sales[[#This Row],[Order Date]])</f>
        <v>2014</v>
      </c>
      <c r="X2277" t="str">
        <f>"Q"&amp;ROUNDUP(MONTH(Suoerstore_sales[[#This Row],[Order Date]])/3,0)</f>
        <v>Q4</v>
      </c>
      <c r="Y2277">
        <f>MONTH(Suoerstore_sales[[#This Row],[Order Date]])</f>
        <v>10</v>
      </c>
    </row>
    <row r="2278" spans="1:25" x14ac:dyDescent="0.2">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t="str" cm="1">
        <f t="array" ref="V2278">_xlfn.IFS(Suoerstore_sales[[#This Row],[Discount]]&lt;=0.05,"0-5%",Suoerstore_sales[[#This Row],[Discount]]&lt;=0.1,"5-10%",Suoerstore_sales[[#This Row],[Discount]]&lt;=0.2,"10-20%",TRUE,"20%+")</f>
        <v>0-5%</v>
      </c>
      <c r="W2278">
        <f>YEAR(Suoerstore_sales[[#This Row],[Order Date]])</f>
        <v>2014</v>
      </c>
      <c r="X2278" t="str">
        <f>"Q"&amp;ROUNDUP(MONTH(Suoerstore_sales[[#This Row],[Order Date]])/3,0)</f>
        <v>Q2</v>
      </c>
      <c r="Y2278">
        <f>MONTH(Suoerstore_sales[[#This Row],[Order Date]])</f>
        <v>6</v>
      </c>
    </row>
    <row r="2279" spans="1:25" x14ac:dyDescent="0.2">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t="str" cm="1">
        <f t="array" ref="V2279">_xlfn.IFS(Suoerstore_sales[[#This Row],[Discount]]&lt;=0.05,"0-5%",Suoerstore_sales[[#This Row],[Discount]]&lt;=0.1,"5-10%",Suoerstore_sales[[#This Row],[Discount]]&lt;=0.2,"10-20%",TRUE,"20%+")</f>
        <v>0-5%</v>
      </c>
      <c r="W2279">
        <f>YEAR(Suoerstore_sales[[#This Row],[Order Date]])</f>
        <v>2014</v>
      </c>
      <c r="X2279" t="str">
        <f>"Q"&amp;ROUNDUP(MONTH(Suoerstore_sales[[#This Row],[Order Date]])/3,0)</f>
        <v>Q2</v>
      </c>
      <c r="Y2279">
        <f>MONTH(Suoerstore_sales[[#This Row],[Order Date]])</f>
        <v>6</v>
      </c>
    </row>
    <row r="2280" spans="1:25" x14ac:dyDescent="0.2">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t="str" cm="1">
        <f t="array" ref="V2280">_xlfn.IFS(Suoerstore_sales[[#This Row],[Discount]]&lt;=0.05,"0-5%",Suoerstore_sales[[#This Row],[Discount]]&lt;=0.1,"5-10%",Suoerstore_sales[[#This Row],[Discount]]&lt;=0.2,"10-20%",TRUE,"20%+")</f>
        <v>0-5%</v>
      </c>
      <c r="W2280">
        <f>YEAR(Suoerstore_sales[[#This Row],[Order Date]])</f>
        <v>2014</v>
      </c>
      <c r="X2280" t="str">
        <f>"Q"&amp;ROUNDUP(MONTH(Suoerstore_sales[[#This Row],[Order Date]])/3,0)</f>
        <v>Q2</v>
      </c>
      <c r="Y2280">
        <f>MONTH(Suoerstore_sales[[#This Row],[Order Date]])</f>
        <v>6</v>
      </c>
    </row>
    <row r="2281" spans="1:25" x14ac:dyDescent="0.2">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t="str" cm="1">
        <f t="array" ref="V2281">_xlfn.IFS(Suoerstore_sales[[#This Row],[Discount]]&lt;=0.05,"0-5%",Suoerstore_sales[[#This Row],[Discount]]&lt;=0.1,"5-10%",Suoerstore_sales[[#This Row],[Discount]]&lt;=0.2,"10-20%",TRUE,"20%+")</f>
        <v>10-20%</v>
      </c>
      <c r="W2281">
        <f>YEAR(Suoerstore_sales[[#This Row],[Order Date]])</f>
        <v>2017</v>
      </c>
      <c r="X2281" t="str">
        <f>"Q"&amp;ROUNDUP(MONTH(Suoerstore_sales[[#This Row],[Order Date]])/3,0)</f>
        <v>Q4</v>
      </c>
      <c r="Y2281">
        <f>MONTH(Suoerstore_sales[[#This Row],[Order Date]])</f>
        <v>10</v>
      </c>
    </row>
    <row r="2282" spans="1:25" x14ac:dyDescent="0.2">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t="str" cm="1">
        <f t="array" ref="V2282">_xlfn.IFS(Suoerstore_sales[[#This Row],[Discount]]&lt;=0.05,"0-5%",Suoerstore_sales[[#This Row],[Discount]]&lt;=0.1,"5-10%",Suoerstore_sales[[#This Row],[Discount]]&lt;=0.2,"10-20%",TRUE,"20%+")</f>
        <v>10-20%</v>
      </c>
      <c r="W2282">
        <f>YEAR(Suoerstore_sales[[#This Row],[Order Date]])</f>
        <v>2017</v>
      </c>
      <c r="X2282" t="str">
        <f>"Q"&amp;ROUNDUP(MONTH(Suoerstore_sales[[#This Row],[Order Date]])/3,0)</f>
        <v>Q4</v>
      </c>
      <c r="Y2282">
        <f>MONTH(Suoerstore_sales[[#This Row],[Order Date]])</f>
        <v>10</v>
      </c>
    </row>
    <row r="2283" spans="1:25" x14ac:dyDescent="0.2">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t="str" cm="1">
        <f t="array" ref="V2283">_xlfn.IFS(Suoerstore_sales[[#This Row],[Discount]]&lt;=0.05,"0-5%",Suoerstore_sales[[#This Row],[Discount]]&lt;=0.1,"5-10%",Suoerstore_sales[[#This Row],[Discount]]&lt;=0.2,"10-20%",TRUE,"20%+")</f>
        <v>0-5%</v>
      </c>
      <c r="W2283">
        <f>YEAR(Suoerstore_sales[[#This Row],[Order Date]])</f>
        <v>2017</v>
      </c>
      <c r="X2283" t="str">
        <f>"Q"&amp;ROUNDUP(MONTH(Suoerstore_sales[[#This Row],[Order Date]])/3,0)</f>
        <v>Q4</v>
      </c>
      <c r="Y2283">
        <f>MONTH(Suoerstore_sales[[#This Row],[Order Date]])</f>
        <v>10</v>
      </c>
    </row>
    <row r="2284" spans="1:25" x14ac:dyDescent="0.2">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t="str" cm="1">
        <f t="array" ref="V2284">_xlfn.IFS(Suoerstore_sales[[#This Row],[Discount]]&lt;=0.05,"0-5%",Suoerstore_sales[[#This Row],[Discount]]&lt;=0.1,"5-10%",Suoerstore_sales[[#This Row],[Discount]]&lt;=0.2,"10-20%",TRUE,"20%+")</f>
        <v>0-5%</v>
      </c>
      <c r="W2284">
        <f>YEAR(Suoerstore_sales[[#This Row],[Order Date]])</f>
        <v>2016</v>
      </c>
      <c r="X2284" t="str">
        <f>"Q"&amp;ROUNDUP(MONTH(Suoerstore_sales[[#This Row],[Order Date]])/3,0)</f>
        <v>Q3</v>
      </c>
      <c r="Y2284">
        <f>MONTH(Suoerstore_sales[[#This Row],[Order Date]])</f>
        <v>9</v>
      </c>
    </row>
    <row r="2285" spans="1:25" x14ac:dyDescent="0.2">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t="str" cm="1">
        <f t="array" ref="V2285">_xlfn.IFS(Suoerstore_sales[[#This Row],[Discount]]&lt;=0.05,"0-5%",Suoerstore_sales[[#This Row],[Discount]]&lt;=0.1,"5-10%",Suoerstore_sales[[#This Row],[Discount]]&lt;=0.2,"10-20%",TRUE,"20%+")</f>
        <v>0-5%</v>
      </c>
      <c r="W2285">
        <f>YEAR(Suoerstore_sales[[#This Row],[Order Date]])</f>
        <v>2015</v>
      </c>
      <c r="X2285" t="str">
        <f>"Q"&amp;ROUNDUP(MONTH(Suoerstore_sales[[#This Row],[Order Date]])/3,0)</f>
        <v>Q1</v>
      </c>
      <c r="Y2285">
        <f>MONTH(Suoerstore_sales[[#This Row],[Order Date]])</f>
        <v>3</v>
      </c>
    </row>
    <row r="2286" spans="1:25" x14ac:dyDescent="0.2">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t="str" cm="1">
        <f t="array" ref="V2286">_xlfn.IFS(Suoerstore_sales[[#This Row],[Discount]]&lt;=0.05,"0-5%",Suoerstore_sales[[#This Row],[Discount]]&lt;=0.1,"5-10%",Suoerstore_sales[[#This Row],[Discount]]&lt;=0.2,"10-20%",TRUE,"20%+")</f>
        <v>0-5%</v>
      </c>
      <c r="W2286">
        <f>YEAR(Suoerstore_sales[[#This Row],[Order Date]])</f>
        <v>2015</v>
      </c>
      <c r="X2286" t="str">
        <f>"Q"&amp;ROUNDUP(MONTH(Suoerstore_sales[[#This Row],[Order Date]])/3,0)</f>
        <v>Q1</v>
      </c>
      <c r="Y2286">
        <f>MONTH(Suoerstore_sales[[#This Row],[Order Date]])</f>
        <v>3</v>
      </c>
    </row>
    <row r="2287" spans="1:25" x14ac:dyDescent="0.2">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t="str" cm="1">
        <f t="array" ref="V2287">_xlfn.IFS(Suoerstore_sales[[#This Row],[Discount]]&lt;=0.05,"0-5%",Suoerstore_sales[[#This Row],[Discount]]&lt;=0.1,"5-10%",Suoerstore_sales[[#This Row],[Discount]]&lt;=0.2,"10-20%",TRUE,"20%+")</f>
        <v>10-20%</v>
      </c>
      <c r="W2287">
        <f>YEAR(Suoerstore_sales[[#This Row],[Order Date]])</f>
        <v>2016</v>
      </c>
      <c r="X2287" t="str">
        <f>"Q"&amp;ROUNDUP(MONTH(Suoerstore_sales[[#This Row],[Order Date]])/3,0)</f>
        <v>Q2</v>
      </c>
      <c r="Y2287">
        <f>MONTH(Suoerstore_sales[[#This Row],[Order Date]])</f>
        <v>5</v>
      </c>
    </row>
    <row r="2288" spans="1:25" x14ac:dyDescent="0.2">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t="str" cm="1">
        <f t="array" ref="V2288">_xlfn.IFS(Suoerstore_sales[[#This Row],[Discount]]&lt;=0.05,"0-5%",Suoerstore_sales[[#This Row],[Discount]]&lt;=0.1,"5-10%",Suoerstore_sales[[#This Row],[Discount]]&lt;=0.2,"10-20%",TRUE,"20%+")</f>
        <v>0-5%</v>
      </c>
      <c r="W2288">
        <f>YEAR(Suoerstore_sales[[#This Row],[Order Date]])</f>
        <v>2017</v>
      </c>
      <c r="X2288" t="str">
        <f>"Q"&amp;ROUNDUP(MONTH(Suoerstore_sales[[#This Row],[Order Date]])/3,0)</f>
        <v>Q4</v>
      </c>
      <c r="Y2288">
        <f>MONTH(Suoerstore_sales[[#This Row],[Order Date]])</f>
        <v>11</v>
      </c>
    </row>
    <row r="2289" spans="1:25" x14ac:dyDescent="0.2">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t="str" cm="1">
        <f t="array" ref="V2289">_xlfn.IFS(Suoerstore_sales[[#This Row],[Discount]]&lt;=0.05,"0-5%",Suoerstore_sales[[#This Row],[Discount]]&lt;=0.1,"5-10%",Suoerstore_sales[[#This Row],[Discount]]&lt;=0.2,"10-20%",TRUE,"20%+")</f>
        <v>10-20%</v>
      </c>
      <c r="W2289">
        <f>YEAR(Suoerstore_sales[[#This Row],[Order Date]])</f>
        <v>2017</v>
      </c>
      <c r="X2289" t="str">
        <f>"Q"&amp;ROUNDUP(MONTH(Suoerstore_sales[[#This Row],[Order Date]])/3,0)</f>
        <v>Q2</v>
      </c>
      <c r="Y2289">
        <f>MONTH(Suoerstore_sales[[#This Row],[Order Date]])</f>
        <v>6</v>
      </c>
    </row>
    <row r="2290" spans="1:25" x14ac:dyDescent="0.2">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t="str" cm="1">
        <f t="array" ref="V2290">_xlfn.IFS(Suoerstore_sales[[#This Row],[Discount]]&lt;=0.05,"0-5%",Suoerstore_sales[[#This Row],[Discount]]&lt;=0.1,"5-10%",Suoerstore_sales[[#This Row],[Discount]]&lt;=0.2,"10-20%",TRUE,"20%+")</f>
        <v>0-5%</v>
      </c>
      <c r="W2290">
        <f>YEAR(Suoerstore_sales[[#This Row],[Order Date]])</f>
        <v>2017</v>
      </c>
      <c r="X2290" t="str">
        <f>"Q"&amp;ROUNDUP(MONTH(Suoerstore_sales[[#This Row],[Order Date]])/3,0)</f>
        <v>Q2</v>
      </c>
      <c r="Y2290">
        <f>MONTH(Suoerstore_sales[[#This Row],[Order Date]])</f>
        <v>6</v>
      </c>
    </row>
    <row r="2291" spans="1:25" x14ac:dyDescent="0.2">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t="str" cm="1">
        <f t="array" ref="V2291">_xlfn.IFS(Suoerstore_sales[[#This Row],[Discount]]&lt;=0.05,"0-5%",Suoerstore_sales[[#This Row],[Discount]]&lt;=0.1,"5-10%",Suoerstore_sales[[#This Row],[Discount]]&lt;=0.2,"10-20%",TRUE,"20%+")</f>
        <v>0-5%</v>
      </c>
      <c r="W2291">
        <f>YEAR(Suoerstore_sales[[#This Row],[Order Date]])</f>
        <v>2017</v>
      </c>
      <c r="X2291" t="str">
        <f>"Q"&amp;ROUNDUP(MONTH(Suoerstore_sales[[#This Row],[Order Date]])/3,0)</f>
        <v>Q1</v>
      </c>
      <c r="Y2291">
        <f>MONTH(Suoerstore_sales[[#This Row],[Order Date]])</f>
        <v>1</v>
      </c>
    </row>
    <row r="2292" spans="1:25" x14ac:dyDescent="0.2">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t="str" cm="1">
        <f t="array" ref="V2292">_xlfn.IFS(Suoerstore_sales[[#This Row],[Discount]]&lt;=0.05,"0-5%",Suoerstore_sales[[#This Row],[Discount]]&lt;=0.1,"5-10%",Suoerstore_sales[[#This Row],[Discount]]&lt;=0.2,"10-20%",TRUE,"20%+")</f>
        <v>0-5%</v>
      </c>
      <c r="W2292">
        <f>YEAR(Suoerstore_sales[[#This Row],[Order Date]])</f>
        <v>2015</v>
      </c>
      <c r="X2292" t="str">
        <f>"Q"&amp;ROUNDUP(MONTH(Suoerstore_sales[[#This Row],[Order Date]])/3,0)</f>
        <v>Q2</v>
      </c>
      <c r="Y2292">
        <f>MONTH(Suoerstore_sales[[#This Row],[Order Date]])</f>
        <v>4</v>
      </c>
    </row>
    <row r="2293" spans="1:25" x14ac:dyDescent="0.2">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t="str" cm="1">
        <f t="array" ref="V2293">_xlfn.IFS(Suoerstore_sales[[#This Row],[Discount]]&lt;=0.05,"0-5%",Suoerstore_sales[[#This Row],[Discount]]&lt;=0.1,"5-10%",Suoerstore_sales[[#This Row],[Discount]]&lt;=0.2,"10-20%",TRUE,"20%+")</f>
        <v>0-5%</v>
      </c>
      <c r="W2293">
        <f>YEAR(Suoerstore_sales[[#This Row],[Order Date]])</f>
        <v>2015</v>
      </c>
      <c r="X2293" t="str">
        <f>"Q"&amp;ROUNDUP(MONTH(Suoerstore_sales[[#This Row],[Order Date]])/3,0)</f>
        <v>Q2</v>
      </c>
      <c r="Y2293">
        <f>MONTH(Suoerstore_sales[[#This Row],[Order Date]])</f>
        <v>4</v>
      </c>
    </row>
    <row r="2294" spans="1:25" x14ac:dyDescent="0.2">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t="str" cm="1">
        <f t="array" ref="V2294">_xlfn.IFS(Suoerstore_sales[[#This Row],[Discount]]&lt;=0.05,"0-5%",Suoerstore_sales[[#This Row],[Discount]]&lt;=0.1,"5-10%",Suoerstore_sales[[#This Row],[Discount]]&lt;=0.2,"10-20%",TRUE,"20%+")</f>
        <v>0-5%</v>
      </c>
      <c r="W2294">
        <f>YEAR(Suoerstore_sales[[#This Row],[Order Date]])</f>
        <v>2015</v>
      </c>
      <c r="X2294" t="str">
        <f>"Q"&amp;ROUNDUP(MONTH(Suoerstore_sales[[#This Row],[Order Date]])/3,0)</f>
        <v>Q2</v>
      </c>
      <c r="Y2294">
        <f>MONTH(Suoerstore_sales[[#This Row],[Order Date]])</f>
        <v>4</v>
      </c>
    </row>
    <row r="2295" spans="1:25" x14ac:dyDescent="0.2">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t="str" cm="1">
        <f t="array" ref="V2295">_xlfn.IFS(Suoerstore_sales[[#This Row],[Discount]]&lt;=0.05,"0-5%",Suoerstore_sales[[#This Row],[Discount]]&lt;=0.1,"5-10%",Suoerstore_sales[[#This Row],[Discount]]&lt;=0.2,"10-20%",TRUE,"20%+")</f>
        <v>0-5%</v>
      </c>
      <c r="W2295">
        <f>YEAR(Suoerstore_sales[[#This Row],[Order Date]])</f>
        <v>2015</v>
      </c>
      <c r="X2295" t="str">
        <f>"Q"&amp;ROUNDUP(MONTH(Suoerstore_sales[[#This Row],[Order Date]])/3,0)</f>
        <v>Q4</v>
      </c>
      <c r="Y2295">
        <f>MONTH(Suoerstore_sales[[#This Row],[Order Date]])</f>
        <v>11</v>
      </c>
    </row>
    <row r="2296" spans="1:25" x14ac:dyDescent="0.2">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t="str" cm="1">
        <f t="array" ref="V2296">_xlfn.IFS(Suoerstore_sales[[#This Row],[Discount]]&lt;=0.05,"0-5%",Suoerstore_sales[[#This Row],[Discount]]&lt;=0.1,"5-10%",Suoerstore_sales[[#This Row],[Discount]]&lt;=0.2,"10-20%",TRUE,"20%+")</f>
        <v>0-5%</v>
      </c>
      <c r="W2296">
        <f>YEAR(Suoerstore_sales[[#This Row],[Order Date]])</f>
        <v>2017</v>
      </c>
      <c r="X2296" t="str">
        <f>"Q"&amp;ROUNDUP(MONTH(Suoerstore_sales[[#This Row],[Order Date]])/3,0)</f>
        <v>Q4</v>
      </c>
      <c r="Y2296">
        <f>MONTH(Suoerstore_sales[[#This Row],[Order Date]])</f>
        <v>12</v>
      </c>
    </row>
    <row r="2297" spans="1:25" x14ac:dyDescent="0.2">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t="str" cm="1">
        <f t="array" ref="V2297">_xlfn.IFS(Suoerstore_sales[[#This Row],[Discount]]&lt;=0.05,"0-5%",Suoerstore_sales[[#This Row],[Discount]]&lt;=0.1,"5-10%",Suoerstore_sales[[#This Row],[Discount]]&lt;=0.2,"10-20%",TRUE,"20%+")</f>
        <v>0-5%</v>
      </c>
      <c r="W2297">
        <f>YEAR(Suoerstore_sales[[#This Row],[Order Date]])</f>
        <v>2015</v>
      </c>
      <c r="X2297" t="str">
        <f>"Q"&amp;ROUNDUP(MONTH(Suoerstore_sales[[#This Row],[Order Date]])/3,0)</f>
        <v>Q4</v>
      </c>
      <c r="Y2297">
        <f>MONTH(Suoerstore_sales[[#This Row],[Order Date]])</f>
        <v>11</v>
      </c>
    </row>
    <row r="2298" spans="1:25" x14ac:dyDescent="0.2">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t="str" cm="1">
        <f t="array" ref="V2298">_xlfn.IFS(Suoerstore_sales[[#This Row],[Discount]]&lt;=0.05,"0-5%",Suoerstore_sales[[#This Row],[Discount]]&lt;=0.1,"5-10%",Suoerstore_sales[[#This Row],[Discount]]&lt;=0.2,"10-20%",TRUE,"20%+")</f>
        <v>0-5%</v>
      </c>
      <c r="W2298">
        <f>YEAR(Suoerstore_sales[[#This Row],[Order Date]])</f>
        <v>2015</v>
      </c>
      <c r="X2298" t="str">
        <f>"Q"&amp;ROUNDUP(MONTH(Suoerstore_sales[[#This Row],[Order Date]])/3,0)</f>
        <v>Q4</v>
      </c>
      <c r="Y2298">
        <f>MONTH(Suoerstore_sales[[#This Row],[Order Date]])</f>
        <v>11</v>
      </c>
    </row>
    <row r="2299" spans="1:25" x14ac:dyDescent="0.2">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t="str" cm="1">
        <f t="array" ref="V2299">_xlfn.IFS(Suoerstore_sales[[#This Row],[Discount]]&lt;=0.05,"0-5%",Suoerstore_sales[[#This Row],[Discount]]&lt;=0.1,"5-10%",Suoerstore_sales[[#This Row],[Discount]]&lt;=0.2,"10-20%",TRUE,"20%+")</f>
        <v>0-5%</v>
      </c>
      <c r="W2299">
        <f>YEAR(Suoerstore_sales[[#This Row],[Order Date]])</f>
        <v>2015</v>
      </c>
      <c r="X2299" t="str">
        <f>"Q"&amp;ROUNDUP(MONTH(Suoerstore_sales[[#This Row],[Order Date]])/3,0)</f>
        <v>Q4</v>
      </c>
      <c r="Y2299">
        <f>MONTH(Suoerstore_sales[[#This Row],[Order Date]])</f>
        <v>11</v>
      </c>
    </row>
    <row r="2300" spans="1:25" x14ac:dyDescent="0.2">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t="str" cm="1">
        <f t="array" ref="V2300">_xlfn.IFS(Suoerstore_sales[[#This Row],[Discount]]&lt;=0.05,"0-5%",Suoerstore_sales[[#This Row],[Discount]]&lt;=0.1,"5-10%",Suoerstore_sales[[#This Row],[Discount]]&lt;=0.2,"10-20%",TRUE,"20%+")</f>
        <v>0-5%</v>
      </c>
      <c r="W2300">
        <f>YEAR(Suoerstore_sales[[#This Row],[Order Date]])</f>
        <v>2015</v>
      </c>
      <c r="X2300" t="str">
        <f>"Q"&amp;ROUNDUP(MONTH(Suoerstore_sales[[#This Row],[Order Date]])/3,0)</f>
        <v>Q4</v>
      </c>
      <c r="Y2300">
        <f>MONTH(Suoerstore_sales[[#This Row],[Order Date]])</f>
        <v>11</v>
      </c>
    </row>
    <row r="2301" spans="1:25" x14ac:dyDescent="0.2">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t="str" cm="1">
        <f t="array" ref="V2301">_xlfn.IFS(Suoerstore_sales[[#This Row],[Discount]]&lt;=0.05,"0-5%",Suoerstore_sales[[#This Row],[Discount]]&lt;=0.1,"5-10%",Suoerstore_sales[[#This Row],[Discount]]&lt;=0.2,"10-20%",TRUE,"20%+")</f>
        <v>0-5%</v>
      </c>
      <c r="W2301">
        <f>YEAR(Suoerstore_sales[[#This Row],[Order Date]])</f>
        <v>2015</v>
      </c>
      <c r="X2301" t="str">
        <f>"Q"&amp;ROUNDUP(MONTH(Suoerstore_sales[[#This Row],[Order Date]])/3,0)</f>
        <v>Q4</v>
      </c>
      <c r="Y2301">
        <f>MONTH(Suoerstore_sales[[#This Row],[Order Date]])</f>
        <v>11</v>
      </c>
    </row>
    <row r="2302" spans="1:25" x14ac:dyDescent="0.2">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t="str" cm="1">
        <f t="array" ref="V2302">_xlfn.IFS(Suoerstore_sales[[#This Row],[Discount]]&lt;=0.05,"0-5%",Suoerstore_sales[[#This Row],[Discount]]&lt;=0.1,"5-10%",Suoerstore_sales[[#This Row],[Discount]]&lt;=0.2,"10-20%",TRUE,"20%+")</f>
        <v>0-5%</v>
      </c>
      <c r="W2302">
        <f>YEAR(Suoerstore_sales[[#This Row],[Order Date]])</f>
        <v>2014</v>
      </c>
      <c r="X2302" t="str">
        <f>"Q"&amp;ROUNDUP(MONTH(Suoerstore_sales[[#This Row],[Order Date]])/3,0)</f>
        <v>Q4</v>
      </c>
      <c r="Y2302">
        <f>MONTH(Suoerstore_sales[[#This Row],[Order Date]])</f>
        <v>11</v>
      </c>
    </row>
    <row r="2303" spans="1:25" x14ac:dyDescent="0.2">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t="str" cm="1">
        <f t="array" ref="V2303">_xlfn.IFS(Suoerstore_sales[[#This Row],[Discount]]&lt;=0.05,"0-5%",Suoerstore_sales[[#This Row],[Discount]]&lt;=0.1,"5-10%",Suoerstore_sales[[#This Row],[Discount]]&lt;=0.2,"10-20%",TRUE,"20%+")</f>
        <v>0-5%</v>
      </c>
      <c r="W2303">
        <f>YEAR(Suoerstore_sales[[#This Row],[Order Date]])</f>
        <v>2014</v>
      </c>
      <c r="X2303" t="str">
        <f>"Q"&amp;ROUNDUP(MONTH(Suoerstore_sales[[#This Row],[Order Date]])/3,0)</f>
        <v>Q4</v>
      </c>
      <c r="Y2303">
        <f>MONTH(Suoerstore_sales[[#This Row],[Order Date]])</f>
        <v>11</v>
      </c>
    </row>
    <row r="2304" spans="1:25" x14ac:dyDescent="0.2">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t="str" cm="1">
        <f t="array" ref="V2304">_xlfn.IFS(Suoerstore_sales[[#This Row],[Discount]]&lt;=0.05,"0-5%",Suoerstore_sales[[#This Row],[Discount]]&lt;=0.1,"5-10%",Suoerstore_sales[[#This Row],[Discount]]&lt;=0.2,"10-20%",TRUE,"20%+")</f>
        <v>0-5%</v>
      </c>
      <c r="W2304">
        <f>YEAR(Suoerstore_sales[[#This Row],[Order Date]])</f>
        <v>2016</v>
      </c>
      <c r="X2304" t="str">
        <f>"Q"&amp;ROUNDUP(MONTH(Suoerstore_sales[[#This Row],[Order Date]])/3,0)</f>
        <v>Q1</v>
      </c>
      <c r="Y2304">
        <f>MONTH(Suoerstore_sales[[#This Row],[Order Date]])</f>
        <v>1</v>
      </c>
    </row>
    <row r="2305" spans="1:25" x14ac:dyDescent="0.2">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t="str" cm="1">
        <f t="array" ref="V2305">_xlfn.IFS(Suoerstore_sales[[#This Row],[Discount]]&lt;=0.05,"0-5%",Suoerstore_sales[[#This Row],[Discount]]&lt;=0.1,"5-10%",Suoerstore_sales[[#This Row],[Discount]]&lt;=0.2,"10-20%",TRUE,"20%+")</f>
        <v>0-5%</v>
      </c>
      <c r="W2305">
        <f>YEAR(Suoerstore_sales[[#This Row],[Order Date]])</f>
        <v>2017</v>
      </c>
      <c r="X2305" t="str">
        <f>"Q"&amp;ROUNDUP(MONTH(Suoerstore_sales[[#This Row],[Order Date]])/3,0)</f>
        <v>Q3</v>
      </c>
      <c r="Y2305">
        <f>MONTH(Suoerstore_sales[[#This Row],[Order Date]])</f>
        <v>9</v>
      </c>
    </row>
    <row r="2306" spans="1:25" x14ac:dyDescent="0.2">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t="str" cm="1">
        <f t="array" ref="V2306">_xlfn.IFS(Suoerstore_sales[[#This Row],[Discount]]&lt;=0.05,"0-5%",Suoerstore_sales[[#This Row],[Discount]]&lt;=0.1,"5-10%",Suoerstore_sales[[#This Row],[Discount]]&lt;=0.2,"10-20%",TRUE,"20%+")</f>
        <v>0-5%</v>
      </c>
      <c r="W2306">
        <f>YEAR(Suoerstore_sales[[#This Row],[Order Date]])</f>
        <v>2017</v>
      </c>
      <c r="X2306" t="str">
        <f>"Q"&amp;ROUNDUP(MONTH(Suoerstore_sales[[#This Row],[Order Date]])/3,0)</f>
        <v>Q3</v>
      </c>
      <c r="Y2306">
        <f>MONTH(Suoerstore_sales[[#This Row],[Order Date]])</f>
        <v>9</v>
      </c>
    </row>
    <row r="2307" spans="1:25" x14ac:dyDescent="0.2">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t="str" cm="1">
        <f t="array" ref="V2307">_xlfn.IFS(Suoerstore_sales[[#This Row],[Discount]]&lt;=0.05,"0-5%",Suoerstore_sales[[#This Row],[Discount]]&lt;=0.1,"5-10%",Suoerstore_sales[[#This Row],[Discount]]&lt;=0.2,"10-20%",TRUE,"20%+")</f>
        <v>20%+</v>
      </c>
      <c r="W2307">
        <f>YEAR(Suoerstore_sales[[#This Row],[Order Date]])</f>
        <v>2016</v>
      </c>
      <c r="X2307" t="str">
        <f>"Q"&amp;ROUNDUP(MONTH(Suoerstore_sales[[#This Row],[Order Date]])/3,0)</f>
        <v>Q4</v>
      </c>
      <c r="Y2307">
        <f>MONTH(Suoerstore_sales[[#This Row],[Order Date]])</f>
        <v>12</v>
      </c>
    </row>
    <row r="2308" spans="1:25" x14ac:dyDescent="0.2">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t="str" cm="1">
        <f t="array" ref="V2308">_xlfn.IFS(Suoerstore_sales[[#This Row],[Discount]]&lt;=0.05,"0-5%",Suoerstore_sales[[#This Row],[Discount]]&lt;=0.1,"5-10%",Suoerstore_sales[[#This Row],[Discount]]&lt;=0.2,"10-20%",TRUE,"20%+")</f>
        <v>10-20%</v>
      </c>
      <c r="W2308">
        <f>YEAR(Suoerstore_sales[[#This Row],[Order Date]])</f>
        <v>2015</v>
      </c>
      <c r="X2308" t="str">
        <f>"Q"&amp;ROUNDUP(MONTH(Suoerstore_sales[[#This Row],[Order Date]])/3,0)</f>
        <v>Q3</v>
      </c>
      <c r="Y2308">
        <f>MONTH(Suoerstore_sales[[#This Row],[Order Date]])</f>
        <v>8</v>
      </c>
    </row>
    <row r="2309" spans="1:25" x14ac:dyDescent="0.2">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t="str" cm="1">
        <f t="array" ref="V2309">_xlfn.IFS(Suoerstore_sales[[#This Row],[Discount]]&lt;=0.05,"0-5%",Suoerstore_sales[[#This Row],[Discount]]&lt;=0.1,"5-10%",Suoerstore_sales[[#This Row],[Discount]]&lt;=0.2,"10-20%",TRUE,"20%+")</f>
        <v>0-5%</v>
      </c>
      <c r="W2309">
        <f>YEAR(Suoerstore_sales[[#This Row],[Order Date]])</f>
        <v>2017</v>
      </c>
      <c r="X2309" t="str">
        <f>"Q"&amp;ROUNDUP(MONTH(Suoerstore_sales[[#This Row],[Order Date]])/3,0)</f>
        <v>Q4</v>
      </c>
      <c r="Y2309">
        <f>MONTH(Suoerstore_sales[[#This Row],[Order Date]])</f>
        <v>11</v>
      </c>
    </row>
    <row r="2310" spans="1:25" x14ac:dyDescent="0.2">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t="str" cm="1">
        <f t="array" ref="V2310">_xlfn.IFS(Suoerstore_sales[[#This Row],[Discount]]&lt;=0.05,"0-5%",Suoerstore_sales[[#This Row],[Discount]]&lt;=0.1,"5-10%",Suoerstore_sales[[#This Row],[Discount]]&lt;=0.2,"10-20%",TRUE,"20%+")</f>
        <v>10-20%</v>
      </c>
      <c r="W2310">
        <f>YEAR(Suoerstore_sales[[#This Row],[Order Date]])</f>
        <v>2017</v>
      </c>
      <c r="X2310" t="str">
        <f>"Q"&amp;ROUNDUP(MONTH(Suoerstore_sales[[#This Row],[Order Date]])/3,0)</f>
        <v>Q2</v>
      </c>
      <c r="Y2310">
        <f>MONTH(Suoerstore_sales[[#This Row],[Order Date]])</f>
        <v>6</v>
      </c>
    </row>
    <row r="2311" spans="1:25" x14ac:dyDescent="0.2">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t="str" cm="1">
        <f t="array" ref="V2311">_xlfn.IFS(Suoerstore_sales[[#This Row],[Discount]]&lt;=0.05,"0-5%",Suoerstore_sales[[#This Row],[Discount]]&lt;=0.1,"5-10%",Suoerstore_sales[[#This Row],[Discount]]&lt;=0.2,"10-20%",TRUE,"20%+")</f>
        <v>10-20%</v>
      </c>
      <c r="W2311">
        <f>YEAR(Suoerstore_sales[[#This Row],[Order Date]])</f>
        <v>2017</v>
      </c>
      <c r="X2311" t="str">
        <f>"Q"&amp;ROUNDUP(MONTH(Suoerstore_sales[[#This Row],[Order Date]])/3,0)</f>
        <v>Q2</v>
      </c>
      <c r="Y2311">
        <f>MONTH(Suoerstore_sales[[#This Row],[Order Date]])</f>
        <v>6</v>
      </c>
    </row>
    <row r="2312" spans="1:25" x14ac:dyDescent="0.2">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t="str" cm="1">
        <f t="array" ref="V2312">_xlfn.IFS(Suoerstore_sales[[#This Row],[Discount]]&lt;=0.05,"0-5%",Suoerstore_sales[[#This Row],[Discount]]&lt;=0.1,"5-10%",Suoerstore_sales[[#This Row],[Discount]]&lt;=0.2,"10-20%",TRUE,"20%+")</f>
        <v>10-20%</v>
      </c>
      <c r="W2312">
        <f>YEAR(Suoerstore_sales[[#This Row],[Order Date]])</f>
        <v>2017</v>
      </c>
      <c r="X2312" t="str">
        <f>"Q"&amp;ROUNDUP(MONTH(Suoerstore_sales[[#This Row],[Order Date]])/3,0)</f>
        <v>Q2</v>
      </c>
      <c r="Y2312">
        <f>MONTH(Suoerstore_sales[[#This Row],[Order Date]])</f>
        <v>6</v>
      </c>
    </row>
    <row r="2313" spans="1:25" x14ac:dyDescent="0.2">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t="str" cm="1">
        <f t="array" ref="V2313">_xlfn.IFS(Suoerstore_sales[[#This Row],[Discount]]&lt;=0.05,"0-5%",Suoerstore_sales[[#This Row],[Discount]]&lt;=0.1,"5-10%",Suoerstore_sales[[#This Row],[Discount]]&lt;=0.2,"10-20%",TRUE,"20%+")</f>
        <v>10-20%</v>
      </c>
      <c r="W2313">
        <f>YEAR(Suoerstore_sales[[#This Row],[Order Date]])</f>
        <v>2017</v>
      </c>
      <c r="X2313" t="str">
        <f>"Q"&amp;ROUNDUP(MONTH(Suoerstore_sales[[#This Row],[Order Date]])/3,0)</f>
        <v>Q2</v>
      </c>
      <c r="Y2313">
        <f>MONTH(Suoerstore_sales[[#This Row],[Order Date]])</f>
        <v>6</v>
      </c>
    </row>
    <row r="2314" spans="1:25" x14ac:dyDescent="0.2">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t="str" cm="1">
        <f t="array" ref="V2314">_xlfn.IFS(Suoerstore_sales[[#This Row],[Discount]]&lt;=0.05,"0-5%",Suoerstore_sales[[#This Row],[Discount]]&lt;=0.1,"5-10%",Suoerstore_sales[[#This Row],[Discount]]&lt;=0.2,"10-20%",TRUE,"20%+")</f>
        <v>10-20%</v>
      </c>
      <c r="W2314">
        <f>YEAR(Suoerstore_sales[[#This Row],[Order Date]])</f>
        <v>2017</v>
      </c>
      <c r="X2314" t="str">
        <f>"Q"&amp;ROUNDUP(MONTH(Suoerstore_sales[[#This Row],[Order Date]])/3,0)</f>
        <v>Q2</v>
      </c>
      <c r="Y2314">
        <f>MONTH(Suoerstore_sales[[#This Row],[Order Date]])</f>
        <v>6</v>
      </c>
    </row>
    <row r="2315" spans="1:25" x14ac:dyDescent="0.2">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t="str" cm="1">
        <f t="array" ref="V2315">_xlfn.IFS(Suoerstore_sales[[#This Row],[Discount]]&lt;=0.05,"0-5%",Suoerstore_sales[[#This Row],[Discount]]&lt;=0.1,"5-10%",Suoerstore_sales[[#This Row],[Discount]]&lt;=0.2,"10-20%",TRUE,"20%+")</f>
        <v>0-5%</v>
      </c>
      <c r="W2315">
        <f>YEAR(Suoerstore_sales[[#This Row],[Order Date]])</f>
        <v>2017</v>
      </c>
      <c r="X2315" t="str">
        <f>"Q"&amp;ROUNDUP(MONTH(Suoerstore_sales[[#This Row],[Order Date]])/3,0)</f>
        <v>Q3</v>
      </c>
      <c r="Y2315">
        <f>MONTH(Suoerstore_sales[[#This Row],[Order Date]])</f>
        <v>7</v>
      </c>
    </row>
    <row r="2316" spans="1:25" x14ac:dyDescent="0.2">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t="str" cm="1">
        <f t="array" ref="V2316">_xlfn.IFS(Suoerstore_sales[[#This Row],[Discount]]&lt;=0.05,"0-5%",Suoerstore_sales[[#This Row],[Discount]]&lt;=0.1,"5-10%",Suoerstore_sales[[#This Row],[Discount]]&lt;=0.2,"10-20%",TRUE,"20%+")</f>
        <v>0-5%</v>
      </c>
      <c r="W2316">
        <f>YEAR(Suoerstore_sales[[#This Row],[Order Date]])</f>
        <v>2017</v>
      </c>
      <c r="X2316" t="str">
        <f>"Q"&amp;ROUNDUP(MONTH(Suoerstore_sales[[#This Row],[Order Date]])/3,0)</f>
        <v>Q3</v>
      </c>
      <c r="Y2316">
        <f>MONTH(Suoerstore_sales[[#This Row],[Order Date]])</f>
        <v>7</v>
      </c>
    </row>
    <row r="2317" spans="1:25" x14ac:dyDescent="0.2">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t="str" cm="1">
        <f t="array" ref="V2317">_xlfn.IFS(Suoerstore_sales[[#This Row],[Discount]]&lt;=0.05,"0-5%",Suoerstore_sales[[#This Row],[Discount]]&lt;=0.1,"5-10%",Suoerstore_sales[[#This Row],[Discount]]&lt;=0.2,"10-20%",TRUE,"20%+")</f>
        <v>0-5%</v>
      </c>
      <c r="W2317">
        <f>YEAR(Suoerstore_sales[[#This Row],[Order Date]])</f>
        <v>2017</v>
      </c>
      <c r="X2317" t="str">
        <f>"Q"&amp;ROUNDUP(MONTH(Suoerstore_sales[[#This Row],[Order Date]])/3,0)</f>
        <v>Q3</v>
      </c>
      <c r="Y2317">
        <f>MONTH(Suoerstore_sales[[#This Row],[Order Date]])</f>
        <v>7</v>
      </c>
    </row>
    <row r="2318" spans="1:25" x14ac:dyDescent="0.2">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t="str" cm="1">
        <f t="array" ref="V2318">_xlfn.IFS(Suoerstore_sales[[#This Row],[Discount]]&lt;=0.05,"0-5%",Suoerstore_sales[[#This Row],[Discount]]&lt;=0.1,"5-10%",Suoerstore_sales[[#This Row],[Discount]]&lt;=0.2,"10-20%",TRUE,"20%+")</f>
        <v>0-5%</v>
      </c>
      <c r="W2318">
        <f>YEAR(Suoerstore_sales[[#This Row],[Order Date]])</f>
        <v>2017</v>
      </c>
      <c r="X2318" t="str">
        <f>"Q"&amp;ROUNDUP(MONTH(Suoerstore_sales[[#This Row],[Order Date]])/3,0)</f>
        <v>Q3</v>
      </c>
      <c r="Y2318">
        <f>MONTH(Suoerstore_sales[[#This Row],[Order Date]])</f>
        <v>7</v>
      </c>
    </row>
    <row r="2319" spans="1:25" x14ac:dyDescent="0.2">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t="str" cm="1">
        <f t="array" ref="V2319">_xlfn.IFS(Suoerstore_sales[[#This Row],[Discount]]&lt;=0.05,"0-5%",Suoerstore_sales[[#This Row],[Discount]]&lt;=0.1,"5-10%",Suoerstore_sales[[#This Row],[Discount]]&lt;=0.2,"10-20%",TRUE,"20%+")</f>
        <v>0-5%</v>
      </c>
      <c r="W2319">
        <f>YEAR(Suoerstore_sales[[#This Row],[Order Date]])</f>
        <v>2017</v>
      </c>
      <c r="X2319" t="str">
        <f>"Q"&amp;ROUNDUP(MONTH(Suoerstore_sales[[#This Row],[Order Date]])/3,0)</f>
        <v>Q3</v>
      </c>
      <c r="Y2319">
        <f>MONTH(Suoerstore_sales[[#This Row],[Order Date]])</f>
        <v>7</v>
      </c>
    </row>
    <row r="2320" spans="1:25" x14ac:dyDescent="0.2">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t="str" cm="1">
        <f t="array" ref="V2320">_xlfn.IFS(Suoerstore_sales[[#This Row],[Discount]]&lt;=0.05,"0-5%",Suoerstore_sales[[#This Row],[Discount]]&lt;=0.1,"5-10%",Suoerstore_sales[[#This Row],[Discount]]&lt;=0.2,"10-20%",TRUE,"20%+")</f>
        <v>0-5%</v>
      </c>
      <c r="W2320">
        <f>YEAR(Suoerstore_sales[[#This Row],[Order Date]])</f>
        <v>2017</v>
      </c>
      <c r="X2320" t="str">
        <f>"Q"&amp;ROUNDUP(MONTH(Suoerstore_sales[[#This Row],[Order Date]])/3,0)</f>
        <v>Q3</v>
      </c>
      <c r="Y2320">
        <f>MONTH(Suoerstore_sales[[#This Row],[Order Date]])</f>
        <v>7</v>
      </c>
    </row>
    <row r="2321" spans="1:25" x14ac:dyDescent="0.2">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t="str" cm="1">
        <f t="array" ref="V2321">_xlfn.IFS(Suoerstore_sales[[#This Row],[Discount]]&lt;=0.05,"0-5%",Suoerstore_sales[[#This Row],[Discount]]&lt;=0.1,"5-10%",Suoerstore_sales[[#This Row],[Discount]]&lt;=0.2,"10-20%",TRUE,"20%+")</f>
        <v>0-5%</v>
      </c>
      <c r="W2321">
        <f>YEAR(Suoerstore_sales[[#This Row],[Order Date]])</f>
        <v>2015</v>
      </c>
      <c r="X2321" t="str">
        <f>"Q"&amp;ROUNDUP(MONTH(Suoerstore_sales[[#This Row],[Order Date]])/3,0)</f>
        <v>Q4</v>
      </c>
      <c r="Y2321">
        <f>MONTH(Suoerstore_sales[[#This Row],[Order Date]])</f>
        <v>12</v>
      </c>
    </row>
    <row r="2322" spans="1:25" x14ac:dyDescent="0.2">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t="str" cm="1">
        <f t="array" ref="V2322">_xlfn.IFS(Suoerstore_sales[[#This Row],[Discount]]&lt;=0.05,"0-5%",Suoerstore_sales[[#This Row],[Discount]]&lt;=0.1,"5-10%",Suoerstore_sales[[#This Row],[Discount]]&lt;=0.2,"10-20%",TRUE,"20%+")</f>
        <v>0-5%</v>
      </c>
      <c r="W2322">
        <f>YEAR(Suoerstore_sales[[#This Row],[Order Date]])</f>
        <v>2017</v>
      </c>
      <c r="X2322" t="str">
        <f>"Q"&amp;ROUNDUP(MONTH(Suoerstore_sales[[#This Row],[Order Date]])/3,0)</f>
        <v>Q1</v>
      </c>
      <c r="Y2322">
        <f>MONTH(Suoerstore_sales[[#This Row],[Order Date]])</f>
        <v>3</v>
      </c>
    </row>
    <row r="2323" spans="1:25" x14ac:dyDescent="0.2">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t="str" cm="1">
        <f t="array" ref="V2323">_xlfn.IFS(Suoerstore_sales[[#This Row],[Discount]]&lt;=0.05,"0-5%",Suoerstore_sales[[#This Row],[Discount]]&lt;=0.1,"5-10%",Suoerstore_sales[[#This Row],[Discount]]&lt;=0.2,"10-20%",TRUE,"20%+")</f>
        <v>0-5%</v>
      </c>
      <c r="W2323">
        <f>YEAR(Suoerstore_sales[[#This Row],[Order Date]])</f>
        <v>2015</v>
      </c>
      <c r="X2323" t="str">
        <f>"Q"&amp;ROUNDUP(MONTH(Suoerstore_sales[[#This Row],[Order Date]])/3,0)</f>
        <v>Q4</v>
      </c>
      <c r="Y2323">
        <f>MONTH(Suoerstore_sales[[#This Row],[Order Date]])</f>
        <v>12</v>
      </c>
    </row>
    <row r="2324" spans="1:25" x14ac:dyDescent="0.2">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t="str" cm="1">
        <f t="array" ref="V2324">_xlfn.IFS(Suoerstore_sales[[#This Row],[Discount]]&lt;=0.05,"0-5%",Suoerstore_sales[[#This Row],[Discount]]&lt;=0.1,"5-10%",Suoerstore_sales[[#This Row],[Discount]]&lt;=0.2,"10-20%",TRUE,"20%+")</f>
        <v>0-5%</v>
      </c>
      <c r="W2324">
        <f>YEAR(Suoerstore_sales[[#This Row],[Order Date]])</f>
        <v>2015</v>
      </c>
      <c r="X2324" t="str">
        <f>"Q"&amp;ROUNDUP(MONTH(Suoerstore_sales[[#This Row],[Order Date]])/3,0)</f>
        <v>Q4</v>
      </c>
      <c r="Y2324">
        <f>MONTH(Suoerstore_sales[[#This Row],[Order Date]])</f>
        <v>12</v>
      </c>
    </row>
    <row r="2325" spans="1:25" x14ac:dyDescent="0.2">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t="str" cm="1">
        <f t="array" ref="V2325">_xlfn.IFS(Suoerstore_sales[[#This Row],[Discount]]&lt;=0.05,"0-5%",Suoerstore_sales[[#This Row],[Discount]]&lt;=0.1,"5-10%",Suoerstore_sales[[#This Row],[Discount]]&lt;=0.2,"10-20%",TRUE,"20%+")</f>
        <v>0-5%</v>
      </c>
      <c r="W2325">
        <f>YEAR(Suoerstore_sales[[#This Row],[Order Date]])</f>
        <v>2015</v>
      </c>
      <c r="X2325" t="str">
        <f>"Q"&amp;ROUNDUP(MONTH(Suoerstore_sales[[#This Row],[Order Date]])/3,0)</f>
        <v>Q4</v>
      </c>
      <c r="Y2325">
        <f>MONTH(Suoerstore_sales[[#This Row],[Order Date]])</f>
        <v>12</v>
      </c>
    </row>
    <row r="2326" spans="1:25" x14ac:dyDescent="0.2">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t="str" cm="1">
        <f t="array" ref="V2326">_xlfn.IFS(Suoerstore_sales[[#This Row],[Discount]]&lt;=0.05,"0-5%",Suoerstore_sales[[#This Row],[Discount]]&lt;=0.1,"5-10%",Suoerstore_sales[[#This Row],[Discount]]&lt;=0.2,"10-20%",TRUE,"20%+")</f>
        <v>0-5%</v>
      </c>
      <c r="W2326">
        <f>YEAR(Suoerstore_sales[[#This Row],[Order Date]])</f>
        <v>2015</v>
      </c>
      <c r="X2326" t="str">
        <f>"Q"&amp;ROUNDUP(MONTH(Suoerstore_sales[[#This Row],[Order Date]])/3,0)</f>
        <v>Q4</v>
      </c>
      <c r="Y2326">
        <f>MONTH(Suoerstore_sales[[#This Row],[Order Date]])</f>
        <v>12</v>
      </c>
    </row>
    <row r="2327" spans="1:25" x14ac:dyDescent="0.2">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t="str" cm="1">
        <f t="array" ref="V2327">_xlfn.IFS(Suoerstore_sales[[#This Row],[Discount]]&lt;=0.05,"0-5%",Suoerstore_sales[[#This Row],[Discount]]&lt;=0.1,"5-10%",Suoerstore_sales[[#This Row],[Discount]]&lt;=0.2,"10-20%",TRUE,"20%+")</f>
        <v>10-20%</v>
      </c>
      <c r="W2327">
        <f>YEAR(Suoerstore_sales[[#This Row],[Order Date]])</f>
        <v>2015</v>
      </c>
      <c r="X2327" t="str">
        <f>"Q"&amp;ROUNDUP(MONTH(Suoerstore_sales[[#This Row],[Order Date]])/3,0)</f>
        <v>Q3</v>
      </c>
      <c r="Y2327">
        <f>MONTH(Suoerstore_sales[[#This Row],[Order Date]])</f>
        <v>9</v>
      </c>
    </row>
    <row r="2328" spans="1:25" x14ac:dyDescent="0.2">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t="str" cm="1">
        <f t="array" ref="V2328">_xlfn.IFS(Suoerstore_sales[[#This Row],[Discount]]&lt;=0.05,"0-5%",Suoerstore_sales[[#This Row],[Discount]]&lt;=0.1,"5-10%",Suoerstore_sales[[#This Row],[Discount]]&lt;=0.2,"10-20%",TRUE,"20%+")</f>
        <v>10-20%</v>
      </c>
      <c r="W2328">
        <f>YEAR(Suoerstore_sales[[#This Row],[Order Date]])</f>
        <v>2015</v>
      </c>
      <c r="X2328" t="str">
        <f>"Q"&amp;ROUNDUP(MONTH(Suoerstore_sales[[#This Row],[Order Date]])/3,0)</f>
        <v>Q3</v>
      </c>
      <c r="Y2328">
        <f>MONTH(Suoerstore_sales[[#This Row],[Order Date]])</f>
        <v>9</v>
      </c>
    </row>
    <row r="2329" spans="1:25" x14ac:dyDescent="0.2">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t="str" cm="1">
        <f t="array" ref="V2329">_xlfn.IFS(Suoerstore_sales[[#This Row],[Discount]]&lt;=0.05,"0-5%",Suoerstore_sales[[#This Row],[Discount]]&lt;=0.1,"5-10%",Suoerstore_sales[[#This Row],[Discount]]&lt;=0.2,"10-20%",TRUE,"20%+")</f>
        <v>0-5%</v>
      </c>
      <c r="W2329">
        <f>YEAR(Suoerstore_sales[[#This Row],[Order Date]])</f>
        <v>2015</v>
      </c>
      <c r="X2329" t="str">
        <f>"Q"&amp;ROUNDUP(MONTH(Suoerstore_sales[[#This Row],[Order Date]])/3,0)</f>
        <v>Q3</v>
      </c>
      <c r="Y2329">
        <f>MONTH(Suoerstore_sales[[#This Row],[Order Date]])</f>
        <v>9</v>
      </c>
    </row>
    <row r="2330" spans="1:25" x14ac:dyDescent="0.2">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t="str" cm="1">
        <f t="array" ref="V2330">_xlfn.IFS(Suoerstore_sales[[#This Row],[Discount]]&lt;=0.05,"0-5%",Suoerstore_sales[[#This Row],[Discount]]&lt;=0.1,"5-10%",Suoerstore_sales[[#This Row],[Discount]]&lt;=0.2,"10-20%",TRUE,"20%+")</f>
        <v>10-20%</v>
      </c>
      <c r="W2330">
        <f>YEAR(Suoerstore_sales[[#This Row],[Order Date]])</f>
        <v>2017</v>
      </c>
      <c r="X2330" t="str">
        <f>"Q"&amp;ROUNDUP(MONTH(Suoerstore_sales[[#This Row],[Order Date]])/3,0)</f>
        <v>Q3</v>
      </c>
      <c r="Y2330">
        <f>MONTH(Suoerstore_sales[[#This Row],[Order Date]])</f>
        <v>9</v>
      </c>
    </row>
    <row r="2331" spans="1:25" x14ac:dyDescent="0.2">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t="str" cm="1">
        <f t="array" ref="V2331">_xlfn.IFS(Suoerstore_sales[[#This Row],[Discount]]&lt;=0.05,"0-5%",Suoerstore_sales[[#This Row],[Discount]]&lt;=0.1,"5-10%",Suoerstore_sales[[#This Row],[Discount]]&lt;=0.2,"10-20%",TRUE,"20%+")</f>
        <v>10-20%</v>
      </c>
      <c r="W2331">
        <f>YEAR(Suoerstore_sales[[#This Row],[Order Date]])</f>
        <v>2015</v>
      </c>
      <c r="X2331" t="str">
        <f>"Q"&amp;ROUNDUP(MONTH(Suoerstore_sales[[#This Row],[Order Date]])/3,0)</f>
        <v>Q4</v>
      </c>
      <c r="Y2331">
        <f>MONTH(Suoerstore_sales[[#This Row],[Order Date]])</f>
        <v>12</v>
      </c>
    </row>
    <row r="2332" spans="1:25" x14ac:dyDescent="0.2">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t="str" cm="1">
        <f t="array" ref="V2332">_xlfn.IFS(Suoerstore_sales[[#This Row],[Discount]]&lt;=0.05,"0-5%",Suoerstore_sales[[#This Row],[Discount]]&lt;=0.1,"5-10%",Suoerstore_sales[[#This Row],[Discount]]&lt;=0.2,"10-20%",TRUE,"20%+")</f>
        <v>0-5%</v>
      </c>
      <c r="W2332">
        <f>YEAR(Suoerstore_sales[[#This Row],[Order Date]])</f>
        <v>2016</v>
      </c>
      <c r="X2332" t="str">
        <f>"Q"&amp;ROUNDUP(MONTH(Suoerstore_sales[[#This Row],[Order Date]])/3,0)</f>
        <v>Q3</v>
      </c>
      <c r="Y2332">
        <f>MONTH(Suoerstore_sales[[#This Row],[Order Date]])</f>
        <v>9</v>
      </c>
    </row>
    <row r="2333" spans="1:25" x14ac:dyDescent="0.2">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t="str" cm="1">
        <f t="array" ref="V2333">_xlfn.IFS(Suoerstore_sales[[#This Row],[Discount]]&lt;=0.05,"0-5%",Suoerstore_sales[[#This Row],[Discount]]&lt;=0.1,"5-10%",Suoerstore_sales[[#This Row],[Discount]]&lt;=0.2,"10-20%",TRUE,"20%+")</f>
        <v>0-5%</v>
      </c>
      <c r="W2333">
        <f>YEAR(Suoerstore_sales[[#This Row],[Order Date]])</f>
        <v>2016</v>
      </c>
      <c r="X2333" t="str">
        <f>"Q"&amp;ROUNDUP(MONTH(Suoerstore_sales[[#This Row],[Order Date]])/3,0)</f>
        <v>Q3</v>
      </c>
      <c r="Y2333">
        <f>MONTH(Suoerstore_sales[[#This Row],[Order Date]])</f>
        <v>9</v>
      </c>
    </row>
    <row r="2334" spans="1:25" x14ac:dyDescent="0.2">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t="str" cm="1">
        <f t="array" ref="V2334">_xlfn.IFS(Suoerstore_sales[[#This Row],[Discount]]&lt;=0.05,"0-5%",Suoerstore_sales[[#This Row],[Discount]]&lt;=0.1,"5-10%",Suoerstore_sales[[#This Row],[Discount]]&lt;=0.2,"10-20%",TRUE,"20%+")</f>
        <v>0-5%</v>
      </c>
      <c r="W2334">
        <f>YEAR(Suoerstore_sales[[#This Row],[Order Date]])</f>
        <v>2017</v>
      </c>
      <c r="X2334" t="str">
        <f>"Q"&amp;ROUNDUP(MONTH(Suoerstore_sales[[#This Row],[Order Date]])/3,0)</f>
        <v>Q1</v>
      </c>
      <c r="Y2334">
        <f>MONTH(Suoerstore_sales[[#This Row],[Order Date]])</f>
        <v>3</v>
      </c>
    </row>
    <row r="2335" spans="1:25" x14ac:dyDescent="0.2">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t="str" cm="1">
        <f t="array" ref="V2335">_xlfn.IFS(Suoerstore_sales[[#This Row],[Discount]]&lt;=0.05,"0-5%",Suoerstore_sales[[#This Row],[Discount]]&lt;=0.1,"5-10%",Suoerstore_sales[[#This Row],[Discount]]&lt;=0.2,"10-20%",TRUE,"20%+")</f>
        <v>0-5%</v>
      </c>
      <c r="W2335">
        <f>YEAR(Suoerstore_sales[[#This Row],[Order Date]])</f>
        <v>2017</v>
      </c>
      <c r="X2335" t="str">
        <f>"Q"&amp;ROUNDUP(MONTH(Suoerstore_sales[[#This Row],[Order Date]])/3,0)</f>
        <v>Q1</v>
      </c>
      <c r="Y2335">
        <f>MONTH(Suoerstore_sales[[#This Row],[Order Date]])</f>
        <v>3</v>
      </c>
    </row>
    <row r="2336" spans="1:25" x14ac:dyDescent="0.2">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t="str" cm="1">
        <f t="array" ref="V2336">_xlfn.IFS(Suoerstore_sales[[#This Row],[Discount]]&lt;=0.05,"0-5%",Suoerstore_sales[[#This Row],[Discount]]&lt;=0.1,"5-10%",Suoerstore_sales[[#This Row],[Discount]]&lt;=0.2,"10-20%",TRUE,"20%+")</f>
        <v>10-20%</v>
      </c>
      <c r="W2336">
        <f>YEAR(Suoerstore_sales[[#This Row],[Order Date]])</f>
        <v>2014</v>
      </c>
      <c r="X2336" t="str">
        <f>"Q"&amp;ROUNDUP(MONTH(Suoerstore_sales[[#This Row],[Order Date]])/3,0)</f>
        <v>Q3</v>
      </c>
      <c r="Y2336">
        <f>MONTH(Suoerstore_sales[[#This Row],[Order Date]])</f>
        <v>9</v>
      </c>
    </row>
    <row r="2337" spans="1:25" x14ac:dyDescent="0.2">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t="str" cm="1">
        <f t="array" ref="V2337">_xlfn.IFS(Suoerstore_sales[[#This Row],[Discount]]&lt;=0.05,"0-5%",Suoerstore_sales[[#This Row],[Discount]]&lt;=0.1,"5-10%",Suoerstore_sales[[#This Row],[Discount]]&lt;=0.2,"10-20%",TRUE,"20%+")</f>
        <v>0-5%</v>
      </c>
      <c r="W2337">
        <f>YEAR(Suoerstore_sales[[#This Row],[Order Date]])</f>
        <v>2017</v>
      </c>
      <c r="X2337" t="str">
        <f>"Q"&amp;ROUNDUP(MONTH(Suoerstore_sales[[#This Row],[Order Date]])/3,0)</f>
        <v>Q4</v>
      </c>
      <c r="Y2337">
        <f>MONTH(Suoerstore_sales[[#This Row],[Order Date]])</f>
        <v>12</v>
      </c>
    </row>
    <row r="2338" spans="1:25" x14ac:dyDescent="0.2">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t="str" cm="1">
        <f t="array" ref="V2338">_xlfn.IFS(Suoerstore_sales[[#This Row],[Discount]]&lt;=0.05,"0-5%",Suoerstore_sales[[#This Row],[Discount]]&lt;=0.1,"5-10%",Suoerstore_sales[[#This Row],[Discount]]&lt;=0.2,"10-20%",TRUE,"20%+")</f>
        <v>0-5%</v>
      </c>
      <c r="W2338">
        <f>YEAR(Suoerstore_sales[[#This Row],[Order Date]])</f>
        <v>2017</v>
      </c>
      <c r="X2338" t="str">
        <f>"Q"&amp;ROUNDUP(MONTH(Suoerstore_sales[[#This Row],[Order Date]])/3,0)</f>
        <v>Q4</v>
      </c>
      <c r="Y2338">
        <f>MONTH(Suoerstore_sales[[#This Row],[Order Date]])</f>
        <v>12</v>
      </c>
    </row>
    <row r="2339" spans="1:25" x14ac:dyDescent="0.2">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t="str" cm="1">
        <f t="array" ref="V2339">_xlfn.IFS(Suoerstore_sales[[#This Row],[Discount]]&lt;=0.05,"0-5%",Suoerstore_sales[[#This Row],[Discount]]&lt;=0.1,"5-10%",Suoerstore_sales[[#This Row],[Discount]]&lt;=0.2,"10-20%",TRUE,"20%+")</f>
        <v>0-5%</v>
      </c>
      <c r="W2339">
        <f>YEAR(Suoerstore_sales[[#This Row],[Order Date]])</f>
        <v>2014</v>
      </c>
      <c r="X2339" t="str">
        <f>"Q"&amp;ROUNDUP(MONTH(Suoerstore_sales[[#This Row],[Order Date]])/3,0)</f>
        <v>Q3</v>
      </c>
      <c r="Y2339">
        <f>MONTH(Suoerstore_sales[[#This Row],[Order Date]])</f>
        <v>8</v>
      </c>
    </row>
    <row r="2340" spans="1:25" x14ac:dyDescent="0.2">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t="str" cm="1">
        <f t="array" ref="V2340">_xlfn.IFS(Suoerstore_sales[[#This Row],[Discount]]&lt;=0.05,"0-5%",Suoerstore_sales[[#This Row],[Discount]]&lt;=0.1,"5-10%",Suoerstore_sales[[#This Row],[Discount]]&lt;=0.2,"10-20%",TRUE,"20%+")</f>
        <v>0-5%</v>
      </c>
      <c r="W2340">
        <f>YEAR(Suoerstore_sales[[#This Row],[Order Date]])</f>
        <v>2014</v>
      </c>
      <c r="X2340" t="str">
        <f>"Q"&amp;ROUNDUP(MONTH(Suoerstore_sales[[#This Row],[Order Date]])/3,0)</f>
        <v>Q3</v>
      </c>
      <c r="Y2340">
        <f>MONTH(Suoerstore_sales[[#This Row],[Order Date]])</f>
        <v>8</v>
      </c>
    </row>
    <row r="2341" spans="1:25" x14ac:dyDescent="0.2">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t="str" cm="1">
        <f t="array" ref="V2341">_xlfn.IFS(Suoerstore_sales[[#This Row],[Discount]]&lt;=0.05,"0-5%",Suoerstore_sales[[#This Row],[Discount]]&lt;=0.1,"5-10%",Suoerstore_sales[[#This Row],[Discount]]&lt;=0.2,"10-20%",TRUE,"20%+")</f>
        <v>10-20%</v>
      </c>
      <c r="W2341">
        <f>YEAR(Suoerstore_sales[[#This Row],[Order Date]])</f>
        <v>2014</v>
      </c>
      <c r="X2341" t="str">
        <f>"Q"&amp;ROUNDUP(MONTH(Suoerstore_sales[[#This Row],[Order Date]])/3,0)</f>
        <v>Q3</v>
      </c>
      <c r="Y2341">
        <f>MONTH(Suoerstore_sales[[#This Row],[Order Date]])</f>
        <v>8</v>
      </c>
    </row>
    <row r="2342" spans="1:25" x14ac:dyDescent="0.2">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t="str" cm="1">
        <f t="array" ref="V2342">_xlfn.IFS(Suoerstore_sales[[#This Row],[Discount]]&lt;=0.05,"0-5%",Suoerstore_sales[[#This Row],[Discount]]&lt;=0.1,"5-10%",Suoerstore_sales[[#This Row],[Discount]]&lt;=0.2,"10-20%",TRUE,"20%+")</f>
        <v>0-5%</v>
      </c>
      <c r="W2342">
        <f>YEAR(Suoerstore_sales[[#This Row],[Order Date]])</f>
        <v>2016</v>
      </c>
      <c r="X2342" t="str">
        <f>"Q"&amp;ROUNDUP(MONTH(Suoerstore_sales[[#This Row],[Order Date]])/3,0)</f>
        <v>Q4</v>
      </c>
      <c r="Y2342">
        <f>MONTH(Suoerstore_sales[[#This Row],[Order Date]])</f>
        <v>11</v>
      </c>
    </row>
    <row r="2343" spans="1:25" x14ac:dyDescent="0.2">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t="str" cm="1">
        <f t="array" ref="V2343">_xlfn.IFS(Suoerstore_sales[[#This Row],[Discount]]&lt;=0.05,"0-5%",Suoerstore_sales[[#This Row],[Discount]]&lt;=0.1,"5-10%",Suoerstore_sales[[#This Row],[Discount]]&lt;=0.2,"10-20%",TRUE,"20%+")</f>
        <v>0-5%</v>
      </c>
      <c r="W2343">
        <f>YEAR(Suoerstore_sales[[#This Row],[Order Date]])</f>
        <v>2014</v>
      </c>
      <c r="X2343" t="str">
        <f>"Q"&amp;ROUNDUP(MONTH(Suoerstore_sales[[#This Row],[Order Date]])/3,0)</f>
        <v>Q4</v>
      </c>
      <c r="Y2343">
        <f>MONTH(Suoerstore_sales[[#This Row],[Order Date]])</f>
        <v>12</v>
      </c>
    </row>
    <row r="2344" spans="1:25" x14ac:dyDescent="0.2">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t="str" cm="1">
        <f t="array" ref="V2344">_xlfn.IFS(Suoerstore_sales[[#This Row],[Discount]]&lt;=0.05,"0-5%",Suoerstore_sales[[#This Row],[Discount]]&lt;=0.1,"5-10%",Suoerstore_sales[[#This Row],[Discount]]&lt;=0.2,"10-20%",TRUE,"20%+")</f>
        <v>0-5%</v>
      </c>
      <c r="W2344">
        <f>YEAR(Suoerstore_sales[[#This Row],[Order Date]])</f>
        <v>2014</v>
      </c>
      <c r="X2344" t="str">
        <f>"Q"&amp;ROUNDUP(MONTH(Suoerstore_sales[[#This Row],[Order Date]])/3,0)</f>
        <v>Q4</v>
      </c>
      <c r="Y2344">
        <f>MONTH(Suoerstore_sales[[#This Row],[Order Date]])</f>
        <v>12</v>
      </c>
    </row>
    <row r="2345" spans="1:25" x14ac:dyDescent="0.2">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t="str" cm="1">
        <f t="array" ref="V2345">_xlfn.IFS(Suoerstore_sales[[#This Row],[Discount]]&lt;=0.05,"0-5%",Suoerstore_sales[[#This Row],[Discount]]&lt;=0.1,"5-10%",Suoerstore_sales[[#This Row],[Discount]]&lt;=0.2,"10-20%",TRUE,"20%+")</f>
        <v>10-20%</v>
      </c>
      <c r="W2345">
        <f>YEAR(Suoerstore_sales[[#This Row],[Order Date]])</f>
        <v>2014</v>
      </c>
      <c r="X2345" t="str">
        <f>"Q"&amp;ROUNDUP(MONTH(Suoerstore_sales[[#This Row],[Order Date]])/3,0)</f>
        <v>Q3</v>
      </c>
      <c r="Y2345">
        <f>MONTH(Suoerstore_sales[[#This Row],[Order Date]])</f>
        <v>7</v>
      </c>
    </row>
    <row r="2346" spans="1:25" x14ac:dyDescent="0.2">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t="str" cm="1">
        <f t="array" ref="V2346">_xlfn.IFS(Suoerstore_sales[[#This Row],[Discount]]&lt;=0.05,"0-5%",Suoerstore_sales[[#This Row],[Discount]]&lt;=0.1,"5-10%",Suoerstore_sales[[#This Row],[Discount]]&lt;=0.2,"10-20%",TRUE,"20%+")</f>
        <v>0-5%</v>
      </c>
      <c r="W2346">
        <f>YEAR(Suoerstore_sales[[#This Row],[Order Date]])</f>
        <v>2016</v>
      </c>
      <c r="X2346" t="str">
        <f>"Q"&amp;ROUNDUP(MONTH(Suoerstore_sales[[#This Row],[Order Date]])/3,0)</f>
        <v>Q1</v>
      </c>
      <c r="Y2346">
        <f>MONTH(Suoerstore_sales[[#This Row],[Order Date]])</f>
        <v>2</v>
      </c>
    </row>
    <row r="2347" spans="1:25" x14ac:dyDescent="0.2">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t="str" cm="1">
        <f t="array" ref="V2347">_xlfn.IFS(Suoerstore_sales[[#This Row],[Discount]]&lt;=0.05,"0-5%",Suoerstore_sales[[#This Row],[Discount]]&lt;=0.1,"5-10%",Suoerstore_sales[[#This Row],[Discount]]&lt;=0.2,"10-20%",TRUE,"20%+")</f>
        <v>10-20%</v>
      </c>
      <c r="W2347">
        <f>YEAR(Suoerstore_sales[[#This Row],[Order Date]])</f>
        <v>2016</v>
      </c>
      <c r="X2347" t="str">
        <f>"Q"&amp;ROUNDUP(MONTH(Suoerstore_sales[[#This Row],[Order Date]])/3,0)</f>
        <v>Q1</v>
      </c>
      <c r="Y2347">
        <f>MONTH(Suoerstore_sales[[#This Row],[Order Date]])</f>
        <v>3</v>
      </c>
    </row>
    <row r="2348" spans="1:25" x14ac:dyDescent="0.2">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t="str" cm="1">
        <f t="array" ref="V2348">_xlfn.IFS(Suoerstore_sales[[#This Row],[Discount]]&lt;=0.05,"0-5%",Suoerstore_sales[[#This Row],[Discount]]&lt;=0.1,"5-10%",Suoerstore_sales[[#This Row],[Discount]]&lt;=0.2,"10-20%",TRUE,"20%+")</f>
        <v>20%+</v>
      </c>
      <c r="W2348">
        <f>YEAR(Suoerstore_sales[[#This Row],[Order Date]])</f>
        <v>2016</v>
      </c>
      <c r="X2348" t="str">
        <f>"Q"&amp;ROUNDUP(MONTH(Suoerstore_sales[[#This Row],[Order Date]])/3,0)</f>
        <v>Q1</v>
      </c>
      <c r="Y2348">
        <f>MONTH(Suoerstore_sales[[#This Row],[Order Date]])</f>
        <v>3</v>
      </c>
    </row>
    <row r="2349" spans="1:25" x14ac:dyDescent="0.2">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t="str" cm="1">
        <f t="array" ref="V2349">_xlfn.IFS(Suoerstore_sales[[#This Row],[Discount]]&lt;=0.05,"0-5%",Suoerstore_sales[[#This Row],[Discount]]&lt;=0.1,"5-10%",Suoerstore_sales[[#This Row],[Discount]]&lt;=0.2,"10-20%",TRUE,"20%+")</f>
        <v>20%+</v>
      </c>
      <c r="W2349">
        <f>YEAR(Suoerstore_sales[[#This Row],[Order Date]])</f>
        <v>2016</v>
      </c>
      <c r="X2349" t="str">
        <f>"Q"&amp;ROUNDUP(MONTH(Suoerstore_sales[[#This Row],[Order Date]])/3,0)</f>
        <v>Q1</v>
      </c>
      <c r="Y2349">
        <f>MONTH(Suoerstore_sales[[#This Row],[Order Date]])</f>
        <v>3</v>
      </c>
    </row>
    <row r="2350" spans="1:25" x14ac:dyDescent="0.2">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t="str" cm="1">
        <f t="array" ref="V2350">_xlfn.IFS(Suoerstore_sales[[#This Row],[Discount]]&lt;=0.05,"0-5%",Suoerstore_sales[[#This Row],[Discount]]&lt;=0.1,"5-10%",Suoerstore_sales[[#This Row],[Discount]]&lt;=0.2,"10-20%",TRUE,"20%+")</f>
        <v>10-20%</v>
      </c>
      <c r="W2350">
        <f>YEAR(Suoerstore_sales[[#This Row],[Order Date]])</f>
        <v>2017</v>
      </c>
      <c r="X2350" t="str">
        <f>"Q"&amp;ROUNDUP(MONTH(Suoerstore_sales[[#This Row],[Order Date]])/3,0)</f>
        <v>Q4</v>
      </c>
      <c r="Y2350">
        <f>MONTH(Suoerstore_sales[[#This Row],[Order Date]])</f>
        <v>12</v>
      </c>
    </row>
    <row r="2351" spans="1:25" x14ac:dyDescent="0.2">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t="str" cm="1">
        <f t="array" ref="V2351">_xlfn.IFS(Suoerstore_sales[[#This Row],[Discount]]&lt;=0.05,"0-5%",Suoerstore_sales[[#This Row],[Discount]]&lt;=0.1,"5-10%",Suoerstore_sales[[#This Row],[Discount]]&lt;=0.2,"10-20%",TRUE,"20%+")</f>
        <v>10-20%</v>
      </c>
      <c r="W2351">
        <f>YEAR(Suoerstore_sales[[#This Row],[Order Date]])</f>
        <v>2017</v>
      </c>
      <c r="X2351" t="str">
        <f>"Q"&amp;ROUNDUP(MONTH(Suoerstore_sales[[#This Row],[Order Date]])/3,0)</f>
        <v>Q4</v>
      </c>
      <c r="Y2351">
        <f>MONTH(Suoerstore_sales[[#This Row],[Order Date]])</f>
        <v>12</v>
      </c>
    </row>
    <row r="2352" spans="1:25" x14ac:dyDescent="0.2">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t="str" cm="1">
        <f t="array" ref="V2352">_xlfn.IFS(Suoerstore_sales[[#This Row],[Discount]]&lt;=0.05,"0-5%",Suoerstore_sales[[#This Row],[Discount]]&lt;=0.1,"5-10%",Suoerstore_sales[[#This Row],[Discount]]&lt;=0.2,"10-20%",TRUE,"20%+")</f>
        <v>0-5%</v>
      </c>
      <c r="W2352">
        <f>YEAR(Suoerstore_sales[[#This Row],[Order Date]])</f>
        <v>2017</v>
      </c>
      <c r="X2352" t="str">
        <f>"Q"&amp;ROUNDUP(MONTH(Suoerstore_sales[[#This Row],[Order Date]])/3,0)</f>
        <v>Q4</v>
      </c>
      <c r="Y2352">
        <f>MONTH(Suoerstore_sales[[#This Row],[Order Date]])</f>
        <v>12</v>
      </c>
    </row>
    <row r="2353" spans="1:25" x14ac:dyDescent="0.2">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t="str" cm="1">
        <f t="array" ref="V2353">_xlfn.IFS(Suoerstore_sales[[#This Row],[Discount]]&lt;=0.05,"0-5%",Suoerstore_sales[[#This Row],[Discount]]&lt;=0.1,"5-10%",Suoerstore_sales[[#This Row],[Discount]]&lt;=0.2,"10-20%",TRUE,"20%+")</f>
        <v>0-5%</v>
      </c>
      <c r="W2353">
        <f>YEAR(Suoerstore_sales[[#This Row],[Order Date]])</f>
        <v>2017</v>
      </c>
      <c r="X2353" t="str">
        <f>"Q"&amp;ROUNDUP(MONTH(Suoerstore_sales[[#This Row],[Order Date]])/3,0)</f>
        <v>Q4</v>
      </c>
      <c r="Y2353">
        <f>MONTH(Suoerstore_sales[[#This Row],[Order Date]])</f>
        <v>12</v>
      </c>
    </row>
    <row r="2354" spans="1:25" x14ac:dyDescent="0.2">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t="str" cm="1">
        <f t="array" ref="V2354">_xlfn.IFS(Suoerstore_sales[[#This Row],[Discount]]&lt;=0.05,"0-5%",Suoerstore_sales[[#This Row],[Discount]]&lt;=0.1,"5-10%",Suoerstore_sales[[#This Row],[Discount]]&lt;=0.2,"10-20%",TRUE,"20%+")</f>
        <v>0-5%</v>
      </c>
      <c r="W2354">
        <f>YEAR(Suoerstore_sales[[#This Row],[Order Date]])</f>
        <v>2017</v>
      </c>
      <c r="X2354" t="str">
        <f>"Q"&amp;ROUNDUP(MONTH(Suoerstore_sales[[#This Row],[Order Date]])/3,0)</f>
        <v>Q4</v>
      </c>
      <c r="Y2354">
        <f>MONTH(Suoerstore_sales[[#This Row],[Order Date]])</f>
        <v>12</v>
      </c>
    </row>
    <row r="2355" spans="1:25" x14ac:dyDescent="0.2">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t="str" cm="1">
        <f t="array" ref="V2355">_xlfn.IFS(Suoerstore_sales[[#This Row],[Discount]]&lt;=0.05,"0-5%",Suoerstore_sales[[#This Row],[Discount]]&lt;=0.1,"5-10%",Suoerstore_sales[[#This Row],[Discount]]&lt;=0.2,"10-20%",TRUE,"20%+")</f>
        <v>10-20%</v>
      </c>
      <c r="W2355">
        <f>YEAR(Suoerstore_sales[[#This Row],[Order Date]])</f>
        <v>2015</v>
      </c>
      <c r="X2355" t="str">
        <f>"Q"&amp;ROUNDUP(MONTH(Suoerstore_sales[[#This Row],[Order Date]])/3,0)</f>
        <v>Q3</v>
      </c>
      <c r="Y2355">
        <f>MONTH(Suoerstore_sales[[#This Row],[Order Date]])</f>
        <v>8</v>
      </c>
    </row>
    <row r="2356" spans="1:25" x14ac:dyDescent="0.2">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t="str" cm="1">
        <f t="array" ref="V2356">_xlfn.IFS(Suoerstore_sales[[#This Row],[Discount]]&lt;=0.05,"0-5%",Suoerstore_sales[[#This Row],[Discount]]&lt;=0.1,"5-10%",Suoerstore_sales[[#This Row],[Discount]]&lt;=0.2,"10-20%",TRUE,"20%+")</f>
        <v>10-20%</v>
      </c>
      <c r="W2356">
        <f>YEAR(Suoerstore_sales[[#This Row],[Order Date]])</f>
        <v>2015</v>
      </c>
      <c r="X2356" t="str">
        <f>"Q"&amp;ROUNDUP(MONTH(Suoerstore_sales[[#This Row],[Order Date]])/3,0)</f>
        <v>Q3</v>
      </c>
      <c r="Y2356">
        <f>MONTH(Suoerstore_sales[[#This Row],[Order Date]])</f>
        <v>8</v>
      </c>
    </row>
    <row r="2357" spans="1:25" x14ac:dyDescent="0.2">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t="str" cm="1">
        <f t="array" ref="V2357">_xlfn.IFS(Suoerstore_sales[[#This Row],[Discount]]&lt;=0.05,"0-5%",Suoerstore_sales[[#This Row],[Discount]]&lt;=0.1,"5-10%",Suoerstore_sales[[#This Row],[Discount]]&lt;=0.2,"10-20%",TRUE,"20%+")</f>
        <v>0-5%</v>
      </c>
      <c r="W2357">
        <f>YEAR(Suoerstore_sales[[#This Row],[Order Date]])</f>
        <v>2015</v>
      </c>
      <c r="X2357" t="str">
        <f>"Q"&amp;ROUNDUP(MONTH(Suoerstore_sales[[#This Row],[Order Date]])/3,0)</f>
        <v>Q3</v>
      </c>
      <c r="Y2357">
        <f>MONTH(Suoerstore_sales[[#This Row],[Order Date]])</f>
        <v>8</v>
      </c>
    </row>
    <row r="2358" spans="1:25" x14ac:dyDescent="0.2">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t="str" cm="1">
        <f t="array" ref="V2358">_xlfn.IFS(Suoerstore_sales[[#This Row],[Discount]]&lt;=0.05,"0-5%",Suoerstore_sales[[#This Row],[Discount]]&lt;=0.1,"5-10%",Suoerstore_sales[[#This Row],[Discount]]&lt;=0.2,"10-20%",TRUE,"20%+")</f>
        <v>10-20%</v>
      </c>
      <c r="W2358">
        <f>YEAR(Suoerstore_sales[[#This Row],[Order Date]])</f>
        <v>2015</v>
      </c>
      <c r="X2358" t="str">
        <f>"Q"&amp;ROUNDUP(MONTH(Suoerstore_sales[[#This Row],[Order Date]])/3,0)</f>
        <v>Q3</v>
      </c>
      <c r="Y2358">
        <f>MONTH(Suoerstore_sales[[#This Row],[Order Date]])</f>
        <v>8</v>
      </c>
    </row>
    <row r="2359" spans="1:25" x14ac:dyDescent="0.2">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t="str" cm="1">
        <f t="array" ref="V2359">_xlfn.IFS(Suoerstore_sales[[#This Row],[Discount]]&lt;=0.05,"0-5%",Suoerstore_sales[[#This Row],[Discount]]&lt;=0.1,"5-10%",Suoerstore_sales[[#This Row],[Discount]]&lt;=0.2,"10-20%",TRUE,"20%+")</f>
        <v>20%+</v>
      </c>
      <c r="W2359">
        <f>YEAR(Suoerstore_sales[[#This Row],[Order Date]])</f>
        <v>2014</v>
      </c>
      <c r="X2359" t="str">
        <f>"Q"&amp;ROUNDUP(MONTH(Suoerstore_sales[[#This Row],[Order Date]])/3,0)</f>
        <v>Q1</v>
      </c>
      <c r="Y2359">
        <f>MONTH(Suoerstore_sales[[#This Row],[Order Date]])</f>
        <v>3</v>
      </c>
    </row>
    <row r="2360" spans="1:25" x14ac:dyDescent="0.2">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t="str" cm="1">
        <f t="array" ref="V2360">_xlfn.IFS(Suoerstore_sales[[#This Row],[Discount]]&lt;=0.05,"0-5%",Suoerstore_sales[[#This Row],[Discount]]&lt;=0.1,"5-10%",Suoerstore_sales[[#This Row],[Discount]]&lt;=0.2,"10-20%",TRUE,"20%+")</f>
        <v>20%+</v>
      </c>
      <c r="W2360">
        <f>YEAR(Suoerstore_sales[[#This Row],[Order Date]])</f>
        <v>2014</v>
      </c>
      <c r="X2360" t="str">
        <f>"Q"&amp;ROUNDUP(MONTH(Suoerstore_sales[[#This Row],[Order Date]])/3,0)</f>
        <v>Q1</v>
      </c>
      <c r="Y2360">
        <f>MONTH(Suoerstore_sales[[#This Row],[Order Date]])</f>
        <v>3</v>
      </c>
    </row>
    <row r="2361" spans="1:25" x14ac:dyDescent="0.2">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t="str" cm="1">
        <f t="array" ref="V2361">_xlfn.IFS(Suoerstore_sales[[#This Row],[Discount]]&lt;=0.05,"0-5%",Suoerstore_sales[[#This Row],[Discount]]&lt;=0.1,"5-10%",Suoerstore_sales[[#This Row],[Discount]]&lt;=0.2,"10-20%",TRUE,"20%+")</f>
        <v>20%+</v>
      </c>
      <c r="W2361">
        <f>YEAR(Suoerstore_sales[[#This Row],[Order Date]])</f>
        <v>2014</v>
      </c>
      <c r="X2361" t="str">
        <f>"Q"&amp;ROUNDUP(MONTH(Suoerstore_sales[[#This Row],[Order Date]])/3,0)</f>
        <v>Q1</v>
      </c>
      <c r="Y2361">
        <f>MONTH(Suoerstore_sales[[#This Row],[Order Date]])</f>
        <v>3</v>
      </c>
    </row>
    <row r="2362" spans="1:25" x14ac:dyDescent="0.2">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t="str" cm="1">
        <f t="array" ref="V2362">_xlfn.IFS(Suoerstore_sales[[#This Row],[Discount]]&lt;=0.05,"0-5%",Suoerstore_sales[[#This Row],[Discount]]&lt;=0.1,"5-10%",Suoerstore_sales[[#This Row],[Discount]]&lt;=0.2,"10-20%",TRUE,"20%+")</f>
        <v>0-5%</v>
      </c>
      <c r="W2362">
        <f>YEAR(Suoerstore_sales[[#This Row],[Order Date]])</f>
        <v>2014</v>
      </c>
      <c r="X2362" t="str">
        <f>"Q"&amp;ROUNDUP(MONTH(Suoerstore_sales[[#This Row],[Order Date]])/3,0)</f>
        <v>Q1</v>
      </c>
      <c r="Y2362">
        <f>MONTH(Suoerstore_sales[[#This Row],[Order Date]])</f>
        <v>3</v>
      </c>
    </row>
    <row r="2363" spans="1:25" x14ac:dyDescent="0.2">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t="str" cm="1">
        <f t="array" ref="V2363">_xlfn.IFS(Suoerstore_sales[[#This Row],[Discount]]&lt;=0.05,"0-5%",Suoerstore_sales[[#This Row],[Discount]]&lt;=0.1,"5-10%",Suoerstore_sales[[#This Row],[Discount]]&lt;=0.2,"10-20%",TRUE,"20%+")</f>
        <v>0-5%</v>
      </c>
      <c r="W2363">
        <f>YEAR(Suoerstore_sales[[#This Row],[Order Date]])</f>
        <v>2014</v>
      </c>
      <c r="X2363" t="str">
        <f>"Q"&amp;ROUNDUP(MONTH(Suoerstore_sales[[#This Row],[Order Date]])/3,0)</f>
        <v>Q1</v>
      </c>
      <c r="Y2363">
        <f>MONTH(Suoerstore_sales[[#This Row],[Order Date]])</f>
        <v>3</v>
      </c>
    </row>
    <row r="2364" spans="1:25" x14ac:dyDescent="0.2">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t="str" cm="1">
        <f t="array" ref="V2364">_xlfn.IFS(Suoerstore_sales[[#This Row],[Discount]]&lt;=0.05,"0-5%",Suoerstore_sales[[#This Row],[Discount]]&lt;=0.1,"5-10%",Suoerstore_sales[[#This Row],[Discount]]&lt;=0.2,"10-20%",TRUE,"20%+")</f>
        <v>20%+</v>
      </c>
      <c r="W2364">
        <f>YEAR(Suoerstore_sales[[#This Row],[Order Date]])</f>
        <v>2017</v>
      </c>
      <c r="X2364" t="str">
        <f>"Q"&amp;ROUNDUP(MONTH(Suoerstore_sales[[#This Row],[Order Date]])/3,0)</f>
        <v>Q2</v>
      </c>
      <c r="Y2364">
        <f>MONTH(Suoerstore_sales[[#This Row],[Order Date]])</f>
        <v>4</v>
      </c>
    </row>
    <row r="2365" spans="1:25" x14ac:dyDescent="0.2">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t="str" cm="1">
        <f t="array" ref="V2365">_xlfn.IFS(Suoerstore_sales[[#This Row],[Discount]]&lt;=0.05,"0-5%",Suoerstore_sales[[#This Row],[Discount]]&lt;=0.1,"5-10%",Suoerstore_sales[[#This Row],[Discount]]&lt;=0.2,"10-20%",TRUE,"20%+")</f>
        <v>0-5%</v>
      </c>
      <c r="W2365">
        <f>YEAR(Suoerstore_sales[[#This Row],[Order Date]])</f>
        <v>2016</v>
      </c>
      <c r="X2365" t="str">
        <f>"Q"&amp;ROUNDUP(MONTH(Suoerstore_sales[[#This Row],[Order Date]])/3,0)</f>
        <v>Q1</v>
      </c>
      <c r="Y2365">
        <f>MONTH(Suoerstore_sales[[#This Row],[Order Date]])</f>
        <v>3</v>
      </c>
    </row>
    <row r="2366" spans="1:25" x14ac:dyDescent="0.2">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t="str" cm="1">
        <f t="array" ref="V2366">_xlfn.IFS(Suoerstore_sales[[#This Row],[Discount]]&lt;=0.05,"0-5%",Suoerstore_sales[[#This Row],[Discount]]&lt;=0.1,"5-10%",Suoerstore_sales[[#This Row],[Discount]]&lt;=0.2,"10-20%",TRUE,"20%+")</f>
        <v>0-5%</v>
      </c>
      <c r="W2366">
        <f>YEAR(Suoerstore_sales[[#This Row],[Order Date]])</f>
        <v>2016</v>
      </c>
      <c r="X2366" t="str">
        <f>"Q"&amp;ROUNDUP(MONTH(Suoerstore_sales[[#This Row],[Order Date]])/3,0)</f>
        <v>Q1</v>
      </c>
      <c r="Y2366">
        <f>MONTH(Suoerstore_sales[[#This Row],[Order Date]])</f>
        <v>3</v>
      </c>
    </row>
    <row r="2367" spans="1:25" x14ac:dyDescent="0.2">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t="str" cm="1">
        <f t="array" ref="V2367">_xlfn.IFS(Suoerstore_sales[[#This Row],[Discount]]&lt;=0.05,"0-5%",Suoerstore_sales[[#This Row],[Discount]]&lt;=0.1,"5-10%",Suoerstore_sales[[#This Row],[Discount]]&lt;=0.2,"10-20%",TRUE,"20%+")</f>
        <v>0-5%</v>
      </c>
      <c r="W2367">
        <f>YEAR(Suoerstore_sales[[#This Row],[Order Date]])</f>
        <v>2016</v>
      </c>
      <c r="X2367" t="str">
        <f>"Q"&amp;ROUNDUP(MONTH(Suoerstore_sales[[#This Row],[Order Date]])/3,0)</f>
        <v>Q1</v>
      </c>
      <c r="Y2367">
        <f>MONTH(Suoerstore_sales[[#This Row],[Order Date]])</f>
        <v>3</v>
      </c>
    </row>
    <row r="2368" spans="1:25" x14ac:dyDescent="0.2">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t="str" cm="1">
        <f t="array" ref="V2368">_xlfn.IFS(Suoerstore_sales[[#This Row],[Discount]]&lt;=0.05,"0-5%",Suoerstore_sales[[#This Row],[Discount]]&lt;=0.1,"5-10%",Suoerstore_sales[[#This Row],[Discount]]&lt;=0.2,"10-20%",TRUE,"20%+")</f>
        <v>10-20%</v>
      </c>
      <c r="W2368">
        <f>YEAR(Suoerstore_sales[[#This Row],[Order Date]])</f>
        <v>2014</v>
      </c>
      <c r="X2368" t="str">
        <f>"Q"&amp;ROUNDUP(MONTH(Suoerstore_sales[[#This Row],[Order Date]])/3,0)</f>
        <v>Q4</v>
      </c>
      <c r="Y2368">
        <f>MONTH(Suoerstore_sales[[#This Row],[Order Date]])</f>
        <v>11</v>
      </c>
    </row>
    <row r="2369" spans="1:25" x14ac:dyDescent="0.2">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t="str" cm="1">
        <f t="array" ref="V2369">_xlfn.IFS(Suoerstore_sales[[#This Row],[Discount]]&lt;=0.05,"0-5%",Suoerstore_sales[[#This Row],[Discount]]&lt;=0.1,"5-10%",Suoerstore_sales[[#This Row],[Discount]]&lt;=0.2,"10-20%",TRUE,"20%+")</f>
        <v>0-5%</v>
      </c>
      <c r="W2369">
        <f>YEAR(Suoerstore_sales[[#This Row],[Order Date]])</f>
        <v>2017</v>
      </c>
      <c r="X2369" t="str">
        <f>"Q"&amp;ROUNDUP(MONTH(Suoerstore_sales[[#This Row],[Order Date]])/3,0)</f>
        <v>Q1</v>
      </c>
      <c r="Y2369">
        <f>MONTH(Suoerstore_sales[[#This Row],[Order Date]])</f>
        <v>2</v>
      </c>
    </row>
    <row r="2370" spans="1:25" x14ac:dyDescent="0.2">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t="str" cm="1">
        <f t="array" ref="V2370">_xlfn.IFS(Suoerstore_sales[[#This Row],[Discount]]&lt;=0.05,"0-5%",Suoerstore_sales[[#This Row],[Discount]]&lt;=0.1,"5-10%",Suoerstore_sales[[#This Row],[Discount]]&lt;=0.2,"10-20%",TRUE,"20%+")</f>
        <v>10-20%</v>
      </c>
      <c r="W2370">
        <f>YEAR(Suoerstore_sales[[#This Row],[Order Date]])</f>
        <v>2016</v>
      </c>
      <c r="X2370" t="str">
        <f>"Q"&amp;ROUNDUP(MONTH(Suoerstore_sales[[#This Row],[Order Date]])/3,0)</f>
        <v>Q3</v>
      </c>
      <c r="Y2370">
        <f>MONTH(Suoerstore_sales[[#This Row],[Order Date]])</f>
        <v>9</v>
      </c>
    </row>
    <row r="2371" spans="1:25" x14ac:dyDescent="0.2">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t="str" cm="1">
        <f t="array" ref="V2371">_xlfn.IFS(Suoerstore_sales[[#This Row],[Discount]]&lt;=0.05,"0-5%",Suoerstore_sales[[#This Row],[Discount]]&lt;=0.1,"5-10%",Suoerstore_sales[[#This Row],[Discount]]&lt;=0.2,"10-20%",TRUE,"20%+")</f>
        <v>10-20%</v>
      </c>
      <c r="W2371">
        <f>YEAR(Suoerstore_sales[[#This Row],[Order Date]])</f>
        <v>2016</v>
      </c>
      <c r="X2371" t="str">
        <f>"Q"&amp;ROUNDUP(MONTH(Suoerstore_sales[[#This Row],[Order Date]])/3,0)</f>
        <v>Q3</v>
      </c>
      <c r="Y2371">
        <f>MONTH(Suoerstore_sales[[#This Row],[Order Date]])</f>
        <v>9</v>
      </c>
    </row>
    <row r="2372" spans="1:25" x14ac:dyDescent="0.2">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t="str" cm="1">
        <f t="array" ref="V2372">_xlfn.IFS(Suoerstore_sales[[#This Row],[Discount]]&lt;=0.05,"0-5%",Suoerstore_sales[[#This Row],[Discount]]&lt;=0.1,"5-10%",Suoerstore_sales[[#This Row],[Discount]]&lt;=0.2,"10-20%",TRUE,"20%+")</f>
        <v>0-5%</v>
      </c>
      <c r="W2372">
        <f>YEAR(Suoerstore_sales[[#This Row],[Order Date]])</f>
        <v>2017</v>
      </c>
      <c r="X2372" t="str">
        <f>"Q"&amp;ROUNDUP(MONTH(Suoerstore_sales[[#This Row],[Order Date]])/3,0)</f>
        <v>Q3</v>
      </c>
      <c r="Y2372">
        <f>MONTH(Suoerstore_sales[[#This Row],[Order Date]])</f>
        <v>7</v>
      </c>
    </row>
    <row r="2373" spans="1:25" x14ac:dyDescent="0.2">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t="str" cm="1">
        <f t="array" ref="V2373">_xlfn.IFS(Suoerstore_sales[[#This Row],[Discount]]&lt;=0.05,"0-5%",Suoerstore_sales[[#This Row],[Discount]]&lt;=0.1,"5-10%",Suoerstore_sales[[#This Row],[Discount]]&lt;=0.2,"10-20%",TRUE,"20%+")</f>
        <v>20%+</v>
      </c>
      <c r="W2373">
        <f>YEAR(Suoerstore_sales[[#This Row],[Order Date]])</f>
        <v>2016</v>
      </c>
      <c r="X2373" t="str">
        <f>"Q"&amp;ROUNDUP(MONTH(Suoerstore_sales[[#This Row],[Order Date]])/3,0)</f>
        <v>Q3</v>
      </c>
      <c r="Y2373">
        <f>MONTH(Suoerstore_sales[[#This Row],[Order Date]])</f>
        <v>7</v>
      </c>
    </row>
    <row r="2374" spans="1:25" x14ac:dyDescent="0.2">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t="str" cm="1">
        <f t="array" ref="V2374">_xlfn.IFS(Suoerstore_sales[[#This Row],[Discount]]&lt;=0.05,"0-5%",Suoerstore_sales[[#This Row],[Discount]]&lt;=0.1,"5-10%",Suoerstore_sales[[#This Row],[Discount]]&lt;=0.2,"10-20%",TRUE,"20%+")</f>
        <v>10-20%</v>
      </c>
      <c r="W2374">
        <f>YEAR(Suoerstore_sales[[#This Row],[Order Date]])</f>
        <v>2016</v>
      </c>
      <c r="X2374" t="str">
        <f>"Q"&amp;ROUNDUP(MONTH(Suoerstore_sales[[#This Row],[Order Date]])/3,0)</f>
        <v>Q3</v>
      </c>
      <c r="Y2374">
        <f>MONTH(Suoerstore_sales[[#This Row],[Order Date]])</f>
        <v>7</v>
      </c>
    </row>
    <row r="2375" spans="1:25" x14ac:dyDescent="0.2">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t="str" cm="1">
        <f t="array" ref="V2375">_xlfn.IFS(Suoerstore_sales[[#This Row],[Discount]]&lt;=0.05,"0-5%",Suoerstore_sales[[#This Row],[Discount]]&lt;=0.1,"5-10%",Suoerstore_sales[[#This Row],[Discount]]&lt;=0.2,"10-20%",TRUE,"20%+")</f>
        <v>10-20%</v>
      </c>
      <c r="W2375">
        <f>YEAR(Suoerstore_sales[[#This Row],[Order Date]])</f>
        <v>2016</v>
      </c>
      <c r="X2375" t="str">
        <f>"Q"&amp;ROUNDUP(MONTH(Suoerstore_sales[[#This Row],[Order Date]])/3,0)</f>
        <v>Q3</v>
      </c>
      <c r="Y2375">
        <f>MONTH(Suoerstore_sales[[#This Row],[Order Date]])</f>
        <v>7</v>
      </c>
    </row>
    <row r="2376" spans="1:25" x14ac:dyDescent="0.2">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t="str" cm="1">
        <f t="array" ref="V2376">_xlfn.IFS(Suoerstore_sales[[#This Row],[Discount]]&lt;=0.05,"0-5%",Suoerstore_sales[[#This Row],[Discount]]&lt;=0.1,"5-10%",Suoerstore_sales[[#This Row],[Discount]]&lt;=0.2,"10-20%",TRUE,"20%+")</f>
        <v>20%+</v>
      </c>
      <c r="W2376">
        <f>YEAR(Suoerstore_sales[[#This Row],[Order Date]])</f>
        <v>2016</v>
      </c>
      <c r="X2376" t="str">
        <f>"Q"&amp;ROUNDUP(MONTH(Suoerstore_sales[[#This Row],[Order Date]])/3,0)</f>
        <v>Q3</v>
      </c>
      <c r="Y2376">
        <f>MONTH(Suoerstore_sales[[#This Row],[Order Date]])</f>
        <v>7</v>
      </c>
    </row>
    <row r="2377" spans="1:25" x14ac:dyDescent="0.2">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t="str" cm="1">
        <f t="array" ref="V2377">_xlfn.IFS(Suoerstore_sales[[#This Row],[Discount]]&lt;=0.05,"0-5%",Suoerstore_sales[[#This Row],[Discount]]&lt;=0.1,"5-10%",Suoerstore_sales[[#This Row],[Discount]]&lt;=0.2,"10-20%",TRUE,"20%+")</f>
        <v>0-5%</v>
      </c>
      <c r="W2377">
        <f>YEAR(Suoerstore_sales[[#This Row],[Order Date]])</f>
        <v>2017</v>
      </c>
      <c r="X2377" t="str">
        <f>"Q"&amp;ROUNDUP(MONTH(Suoerstore_sales[[#This Row],[Order Date]])/3,0)</f>
        <v>Q1</v>
      </c>
      <c r="Y2377">
        <f>MONTH(Suoerstore_sales[[#This Row],[Order Date]])</f>
        <v>1</v>
      </c>
    </row>
    <row r="2378" spans="1:25" x14ac:dyDescent="0.2">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t="str" cm="1">
        <f t="array" ref="V2378">_xlfn.IFS(Suoerstore_sales[[#This Row],[Discount]]&lt;=0.05,"0-5%",Suoerstore_sales[[#This Row],[Discount]]&lt;=0.1,"5-10%",Suoerstore_sales[[#This Row],[Discount]]&lt;=0.2,"10-20%",TRUE,"20%+")</f>
        <v>20%+</v>
      </c>
      <c r="W2378">
        <f>YEAR(Suoerstore_sales[[#This Row],[Order Date]])</f>
        <v>2014</v>
      </c>
      <c r="X2378" t="str">
        <f>"Q"&amp;ROUNDUP(MONTH(Suoerstore_sales[[#This Row],[Order Date]])/3,0)</f>
        <v>Q3</v>
      </c>
      <c r="Y2378">
        <f>MONTH(Suoerstore_sales[[#This Row],[Order Date]])</f>
        <v>8</v>
      </c>
    </row>
    <row r="2379" spans="1:25" x14ac:dyDescent="0.2">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t="str" cm="1">
        <f t="array" ref="V2379">_xlfn.IFS(Suoerstore_sales[[#This Row],[Discount]]&lt;=0.05,"0-5%",Suoerstore_sales[[#This Row],[Discount]]&lt;=0.1,"5-10%",Suoerstore_sales[[#This Row],[Discount]]&lt;=0.2,"10-20%",TRUE,"20%+")</f>
        <v>10-20%</v>
      </c>
      <c r="W2379">
        <f>YEAR(Suoerstore_sales[[#This Row],[Order Date]])</f>
        <v>2014</v>
      </c>
      <c r="X2379" t="str">
        <f>"Q"&amp;ROUNDUP(MONTH(Suoerstore_sales[[#This Row],[Order Date]])/3,0)</f>
        <v>Q3</v>
      </c>
      <c r="Y2379">
        <f>MONTH(Suoerstore_sales[[#This Row],[Order Date]])</f>
        <v>8</v>
      </c>
    </row>
    <row r="2380" spans="1:25" x14ac:dyDescent="0.2">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t="str" cm="1">
        <f t="array" ref="V2380">_xlfn.IFS(Suoerstore_sales[[#This Row],[Discount]]&lt;=0.05,"0-5%",Suoerstore_sales[[#This Row],[Discount]]&lt;=0.1,"5-10%",Suoerstore_sales[[#This Row],[Discount]]&lt;=0.2,"10-20%",TRUE,"20%+")</f>
        <v>0-5%</v>
      </c>
      <c r="W2380">
        <f>YEAR(Suoerstore_sales[[#This Row],[Order Date]])</f>
        <v>2015</v>
      </c>
      <c r="X2380" t="str">
        <f>"Q"&amp;ROUNDUP(MONTH(Suoerstore_sales[[#This Row],[Order Date]])/3,0)</f>
        <v>Q4</v>
      </c>
      <c r="Y2380">
        <f>MONTH(Suoerstore_sales[[#This Row],[Order Date]])</f>
        <v>12</v>
      </c>
    </row>
    <row r="2381" spans="1:25" x14ac:dyDescent="0.2">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t="str" cm="1">
        <f t="array" ref="V2381">_xlfn.IFS(Suoerstore_sales[[#This Row],[Discount]]&lt;=0.05,"0-5%",Suoerstore_sales[[#This Row],[Discount]]&lt;=0.1,"5-10%",Suoerstore_sales[[#This Row],[Discount]]&lt;=0.2,"10-20%",TRUE,"20%+")</f>
        <v>10-20%</v>
      </c>
      <c r="W2381">
        <f>YEAR(Suoerstore_sales[[#This Row],[Order Date]])</f>
        <v>2016</v>
      </c>
      <c r="X2381" t="str">
        <f>"Q"&amp;ROUNDUP(MONTH(Suoerstore_sales[[#This Row],[Order Date]])/3,0)</f>
        <v>Q2</v>
      </c>
      <c r="Y2381">
        <f>MONTH(Suoerstore_sales[[#This Row],[Order Date]])</f>
        <v>5</v>
      </c>
    </row>
    <row r="2382" spans="1:25" x14ac:dyDescent="0.2">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t="str" cm="1">
        <f t="array" ref="V2382">_xlfn.IFS(Suoerstore_sales[[#This Row],[Discount]]&lt;=0.05,"0-5%",Suoerstore_sales[[#This Row],[Discount]]&lt;=0.1,"5-10%",Suoerstore_sales[[#This Row],[Discount]]&lt;=0.2,"10-20%",TRUE,"20%+")</f>
        <v>10-20%</v>
      </c>
      <c r="W2382">
        <f>YEAR(Suoerstore_sales[[#This Row],[Order Date]])</f>
        <v>2016</v>
      </c>
      <c r="X2382" t="str">
        <f>"Q"&amp;ROUNDUP(MONTH(Suoerstore_sales[[#This Row],[Order Date]])/3,0)</f>
        <v>Q2</v>
      </c>
      <c r="Y2382">
        <f>MONTH(Suoerstore_sales[[#This Row],[Order Date]])</f>
        <v>5</v>
      </c>
    </row>
    <row r="2383" spans="1:25" x14ac:dyDescent="0.2">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t="str" cm="1">
        <f t="array" ref="V2383">_xlfn.IFS(Suoerstore_sales[[#This Row],[Discount]]&lt;=0.05,"0-5%",Suoerstore_sales[[#This Row],[Discount]]&lt;=0.1,"5-10%",Suoerstore_sales[[#This Row],[Discount]]&lt;=0.2,"10-20%",TRUE,"20%+")</f>
        <v>10-20%</v>
      </c>
      <c r="W2383">
        <f>YEAR(Suoerstore_sales[[#This Row],[Order Date]])</f>
        <v>2016</v>
      </c>
      <c r="X2383" t="str">
        <f>"Q"&amp;ROUNDUP(MONTH(Suoerstore_sales[[#This Row],[Order Date]])/3,0)</f>
        <v>Q2</v>
      </c>
      <c r="Y2383">
        <f>MONTH(Suoerstore_sales[[#This Row],[Order Date]])</f>
        <v>5</v>
      </c>
    </row>
    <row r="2384" spans="1:25" x14ac:dyDescent="0.2">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t="str" cm="1">
        <f t="array" ref="V2384">_xlfn.IFS(Suoerstore_sales[[#This Row],[Discount]]&lt;=0.05,"0-5%",Suoerstore_sales[[#This Row],[Discount]]&lt;=0.1,"5-10%",Suoerstore_sales[[#This Row],[Discount]]&lt;=0.2,"10-20%",TRUE,"20%+")</f>
        <v>0-5%</v>
      </c>
      <c r="W2384">
        <f>YEAR(Suoerstore_sales[[#This Row],[Order Date]])</f>
        <v>2017</v>
      </c>
      <c r="X2384" t="str">
        <f>"Q"&amp;ROUNDUP(MONTH(Suoerstore_sales[[#This Row],[Order Date]])/3,0)</f>
        <v>Q1</v>
      </c>
      <c r="Y2384">
        <f>MONTH(Suoerstore_sales[[#This Row],[Order Date]])</f>
        <v>3</v>
      </c>
    </row>
    <row r="2385" spans="1:25" x14ac:dyDescent="0.2">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t="str" cm="1">
        <f t="array" ref="V2385">_xlfn.IFS(Suoerstore_sales[[#This Row],[Discount]]&lt;=0.05,"0-5%",Suoerstore_sales[[#This Row],[Discount]]&lt;=0.1,"5-10%",Suoerstore_sales[[#This Row],[Discount]]&lt;=0.2,"10-20%",TRUE,"20%+")</f>
        <v>0-5%</v>
      </c>
      <c r="W2385">
        <f>YEAR(Suoerstore_sales[[#This Row],[Order Date]])</f>
        <v>2017</v>
      </c>
      <c r="X2385" t="str">
        <f>"Q"&amp;ROUNDUP(MONTH(Suoerstore_sales[[#This Row],[Order Date]])/3,0)</f>
        <v>Q1</v>
      </c>
      <c r="Y2385">
        <f>MONTH(Suoerstore_sales[[#This Row],[Order Date]])</f>
        <v>3</v>
      </c>
    </row>
    <row r="2386" spans="1:25" x14ac:dyDescent="0.2">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t="str" cm="1">
        <f t="array" ref="V2386">_xlfn.IFS(Suoerstore_sales[[#This Row],[Discount]]&lt;=0.05,"0-5%",Suoerstore_sales[[#This Row],[Discount]]&lt;=0.1,"5-10%",Suoerstore_sales[[#This Row],[Discount]]&lt;=0.2,"10-20%",TRUE,"20%+")</f>
        <v>10-20%</v>
      </c>
      <c r="W2386">
        <f>YEAR(Suoerstore_sales[[#This Row],[Order Date]])</f>
        <v>2017</v>
      </c>
      <c r="X2386" t="str">
        <f>"Q"&amp;ROUNDUP(MONTH(Suoerstore_sales[[#This Row],[Order Date]])/3,0)</f>
        <v>Q1</v>
      </c>
      <c r="Y2386">
        <f>MONTH(Suoerstore_sales[[#This Row],[Order Date]])</f>
        <v>3</v>
      </c>
    </row>
    <row r="2387" spans="1:25" x14ac:dyDescent="0.2">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t="str" cm="1">
        <f t="array" ref="V2387">_xlfn.IFS(Suoerstore_sales[[#This Row],[Discount]]&lt;=0.05,"0-5%",Suoerstore_sales[[#This Row],[Discount]]&lt;=0.1,"5-10%",Suoerstore_sales[[#This Row],[Discount]]&lt;=0.2,"10-20%",TRUE,"20%+")</f>
        <v>10-20%</v>
      </c>
      <c r="W2387">
        <f>YEAR(Suoerstore_sales[[#This Row],[Order Date]])</f>
        <v>2017</v>
      </c>
      <c r="X2387" t="str">
        <f>"Q"&amp;ROUNDUP(MONTH(Suoerstore_sales[[#This Row],[Order Date]])/3,0)</f>
        <v>Q1</v>
      </c>
      <c r="Y2387">
        <f>MONTH(Suoerstore_sales[[#This Row],[Order Date]])</f>
        <v>3</v>
      </c>
    </row>
    <row r="2388" spans="1:25" x14ac:dyDescent="0.2">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t="str" cm="1">
        <f t="array" ref="V2388">_xlfn.IFS(Suoerstore_sales[[#This Row],[Discount]]&lt;=0.05,"0-5%",Suoerstore_sales[[#This Row],[Discount]]&lt;=0.1,"5-10%",Suoerstore_sales[[#This Row],[Discount]]&lt;=0.2,"10-20%",TRUE,"20%+")</f>
        <v>10-20%</v>
      </c>
      <c r="W2388">
        <f>YEAR(Suoerstore_sales[[#This Row],[Order Date]])</f>
        <v>2017</v>
      </c>
      <c r="X2388" t="str">
        <f>"Q"&amp;ROUNDUP(MONTH(Suoerstore_sales[[#This Row],[Order Date]])/3,0)</f>
        <v>Q1</v>
      </c>
      <c r="Y2388">
        <f>MONTH(Suoerstore_sales[[#This Row],[Order Date]])</f>
        <v>3</v>
      </c>
    </row>
    <row r="2389" spans="1:25" x14ac:dyDescent="0.2">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t="str" cm="1">
        <f t="array" ref="V2389">_xlfn.IFS(Suoerstore_sales[[#This Row],[Discount]]&lt;=0.05,"0-5%",Suoerstore_sales[[#This Row],[Discount]]&lt;=0.1,"5-10%",Suoerstore_sales[[#This Row],[Discount]]&lt;=0.2,"10-20%",TRUE,"20%+")</f>
        <v>0-5%</v>
      </c>
      <c r="W2389">
        <f>YEAR(Suoerstore_sales[[#This Row],[Order Date]])</f>
        <v>2015</v>
      </c>
      <c r="X2389" t="str">
        <f>"Q"&amp;ROUNDUP(MONTH(Suoerstore_sales[[#This Row],[Order Date]])/3,0)</f>
        <v>Q4</v>
      </c>
      <c r="Y2389">
        <f>MONTH(Suoerstore_sales[[#This Row],[Order Date]])</f>
        <v>12</v>
      </c>
    </row>
    <row r="2390" spans="1:25" x14ac:dyDescent="0.2">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t="str" cm="1">
        <f t="array" ref="V2390">_xlfn.IFS(Suoerstore_sales[[#This Row],[Discount]]&lt;=0.05,"0-5%",Suoerstore_sales[[#This Row],[Discount]]&lt;=0.1,"5-10%",Suoerstore_sales[[#This Row],[Discount]]&lt;=0.2,"10-20%",TRUE,"20%+")</f>
        <v>10-20%</v>
      </c>
      <c r="W2390">
        <f>YEAR(Suoerstore_sales[[#This Row],[Order Date]])</f>
        <v>2015</v>
      </c>
      <c r="X2390" t="str">
        <f>"Q"&amp;ROUNDUP(MONTH(Suoerstore_sales[[#This Row],[Order Date]])/3,0)</f>
        <v>Q4</v>
      </c>
      <c r="Y2390">
        <f>MONTH(Suoerstore_sales[[#This Row],[Order Date]])</f>
        <v>12</v>
      </c>
    </row>
    <row r="2391" spans="1:25" x14ac:dyDescent="0.2">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t="str" cm="1">
        <f t="array" ref="V2391">_xlfn.IFS(Suoerstore_sales[[#This Row],[Discount]]&lt;=0.05,"0-5%",Suoerstore_sales[[#This Row],[Discount]]&lt;=0.1,"5-10%",Suoerstore_sales[[#This Row],[Discount]]&lt;=0.2,"10-20%",TRUE,"20%+")</f>
        <v>0-5%</v>
      </c>
      <c r="W2391">
        <f>YEAR(Suoerstore_sales[[#This Row],[Order Date]])</f>
        <v>2015</v>
      </c>
      <c r="X2391" t="str">
        <f>"Q"&amp;ROUNDUP(MONTH(Suoerstore_sales[[#This Row],[Order Date]])/3,0)</f>
        <v>Q4</v>
      </c>
      <c r="Y2391">
        <f>MONTH(Suoerstore_sales[[#This Row],[Order Date]])</f>
        <v>12</v>
      </c>
    </row>
    <row r="2392" spans="1:25" x14ac:dyDescent="0.2">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t="str" cm="1">
        <f t="array" ref="V2392">_xlfn.IFS(Suoerstore_sales[[#This Row],[Discount]]&lt;=0.05,"0-5%",Suoerstore_sales[[#This Row],[Discount]]&lt;=0.1,"5-10%",Suoerstore_sales[[#This Row],[Discount]]&lt;=0.2,"10-20%",TRUE,"20%+")</f>
        <v>0-5%</v>
      </c>
      <c r="W2392">
        <f>YEAR(Suoerstore_sales[[#This Row],[Order Date]])</f>
        <v>2015</v>
      </c>
      <c r="X2392" t="str">
        <f>"Q"&amp;ROUNDUP(MONTH(Suoerstore_sales[[#This Row],[Order Date]])/3,0)</f>
        <v>Q4</v>
      </c>
      <c r="Y2392">
        <f>MONTH(Suoerstore_sales[[#This Row],[Order Date]])</f>
        <v>12</v>
      </c>
    </row>
    <row r="2393" spans="1:25" x14ac:dyDescent="0.2">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t="str" cm="1">
        <f t="array" ref="V2393">_xlfn.IFS(Suoerstore_sales[[#This Row],[Discount]]&lt;=0.05,"0-5%",Suoerstore_sales[[#This Row],[Discount]]&lt;=0.1,"5-10%",Suoerstore_sales[[#This Row],[Discount]]&lt;=0.2,"10-20%",TRUE,"20%+")</f>
        <v>0-5%</v>
      </c>
      <c r="W2393">
        <f>YEAR(Suoerstore_sales[[#This Row],[Order Date]])</f>
        <v>2015</v>
      </c>
      <c r="X2393" t="str">
        <f>"Q"&amp;ROUNDUP(MONTH(Suoerstore_sales[[#This Row],[Order Date]])/3,0)</f>
        <v>Q4</v>
      </c>
      <c r="Y2393">
        <f>MONTH(Suoerstore_sales[[#This Row],[Order Date]])</f>
        <v>12</v>
      </c>
    </row>
    <row r="2394" spans="1:25" x14ac:dyDescent="0.2">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t="str" cm="1">
        <f t="array" ref="V2394">_xlfn.IFS(Suoerstore_sales[[#This Row],[Discount]]&lt;=0.05,"0-5%",Suoerstore_sales[[#This Row],[Discount]]&lt;=0.1,"5-10%",Suoerstore_sales[[#This Row],[Discount]]&lt;=0.2,"10-20%",TRUE,"20%+")</f>
        <v>0-5%</v>
      </c>
      <c r="W2394">
        <f>YEAR(Suoerstore_sales[[#This Row],[Order Date]])</f>
        <v>2015</v>
      </c>
      <c r="X2394" t="str">
        <f>"Q"&amp;ROUNDUP(MONTH(Suoerstore_sales[[#This Row],[Order Date]])/3,0)</f>
        <v>Q4</v>
      </c>
      <c r="Y2394">
        <f>MONTH(Suoerstore_sales[[#This Row],[Order Date]])</f>
        <v>12</v>
      </c>
    </row>
    <row r="2395" spans="1:25" x14ac:dyDescent="0.2">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t="str" cm="1">
        <f t="array" ref="V2395">_xlfn.IFS(Suoerstore_sales[[#This Row],[Discount]]&lt;=0.05,"0-5%",Suoerstore_sales[[#This Row],[Discount]]&lt;=0.1,"5-10%",Suoerstore_sales[[#This Row],[Discount]]&lt;=0.2,"10-20%",TRUE,"20%+")</f>
        <v>0-5%</v>
      </c>
      <c r="W2395">
        <f>YEAR(Suoerstore_sales[[#This Row],[Order Date]])</f>
        <v>2016</v>
      </c>
      <c r="X2395" t="str">
        <f>"Q"&amp;ROUNDUP(MONTH(Suoerstore_sales[[#This Row],[Order Date]])/3,0)</f>
        <v>Q1</v>
      </c>
      <c r="Y2395">
        <f>MONTH(Suoerstore_sales[[#This Row],[Order Date]])</f>
        <v>3</v>
      </c>
    </row>
    <row r="2396" spans="1:25" x14ac:dyDescent="0.2">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t="str" cm="1">
        <f t="array" ref="V2396">_xlfn.IFS(Suoerstore_sales[[#This Row],[Discount]]&lt;=0.05,"0-5%",Suoerstore_sales[[#This Row],[Discount]]&lt;=0.1,"5-10%",Suoerstore_sales[[#This Row],[Discount]]&lt;=0.2,"10-20%",TRUE,"20%+")</f>
        <v>0-5%</v>
      </c>
      <c r="W2396">
        <f>YEAR(Suoerstore_sales[[#This Row],[Order Date]])</f>
        <v>2015</v>
      </c>
      <c r="X2396" t="str">
        <f>"Q"&amp;ROUNDUP(MONTH(Suoerstore_sales[[#This Row],[Order Date]])/3,0)</f>
        <v>Q4</v>
      </c>
      <c r="Y2396">
        <f>MONTH(Suoerstore_sales[[#This Row],[Order Date]])</f>
        <v>11</v>
      </c>
    </row>
    <row r="2397" spans="1:25" x14ac:dyDescent="0.2">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t="str" cm="1">
        <f t="array" ref="V2397">_xlfn.IFS(Suoerstore_sales[[#This Row],[Discount]]&lt;=0.05,"0-5%",Suoerstore_sales[[#This Row],[Discount]]&lt;=0.1,"5-10%",Suoerstore_sales[[#This Row],[Discount]]&lt;=0.2,"10-20%",TRUE,"20%+")</f>
        <v>0-5%</v>
      </c>
      <c r="W2397">
        <f>YEAR(Suoerstore_sales[[#This Row],[Order Date]])</f>
        <v>2015</v>
      </c>
      <c r="X2397" t="str">
        <f>"Q"&amp;ROUNDUP(MONTH(Suoerstore_sales[[#This Row],[Order Date]])/3,0)</f>
        <v>Q4</v>
      </c>
      <c r="Y2397">
        <f>MONTH(Suoerstore_sales[[#This Row],[Order Date]])</f>
        <v>11</v>
      </c>
    </row>
    <row r="2398" spans="1:25" x14ac:dyDescent="0.2">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t="str" cm="1">
        <f t="array" ref="V2398">_xlfn.IFS(Suoerstore_sales[[#This Row],[Discount]]&lt;=0.05,"0-5%",Suoerstore_sales[[#This Row],[Discount]]&lt;=0.1,"5-10%",Suoerstore_sales[[#This Row],[Discount]]&lt;=0.2,"10-20%",TRUE,"20%+")</f>
        <v>0-5%</v>
      </c>
      <c r="W2398">
        <f>YEAR(Suoerstore_sales[[#This Row],[Order Date]])</f>
        <v>2015</v>
      </c>
      <c r="X2398" t="str">
        <f>"Q"&amp;ROUNDUP(MONTH(Suoerstore_sales[[#This Row],[Order Date]])/3,0)</f>
        <v>Q4</v>
      </c>
      <c r="Y2398">
        <f>MONTH(Suoerstore_sales[[#This Row],[Order Date]])</f>
        <v>11</v>
      </c>
    </row>
    <row r="2399" spans="1:25" x14ac:dyDescent="0.2">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t="str" cm="1">
        <f t="array" ref="V2399">_xlfn.IFS(Suoerstore_sales[[#This Row],[Discount]]&lt;=0.05,"0-5%",Suoerstore_sales[[#This Row],[Discount]]&lt;=0.1,"5-10%",Suoerstore_sales[[#This Row],[Discount]]&lt;=0.2,"10-20%",TRUE,"20%+")</f>
        <v>0-5%</v>
      </c>
      <c r="W2399">
        <f>YEAR(Suoerstore_sales[[#This Row],[Order Date]])</f>
        <v>2017</v>
      </c>
      <c r="X2399" t="str">
        <f>"Q"&amp;ROUNDUP(MONTH(Suoerstore_sales[[#This Row],[Order Date]])/3,0)</f>
        <v>Q3</v>
      </c>
      <c r="Y2399">
        <f>MONTH(Suoerstore_sales[[#This Row],[Order Date]])</f>
        <v>8</v>
      </c>
    </row>
    <row r="2400" spans="1:25" x14ac:dyDescent="0.2">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t="str" cm="1">
        <f t="array" ref="V2400">_xlfn.IFS(Suoerstore_sales[[#This Row],[Discount]]&lt;=0.05,"0-5%",Suoerstore_sales[[#This Row],[Discount]]&lt;=0.1,"5-10%",Suoerstore_sales[[#This Row],[Discount]]&lt;=0.2,"10-20%",TRUE,"20%+")</f>
        <v>0-5%</v>
      </c>
      <c r="W2400">
        <f>YEAR(Suoerstore_sales[[#This Row],[Order Date]])</f>
        <v>2017</v>
      </c>
      <c r="X2400" t="str">
        <f>"Q"&amp;ROUNDUP(MONTH(Suoerstore_sales[[#This Row],[Order Date]])/3,0)</f>
        <v>Q3</v>
      </c>
      <c r="Y2400">
        <f>MONTH(Suoerstore_sales[[#This Row],[Order Date]])</f>
        <v>8</v>
      </c>
    </row>
    <row r="2401" spans="1:25" x14ac:dyDescent="0.2">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t="str" cm="1">
        <f t="array" ref="V2401">_xlfn.IFS(Suoerstore_sales[[#This Row],[Discount]]&lt;=0.05,"0-5%",Suoerstore_sales[[#This Row],[Discount]]&lt;=0.1,"5-10%",Suoerstore_sales[[#This Row],[Discount]]&lt;=0.2,"10-20%",TRUE,"20%+")</f>
        <v>0-5%</v>
      </c>
      <c r="W2401">
        <f>YEAR(Suoerstore_sales[[#This Row],[Order Date]])</f>
        <v>2017</v>
      </c>
      <c r="X2401" t="str">
        <f>"Q"&amp;ROUNDUP(MONTH(Suoerstore_sales[[#This Row],[Order Date]])/3,0)</f>
        <v>Q3</v>
      </c>
      <c r="Y2401">
        <f>MONTH(Suoerstore_sales[[#This Row],[Order Date]])</f>
        <v>9</v>
      </c>
    </row>
    <row r="2402" spans="1:25" x14ac:dyDescent="0.2">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t="str" cm="1">
        <f t="array" ref="V2402">_xlfn.IFS(Suoerstore_sales[[#This Row],[Discount]]&lt;=0.05,"0-5%",Suoerstore_sales[[#This Row],[Discount]]&lt;=0.1,"5-10%",Suoerstore_sales[[#This Row],[Discount]]&lt;=0.2,"10-20%",TRUE,"20%+")</f>
        <v>0-5%</v>
      </c>
      <c r="W2402">
        <f>YEAR(Suoerstore_sales[[#This Row],[Order Date]])</f>
        <v>2017</v>
      </c>
      <c r="X2402" t="str">
        <f>"Q"&amp;ROUNDUP(MONTH(Suoerstore_sales[[#This Row],[Order Date]])/3,0)</f>
        <v>Q3</v>
      </c>
      <c r="Y2402">
        <f>MONTH(Suoerstore_sales[[#This Row],[Order Date]])</f>
        <v>9</v>
      </c>
    </row>
    <row r="2403" spans="1:25" x14ac:dyDescent="0.2">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t="str" cm="1">
        <f t="array" ref="V2403">_xlfn.IFS(Suoerstore_sales[[#This Row],[Discount]]&lt;=0.05,"0-5%",Suoerstore_sales[[#This Row],[Discount]]&lt;=0.1,"5-10%",Suoerstore_sales[[#This Row],[Discount]]&lt;=0.2,"10-20%",TRUE,"20%+")</f>
        <v>0-5%</v>
      </c>
      <c r="W2403">
        <f>YEAR(Suoerstore_sales[[#This Row],[Order Date]])</f>
        <v>2017</v>
      </c>
      <c r="X2403" t="str">
        <f>"Q"&amp;ROUNDUP(MONTH(Suoerstore_sales[[#This Row],[Order Date]])/3,0)</f>
        <v>Q2</v>
      </c>
      <c r="Y2403">
        <f>MONTH(Suoerstore_sales[[#This Row],[Order Date]])</f>
        <v>4</v>
      </c>
    </row>
    <row r="2404" spans="1:25" x14ac:dyDescent="0.2">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t="str" cm="1">
        <f t="array" ref="V2404">_xlfn.IFS(Suoerstore_sales[[#This Row],[Discount]]&lt;=0.05,"0-5%",Suoerstore_sales[[#This Row],[Discount]]&lt;=0.1,"5-10%",Suoerstore_sales[[#This Row],[Discount]]&lt;=0.2,"10-20%",TRUE,"20%+")</f>
        <v>0-5%</v>
      </c>
      <c r="W2404">
        <f>YEAR(Suoerstore_sales[[#This Row],[Order Date]])</f>
        <v>2017</v>
      </c>
      <c r="X2404" t="str">
        <f>"Q"&amp;ROUNDUP(MONTH(Suoerstore_sales[[#This Row],[Order Date]])/3,0)</f>
        <v>Q2</v>
      </c>
      <c r="Y2404">
        <f>MONTH(Suoerstore_sales[[#This Row],[Order Date]])</f>
        <v>4</v>
      </c>
    </row>
    <row r="2405" spans="1:25" x14ac:dyDescent="0.2">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t="str" cm="1">
        <f t="array" ref="V2405">_xlfn.IFS(Suoerstore_sales[[#This Row],[Discount]]&lt;=0.05,"0-5%",Suoerstore_sales[[#This Row],[Discount]]&lt;=0.1,"5-10%",Suoerstore_sales[[#This Row],[Discount]]&lt;=0.2,"10-20%",TRUE,"20%+")</f>
        <v>20%+</v>
      </c>
      <c r="W2405">
        <f>YEAR(Suoerstore_sales[[#This Row],[Order Date]])</f>
        <v>2016</v>
      </c>
      <c r="X2405" t="str">
        <f>"Q"&amp;ROUNDUP(MONTH(Suoerstore_sales[[#This Row],[Order Date]])/3,0)</f>
        <v>Q3</v>
      </c>
      <c r="Y2405">
        <f>MONTH(Suoerstore_sales[[#This Row],[Order Date]])</f>
        <v>9</v>
      </c>
    </row>
    <row r="2406" spans="1:25" x14ac:dyDescent="0.2">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t="str" cm="1">
        <f t="array" ref="V2406">_xlfn.IFS(Suoerstore_sales[[#This Row],[Discount]]&lt;=0.05,"0-5%",Suoerstore_sales[[#This Row],[Discount]]&lt;=0.1,"5-10%",Suoerstore_sales[[#This Row],[Discount]]&lt;=0.2,"10-20%",TRUE,"20%+")</f>
        <v>0-5%</v>
      </c>
      <c r="W2406">
        <f>YEAR(Suoerstore_sales[[#This Row],[Order Date]])</f>
        <v>2017</v>
      </c>
      <c r="X2406" t="str">
        <f>"Q"&amp;ROUNDUP(MONTH(Suoerstore_sales[[#This Row],[Order Date]])/3,0)</f>
        <v>Q4</v>
      </c>
      <c r="Y2406">
        <f>MONTH(Suoerstore_sales[[#This Row],[Order Date]])</f>
        <v>10</v>
      </c>
    </row>
    <row r="2407" spans="1:25" x14ac:dyDescent="0.2">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t="str" cm="1">
        <f t="array" ref="V2407">_xlfn.IFS(Suoerstore_sales[[#This Row],[Discount]]&lt;=0.05,"0-5%",Suoerstore_sales[[#This Row],[Discount]]&lt;=0.1,"5-10%",Suoerstore_sales[[#This Row],[Discount]]&lt;=0.2,"10-20%",TRUE,"20%+")</f>
        <v>10-20%</v>
      </c>
      <c r="W2407">
        <f>YEAR(Suoerstore_sales[[#This Row],[Order Date]])</f>
        <v>2017</v>
      </c>
      <c r="X2407" t="str">
        <f>"Q"&amp;ROUNDUP(MONTH(Suoerstore_sales[[#This Row],[Order Date]])/3,0)</f>
        <v>Q4</v>
      </c>
      <c r="Y2407">
        <f>MONTH(Suoerstore_sales[[#This Row],[Order Date]])</f>
        <v>10</v>
      </c>
    </row>
    <row r="2408" spans="1:25" x14ac:dyDescent="0.2">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t="str" cm="1">
        <f t="array" ref="V2408">_xlfn.IFS(Suoerstore_sales[[#This Row],[Discount]]&lt;=0.05,"0-5%",Suoerstore_sales[[#This Row],[Discount]]&lt;=0.1,"5-10%",Suoerstore_sales[[#This Row],[Discount]]&lt;=0.2,"10-20%",TRUE,"20%+")</f>
        <v>10-20%</v>
      </c>
      <c r="W2408">
        <f>YEAR(Suoerstore_sales[[#This Row],[Order Date]])</f>
        <v>2017</v>
      </c>
      <c r="X2408" t="str">
        <f>"Q"&amp;ROUNDUP(MONTH(Suoerstore_sales[[#This Row],[Order Date]])/3,0)</f>
        <v>Q4</v>
      </c>
      <c r="Y2408">
        <f>MONTH(Suoerstore_sales[[#This Row],[Order Date]])</f>
        <v>10</v>
      </c>
    </row>
    <row r="2409" spans="1:25" x14ac:dyDescent="0.2">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t="str" cm="1">
        <f t="array" ref="V2409">_xlfn.IFS(Suoerstore_sales[[#This Row],[Discount]]&lt;=0.05,"0-5%",Suoerstore_sales[[#This Row],[Discount]]&lt;=0.1,"5-10%",Suoerstore_sales[[#This Row],[Discount]]&lt;=0.2,"10-20%",TRUE,"20%+")</f>
        <v>0-5%</v>
      </c>
      <c r="W2409">
        <f>YEAR(Suoerstore_sales[[#This Row],[Order Date]])</f>
        <v>2017</v>
      </c>
      <c r="X2409" t="str">
        <f>"Q"&amp;ROUNDUP(MONTH(Suoerstore_sales[[#This Row],[Order Date]])/3,0)</f>
        <v>Q1</v>
      </c>
      <c r="Y2409">
        <f>MONTH(Suoerstore_sales[[#This Row],[Order Date]])</f>
        <v>1</v>
      </c>
    </row>
    <row r="2410" spans="1:25" x14ac:dyDescent="0.2">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t="str" cm="1">
        <f t="array" ref="V2410">_xlfn.IFS(Suoerstore_sales[[#This Row],[Discount]]&lt;=0.05,"0-5%",Suoerstore_sales[[#This Row],[Discount]]&lt;=0.1,"5-10%",Suoerstore_sales[[#This Row],[Discount]]&lt;=0.2,"10-20%",TRUE,"20%+")</f>
        <v>10-20%</v>
      </c>
      <c r="W2410">
        <f>YEAR(Suoerstore_sales[[#This Row],[Order Date]])</f>
        <v>2017</v>
      </c>
      <c r="X2410" t="str">
        <f>"Q"&amp;ROUNDUP(MONTH(Suoerstore_sales[[#This Row],[Order Date]])/3,0)</f>
        <v>Q1</v>
      </c>
      <c r="Y2410">
        <f>MONTH(Suoerstore_sales[[#This Row],[Order Date]])</f>
        <v>1</v>
      </c>
    </row>
    <row r="2411" spans="1:25" x14ac:dyDescent="0.2">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t="str" cm="1">
        <f t="array" ref="V2411">_xlfn.IFS(Suoerstore_sales[[#This Row],[Discount]]&lt;=0.05,"0-5%",Suoerstore_sales[[#This Row],[Discount]]&lt;=0.1,"5-10%",Suoerstore_sales[[#This Row],[Discount]]&lt;=0.2,"10-20%",TRUE,"20%+")</f>
        <v>0-5%</v>
      </c>
      <c r="W2411">
        <f>YEAR(Suoerstore_sales[[#This Row],[Order Date]])</f>
        <v>2017</v>
      </c>
      <c r="X2411" t="str">
        <f>"Q"&amp;ROUNDUP(MONTH(Suoerstore_sales[[#This Row],[Order Date]])/3,0)</f>
        <v>Q1</v>
      </c>
      <c r="Y2411">
        <f>MONTH(Suoerstore_sales[[#This Row],[Order Date]])</f>
        <v>3</v>
      </c>
    </row>
    <row r="2412" spans="1:25" x14ac:dyDescent="0.2">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t="str" cm="1">
        <f t="array" ref="V2412">_xlfn.IFS(Suoerstore_sales[[#This Row],[Discount]]&lt;=0.05,"0-5%",Suoerstore_sales[[#This Row],[Discount]]&lt;=0.1,"5-10%",Suoerstore_sales[[#This Row],[Discount]]&lt;=0.2,"10-20%",TRUE,"20%+")</f>
        <v>10-20%</v>
      </c>
      <c r="W2412">
        <f>YEAR(Suoerstore_sales[[#This Row],[Order Date]])</f>
        <v>2014</v>
      </c>
      <c r="X2412" t="str">
        <f>"Q"&amp;ROUNDUP(MONTH(Suoerstore_sales[[#This Row],[Order Date]])/3,0)</f>
        <v>Q3</v>
      </c>
      <c r="Y2412">
        <f>MONTH(Suoerstore_sales[[#This Row],[Order Date]])</f>
        <v>8</v>
      </c>
    </row>
    <row r="2413" spans="1:25" x14ac:dyDescent="0.2">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t="str" cm="1">
        <f t="array" ref="V2413">_xlfn.IFS(Suoerstore_sales[[#This Row],[Discount]]&lt;=0.05,"0-5%",Suoerstore_sales[[#This Row],[Discount]]&lt;=0.1,"5-10%",Suoerstore_sales[[#This Row],[Discount]]&lt;=0.2,"10-20%",TRUE,"20%+")</f>
        <v>10-20%</v>
      </c>
      <c r="W2413">
        <f>YEAR(Suoerstore_sales[[#This Row],[Order Date]])</f>
        <v>2015</v>
      </c>
      <c r="X2413" t="str">
        <f>"Q"&amp;ROUNDUP(MONTH(Suoerstore_sales[[#This Row],[Order Date]])/3,0)</f>
        <v>Q2</v>
      </c>
      <c r="Y2413">
        <f>MONTH(Suoerstore_sales[[#This Row],[Order Date]])</f>
        <v>6</v>
      </c>
    </row>
    <row r="2414" spans="1:25" x14ac:dyDescent="0.2">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t="str" cm="1">
        <f t="array" ref="V2414">_xlfn.IFS(Suoerstore_sales[[#This Row],[Discount]]&lt;=0.05,"0-5%",Suoerstore_sales[[#This Row],[Discount]]&lt;=0.1,"5-10%",Suoerstore_sales[[#This Row],[Discount]]&lt;=0.2,"10-20%",TRUE,"20%+")</f>
        <v>0-5%</v>
      </c>
      <c r="W2414">
        <f>YEAR(Suoerstore_sales[[#This Row],[Order Date]])</f>
        <v>2014</v>
      </c>
      <c r="X2414" t="str">
        <f>"Q"&amp;ROUNDUP(MONTH(Suoerstore_sales[[#This Row],[Order Date]])/3,0)</f>
        <v>Q4</v>
      </c>
      <c r="Y2414">
        <f>MONTH(Suoerstore_sales[[#This Row],[Order Date]])</f>
        <v>11</v>
      </c>
    </row>
    <row r="2415" spans="1:25" x14ac:dyDescent="0.2">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t="str" cm="1">
        <f t="array" ref="V2415">_xlfn.IFS(Suoerstore_sales[[#This Row],[Discount]]&lt;=0.05,"0-5%",Suoerstore_sales[[#This Row],[Discount]]&lt;=0.1,"5-10%",Suoerstore_sales[[#This Row],[Discount]]&lt;=0.2,"10-20%",TRUE,"20%+")</f>
        <v>10-20%</v>
      </c>
      <c r="W2415">
        <f>YEAR(Suoerstore_sales[[#This Row],[Order Date]])</f>
        <v>2014</v>
      </c>
      <c r="X2415" t="str">
        <f>"Q"&amp;ROUNDUP(MONTH(Suoerstore_sales[[#This Row],[Order Date]])/3,0)</f>
        <v>Q4</v>
      </c>
      <c r="Y2415">
        <f>MONTH(Suoerstore_sales[[#This Row],[Order Date]])</f>
        <v>11</v>
      </c>
    </row>
    <row r="2416" spans="1:25" x14ac:dyDescent="0.2">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t="str" cm="1">
        <f t="array" ref="V2416">_xlfn.IFS(Suoerstore_sales[[#This Row],[Discount]]&lt;=0.05,"0-5%",Suoerstore_sales[[#This Row],[Discount]]&lt;=0.1,"5-10%",Suoerstore_sales[[#This Row],[Discount]]&lt;=0.2,"10-20%",TRUE,"20%+")</f>
        <v>0-5%</v>
      </c>
      <c r="W2416">
        <f>YEAR(Suoerstore_sales[[#This Row],[Order Date]])</f>
        <v>2016</v>
      </c>
      <c r="X2416" t="str">
        <f>"Q"&amp;ROUNDUP(MONTH(Suoerstore_sales[[#This Row],[Order Date]])/3,0)</f>
        <v>Q4</v>
      </c>
      <c r="Y2416">
        <f>MONTH(Suoerstore_sales[[#This Row],[Order Date]])</f>
        <v>12</v>
      </c>
    </row>
    <row r="2417" spans="1:25" x14ac:dyDescent="0.2">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t="str" cm="1">
        <f t="array" ref="V2417">_xlfn.IFS(Suoerstore_sales[[#This Row],[Discount]]&lt;=0.05,"0-5%",Suoerstore_sales[[#This Row],[Discount]]&lt;=0.1,"5-10%",Suoerstore_sales[[#This Row],[Discount]]&lt;=0.2,"10-20%",TRUE,"20%+")</f>
        <v>0-5%</v>
      </c>
      <c r="W2417">
        <f>YEAR(Suoerstore_sales[[#This Row],[Order Date]])</f>
        <v>2015</v>
      </c>
      <c r="X2417" t="str">
        <f>"Q"&amp;ROUNDUP(MONTH(Suoerstore_sales[[#This Row],[Order Date]])/3,0)</f>
        <v>Q3</v>
      </c>
      <c r="Y2417">
        <f>MONTH(Suoerstore_sales[[#This Row],[Order Date]])</f>
        <v>7</v>
      </c>
    </row>
    <row r="2418" spans="1:25" x14ac:dyDescent="0.2">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t="str" cm="1">
        <f t="array" ref="V2418">_xlfn.IFS(Suoerstore_sales[[#This Row],[Discount]]&lt;=0.05,"0-5%",Suoerstore_sales[[#This Row],[Discount]]&lt;=0.1,"5-10%",Suoerstore_sales[[#This Row],[Discount]]&lt;=0.2,"10-20%",TRUE,"20%+")</f>
        <v>0-5%</v>
      </c>
      <c r="W2418">
        <f>YEAR(Suoerstore_sales[[#This Row],[Order Date]])</f>
        <v>2017</v>
      </c>
      <c r="X2418" t="str">
        <f>"Q"&amp;ROUNDUP(MONTH(Suoerstore_sales[[#This Row],[Order Date]])/3,0)</f>
        <v>Q4</v>
      </c>
      <c r="Y2418">
        <f>MONTH(Suoerstore_sales[[#This Row],[Order Date]])</f>
        <v>10</v>
      </c>
    </row>
    <row r="2419" spans="1:25" x14ac:dyDescent="0.2">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t="str" cm="1">
        <f t="array" ref="V2419">_xlfn.IFS(Suoerstore_sales[[#This Row],[Discount]]&lt;=0.05,"0-5%",Suoerstore_sales[[#This Row],[Discount]]&lt;=0.1,"5-10%",Suoerstore_sales[[#This Row],[Discount]]&lt;=0.2,"10-20%",TRUE,"20%+")</f>
        <v>10-20%</v>
      </c>
      <c r="W2419">
        <f>YEAR(Suoerstore_sales[[#This Row],[Order Date]])</f>
        <v>2017</v>
      </c>
      <c r="X2419" t="str">
        <f>"Q"&amp;ROUNDUP(MONTH(Suoerstore_sales[[#This Row],[Order Date]])/3,0)</f>
        <v>Q4</v>
      </c>
      <c r="Y2419">
        <f>MONTH(Suoerstore_sales[[#This Row],[Order Date]])</f>
        <v>10</v>
      </c>
    </row>
    <row r="2420" spans="1:25" x14ac:dyDescent="0.2">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t="str" cm="1">
        <f t="array" ref="V2420">_xlfn.IFS(Suoerstore_sales[[#This Row],[Discount]]&lt;=0.05,"0-5%",Suoerstore_sales[[#This Row],[Discount]]&lt;=0.1,"5-10%",Suoerstore_sales[[#This Row],[Discount]]&lt;=0.2,"10-20%",TRUE,"20%+")</f>
        <v>10-20%</v>
      </c>
      <c r="W2420">
        <f>YEAR(Suoerstore_sales[[#This Row],[Order Date]])</f>
        <v>2016</v>
      </c>
      <c r="X2420" t="str">
        <f>"Q"&amp;ROUNDUP(MONTH(Suoerstore_sales[[#This Row],[Order Date]])/3,0)</f>
        <v>Q2</v>
      </c>
      <c r="Y2420">
        <f>MONTH(Suoerstore_sales[[#This Row],[Order Date]])</f>
        <v>5</v>
      </c>
    </row>
    <row r="2421" spans="1:25" x14ac:dyDescent="0.2">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t="str" cm="1">
        <f t="array" ref="V2421">_xlfn.IFS(Suoerstore_sales[[#This Row],[Discount]]&lt;=0.05,"0-5%",Suoerstore_sales[[#This Row],[Discount]]&lt;=0.1,"5-10%",Suoerstore_sales[[#This Row],[Discount]]&lt;=0.2,"10-20%",TRUE,"20%+")</f>
        <v>0-5%</v>
      </c>
      <c r="W2421">
        <f>YEAR(Suoerstore_sales[[#This Row],[Order Date]])</f>
        <v>2017</v>
      </c>
      <c r="X2421" t="str">
        <f>"Q"&amp;ROUNDUP(MONTH(Suoerstore_sales[[#This Row],[Order Date]])/3,0)</f>
        <v>Q4</v>
      </c>
      <c r="Y2421">
        <f>MONTH(Suoerstore_sales[[#This Row],[Order Date]])</f>
        <v>11</v>
      </c>
    </row>
    <row r="2422" spans="1:25" x14ac:dyDescent="0.2">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t="str" cm="1">
        <f t="array" ref="V2422">_xlfn.IFS(Suoerstore_sales[[#This Row],[Discount]]&lt;=0.05,"0-5%",Suoerstore_sales[[#This Row],[Discount]]&lt;=0.1,"5-10%",Suoerstore_sales[[#This Row],[Discount]]&lt;=0.2,"10-20%",TRUE,"20%+")</f>
        <v>0-5%</v>
      </c>
      <c r="W2422">
        <f>YEAR(Suoerstore_sales[[#This Row],[Order Date]])</f>
        <v>2017</v>
      </c>
      <c r="X2422" t="str">
        <f>"Q"&amp;ROUNDUP(MONTH(Suoerstore_sales[[#This Row],[Order Date]])/3,0)</f>
        <v>Q4</v>
      </c>
      <c r="Y2422">
        <f>MONTH(Suoerstore_sales[[#This Row],[Order Date]])</f>
        <v>11</v>
      </c>
    </row>
    <row r="2423" spans="1:25" x14ac:dyDescent="0.2">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t="str" cm="1">
        <f t="array" ref="V2423">_xlfn.IFS(Suoerstore_sales[[#This Row],[Discount]]&lt;=0.05,"0-5%",Suoerstore_sales[[#This Row],[Discount]]&lt;=0.1,"5-10%",Suoerstore_sales[[#This Row],[Discount]]&lt;=0.2,"10-20%",TRUE,"20%+")</f>
        <v>10-20%</v>
      </c>
      <c r="W2423">
        <f>YEAR(Suoerstore_sales[[#This Row],[Order Date]])</f>
        <v>2016</v>
      </c>
      <c r="X2423" t="str">
        <f>"Q"&amp;ROUNDUP(MONTH(Suoerstore_sales[[#This Row],[Order Date]])/3,0)</f>
        <v>Q2</v>
      </c>
      <c r="Y2423">
        <f>MONTH(Suoerstore_sales[[#This Row],[Order Date]])</f>
        <v>4</v>
      </c>
    </row>
    <row r="2424" spans="1:25" x14ac:dyDescent="0.2">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t="str" cm="1">
        <f t="array" ref="V2424">_xlfn.IFS(Suoerstore_sales[[#This Row],[Discount]]&lt;=0.05,"0-5%",Suoerstore_sales[[#This Row],[Discount]]&lt;=0.1,"5-10%",Suoerstore_sales[[#This Row],[Discount]]&lt;=0.2,"10-20%",TRUE,"20%+")</f>
        <v>10-20%</v>
      </c>
      <c r="W2424">
        <f>YEAR(Suoerstore_sales[[#This Row],[Order Date]])</f>
        <v>2016</v>
      </c>
      <c r="X2424" t="str">
        <f>"Q"&amp;ROUNDUP(MONTH(Suoerstore_sales[[#This Row],[Order Date]])/3,0)</f>
        <v>Q2</v>
      </c>
      <c r="Y2424">
        <f>MONTH(Suoerstore_sales[[#This Row],[Order Date]])</f>
        <v>4</v>
      </c>
    </row>
    <row r="2425" spans="1:25" x14ac:dyDescent="0.2">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t="str" cm="1">
        <f t="array" ref="V2425">_xlfn.IFS(Suoerstore_sales[[#This Row],[Discount]]&lt;=0.05,"0-5%",Suoerstore_sales[[#This Row],[Discount]]&lt;=0.1,"5-10%",Suoerstore_sales[[#This Row],[Discount]]&lt;=0.2,"10-20%",TRUE,"20%+")</f>
        <v>10-20%</v>
      </c>
      <c r="W2425">
        <f>YEAR(Suoerstore_sales[[#This Row],[Order Date]])</f>
        <v>2017</v>
      </c>
      <c r="X2425" t="str">
        <f>"Q"&amp;ROUNDUP(MONTH(Suoerstore_sales[[#This Row],[Order Date]])/3,0)</f>
        <v>Q4</v>
      </c>
      <c r="Y2425">
        <f>MONTH(Suoerstore_sales[[#This Row],[Order Date]])</f>
        <v>12</v>
      </c>
    </row>
    <row r="2426" spans="1:25" x14ac:dyDescent="0.2">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t="str" cm="1">
        <f t="array" ref="V2426">_xlfn.IFS(Suoerstore_sales[[#This Row],[Discount]]&lt;=0.05,"0-5%",Suoerstore_sales[[#This Row],[Discount]]&lt;=0.1,"5-10%",Suoerstore_sales[[#This Row],[Discount]]&lt;=0.2,"10-20%",TRUE,"20%+")</f>
        <v>20%+</v>
      </c>
      <c r="W2426">
        <f>YEAR(Suoerstore_sales[[#This Row],[Order Date]])</f>
        <v>2017</v>
      </c>
      <c r="X2426" t="str">
        <f>"Q"&amp;ROUNDUP(MONTH(Suoerstore_sales[[#This Row],[Order Date]])/3,0)</f>
        <v>Q4</v>
      </c>
      <c r="Y2426">
        <f>MONTH(Suoerstore_sales[[#This Row],[Order Date]])</f>
        <v>12</v>
      </c>
    </row>
    <row r="2427" spans="1:25" x14ac:dyDescent="0.2">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t="str" cm="1">
        <f t="array" ref="V2427">_xlfn.IFS(Suoerstore_sales[[#This Row],[Discount]]&lt;=0.05,"0-5%",Suoerstore_sales[[#This Row],[Discount]]&lt;=0.1,"5-10%",Suoerstore_sales[[#This Row],[Discount]]&lt;=0.2,"10-20%",TRUE,"20%+")</f>
        <v>20%+</v>
      </c>
      <c r="W2427">
        <f>YEAR(Suoerstore_sales[[#This Row],[Order Date]])</f>
        <v>2017</v>
      </c>
      <c r="X2427" t="str">
        <f>"Q"&amp;ROUNDUP(MONTH(Suoerstore_sales[[#This Row],[Order Date]])/3,0)</f>
        <v>Q4</v>
      </c>
      <c r="Y2427">
        <f>MONTH(Suoerstore_sales[[#This Row],[Order Date]])</f>
        <v>12</v>
      </c>
    </row>
    <row r="2428" spans="1:25" x14ac:dyDescent="0.2">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t="str" cm="1">
        <f t="array" ref="V2428">_xlfn.IFS(Suoerstore_sales[[#This Row],[Discount]]&lt;=0.05,"0-5%",Suoerstore_sales[[#This Row],[Discount]]&lt;=0.1,"5-10%",Suoerstore_sales[[#This Row],[Discount]]&lt;=0.2,"10-20%",TRUE,"20%+")</f>
        <v>10-20%</v>
      </c>
      <c r="W2428">
        <f>YEAR(Suoerstore_sales[[#This Row],[Order Date]])</f>
        <v>2017</v>
      </c>
      <c r="X2428" t="str">
        <f>"Q"&amp;ROUNDUP(MONTH(Suoerstore_sales[[#This Row],[Order Date]])/3,0)</f>
        <v>Q4</v>
      </c>
      <c r="Y2428">
        <f>MONTH(Suoerstore_sales[[#This Row],[Order Date]])</f>
        <v>12</v>
      </c>
    </row>
    <row r="2429" spans="1:25" x14ac:dyDescent="0.2">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t="str" cm="1">
        <f t="array" ref="V2429">_xlfn.IFS(Suoerstore_sales[[#This Row],[Discount]]&lt;=0.05,"0-5%",Suoerstore_sales[[#This Row],[Discount]]&lt;=0.1,"5-10%",Suoerstore_sales[[#This Row],[Discount]]&lt;=0.2,"10-20%",TRUE,"20%+")</f>
        <v>20%+</v>
      </c>
      <c r="W2429">
        <f>YEAR(Suoerstore_sales[[#This Row],[Order Date]])</f>
        <v>2016</v>
      </c>
      <c r="X2429" t="str">
        <f>"Q"&amp;ROUNDUP(MONTH(Suoerstore_sales[[#This Row],[Order Date]])/3,0)</f>
        <v>Q2</v>
      </c>
      <c r="Y2429">
        <f>MONTH(Suoerstore_sales[[#This Row],[Order Date]])</f>
        <v>6</v>
      </c>
    </row>
    <row r="2430" spans="1:25" x14ac:dyDescent="0.2">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t="str" cm="1">
        <f t="array" ref="V2430">_xlfn.IFS(Suoerstore_sales[[#This Row],[Discount]]&lt;=0.05,"0-5%",Suoerstore_sales[[#This Row],[Discount]]&lt;=0.1,"5-10%",Suoerstore_sales[[#This Row],[Discount]]&lt;=0.2,"10-20%",TRUE,"20%+")</f>
        <v>20%+</v>
      </c>
      <c r="W2430">
        <f>YEAR(Suoerstore_sales[[#This Row],[Order Date]])</f>
        <v>2016</v>
      </c>
      <c r="X2430" t="str">
        <f>"Q"&amp;ROUNDUP(MONTH(Suoerstore_sales[[#This Row],[Order Date]])/3,0)</f>
        <v>Q2</v>
      </c>
      <c r="Y2430">
        <f>MONTH(Suoerstore_sales[[#This Row],[Order Date]])</f>
        <v>6</v>
      </c>
    </row>
    <row r="2431" spans="1:25" x14ac:dyDescent="0.2">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t="str" cm="1">
        <f t="array" ref="V2431">_xlfn.IFS(Suoerstore_sales[[#This Row],[Discount]]&lt;=0.05,"0-5%",Suoerstore_sales[[#This Row],[Discount]]&lt;=0.1,"5-10%",Suoerstore_sales[[#This Row],[Discount]]&lt;=0.2,"10-20%",TRUE,"20%+")</f>
        <v>20%+</v>
      </c>
      <c r="W2431">
        <f>YEAR(Suoerstore_sales[[#This Row],[Order Date]])</f>
        <v>2016</v>
      </c>
      <c r="X2431" t="str">
        <f>"Q"&amp;ROUNDUP(MONTH(Suoerstore_sales[[#This Row],[Order Date]])/3,0)</f>
        <v>Q2</v>
      </c>
      <c r="Y2431">
        <f>MONTH(Suoerstore_sales[[#This Row],[Order Date]])</f>
        <v>6</v>
      </c>
    </row>
    <row r="2432" spans="1:25" x14ac:dyDescent="0.2">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t="str" cm="1">
        <f t="array" ref="V2432">_xlfn.IFS(Suoerstore_sales[[#This Row],[Discount]]&lt;=0.05,"0-5%",Suoerstore_sales[[#This Row],[Discount]]&lt;=0.1,"5-10%",Suoerstore_sales[[#This Row],[Discount]]&lt;=0.2,"10-20%",TRUE,"20%+")</f>
        <v>0-5%</v>
      </c>
      <c r="W2432">
        <f>YEAR(Suoerstore_sales[[#This Row],[Order Date]])</f>
        <v>2017</v>
      </c>
      <c r="X2432" t="str">
        <f>"Q"&amp;ROUNDUP(MONTH(Suoerstore_sales[[#This Row],[Order Date]])/3,0)</f>
        <v>Q2</v>
      </c>
      <c r="Y2432">
        <f>MONTH(Suoerstore_sales[[#This Row],[Order Date]])</f>
        <v>5</v>
      </c>
    </row>
    <row r="2433" spans="1:25" x14ac:dyDescent="0.2">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t="str" cm="1">
        <f t="array" ref="V2433">_xlfn.IFS(Suoerstore_sales[[#This Row],[Discount]]&lt;=0.05,"0-5%",Suoerstore_sales[[#This Row],[Discount]]&lt;=0.1,"5-10%",Suoerstore_sales[[#This Row],[Discount]]&lt;=0.2,"10-20%",TRUE,"20%+")</f>
        <v>0-5%</v>
      </c>
      <c r="W2433">
        <f>YEAR(Suoerstore_sales[[#This Row],[Order Date]])</f>
        <v>2017</v>
      </c>
      <c r="X2433" t="str">
        <f>"Q"&amp;ROUNDUP(MONTH(Suoerstore_sales[[#This Row],[Order Date]])/3,0)</f>
        <v>Q4</v>
      </c>
      <c r="Y2433">
        <f>MONTH(Suoerstore_sales[[#This Row],[Order Date]])</f>
        <v>12</v>
      </c>
    </row>
    <row r="2434" spans="1:25" x14ac:dyDescent="0.2">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t="str" cm="1">
        <f t="array" ref="V2434">_xlfn.IFS(Suoerstore_sales[[#This Row],[Discount]]&lt;=0.05,"0-5%",Suoerstore_sales[[#This Row],[Discount]]&lt;=0.1,"5-10%",Suoerstore_sales[[#This Row],[Discount]]&lt;=0.2,"10-20%",TRUE,"20%+")</f>
        <v>5-10%</v>
      </c>
      <c r="W2434">
        <f>YEAR(Suoerstore_sales[[#This Row],[Order Date]])</f>
        <v>2014</v>
      </c>
      <c r="X2434" t="str">
        <f>"Q"&amp;ROUNDUP(MONTH(Suoerstore_sales[[#This Row],[Order Date]])/3,0)</f>
        <v>Q1</v>
      </c>
      <c r="Y2434">
        <f>MONTH(Suoerstore_sales[[#This Row],[Order Date]])</f>
        <v>3</v>
      </c>
    </row>
    <row r="2435" spans="1:25" x14ac:dyDescent="0.2">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t="str" cm="1">
        <f t="array" ref="V2435">_xlfn.IFS(Suoerstore_sales[[#This Row],[Discount]]&lt;=0.05,"0-5%",Suoerstore_sales[[#This Row],[Discount]]&lt;=0.1,"5-10%",Suoerstore_sales[[#This Row],[Discount]]&lt;=0.2,"10-20%",TRUE,"20%+")</f>
        <v>10-20%</v>
      </c>
      <c r="W2435">
        <f>YEAR(Suoerstore_sales[[#This Row],[Order Date]])</f>
        <v>2017</v>
      </c>
      <c r="X2435" t="str">
        <f>"Q"&amp;ROUNDUP(MONTH(Suoerstore_sales[[#This Row],[Order Date]])/3,0)</f>
        <v>Q2</v>
      </c>
      <c r="Y2435">
        <f>MONTH(Suoerstore_sales[[#This Row],[Order Date]])</f>
        <v>5</v>
      </c>
    </row>
    <row r="2436" spans="1:25" x14ac:dyDescent="0.2">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t="str" cm="1">
        <f t="array" ref="V2436">_xlfn.IFS(Suoerstore_sales[[#This Row],[Discount]]&lt;=0.05,"0-5%",Suoerstore_sales[[#This Row],[Discount]]&lt;=0.1,"5-10%",Suoerstore_sales[[#This Row],[Discount]]&lt;=0.2,"10-20%",TRUE,"20%+")</f>
        <v>0-5%</v>
      </c>
      <c r="W2436">
        <f>YEAR(Suoerstore_sales[[#This Row],[Order Date]])</f>
        <v>2015</v>
      </c>
      <c r="X2436" t="str">
        <f>"Q"&amp;ROUNDUP(MONTH(Suoerstore_sales[[#This Row],[Order Date]])/3,0)</f>
        <v>Q4</v>
      </c>
      <c r="Y2436">
        <f>MONTH(Suoerstore_sales[[#This Row],[Order Date]])</f>
        <v>11</v>
      </c>
    </row>
    <row r="2437" spans="1:25" x14ac:dyDescent="0.2">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t="str" cm="1">
        <f t="array" ref="V2437">_xlfn.IFS(Suoerstore_sales[[#This Row],[Discount]]&lt;=0.05,"0-5%",Suoerstore_sales[[#This Row],[Discount]]&lt;=0.1,"5-10%",Suoerstore_sales[[#This Row],[Discount]]&lt;=0.2,"10-20%",TRUE,"20%+")</f>
        <v>0-5%</v>
      </c>
      <c r="W2437">
        <f>YEAR(Suoerstore_sales[[#This Row],[Order Date]])</f>
        <v>2015</v>
      </c>
      <c r="X2437" t="str">
        <f>"Q"&amp;ROUNDUP(MONTH(Suoerstore_sales[[#This Row],[Order Date]])/3,0)</f>
        <v>Q4</v>
      </c>
      <c r="Y2437">
        <f>MONTH(Suoerstore_sales[[#This Row],[Order Date]])</f>
        <v>11</v>
      </c>
    </row>
    <row r="2438" spans="1:25" x14ac:dyDescent="0.2">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t="str" cm="1">
        <f t="array" ref="V2438">_xlfn.IFS(Suoerstore_sales[[#This Row],[Discount]]&lt;=0.05,"0-5%",Suoerstore_sales[[#This Row],[Discount]]&lt;=0.1,"5-10%",Suoerstore_sales[[#This Row],[Discount]]&lt;=0.2,"10-20%",TRUE,"20%+")</f>
        <v>0-5%</v>
      </c>
      <c r="W2438">
        <f>YEAR(Suoerstore_sales[[#This Row],[Order Date]])</f>
        <v>2017</v>
      </c>
      <c r="X2438" t="str">
        <f>"Q"&amp;ROUNDUP(MONTH(Suoerstore_sales[[#This Row],[Order Date]])/3,0)</f>
        <v>Q3</v>
      </c>
      <c r="Y2438">
        <f>MONTH(Suoerstore_sales[[#This Row],[Order Date]])</f>
        <v>7</v>
      </c>
    </row>
    <row r="2439" spans="1:25" x14ac:dyDescent="0.2">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t="str" cm="1">
        <f t="array" ref="V2439">_xlfn.IFS(Suoerstore_sales[[#This Row],[Discount]]&lt;=0.05,"0-5%",Suoerstore_sales[[#This Row],[Discount]]&lt;=0.1,"5-10%",Suoerstore_sales[[#This Row],[Discount]]&lt;=0.2,"10-20%",TRUE,"20%+")</f>
        <v>20%+</v>
      </c>
      <c r="W2439">
        <f>YEAR(Suoerstore_sales[[#This Row],[Order Date]])</f>
        <v>2014</v>
      </c>
      <c r="X2439" t="str">
        <f>"Q"&amp;ROUNDUP(MONTH(Suoerstore_sales[[#This Row],[Order Date]])/3,0)</f>
        <v>Q4</v>
      </c>
      <c r="Y2439">
        <f>MONTH(Suoerstore_sales[[#This Row],[Order Date]])</f>
        <v>11</v>
      </c>
    </row>
    <row r="2440" spans="1:25" x14ac:dyDescent="0.2">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t="str" cm="1">
        <f t="array" ref="V2440">_xlfn.IFS(Suoerstore_sales[[#This Row],[Discount]]&lt;=0.05,"0-5%",Suoerstore_sales[[#This Row],[Discount]]&lt;=0.1,"5-10%",Suoerstore_sales[[#This Row],[Discount]]&lt;=0.2,"10-20%",TRUE,"20%+")</f>
        <v>10-20%</v>
      </c>
      <c r="W2440">
        <f>YEAR(Suoerstore_sales[[#This Row],[Order Date]])</f>
        <v>2014</v>
      </c>
      <c r="X2440" t="str">
        <f>"Q"&amp;ROUNDUP(MONTH(Suoerstore_sales[[#This Row],[Order Date]])/3,0)</f>
        <v>Q4</v>
      </c>
      <c r="Y2440">
        <f>MONTH(Suoerstore_sales[[#This Row],[Order Date]])</f>
        <v>11</v>
      </c>
    </row>
    <row r="2441" spans="1:25" x14ac:dyDescent="0.2">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t="str" cm="1">
        <f t="array" ref="V2441">_xlfn.IFS(Suoerstore_sales[[#This Row],[Discount]]&lt;=0.05,"0-5%",Suoerstore_sales[[#This Row],[Discount]]&lt;=0.1,"5-10%",Suoerstore_sales[[#This Row],[Discount]]&lt;=0.2,"10-20%",TRUE,"20%+")</f>
        <v>10-20%</v>
      </c>
      <c r="W2441">
        <f>YEAR(Suoerstore_sales[[#This Row],[Order Date]])</f>
        <v>2017</v>
      </c>
      <c r="X2441" t="str">
        <f>"Q"&amp;ROUNDUP(MONTH(Suoerstore_sales[[#This Row],[Order Date]])/3,0)</f>
        <v>Q3</v>
      </c>
      <c r="Y2441">
        <f>MONTH(Suoerstore_sales[[#This Row],[Order Date]])</f>
        <v>7</v>
      </c>
    </row>
    <row r="2442" spans="1:25" x14ac:dyDescent="0.2">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t="str" cm="1">
        <f t="array" ref="V2442">_xlfn.IFS(Suoerstore_sales[[#This Row],[Discount]]&lt;=0.05,"0-5%",Suoerstore_sales[[#This Row],[Discount]]&lt;=0.1,"5-10%",Suoerstore_sales[[#This Row],[Discount]]&lt;=0.2,"10-20%",TRUE,"20%+")</f>
        <v>0-5%</v>
      </c>
      <c r="W2442">
        <f>YEAR(Suoerstore_sales[[#This Row],[Order Date]])</f>
        <v>2016</v>
      </c>
      <c r="X2442" t="str">
        <f>"Q"&amp;ROUNDUP(MONTH(Suoerstore_sales[[#This Row],[Order Date]])/3,0)</f>
        <v>Q2</v>
      </c>
      <c r="Y2442">
        <f>MONTH(Suoerstore_sales[[#This Row],[Order Date]])</f>
        <v>5</v>
      </c>
    </row>
    <row r="2443" spans="1:25" x14ac:dyDescent="0.2">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t="str" cm="1">
        <f t="array" ref="V2443">_xlfn.IFS(Suoerstore_sales[[#This Row],[Discount]]&lt;=0.05,"0-5%",Suoerstore_sales[[#This Row],[Discount]]&lt;=0.1,"5-10%",Suoerstore_sales[[#This Row],[Discount]]&lt;=0.2,"10-20%",TRUE,"20%+")</f>
        <v>20%+</v>
      </c>
      <c r="W2443">
        <f>YEAR(Suoerstore_sales[[#This Row],[Order Date]])</f>
        <v>2016</v>
      </c>
      <c r="X2443" t="str">
        <f>"Q"&amp;ROUNDUP(MONTH(Suoerstore_sales[[#This Row],[Order Date]])/3,0)</f>
        <v>Q2</v>
      </c>
      <c r="Y2443">
        <f>MONTH(Suoerstore_sales[[#This Row],[Order Date]])</f>
        <v>5</v>
      </c>
    </row>
    <row r="2444" spans="1:25" x14ac:dyDescent="0.2">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t="str" cm="1">
        <f t="array" ref="V2444">_xlfn.IFS(Suoerstore_sales[[#This Row],[Discount]]&lt;=0.05,"0-5%",Suoerstore_sales[[#This Row],[Discount]]&lt;=0.1,"5-10%",Suoerstore_sales[[#This Row],[Discount]]&lt;=0.2,"10-20%",TRUE,"20%+")</f>
        <v>0-5%</v>
      </c>
      <c r="W2444">
        <f>YEAR(Suoerstore_sales[[#This Row],[Order Date]])</f>
        <v>2016</v>
      </c>
      <c r="X2444" t="str">
        <f>"Q"&amp;ROUNDUP(MONTH(Suoerstore_sales[[#This Row],[Order Date]])/3,0)</f>
        <v>Q2</v>
      </c>
      <c r="Y2444">
        <f>MONTH(Suoerstore_sales[[#This Row],[Order Date]])</f>
        <v>5</v>
      </c>
    </row>
    <row r="2445" spans="1:25" x14ac:dyDescent="0.2">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t="str" cm="1">
        <f t="array" ref="V2445">_xlfn.IFS(Suoerstore_sales[[#This Row],[Discount]]&lt;=0.05,"0-5%",Suoerstore_sales[[#This Row],[Discount]]&lt;=0.1,"5-10%",Suoerstore_sales[[#This Row],[Discount]]&lt;=0.2,"10-20%",TRUE,"20%+")</f>
        <v>0-5%</v>
      </c>
      <c r="W2445">
        <f>YEAR(Suoerstore_sales[[#This Row],[Order Date]])</f>
        <v>2016</v>
      </c>
      <c r="X2445" t="str">
        <f>"Q"&amp;ROUNDUP(MONTH(Suoerstore_sales[[#This Row],[Order Date]])/3,0)</f>
        <v>Q2</v>
      </c>
      <c r="Y2445">
        <f>MONTH(Suoerstore_sales[[#This Row],[Order Date]])</f>
        <v>5</v>
      </c>
    </row>
    <row r="2446" spans="1:25" x14ac:dyDescent="0.2">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t="str" cm="1">
        <f t="array" ref="V2446">_xlfn.IFS(Suoerstore_sales[[#This Row],[Discount]]&lt;=0.05,"0-5%",Suoerstore_sales[[#This Row],[Discount]]&lt;=0.1,"5-10%",Suoerstore_sales[[#This Row],[Discount]]&lt;=0.2,"10-20%",TRUE,"20%+")</f>
        <v>0-5%</v>
      </c>
      <c r="W2446">
        <f>YEAR(Suoerstore_sales[[#This Row],[Order Date]])</f>
        <v>2016</v>
      </c>
      <c r="X2446" t="str">
        <f>"Q"&amp;ROUNDUP(MONTH(Suoerstore_sales[[#This Row],[Order Date]])/3,0)</f>
        <v>Q2</v>
      </c>
      <c r="Y2446">
        <f>MONTH(Suoerstore_sales[[#This Row],[Order Date]])</f>
        <v>5</v>
      </c>
    </row>
    <row r="2447" spans="1:25" x14ac:dyDescent="0.2">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t="str" cm="1">
        <f t="array" ref="V2447">_xlfn.IFS(Suoerstore_sales[[#This Row],[Discount]]&lt;=0.05,"0-5%",Suoerstore_sales[[#This Row],[Discount]]&lt;=0.1,"5-10%",Suoerstore_sales[[#This Row],[Discount]]&lt;=0.2,"10-20%",TRUE,"20%+")</f>
        <v>0-5%</v>
      </c>
      <c r="W2447">
        <f>YEAR(Suoerstore_sales[[#This Row],[Order Date]])</f>
        <v>2016</v>
      </c>
      <c r="X2447" t="str">
        <f>"Q"&amp;ROUNDUP(MONTH(Suoerstore_sales[[#This Row],[Order Date]])/3,0)</f>
        <v>Q2</v>
      </c>
      <c r="Y2447">
        <f>MONTH(Suoerstore_sales[[#This Row],[Order Date]])</f>
        <v>5</v>
      </c>
    </row>
    <row r="2448" spans="1:25" x14ac:dyDescent="0.2">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t="str" cm="1">
        <f t="array" ref="V2448">_xlfn.IFS(Suoerstore_sales[[#This Row],[Discount]]&lt;=0.05,"0-5%",Suoerstore_sales[[#This Row],[Discount]]&lt;=0.1,"5-10%",Suoerstore_sales[[#This Row],[Discount]]&lt;=0.2,"10-20%",TRUE,"20%+")</f>
        <v>0-5%</v>
      </c>
      <c r="W2448">
        <f>YEAR(Suoerstore_sales[[#This Row],[Order Date]])</f>
        <v>2015</v>
      </c>
      <c r="X2448" t="str">
        <f>"Q"&amp;ROUNDUP(MONTH(Suoerstore_sales[[#This Row],[Order Date]])/3,0)</f>
        <v>Q3</v>
      </c>
      <c r="Y2448">
        <f>MONTH(Suoerstore_sales[[#This Row],[Order Date]])</f>
        <v>9</v>
      </c>
    </row>
    <row r="2449" spans="1:25" x14ac:dyDescent="0.2">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t="str" cm="1">
        <f t="array" ref="V2449">_xlfn.IFS(Suoerstore_sales[[#This Row],[Discount]]&lt;=0.05,"0-5%",Suoerstore_sales[[#This Row],[Discount]]&lt;=0.1,"5-10%",Suoerstore_sales[[#This Row],[Discount]]&lt;=0.2,"10-20%",TRUE,"20%+")</f>
        <v>20%+</v>
      </c>
      <c r="W2449">
        <f>YEAR(Suoerstore_sales[[#This Row],[Order Date]])</f>
        <v>2016</v>
      </c>
      <c r="X2449" t="str">
        <f>"Q"&amp;ROUNDUP(MONTH(Suoerstore_sales[[#This Row],[Order Date]])/3,0)</f>
        <v>Q4</v>
      </c>
      <c r="Y2449">
        <f>MONTH(Suoerstore_sales[[#This Row],[Order Date]])</f>
        <v>10</v>
      </c>
    </row>
    <row r="2450" spans="1:25" x14ac:dyDescent="0.2">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t="str" cm="1">
        <f t="array" ref="V2450">_xlfn.IFS(Suoerstore_sales[[#This Row],[Discount]]&lt;=0.05,"0-5%",Suoerstore_sales[[#This Row],[Discount]]&lt;=0.1,"5-10%",Suoerstore_sales[[#This Row],[Discount]]&lt;=0.2,"10-20%",TRUE,"20%+")</f>
        <v>0-5%</v>
      </c>
      <c r="W2450">
        <f>YEAR(Suoerstore_sales[[#This Row],[Order Date]])</f>
        <v>2015</v>
      </c>
      <c r="X2450" t="str">
        <f>"Q"&amp;ROUNDUP(MONTH(Suoerstore_sales[[#This Row],[Order Date]])/3,0)</f>
        <v>Q3</v>
      </c>
      <c r="Y2450">
        <f>MONTH(Suoerstore_sales[[#This Row],[Order Date]])</f>
        <v>9</v>
      </c>
    </row>
    <row r="2451" spans="1:25" x14ac:dyDescent="0.2">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t="str" cm="1">
        <f t="array" ref="V2451">_xlfn.IFS(Suoerstore_sales[[#This Row],[Discount]]&lt;=0.05,"0-5%",Suoerstore_sales[[#This Row],[Discount]]&lt;=0.1,"5-10%",Suoerstore_sales[[#This Row],[Discount]]&lt;=0.2,"10-20%",TRUE,"20%+")</f>
        <v>10-20%</v>
      </c>
      <c r="W2451">
        <f>YEAR(Suoerstore_sales[[#This Row],[Order Date]])</f>
        <v>2016</v>
      </c>
      <c r="X2451" t="str">
        <f>"Q"&amp;ROUNDUP(MONTH(Suoerstore_sales[[#This Row],[Order Date]])/3,0)</f>
        <v>Q4</v>
      </c>
      <c r="Y2451">
        <f>MONTH(Suoerstore_sales[[#This Row],[Order Date]])</f>
        <v>11</v>
      </c>
    </row>
    <row r="2452" spans="1:25" x14ac:dyDescent="0.2">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t="str" cm="1">
        <f t="array" ref="V2452">_xlfn.IFS(Suoerstore_sales[[#This Row],[Discount]]&lt;=0.05,"0-5%",Suoerstore_sales[[#This Row],[Discount]]&lt;=0.1,"5-10%",Suoerstore_sales[[#This Row],[Discount]]&lt;=0.2,"10-20%",TRUE,"20%+")</f>
        <v>0-5%</v>
      </c>
      <c r="W2452">
        <f>YEAR(Suoerstore_sales[[#This Row],[Order Date]])</f>
        <v>2017</v>
      </c>
      <c r="X2452" t="str">
        <f>"Q"&amp;ROUNDUP(MONTH(Suoerstore_sales[[#This Row],[Order Date]])/3,0)</f>
        <v>Q1</v>
      </c>
      <c r="Y2452">
        <f>MONTH(Suoerstore_sales[[#This Row],[Order Date]])</f>
        <v>3</v>
      </c>
    </row>
    <row r="2453" spans="1:25" x14ac:dyDescent="0.2">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t="str" cm="1">
        <f t="array" ref="V2453">_xlfn.IFS(Suoerstore_sales[[#This Row],[Discount]]&lt;=0.05,"0-5%",Suoerstore_sales[[#This Row],[Discount]]&lt;=0.1,"5-10%",Suoerstore_sales[[#This Row],[Discount]]&lt;=0.2,"10-20%",TRUE,"20%+")</f>
        <v>0-5%</v>
      </c>
      <c r="W2453">
        <f>YEAR(Suoerstore_sales[[#This Row],[Order Date]])</f>
        <v>2017</v>
      </c>
      <c r="X2453" t="str">
        <f>"Q"&amp;ROUNDUP(MONTH(Suoerstore_sales[[#This Row],[Order Date]])/3,0)</f>
        <v>Q1</v>
      </c>
      <c r="Y2453">
        <f>MONTH(Suoerstore_sales[[#This Row],[Order Date]])</f>
        <v>3</v>
      </c>
    </row>
    <row r="2454" spans="1:25" x14ac:dyDescent="0.2">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t="str" cm="1">
        <f t="array" ref="V2454">_xlfn.IFS(Suoerstore_sales[[#This Row],[Discount]]&lt;=0.05,"0-5%",Suoerstore_sales[[#This Row],[Discount]]&lt;=0.1,"5-10%",Suoerstore_sales[[#This Row],[Discount]]&lt;=0.2,"10-20%",TRUE,"20%+")</f>
        <v>10-20%</v>
      </c>
      <c r="W2454">
        <f>YEAR(Suoerstore_sales[[#This Row],[Order Date]])</f>
        <v>2017</v>
      </c>
      <c r="X2454" t="str">
        <f>"Q"&amp;ROUNDUP(MONTH(Suoerstore_sales[[#This Row],[Order Date]])/3,0)</f>
        <v>Q1</v>
      </c>
      <c r="Y2454">
        <f>MONTH(Suoerstore_sales[[#This Row],[Order Date]])</f>
        <v>3</v>
      </c>
    </row>
    <row r="2455" spans="1:25" x14ac:dyDescent="0.2">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t="str" cm="1">
        <f t="array" ref="V2455">_xlfn.IFS(Suoerstore_sales[[#This Row],[Discount]]&lt;=0.05,"0-5%",Suoerstore_sales[[#This Row],[Discount]]&lt;=0.1,"5-10%",Suoerstore_sales[[#This Row],[Discount]]&lt;=0.2,"10-20%",TRUE,"20%+")</f>
        <v>0-5%</v>
      </c>
      <c r="W2455">
        <f>YEAR(Suoerstore_sales[[#This Row],[Order Date]])</f>
        <v>2017</v>
      </c>
      <c r="X2455" t="str">
        <f>"Q"&amp;ROUNDUP(MONTH(Suoerstore_sales[[#This Row],[Order Date]])/3,0)</f>
        <v>Q1</v>
      </c>
      <c r="Y2455">
        <f>MONTH(Suoerstore_sales[[#This Row],[Order Date]])</f>
        <v>3</v>
      </c>
    </row>
    <row r="2456" spans="1:25" x14ac:dyDescent="0.2">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t="str" cm="1">
        <f t="array" ref="V2456">_xlfn.IFS(Suoerstore_sales[[#This Row],[Discount]]&lt;=0.05,"0-5%",Suoerstore_sales[[#This Row],[Discount]]&lt;=0.1,"5-10%",Suoerstore_sales[[#This Row],[Discount]]&lt;=0.2,"10-20%",TRUE,"20%+")</f>
        <v>0-5%</v>
      </c>
      <c r="W2456">
        <f>YEAR(Suoerstore_sales[[#This Row],[Order Date]])</f>
        <v>2017</v>
      </c>
      <c r="X2456" t="str">
        <f>"Q"&amp;ROUNDUP(MONTH(Suoerstore_sales[[#This Row],[Order Date]])/3,0)</f>
        <v>Q1</v>
      </c>
      <c r="Y2456">
        <f>MONTH(Suoerstore_sales[[#This Row],[Order Date]])</f>
        <v>3</v>
      </c>
    </row>
    <row r="2457" spans="1:25" x14ac:dyDescent="0.2">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t="str" cm="1">
        <f t="array" ref="V2457">_xlfn.IFS(Suoerstore_sales[[#This Row],[Discount]]&lt;=0.05,"0-5%",Suoerstore_sales[[#This Row],[Discount]]&lt;=0.1,"5-10%",Suoerstore_sales[[#This Row],[Discount]]&lt;=0.2,"10-20%",TRUE,"20%+")</f>
        <v>0-5%</v>
      </c>
      <c r="W2457">
        <f>YEAR(Suoerstore_sales[[#This Row],[Order Date]])</f>
        <v>2017</v>
      </c>
      <c r="X2457" t="str">
        <f>"Q"&amp;ROUNDUP(MONTH(Suoerstore_sales[[#This Row],[Order Date]])/3,0)</f>
        <v>Q1</v>
      </c>
      <c r="Y2457">
        <f>MONTH(Suoerstore_sales[[#This Row],[Order Date]])</f>
        <v>3</v>
      </c>
    </row>
    <row r="2458" spans="1:25" x14ac:dyDescent="0.2">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t="str" cm="1">
        <f t="array" ref="V2458">_xlfn.IFS(Suoerstore_sales[[#This Row],[Discount]]&lt;=0.05,"0-5%",Suoerstore_sales[[#This Row],[Discount]]&lt;=0.1,"5-10%",Suoerstore_sales[[#This Row],[Discount]]&lt;=0.2,"10-20%",TRUE,"20%+")</f>
        <v>0-5%</v>
      </c>
      <c r="W2458">
        <f>YEAR(Suoerstore_sales[[#This Row],[Order Date]])</f>
        <v>2017</v>
      </c>
      <c r="X2458" t="str">
        <f>"Q"&amp;ROUNDUP(MONTH(Suoerstore_sales[[#This Row],[Order Date]])/3,0)</f>
        <v>Q1</v>
      </c>
      <c r="Y2458">
        <f>MONTH(Suoerstore_sales[[#This Row],[Order Date]])</f>
        <v>3</v>
      </c>
    </row>
    <row r="2459" spans="1:25" x14ac:dyDescent="0.2">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t="str" cm="1">
        <f t="array" ref="V2459">_xlfn.IFS(Suoerstore_sales[[#This Row],[Discount]]&lt;=0.05,"0-5%",Suoerstore_sales[[#This Row],[Discount]]&lt;=0.1,"5-10%",Suoerstore_sales[[#This Row],[Discount]]&lt;=0.2,"10-20%",TRUE,"20%+")</f>
        <v>0-5%</v>
      </c>
      <c r="W2459">
        <f>YEAR(Suoerstore_sales[[#This Row],[Order Date]])</f>
        <v>2017</v>
      </c>
      <c r="X2459" t="str">
        <f>"Q"&amp;ROUNDUP(MONTH(Suoerstore_sales[[#This Row],[Order Date]])/3,0)</f>
        <v>Q1</v>
      </c>
      <c r="Y2459">
        <f>MONTH(Suoerstore_sales[[#This Row],[Order Date]])</f>
        <v>3</v>
      </c>
    </row>
    <row r="2460" spans="1:25" x14ac:dyDescent="0.2">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t="str" cm="1">
        <f t="array" ref="V2460">_xlfn.IFS(Suoerstore_sales[[#This Row],[Discount]]&lt;=0.05,"0-5%",Suoerstore_sales[[#This Row],[Discount]]&lt;=0.1,"5-10%",Suoerstore_sales[[#This Row],[Discount]]&lt;=0.2,"10-20%",TRUE,"20%+")</f>
        <v>0-5%</v>
      </c>
      <c r="W2460">
        <f>YEAR(Suoerstore_sales[[#This Row],[Order Date]])</f>
        <v>2017</v>
      </c>
      <c r="X2460" t="str">
        <f>"Q"&amp;ROUNDUP(MONTH(Suoerstore_sales[[#This Row],[Order Date]])/3,0)</f>
        <v>Q1</v>
      </c>
      <c r="Y2460">
        <f>MONTH(Suoerstore_sales[[#This Row],[Order Date]])</f>
        <v>3</v>
      </c>
    </row>
    <row r="2461" spans="1:25" x14ac:dyDescent="0.2">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t="str" cm="1">
        <f t="array" ref="V2461">_xlfn.IFS(Suoerstore_sales[[#This Row],[Discount]]&lt;=0.05,"0-5%",Suoerstore_sales[[#This Row],[Discount]]&lt;=0.1,"5-10%",Suoerstore_sales[[#This Row],[Discount]]&lt;=0.2,"10-20%",TRUE,"20%+")</f>
        <v>0-5%</v>
      </c>
      <c r="W2461">
        <f>YEAR(Suoerstore_sales[[#This Row],[Order Date]])</f>
        <v>2017</v>
      </c>
      <c r="X2461" t="str">
        <f>"Q"&amp;ROUNDUP(MONTH(Suoerstore_sales[[#This Row],[Order Date]])/3,0)</f>
        <v>Q3</v>
      </c>
      <c r="Y2461">
        <f>MONTH(Suoerstore_sales[[#This Row],[Order Date]])</f>
        <v>8</v>
      </c>
    </row>
    <row r="2462" spans="1:25" x14ac:dyDescent="0.2">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t="str" cm="1">
        <f t="array" ref="V2462">_xlfn.IFS(Suoerstore_sales[[#This Row],[Discount]]&lt;=0.05,"0-5%",Suoerstore_sales[[#This Row],[Discount]]&lt;=0.1,"5-10%",Suoerstore_sales[[#This Row],[Discount]]&lt;=0.2,"10-20%",TRUE,"20%+")</f>
        <v>0-5%</v>
      </c>
      <c r="W2462">
        <f>YEAR(Suoerstore_sales[[#This Row],[Order Date]])</f>
        <v>2015</v>
      </c>
      <c r="X2462" t="str">
        <f>"Q"&amp;ROUNDUP(MONTH(Suoerstore_sales[[#This Row],[Order Date]])/3,0)</f>
        <v>Q3</v>
      </c>
      <c r="Y2462">
        <f>MONTH(Suoerstore_sales[[#This Row],[Order Date]])</f>
        <v>7</v>
      </c>
    </row>
    <row r="2463" spans="1:25" x14ac:dyDescent="0.2">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t="str" cm="1">
        <f t="array" ref="V2463">_xlfn.IFS(Suoerstore_sales[[#This Row],[Discount]]&lt;=0.05,"0-5%",Suoerstore_sales[[#This Row],[Discount]]&lt;=0.1,"5-10%",Suoerstore_sales[[#This Row],[Discount]]&lt;=0.2,"10-20%",TRUE,"20%+")</f>
        <v>10-20%</v>
      </c>
      <c r="W2463">
        <f>YEAR(Suoerstore_sales[[#This Row],[Order Date]])</f>
        <v>2015</v>
      </c>
      <c r="X2463" t="str">
        <f>"Q"&amp;ROUNDUP(MONTH(Suoerstore_sales[[#This Row],[Order Date]])/3,0)</f>
        <v>Q3</v>
      </c>
      <c r="Y2463">
        <f>MONTH(Suoerstore_sales[[#This Row],[Order Date]])</f>
        <v>7</v>
      </c>
    </row>
    <row r="2464" spans="1:25" x14ac:dyDescent="0.2">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t="str" cm="1">
        <f t="array" ref="V2464">_xlfn.IFS(Suoerstore_sales[[#This Row],[Discount]]&lt;=0.05,"0-5%",Suoerstore_sales[[#This Row],[Discount]]&lt;=0.1,"5-10%",Suoerstore_sales[[#This Row],[Discount]]&lt;=0.2,"10-20%",TRUE,"20%+")</f>
        <v>10-20%</v>
      </c>
      <c r="W2464">
        <f>YEAR(Suoerstore_sales[[#This Row],[Order Date]])</f>
        <v>2017</v>
      </c>
      <c r="X2464" t="str">
        <f>"Q"&amp;ROUNDUP(MONTH(Suoerstore_sales[[#This Row],[Order Date]])/3,0)</f>
        <v>Q4</v>
      </c>
      <c r="Y2464">
        <f>MONTH(Suoerstore_sales[[#This Row],[Order Date]])</f>
        <v>12</v>
      </c>
    </row>
    <row r="2465" spans="1:25" x14ac:dyDescent="0.2">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t="str" cm="1">
        <f t="array" ref="V2465">_xlfn.IFS(Suoerstore_sales[[#This Row],[Discount]]&lt;=0.05,"0-5%",Suoerstore_sales[[#This Row],[Discount]]&lt;=0.1,"5-10%",Suoerstore_sales[[#This Row],[Discount]]&lt;=0.2,"10-20%",TRUE,"20%+")</f>
        <v>10-20%</v>
      </c>
      <c r="W2465">
        <f>YEAR(Suoerstore_sales[[#This Row],[Order Date]])</f>
        <v>2017</v>
      </c>
      <c r="X2465" t="str">
        <f>"Q"&amp;ROUNDUP(MONTH(Suoerstore_sales[[#This Row],[Order Date]])/3,0)</f>
        <v>Q4</v>
      </c>
      <c r="Y2465">
        <f>MONTH(Suoerstore_sales[[#This Row],[Order Date]])</f>
        <v>12</v>
      </c>
    </row>
    <row r="2466" spans="1:25" x14ac:dyDescent="0.2">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t="str" cm="1">
        <f t="array" ref="V2466">_xlfn.IFS(Suoerstore_sales[[#This Row],[Discount]]&lt;=0.05,"0-5%",Suoerstore_sales[[#This Row],[Discount]]&lt;=0.1,"5-10%",Suoerstore_sales[[#This Row],[Discount]]&lt;=0.2,"10-20%",TRUE,"20%+")</f>
        <v>0-5%</v>
      </c>
      <c r="W2466">
        <f>YEAR(Suoerstore_sales[[#This Row],[Order Date]])</f>
        <v>2017</v>
      </c>
      <c r="X2466" t="str">
        <f>"Q"&amp;ROUNDUP(MONTH(Suoerstore_sales[[#This Row],[Order Date]])/3,0)</f>
        <v>Q4</v>
      </c>
      <c r="Y2466">
        <f>MONTH(Suoerstore_sales[[#This Row],[Order Date]])</f>
        <v>12</v>
      </c>
    </row>
    <row r="2467" spans="1:25" x14ac:dyDescent="0.2">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t="str" cm="1">
        <f t="array" ref="V2467">_xlfn.IFS(Suoerstore_sales[[#This Row],[Discount]]&lt;=0.05,"0-5%",Suoerstore_sales[[#This Row],[Discount]]&lt;=0.1,"5-10%",Suoerstore_sales[[#This Row],[Discount]]&lt;=0.2,"10-20%",TRUE,"20%+")</f>
        <v>0-5%</v>
      </c>
      <c r="W2467">
        <f>YEAR(Suoerstore_sales[[#This Row],[Order Date]])</f>
        <v>2017</v>
      </c>
      <c r="X2467" t="str">
        <f>"Q"&amp;ROUNDUP(MONTH(Suoerstore_sales[[#This Row],[Order Date]])/3,0)</f>
        <v>Q4</v>
      </c>
      <c r="Y2467">
        <f>MONTH(Suoerstore_sales[[#This Row],[Order Date]])</f>
        <v>12</v>
      </c>
    </row>
    <row r="2468" spans="1:25" x14ac:dyDescent="0.2">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t="str" cm="1">
        <f t="array" ref="V2468">_xlfn.IFS(Suoerstore_sales[[#This Row],[Discount]]&lt;=0.05,"0-5%",Suoerstore_sales[[#This Row],[Discount]]&lt;=0.1,"5-10%",Suoerstore_sales[[#This Row],[Discount]]&lt;=0.2,"10-20%",TRUE,"20%+")</f>
        <v>0-5%</v>
      </c>
      <c r="W2468">
        <f>YEAR(Suoerstore_sales[[#This Row],[Order Date]])</f>
        <v>2017</v>
      </c>
      <c r="X2468" t="str">
        <f>"Q"&amp;ROUNDUP(MONTH(Suoerstore_sales[[#This Row],[Order Date]])/3,0)</f>
        <v>Q2</v>
      </c>
      <c r="Y2468">
        <f>MONTH(Suoerstore_sales[[#This Row],[Order Date]])</f>
        <v>5</v>
      </c>
    </row>
    <row r="2469" spans="1:25" x14ac:dyDescent="0.2">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t="str" cm="1">
        <f t="array" ref="V2469">_xlfn.IFS(Suoerstore_sales[[#This Row],[Discount]]&lt;=0.05,"0-5%",Suoerstore_sales[[#This Row],[Discount]]&lt;=0.1,"5-10%",Suoerstore_sales[[#This Row],[Discount]]&lt;=0.2,"10-20%",TRUE,"20%+")</f>
        <v>0-5%</v>
      </c>
      <c r="W2469">
        <f>YEAR(Suoerstore_sales[[#This Row],[Order Date]])</f>
        <v>2017</v>
      </c>
      <c r="X2469" t="str">
        <f>"Q"&amp;ROUNDUP(MONTH(Suoerstore_sales[[#This Row],[Order Date]])/3,0)</f>
        <v>Q2</v>
      </c>
      <c r="Y2469">
        <f>MONTH(Suoerstore_sales[[#This Row],[Order Date]])</f>
        <v>5</v>
      </c>
    </row>
    <row r="2470" spans="1:25" x14ac:dyDescent="0.2">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t="str" cm="1">
        <f t="array" ref="V2470">_xlfn.IFS(Suoerstore_sales[[#This Row],[Discount]]&lt;=0.05,"0-5%",Suoerstore_sales[[#This Row],[Discount]]&lt;=0.1,"5-10%",Suoerstore_sales[[#This Row],[Discount]]&lt;=0.2,"10-20%",TRUE,"20%+")</f>
        <v>0-5%</v>
      </c>
      <c r="W2470">
        <f>YEAR(Suoerstore_sales[[#This Row],[Order Date]])</f>
        <v>2017</v>
      </c>
      <c r="X2470" t="str">
        <f>"Q"&amp;ROUNDUP(MONTH(Suoerstore_sales[[#This Row],[Order Date]])/3,0)</f>
        <v>Q2</v>
      </c>
      <c r="Y2470">
        <f>MONTH(Suoerstore_sales[[#This Row],[Order Date]])</f>
        <v>5</v>
      </c>
    </row>
    <row r="2471" spans="1:25" x14ac:dyDescent="0.2">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t="str" cm="1">
        <f t="array" ref="V2471">_xlfn.IFS(Suoerstore_sales[[#This Row],[Discount]]&lt;=0.05,"0-5%",Suoerstore_sales[[#This Row],[Discount]]&lt;=0.1,"5-10%",Suoerstore_sales[[#This Row],[Discount]]&lt;=0.2,"10-20%",TRUE,"20%+")</f>
        <v>0-5%</v>
      </c>
      <c r="W2471">
        <f>YEAR(Suoerstore_sales[[#This Row],[Order Date]])</f>
        <v>2017</v>
      </c>
      <c r="X2471" t="str">
        <f>"Q"&amp;ROUNDUP(MONTH(Suoerstore_sales[[#This Row],[Order Date]])/3,0)</f>
        <v>Q2</v>
      </c>
      <c r="Y2471">
        <f>MONTH(Suoerstore_sales[[#This Row],[Order Date]])</f>
        <v>5</v>
      </c>
    </row>
    <row r="2472" spans="1:25" x14ac:dyDescent="0.2">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t="str" cm="1">
        <f t="array" ref="V2472">_xlfn.IFS(Suoerstore_sales[[#This Row],[Discount]]&lt;=0.05,"0-5%",Suoerstore_sales[[#This Row],[Discount]]&lt;=0.1,"5-10%",Suoerstore_sales[[#This Row],[Discount]]&lt;=0.2,"10-20%",TRUE,"20%+")</f>
        <v>10-20%</v>
      </c>
      <c r="W2472">
        <f>YEAR(Suoerstore_sales[[#This Row],[Order Date]])</f>
        <v>2016</v>
      </c>
      <c r="X2472" t="str">
        <f>"Q"&amp;ROUNDUP(MONTH(Suoerstore_sales[[#This Row],[Order Date]])/3,0)</f>
        <v>Q1</v>
      </c>
      <c r="Y2472">
        <f>MONTH(Suoerstore_sales[[#This Row],[Order Date]])</f>
        <v>1</v>
      </c>
    </row>
    <row r="2473" spans="1:25" x14ac:dyDescent="0.2">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t="str" cm="1">
        <f t="array" ref="V2473">_xlfn.IFS(Suoerstore_sales[[#This Row],[Discount]]&lt;=0.05,"0-5%",Suoerstore_sales[[#This Row],[Discount]]&lt;=0.1,"5-10%",Suoerstore_sales[[#This Row],[Discount]]&lt;=0.2,"10-20%",TRUE,"20%+")</f>
        <v>10-20%</v>
      </c>
      <c r="W2473">
        <f>YEAR(Suoerstore_sales[[#This Row],[Order Date]])</f>
        <v>2016</v>
      </c>
      <c r="X2473" t="str">
        <f>"Q"&amp;ROUNDUP(MONTH(Suoerstore_sales[[#This Row],[Order Date]])/3,0)</f>
        <v>Q1</v>
      </c>
      <c r="Y2473">
        <f>MONTH(Suoerstore_sales[[#This Row],[Order Date]])</f>
        <v>1</v>
      </c>
    </row>
    <row r="2474" spans="1:25" x14ac:dyDescent="0.2">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t="str" cm="1">
        <f t="array" ref="V2474">_xlfn.IFS(Suoerstore_sales[[#This Row],[Discount]]&lt;=0.05,"0-5%",Suoerstore_sales[[#This Row],[Discount]]&lt;=0.1,"5-10%",Suoerstore_sales[[#This Row],[Discount]]&lt;=0.2,"10-20%",TRUE,"20%+")</f>
        <v>10-20%</v>
      </c>
      <c r="W2474">
        <f>YEAR(Suoerstore_sales[[#This Row],[Order Date]])</f>
        <v>2016</v>
      </c>
      <c r="X2474" t="str">
        <f>"Q"&amp;ROUNDUP(MONTH(Suoerstore_sales[[#This Row],[Order Date]])/3,0)</f>
        <v>Q1</v>
      </c>
      <c r="Y2474">
        <f>MONTH(Suoerstore_sales[[#This Row],[Order Date]])</f>
        <v>1</v>
      </c>
    </row>
    <row r="2475" spans="1:25" x14ac:dyDescent="0.2">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t="str" cm="1">
        <f t="array" ref="V2475">_xlfn.IFS(Suoerstore_sales[[#This Row],[Discount]]&lt;=0.05,"0-5%",Suoerstore_sales[[#This Row],[Discount]]&lt;=0.1,"5-10%",Suoerstore_sales[[#This Row],[Discount]]&lt;=0.2,"10-20%",TRUE,"20%+")</f>
        <v>10-20%</v>
      </c>
      <c r="W2475">
        <f>YEAR(Suoerstore_sales[[#This Row],[Order Date]])</f>
        <v>2016</v>
      </c>
      <c r="X2475" t="str">
        <f>"Q"&amp;ROUNDUP(MONTH(Suoerstore_sales[[#This Row],[Order Date]])/3,0)</f>
        <v>Q4</v>
      </c>
      <c r="Y2475">
        <f>MONTH(Suoerstore_sales[[#This Row],[Order Date]])</f>
        <v>11</v>
      </c>
    </row>
    <row r="2476" spans="1:25" x14ac:dyDescent="0.2">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t="str" cm="1">
        <f t="array" ref="V2476">_xlfn.IFS(Suoerstore_sales[[#This Row],[Discount]]&lt;=0.05,"0-5%",Suoerstore_sales[[#This Row],[Discount]]&lt;=0.1,"5-10%",Suoerstore_sales[[#This Row],[Discount]]&lt;=0.2,"10-20%",TRUE,"20%+")</f>
        <v>0-5%</v>
      </c>
      <c r="W2476">
        <f>YEAR(Suoerstore_sales[[#This Row],[Order Date]])</f>
        <v>2016</v>
      </c>
      <c r="X2476" t="str">
        <f>"Q"&amp;ROUNDUP(MONTH(Suoerstore_sales[[#This Row],[Order Date]])/3,0)</f>
        <v>Q4</v>
      </c>
      <c r="Y2476">
        <f>MONTH(Suoerstore_sales[[#This Row],[Order Date]])</f>
        <v>11</v>
      </c>
    </row>
    <row r="2477" spans="1:25" x14ac:dyDescent="0.2">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t="str" cm="1">
        <f t="array" ref="V2477">_xlfn.IFS(Suoerstore_sales[[#This Row],[Discount]]&lt;=0.05,"0-5%",Suoerstore_sales[[#This Row],[Discount]]&lt;=0.1,"5-10%",Suoerstore_sales[[#This Row],[Discount]]&lt;=0.2,"10-20%",TRUE,"20%+")</f>
        <v>0-5%</v>
      </c>
      <c r="W2477">
        <f>YEAR(Suoerstore_sales[[#This Row],[Order Date]])</f>
        <v>2016</v>
      </c>
      <c r="X2477" t="str">
        <f>"Q"&amp;ROUNDUP(MONTH(Suoerstore_sales[[#This Row],[Order Date]])/3,0)</f>
        <v>Q4</v>
      </c>
      <c r="Y2477">
        <f>MONTH(Suoerstore_sales[[#This Row],[Order Date]])</f>
        <v>11</v>
      </c>
    </row>
    <row r="2478" spans="1:25" x14ac:dyDescent="0.2">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t="str" cm="1">
        <f t="array" ref="V2478">_xlfn.IFS(Suoerstore_sales[[#This Row],[Discount]]&lt;=0.05,"0-5%",Suoerstore_sales[[#This Row],[Discount]]&lt;=0.1,"5-10%",Suoerstore_sales[[#This Row],[Discount]]&lt;=0.2,"10-20%",TRUE,"20%+")</f>
        <v>0-5%</v>
      </c>
      <c r="W2478">
        <f>YEAR(Suoerstore_sales[[#This Row],[Order Date]])</f>
        <v>2016</v>
      </c>
      <c r="X2478" t="str">
        <f>"Q"&amp;ROUNDUP(MONTH(Suoerstore_sales[[#This Row],[Order Date]])/3,0)</f>
        <v>Q4</v>
      </c>
      <c r="Y2478">
        <f>MONTH(Suoerstore_sales[[#This Row],[Order Date]])</f>
        <v>11</v>
      </c>
    </row>
    <row r="2479" spans="1:25" x14ac:dyDescent="0.2">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t="str" cm="1">
        <f t="array" ref="V2479">_xlfn.IFS(Suoerstore_sales[[#This Row],[Discount]]&lt;=0.05,"0-5%",Suoerstore_sales[[#This Row],[Discount]]&lt;=0.1,"5-10%",Suoerstore_sales[[#This Row],[Discount]]&lt;=0.2,"10-20%",TRUE,"20%+")</f>
        <v>10-20%</v>
      </c>
      <c r="W2479">
        <f>YEAR(Suoerstore_sales[[#This Row],[Order Date]])</f>
        <v>2017</v>
      </c>
      <c r="X2479" t="str">
        <f>"Q"&amp;ROUNDUP(MONTH(Suoerstore_sales[[#This Row],[Order Date]])/3,0)</f>
        <v>Q3</v>
      </c>
      <c r="Y2479">
        <f>MONTH(Suoerstore_sales[[#This Row],[Order Date]])</f>
        <v>9</v>
      </c>
    </row>
    <row r="2480" spans="1:25" x14ac:dyDescent="0.2">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t="str" cm="1">
        <f t="array" ref="V2480">_xlfn.IFS(Suoerstore_sales[[#This Row],[Discount]]&lt;=0.05,"0-5%",Suoerstore_sales[[#This Row],[Discount]]&lt;=0.1,"5-10%",Suoerstore_sales[[#This Row],[Discount]]&lt;=0.2,"10-20%",TRUE,"20%+")</f>
        <v>0-5%</v>
      </c>
      <c r="W2480">
        <f>YEAR(Suoerstore_sales[[#This Row],[Order Date]])</f>
        <v>2014</v>
      </c>
      <c r="X2480" t="str">
        <f>"Q"&amp;ROUNDUP(MONTH(Suoerstore_sales[[#This Row],[Order Date]])/3,0)</f>
        <v>Q3</v>
      </c>
      <c r="Y2480">
        <f>MONTH(Suoerstore_sales[[#This Row],[Order Date]])</f>
        <v>9</v>
      </c>
    </row>
    <row r="2481" spans="1:25" x14ac:dyDescent="0.2">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t="str" cm="1">
        <f t="array" ref="V2481">_xlfn.IFS(Suoerstore_sales[[#This Row],[Discount]]&lt;=0.05,"0-5%",Suoerstore_sales[[#This Row],[Discount]]&lt;=0.1,"5-10%",Suoerstore_sales[[#This Row],[Discount]]&lt;=0.2,"10-20%",TRUE,"20%+")</f>
        <v>10-20%</v>
      </c>
      <c r="W2481">
        <f>YEAR(Suoerstore_sales[[#This Row],[Order Date]])</f>
        <v>2017</v>
      </c>
      <c r="X2481" t="str">
        <f>"Q"&amp;ROUNDUP(MONTH(Suoerstore_sales[[#This Row],[Order Date]])/3,0)</f>
        <v>Q2</v>
      </c>
      <c r="Y2481">
        <f>MONTH(Suoerstore_sales[[#This Row],[Order Date]])</f>
        <v>6</v>
      </c>
    </row>
    <row r="2482" spans="1:25" x14ac:dyDescent="0.2">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t="str" cm="1">
        <f t="array" ref="V2482">_xlfn.IFS(Suoerstore_sales[[#This Row],[Discount]]&lt;=0.05,"0-5%",Suoerstore_sales[[#This Row],[Discount]]&lt;=0.1,"5-10%",Suoerstore_sales[[#This Row],[Discount]]&lt;=0.2,"10-20%",TRUE,"20%+")</f>
        <v>10-20%</v>
      </c>
      <c r="W2482">
        <f>YEAR(Suoerstore_sales[[#This Row],[Order Date]])</f>
        <v>2017</v>
      </c>
      <c r="X2482" t="str">
        <f>"Q"&amp;ROUNDUP(MONTH(Suoerstore_sales[[#This Row],[Order Date]])/3,0)</f>
        <v>Q2</v>
      </c>
      <c r="Y2482">
        <f>MONTH(Suoerstore_sales[[#This Row],[Order Date]])</f>
        <v>6</v>
      </c>
    </row>
    <row r="2483" spans="1:25" x14ac:dyDescent="0.2">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t="str" cm="1">
        <f t="array" ref="V2483">_xlfn.IFS(Suoerstore_sales[[#This Row],[Discount]]&lt;=0.05,"0-5%",Suoerstore_sales[[#This Row],[Discount]]&lt;=0.1,"5-10%",Suoerstore_sales[[#This Row],[Discount]]&lt;=0.2,"10-20%",TRUE,"20%+")</f>
        <v>0-5%</v>
      </c>
      <c r="W2483">
        <f>YEAR(Suoerstore_sales[[#This Row],[Order Date]])</f>
        <v>2017</v>
      </c>
      <c r="X2483" t="str">
        <f>"Q"&amp;ROUNDUP(MONTH(Suoerstore_sales[[#This Row],[Order Date]])/3,0)</f>
        <v>Q4</v>
      </c>
      <c r="Y2483">
        <f>MONTH(Suoerstore_sales[[#This Row],[Order Date]])</f>
        <v>12</v>
      </c>
    </row>
    <row r="2484" spans="1:25" x14ac:dyDescent="0.2">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t="str" cm="1">
        <f t="array" ref="V2484">_xlfn.IFS(Suoerstore_sales[[#This Row],[Discount]]&lt;=0.05,"0-5%",Suoerstore_sales[[#This Row],[Discount]]&lt;=0.1,"5-10%",Suoerstore_sales[[#This Row],[Discount]]&lt;=0.2,"10-20%",TRUE,"20%+")</f>
        <v>10-20%</v>
      </c>
      <c r="W2484">
        <f>YEAR(Suoerstore_sales[[#This Row],[Order Date]])</f>
        <v>2017</v>
      </c>
      <c r="X2484" t="str">
        <f>"Q"&amp;ROUNDUP(MONTH(Suoerstore_sales[[#This Row],[Order Date]])/3,0)</f>
        <v>Q3</v>
      </c>
      <c r="Y2484">
        <f>MONTH(Suoerstore_sales[[#This Row],[Order Date]])</f>
        <v>8</v>
      </c>
    </row>
    <row r="2485" spans="1:25" x14ac:dyDescent="0.2">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t="str" cm="1">
        <f t="array" ref="V2485">_xlfn.IFS(Suoerstore_sales[[#This Row],[Discount]]&lt;=0.05,"0-5%",Suoerstore_sales[[#This Row],[Discount]]&lt;=0.1,"5-10%",Suoerstore_sales[[#This Row],[Discount]]&lt;=0.2,"10-20%",TRUE,"20%+")</f>
        <v>0-5%</v>
      </c>
      <c r="W2485">
        <f>YEAR(Suoerstore_sales[[#This Row],[Order Date]])</f>
        <v>2017</v>
      </c>
      <c r="X2485" t="str">
        <f>"Q"&amp;ROUNDUP(MONTH(Suoerstore_sales[[#This Row],[Order Date]])/3,0)</f>
        <v>Q3</v>
      </c>
      <c r="Y2485">
        <f>MONTH(Suoerstore_sales[[#This Row],[Order Date]])</f>
        <v>8</v>
      </c>
    </row>
    <row r="2486" spans="1:25" x14ac:dyDescent="0.2">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t="str" cm="1">
        <f t="array" ref="V2486">_xlfn.IFS(Suoerstore_sales[[#This Row],[Discount]]&lt;=0.05,"0-5%",Suoerstore_sales[[#This Row],[Discount]]&lt;=0.1,"5-10%",Suoerstore_sales[[#This Row],[Discount]]&lt;=0.2,"10-20%",TRUE,"20%+")</f>
        <v>10-20%</v>
      </c>
      <c r="W2486">
        <f>YEAR(Suoerstore_sales[[#This Row],[Order Date]])</f>
        <v>2017</v>
      </c>
      <c r="X2486" t="str">
        <f>"Q"&amp;ROUNDUP(MONTH(Suoerstore_sales[[#This Row],[Order Date]])/3,0)</f>
        <v>Q3</v>
      </c>
      <c r="Y2486">
        <f>MONTH(Suoerstore_sales[[#This Row],[Order Date]])</f>
        <v>8</v>
      </c>
    </row>
    <row r="2487" spans="1:25" x14ac:dyDescent="0.2">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t="str" cm="1">
        <f t="array" ref="V2487">_xlfn.IFS(Suoerstore_sales[[#This Row],[Discount]]&lt;=0.05,"0-5%",Suoerstore_sales[[#This Row],[Discount]]&lt;=0.1,"5-10%",Suoerstore_sales[[#This Row],[Discount]]&lt;=0.2,"10-20%",TRUE,"20%+")</f>
        <v>0-5%</v>
      </c>
      <c r="W2487">
        <f>YEAR(Suoerstore_sales[[#This Row],[Order Date]])</f>
        <v>2017</v>
      </c>
      <c r="X2487" t="str">
        <f>"Q"&amp;ROUNDUP(MONTH(Suoerstore_sales[[#This Row],[Order Date]])/3,0)</f>
        <v>Q3</v>
      </c>
      <c r="Y2487">
        <f>MONTH(Suoerstore_sales[[#This Row],[Order Date]])</f>
        <v>8</v>
      </c>
    </row>
    <row r="2488" spans="1:25" x14ac:dyDescent="0.2">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t="str" cm="1">
        <f t="array" ref="V2488">_xlfn.IFS(Suoerstore_sales[[#This Row],[Discount]]&lt;=0.05,"0-5%",Suoerstore_sales[[#This Row],[Discount]]&lt;=0.1,"5-10%",Suoerstore_sales[[#This Row],[Discount]]&lt;=0.2,"10-20%",TRUE,"20%+")</f>
        <v>0-5%</v>
      </c>
      <c r="W2488">
        <f>YEAR(Suoerstore_sales[[#This Row],[Order Date]])</f>
        <v>2015</v>
      </c>
      <c r="X2488" t="str">
        <f>"Q"&amp;ROUNDUP(MONTH(Suoerstore_sales[[#This Row],[Order Date]])/3,0)</f>
        <v>Q1</v>
      </c>
      <c r="Y2488">
        <f>MONTH(Suoerstore_sales[[#This Row],[Order Date]])</f>
        <v>1</v>
      </c>
    </row>
    <row r="2489" spans="1:25" x14ac:dyDescent="0.2">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t="str" cm="1">
        <f t="array" ref="V2489">_xlfn.IFS(Suoerstore_sales[[#This Row],[Discount]]&lt;=0.05,"0-5%",Suoerstore_sales[[#This Row],[Discount]]&lt;=0.1,"5-10%",Suoerstore_sales[[#This Row],[Discount]]&lt;=0.2,"10-20%",TRUE,"20%+")</f>
        <v>0-5%</v>
      </c>
      <c r="W2489">
        <f>YEAR(Suoerstore_sales[[#This Row],[Order Date]])</f>
        <v>2015</v>
      </c>
      <c r="X2489" t="str">
        <f>"Q"&amp;ROUNDUP(MONTH(Suoerstore_sales[[#This Row],[Order Date]])/3,0)</f>
        <v>Q1</v>
      </c>
      <c r="Y2489">
        <f>MONTH(Suoerstore_sales[[#This Row],[Order Date]])</f>
        <v>1</v>
      </c>
    </row>
    <row r="2490" spans="1:25" x14ac:dyDescent="0.2">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t="str" cm="1">
        <f t="array" ref="V2490">_xlfn.IFS(Suoerstore_sales[[#This Row],[Discount]]&lt;=0.05,"0-5%",Suoerstore_sales[[#This Row],[Discount]]&lt;=0.1,"5-10%",Suoerstore_sales[[#This Row],[Discount]]&lt;=0.2,"10-20%",TRUE,"20%+")</f>
        <v>0-5%</v>
      </c>
      <c r="W2490">
        <f>YEAR(Suoerstore_sales[[#This Row],[Order Date]])</f>
        <v>2015</v>
      </c>
      <c r="X2490" t="str">
        <f>"Q"&amp;ROUNDUP(MONTH(Suoerstore_sales[[#This Row],[Order Date]])/3,0)</f>
        <v>Q1</v>
      </c>
      <c r="Y2490">
        <f>MONTH(Suoerstore_sales[[#This Row],[Order Date]])</f>
        <v>1</v>
      </c>
    </row>
    <row r="2491" spans="1:25" x14ac:dyDescent="0.2">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t="str" cm="1">
        <f t="array" ref="V2491">_xlfn.IFS(Suoerstore_sales[[#This Row],[Discount]]&lt;=0.05,"0-5%",Suoerstore_sales[[#This Row],[Discount]]&lt;=0.1,"5-10%",Suoerstore_sales[[#This Row],[Discount]]&lt;=0.2,"10-20%",TRUE,"20%+")</f>
        <v>0-5%</v>
      </c>
      <c r="W2491">
        <f>YEAR(Suoerstore_sales[[#This Row],[Order Date]])</f>
        <v>2015</v>
      </c>
      <c r="X2491" t="str">
        <f>"Q"&amp;ROUNDUP(MONTH(Suoerstore_sales[[#This Row],[Order Date]])/3,0)</f>
        <v>Q4</v>
      </c>
      <c r="Y2491">
        <f>MONTH(Suoerstore_sales[[#This Row],[Order Date]])</f>
        <v>10</v>
      </c>
    </row>
    <row r="2492" spans="1:25" x14ac:dyDescent="0.2">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t="str" cm="1">
        <f t="array" ref="V2492">_xlfn.IFS(Suoerstore_sales[[#This Row],[Discount]]&lt;=0.05,"0-5%",Suoerstore_sales[[#This Row],[Discount]]&lt;=0.1,"5-10%",Suoerstore_sales[[#This Row],[Discount]]&lt;=0.2,"10-20%",TRUE,"20%+")</f>
        <v>0-5%</v>
      </c>
      <c r="W2492">
        <f>YEAR(Suoerstore_sales[[#This Row],[Order Date]])</f>
        <v>2015</v>
      </c>
      <c r="X2492" t="str">
        <f>"Q"&amp;ROUNDUP(MONTH(Suoerstore_sales[[#This Row],[Order Date]])/3,0)</f>
        <v>Q4</v>
      </c>
      <c r="Y2492">
        <f>MONTH(Suoerstore_sales[[#This Row],[Order Date]])</f>
        <v>10</v>
      </c>
    </row>
    <row r="2493" spans="1:25" x14ac:dyDescent="0.2">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t="str" cm="1">
        <f t="array" ref="V2493">_xlfn.IFS(Suoerstore_sales[[#This Row],[Discount]]&lt;=0.05,"0-5%",Suoerstore_sales[[#This Row],[Discount]]&lt;=0.1,"5-10%",Suoerstore_sales[[#This Row],[Discount]]&lt;=0.2,"10-20%",TRUE,"20%+")</f>
        <v>0-5%</v>
      </c>
      <c r="W2493">
        <f>YEAR(Suoerstore_sales[[#This Row],[Order Date]])</f>
        <v>2014</v>
      </c>
      <c r="X2493" t="str">
        <f>"Q"&amp;ROUNDUP(MONTH(Suoerstore_sales[[#This Row],[Order Date]])/3,0)</f>
        <v>Q4</v>
      </c>
      <c r="Y2493">
        <f>MONTH(Suoerstore_sales[[#This Row],[Order Date]])</f>
        <v>12</v>
      </c>
    </row>
    <row r="2494" spans="1:25" x14ac:dyDescent="0.2">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t="str" cm="1">
        <f t="array" ref="V2494">_xlfn.IFS(Suoerstore_sales[[#This Row],[Discount]]&lt;=0.05,"0-5%",Suoerstore_sales[[#This Row],[Discount]]&lt;=0.1,"5-10%",Suoerstore_sales[[#This Row],[Discount]]&lt;=0.2,"10-20%",TRUE,"20%+")</f>
        <v>0-5%</v>
      </c>
      <c r="W2494">
        <f>YEAR(Suoerstore_sales[[#This Row],[Order Date]])</f>
        <v>2014</v>
      </c>
      <c r="X2494" t="str">
        <f>"Q"&amp;ROUNDUP(MONTH(Suoerstore_sales[[#This Row],[Order Date]])/3,0)</f>
        <v>Q4</v>
      </c>
      <c r="Y2494">
        <f>MONTH(Suoerstore_sales[[#This Row],[Order Date]])</f>
        <v>11</v>
      </c>
    </row>
    <row r="2495" spans="1:25" x14ac:dyDescent="0.2">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t="str" cm="1">
        <f t="array" ref="V2495">_xlfn.IFS(Suoerstore_sales[[#This Row],[Discount]]&lt;=0.05,"0-5%",Suoerstore_sales[[#This Row],[Discount]]&lt;=0.1,"5-10%",Suoerstore_sales[[#This Row],[Discount]]&lt;=0.2,"10-20%",TRUE,"20%+")</f>
        <v>20%+</v>
      </c>
      <c r="W2495">
        <f>YEAR(Suoerstore_sales[[#This Row],[Order Date]])</f>
        <v>2016</v>
      </c>
      <c r="X2495" t="str">
        <f>"Q"&amp;ROUNDUP(MONTH(Suoerstore_sales[[#This Row],[Order Date]])/3,0)</f>
        <v>Q3</v>
      </c>
      <c r="Y2495">
        <f>MONTH(Suoerstore_sales[[#This Row],[Order Date]])</f>
        <v>9</v>
      </c>
    </row>
    <row r="2496" spans="1:25" x14ac:dyDescent="0.2">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t="str" cm="1">
        <f t="array" ref="V2496">_xlfn.IFS(Suoerstore_sales[[#This Row],[Discount]]&lt;=0.05,"0-5%",Suoerstore_sales[[#This Row],[Discount]]&lt;=0.1,"5-10%",Suoerstore_sales[[#This Row],[Discount]]&lt;=0.2,"10-20%",TRUE,"20%+")</f>
        <v>10-20%</v>
      </c>
      <c r="W2496">
        <f>YEAR(Suoerstore_sales[[#This Row],[Order Date]])</f>
        <v>2016</v>
      </c>
      <c r="X2496" t="str">
        <f>"Q"&amp;ROUNDUP(MONTH(Suoerstore_sales[[#This Row],[Order Date]])/3,0)</f>
        <v>Q3</v>
      </c>
      <c r="Y2496">
        <f>MONTH(Suoerstore_sales[[#This Row],[Order Date]])</f>
        <v>9</v>
      </c>
    </row>
    <row r="2497" spans="1:25" x14ac:dyDescent="0.2">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t="str" cm="1">
        <f t="array" ref="V2497">_xlfn.IFS(Suoerstore_sales[[#This Row],[Discount]]&lt;=0.05,"0-5%",Suoerstore_sales[[#This Row],[Discount]]&lt;=0.1,"5-10%",Suoerstore_sales[[#This Row],[Discount]]&lt;=0.2,"10-20%",TRUE,"20%+")</f>
        <v>0-5%</v>
      </c>
      <c r="W2497">
        <f>YEAR(Suoerstore_sales[[#This Row],[Order Date]])</f>
        <v>2014</v>
      </c>
      <c r="X2497" t="str">
        <f>"Q"&amp;ROUNDUP(MONTH(Suoerstore_sales[[#This Row],[Order Date]])/3,0)</f>
        <v>Q2</v>
      </c>
      <c r="Y2497">
        <f>MONTH(Suoerstore_sales[[#This Row],[Order Date]])</f>
        <v>6</v>
      </c>
    </row>
    <row r="2498" spans="1:25" x14ac:dyDescent="0.2">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t="str" cm="1">
        <f t="array" ref="V2498">_xlfn.IFS(Suoerstore_sales[[#This Row],[Discount]]&lt;=0.05,"0-5%",Suoerstore_sales[[#This Row],[Discount]]&lt;=0.1,"5-10%",Suoerstore_sales[[#This Row],[Discount]]&lt;=0.2,"10-20%",TRUE,"20%+")</f>
        <v>0-5%</v>
      </c>
      <c r="W2498">
        <f>YEAR(Suoerstore_sales[[#This Row],[Order Date]])</f>
        <v>2015</v>
      </c>
      <c r="X2498" t="str">
        <f>"Q"&amp;ROUNDUP(MONTH(Suoerstore_sales[[#This Row],[Order Date]])/3,0)</f>
        <v>Q3</v>
      </c>
      <c r="Y2498">
        <f>MONTH(Suoerstore_sales[[#This Row],[Order Date]])</f>
        <v>9</v>
      </c>
    </row>
    <row r="2499" spans="1:25" x14ac:dyDescent="0.2">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t="str" cm="1">
        <f t="array" ref="V2499">_xlfn.IFS(Suoerstore_sales[[#This Row],[Discount]]&lt;=0.05,"0-5%",Suoerstore_sales[[#This Row],[Discount]]&lt;=0.1,"5-10%",Suoerstore_sales[[#This Row],[Discount]]&lt;=0.2,"10-20%",TRUE,"20%+")</f>
        <v>0-5%</v>
      </c>
      <c r="W2499">
        <f>YEAR(Suoerstore_sales[[#This Row],[Order Date]])</f>
        <v>2015</v>
      </c>
      <c r="X2499" t="str">
        <f>"Q"&amp;ROUNDUP(MONTH(Suoerstore_sales[[#This Row],[Order Date]])/3,0)</f>
        <v>Q3</v>
      </c>
      <c r="Y2499">
        <f>MONTH(Suoerstore_sales[[#This Row],[Order Date]])</f>
        <v>9</v>
      </c>
    </row>
    <row r="2500" spans="1:25" x14ac:dyDescent="0.2">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t="str" cm="1">
        <f t="array" ref="V2500">_xlfn.IFS(Suoerstore_sales[[#This Row],[Discount]]&lt;=0.05,"0-5%",Suoerstore_sales[[#This Row],[Discount]]&lt;=0.1,"5-10%",Suoerstore_sales[[#This Row],[Discount]]&lt;=0.2,"10-20%",TRUE,"20%+")</f>
        <v>10-20%</v>
      </c>
      <c r="W2500">
        <f>YEAR(Suoerstore_sales[[#This Row],[Order Date]])</f>
        <v>2016</v>
      </c>
      <c r="X2500" t="str">
        <f>"Q"&amp;ROUNDUP(MONTH(Suoerstore_sales[[#This Row],[Order Date]])/3,0)</f>
        <v>Q2</v>
      </c>
      <c r="Y2500">
        <f>MONTH(Suoerstore_sales[[#This Row],[Order Date]])</f>
        <v>5</v>
      </c>
    </row>
    <row r="2501" spans="1:25" x14ac:dyDescent="0.2">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t="str" cm="1">
        <f t="array" ref="V2501">_xlfn.IFS(Suoerstore_sales[[#This Row],[Discount]]&lt;=0.05,"0-5%",Suoerstore_sales[[#This Row],[Discount]]&lt;=0.1,"5-10%",Suoerstore_sales[[#This Row],[Discount]]&lt;=0.2,"10-20%",TRUE,"20%+")</f>
        <v>10-20%</v>
      </c>
      <c r="W2501">
        <f>YEAR(Suoerstore_sales[[#This Row],[Order Date]])</f>
        <v>2017</v>
      </c>
      <c r="X2501" t="str">
        <f>"Q"&amp;ROUNDUP(MONTH(Suoerstore_sales[[#This Row],[Order Date]])/3,0)</f>
        <v>Q2</v>
      </c>
      <c r="Y2501">
        <f>MONTH(Suoerstore_sales[[#This Row],[Order Date]])</f>
        <v>6</v>
      </c>
    </row>
    <row r="2502" spans="1:25" x14ac:dyDescent="0.2">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t="str" cm="1">
        <f t="array" ref="V2502">_xlfn.IFS(Suoerstore_sales[[#This Row],[Discount]]&lt;=0.05,"0-5%",Suoerstore_sales[[#This Row],[Discount]]&lt;=0.1,"5-10%",Suoerstore_sales[[#This Row],[Discount]]&lt;=0.2,"10-20%",TRUE,"20%+")</f>
        <v>10-20%</v>
      </c>
      <c r="W2502">
        <f>YEAR(Suoerstore_sales[[#This Row],[Order Date]])</f>
        <v>2017</v>
      </c>
      <c r="X2502" t="str">
        <f>"Q"&amp;ROUNDUP(MONTH(Suoerstore_sales[[#This Row],[Order Date]])/3,0)</f>
        <v>Q2</v>
      </c>
      <c r="Y2502">
        <f>MONTH(Suoerstore_sales[[#This Row],[Order Date]])</f>
        <v>6</v>
      </c>
    </row>
    <row r="2503" spans="1:25" x14ac:dyDescent="0.2">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t="str" cm="1">
        <f t="array" ref="V2503">_xlfn.IFS(Suoerstore_sales[[#This Row],[Discount]]&lt;=0.05,"0-5%",Suoerstore_sales[[#This Row],[Discount]]&lt;=0.1,"5-10%",Suoerstore_sales[[#This Row],[Discount]]&lt;=0.2,"10-20%",TRUE,"20%+")</f>
        <v>20%+</v>
      </c>
      <c r="W2503">
        <f>YEAR(Suoerstore_sales[[#This Row],[Order Date]])</f>
        <v>2017</v>
      </c>
      <c r="X2503" t="str">
        <f>"Q"&amp;ROUNDUP(MONTH(Suoerstore_sales[[#This Row],[Order Date]])/3,0)</f>
        <v>Q2</v>
      </c>
      <c r="Y2503">
        <f>MONTH(Suoerstore_sales[[#This Row],[Order Date]])</f>
        <v>6</v>
      </c>
    </row>
    <row r="2504" spans="1:25" x14ac:dyDescent="0.2">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t="str" cm="1">
        <f t="array" ref="V2504">_xlfn.IFS(Suoerstore_sales[[#This Row],[Discount]]&lt;=0.05,"0-5%",Suoerstore_sales[[#This Row],[Discount]]&lt;=0.1,"5-10%",Suoerstore_sales[[#This Row],[Discount]]&lt;=0.2,"10-20%",TRUE,"20%+")</f>
        <v>20%+</v>
      </c>
      <c r="W2504">
        <f>YEAR(Suoerstore_sales[[#This Row],[Order Date]])</f>
        <v>2017</v>
      </c>
      <c r="X2504" t="str">
        <f>"Q"&amp;ROUNDUP(MONTH(Suoerstore_sales[[#This Row],[Order Date]])/3,0)</f>
        <v>Q2</v>
      </c>
      <c r="Y2504">
        <f>MONTH(Suoerstore_sales[[#This Row],[Order Date]])</f>
        <v>6</v>
      </c>
    </row>
    <row r="2505" spans="1:25" x14ac:dyDescent="0.2">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t="str" cm="1">
        <f t="array" ref="V2505">_xlfn.IFS(Suoerstore_sales[[#This Row],[Discount]]&lt;=0.05,"0-5%",Suoerstore_sales[[#This Row],[Discount]]&lt;=0.1,"5-10%",Suoerstore_sales[[#This Row],[Discount]]&lt;=0.2,"10-20%",TRUE,"20%+")</f>
        <v>0-5%</v>
      </c>
      <c r="W2505">
        <f>YEAR(Suoerstore_sales[[#This Row],[Order Date]])</f>
        <v>2016</v>
      </c>
      <c r="X2505" t="str">
        <f>"Q"&amp;ROUNDUP(MONTH(Suoerstore_sales[[#This Row],[Order Date]])/3,0)</f>
        <v>Q4</v>
      </c>
      <c r="Y2505">
        <f>MONTH(Suoerstore_sales[[#This Row],[Order Date]])</f>
        <v>11</v>
      </c>
    </row>
    <row r="2506" spans="1:25" x14ac:dyDescent="0.2">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t="str" cm="1">
        <f t="array" ref="V2506">_xlfn.IFS(Suoerstore_sales[[#This Row],[Discount]]&lt;=0.05,"0-5%",Suoerstore_sales[[#This Row],[Discount]]&lt;=0.1,"5-10%",Suoerstore_sales[[#This Row],[Discount]]&lt;=0.2,"10-20%",TRUE,"20%+")</f>
        <v>0-5%</v>
      </c>
      <c r="W2506">
        <f>YEAR(Suoerstore_sales[[#This Row],[Order Date]])</f>
        <v>2014</v>
      </c>
      <c r="X2506" t="str">
        <f>"Q"&amp;ROUNDUP(MONTH(Suoerstore_sales[[#This Row],[Order Date]])/3,0)</f>
        <v>Q3</v>
      </c>
      <c r="Y2506">
        <f>MONTH(Suoerstore_sales[[#This Row],[Order Date]])</f>
        <v>7</v>
      </c>
    </row>
    <row r="2507" spans="1:25" x14ac:dyDescent="0.2">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t="str" cm="1">
        <f t="array" ref="V2507">_xlfn.IFS(Suoerstore_sales[[#This Row],[Discount]]&lt;=0.05,"0-5%",Suoerstore_sales[[#This Row],[Discount]]&lt;=0.1,"5-10%",Suoerstore_sales[[#This Row],[Discount]]&lt;=0.2,"10-20%",TRUE,"20%+")</f>
        <v>0-5%</v>
      </c>
      <c r="W2507">
        <f>YEAR(Suoerstore_sales[[#This Row],[Order Date]])</f>
        <v>2014</v>
      </c>
      <c r="X2507" t="str">
        <f>"Q"&amp;ROUNDUP(MONTH(Suoerstore_sales[[#This Row],[Order Date]])/3,0)</f>
        <v>Q3</v>
      </c>
      <c r="Y2507">
        <f>MONTH(Suoerstore_sales[[#This Row],[Order Date]])</f>
        <v>7</v>
      </c>
    </row>
    <row r="2508" spans="1:25" x14ac:dyDescent="0.2">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t="str" cm="1">
        <f t="array" ref="V2508">_xlfn.IFS(Suoerstore_sales[[#This Row],[Discount]]&lt;=0.05,"0-5%",Suoerstore_sales[[#This Row],[Discount]]&lt;=0.1,"5-10%",Suoerstore_sales[[#This Row],[Discount]]&lt;=0.2,"10-20%",TRUE,"20%+")</f>
        <v>0-5%</v>
      </c>
      <c r="W2508">
        <f>YEAR(Suoerstore_sales[[#This Row],[Order Date]])</f>
        <v>2014</v>
      </c>
      <c r="X2508" t="str">
        <f>"Q"&amp;ROUNDUP(MONTH(Suoerstore_sales[[#This Row],[Order Date]])/3,0)</f>
        <v>Q3</v>
      </c>
      <c r="Y2508">
        <f>MONTH(Suoerstore_sales[[#This Row],[Order Date]])</f>
        <v>7</v>
      </c>
    </row>
    <row r="2509" spans="1:25" x14ac:dyDescent="0.2">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t="str" cm="1">
        <f t="array" ref="V2509">_xlfn.IFS(Suoerstore_sales[[#This Row],[Discount]]&lt;=0.05,"0-5%",Suoerstore_sales[[#This Row],[Discount]]&lt;=0.1,"5-10%",Suoerstore_sales[[#This Row],[Discount]]&lt;=0.2,"10-20%",TRUE,"20%+")</f>
        <v>20%+</v>
      </c>
      <c r="W2509">
        <f>YEAR(Suoerstore_sales[[#This Row],[Order Date]])</f>
        <v>2015</v>
      </c>
      <c r="X2509" t="str">
        <f>"Q"&amp;ROUNDUP(MONTH(Suoerstore_sales[[#This Row],[Order Date]])/3,0)</f>
        <v>Q3</v>
      </c>
      <c r="Y2509">
        <f>MONTH(Suoerstore_sales[[#This Row],[Order Date]])</f>
        <v>7</v>
      </c>
    </row>
    <row r="2510" spans="1:25" x14ac:dyDescent="0.2">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t="str" cm="1">
        <f t="array" ref="V2510">_xlfn.IFS(Suoerstore_sales[[#This Row],[Discount]]&lt;=0.05,"0-5%",Suoerstore_sales[[#This Row],[Discount]]&lt;=0.1,"5-10%",Suoerstore_sales[[#This Row],[Discount]]&lt;=0.2,"10-20%",TRUE,"20%+")</f>
        <v>10-20%</v>
      </c>
      <c r="W2510">
        <f>YEAR(Suoerstore_sales[[#This Row],[Order Date]])</f>
        <v>2017</v>
      </c>
      <c r="X2510" t="str">
        <f>"Q"&amp;ROUNDUP(MONTH(Suoerstore_sales[[#This Row],[Order Date]])/3,0)</f>
        <v>Q1</v>
      </c>
      <c r="Y2510">
        <f>MONTH(Suoerstore_sales[[#This Row],[Order Date]])</f>
        <v>3</v>
      </c>
    </row>
    <row r="2511" spans="1:25" x14ac:dyDescent="0.2">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t="str" cm="1">
        <f t="array" ref="V2511">_xlfn.IFS(Suoerstore_sales[[#This Row],[Discount]]&lt;=0.05,"0-5%",Suoerstore_sales[[#This Row],[Discount]]&lt;=0.1,"5-10%",Suoerstore_sales[[#This Row],[Discount]]&lt;=0.2,"10-20%",TRUE,"20%+")</f>
        <v>0-5%</v>
      </c>
      <c r="W2511">
        <f>YEAR(Suoerstore_sales[[#This Row],[Order Date]])</f>
        <v>2017</v>
      </c>
      <c r="X2511" t="str">
        <f>"Q"&amp;ROUNDUP(MONTH(Suoerstore_sales[[#This Row],[Order Date]])/3,0)</f>
        <v>Q1</v>
      </c>
      <c r="Y2511">
        <f>MONTH(Suoerstore_sales[[#This Row],[Order Date]])</f>
        <v>3</v>
      </c>
    </row>
    <row r="2512" spans="1:25" x14ac:dyDescent="0.2">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t="str" cm="1">
        <f t="array" ref="V2512">_xlfn.IFS(Suoerstore_sales[[#This Row],[Discount]]&lt;=0.05,"0-5%",Suoerstore_sales[[#This Row],[Discount]]&lt;=0.1,"5-10%",Suoerstore_sales[[#This Row],[Discount]]&lt;=0.2,"10-20%",TRUE,"20%+")</f>
        <v>0-5%</v>
      </c>
      <c r="W2512">
        <f>YEAR(Suoerstore_sales[[#This Row],[Order Date]])</f>
        <v>2016</v>
      </c>
      <c r="X2512" t="str">
        <f>"Q"&amp;ROUNDUP(MONTH(Suoerstore_sales[[#This Row],[Order Date]])/3,0)</f>
        <v>Q4</v>
      </c>
      <c r="Y2512">
        <f>MONTH(Suoerstore_sales[[#This Row],[Order Date]])</f>
        <v>11</v>
      </c>
    </row>
    <row r="2513" spans="1:25" x14ac:dyDescent="0.2">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t="str" cm="1">
        <f t="array" ref="V2513">_xlfn.IFS(Suoerstore_sales[[#This Row],[Discount]]&lt;=0.05,"0-5%",Suoerstore_sales[[#This Row],[Discount]]&lt;=0.1,"5-10%",Suoerstore_sales[[#This Row],[Discount]]&lt;=0.2,"10-20%",TRUE,"20%+")</f>
        <v>0-5%</v>
      </c>
      <c r="W2513">
        <f>YEAR(Suoerstore_sales[[#This Row],[Order Date]])</f>
        <v>2015</v>
      </c>
      <c r="X2513" t="str">
        <f>"Q"&amp;ROUNDUP(MONTH(Suoerstore_sales[[#This Row],[Order Date]])/3,0)</f>
        <v>Q2</v>
      </c>
      <c r="Y2513">
        <f>MONTH(Suoerstore_sales[[#This Row],[Order Date]])</f>
        <v>4</v>
      </c>
    </row>
    <row r="2514" spans="1:25" x14ac:dyDescent="0.2">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t="str" cm="1">
        <f t="array" ref="V2514">_xlfn.IFS(Suoerstore_sales[[#This Row],[Discount]]&lt;=0.05,"0-5%",Suoerstore_sales[[#This Row],[Discount]]&lt;=0.1,"5-10%",Suoerstore_sales[[#This Row],[Discount]]&lt;=0.2,"10-20%",TRUE,"20%+")</f>
        <v>20%+</v>
      </c>
      <c r="W2514">
        <f>YEAR(Suoerstore_sales[[#This Row],[Order Date]])</f>
        <v>2017</v>
      </c>
      <c r="X2514" t="str">
        <f>"Q"&amp;ROUNDUP(MONTH(Suoerstore_sales[[#This Row],[Order Date]])/3,0)</f>
        <v>Q4</v>
      </c>
      <c r="Y2514">
        <f>MONTH(Suoerstore_sales[[#This Row],[Order Date]])</f>
        <v>12</v>
      </c>
    </row>
    <row r="2515" spans="1:25" x14ac:dyDescent="0.2">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t="str" cm="1">
        <f t="array" ref="V2515">_xlfn.IFS(Suoerstore_sales[[#This Row],[Discount]]&lt;=0.05,"0-5%",Suoerstore_sales[[#This Row],[Discount]]&lt;=0.1,"5-10%",Suoerstore_sales[[#This Row],[Discount]]&lt;=0.2,"10-20%",TRUE,"20%+")</f>
        <v>10-20%</v>
      </c>
      <c r="W2515">
        <f>YEAR(Suoerstore_sales[[#This Row],[Order Date]])</f>
        <v>2016</v>
      </c>
      <c r="X2515" t="str">
        <f>"Q"&amp;ROUNDUP(MONTH(Suoerstore_sales[[#This Row],[Order Date]])/3,0)</f>
        <v>Q4</v>
      </c>
      <c r="Y2515">
        <f>MONTH(Suoerstore_sales[[#This Row],[Order Date]])</f>
        <v>11</v>
      </c>
    </row>
    <row r="2516" spans="1:25" x14ac:dyDescent="0.2">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t="str" cm="1">
        <f t="array" ref="V2516">_xlfn.IFS(Suoerstore_sales[[#This Row],[Discount]]&lt;=0.05,"0-5%",Suoerstore_sales[[#This Row],[Discount]]&lt;=0.1,"5-10%",Suoerstore_sales[[#This Row],[Discount]]&lt;=0.2,"10-20%",TRUE,"20%+")</f>
        <v>20%+</v>
      </c>
      <c r="W2516">
        <f>YEAR(Suoerstore_sales[[#This Row],[Order Date]])</f>
        <v>2016</v>
      </c>
      <c r="X2516" t="str">
        <f>"Q"&amp;ROUNDUP(MONTH(Suoerstore_sales[[#This Row],[Order Date]])/3,0)</f>
        <v>Q4</v>
      </c>
      <c r="Y2516">
        <f>MONTH(Suoerstore_sales[[#This Row],[Order Date]])</f>
        <v>11</v>
      </c>
    </row>
    <row r="2517" spans="1:25" x14ac:dyDescent="0.2">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t="str" cm="1">
        <f t="array" ref="V2517">_xlfn.IFS(Suoerstore_sales[[#This Row],[Discount]]&lt;=0.05,"0-5%",Suoerstore_sales[[#This Row],[Discount]]&lt;=0.1,"5-10%",Suoerstore_sales[[#This Row],[Discount]]&lt;=0.2,"10-20%",TRUE,"20%+")</f>
        <v>10-20%</v>
      </c>
      <c r="W2517">
        <f>YEAR(Suoerstore_sales[[#This Row],[Order Date]])</f>
        <v>2014</v>
      </c>
      <c r="X2517" t="str">
        <f>"Q"&amp;ROUNDUP(MONTH(Suoerstore_sales[[#This Row],[Order Date]])/3,0)</f>
        <v>Q3</v>
      </c>
      <c r="Y2517">
        <f>MONTH(Suoerstore_sales[[#This Row],[Order Date]])</f>
        <v>9</v>
      </c>
    </row>
    <row r="2518" spans="1:25" x14ac:dyDescent="0.2">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t="str" cm="1">
        <f t="array" ref="V2518">_xlfn.IFS(Suoerstore_sales[[#This Row],[Discount]]&lt;=0.05,"0-5%",Suoerstore_sales[[#This Row],[Discount]]&lt;=0.1,"5-10%",Suoerstore_sales[[#This Row],[Discount]]&lt;=0.2,"10-20%",TRUE,"20%+")</f>
        <v>10-20%</v>
      </c>
      <c r="W2518">
        <f>YEAR(Suoerstore_sales[[#This Row],[Order Date]])</f>
        <v>2014</v>
      </c>
      <c r="X2518" t="str">
        <f>"Q"&amp;ROUNDUP(MONTH(Suoerstore_sales[[#This Row],[Order Date]])/3,0)</f>
        <v>Q4</v>
      </c>
      <c r="Y2518">
        <f>MONTH(Suoerstore_sales[[#This Row],[Order Date]])</f>
        <v>11</v>
      </c>
    </row>
    <row r="2519" spans="1:25" x14ac:dyDescent="0.2">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t="str" cm="1">
        <f t="array" ref="V2519">_xlfn.IFS(Suoerstore_sales[[#This Row],[Discount]]&lt;=0.05,"0-5%",Suoerstore_sales[[#This Row],[Discount]]&lt;=0.1,"5-10%",Suoerstore_sales[[#This Row],[Discount]]&lt;=0.2,"10-20%",TRUE,"20%+")</f>
        <v>0-5%</v>
      </c>
      <c r="W2519">
        <f>YEAR(Suoerstore_sales[[#This Row],[Order Date]])</f>
        <v>2017</v>
      </c>
      <c r="X2519" t="str">
        <f>"Q"&amp;ROUNDUP(MONTH(Suoerstore_sales[[#This Row],[Order Date]])/3,0)</f>
        <v>Q2</v>
      </c>
      <c r="Y2519">
        <f>MONTH(Suoerstore_sales[[#This Row],[Order Date]])</f>
        <v>5</v>
      </c>
    </row>
    <row r="2520" spans="1:25" x14ac:dyDescent="0.2">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t="str" cm="1">
        <f t="array" ref="V2520">_xlfn.IFS(Suoerstore_sales[[#This Row],[Discount]]&lt;=0.05,"0-5%",Suoerstore_sales[[#This Row],[Discount]]&lt;=0.1,"5-10%",Suoerstore_sales[[#This Row],[Discount]]&lt;=0.2,"10-20%",TRUE,"20%+")</f>
        <v>0-5%</v>
      </c>
      <c r="W2520">
        <f>YEAR(Suoerstore_sales[[#This Row],[Order Date]])</f>
        <v>2016</v>
      </c>
      <c r="X2520" t="str">
        <f>"Q"&amp;ROUNDUP(MONTH(Suoerstore_sales[[#This Row],[Order Date]])/3,0)</f>
        <v>Q4</v>
      </c>
      <c r="Y2520">
        <f>MONTH(Suoerstore_sales[[#This Row],[Order Date]])</f>
        <v>10</v>
      </c>
    </row>
    <row r="2521" spans="1:25" x14ac:dyDescent="0.2">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t="str" cm="1">
        <f t="array" ref="V2521">_xlfn.IFS(Suoerstore_sales[[#This Row],[Discount]]&lt;=0.05,"0-5%",Suoerstore_sales[[#This Row],[Discount]]&lt;=0.1,"5-10%",Suoerstore_sales[[#This Row],[Discount]]&lt;=0.2,"10-20%",TRUE,"20%+")</f>
        <v>0-5%</v>
      </c>
      <c r="W2521">
        <f>YEAR(Suoerstore_sales[[#This Row],[Order Date]])</f>
        <v>2016</v>
      </c>
      <c r="X2521" t="str">
        <f>"Q"&amp;ROUNDUP(MONTH(Suoerstore_sales[[#This Row],[Order Date]])/3,0)</f>
        <v>Q4</v>
      </c>
      <c r="Y2521">
        <f>MONTH(Suoerstore_sales[[#This Row],[Order Date]])</f>
        <v>10</v>
      </c>
    </row>
    <row r="2522" spans="1:25" x14ac:dyDescent="0.2">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t="str" cm="1">
        <f t="array" ref="V2522">_xlfn.IFS(Suoerstore_sales[[#This Row],[Discount]]&lt;=0.05,"0-5%",Suoerstore_sales[[#This Row],[Discount]]&lt;=0.1,"5-10%",Suoerstore_sales[[#This Row],[Discount]]&lt;=0.2,"10-20%",TRUE,"20%+")</f>
        <v>0-5%</v>
      </c>
      <c r="W2522">
        <f>YEAR(Suoerstore_sales[[#This Row],[Order Date]])</f>
        <v>2016</v>
      </c>
      <c r="X2522" t="str">
        <f>"Q"&amp;ROUNDUP(MONTH(Suoerstore_sales[[#This Row],[Order Date]])/3,0)</f>
        <v>Q4</v>
      </c>
      <c r="Y2522">
        <f>MONTH(Suoerstore_sales[[#This Row],[Order Date]])</f>
        <v>10</v>
      </c>
    </row>
    <row r="2523" spans="1:25" x14ac:dyDescent="0.2">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t="str" cm="1">
        <f t="array" ref="V2523">_xlfn.IFS(Suoerstore_sales[[#This Row],[Discount]]&lt;=0.05,"0-5%",Suoerstore_sales[[#This Row],[Discount]]&lt;=0.1,"5-10%",Suoerstore_sales[[#This Row],[Discount]]&lt;=0.2,"10-20%",TRUE,"20%+")</f>
        <v>0-5%</v>
      </c>
      <c r="W2523">
        <f>YEAR(Suoerstore_sales[[#This Row],[Order Date]])</f>
        <v>2016</v>
      </c>
      <c r="X2523" t="str">
        <f>"Q"&amp;ROUNDUP(MONTH(Suoerstore_sales[[#This Row],[Order Date]])/3,0)</f>
        <v>Q4</v>
      </c>
      <c r="Y2523">
        <f>MONTH(Suoerstore_sales[[#This Row],[Order Date]])</f>
        <v>10</v>
      </c>
    </row>
    <row r="2524" spans="1:25" x14ac:dyDescent="0.2">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t="str" cm="1">
        <f t="array" ref="V2524">_xlfn.IFS(Suoerstore_sales[[#This Row],[Discount]]&lt;=0.05,"0-5%",Suoerstore_sales[[#This Row],[Discount]]&lt;=0.1,"5-10%",Suoerstore_sales[[#This Row],[Discount]]&lt;=0.2,"10-20%",TRUE,"20%+")</f>
        <v>0-5%</v>
      </c>
      <c r="W2524">
        <f>YEAR(Suoerstore_sales[[#This Row],[Order Date]])</f>
        <v>2016</v>
      </c>
      <c r="X2524" t="str">
        <f>"Q"&amp;ROUNDUP(MONTH(Suoerstore_sales[[#This Row],[Order Date]])/3,0)</f>
        <v>Q4</v>
      </c>
      <c r="Y2524">
        <f>MONTH(Suoerstore_sales[[#This Row],[Order Date]])</f>
        <v>10</v>
      </c>
    </row>
    <row r="2525" spans="1:25" x14ac:dyDescent="0.2">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t="str" cm="1">
        <f t="array" ref="V2525">_xlfn.IFS(Suoerstore_sales[[#This Row],[Discount]]&lt;=0.05,"0-5%",Suoerstore_sales[[#This Row],[Discount]]&lt;=0.1,"5-10%",Suoerstore_sales[[#This Row],[Discount]]&lt;=0.2,"10-20%",TRUE,"20%+")</f>
        <v>0-5%</v>
      </c>
      <c r="W2525">
        <f>YEAR(Suoerstore_sales[[#This Row],[Order Date]])</f>
        <v>2016</v>
      </c>
      <c r="X2525" t="str">
        <f>"Q"&amp;ROUNDUP(MONTH(Suoerstore_sales[[#This Row],[Order Date]])/3,0)</f>
        <v>Q4</v>
      </c>
      <c r="Y2525">
        <f>MONTH(Suoerstore_sales[[#This Row],[Order Date]])</f>
        <v>10</v>
      </c>
    </row>
    <row r="2526" spans="1:25" x14ac:dyDescent="0.2">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t="str" cm="1">
        <f t="array" ref="V2526">_xlfn.IFS(Suoerstore_sales[[#This Row],[Discount]]&lt;=0.05,"0-5%",Suoerstore_sales[[#This Row],[Discount]]&lt;=0.1,"5-10%",Suoerstore_sales[[#This Row],[Discount]]&lt;=0.2,"10-20%",TRUE,"20%+")</f>
        <v>10-20%</v>
      </c>
      <c r="W2526">
        <f>YEAR(Suoerstore_sales[[#This Row],[Order Date]])</f>
        <v>2015</v>
      </c>
      <c r="X2526" t="str">
        <f>"Q"&amp;ROUNDUP(MONTH(Suoerstore_sales[[#This Row],[Order Date]])/3,0)</f>
        <v>Q2</v>
      </c>
      <c r="Y2526">
        <f>MONTH(Suoerstore_sales[[#This Row],[Order Date]])</f>
        <v>4</v>
      </c>
    </row>
    <row r="2527" spans="1:25" x14ac:dyDescent="0.2">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t="str" cm="1">
        <f t="array" ref="V2527">_xlfn.IFS(Suoerstore_sales[[#This Row],[Discount]]&lt;=0.05,"0-5%",Suoerstore_sales[[#This Row],[Discount]]&lt;=0.1,"5-10%",Suoerstore_sales[[#This Row],[Discount]]&lt;=0.2,"10-20%",TRUE,"20%+")</f>
        <v>10-20%</v>
      </c>
      <c r="W2527">
        <f>YEAR(Suoerstore_sales[[#This Row],[Order Date]])</f>
        <v>2015</v>
      </c>
      <c r="X2527" t="str">
        <f>"Q"&amp;ROUNDUP(MONTH(Suoerstore_sales[[#This Row],[Order Date]])/3,0)</f>
        <v>Q2</v>
      </c>
      <c r="Y2527">
        <f>MONTH(Suoerstore_sales[[#This Row],[Order Date]])</f>
        <v>4</v>
      </c>
    </row>
    <row r="2528" spans="1:25" x14ac:dyDescent="0.2">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t="str" cm="1">
        <f t="array" ref="V2528">_xlfn.IFS(Suoerstore_sales[[#This Row],[Discount]]&lt;=0.05,"0-5%",Suoerstore_sales[[#This Row],[Discount]]&lt;=0.1,"5-10%",Suoerstore_sales[[#This Row],[Discount]]&lt;=0.2,"10-20%",TRUE,"20%+")</f>
        <v>20%+</v>
      </c>
      <c r="W2528">
        <f>YEAR(Suoerstore_sales[[#This Row],[Order Date]])</f>
        <v>2015</v>
      </c>
      <c r="X2528" t="str">
        <f>"Q"&amp;ROUNDUP(MONTH(Suoerstore_sales[[#This Row],[Order Date]])/3,0)</f>
        <v>Q2</v>
      </c>
      <c r="Y2528">
        <f>MONTH(Suoerstore_sales[[#This Row],[Order Date]])</f>
        <v>4</v>
      </c>
    </row>
    <row r="2529" spans="1:25" x14ac:dyDescent="0.2">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t="str" cm="1">
        <f t="array" ref="V2529">_xlfn.IFS(Suoerstore_sales[[#This Row],[Discount]]&lt;=0.05,"0-5%",Suoerstore_sales[[#This Row],[Discount]]&lt;=0.1,"5-10%",Suoerstore_sales[[#This Row],[Discount]]&lt;=0.2,"10-20%",TRUE,"20%+")</f>
        <v>20%+</v>
      </c>
      <c r="W2529">
        <f>YEAR(Suoerstore_sales[[#This Row],[Order Date]])</f>
        <v>2015</v>
      </c>
      <c r="X2529" t="str">
        <f>"Q"&amp;ROUNDUP(MONTH(Suoerstore_sales[[#This Row],[Order Date]])/3,0)</f>
        <v>Q2</v>
      </c>
      <c r="Y2529">
        <f>MONTH(Suoerstore_sales[[#This Row],[Order Date]])</f>
        <v>4</v>
      </c>
    </row>
    <row r="2530" spans="1:25" x14ac:dyDescent="0.2">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t="str" cm="1">
        <f t="array" ref="V2530">_xlfn.IFS(Suoerstore_sales[[#This Row],[Discount]]&lt;=0.05,"0-5%",Suoerstore_sales[[#This Row],[Discount]]&lt;=0.1,"5-10%",Suoerstore_sales[[#This Row],[Discount]]&lt;=0.2,"10-20%",TRUE,"20%+")</f>
        <v>10-20%</v>
      </c>
      <c r="W2530">
        <f>YEAR(Suoerstore_sales[[#This Row],[Order Date]])</f>
        <v>2015</v>
      </c>
      <c r="X2530" t="str">
        <f>"Q"&amp;ROUNDUP(MONTH(Suoerstore_sales[[#This Row],[Order Date]])/3,0)</f>
        <v>Q2</v>
      </c>
      <c r="Y2530">
        <f>MONTH(Suoerstore_sales[[#This Row],[Order Date]])</f>
        <v>4</v>
      </c>
    </row>
    <row r="2531" spans="1:25" x14ac:dyDescent="0.2">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t="str" cm="1">
        <f t="array" ref="V2531">_xlfn.IFS(Suoerstore_sales[[#This Row],[Discount]]&lt;=0.05,"0-5%",Suoerstore_sales[[#This Row],[Discount]]&lt;=0.1,"5-10%",Suoerstore_sales[[#This Row],[Discount]]&lt;=0.2,"10-20%",TRUE,"20%+")</f>
        <v>10-20%</v>
      </c>
      <c r="W2531">
        <f>YEAR(Suoerstore_sales[[#This Row],[Order Date]])</f>
        <v>2014</v>
      </c>
      <c r="X2531" t="str">
        <f>"Q"&amp;ROUNDUP(MONTH(Suoerstore_sales[[#This Row],[Order Date]])/3,0)</f>
        <v>Q4</v>
      </c>
      <c r="Y2531">
        <f>MONTH(Suoerstore_sales[[#This Row],[Order Date]])</f>
        <v>10</v>
      </c>
    </row>
    <row r="2532" spans="1:25" x14ac:dyDescent="0.2">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t="str" cm="1">
        <f t="array" ref="V2532">_xlfn.IFS(Suoerstore_sales[[#This Row],[Discount]]&lt;=0.05,"0-5%",Suoerstore_sales[[#This Row],[Discount]]&lt;=0.1,"5-10%",Suoerstore_sales[[#This Row],[Discount]]&lt;=0.2,"10-20%",TRUE,"20%+")</f>
        <v>0-5%</v>
      </c>
      <c r="W2532">
        <f>YEAR(Suoerstore_sales[[#This Row],[Order Date]])</f>
        <v>2014</v>
      </c>
      <c r="X2532" t="str">
        <f>"Q"&amp;ROUNDUP(MONTH(Suoerstore_sales[[#This Row],[Order Date]])/3,0)</f>
        <v>Q3</v>
      </c>
      <c r="Y2532">
        <f>MONTH(Suoerstore_sales[[#This Row],[Order Date]])</f>
        <v>8</v>
      </c>
    </row>
    <row r="2533" spans="1:25" x14ac:dyDescent="0.2">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t="str" cm="1">
        <f t="array" ref="V2533">_xlfn.IFS(Suoerstore_sales[[#This Row],[Discount]]&lt;=0.05,"0-5%",Suoerstore_sales[[#This Row],[Discount]]&lt;=0.1,"5-10%",Suoerstore_sales[[#This Row],[Discount]]&lt;=0.2,"10-20%",TRUE,"20%+")</f>
        <v>0-5%</v>
      </c>
      <c r="W2533">
        <f>YEAR(Suoerstore_sales[[#This Row],[Order Date]])</f>
        <v>2014</v>
      </c>
      <c r="X2533" t="str">
        <f>"Q"&amp;ROUNDUP(MONTH(Suoerstore_sales[[#This Row],[Order Date]])/3,0)</f>
        <v>Q3</v>
      </c>
      <c r="Y2533">
        <f>MONTH(Suoerstore_sales[[#This Row],[Order Date]])</f>
        <v>8</v>
      </c>
    </row>
    <row r="2534" spans="1:25" x14ac:dyDescent="0.2">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t="str" cm="1">
        <f t="array" ref="V2534">_xlfn.IFS(Suoerstore_sales[[#This Row],[Discount]]&lt;=0.05,"0-5%",Suoerstore_sales[[#This Row],[Discount]]&lt;=0.1,"5-10%",Suoerstore_sales[[#This Row],[Discount]]&lt;=0.2,"10-20%",TRUE,"20%+")</f>
        <v>0-5%</v>
      </c>
      <c r="W2534">
        <f>YEAR(Suoerstore_sales[[#This Row],[Order Date]])</f>
        <v>2014</v>
      </c>
      <c r="X2534" t="str">
        <f>"Q"&amp;ROUNDUP(MONTH(Suoerstore_sales[[#This Row],[Order Date]])/3,0)</f>
        <v>Q3</v>
      </c>
      <c r="Y2534">
        <f>MONTH(Suoerstore_sales[[#This Row],[Order Date]])</f>
        <v>8</v>
      </c>
    </row>
    <row r="2535" spans="1:25" x14ac:dyDescent="0.2">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t="str" cm="1">
        <f t="array" ref="V2535">_xlfn.IFS(Suoerstore_sales[[#This Row],[Discount]]&lt;=0.05,"0-5%",Suoerstore_sales[[#This Row],[Discount]]&lt;=0.1,"5-10%",Suoerstore_sales[[#This Row],[Discount]]&lt;=0.2,"10-20%",TRUE,"20%+")</f>
        <v>0-5%</v>
      </c>
      <c r="W2535">
        <f>YEAR(Suoerstore_sales[[#This Row],[Order Date]])</f>
        <v>2014</v>
      </c>
      <c r="X2535" t="str">
        <f>"Q"&amp;ROUNDUP(MONTH(Suoerstore_sales[[#This Row],[Order Date]])/3,0)</f>
        <v>Q3</v>
      </c>
      <c r="Y2535">
        <f>MONTH(Suoerstore_sales[[#This Row],[Order Date]])</f>
        <v>8</v>
      </c>
    </row>
    <row r="2536" spans="1:25" x14ac:dyDescent="0.2">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t="str" cm="1">
        <f t="array" ref="V2536">_xlfn.IFS(Suoerstore_sales[[#This Row],[Discount]]&lt;=0.05,"0-5%",Suoerstore_sales[[#This Row],[Discount]]&lt;=0.1,"5-10%",Suoerstore_sales[[#This Row],[Discount]]&lt;=0.2,"10-20%",TRUE,"20%+")</f>
        <v>10-20%</v>
      </c>
      <c r="W2536">
        <f>YEAR(Suoerstore_sales[[#This Row],[Order Date]])</f>
        <v>2017</v>
      </c>
      <c r="X2536" t="str">
        <f>"Q"&amp;ROUNDUP(MONTH(Suoerstore_sales[[#This Row],[Order Date]])/3,0)</f>
        <v>Q3</v>
      </c>
      <c r="Y2536">
        <f>MONTH(Suoerstore_sales[[#This Row],[Order Date]])</f>
        <v>8</v>
      </c>
    </row>
    <row r="2537" spans="1:25" x14ac:dyDescent="0.2">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t="str" cm="1">
        <f t="array" ref="V2537">_xlfn.IFS(Suoerstore_sales[[#This Row],[Discount]]&lt;=0.05,"0-5%",Suoerstore_sales[[#This Row],[Discount]]&lt;=0.1,"5-10%",Suoerstore_sales[[#This Row],[Discount]]&lt;=0.2,"10-20%",TRUE,"20%+")</f>
        <v>0-5%</v>
      </c>
      <c r="W2537">
        <f>YEAR(Suoerstore_sales[[#This Row],[Order Date]])</f>
        <v>2015</v>
      </c>
      <c r="X2537" t="str">
        <f>"Q"&amp;ROUNDUP(MONTH(Suoerstore_sales[[#This Row],[Order Date]])/3,0)</f>
        <v>Q3</v>
      </c>
      <c r="Y2537">
        <f>MONTH(Suoerstore_sales[[#This Row],[Order Date]])</f>
        <v>9</v>
      </c>
    </row>
    <row r="2538" spans="1:25" x14ac:dyDescent="0.2">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t="str" cm="1">
        <f t="array" ref="V2538">_xlfn.IFS(Suoerstore_sales[[#This Row],[Discount]]&lt;=0.05,"0-5%",Suoerstore_sales[[#This Row],[Discount]]&lt;=0.1,"5-10%",Suoerstore_sales[[#This Row],[Discount]]&lt;=0.2,"10-20%",TRUE,"20%+")</f>
        <v>20%+</v>
      </c>
      <c r="W2538">
        <f>YEAR(Suoerstore_sales[[#This Row],[Order Date]])</f>
        <v>2015</v>
      </c>
      <c r="X2538" t="str">
        <f>"Q"&amp;ROUNDUP(MONTH(Suoerstore_sales[[#This Row],[Order Date]])/3,0)</f>
        <v>Q1</v>
      </c>
      <c r="Y2538">
        <f>MONTH(Suoerstore_sales[[#This Row],[Order Date]])</f>
        <v>1</v>
      </c>
    </row>
    <row r="2539" spans="1:25" x14ac:dyDescent="0.2">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t="str" cm="1">
        <f t="array" ref="V2539">_xlfn.IFS(Suoerstore_sales[[#This Row],[Discount]]&lt;=0.05,"0-5%",Suoerstore_sales[[#This Row],[Discount]]&lt;=0.1,"5-10%",Suoerstore_sales[[#This Row],[Discount]]&lt;=0.2,"10-20%",TRUE,"20%+")</f>
        <v>20%+</v>
      </c>
      <c r="W2539">
        <f>YEAR(Suoerstore_sales[[#This Row],[Order Date]])</f>
        <v>2015</v>
      </c>
      <c r="X2539" t="str">
        <f>"Q"&amp;ROUNDUP(MONTH(Suoerstore_sales[[#This Row],[Order Date]])/3,0)</f>
        <v>Q1</v>
      </c>
      <c r="Y2539">
        <f>MONTH(Suoerstore_sales[[#This Row],[Order Date]])</f>
        <v>1</v>
      </c>
    </row>
    <row r="2540" spans="1:25" x14ac:dyDescent="0.2">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t="str" cm="1">
        <f t="array" ref="V2540">_xlfn.IFS(Suoerstore_sales[[#This Row],[Discount]]&lt;=0.05,"0-5%",Suoerstore_sales[[#This Row],[Discount]]&lt;=0.1,"5-10%",Suoerstore_sales[[#This Row],[Discount]]&lt;=0.2,"10-20%",TRUE,"20%+")</f>
        <v>20%+</v>
      </c>
      <c r="W2540">
        <f>YEAR(Suoerstore_sales[[#This Row],[Order Date]])</f>
        <v>2015</v>
      </c>
      <c r="X2540" t="str">
        <f>"Q"&amp;ROUNDUP(MONTH(Suoerstore_sales[[#This Row],[Order Date]])/3,0)</f>
        <v>Q1</v>
      </c>
      <c r="Y2540">
        <f>MONTH(Suoerstore_sales[[#This Row],[Order Date]])</f>
        <v>1</v>
      </c>
    </row>
    <row r="2541" spans="1:25" x14ac:dyDescent="0.2">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t="str" cm="1">
        <f t="array" ref="V2541">_xlfn.IFS(Suoerstore_sales[[#This Row],[Discount]]&lt;=0.05,"0-5%",Suoerstore_sales[[#This Row],[Discount]]&lt;=0.1,"5-10%",Suoerstore_sales[[#This Row],[Discount]]&lt;=0.2,"10-20%",TRUE,"20%+")</f>
        <v>10-20%</v>
      </c>
      <c r="W2541">
        <f>YEAR(Suoerstore_sales[[#This Row],[Order Date]])</f>
        <v>2015</v>
      </c>
      <c r="X2541" t="str">
        <f>"Q"&amp;ROUNDUP(MONTH(Suoerstore_sales[[#This Row],[Order Date]])/3,0)</f>
        <v>Q3</v>
      </c>
      <c r="Y2541">
        <f>MONTH(Suoerstore_sales[[#This Row],[Order Date]])</f>
        <v>7</v>
      </c>
    </row>
    <row r="2542" spans="1:25" x14ac:dyDescent="0.2">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t="str" cm="1">
        <f t="array" ref="V2542">_xlfn.IFS(Suoerstore_sales[[#This Row],[Discount]]&lt;=0.05,"0-5%",Suoerstore_sales[[#This Row],[Discount]]&lt;=0.1,"5-10%",Suoerstore_sales[[#This Row],[Discount]]&lt;=0.2,"10-20%",TRUE,"20%+")</f>
        <v>10-20%</v>
      </c>
      <c r="W2542">
        <f>YEAR(Suoerstore_sales[[#This Row],[Order Date]])</f>
        <v>2015</v>
      </c>
      <c r="X2542" t="str">
        <f>"Q"&amp;ROUNDUP(MONTH(Suoerstore_sales[[#This Row],[Order Date]])/3,0)</f>
        <v>Q3</v>
      </c>
      <c r="Y2542">
        <f>MONTH(Suoerstore_sales[[#This Row],[Order Date]])</f>
        <v>7</v>
      </c>
    </row>
    <row r="2543" spans="1:25" x14ac:dyDescent="0.2">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t="str" cm="1">
        <f t="array" ref="V2543">_xlfn.IFS(Suoerstore_sales[[#This Row],[Discount]]&lt;=0.05,"0-5%",Suoerstore_sales[[#This Row],[Discount]]&lt;=0.1,"5-10%",Suoerstore_sales[[#This Row],[Discount]]&lt;=0.2,"10-20%",TRUE,"20%+")</f>
        <v>10-20%</v>
      </c>
      <c r="W2543">
        <f>YEAR(Suoerstore_sales[[#This Row],[Order Date]])</f>
        <v>2016</v>
      </c>
      <c r="X2543" t="str">
        <f>"Q"&amp;ROUNDUP(MONTH(Suoerstore_sales[[#This Row],[Order Date]])/3,0)</f>
        <v>Q2</v>
      </c>
      <c r="Y2543">
        <f>MONTH(Suoerstore_sales[[#This Row],[Order Date]])</f>
        <v>4</v>
      </c>
    </row>
    <row r="2544" spans="1:25" x14ac:dyDescent="0.2">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t="str" cm="1">
        <f t="array" ref="V2544">_xlfn.IFS(Suoerstore_sales[[#This Row],[Discount]]&lt;=0.05,"0-5%",Suoerstore_sales[[#This Row],[Discount]]&lt;=0.1,"5-10%",Suoerstore_sales[[#This Row],[Discount]]&lt;=0.2,"10-20%",TRUE,"20%+")</f>
        <v>10-20%</v>
      </c>
      <c r="W2544">
        <f>YEAR(Suoerstore_sales[[#This Row],[Order Date]])</f>
        <v>2014</v>
      </c>
      <c r="X2544" t="str">
        <f>"Q"&amp;ROUNDUP(MONTH(Suoerstore_sales[[#This Row],[Order Date]])/3,0)</f>
        <v>Q3</v>
      </c>
      <c r="Y2544">
        <f>MONTH(Suoerstore_sales[[#This Row],[Order Date]])</f>
        <v>9</v>
      </c>
    </row>
    <row r="2545" spans="1:25" x14ac:dyDescent="0.2">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t="str" cm="1">
        <f t="array" ref="V2545">_xlfn.IFS(Suoerstore_sales[[#This Row],[Discount]]&lt;=0.05,"0-5%",Suoerstore_sales[[#This Row],[Discount]]&lt;=0.1,"5-10%",Suoerstore_sales[[#This Row],[Discount]]&lt;=0.2,"10-20%",TRUE,"20%+")</f>
        <v>0-5%</v>
      </c>
      <c r="W2545">
        <f>YEAR(Suoerstore_sales[[#This Row],[Order Date]])</f>
        <v>2016</v>
      </c>
      <c r="X2545" t="str">
        <f>"Q"&amp;ROUNDUP(MONTH(Suoerstore_sales[[#This Row],[Order Date]])/3,0)</f>
        <v>Q3</v>
      </c>
      <c r="Y2545">
        <f>MONTH(Suoerstore_sales[[#This Row],[Order Date]])</f>
        <v>9</v>
      </c>
    </row>
    <row r="2546" spans="1:25" x14ac:dyDescent="0.2">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t="str" cm="1">
        <f t="array" ref="V2546">_xlfn.IFS(Suoerstore_sales[[#This Row],[Discount]]&lt;=0.05,"0-5%",Suoerstore_sales[[#This Row],[Discount]]&lt;=0.1,"5-10%",Suoerstore_sales[[#This Row],[Discount]]&lt;=0.2,"10-20%",TRUE,"20%+")</f>
        <v>0-5%</v>
      </c>
      <c r="W2546">
        <f>YEAR(Suoerstore_sales[[#This Row],[Order Date]])</f>
        <v>2016</v>
      </c>
      <c r="X2546" t="str">
        <f>"Q"&amp;ROUNDUP(MONTH(Suoerstore_sales[[#This Row],[Order Date]])/3,0)</f>
        <v>Q3</v>
      </c>
      <c r="Y2546">
        <f>MONTH(Suoerstore_sales[[#This Row],[Order Date]])</f>
        <v>9</v>
      </c>
    </row>
    <row r="2547" spans="1:25" x14ac:dyDescent="0.2">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t="str" cm="1">
        <f t="array" ref="V2547">_xlfn.IFS(Suoerstore_sales[[#This Row],[Discount]]&lt;=0.05,"0-5%",Suoerstore_sales[[#This Row],[Discount]]&lt;=0.1,"5-10%",Suoerstore_sales[[#This Row],[Discount]]&lt;=0.2,"10-20%",TRUE,"20%+")</f>
        <v>0-5%</v>
      </c>
      <c r="W2547">
        <f>YEAR(Suoerstore_sales[[#This Row],[Order Date]])</f>
        <v>2017</v>
      </c>
      <c r="X2547" t="str">
        <f>"Q"&amp;ROUNDUP(MONTH(Suoerstore_sales[[#This Row],[Order Date]])/3,0)</f>
        <v>Q2</v>
      </c>
      <c r="Y2547">
        <f>MONTH(Suoerstore_sales[[#This Row],[Order Date]])</f>
        <v>4</v>
      </c>
    </row>
    <row r="2548" spans="1:25" x14ac:dyDescent="0.2">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t="str" cm="1">
        <f t="array" ref="V2548">_xlfn.IFS(Suoerstore_sales[[#This Row],[Discount]]&lt;=0.05,"0-5%",Suoerstore_sales[[#This Row],[Discount]]&lt;=0.1,"5-10%",Suoerstore_sales[[#This Row],[Discount]]&lt;=0.2,"10-20%",TRUE,"20%+")</f>
        <v>10-20%</v>
      </c>
      <c r="W2548">
        <f>YEAR(Suoerstore_sales[[#This Row],[Order Date]])</f>
        <v>2017</v>
      </c>
      <c r="X2548" t="str">
        <f>"Q"&amp;ROUNDUP(MONTH(Suoerstore_sales[[#This Row],[Order Date]])/3,0)</f>
        <v>Q2</v>
      </c>
      <c r="Y2548">
        <f>MONTH(Suoerstore_sales[[#This Row],[Order Date]])</f>
        <v>4</v>
      </c>
    </row>
    <row r="2549" spans="1:25" x14ac:dyDescent="0.2">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t="str" cm="1">
        <f t="array" ref="V2549">_xlfn.IFS(Suoerstore_sales[[#This Row],[Discount]]&lt;=0.05,"0-5%",Suoerstore_sales[[#This Row],[Discount]]&lt;=0.1,"5-10%",Suoerstore_sales[[#This Row],[Discount]]&lt;=0.2,"10-20%",TRUE,"20%+")</f>
        <v>10-20%</v>
      </c>
      <c r="W2549">
        <f>YEAR(Suoerstore_sales[[#This Row],[Order Date]])</f>
        <v>2015</v>
      </c>
      <c r="X2549" t="str">
        <f>"Q"&amp;ROUNDUP(MONTH(Suoerstore_sales[[#This Row],[Order Date]])/3,0)</f>
        <v>Q3</v>
      </c>
      <c r="Y2549">
        <f>MONTH(Suoerstore_sales[[#This Row],[Order Date]])</f>
        <v>8</v>
      </c>
    </row>
    <row r="2550" spans="1:25" x14ac:dyDescent="0.2">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t="str" cm="1">
        <f t="array" ref="V2550">_xlfn.IFS(Suoerstore_sales[[#This Row],[Discount]]&lt;=0.05,"0-5%",Suoerstore_sales[[#This Row],[Discount]]&lt;=0.1,"5-10%",Suoerstore_sales[[#This Row],[Discount]]&lt;=0.2,"10-20%",TRUE,"20%+")</f>
        <v>10-20%</v>
      </c>
      <c r="W2550">
        <f>YEAR(Suoerstore_sales[[#This Row],[Order Date]])</f>
        <v>2015</v>
      </c>
      <c r="X2550" t="str">
        <f>"Q"&amp;ROUNDUP(MONTH(Suoerstore_sales[[#This Row],[Order Date]])/3,0)</f>
        <v>Q3</v>
      </c>
      <c r="Y2550">
        <f>MONTH(Suoerstore_sales[[#This Row],[Order Date]])</f>
        <v>8</v>
      </c>
    </row>
    <row r="2551" spans="1:25" x14ac:dyDescent="0.2">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t="str" cm="1">
        <f t="array" ref="V2551">_xlfn.IFS(Suoerstore_sales[[#This Row],[Discount]]&lt;=0.05,"0-5%",Suoerstore_sales[[#This Row],[Discount]]&lt;=0.1,"5-10%",Suoerstore_sales[[#This Row],[Discount]]&lt;=0.2,"10-20%",TRUE,"20%+")</f>
        <v>10-20%</v>
      </c>
      <c r="W2551">
        <f>YEAR(Suoerstore_sales[[#This Row],[Order Date]])</f>
        <v>2015</v>
      </c>
      <c r="X2551" t="str">
        <f>"Q"&amp;ROUNDUP(MONTH(Suoerstore_sales[[#This Row],[Order Date]])/3,0)</f>
        <v>Q3</v>
      </c>
      <c r="Y2551">
        <f>MONTH(Suoerstore_sales[[#This Row],[Order Date]])</f>
        <v>8</v>
      </c>
    </row>
    <row r="2552" spans="1:25" x14ac:dyDescent="0.2">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t="str" cm="1">
        <f t="array" ref="V2552">_xlfn.IFS(Suoerstore_sales[[#This Row],[Discount]]&lt;=0.05,"0-5%",Suoerstore_sales[[#This Row],[Discount]]&lt;=0.1,"5-10%",Suoerstore_sales[[#This Row],[Discount]]&lt;=0.2,"10-20%",TRUE,"20%+")</f>
        <v>10-20%</v>
      </c>
      <c r="W2552">
        <f>YEAR(Suoerstore_sales[[#This Row],[Order Date]])</f>
        <v>2015</v>
      </c>
      <c r="X2552" t="str">
        <f>"Q"&amp;ROUNDUP(MONTH(Suoerstore_sales[[#This Row],[Order Date]])/3,0)</f>
        <v>Q3</v>
      </c>
      <c r="Y2552">
        <f>MONTH(Suoerstore_sales[[#This Row],[Order Date]])</f>
        <v>8</v>
      </c>
    </row>
    <row r="2553" spans="1:25" x14ac:dyDescent="0.2">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t="str" cm="1">
        <f t="array" ref="V2553">_xlfn.IFS(Suoerstore_sales[[#This Row],[Discount]]&lt;=0.05,"0-5%",Suoerstore_sales[[#This Row],[Discount]]&lt;=0.1,"5-10%",Suoerstore_sales[[#This Row],[Discount]]&lt;=0.2,"10-20%",TRUE,"20%+")</f>
        <v>0-5%</v>
      </c>
      <c r="W2553">
        <f>YEAR(Suoerstore_sales[[#This Row],[Order Date]])</f>
        <v>2017</v>
      </c>
      <c r="X2553" t="str">
        <f>"Q"&amp;ROUNDUP(MONTH(Suoerstore_sales[[#This Row],[Order Date]])/3,0)</f>
        <v>Q4</v>
      </c>
      <c r="Y2553">
        <f>MONTH(Suoerstore_sales[[#This Row],[Order Date]])</f>
        <v>11</v>
      </c>
    </row>
    <row r="2554" spans="1:25" x14ac:dyDescent="0.2">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t="str" cm="1">
        <f t="array" ref="V2554">_xlfn.IFS(Suoerstore_sales[[#This Row],[Discount]]&lt;=0.05,"0-5%",Suoerstore_sales[[#This Row],[Discount]]&lt;=0.1,"5-10%",Suoerstore_sales[[#This Row],[Discount]]&lt;=0.2,"10-20%",TRUE,"20%+")</f>
        <v>0-5%</v>
      </c>
      <c r="W2554">
        <f>YEAR(Suoerstore_sales[[#This Row],[Order Date]])</f>
        <v>2017</v>
      </c>
      <c r="X2554" t="str">
        <f>"Q"&amp;ROUNDUP(MONTH(Suoerstore_sales[[#This Row],[Order Date]])/3,0)</f>
        <v>Q4</v>
      </c>
      <c r="Y2554">
        <f>MONTH(Suoerstore_sales[[#This Row],[Order Date]])</f>
        <v>11</v>
      </c>
    </row>
    <row r="2555" spans="1:25" x14ac:dyDescent="0.2">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t="str" cm="1">
        <f t="array" ref="V2555">_xlfn.IFS(Suoerstore_sales[[#This Row],[Discount]]&lt;=0.05,"0-5%",Suoerstore_sales[[#This Row],[Discount]]&lt;=0.1,"5-10%",Suoerstore_sales[[#This Row],[Discount]]&lt;=0.2,"10-20%",TRUE,"20%+")</f>
        <v>0-5%</v>
      </c>
      <c r="W2555">
        <f>YEAR(Suoerstore_sales[[#This Row],[Order Date]])</f>
        <v>2016</v>
      </c>
      <c r="X2555" t="str">
        <f>"Q"&amp;ROUNDUP(MONTH(Suoerstore_sales[[#This Row],[Order Date]])/3,0)</f>
        <v>Q3</v>
      </c>
      <c r="Y2555">
        <f>MONTH(Suoerstore_sales[[#This Row],[Order Date]])</f>
        <v>9</v>
      </c>
    </row>
    <row r="2556" spans="1:25" x14ac:dyDescent="0.2">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t="str" cm="1">
        <f t="array" ref="V2556">_xlfn.IFS(Suoerstore_sales[[#This Row],[Discount]]&lt;=0.05,"0-5%",Suoerstore_sales[[#This Row],[Discount]]&lt;=0.1,"5-10%",Suoerstore_sales[[#This Row],[Discount]]&lt;=0.2,"10-20%",TRUE,"20%+")</f>
        <v>10-20%</v>
      </c>
      <c r="W2556">
        <f>YEAR(Suoerstore_sales[[#This Row],[Order Date]])</f>
        <v>2016</v>
      </c>
      <c r="X2556" t="str">
        <f>"Q"&amp;ROUNDUP(MONTH(Suoerstore_sales[[#This Row],[Order Date]])/3,0)</f>
        <v>Q3</v>
      </c>
      <c r="Y2556">
        <f>MONTH(Suoerstore_sales[[#This Row],[Order Date]])</f>
        <v>8</v>
      </c>
    </row>
    <row r="2557" spans="1:25" x14ac:dyDescent="0.2">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t="str" cm="1">
        <f t="array" ref="V2557">_xlfn.IFS(Suoerstore_sales[[#This Row],[Discount]]&lt;=0.05,"0-5%",Suoerstore_sales[[#This Row],[Discount]]&lt;=0.1,"5-10%",Suoerstore_sales[[#This Row],[Discount]]&lt;=0.2,"10-20%",TRUE,"20%+")</f>
        <v>0-5%</v>
      </c>
      <c r="W2557">
        <f>YEAR(Suoerstore_sales[[#This Row],[Order Date]])</f>
        <v>2015</v>
      </c>
      <c r="X2557" t="str">
        <f>"Q"&amp;ROUNDUP(MONTH(Suoerstore_sales[[#This Row],[Order Date]])/3,0)</f>
        <v>Q3</v>
      </c>
      <c r="Y2557">
        <f>MONTH(Suoerstore_sales[[#This Row],[Order Date]])</f>
        <v>9</v>
      </c>
    </row>
    <row r="2558" spans="1:25" x14ac:dyDescent="0.2">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t="str" cm="1">
        <f t="array" ref="V2558">_xlfn.IFS(Suoerstore_sales[[#This Row],[Discount]]&lt;=0.05,"0-5%",Suoerstore_sales[[#This Row],[Discount]]&lt;=0.1,"5-10%",Suoerstore_sales[[#This Row],[Discount]]&lt;=0.2,"10-20%",TRUE,"20%+")</f>
        <v>20%+</v>
      </c>
      <c r="W2558">
        <f>YEAR(Suoerstore_sales[[#This Row],[Order Date]])</f>
        <v>2016</v>
      </c>
      <c r="X2558" t="str">
        <f>"Q"&amp;ROUNDUP(MONTH(Suoerstore_sales[[#This Row],[Order Date]])/3,0)</f>
        <v>Q4</v>
      </c>
      <c r="Y2558">
        <f>MONTH(Suoerstore_sales[[#This Row],[Order Date]])</f>
        <v>10</v>
      </c>
    </row>
    <row r="2559" spans="1:25" x14ac:dyDescent="0.2">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t="str" cm="1">
        <f t="array" ref="V2559">_xlfn.IFS(Suoerstore_sales[[#This Row],[Discount]]&lt;=0.05,"0-5%",Suoerstore_sales[[#This Row],[Discount]]&lt;=0.1,"5-10%",Suoerstore_sales[[#This Row],[Discount]]&lt;=0.2,"10-20%",TRUE,"20%+")</f>
        <v>10-20%</v>
      </c>
      <c r="W2559">
        <f>YEAR(Suoerstore_sales[[#This Row],[Order Date]])</f>
        <v>2015</v>
      </c>
      <c r="X2559" t="str">
        <f>"Q"&amp;ROUNDUP(MONTH(Suoerstore_sales[[#This Row],[Order Date]])/3,0)</f>
        <v>Q1</v>
      </c>
      <c r="Y2559">
        <f>MONTH(Suoerstore_sales[[#This Row],[Order Date]])</f>
        <v>3</v>
      </c>
    </row>
    <row r="2560" spans="1:25" x14ac:dyDescent="0.2">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t="str" cm="1">
        <f t="array" ref="V2560">_xlfn.IFS(Suoerstore_sales[[#This Row],[Discount]]&lt;=0.05,"0-5%",Suoerstore_sales[[#This Row],[Discount]]&lt;=0.1,"5-10%",Suoerstore_sales[[#This Row],[Discount]]&lt;=0.2,"10-20%",TRUE,"20%+")</f>
        <v>0-5%</v>
      </c>
      <c r="W2560">
        <f>YEAR(Suoerstore_sales[[#This Row],[Order Date]])</f>
        <v>2015</v>
      </c>
      <c r="X2560" t="str">
        <f>"Q"&amp;ROUNDUP(MONTH(Suoerstore_sales[[#This Row],[Order Date]])/3,0)</f>
        <v>Q2</v>
      </c>
      <c r="Y2560">
        <f>MONTH(Suoerstore_sales[[#This Row],[Order Date]])</f>
        <v>5</v>
      </c>
    </row>
    <row r="2561" spans="1:25" x14ac:dyDescent="0.2">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t="str" cm="1">
        <f t="array" ref="V2561">_xlfn.IFS(Suoerstore_sales[[#This Row],[Discount]]&lt;=0.05,"0-5%",Suoerstore_sales[[#This Row],[Discount]]&lt;=0.1,"5-10%",Suoerstore_sales[[#This Row],[Discount]]&lt;=0.2,"10-20%",TRUE,"20%+")</f>
        <v>0-5%</v>
      </c>
      <c r="W2561">
        <f>YEAR(Suoerstore_sales[[#This Row],[Order Date]])</f>
        <v>2015</v>
      </c>
      <c r="X2561" t="str">
        <f>"Q"&amp;ROUNDUP(MONTH(Suoerstore_sales[[#This Row],[Order Date]])/3,0)</f>
        <v>Q2</v>
      </c>
      <c r="Y2561">
        <f>MONTH(Suoerstore_sales[[#This Row],[Order Date]])</f>
        <v>5</v>
      </c>
    </row>
    <row r="2562" spans="1:25" x14ac:dyDescent="0.2">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t="str" cm="1">
        <f t="array" ref="V2562">_xlfn.IFS(Suoerstore_sales[[#This Row],[Discount]]&lt;=0.05,"0-5%",Suoerstore_sales[[#This Row],[Discount]]&lt;=0.1,"5-10%",Suoerstore_sales[[#This Row],[Discount]]&lt;=0.2,"10-20%",TRUE,"20%+")</f>
        <v>0-5%</v>
      </c>
      <c r="W2562">
        <f>YEAR(Suoerstore_sales[[#This Row],[Order Date]])</f>
        <v>2015</v>
      </c>
      <c r="X2562" t="str">
        <f>"Q"&amp;ROUNDUP(MONTH(Suoerstore_sales[[#This Row],[Order Date]])/3,0)</f>
        <v>Q2</v>
      </c>
      <c r="Y2562">
        <f>MONTH(Suoerstore_sales[[#This Row],[Order Date]])</f>
        <v>5</v>
      </c>
    </row>
    <row r="2563" spans="1:25" x14ac:dyDescent="0.2">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t="str" cm="1">
        <f t="array" ref="V2563">_xlfn.IFS(Suoerstore_sales[[#This Row],[Discount]]&lt;=0.05,"0-5%",Suoerstore_sales[[#This Row],[Discount]]&lt;=0.1,"5-10%",Suoerstore_sales[[#This Row],[Discount]]&lt;=0.2,"10-20%",TRUE,"20%+")</f>
        <v>10-20%</v>
      </c>
      <c r="W2563">
        <f>YEAR(Suoerstore_sales[[#This Row],[Order Date]])</f>
        <v>2015</v>
      </c>
      <c r="X2563" t="str">
        <f>"Q"&amp;ROUNDUP(MONTH(Suoerstore_sales[[#This Row],[Order Date]])/3,0)</f>
        <v>Q4</v>
      </c>
      <c r="Y2563">
        <f>MONTH(Suoerstore_sales[[#This Row],[Order Date]])</f>
        <v>12</v>
      </c>
    </row>
    <row r="2564" spans="1:25" x14ac:dyDescent="0.2">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t="str" cm="1">
        <f t="array" ref="V2564">_xlfn.IFS(Suoerstore_sales[[#This Row],[Discount]]&lt;=0.05,"0-5%",Suoerstore_sales[[#This Row],[Discount]]&lt;=0.1,"5-10%",Suoerstore_sales[[#This Row],[Discount]]&lt;=0.2,"10-20%",TRUE,"20%+")</f>
        <v>10-20%</v>
      </c>
      <c r="W2564">
        <f>YEAR(Suoerstore_sales[[#This Row],[Order Date]])</f>
        <v>2015</v>
      </c>
      <c r="X2564" t="str">
        <f>"Q"&amp;ROUNDUP(MONTH(Suoerstore_sales[[#This Row],[Order Date]])/3,0)</f>
        <v>Q4</v>
      </c>
      <c r="Y2564">
        <f>MONTH(Suoerstore_sales[[#This Row],[Order Date]])</f>
        <v>12</v>
      </c>
    </row>
    <row r="2565" spans="1:25" x14ac:dyDescent="0.2">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t="str" cm="1">
        <f t="array" ref="V2565">_xlfn.IFS(Suoerstore_sales[[#This Row],[Discount]]&lt;=0.05,"0-5%",Suoerstore_sales[[#This Row],[Discount]]&lt;=0.1,"5-10%",Suoerstore_sales[[#This Row],[Discount]]&lt;=0.2,"10-20%",TRUE,"20%+")</f>
        <v>0-5%</v>
      </c>
      <c r="W2565">
        <f>YEAR(Suoerstore_sales[[#This Row],[Order Date]])</f>
        <v>2015</v>
      </c>
      <c r="X2565" t="str">
        <f>"Q"&amp;ROUNDUP(MONTH(Suoerstore_sales[[#This Row],[Order Date]])/3,0)</f>
        <v>Q1</v>
      </c>
      <c r="Y2565">
        <f>MONTH(Suoerstore_sales[[#This Row],[Order Date]])</f>
        <v>3</v>
      </c>
    </row>
    <row r="2566" spans="1:25" x14ac:dyDescent="0.2">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t="str" cm="1">
        <f t="array" ref="V2566">_xlfn.IFS(Suoerstore_sales[[#This Row],[Discount]]&lt;=0.05,"0-5%",Suoerstore_sales[[#This Row],[Discount]]&lt;=0.1,"5-10%",Suoerstore_sales[[#This Row],[Discount]]&lt;=0.2,"10-20%",TRUE,"20%+")</f>
        <v>0-5%</v>
      </c>
      <c r="W2566">
        <f>YEAR(Suoerstore_sales[[#This Row],[Order Date]])</f>
        <v>2015</v>
      </c>
      <c r="X2566" t="str">
        <f>"Q"&amp;ROUNDUP(MONTH(Suoerstore_sales[[#This Row],[Order Date]])/3,0)</f>
        <v>Q1</v>
      </c>
      <c r="Y2566">
        <f>MONTH(Suoerstore_sales[[#This Row],[Order Date]])</f>
        <v>3</v>
      </c>
    </row>
    <row r="2567" spans="1:25" x14ac:dyDescent="0.2">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t="str" cm="1">
        <f t="array" ref="V2567">_xlfn.IFS(Suoerstore_sales[[#This Row],[Discount]]&lt;=0.05,"0-5%",Suoerstore_sales[[#This Row],[Discount]]&lt;=0.1,"5-10%",Suoerstore_sales[[#This Row],[Discount]]&lt;=0.2,"10-20%",TRUE,"20%+")</f>
        <v>0-5%</v>
      </c>
      <c r="W2567">
        <f>YEAR(Suoerstore_sales[[#This Row],[Order Date]])</f>
        <v>2017</v>
      </c>
      <c r="X2567" t="str">
        <f>"Q"&amp;ROUNDUP(MONTH(Suoerstore_sales[[#This Row],[Order Date]])/3,0)</f>
        <v>Q4</v>
      </c>
      <c r="Y2567">
        <f>MONTH(Suoerstore_sales[[#This Row],[Order Date]])</f>
        <v>12</v>
      </c>
    </row>
    <row r="2568" spans="1:25" x14ac:dyDescent="0.2">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t="str" cm="1">
        <f t="array" ref="V2568">_xlfn.IFS(Suoerstore_sales[[#This Row],[Discount]]&lt;=0.05,"0-5%",Suoerstore_sales[[#This Row],[Discount]]&lt;=0.1,"5-10%",Suoerstore_sales[[#This Row],[Discount]]&lt;=0.2,"10-20%",TRUE,"20%+")</f>
        <v>10-20%</v>
      </c>
      <c r="W2568">
        <f>YEAR(Suoerstore_sales[[#This Row],[Order Date]])</f>
        <v>2017</v>
      </c>
      <c r="X2568" t="str">
        <f>"Q"&amp;ROUNDUP(MONTH(Suoerstore_sales[[#This Row],[Order Date]])/3,0)</f>
        <v>Q4</v>
      </c>
      <c r="Y2568">
        <f>MONTH(Suoerstore_sales[[#This Row],[Order Date]])</f>
        <v>11</v>
      </c>
    </row>
    <row r="2569" spans="1:25" x14ac:dyDescent="0.2">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t="str" cm="1">
        <f t="array" ref="V2569">_xlfn.IFS(Suoerstore_sales[[#This Row],[Discount]]&lt;=0.05,"0-5%",Suoerstore_sales[[#This Row],[Discount]]&lt;=0.1,"5-10%",Suoerstore_sales[[#This Row],[Discount]]&lt;=0.2,"10-20%",TRUE,"20%+")</f>
        <v>0-5%</v>
      </c>
      <c r="W2569">
        <f>YEAR(Suoerstore_sales[[#This Row],[Order Date]])</f>
        <v>2017</v>
      </c>
      <c r="X2569" t="str">
        <f>"Q"&amp;ROUNDUP(MONTH(Suoerstore_sales[[#This Row],[Order Date]])/3,0)</f>
        <v>Q4</v>
      </c>
      <c r="Y2569">
        <f>MONTH(Suoerstore_sales[[#This Row],[Order Date]])</f>
        <v>11</v>
      </c>
    </row>
    <row r="2570" spans="1:25" x14ac:dyDescent="0.2">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t="str" cm="1">
        <f t="array" ref="V2570">_xlfn.IFS(Suoerstore_sales[[#This Row],[Discount]]&lt;=0.05,"0-5%",Suoerstore_sales[[#This Row],[Discount]]&lt;=0.1,"5-10%",Suoerstore_sales[[#This Row],[Discount]]&lt;=0.2,"10-20%",TRUE,"20%+")</f>
        <v>0-5%</v>
      </c>
      <c r="W2570">
        <f>YEAR(Suoerstore_sales[[#This Row],[Order Date]])</f>
        <v>2017</v>
      </c>
      <c r="X2570" t="str">
        <f>"Q"&amp;ROUNDUP(MONTH(Suoerstore_sales[[#This Row],[Order Date]])/3,0)</f>
        <v>Q3</v>
      </c>
      <c r="Y2570">
        <f>MONTH(Suoerstore_sales[[#This Row],[Order Date]])</f>
        <v>9</v>
      </c>
    </row>
    <row r="2571" spans="1:25" x14ac:dyDescent="0.2">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t="str" cm="1">
        <f t="array" ref="V2571">_xlfn.IFS(Suoerstore_sales[[#This Row],[Discount]]&lt;=0.05,"0-5%",Suoerstore_sales[[#This Row],[Discount]]&lt;=0.1,"5-10%",Suoerstore_sales[[#This Row],[Discount]]&lt;=0.2,"10-20%",TRUE,"20%+")</f>
        <v>20%+</v>
      </c>
      <c r="W2571">
        <f>YEAR(Suoerstore_sales[[#This Row],[Order Date]])</f>
        <v>2017</v>
      </c>
      <c r="X2571" t="str">
        <f>"Q"&amp;ROUNDUP(MONTH(Suoerstore_sales[[#This Row],[Order Date]])/3,0)</f>
        <v>Q4</v>
      </c>
      <c r="Y2571">
        <f>MONTH(Suoerstore_sales[[#This Row],[Order Date]])</f>
        <v>12</v>
      </c>
    </row>
    <row r="2572" spans="1:25" x14ac:dyDescent="0.2">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t="str" cm="1">
        <f t="array" ref="V2572">_xlfn.IFS(Suoerstore_sales[[#This Row],[Discount]]&lt;=0.05,"0-5%",Suoerstore_sales[[#This Row],[Discount]]&lt;=0.1,"5-10%",Suoerstore_sales[[#This Row],[Discount]]&lt;=0.2,"10-20%",TRUE,"20%+")</f>
        <v>10-20%</v>
      </c>
      <c r="W2572">
        <f>YEAR(Suoerstore_sales[[#This Row],[Order Date]])</f>
        <v>2017</v>
      </c>
      <c r="X2572" t="str">
        <f>"Q"&amp;ROUNDUP(MONTH(Suoerstore_sales[[#This Row],[Order Date]])/3,0)</f>
        <v>Q4</v>
      </c>
      <c r="Y2572">
        <f>MONTH(Suoerstore_sales[[#This Row],[Order Date]])</f>
        <v>12</v>
      </c>
    </row>
    <row r="2573" spans="1:25" x14ac:dyDescent="0.2">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t="str" cm="1">
        <f t="array" ref="V2573">_xlfn.IFS(Suoerstore_sales[[#This Row],[Discount]]&lt;=0.05,"0-5%",Suoerstore_sales[[#This Row],[Discount]]&lt;=0.1,"5-10%",Suoerstore_sales[[#This Row],[Discount]]&lt;=0.2,"10-20%",TRUE,"20%+")</f>
        <v>10-20%</v>
      </c>
      <c r="W2573">
        <f>YEAR(Suoerstore_sales[[#This Row],[Order Date]])</f>
        <v>2017</v>
      </c>
      <c r="X2573" t="str">
        <f>"Q"&amp;ROUNDUP(MONTH(Suoerstore_sales[[#This Row],[Order Date]])/3,0)</f>
        <v>Q3</v>
      </c>
      <c r="Y2573">
        <f>MONTH(Suoerstore_sales[[#This Row],[Order Date]])</f>
        <v>7</v>
      </c>
    </row>
    <row r="2574" spans="1:25" x14ac:dyDescent="0.2">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t="str" cm="1">
        <f t="array" ref="V2574">_xlfn.IFS(Suoerstore_sales[[#This Row],[Discount]]&lt;=0.05,"0-5%",Suoerstore_sales[[#This Row],[Discount]]&lt;=0.1,"5-10%",Suoerstore_sales[[#This Row],[Discount]]&lt;=0.2,"10-20%",TRUE,"20%+")</f>
        <v>10-20%</v>
      </c>
      <c r="W2574">
        <f>YEAR(Suoerstore_sales[[#This Row],[Order Date]])</f>
        <v>2016</v>
      </c>
      <c r="X2574" t="str">
        <f>"Q"&amp;ROUNDUP(MONTH(Suoerstore_sales[[#This Row],[Order Date]])/3,0)</f>
        <v>Q3</v>
      </c>
      <c r="Y2574">
        <f>MONTH(Suoerstore_sales[[#This Row],[Order Date]])</f>
        <v>8</v>
      </c>
    </row>
    <row r="2575" spans="1:25" x14ac:dyDescent="0.2">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t="str" cm="1">
        <f t="array" ref="V2575">_xlfn.IFS(Suoerstore_sales[[#This Row],[Discount]]&lt;=0.05,"0-5%",Suoerstore_sales[[#This Row],[Discount]]&lt;=0.1,"5-10%",Suoerstore_sales[[#This Row],[Discount]]&lt;=0.2,"10-20%",TRUE,"20%+")</f>
        <v>0-5%</v>
      </c>
      <c r="W2575">
        <f>YEAR(Suoerstore_sales[[#This Row],[Order Date]])</f>
        <v>2017</v>
      </c>
      <c r="X2575" t="str">
        <f>"Q"&amp;ROUNDUP(MONTH(Suoerstore_sales[[#This Row],[Order Date]])/3,0)</f>
        <v>Q3</v>
      </c>
      <c r="Y2575">
        <f>MONTH(Suoerstore_sales[[#This Row],[Order Date]])</f>
        <v>7</v>
      </c>
    </row>
    <row r="2576" spans="1:25" x14ac:dyDescent="0.2">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t="str" cm="1">
        <f t="array" ref="V2576">_xlfn.IFS(Suoerstore_sales[[#This Row],[Discount]]&lt;=0.05,"0-5%",Suoerstore_sales[[#This Row],[Discount]]&lt;=0.1,"5-10%",Suoerstore_sales[[#This Row],[Discount]]&lt;=0.2,"10-20%",TRUE,"20%+")</f>
        <v>0-5%</v>
      </c>
      <c r="W2576">
        <f>YEAR(Suoerstore_sales[[#This Row],[Order Date]])</f>
        <v>2014</v>
      </c>
      <c r="X2576" t="str">
        <f>"Q"&amp;ROUNDUP(MONTH(Suoerstore_sales[[#This Row],[Order Date]])/3,0)</f>
        <v>Q4</v>
      </c>
      <c r="Y2576">
        <f>MONTH(Suoerstore_sales[[#This Row],[Order Date]])</f>
        <v>11</v>
      </c>
    </row>
    <row r="2577" spans="1:25" x14ac:dyDescent="0.2">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t="str" cm="1">
        <f t="array" ref="V2577">_xlfn.IFS(Suoerstore_sales[[#This Row],[Discount]]&lt;=0.05,"0-5%",Suoerstore_sales[[#This Row],[Discount]]&lt;=0.1,"5-10%",Suoerstore_sales[[#This Row],[Discount]]&lt;=0.2,"10-20%",TRUE,"20%+")</f>
        <v>0-5%</v>
      </c>
      <c r="W2577">
        <f>YEAR(Suoerstore_sales[[#This Row],[Order Date]])</f>
        <v>2014</v>
      </c>
      <c r="X2577" t="str">
        <f>"Q"&amp;ROUNDUP(MONTH(Suoerstore_sales[[#This Row],[Order Date]])/3,0)</f>
        <v>Q4</v>
      </c>
      <c r="Y2577">
        <f>MONTH(Suoerstore_sales[[#This Row],[Order Date]])</f>
        <v>11</v>
      </c>
    </row>
    <row r="2578" spans="1:25" x14ac:dyDescent="0.2">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t="str" cm="1">
        <f t="array" ref="V2578">_xlfn.IFS(Suoerstore_sales[[#This Row],[Discount]]&lt;=0.05,"0-5%",Suoerstore_sales[[#This Row],[Discount]]&lt;=0.1,"5-10%",Suoerstore_sales[[#This Row],[Discount]]&lt;=0.2,"10-20%",TRUE,"20%+")</f>
        <v>0-5%</v>
      </c>
      <c r="W2578">
        <f>YEAR(Suoerstore_sales[[#This Row],[Order Date]])</f>
        <v>2014</v>
      </c>
      <c r="X2578" t="str">
        <f>"Q"&amp;ROUNDUP(MONTH(Suoerstore_sales[[#This Row],[Order Date]])/3,0)</f>
        <v>Q4</v>
      </c>
      <c r="Y2578">
        <f>MONTH(Suoerstore_sales[[#This Row],[Order Date]])</f>
        <v>11</v>
      </c>
    </row>
    <row r="2579" spans="1:25" x14ac:dyDescent="0.2">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t="str" cm="1">
        <f t="array" ref="V2579">_xlfn.IFS(Suoerstore_sales[[#This Row],[Discount]]&lt;=0.05,"0-5%",Suoerstore_sales[[#This Row],[Discount]]&lt;=0.1,"5-10%",Suoerstore_sales[[#This Row],[Discount]]&lt;=0.2,"10-20%",TRUE,"20%+")</f>
        <v>0-5%</v>
      </c>
      <c r="W2579">
        <f>YEAR(Suoerstore_sales[[#This Row],[Order Date]])</f>
        <v>2014</v>
      </c>
      <c r="X2579" t="str">
        <f>"Q"&amp;ROUNDUP(MONTH(Suoerstore_sales[[#This Row],[Order Date]])/3,0)</f>
        <v>Q4</v>
      </c>
      <c r="Y2579">
        <f>MONTH(Suoerstore_sales[[#This Row],[Order Date]])</f>
        <v>11</v>
      </c>
    </row>
    <row r="2580" spans="1:25" x14ac:dyDescent="0.2">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t="str" cm="1">
        <f t="array" ref="V2580">_xlfn.IFS(Suoerstore_sales[[#This Row],[Discount]]&lt;=0.05,"0-5%",Suoerstore_sales[[#This Row],[Discount]]&lt;=0.1,"5-10%",Suoerstore_sales[[#This Row],[Discount]]&lt;=0.2,"10-20%",TRUE,"20%+")</f>
        <v>0-5%</v>
      </c>
      <c r="W2580">
        <f>YEAR(Suoerstore_sales[[#This Row],[Order Date]])</f>
        <v>2014</v>
      </c>
      <c r="X2580" t="str">
        <f>"Q"&amp;ROUNDUP(MONTH(Suoerstore_sales[[#This Row],[Order Date]])/3,0)</f>
        <v>Q1</v>
      </c>
      <c r="Y2580">
        <f>MONTH(Suoerstore_sales[[#This Row],[Order Date]])</f>
        <v>1</v>
      </c>
    </row>
    <row r="2581" spans="1:25" x14ac:dyDescent="0.2">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t="str" cm="1">
        <f t="array" ref="V2581">_xlfn.IFS(Suoerstore_sales[[#This Row],[Discount]]&lt;=0.05,"0-5%",Suoerstore_sales[[#This Row],[Discount]]&lt;=0.1,"5-10%",Suoerstore_sales[[#This Row],[Discount]]&lt;=0.2,"10-20%",TRUE,"20%+")</f>
        <v>0-5%</v>
      </c>
      <c r="W2581">
        <f>YEAR(Suoerstore_sales[[#This Row],[Order Date]])</f>
        <v>2014</v>
      </c>
      <c r="X2581" t="str">
        <f>"Q"&amp;ROUNDUP(MONTH(Suoerstore_sales[[#This Row],[Order Date]])/3,0)</f>
        <v>Q1</v>
      </c>
      <c r="Y2581">
        <f>MONTH(Suoerstore_sales[[#This Row],[Order Date]])</f>
        <v>1</v>
      </c>
    </row>
    <row r="2582" spans="1:25" x14ac:dyDescent="0.2">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t="str" cm="1">
        <f t="array" ref="V2582">_xlfn.IFS(Suoerstore_sales[[#This Row],[Discount]]&lt;=0.05,"0-5%",Suoerstore_sales[[#This Row],[Discount]]&lt;=0.1,"5-10%",Suoerstore_sales[[#This Row],[Discount]]&lt;=0.2,"10-20%",TRUE,"20%+")</f>
        <v>0-5%</v>
      </c>
      <c r="W2582">
        <f>YEAR(Suoerstore_sales[[#This Row],[Order Date]])</f>
        <v>2014</v>
      </c>
      <c r="X2582" t="str">
        <f>"Q"&amp;ROUNDUP(MONTH(Suoerstore_sales[[#This Row],[Order Date]])/3,0)</f>
        <v>Q1</v>
      </c>
      <c r="Y2582">
        <f>MONTH(Suoerstore_sales[[#This Row],[Order Date]])</f>
        <v>1</v>
      </c>
    </row>
    <row r="2583" spans="1:25" x14ac:dyDescent="0.2">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t="str" cm="1">
        <f t="array" ref="V2583">_xlfn.IFS(Suoerstore_sales[[#This Row],[Discount]]&lt;=0.05,"0-5%",Suoerstore_sales[[#This Row],[Discount]]&lt;=0.1,"5-10%",Suoerstore_sales[[#This Row],[Discount]]&lt;=0.2,"10-20%",TRUE,"20%+")</f>
        <v>0-5%</v>
      </c>
      <c r="W2583">
        <f>YEAR(Suoerstore_sales[[#This Row],[Order Date]])</f>
        <v>2014</v>
      </c>
      <c r="X2583" t="str">
        <f>"Q"&amp;ROUNDUP(MONTH(Suoerstore_sales[[#This Row],[Order Date]])/3,0)</f>
        <v>Q1</v>
      </c>
      <c r="Y2583">
        <f>MONTH(Suoerstore_sales[[#This Row],[Order Date]])</f>
        <v>1</v>
      </c>
    </row>
    <row r="2584" spans="1:25" x14ac:dyDescent="0.2">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t="str" cm="1">
        <f t="array" ref="V2584">_xlfn.IFS(Suoerstore_sales[[#This Row],[Discount]]&lt;=0.05,"0-5%",Suoerstore_sales[[#This Row],[Discount]]&lt;=0.1,"5-10%",Suoerstore_sales[[#This Row],[Discount]]&lt;=0.2,"10-20%",TRUE,"20%+")</f>
        <v>0-5%</v>
      </c>
      <c r="W2584">
        <f>YEAR(Suoerstore_sales[[#This Row],[Order Date]])</f>
        <v>2014</v>
      </c>
      <c r="X2584" t="str">
        <f>"Q"&amp;ROUNDUP(MONTH(Suoerstore_sales[[#This Row],[Order Date]])/3,0)</f>
        <v>Q1</v>
      </c>
      <c r="Y2584">
        <f>MONTH(Suoerstore_sales[[#This Row],[Order Date]])</f>
        <v>1</v>
      </c>
    </row>
    <row r="2585" spans="1:25" x14ac:dyDescent="0.2">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t="str" cm="1">
        <f t="array" ref="V2585">_xlfn.IFS(Suoerstore_sales[[#This Row],[Discount]]&lt;=0.05,"0-5%",Suoerstore_sales[[#This Row],[Discount]]&lt;=0.1,"5-10%",Suoerstore_sales[[#This Row],[Discount]]&lt;=0.2,"10-20%",TRUE,"20%+")</f>
        <v>0-5%</v>
      </c>
      <c r="W2585">
        <f>YEAR(Suoerstore_sales[[#This Row],[Order Date]])</f>
        <v>2014</v>
      </c>
      <c r="X2585" t="str">
        <f>"Q"&amp;ROUNDUP(MONTH(Suoerstore_sales[[#This Row],[Order Date]])/3,0)</f>
        <v>Q1</v>
      </c>
      <c r="Y2585">
        <f>MONTH(Suoerstore_sales[[#This Row],[Order Date]])</f>
        <v>1</v>
      </c>
    </row>
    <row r="2586" spans="1:25" x14ac:dyDescent="0.2">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t="str" cm="1">
        <f t="array" ref="V2586">_xlfn.IFS(Suoerstore_sales[[#This Row],[Discount]]&lt;=0.05,"0-5%",Suoerstore_sales[[#This Row],[Discount]]&lt;=0.1,"5-10%",Suoerstore_sales[[#This Row],[Discount]]&lt;=0.2,"10-20%",TRUE,"20%+")</f>
        <v>0-5%</v>
      </c>
      <c r="W2586">
        <f>YEAR(Suoerstore_sales[[#This Row],[Order Date]])</f>
        <v>2014</v>
      </c>
      <c r="X2586" t="str">
        <f>"Q"&amp;ROUNDUP(MONTH(Suoerstore_sales[[#This Row],[Order Date]])/3,0)</f>
        <v>Q1</v>
      </c>
      <c r="Y2586">
        <f>MONTH(Suoerstore_sales[[#This Row],[Order Date]])</f>
        <v>1</v>
      </c>
    </row>
    <row r="2587" spans="1:25" x14ac:dyDescent="0.2">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t="str" cm="1">
        <f t="array" ref="V2587">_xlfn.IFS(Suoerstore_sales[[#This Row],[Discount]]&lt;=0.05,"0-5%",Suoerstore_sales[[#This Row],[Discount]]&lt;=0.1,"5-10%",Suoerstore_sales[[#This Row],[Discount]]&lt;=0.2,"10-20%",TRUE,"20%+")</f>
        <v>10-20%</v>
      </c>
      <c r="W2587">
        <f>YEAR(Suoerstore_sales[[#This Row],[Order Date]])</f>
        <v>2015</v>
      </c>
      <c r="X2587" t="str">
        <f>"Q"&amp;ROUNDUP(MONTH(Suoerstore_sales[[#This Row],[Order Date]])/3,0)</f>
        <v>Q4</v>
      </c>
      <c r="Y2587">
        <f>MONTH(Suoerstore_sales[[#This Row],[Order Date]])</f>
        <v>11</v>
      </c>
    </row>
    <row r="2588" spans="1:25" x14ac:dyDescent="0.2">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t="str" cm="1">
        <f t="array" ref="V2588">_xlfn.IFS(Suoerstore_sales[[#This Row],[Discount]]&lt;=0.05,"0-5%",Suoerstore_sales[[#This Row],[Discount]]&lt;=0.1,"5-10%",Suoerstore_sales[[#This Row],[Discount]]&lt;=0.2,"10-20%",TRUE,"20%+")</f>
        <v>0-5%</v>
      </c>
      <c r="W2588">
        <f>YEAR(Suoerstore_sales[[#This Row],[Order Date]])</f>
        <v>2017</v>
      </c>
      <c r="X2588" t="str">
        <f>"Q"&amp;ROUNDUP(MONTH(Suoerstore_sales[[#This Row],[Order Date]])/3,0)</f>
        <v>Q2</v>
      </c>
      <c r="Y2588">
        <f>MONTH(Suoerstore_sales[[#This Row],[Order Date]])</f>
        <v>6</v>
      </c>
    </row>
    <row r="2589" spans="1:25" x14ac:dyDescent="0.2">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t="str" cm="1">
        <f t="array" ref="V2589">_xlfn.IFS(Suoerstore_sales[[#This Row],[Discount]]&lt;=0.05,"0-5%",Suoerstore_sales[[#This Row],[Discount]]&lt;=0.1,"5-10%",Suoerstore_sales[[#This Row],[Discount]]&lt;=0.2,"10-20%",TRUE,"20%+")</f>
        <v>0-5%</v>
      </c>
      <c r="W2589">
        <f>YEAR(Suoerstore_sales[[#This Row],[Order Date]])</f>
        <v>2017</v>
      </c>
      <c r="X2589" t="str">
        <f>"Q"&amp;ROUNDUP(MONTH(Suoerstore_sales[[#This Row],[Order Date]])/3,0)</f>
        <v>Q2</v>
      </c>
      <c r="Y2589">
        <f>MONTH(Suoerstore_sales[[#This Row],[Order Date]])</f>
        <v>6</v>
      </c>
    </row>
    <row r="2590" spans="1:25" x14ac:dyDescent="0.2">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t="str" cm="1">
        <f t="array" ref="V2590">_xlfn.IFS(Suoerstore_sales[[#This Row],[Discount]]&lt;=0.05,"0-5%",Suoerstore_sales[[#This Row],[Discount]]&lt;=0.1,"5-10%",Suoerstore_sales[[#This Row],[Discount]]&lt;=0.2,"10-20%",TRUE,"20%+")</f>
        <v>0-5%</v>
      </c>
      <c r="W2590">
        <f>YEAR(Suoerstore_sales[[#This Row],[Order Date]])</f>
        <v>2016</v>
      </c>
      <c r="X2590" t="str">
        <f>"Q"&amp;ROUNDUP(MONTH(Suoerstore_sales[[#This Row],[Order Date]])/3,0)</f>
        <v>Q2</v>
      </c>
      <c r="Y2590">
        <f>MONTH(Suoerstore_sales[[#This Row],[Order Date]])</f>
        <v>5</v>
      </c>
    </row>
    <row r="2591" spans="1:25" x14ac:dyDescent="0.2">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t="str" cm="1">
        <f t="array" ref="V2591">_xlfn.IFS(Suoerstore_sales[[#This Row],[Discount]]&lt;=0.05,"0-5%",Suoerstore_sales[[#This Row],[Discount]]&lt;=0.1,"5-10%",Suoerstore_sales[[#This Row],[Discount]]&lt;=0.2,"10-20%",TRUE,"20%+")</f>
        <v>10-20%</v>
      </c>
      <c r="W2591">
        <f>YEAR(Suoerstore_sales[[#This Row],[Order Date]])</f>
        <v>2016</v>
      </c>
      <c r="X2591" t="str">
        <f>"Q"&amp;ROUNDUP(MONTH(Suoerstore_sales[[#This Row],[Order Date]])/3,0)</f>
        <v>Q2</v>
      </c>
      <c r="Y2591">
        <f>MONTH(Suoerstore_sales[[#This Row],[Order Date]])</f>
        <v>5</v>
      </c>
    </row>
    <row r="2592" spans="1:25" x14ac:dyDescent="0.2">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t="str" cm="1">
        <f t="array" ref="V2592">_xlfn.IFS(Suoerstore_sales[[#This Row],[Discount]]&lt;=0.05,"0-5%",Suoerstore_sales[[#This Row],[Discount]]&lt;=0.1,"5-10%",Suoerstore_sales[[#This Row],[Discount]]&lt;=0.2,"10-20%",TRUE,"20%+")</f>
        <v>20%+</v>
      </c>
      <c r="W2592">
        <f>YEAR(Suoerstore_sales[[#This Row],[Order Date]])</f>
        <v>2016</v>
      </c>
      <c r="X2592" t="str">
        <f>"Q"&amp;ROUNDUP(MONTH(Suoerstore_sales[[#This Row],[Order Date]])/3,0)</f>
        <v>Q3</v>
      </c>
      <c r="Y2592">
        <f>MONTH(Suoerstore_sales[[#This Row],[Order Date]])</f>
        <v>9</v>
      </c>
    </row>
    <row r="2593" spans="1:25" x14ac:dyDescent="0.2">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t="str" cm="1">
        <f t="array" ref="V2593">_xlfn.IFS(Suoerstore_sales[[#This Row],[Discount]]&lt;=0.05,"0-5%",Suoerstore_sales[[#This Row],[Discount]]&lt;=0.1,"5-10%",Suoerstore_sales[[#This Row],[Discount]]&lt;=0.2,"10-20%",TRUE,"20%+")</f>
        <v>20%+</v>
      </c>
      <c r="W2593">
        <f>YEAR(Suoerstore_sales[[#This Row],[Order Date]])</f>
        <v>2016</v>
      </c>
      <c r="X2593" t="str">
        <f>"Q"&amp;ROUNDUP(MONTH(Suoerstore_sales[[#This Row],[Order Date]])/3,0)</f>
        <v>Q3</v>
      </c>
      <c r="Y2593">
        <f>MONTH(Suoerstore_sales[[#This Row],[Order Date]])</f>
        <v>9</v>
      </c>
    </row>
    <row r="2594" spans="1:25" x14ac:dyDescent="0.2">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t="str" cm="1">
        <f t="array" ref="V2594">_xlfn.IFS(Suoerstore_sales[[#This Row],[Discount]]&lt;=0.05,"0-5%",Suoerstore_sales[[#This Row],[Discount]]&lt;=0.1,"5-10%",Suoerstore_sales[[#This Row],[Discount]]&lt;=0.2,"10-20%",TRUE,"20%+")</f>
        <v>0-5%</v>
      </c>
      <c r="W2594">
        <f>YEAR(Suoerstore_sales[[#This Row],[Order Date]])</f>
        <v>2017</v>
      </c>
      <c r="X2594" t="str">
        <f>"Q"&amp;ROUNDUP(MONTH(Suoerstore_sales[[#This Row],[Order Date]])/3,0)</f>
        <v>Q4</v>
      </c>
      <c r="Y2594">
        <f>MONTH(Suoerstore_sales[[#This Row],[Order Date]])</f>
        <v>11</v>
      </c>
    </row>
    <row r="2595" spans="1:25" x14ac:dyDescent="0.2">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t="str" cm="1">
        <f t="array" ref="V2595">_xlfn.IFS(Suoerstore_sales[[#This Row],[Discount]]&lt;=0.05,"0-5%",Suoerstore_sales[[#This Row],[Discount]]&lt;=0.1,"5-10%",Suoerstore_sales[[#This Row],[Discount]]&lt;=0.2,"10-20%",TRUE,"20%+")</f>
        <v>0-5%</v>
      </c>
      <c r="W2595">
        <f>YEAR(Suoerstore_sales[[#This Row],[Order Date]])</f>
        <v>2017</v>
      </c>
      <c r="X2595" t="str">
        <f>"Q"&amp;ROUNDUP(MONTH(Suoerstore_sales[[#This Row],[Order Date]])/3,0)</f>
        <v>Q4</v>
      </c>
      <c r="Y2595">
        <f>MONTH(Suoerstore_sales[[#This Row],[Order Date]])</f>
        <v>11</v>
      </c>
    </row>
    <row r="2596" spans="1:25" x14ac:dyDescent="0.2">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t="str" cm="1">
        <f t="array" ref="V2596">_xlfn.IFS(Suoerstore_sales[[#This Row],[Discount]]&lt;=0.05,"0-5%",Suoerstore_sales[[#This Row],[Discount]]&lt;=0.1,"5-10%",Suoerstore_sales[[#This Row],[Discount]]&lt;=0.2,"10-20%",TRUE,"20%+")</f>
        <v>0-5%</v>
      </c>
      <c r="W2596">
        <f>YEAR(Suoerstore_sales[[#This Row],[Order Date]])</f>
        <v>2017</v>
      </c>
      <c r="X2596" t="str">
        <f>"Q"&amp;ROUNDUP(MONTH(Suoerstore_sales[[#This Row],[Order Date]])/3,0)</f>
        <v>Q2</v>
      </c>
      <c r="Y2596">
        <f>MONTH(Suoerstore_sales[[#This Row],[Order Date]])</f>
        <v>5</v>
      </c>
    </row>
    <row r="2597" spans="1:25" x14ac:dyDescent="0.2">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t="str" cm="1">
        <f t="array" ref="V2597">_xlfn.IFS(Suoerstore_sales[[#This Row],[Discount]]&lt;=0.05,"0-5%",Suoerstore_sales[[#This Row],[Discount]]&lt;=0.1,"5-10%",Suoerstore_sales[[#This Row],[Discount]]&lt;=0.2,"10-20%",TRUE,"20%+")</f>
        <v>0-5%</v>
      </c>
      <c r="W2597">
        <f>YEAR(Suoerstore_sales[[#This Row],[Order Date]])</f>
        <v>2017</v>
      </c>
      <c r="X2597" t="str">
        <f>"Q"&amp;ROUNDUP(MONTH(Suoerstore_sales[[#This Row],[Order Date]])/3,0)</f>
        <v>Q2</v>
      </c>
      <c r="Y2597">
        <f>MONTH(Suoerstore_sales[[#This Row],[Order Date]])</f>
        <v>5</v>
      </c>
    </row>
    <row r="2598" spans="1:25" x14ac:dyDescent="0.2">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t="str" cm="1">
        <f t="array" ref="V2598">_xlfn.IFS(Suoerstore_sales[[#This Row],[Discount]]&lt;=0.05,"0-5%",Suoerstore_sales[[#This Row],[Discount]]&lt;=0.1,"5-10%",Suoerstore_sales[[#This Row],[Discount]]&lt;=0.2,"10-20%",TRUE,"20%+")</f>
        <v>0-5%</v>
      </c>
      <c r="W2598">
        <f>YEAR(Suoerstore_sales[[#This Row],[Order Date]])</f>
        <v>2017</v>
      </c>
      <c r="X2598" t="str">
        <f>"Q"&amp;ROUNDUP(MONTH(Suoerstore_sales[[#This Row],[Order Date]])/3,0)</f>
        <v>Q2</v>
      </c>
      <c r="Y2598">
        <f>MONTH(Suoerstore_sales[[#This Row],[Order Date]])</f>
        <v>5</v>
      </c>
    </row>
    <row r="2599" spans="1:25" x14ac:dyDescent="0.2">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t="str" cm="1">
        <f t="array" ref="V2599">_xlfn.IFS(Suoerstore_sales[[#This Row],[Discount]]&lt;=0.05,"0-5%",Suoerstore_sales[[#This Row],[Discount]]&lt;=0.1,"5-10%",Suoerstore_sales[[#This Row],[Discount]]&lt;=0.2,"10-20%",TRUE,"20%+")</f>
        <v>0-5%</v>
      </c>
      <c r="W2599">
        <f>YEAR(Suoerstore_sales[[#This Row],[Order Date]])</f>
        <v>2017</v>
      </c>
      <c r="X2599" t="str">
        <f>"Q"&amp;ROUNDUP(MONTH(Suoerstore_sales[[#This Row],[Order Date]])/3,0)</f>
        <v>Q2</v>
      </c>
      <c r="Y2599">
        <f>MONTH(Suoerstore_sales[[#This Row],[Order Date]])</f>
        <v>5</v>
      </c>
    </row>
    <row r="2600" spans="1:25" x14ac:dyDescent="0.2">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t="str" cm="1">
        <f t="array" ref="V2600">_xlfn.IFS(Suoerstore_sales[[#This Row],[Discount]]&lt;=0.05,"0-5%",Suoerstore_sales[[#This Row],[Discount]]&lt;=0.1,"5-10%",Suoerstore_sales[[#This Row],[Discount]]&lt;=0.2,"10-20%",TRUE,"20%+")</f>
        <v>0-5%</v>
      </c>
      <c r="W2600">
        <f>YEAR(Suoerstore_sales[[#This Row],[Order Date]])</f>
        <v>2017</v>
      </c>
      <c r="X2600" t="str">
        <f>"Q"&amp;ROUNDUP(MONTH(Suoerstore_sales[[#This Row],[Order Date]])/3,0)</f>
        <v>Q2</v>
      </c>
      <c r="Y2600">
        <f>MONTH(Suoerstore_sales[[#This Row],[Order Date]])</f>
        <v>5</v>
      </c>
    </row>
    <row r="2601" spans="1:25" x14ac:dyDescent="0.2">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t="str" cm="1">
        <f t="array" ref="V2601">_xlfn.IFS(Suoerstore_sales[[#This Row],[Discount]]&lt;=0.05,"0-5%",Suoerstore_sales[[#This Row],[Discount]]&lt;=0.1,"5-10%",Suoerstore_sales[[#This Row],[Discount]]&lt;=0.2,"10-20%",TRUE,"20%+")</f>
        <v>0-5%</v>
      </c>
      <c r="W2601">
        <f>YEAR(Suoerstore_sales[[#This Row],[Order Date]])</f>
        <v>2017</v>
      </c>
      <c r="X2601" t="str">
        <f>"Q"&amp;ROUNDUP(MONTH(Suoerstore_sales[[#This Row],[Order Date]])/3,0)</f>
        <v>Q2</v>
      </c>
      <c r="Y2601">
        <f>MONTH(Suoerstore_sales[[#This Row],[Order Date]])</f>
        <v>4</v>
      </c>
    </row>
    <row r="2602" spans="1:25" x14ac:dyDescent="0.2">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t="str" cm="1">
        <f t="array" ref="V2602">_xlfn.IFS(Suoerstore_sales[[#This Row],[Discount]]&lt;=0.05,"0-5%",Suoerstore_sales[[#This Row],[Discount]]&lt;=0.1,"5-10%",Suoerstore_sales[[#This Row],[Discount]]&lt;=0.2,"10-20%",TRUE,"20%+")</f>
        <v>0-5%</v>
      </c>
      <c r="W2602">
        <f>YEAR(Suoerstore_sales[[#This Row],[Order Date]])</f>
        <v>2017</v>
      </c>
      <c r="X2602" t="str">
        <f>"Q"&amp;ROUNDUP(MONTH(Suoerstore_sales[[#This Row],[Order Date]])/3,0)</f>
        <v>Q2</v>
      </c>
      <c r="Y2602">
        <f>MONTH(Suoerstore_sales[[#This Row],[Order Date]])</f>
        <v>4</v>
      </c>
    </row>
    <row r="2603" spans="1:25" x14ac:dyDescent="0.2">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t="str" cm="1">
        <f t="array" ref="V2603">_xlfn.IFS(Suoerstore_sales[[#This Row],[Discount]]&lt;=0.05,"0-5%",Suoerstore_sales[[#This Row],[Discount]]&lt;=0.1,"5-10%",Suoerstore_sales[[#This Row],[Discount]]&lt;=0.2,"10-20%",TRUE,"20%+")</f>
        <v>0-5%</v>
      </c>
      <c r="W2603">
        <f>YEAR(Suoerstore_sales[[#This Row],[Order Date]])</f>
        <v>2016</v>
      </c>
      <c r="X2603" t="str">
        <f>"Q"&amp;ROUNDUP(MONTH(Suoerstore_sales[[#This Row],[Order Date]])/3,0)</f>
        <v>Q2</v>
      </c>
      <c r="Y2603">
        <f>MONTH(Suoerstore_sales[[#This Row],[Order Date]])</f>
        <v>6</v>
      </c>
    </row>
    <row r="2604" spans="1:25" x14ac:dyDescent="0.2">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t="str" cm="1">
        <f t="array" ref="V2604">_xlfn.IFS(Suoerstore_sales[[#This Row],[Discount]]&lt;=0.05,"0-5%",Suoerstore_sales[[#This Row],[Discount]]&lt;=0.1,"5-10%",Suoerstore_sales[[#This Row],[Discount]]&lt;=0.2,"10-20%",TRUE,"20%+")</f>
        <v>0-5%</v>
      </c>
      <c r="W2604">
        <f>YEAR(Suoerstore_sales[[#This Row],[Order Date]])</f>
        <v>2016</v>
      </c>
      <c r="X2604" t="str">
        <f>"Q"&amp;ROUNDUP(MONTH(Suoerstore_sales[[#This Row],[Order Date]])/3,0)</f>
        <v>Q2</v>
      </c>
      <c r="Y2604">
        <f>MONTH(Suoerstore_sales[[#This Row],[Order Date]])</f>
        <v>6</v>
      </c>
    </row>
    <row r="2605" spans="1:25" x14ac:dyDescent="0.2">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t="str" cm="1">
        <f t="array" ref="V2605">_xlfn.IFS(Suoerstore_sales[[#This Row],[Discount]]&lt;=0.05,"0-5%",Suoerstore_sales[[#This Row],[Discount]]&lt;=0.1,"5-10%",Suoerstore_sales[[#This Row],[Discount]]&lt;=0.2,"10-20%",TRUE,"20%+")</f>
        <v>10-20%</v>
      </c>
      <c r="W2605">
        <f>YEAR(Suoerstore_sales[[#This Row],[Order Date]])</f>
        <v>2016</v>
      </c>
      <c r="X2605" t="str">
        <f>"Q"&amp;ROUNDUP(MONTH(Suoerstore_sales[[#This Row],[Order Date]])/3,0)</f>
        <v>Q2</v>
      </c>
      <c r="Y2605">
        <f>MONTH(Suoerstore_sales[[#This Row],[Order Date]])</f>
        <v>6</v>
      </c>
    </row>
    <row r="2606" spans="1:25" x14ac:dyDescent="0.2">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t="str" cm="1">
        <f t="array" ref="V2606">_xlfn.IFS(Suoerstore_sales[[#This Row],[Discount]]&lt;=0.05,"0-5%",Suoerstore_sales[[#This Row],[Discount]]&lt;=0.1,"5-10%",Suoerstore_sales[[#This Row],[Discount]]&lt;=0.2,"10-20%",TRUE,"20%+")</f>
        <v>0-5%</v>
      </c>
      <c r="W2606">
        <f>YEAR(Suoerstore_sales[[#This Row],[Order Date]])</f>
        <v>2016</v>
      </c>
      <c r="X2606" t="str">
        <f>"Q"&amp;ROUNDUP(MONTH(Suoerstore_sales[[#This Row],[Order Date]])/3,0)</f>
        <v>Q2</v>
      </c>
      <c r="Y2606">
        <f>MONTH(Suoerstore_sales[[#This Row],[Order Date]])</f>
        <v>6</v>
      </c>
    </row>
    <row r="2607" spans="1:25" x14ac:dyDescent="0.2">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t="str" cm="1">
        <f t="array" ref="V2607">_xlfn.IFS(Suoerstore_sales[[#This Row],[Discount]]&lt;=0.05,"0-5%",Suoerstore_sales[[#This Row],[Discount]]&lt;=0.1,"5-10%",Suoerstore_sales[[#This Row],[Discount]]&lt;=0.2,"10-20%",TRUE,"20%+")</f>
        <v>20%+</v>
      </c>
      <c r="W2607">
        <f>YEAR(Suoerstore_sales[[#This Row],[Order Date]])</f>
        <v>2014</v>
      </c>
      <c r="X2607" t="str">
        <f>"Q"&amp;ROUNDUP(MONTH(Suoerstore_sales[[#This Row],[Order Date]])/3,0)</f>
        <v>Q4</v>
      </c>
      <c r="Y2607">
        <f>MONTH(Suoerstore_sales[[#This Row],[Order Date]])</f>
        <v>12</v>
      </c>
    </row>
    <row r="2608" spans="1:25" x14ac:dyDescent="0.2">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t="str" cm="1">
        <f t="array" ref="V2608">_xlfn.IFS(Suoerstore_sales[[#This Row],[Discount]]&lt;=0.05,"0-5%",Suoerstore_sales[[#This Row],[Discount]]&lt;=0.1,"5-10%",Suoerstore_sales[[#This Row],[Discount]]&lt;=0.2,"10-20%",TRUE,"20%+")</f>
        <v>0-5%</v>
      </c>
      <c r="W2608">
        <f>YEAR(Suoerstore_sales[[#This Row],[Order Date]])</f>
        <v>2016</v>
      </c>
      <c r="X2608" t="str">
        <f>"Q"&amp;ROUNDUP(MONTH(Suoerstore_sales[[#This Row],[Order Date]])/3,0)</f>
        <v>Q1</v>
      </c>
      <c r="Y2608">
        <f>MONTH(Suoerstore_sales[[#This Row],[Order Date]])</f>
        <v>3</v>
      </c>
    </row>
    <row r="2609" spans="1:25" x14ac:dyDescent="0.2">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t="str" cm="1">
        <f t="array" ref="V2609">_xlfn.IFS(Suoerstore_sales[[#This Row],[Discount]]&lt;=0.05,"0-5%",Suoerstore_sales[[#This Row],[Discount]]&lt;=0.1,"5-10%",Suoerstore_sales[[#This Row],[Discount]]&lt;=0.2,"10-20%",TRUE,"20%+")</f>
        <v>10-20%</v>
      </c>
      <c r="W2609">
        <f>YEAR(Suoerstore_sales[[#This Row],[Order Date]])</f>
        <v>2014</v>
      </c>
      <c r="X2609" t="str">
        <f>"Q"&amp;ROUNDUP(MONTH(Suoerstore_sales[[#This Row],[Order Date]])/3,0)</f>
        <v>Q4</v>
      </c>
      <c r="Y2609">
        <f>MONTH(Suoerstore_sales[[#This Row],[Order Date]])</f>
        <v>11</v>
      </c>
    </row>
    <row r="2610" spans="1:25" x14ac:dyDescent="0.2">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t="str" cm="1">
        <f t="array" ref="V2610">_xlfn.IFS(Suoerstore_sales[[#This Row],[Discount]]&lt;=0.05,"0-5%",Suoerstore_sales[[#This Row],[Discount]]&lt;=0.1,"5-10%",Suoerstore_sales[[#This Row],[Discount]]&lt;=0.2,"10-20%",TRUE,"20%+")</f>
        <v>10-20%</v>
      </c>
      <c r="W2610">
        <f>YEAR(Suoerstore_sales[[#This Row],[Order Date]])</f>
        <v>2014</v>
      </c>
      <c r="X2610" t="str">
        <f>"Q"&amp;ROUNDUP(MONTH(Suoerstore_sales[[#This Row],[Order Date]])/3,0)</f>
        <v>Q4</v>
      </c>
      <c r="Y2610">
        <f>MONTH(Suoerstore_sales[[#This Row],[Order Date]])</f>
        <v>11</v>
      </c>
    </row>
    <row r="2611" spans="1:25" x14ac:dyDescent="0.2">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t="str" cm="1">
        <f t="array" ref="V2611">_xlfn.IFS(Suoerstore_sales[[#This Row],[Discount]]&lt;=0.05,"0-5%",Suoerstore_sales[[#This Row],[Discount]]&lt;=0.1,"5-10%",Suoerstore_sales[[#This Row],[Discount]]&lt;=0.2,"10-20%",TRUE,"20%+")</f>
        <v>20%+</v>
      </c>
      <c r="W2611">
        <f>YEAR(Suoerstore_sales[[#This Row],[Order Date]])</f>
        <v>2014</v>
      </c>
      <c r="X2611" t="str">
        <f>"Q"&amp;ROUNDUP(MONTH(Suoerstore_sales[[#This Row],[Order Date]])/3,0)</f>
        <v>Q4</v>
      </c>
      <c r="Y2611">
        <f>MONTH(Suoerstore_sales[[#This Row],[Order Date]])</f>
        <v>11</v>
      </c>
    </row>
    <row r="2612" spans="1:25" x14ac:dyDescent="0.2">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t="str" cm="1">
        <f t="array" ref="V2612">_xlfn.IFS(Suoerstore_sales[[#This Row],[Discount]]&lt;=0.05,"0-5%",Suoerstore_sales[[#This Row],[Discount]]&lt;=0.1,"5-10%",Suoerstore_sales[[#This Row],[Discount]]&lt;=0.2,"10-20%",TRUE,"20%+")</f>
        <v>10-20%</v>
      </c>
      <c r="W2612">
        <f>YEAR(Suoerstore_sales[[#This Row],[Order Date]])</f>
        <v>2014</v>
      </c>
      <c r="X2612" t="str">
        <f>"Q"&amp;ROUNDUP(MONTH(Suoerstore_sales[[#This Row],[Order Date]])/3,0)</f>
        <v>Q4</v>
      </c>
      <c r="Y2612">
        <f>MONTH(Suoerstore_sales[[#This Row],[Order Date]])</f>
        <v>11</v>
      </c>
    </row>
    <row r="2613" spans="1:25" x14ac:dyDescent="0.2">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t="str" cm="1">
        <f t="array" ref="V2613">_xlfn.IFS(Suoerstore_sales[[#This Row],[Discount]]&lt;=0.05,"0-5%",Suoerstore_sales[[#This Row],[Discount]]&lt;=0.1,"5-10%",Suoerstore_sales[[#This Row],[Discount]]&lt;=0.2,"10-20%",TRUE,"20%+")</f>
        <v>10-20%</v>
      </c>
      <c r="W2613">
        <f>YEAR(Suoerstore_sales[[#This Row],[Order Date]])</f>
        <v>2014</v>
      </c>
      <c r="X2613" t="str">
        <f>"Q"&amp;ROUNDUP(MONTH(Suoerstore_sales[[#This Row],[Order Date]])/3,0)</f>
        <v>Q4</v>
      </c>
      <c r="Y2613">
        <f>MONTH(Suoerstore_sales[[#This Row],[Order Date]])</f>
        <v>11</v>
      </c>
    </row>
    <row r="2614" spans="1:25" x14ac:dyDescent="0.2">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t="str" cm="1">
        <f t="array" ref="V2614">_xlfn.IFS(Suoerstore_sales[[#This Row],[Discount]]&lt;=0.05,"0-5%",Suoerstore_sales[[#This Row],[Discount]]&lt;=0.1,"5-10%",Suoerstore_sales[[#This Row],[Discount]]&lt;=0.2,"10-20%",TRUE,"20%+")</f>
        <v>20%+</v>
      </c>
      <c r="W2614">
        <f>YEAR(Suoerstore_sales[[#This Row],[Order Date]])</f>
        <v>2014</v>
      </c>
      <c r="X2614" t="str">
        <f>"Q"&amp;ROUNDUP(MONTH(Suoerstore_sales[[#This Row],[Order Date]])/3,0)</f>
        <v>Q4</v>
      </c>
      <c r="Y2614">
        <f>MONTH(Suoerstore_sales[[#This Row],[Order Date]])</f>
        <v>11</v>
      </c>
    </row>
    <row r="2615" spans="1:25" x14ac:dyDescent="0.2">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t="str" cm="1">
        <f t="array" ref="V2615">_xlfn.IFS(Suoerstore_sales[[#This Row],[Discount]]&lt;=0.05,"0-5%",Suoerstore_sales[[#This Row],[Discount]]&lt;=0.1,"5-10%",Suoerstore_sales[[#This Row],[Discount]]&lt;=0.2,"10-20%",TRUE,"20%+")</f>
        <v>10-20%</v>
      </c>
      <c r="W2615">
        <f>YEAR(Suoerstore_sales[[#This Row],[Order Date]])</f>
        <v>2016</v>
      </c>
      <c r="X2615" t="str">
        <f>"Q"&amp;ROUNDUP(MONTH(Suoerstore_sales[[#This Row],[Order Date]])/3,0)</f>
        <v>Q2</v>
      </c>
      <c r="Y2615">
        <f>MONTH(Suoerstore_sales[[#This Row],[Order Date]])</f>
        <v>4</v>
      </c>
    </row>
    <row r="2616" spans="1:25" x14ac:dyDescent="0.2">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t="str" cm="1">
        <f t="array" ref="V2616">_xlfn.IFS(Suoerstore_sales[[#This Row],[Discount]]&lt;=0.05,"0-5%",Suoerstore_sales[[#This Row],[Discount]]&lt;=0.1,"5-10%",Suoerstore_sales[[#This Row],[Discount]]&lt;=0.2,"10-20%",TRUE,"20%+")</f>
        <v>10-20%</v>
      </c>
      <c r="W2616">
        <f>YEAR(Suoerstore_sales[[#This Row],[Order Date]])</f>
        <v>2014</v>
      </c>
      <c r="X2616" t="str">
        <f>"Q"&amp;ROUNDUP(MONTH(Suoerstore_sales[[#This Row],[Order Date]])/3,0)</f>
        <v>Q2</v>
      </c>
      <c r="Y2616">
        <f>MONTH(Suoerstore_sales[[#This Row],[Order Date]])</f>
        <v>4</v>
      </c>
    </row>
    <row r="2617" spans="1:25" x14ac:dyDescent="0.2">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t="str" cm="1">
        <f t="array" ref="V2617">_xlfn.IFS(Suoerstore_sales[[#This Row],[Discount]]&lt;=0.05,"0-5%",Suoerstore_sales[[#This Row],[Discount]]&lt;=0.1,"5-10%",Suoerstore_sales[[#This Row],[Discount]]&lt;=0.2,"10-20%",TRUE,"20%+")</f>
        <v>10-20%</v>
      </c>
      <c r="W2617">
        <f>YEAR(Suoerstore_sales[[#This Row],[Order Date]])</f>
        <v>2014</v>
      </c>
      <c r="X2617" t="str">
        <f>"Q"&amp;ROUNDUP(MONTH(Suoerstore_sales[[#This Row],[Order Date]])/3,0)</f>
        <v>Q2</v>
      </c>
      <c r="Y2617">
        <f>MONTH(Suoerstore_sales[[#This Row],[Order Date]])</f>
        <v>4</v>
      </c>
    </row>
    <row r="2618" spans="1:25" x14ac:dyDescent="0.2">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t="str" cm="1">
        <f t="array" ref="V2618">_xlfn.IFS(Suoerstore_sales[[#This Row],[Discount]]&lt;=0.05,"0-5%",Suoerstore_sales[[#This Row],[Discount]]&lt;=0.1,"5-10%",Suoerstore_sales[[#This Row],[Discount]]&lt;=0.2,"10-20%",TRUE,"20%+")</f>
        <v>0-5%</v>
      </c>
      <c r="W2618">
        <f>YEAR(Suoerstore_sales[[#This Row],[Order Date]])</f>
        <v>2017</v>
      </c>
      <c r="X2618" t="str">
        <f>"Q"&amp;ROUNDUP(MONTH(Suoerstore_sales[[#This Row],[Order Date]])/3,0)</f>
        <v>Q2</v>
      </c>
      <c r="Y2618">
        <f>MONTH(Suoerstore_sales[[#This Row],[Order Date]])</f>
        <v>4</v>
      </c>
    </row>
    <row r="2619" spans="1:25" x14ac:dyDescent="0.2">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t="str" cm="1">
        <f t="array" ref="V2619">_xlfn.IFS(Suoerstore_sales[[#This Row],[Discount]]&lt;=0.05,"0-5%",Suoerstore_sales[[#This Row],[Discount]]&lt;=0.1,"5-10%",Suoerstore_sales[[#This Row],[Discount]]&lt;=0.2,"10-20%",TRUE,"20%+")</f>
        <v>10-20%</v>
      </c>
      <c r="W2619">
        <f>YEAR(Suoerstore_sales[[#This Row],[Order Date]])</f>
        <v>2017</v>
      </c>
      <c r="X2619" t="str">
        <f>"Q"&amp;ROUNDUP(MONTH(Suoerstore_sales[[#This Row],[Order Date]])/3,0)</f>
        <v>Q2</v>
      </c>
      <c r="Y2619">
        <f>MONTH(Suoerstore_sales[[#This Row],[Order Date]])</f>
        <v>4</v>
      </c>
    </row>
    <row r="2620" spans="1:25" x14ac:dyDescent="0.2">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t="str" cm="1">
        <f t="array" ref="V2620">_xlfn.IFS(Suoerstore_sales[[#This Row],[Discount]]&lt;=0.05,"0-5%",Suoerstore_sales[[#This Row],[Discount]]&lt;=0.1,"5-10%",Suoerstore_sales[[#This Row],[Discount]]&lt;=0.2,"10-20%",TRUE,"20%+")</f>
        <v>0-5%</v>
      </c>
      <c r="W2620">
        <f>YEAR(Suoerstore_sales[[#This Row],[Order Date]])</f>
        <v>2017</v>
      </c>
      <c r="X2620" t="str">
        <f>"Q"&amp;ROUNDUP(MONTH(Suoerstore_sales[[#This Row],[Order Date]])/3,0)</f>
        <v>Q4</v>
      </c>
      <c r="Y2620">
        <f>MONTH(Suoerstore_sales[[#This Row],[Order Date]])</f>
        <v>12</v>
      </c>
    </row>
    <row r="2621" spans="1:25" x14ac:dyDescent="0.2">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t="str" cm="1">
        <f t="array" ref="V2621">_xlfn.IFS(Suoerstore_sales[[#This Row],[Discount]]&lt;=0.05,"0-5%",Suoerstore_sales[[#This Row],[Discount]]&lt;=0.1,"5-10%",Suoerstore_sales[[#This Row],[Discount]]&lt;=0.2,"10-20%",TRUE,"20%+")</f>
        <v>10-20%</v>
      </c>
      <c r="W2621">
        <f>YEAR(Suoerstore_sales[[#This Row],[Order Date]])</f>
        <v>2017</v>
      </c>
      <c r="X2621" t="str">
        <f>"Q"&amp;ROUNDUP(MONTH(Suoerstore_sales[[#This Row],[Order Date]])/3,0)</f>
        <v>Q4</v>
      </c>
      <c r="Y2621">
        <f>MONTH(Suoerstore_sales[[#This Row],[Order Date]])</f>
        <v>12</v>
      </c>
    </row>
    <row r="2622" spans="1:25" x14ac:dyDescent="0.2">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t="str" cm="1">
        <f t="array" ref="V2622">_xlfn.IFS(Suoerstore_sales[[#This Row],[Discount]]&lt;=0.05,"0-5%",Suoerstore_sales[[#This Row],[Discount]]&lt;=0.1,"5-10%",Suoerstore_sales[[#This Row],[Discount]]&lt;=0.2,"10-20%",TRUE,"20%+")</f>
        <v>0-5%</v>
      </c>
      <c r="W2622">
        <f>YEAR(Suoerstore_sales[[#This Row],[Order Date]])</f>
        <v>2017</v>
      </c>
      <c r="X2622" t="str">
        <f>"Q"&amp;ROUNDUP(MONTH(Suoerstore_sales[[#This Row],[Order Date]])/3,0)</f>
        <v>Q4</v>
      </c>
      <c r="Y2622">
        <f>MONTH(Suoerstore_sales[[#This Row],[Order Date]])</f>
        <v>12</v>
      </c>
    </row>
    <row r="2623" spans="1:25" x14ac:dyDescent="0.2">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t="str" cm="1">
        <f t="array" ref="V2623">_xlfn.IFS(Suoerstore_sales[[#This Row],[Discount]]&lt;=0.05,"0-5%",Suoerstore_sales[[#This Row],[Discount]]&lt;=0.1,"5-10%",Suoerstore_sales[[#This Row],[Discount]]&lt;=0.2,"10-20%",TRUE,"20%+")</f>
        <v>0-5%</v>
      </c>
      <c r="W2623">
        <f>YEAR(Suoerstore_sales[[#This Row],[Order Date]])</f>
        <v>2017</v>
      </c>
      <c r="X2623" t="str">
        <f>"Q"&amp;ROUNDUP(MONTH(Suoerstore_sales[[#This Row],[Order Date]])/3,0)</f>
        <v>Q4</v>
      </c>
      <c r="Y2623">
        <f>MONTH(Suoerstore_sales[[#This Row],[Order Date]])</f>
        <v>12</v>
      </c>
    </row>
    <row r="2624" spans="1:25" x14ac:dyDescent="0.2">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t="str" cm="1">
        <f t="array" ref="V2624">_xlfn.IFS(Suoerstore_sales[[#This Row],[Discount]]&lt;=0.05,"0-5%",Suoerstore_sales[[#This Row],[Discount]]&lt;=0.1,"5-10%",Suoerstore_sales[[#This Row],[Discount]]&lt;=0.2,"10-20%",TRUE,"20%+")</f>
        <v>0-5%</v>
      </c>
      <c r="W2624">
        <f>YEAR(Suoerstore_sales[[#This Row],[Order Date]])</f>
        <v>2014</v>
      </c>
      <c r="X2624" t="str">
        <f>"Q"&amp;ROUNDUP(MONTH(Suoerstore_sales[[#This Row],[Order Date]])/3,0)</f>
        <v>Q4</v>
      </c>
      <c r="Y2624">
        <f>MONTH(Suoerstore_sales[[#This Row],[Order Date]])</f>
        <v>12</v>
      </c>
    </row>
    <row r="2625" spans="1:25" x14ac:dyDescent="0.2">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t="str" cm="1">
        <f t="array" ref="V2625">_xlfn.IFS(Suoerstore_sales[[#This Row],[Discount]]&lt;=0.05,"0-5%",Suoerstore_sales[[#This Row],[Discount]]&lt;=0.1,"5-10%",Suoerstore_sales[[#This Row],[Discount]]&lt;=0.2,"10-20%",TRUE,"20%+")</f>
        <v>10-20%</v>
      </c>
      <c r="W2625">
        <f>YEAR(Suoerstore_sales[[#This Row],[Order Date]])</f>
        <v>2017</v>
      </c>
      <c r="X2625" t="str">
        <f>"Q"&amp;ROUNDUP(MONTH(Suoerstore_sales[[#This Row],[Order Date]])/3,0)</f>
        <v>Q4</v>
      </c>
      <c r="Y2625">
        <f>MONTH(Suoerstore_sales[[#This Row],[Order Date]])</f>
        <v>10</v>
      </c>
    </row>
    <row r="2626" spans="1:25" x14ac:dyDescent="0.2">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t="str" cm="1">
        <f t="array" ref="V2626">_xlfn.IFS(Suoerstore_sales[[#This Row],[Discount]]&lt;=0.05,"0-5%",Suoerstore_sales[[#This Row],[Discount]]&lt;=0.1,"5-10%",Suoerstore_sales[[#This Row],[Discount]]&lt;=0.2,"10-20%",TRUE,"20%+")</f>
        <v>0-5%</v>
      </c>
      <c r="W2626">
        <f>YEAR(Suoerstore_sales[[#This Row],[Order Date]])</f>
        <v>2017</v>
      </c>
      <c r="X2626" t="str">
        <f>"Q"&amp;ROUNDUP(MONTH(Suoerstore_sales[[#This Row],[Order Date]])/3,0)</f>
        <v>Q4</v>
      </c>
      <c r="Y2626">
        <f>MONTH(Suoerstore_sales[[#This Row],[Order Date]])</f>
        <v>10</v>
      </c>
    </row>
    <row r="2627" spans="1:25" x14ac:dyDescent="0.2">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t="str" cm="1">
        <f t="array" ref="V2627">_xlfn.IFS(Suoerstore_sales[[#This Row],[Discount]]&lt;=0.05,"0-5%",Suoerstore_sales[[#This Row],[Discount]]&lt;=0.1,"5-10%",Suoerstore_sales[[#This Row],[Discount]]&lt;=0.2,"10-20%",TRUE,"20%+")</f>
        <v>0-5%</v>
      </c>
      <c r="W2627">
        <f>YEAR(Suoerstore_sales[[#This Row],[Order Date]])</f>
        <v>2017</v>
      </c>
      <c r="X2627" t="str">
        <f>"Q"&amp;ROUNDUP(MONTH(Suoerstore_sales[[#This Row],[Order Date]])/3,0)</f>
        <v>Q4</v>
      </c>
      <c r="Y2627">
        <f>MONTH(Suoerstore_sales[[#This Row],[Order Date]])</f>
        <v>10</v>
      </c>
    </row>
    <row r="2628" spans="1:25" x14ac:dyDescent="0.2">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t="str" cm="1">
        <f t="array" ref="V2628">_xlfn.IFS(Suoerstore_sales[[#This Row],[Discount]]&lt;=0.05,"0-5%",Suoerstore_sales[[#This Row],[Discount]]&lt;=0.1,"5-10%",Suoerstore_sales[[#This Row],[Discount]]&lt;=0.2,"10-20%",TRUE,"20%+")</f>
        <v>0-5%</v>
      </c>
      <c r="W2628">
        <f>YEAR(Suoerstore_sales[[#This Row],[Order Date]])</f>
        <v>2017</v>
      </c>
      <c r="X2628" t="str">
        <f>"Q"&amp;ROUNDUP(MONTH(Suoerstore_sales[[#This Row],[Order Date]])/3,0)</f>
        <v>Q4</v>
      </c>
      <c r="Y2628">
        <f>MONTH(Suoerstore_sales[[#This Row],[Order Date]])</f>
        <v>10</v>
      </c>
    </row>
    <row r="2629" spans="1:25" x14ac:dyDescent="0.2">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t="str" cm="1">
        <f t="array" ref="V2629">_xlfn.IFS(Suoerstore_sales[[#This Row],[Discount]]&lt;=0.05,"0-5%",Suoerstore_sales[[#This Row],[Discount]]&lt;=0.1,"5-10%",Suoerstore_sales[[#This Row],[Discount]]&lt;=0.2,"10-20%",TRUE,"20%+")</f>
        <v>10-20%</v>
      </c>
      <c r="W2629">
        <f>YEAR(Suoerstore_sales[[#This Row],[Order Date]])</f>
        <v>2017</v>
      </c>
      <c r="X2629" t="str">
        <f>"Q"&amp;ROUNDUP(MONTH(Suoerstore_sales[[#This Row],[Order Date]])/3,0)</f>
        <v>Q4</v>
      </c>
      <c r="Y2629">
        <f>MONTH(Suoerstore_sales[[#This Row],[Order Date]])</f>
        <v>11</v>
      </c>
    </row>
    <row r="2630" spans="1:25" x14ac:dyDescent="0.2">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t="str" cm="1">
        <f t="array" ref="V2630">_xlfn.IFS(Suoerstore_sales[[#This Row],[Discount]]&lt;=0.05,"0-5%",Suoerstore_sales[[#This Row],[Discount]]&lt;=0.1,"5-10%",Suoerstore_sales[[#This Row],[Discount]]&lt;=0.2,"10-20%",TRUE,"20%+")</f>
        <v>20%+</v>
      </c>
      <c r="W2630">
        <f>YEAR(Suoerstore_sales[[#This Row],[Order Date]])</f>
        <v>2017</v>
      </c>
      <c r="X2630" t="str">
        <f>"Q"&amp;ROUNDUP(MONTH(Suoerstore_sales[[#This Row],[Order Date]])/3,0)</f>
        <v>Q4</v>
      </c>
      <c r="Y2630">
        <f>MONTH(Suoerstore_sales[[#This Row],[Order Date]])</f>
        <v>11</v>
      </c>
    </row>
    <row r="2631" spans="1:25" x14ac:dyDescent="0.2">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t="str" cm="1">
        <f t="array" ref="V2631">_xlfn.IFS(Suoerstore_sales[[#This Row],[Discount]]&lt;=0.05,"0-5%",Suoerstore_sales[[#This Row],[Discount]]&lt;=0.1,"5-10%",Suoerstore_sales[[#This Row],[Discount]]&lt;=0.2,"10-20%",TRUE,"20%+")</f>
        <v>20%+</v>
      </c>
      <c r="W2631">
        <f>YEAR(Suoerstore_sales[[#This Row],[Order Date]])</f>
        <v>2017</v>
      </c>
      <c r="X2631" t="str">
        <f>"Q"&amp;ROUNDUP(MONTH(Suoerstore_sales[[#This Row],[Order Date]])/3,0)</f>
        <v>Q4</v>
      </c>
      <c r="Y2631">
        <f>MONTH(Suoerstore_sales[[#This Row],[Order Date]])</f>
        <v>11</v>
      </c>
    </row>
    <row r="2632" spans="1:25" x14ac:dyDescent="0.2">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t="str" cm="1">
        <f t="array" ref="V2632">_xlfn.IFS(Suoerstore_sales[[#This Row],[Discount]]&lt;=0.05,"0-5%",Suoerstore_sales[[#This Row],[Discount]]&lt;=0.1,"5-10%",Suoerstore_sales[[#This Row],[Discount]]&lt;=0.2,"10-20%",TRUE,"20%+")</f>
        <v>0-5%</v>
      </c>
      <c r="W2632">
        <f>YEAR(Suoerstore_sales[[#This Row],[Order Date]])</f>
        <v>2015</v>
      </c>
      <c r="X2632" t="str">
        <f>"Q"&amp;ROUNDUP(MONTH(Suoerstore_sales[[#This Row],[Order Date]])/3,0)</f>
        <v>Q3</v>
      </c>
      <c r="Y2632">
        <f>MONTH(Suoerstore_sales[[#This Row],[Order Date]])</f>
        <v>9</v>
      </c>
    </row>
    <row r="2633" spans="1:25" x14ac:dyDescent="0.2">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t="str" cm="1">
        <f t="array" ref="V2633">_xlfn.IFS(Suoerstore_sales[[#This Row],[Discount]]&lt;=0.05,"0-5%",Suoerstore_sales[[#This Row],[Discount]]&lt;=0.1,"5-10%",Suoerstore_sales[[#This Row],[Discount]]&lt;=0.2,"10-20%",TRUE,"20%+")</f>
        <v>0-5%</v>
      </c>
      <c r="W2633">
        <f>YEAR(Suoerstore_sales[[#This Row],[Order Date]])</f>
        <v>2017</v>
      </c>
      <c r="X2633" t="str">
        <f>"Q"&amp;ROUNDUP(MONTH(Suoerstore_sales[[#This Row],[Order Date]])/3,0)</f>
        <v>Q2</v>
      </c>
      <c r="Y2633">
        <f>MONTH(Suoerstore_sales[[#This Row],[Order Date]])</f>
        <v>5</v>
      </c>
    </row>
    <row r="2634" spans="1:25" x14ac:dyDescent="0.2">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t="str" cm="1">
        <f t="array" ref="V2634">_xlfn.IFS(Suoerstore_sales[[#This Row],[Discount]]&lt;=0.05,"0-5%",Suoerstore_sales[[#This Row],[Discount]]&lt;=0.1,"5-10%",Suoerstore_sales[[#This Row],[Discount]]&lt;=0.2,"10-20%",TRUE,"20%+")</f>
        <v>10-20%</v>
      </c>
      <c r="W2634">
        <f>YEAR(Suoerstore_sales[[#This Row],[Order Date]])</f>
        <v>2017</v>
      </c>
      <c r="X2634" t="str">
        <f>"Q"&amp;ROUNDUP(MONTH(Suoerstore_sales[[#This Row],[Order Date]])/3,0)</f>
        <v>Q2</v>
      </c>
      <c r="Y2634">
        <f>MONTH(Suoerstore_sales[[#This Row],[Order Date]])</f>
        <v>5</v>
      </c>
    </row>
    <row r="2635" spans="1:25" x14ac:dyDescent="0.2">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t="str" cm="1">
        <f t="array" ref="V2635">_xlfn.IFS(Suoerstore_sales[[#This Row],[Discount]]&lt;=0.05,"0-5%",Suoerstore_sales[[#This Row],[Discount]]&lt;=0.1,"5-10%",Suoerstore_sales[[#This Row],[Discount]]&lt;=0.2,"10-20%",TRUE,"20%+")</f>
        <v>10-20%</v>
      </c>
      <c r="W2635">
        <f>YEAR(Suoerstore_sales[[#This Row],[Order Date]])</f>
        <v>2017</v>
      </c>
      <c r="X2635" t="str">
        <f>"Q"&amp;ROUNDUP(MONTH(Suoerstore_sales[[#This Row],[Order Date]])/3,0)</f>
        <v>Q2</v>
      </c>
      <c r="Y2635">
        <f>MONTH(Suoerstore_sales[[#This Row],[Order Date]])</f>
        <v>5</v>
      </c>
    </row>
    <row r="2636" spans="1:25" x14ac:dyDescent="0.2">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t="str" cm="1">
        <f t="array" ref="V2636">_xlfn.IFS(Suoerstore_sales[[#This Row],[Discount]]&lt;=0.05,"0-5%",Suoerstore_sales[[#This Row],[Discount]]&lt;=0.1,"5-10%",Suoerstore_sales[[#This Row],[Discount]]&lt;=0.2,"10-20%",TRUE,"20%+")</f>
        <v>10-20%</v>
      </c>
      <c r="W2636">
        <f>YEAR(Suoerstore_sales[[#This Row],[Order Date]])</f>
        <v>2015</v>
      </c>
      <c r="X2636" t="str">
        <f>"Q"&amp;ROUNDUP(MONTH(Suoerstore_sales[[#This Row],[Order Date]])/3,0)</f>
        <v>Q3</v>
      </c>
      <c r="Y2636">
        <f>MONTH(Suoerstore_sales[[#This Row],[Order Date]])</f>
        <v>7</v>
      </c>
    </row>
    <row r="2637" spans="1:25" x14ac:dyDescent="0.2">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t="str" cm="1">
        <f t="array" ref="V2637">_xlfn.IFS(Suoerstore_sales[[#This Row],[Discount]]&lt;=0.05,"0-5%",Suoerstore_sales[[#This Row],[Discount]]&lt;=0.1,"5-10%",Suoerstore_sales[[#This Row],[Discount]]&lt;=0.2,"10-20%",TRUE,"20%+")</f>
        <v>20%+</v>
      </c>
      <c r="W2637">
        <f>YEAR(Suoerstore_sales[[#This Row],[Order Date]])</f>
        <v>2015</v>
      </c>
      <c r="X2637" t="str">
        <f>"Q"&amp;ROUNDUP(MONTH(Suoerstore_sales[[#This Row],[Order Date]])/3,0)</f>
        <v>Q3</v>
      </c>
      <c r="Y2637">
        <f>MONTH(Suoerstore_sales[[#This Row],[Order Date]])</f>
        <v>7</v>
      </c>
    </row>
    <row r="2638" spans="1:25" x14ac:dyDescent="0.2">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t="str" cm="1">
        <f t="array" ref="V2638">_xlfn.IFS(Suoerstore_sales[[#This Row],[Discount]]&lt;=0.05,"0-5%",Suoerstore_sales[[#This Row],[Discount]]&lt;=0.1,"5-10%",Suoerstore_sales[[#This Row],[Discount]]&lt;=0.2,"10-20%",TRUE,"20%+")</f>
        <v>0-5%</v>
      </c>
      <c r="W2638">
        <f>YEAR(Suoerstore_sales[[#This Row],[Order Date]])</f>
        <v>2015</v>
      </c>
      <c r="X2638" t="str">
        <f>"Q"&amp;ROUNDUP(MONTH(Suoerstore_sales[[#This Row],[Order Date]])/3,0)</f>
        <v>Q3</v>
      </c>
      <c r="Y2638">
        <f>MONTH(Suoerstore_sales[[#This Row],[Order Date]])</f>
        <v>8</v>
      </c>
    </row>
    <row r="2639" spans="1:25" x14ac:dyDescent="0.2">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t="str" cm="1">
        <f t="array" ref="V2639">_xlfn.IFS(Suoerstore_sales[[#This Row],[Discount]]&lt;=0.05,"0-5%",Suoerstore_sales[[#This Row],[Discount]]&lt;=0.1,"5-10%",Suoerstore_sales[[#This Row],[Discount]]&lt;=0.2,"10-20%",TRUE,"20%+")</f>
        <v>0-5%</v>
      </c>
      <c r="W2639">
        <f>YEAR(Suoerstore_sales[[#This Row],[Order Date]])</f>
        <v>2017</v>
      </c>
      <c r="X2639" t="str">
        <f>"Q"&amp;ROUNDUP(MONTH(Suoerstore_sales[[#This Row],[Order Date]])/3,0)</f>
        <v>Q2</v>
      </c>
      <c r="Y2639">
        <f>MONTH(Suoerstore_sales[[#This Row],[Order Date]])</f>
        <v>6</v>
      </c>
    </row>
    <row r="2640" spans="1:25" x14ac:dyDescent="0.2">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t="str" cm="1">
        <f t="array" ref="V2640">_xlfn.IFS(Suoerstore_sales[[#This Row],[Discount]]&lt;=0.05,"0-5%",Suoerstore_sales[[#This Row],[Discount]]&lt;=0.1,"5-10%",Suoerstore_sales[[#This Row],[Discount]]&lt;=0.2,"10-20%",TRUE,"20%+")</f>
        <v>10-20%</v>
      </c>
      <c r="W2640">
        <f>YEAR(Suoerstore_sales[[#This Row],[Order Date]])</f>
        <v>2017</v>
      </c>
      <c r="X2640" t="str">
        <f>"Q"&amp;ROUNDUP(MONTH(Suoerstore_sales[[#This Row],[Order Date]])/3,0)</f>
        <v>Q2</v>
      </c>
      <c r="Y2640">
        <f>MONTH(Suoerstore_sales[[#This Row],[Order Date]])</f>
        <v>6</v>
      </c>
    </row>
    <row r="2641" spans="1:25" x14ac:dyDescent="0.2">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t="str" cm="1">
        <f t="array" ref="V2641">_xlfn.IFS(Suoerstore_sales[[#This Row],[Discount]]&lt;=0.05,"0-5%",Suoerstore_sales[[#This Row],[Discount]]&lt;=0.1,"5-10%",Suoerstore_sales[[#This Row],[Discount]]&lt;=0.2,"10-20%",TRUE,"20%+")</f>
        <v>0-5%</v>
      </c>
      <c r="W2641">
        <f>YEAR(Suoerstore_sales[[#This Row],[Order Date]])</f>
        <v>2017</v>
      </c>
      <c r="X2641" t="str">
        <f>"Q"&amp;ROUNDUP(MONTH(Suoerstore_sales[[#This Row],[Order Date]])/3,0)</f>
        <v>Q2</v>
      </c>
      <c r="Y2641">
        <f>MONTH(Suoerstore_sales[[#This Row],[Order Date]])</f>
        <v>6</v>
      </c>
    </row>
    <row r="2642" spans="1:25" x14ac:dyDescent="0.2">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t="str" cm="1">
        <f t="array" ref="V2642">_xlfn.IFS(Suoerstore_sales[[#This Row],[Discount]]&lt;=0.05,"0-5%",Suoerstore_sales[[#This Row],[Discount]]&lt;=0.1,"5-10%",Suoerstore_sales[[#This Row],[Discount]]&lt;=0.2,"10-20%",TRUE,"20%+")</f>
        <v>5-10%</v>
      </c>
      <c r="W2642">
        <f>YEAR(Suoerstore_sales[[#This Row],[Order Date]])</f>
        <v>2017</v>
      </c>
      <c r="X2642" t="str">
        <f>"Q"&amp;ROUNDUP(MONTH(Suoerstore_sales[[#This Row],[Order Date]])/3,0)</f>
        <v>Q2</v>
      </c>
      <c r="Y2642">
        <f>MONTH(Suoerstore_sales[[#This Row],[Order Date]])</f>
        <v>6</v>
      </c>
    </row>
    <row r="2643" spans="1:25" x14ac:dyDescent="0.2">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t="str" cm="1">
        <f t="array" ref="V2643">_xlfn.IFS(Suoerstore_sales[[#This Row],[Discount]]&lt;=0.05,"0-5%",Suoerstore_sales[[#This Row],[Discount]]&lt;=0.1,"5-10%",Suoerstore_sales[[#This Row],[Discount]]&lt;=0.2,"10-20%",TRUE,"20%+")</f>
        <v>0-5%</v>
      </c>
      <c r="W2643">
        <f>YEAR(Suoerstore_sales[[#This Row],[Order Date]])</f>
        <v>2015</v>
      </c>
      <c r="X2643" t="str">
        <f>"Q"&amp;ROUNDUP(MONTH(Suoerstore_sales[[#This Row],[Order Date]])/3,0)</f>
        <v>Q1</v>
      </c>
      <c r="Y2643">
        <f>MONTH(Suoerstore_sales[[#This Row],[Order Date]])</f>
        <v>2</v>
      </c>
    </row>
    <row r="2644" spans="1:25" x14ac:dyDescent="0.2">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t="str" cm="1">
        <f t="array" ref="V2644">_xlfn.IFS(Suoerstore_sales[[#This Row],[Discount]]&lt;=0.05,"0-5%",Suoerstore_sales[[#This Row],[Discount]]&lt;=0.1,"5-10%",Suoerstore_sales[[#This Row],[Discount]]&lt;=0.2,"10-20%",TRUE,"20%+")</f>
        <v>10-20%</v>
      </c>
      <c r="W2644">
        <f>YEAR(Suoerstore_sales[[#This Row],[Order Date]])</f>
        <v>2016</v>
      </c>
      <c r="X2644" t="str">
        <f>"Q"&amp;ROUNDUP(MONTH(Suoerstore_sales[[#This Row],[Order Date]])/3,0)</f>
        <v>Q4</v>
      </c>
      <c r="Y2644">
        <f>MONTH(Suoerstore_sales[[#This Row],[Order Date]])</f>
        <v>12</v>
      </c>
    </row>
    <row r="2645" spans="1:25" x14ac:dyDescent="0.2">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t="str" cm="1">
        <f t="array" ref="V2645">_xlfn.IFS(Suoerstore_sales[[#This Row],[Discount]]&lt;=0.05,"0-5%",Suoerstore_sales[[#This Row],[Discount]]&lt;=0.1,"5-10%",Suoerstore_sales[[#This Row],[Discount]]&lt;=0.2,"10-20%",TRUE,"20%+")</f>
        <v>10-20%</v>
      </c>
      <c r="W2645">
        <f>YEAR(Suoerstore_sales[[#This Row],[Order Date]])</f>
        <v>2016</v>
      </c>
      <c r="X2645" t="str">
        <f>"Q"&amp;ROUNDUP(MONTH(Suoerstore_sales[[#This Row],[Order Date]])/3,0)</f>
        <v>Q2</v>
      </c>
      <c r="Y2645">
        <f>MONTH(Suoerstore_sales[[#This Row],[Order Date]])</f>
        <v>4</v>
      </c>
    </row>
    <row r="2646" spans="1:25" x14ac:dyDescent="0.2">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t="str" cm="1">
        <f t="array" ref="V2646">_xlfn.IFS(Suoerstore_sales[[#This Row],[Discount]]&lt;=0.05,"0-5%",Suoerstore_sales[[#This Row],[Discount]]&lt;=0.1,"5-10%",Suoerstore_sales[[#This Row],[Discount]]&lt;=0.2,"10-20%",TRUE,"20%+")</f>
        <v>10-20%</v>
      </c>
      <c r="W2646">
        <f>YEAR(Suoerstore_sales[[#This Row],[Order Date]])</f>
        <v>2016</v>
      </c>
      <c r="X2646" t="str">
        <f>"Q"&amp;ROUNDUP(MONTH(Suoerstore_sales[[#This Row],[Order Date]])/3,0)</f>
        <v>Q2</v>
      </c>
      <c r="Y2646">
        <f>MONTH(Suoerstore_sales[[#This Row],[Order Date]])</f>
        <v>4</v>
      </c>
    </row>
    <row r="2647" spans="1:25" x14ac:dyDescent="0.2">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t="str" cm="1">
        <f t="array" ref="V2647">_xlfn.IFS(Suoerstore_sales[[#This Row],[Discount]]&lt;=0.05,"0-5%",Suoerstore_sales[[#This Row],[Discount]]&lt;=0.1,"5-10%",Suoerstore_sales[[#This Row],[Discount]]&lt;=0.2,"10-20%",TRUE,"20%+")</f>
        <v>0-5%</v>
      </c>
      <c r="W2647">
        <f>YEAR(Suoerstore_sales[[#This Row],[Order Date]])</f>
        <v>2014</v>
      </c>
      <c r="X2647" t="str">
        <f>"Q"&amp;ROUNDUP(MONTH(Suoerstore_sales[[#This Row],[Order Date]])/3,0)</f>
        <v>Q3</v>
      </c>
      <c r="Y2647">
        <f>MONTH(Suoerstore_sales[[#This Row],[Order Date]])</f>
        <v>9</v>
      </c>
    </row>
    <row r="2648" spans="1:25" x14ac:dyDescent="0.2">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t="str" cm="1">
        <f t="array" ref="V2648">_xlfn.IFS(Suoerstore_sales[[#This Row],[Discount]]&lt;=0.05,"0-5%",Suoerstore_sales[[#This Row],[Discount]]&lt;=0.1,"5-10%",Suoerstore_sales[[#This Row],[Discount]]&lt;=0.2,"10-20%",TRUE,"20%+")</f>
        <v>0-5%</v>
      </c>
      <c r="W2648">
        <f>YEAR(Suoerstore_sales[[#This Row],[Order Date]])</f>
        <v>2014</v>
      </c>
      <c r="X2648" t="str">
        <f>"Q"&amp;ROUNDUP(MONTH(Suoerstore_sales[[#This Row],[Order Date]])/3,0)</f>
        <v>Q3</v>
      </c>
      <c r="Y2648">
        <f>MONTH(Suoerstore_sales[[#This Row],[Order Date]])</f>
        <v>9</v>
      </c>
    </row>
    <row r="2649" spans="1:25" x14ac:dyDescent="0.2">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t="str" cm="1">
        <f t="array" ref="V2649">_xlfn.IFS(Suoerstore_sales[[#This Row],[Discount]]&lt;=0.05,"0-5%",Suoerstore_sales[[#This Row],[Discount]]&lt;=0.1,"5-10%",Suoerstore_sales[[#This Row],[Discount]]&lt;=0.2,"10-20%",TRUE,"20%+")</f>
        <v>0-5%</v>
      </c>
      <c r="W2649">
        <f>YEAR(Suoerstore_sales[[#This Row],[Order Date]])</f>
        <v>2014</v>
      </c>
      <c r="X2649" t="str">
        <f>"Q"&amp;ROUNDUP(MONTH(Suoerstore_sales[[#This Row],[Order Date]])/3,0)</f>
        <v>Q3</v>
      </c>
      <c r="Y2649">
        <f>MONTH(Suoerstore_sales[[#This Row],[Order Date]])</f>
        <v>9</v>
      </c>
    </row>
    <row r="2650" spans="1:25" x14ac:dyDescent="0.2">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t="str" cm="1">
        <f t="array" ref="V2650">_xlfn.IFS(Suoerstore_sales[[#This Row],[Discount]]&lt;=0.05,"0-5%",Suoerstore_sales[[#This Row],[Discount]]&lt;=0.1,"5-10%",Suoerstore_sales[[#This Row],[Discount]]&lt;=0.2,"10-20%",TRUE,"20%+")</f>
        <v>0-5%</v>
      </c>
      <c r="W2650">
        <f>YEAR(Suoerstore_sales[[#This Row],[Order Date]])</f>
        <v>2014</v>
      </c>
      <c r="X2650" t="str">
        <f>"Q"&amp;ROUNDUP(MONTH(Suoerstore_sales[[#This Row],[Order Date]])/3,0)</f>
        <v>Q3</v>
      </c>
      <c r="Y2650">
        <f>MONTH(Suoerstore_sales[[#This Row],[Order Date]])</f>
        <v>9</v>
      </c>
    </row>
    <row r="2651" spans="1:25" x14ac:dyDescent="0.2">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t="str" cm="1">
        <f t="array" ref="V2651">_xlfn.IFS(Suoerstore_sales[[#This Row],[Discount]]&lt;=0.05,"0-5%",Suoerstore_sales[[#This Row],[Discount]]&lt;=0.1,"5-10%",Suoerstore_sales[[#This Row],[Discount]]&lt;=0.2,"10-20%",TRUE,"20%+")</f>
        <v>0-5%</v>
      </c>
      <c r="W2651">
        <f>YEAR(Suoerstore_sales[[#This Row],[Order Date]])</f>
        <v>2014</v>
      </c>
      <c r="X2651" t="str">
        <f>"Q"&amp;ROUNDUP(MONTH(Suoerstore_sales[[#This Row],[Order Date]])/3,0)</f>
        <v>Q3</v>
      </c>
      <c r="Y2651">
        <f>MONTH(Suoerstore_sales[[#This Row],[Order Date]])</f>
        <v>9</v>
      </c>
    </row>
    <row r="2652" spans="1:25" x14ac:dyDescent="0.2">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t="str" cm="1">
        <f t="array" ref="V2652">_xlfn.IFS(Suoerstore_sales[[#This Row],[Discount]]&lt;=0.05,"0-5%",Suoerstore_sales[[#This Row],[Discount]]&lt;=0.1,"5-10%",Suoerstore_sales[[#This Row],[Discount]]&lt;=0.2,"10-20%",TRUE,"20%+")</f>
        <v>10-20%</v>
      </c>
      <c r="W2652">
        <f>YEAR(Suoerstore_sales[[#This Row],[Order Date]])</f>
        <v>2016</v>
      </c>
      <c r="X2652" t="str">
        <f>"Q"&amp;ROUNDUP(MONTH(Suoerstore_sales[[#This Row],[Order Date]])/3,0)</f>
        <v>Q3</v>
      </c>
      <c r="Y2652">
        <f>MONTH(Suoerstore_sales[[#This Row],[Order Date]])</f>
        <v>9</v>
      </c>
    </row>
    <row r="2653" spans="1:25" x14ac:dyDescent="0.2">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t="str" cm="1">
        <f t="array" ref="V2653">_xlfn.IFS(Suoerstore_sales[[#This Row],[Discount]]&lt;=0.05,"0-5%",Suoerstore_sales[[#This Row],[Discount]]&lt;=0.1,"5-10%",Suoerstore_sales[[#This Row],[Discount]]&lt;=0.2,"10-20%",TRUE,"20%+")</f>
        <v>10-20%</v>
      </c>
      <c r="W2653">
        <f>YEAR(Suoerstore_sales[[#This Row],[Order Date]])</f>
        <v>2017</v>
      </c>
      <c r="X2653" t="str">
        <f>"Q"&amp;ROUNDUP(MONTH(Suoerstore_sales[[#This Row],[Order Date]])/3,0)</f>
        <v>Q3</v>
      </c>
      <c r="Y2653">
        <f>MONTH(Suoerstore_sales[[#This Row],[Order Date]])</f>
        <v>9</v>
      </c>
    </row>
    <row r="2654" spans="1:25" x14ac:dyDescent="0.2">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t="str" cm="1">
        <f t="array" ref="V2654">_xlfn.IFS(Suoerstore_sales[[#This Row],[Discount]]&lt;=0.05,"0-5%",Suoerstore_sales[[#This Row],[Discount]]&lt;=0.1,"5-10%",Suoerstore_sales[[#This Row],[Discount]]&lt;=0.2,"10-20%",TRUE,"20%+")</f>
        <v>10-20%</v>
      </c>
      <c r="W2654">
        <f>YEAR(Suoerstore_sales[[#This Row],[Order Date]])</f>
        <v>2017</v>
      </c>
      <c r="X2654" t="str">
        <f>"Q"&amp;ROUNDUP(MONTH(Suoerstore_sales[[#This Row],[Order Date]])/3,0)</f>
        <v>Q3</v>
      </c>
      <c r="Y2654">
        <f>MONTH(Suoerstore_sales[[#This Row],[Order Date]])</f>
        <v>9</v>
      </c>
    </row>
    <row r="2655" spans="1:25" x14ac:dyDescent="0.2">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t="str" cm="1">
        <f t="array" ref="V2655">_xlfn.IFS(Suoerstore_sales[[#This Row],[Discount]]&lt;=0.05,"0-5%",Suoerstore_sales[[#This Row],[Discount]]&lt;=0.1,"5-10%",Suoerstore_sales[[#This Row],[Discount]]&lt;=0.2,"10-20%",TRUE,"20%+")</f>
        <v>0-5%</v>
      </c>
      <c r="W2655">
        <f>YEAR(Suoerstore_sales[[#This Row],[Order Date]])</f>
        <v>2017</v>
      </c>
      <c r="X2655" t="str">
        <f>"Q"&amp;ROUNDUP(MONTH(Suoerstore_sales[[#This Row],[Order Date]])/3,0)</f>
        <v>Q3</v>
      </c>
      <c r="Y2655">
        <f>MONTH(Suoerstore_sales[[#This Row],[Order Date]])</f>
        <v>9</v>
      </c>
    </row>
    <row r="2656" spans="1:25" x14ac:dyDescent="0.2">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t="str" cm="1">
        <f t="array" ref="V2656">_xlfn.IFS(Suoerstore_sales[[#This Row],[Discount]]&lt;=0.05,"0-5%",Suoerstore_sales[[#This Row],[Discount]]&lt;=0.1,"5-10%",Suoerstore_sales[[#This Row],[Discount]]&lt;=0.2,"10-20%",TRUE,"20%+")</f>
        <v>0-5%</v>
      </c>
      <c r="W2656">
        <f>YEAR(Suoerstore_sales[[#This Row],[Order Date]])</f>
        <v>2017</v>
      </c>
      <c r="X2656" t="str">
        <f>"Q"&amp;ROUNDUP(MONTH(Suoerstore_sales[[#This Row],[Order Date]])/3,0)</f>
        <v>Q3</v>
      </c>
      <c r="Y2656">
        <f>MONTH(Suoerstore_sales[[#This Row],[Order Date]])</f>
        <v>9</v>
      </c>
    </row>
    <row r="2657" spans="1:25" x14ac:dyDescent="0.2">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t="str" cm="1">
        <f t="array" ref="V2657">_xlfn.IFS(Suoerstore_sales[[#This Row],[Discount]]&lt;=0.05,"0-5%",Suoerstore_sales[[#This Row],[Discount]]&lt;=0.1,"5-10%",Suoerstore_sales[[#This Row],[Discount]]&lt;=0.2,"10-20%",TRUE,"20%+")</f>
        <v>10-20%</v>
      </c>
      <c r="W2657">
        <f>YEAR(Suoerstore_sales[[#This Row],[Order Date]])</f>
        <v>2017</v>
      </c>
      <c r="X2657" t="str">
        <f>"Q"&amp;ROUNDUP(MONTH(Suoerstore_sales[[#This Row],[Order Date]])/3,0)</f>
        <v>Q3</v>
      </c>
      <c r="Y2657">
        <f>MONTH(Suoerstore_sales[[#This Row],[Order Date]])</f>
        <v>9</v>
      </c>
    </row>
    <row r="2658" spans="1:25" x14ac:dyDescent="0.2">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t="str" cm="1">
        <f t="array" ref="V2658">_xlfn.IFS(Suoerstore_sales[[#This Row],[Discount]]&lt;=0.05,"0-5%",Suoerstore_sales[[#This Row],[Discount]]&lt;=0.1,"5-10%",Suoerstore_sales[[#This Row],[Discount]]&lt;=0.2,"10-20%",TRUE,"20%+")</f>
        <v>0-5%</v>
      </c>
      <c r="W2658">
        <f>YEAR(Suoerstore_sales[[#This Row],[Order Date]])</f>
        <v>2017</v>
      </c>
      <c r="X2658" t="str">
        <f>"Q"&amp;ROUNDUP(MONTH(Suoerstore_sales[[#This Row],[Order Date]])/3,0)</f>
        <v>Q3</v>
      </c>
      <c r="Y2658">
        <f>MONTH(Suoerstore_sales[[#This Row],[Order Date]])</f>
        <v>9</v>
      </c>
    </row>
    <row r="2659" spans="1:25" x14ac:dyDescent="0.2">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t="str" cm="1">
        <f t="array" ref="V2659">_xlfn.IFS(Suoerstore_sales[[#This Row],[Discount]]&lt;=0.05,"0-5%",Suoerstore_sales[[#This Row],[Discount]]&lt;=0.1,"5-10%",Suoerstore_sales[[#This Row],[Discount]]&lt;=0.2,"10-20%",TRUE,"20%+")</f>
        <v>0-5%</v>
      </c>
      <c r="W2659">
        <f>YEAR(Suoerstore_sales[[#This Row],[Order Date]])</f>
        <v>2017</v>
      </c>
      <c r="X2659" t="str">
        <f>"Q"&amp;ROUNDUP(MONTH(Suoerstore_sales[[#This Row],[Order Date]])/3,0)</f>
        <v>Q3</v>
      </c>
      <c r="Y2659">
        <f>MONTH(Suoerstore_sales[[#This Row],[Order Date]])</f>
        <v>9</v>
      </c>
    </row>
    <row r="2660" spans="1:25" x14ac:dyDescent="0.2">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t="str" cm="1">
        <f t="array" ref="V2660">_xlfn.IFS(Suoerstore_sales[[#This Row],[Discount]]&lt;=0.05,"0-5%",Suoerstore_sales[[#This Row],[Discount]]&lt;=0.1,"5-10%",Suoerstore_sales[[#This Row],[Discount]]&lt;=0.2,"10-20%",TRUE,"20%+")</f>
        <v>0-5%</v>
      </c>
      <c r="W2660">
        <f>YEAR(Suoerstore_sales[[#This Row],[Order Date]])</f>
        <v>2016</v>
      </c>
      <c r="X2660" t="str">
        <f>"Q"&amp;ROUNDUP(MONTH(Suoerstore_sales[[#This Row],[Order Date]])/3,0)</f>
        <v>Q3</v>
      </c>
      <c r="Y2660">
        <f>MONTH(Suoerstore_sales[[#This Row],[Order Date]])</f>
        <v>8</v>
      </c>
    </row>
    <row r="2661" spans="1:25" x14ac:dyDescent="0.2">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t="str" cm="1">
        <f t="array" ref="V2661">_xlfn.IFS(Suoerstore_sales[[#This Row],[Discount]]&lt;=0.05,"0-5%",Suoerstore_sales[[#This Row],[Discount]]&lt;=0.1,"5-10%",Suoerstore_sales[[#This Row],[Discount]]&lt;=0.2,"10-20%",TRUE,"20%+")</f>
        <v>10-20%</v>
      </c>
      <c r="W2661">
        <f>YEAR(Suoerstore_sales[[#This Row],[Order Date]])</f>
        <v>2015</v>
      </c>
      <c r="X2661" t="str">
        <f>"Q"&amp;ROUNDUP(MONTH(Suoerstore_sales[[#This Row],[Order Date]])/3,0)</f>
        <v>Q4</v>
      </c>
      <c r="Y2661">
        <f>MONTH(Suoerstore_sales[[#This Row],[Order Date]])</f>
        <v>12</v>
      </c>
    </row>
    <row r="2662" spans="1:25" x14ac:dyDescent="0.2">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t="str" cm="1">
        <f t="array" ref="V2662">_xlfn.IFS(Suoerstore_sales[[#This Row],[Discount]]&lt;=0.05,"0-5%",Suoerstore_sales[[#This Row],[Discount]]&lt;=0.1,"5-10%",Suoerstore_sales[[#This Row],[Discount]]&lt;=0.2,"10-20%",TRUE,"20%+")</f>
        <v>0-5%</v>
      </c>
      <c r="W2662">
        <f>YEAR(Suoerstore_sales[[#This Row],[Order Date]])</f>
        <v>2017</v>
      </c>
      <c r="X2662" t="str">
        <f>"Q"&amp;ROUNDUP(MONTH(Suoerstore_sales[[#This Row],[Order Date]])/3,0)</f>
        <v>Q4</v>
      </c>
      <c r="Y2662">
        <f>MONTH(Suoerstore_sales[[#This Row],[Order Date]])</f>
        <v>11</v>
      </c>
    </row>
    <row r="2663" spans="1:25" x14ac:dyDescent="0.2">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t="str" cm="1">
        <f t="array" ref="V2663">_xlfn.IFS(Suoerstore_sales[[#This Row],[Discount]]&lt;=0.05,"0-5%",Suoerstore_sales[[#This Row],[Discount]]&lt;=0.1,"5-10%",Suoerstore_sales[[#This Row],[Discount]]&lt;=0.2,"10-20%",TRUE,"20%+")</f>
        <v>0-5%</v>
      </c>
      <c r="W2663">
        <f>YEAR(Suoerstore_sales[[#This Row],[Order Date]])</f>
        <v>2017</v>
      </c>
      <c r="X2663" t="str">
        <f>"Q"&amp;ROUNDUP(MONTH(Suoerstore_sales[[#This Row],[Order Date]])/3,0)</f>
        <v>Q4</v>
      </c>
      <c r="Y2663">
        <f>MONTH(Suoerstore_sales[[#This Row],[Order Date]])</f>
        <v>11</v>
      </c>
    </row>
    <row r="2664" spans="1:25" x14ac:dyDescent="0.2">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t="str" cm="1">
        <f t="array" ref="V2664">_xlfn.IFS(Suoerstore_sales[[#This Row],[Discount]]&lt;=0.05,"0-5%",Suoerstore_sales[[#This Row],[Discount]]&lt;=0.1,"5-10%",Suoerstore_sales[[#This Row],[Discount]]&lt;=0.2,"10-20%",TRUE,"20%+")</f>
        <v>0-5%</v>
      </c>
      <c r="W2664">
        <f>YEAR(Suoerstore_sales[[#This Row],[Order Date]])</f>
        <v>2017</v>
      </c>
      <c r="X2664" t="str">
        <f>"Q"&amp;ROUNDUP(MONTH(Suoerstore_sales[[#This Row],[Order Date]])/3,0)</f>
        <v>Q2</v>
      </c>
      <c r="Y2664">
        <f>MONTH(Suoerstore_sales[[#This Row],[Order Date]])</f>
        <v>4</v>
      </c>
    </row>
    <row r="2665" spans="1:25" x14ac:dyDescent="0.2">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t="str" cm="1">
        <f t="array" ref="V2665">_xlfn.IFS(Suoerstore_sales[[#This Row],[Discount]]&lt;=0.05,"0-5%",Suoerstore_sales[[#This Row],[Discount]]&lt;=0.1,"5-10%",Suoerstore_sales[[#This Row],[Discount]]&lt;=0.2,"10-20%",TRUE,"20%+")</f>
        <v>10-20%</v>
      </c>
      <c r="W2665">
        <f>YEAR(Suoerstore_sales[[#This Row],[Order Date]])</f>
        <v>2016</v>
      </c>
      <c r="X2665" t="str">
        <f>"Q"&amp;ROUNDUP(MONTH(Suoerstore_sales[[#This Row],[Order Date]])/3,0)</f>
        <v>Q2</v>
      </c>
      <c r="Y2665">
        <f>MONTH(Suoerstore_sales[[#This Row],[Order Date]])</f>
        <v>5</v>
      </c>
    </row>
    <row r="2666" spans="1:25" x14ac:dyDescent="0.2">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t="str" cm="1">
        <f t="array" ref="V2666">_xlfn.IFS(Suoerstore_sales[[#This Row],[Discount]]&lt;=0.05,"0-5%",Suoerstore_sales[[#This Row],[Discount]]&lt;=0.1,"5-10%",Suoerstore_sales[[#This Row],[Discount]]&lt;=0.2,"10-20%",TRUE,"20%+")</f>
        <v>20%+</v>
      </c>
      <c r="W2666">
        <f>YEAR(Suoerstore_sales[[#This Row],[Order Date]])</f>
        <v>2016</v>
      </c>
      <c r="X2666" t="str">
        <f>"Q"&amp;ROUNDUP(MONTH(Suoerstore_sales[[#This Row],[Order Date]])/3,0)</f>
        <v>Q2</v>
      </c>
      <c r="Y2666">
        <f>MONTH(Suoerstore_sales[[#This Row],[Order Date]])</f>
        <v>5</v>
      </c>
    </row>
    <row r="2667" spans="1:25" x14ac:dyDescent="0.2">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t="str" cm="1">
        <f t="array" ref="V2667">_xlfn.IFS(Suoerstore_sales[[#This Row],[Discount]]&lt;=0.05,"0-5%",Suoerstore_sales[[#This Row],[Discount]]&lt;=0.1,"5-10%",Suoerstore_sales[[#This Row],[Discount]]&lt;=0.2,"10-20%",TRUE,"20%+")</f>
        <v>20%+</v>
      </c>
      <c r="W2667">
        <f>YEAR(Suoerstore_sales[[#This Row],[Order Date]])</f>
        <v>2016</v>
      </c>
      <c r="X2667" t="str">
        <f>"Q"&amp;ROUNDUP(MONTH(Suoerstore_sales[[#This Row],[Order Date]])/3,0)</f>
        <v>Q2</v>
      </c>
      <c r="Y2667">
        <f>MONTH(Suoerstore_sales[[#This Row],[Order Date]])</f>
        <v>5</v>
      </c>
    </row>
    <row r="2668" spans="1:25" x14ac:dyDescent="0.2">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t="str" cm="1">
        <f t="array" ref="V2668">_xlfn.IFS(Suoerstore_sales[[#This Row],[Discount]]&lt;=0.05,"0-5%",Suoerstore_sales[[#This Row],[Discount]]&lt;=0.1,"5-10%",Suoerstore_sales[[#This Row],[Discount]]&lt;=0.2,"10-20%",TRUE,"20%+")</f>
        <v>10-20%</v>
      </c>
      <c r="W2668">
        <f>YEAR(Suoerstore_sales[[#This Row],[Order Date]])</f>
        <v>2016</v>
      </c>
      <c r="X2668" t="str">
        <f>"Q"&amp;ROUNDUP(MONTH(Suoerstore_sales[[#This Row],[Order Date]])/3,0)</f>
        <v>Q4</v>
      </c>
      <c r="Y2668">
        <f>MONTH(Suoerstore_sales[[#This Row],[Order Date]])</f>
        <v>10</v>
      </c>
    </row>
    <row r="2669" spans="1:25" x14ac:dyDescent="0.2">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t="str" cm="1">
        <f t="array" ref="V2669">_xlfn.IFS(Suoerstore_sales[[#This Row],[Discount]]&lt;=0.05,"0-5%",Suoerstore_sales[[#This Row],[Discount]]&lt;=0.1,"5-10%",Suoerstore_sales[[#This Row],[Discount]]&lt;=0.2,"10-20%",TRUE,"20%+")</f>
        <v>10-20%</v>
      </c>
      <c r="W2669">
        <f>YEAR(Suoerstore_sales[[#This Row],[Order Date]])</f>
        <v>2016</v>
      </c>
      <c r="X2669" t="str">
        <f>"Q"&amp;ROUNDUP(MONTH(Suoerstore_sales[[#This Row],[Order Date]])/3,0)</f>
        <v>Q4</v>
      </c>
      <c r="Y2669">
        <f>MONTH(Suoerstore_sales[[#This Row],[Order Date]])</f>
        <v>10</v>
      </c>
    </row>
    <row r="2670" spans="1:25" x14ac:dyDescent="0.2">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t="str" cm="1">
        <f t="array" ref="V2670">_xlfn.IFS(Suoerstore_sales[[#This Row],[Discount]]&lt;=0.05,"0-5%",Suoerstore_sales[[#This Row],[Discount]]&lt;=0.1,"5-10%",Suoerstore_sales[[#This Row],[Discount]]&lt;=0.2,"10-20%",TRUE,"20%+")</f>
        <v>10-20%</v>
      </c>
      <c r="W2670">
        <f>YEAR(Suoerstore_sales[[#This Row],[Order Date]])</f>
        <v>2015</v>
      </c>
      <c r="X2670" t="str">
        <f>"Q"&amp;ROUNDUP(MONTH(Suoerstore_sales[[#This Row],[Order Date]])/3,0)</f>
        <v>Q3</v>
      </c>
      <c r="Y2670">
        <f>MONTH(Suoerstore_sales[[#This Row],[Order Date]])</f>
        <v>8</v>
      </c>
    </row>
    <row r="2671" spans="1:25" x14ac:dyDescent="0.2">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t="str" cm="1">
        <f t="array" ref="V2671">_xlfn.IFS(Suoerstore_sales[[#This Row],[Discount]]&lt;=0.05,"0-5%",Suoerstore_sales[[#This Row],[Discount]]&lt;=0.1,"5-10%",Suoerstore_sales[[#This Row],[Discount]]&lt;=0.2,"10-20%",TRUE,"20%+")</f>
        <v>0-5%</v>
      </c>
      <c r="W2671">
        <f>YEAR(Suoerstore_sales[[#This Row],[Order Date]])</f>
        <v>2015</v>
      </c>
      <c r="X2671" t="str">
        <f>"Q"&amp;ROUNDUP(MONTH(Suoerstore_sales[[#This Row],[Order Date]])/3,0)</f>
        <v>Q3</v>
      </c>
      <c r="Y2671">
        <f>MONTH(Suoerstore_sales[[#This Row],[Order Date]])</f>
        <v>8</v>
      </c>
    </row>
    <row r="2672" spans="1:25" x14ac:dyDescent="0.2">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t="str" cm="1">
        <f t="array" ref="V2672">_xlfn.IFS(Suoerstore_sales[[#This Row],[Discount]]&lt;=0.05,"0-5%",Suoerstore_sales[[#This Row],[Discount]]&lt;=0.1,"5-10%",Suoerstore_sales[[#This Row],[Discount]]&lt;=0.2,"10-20%",TRUE,"20%+")</f>
        <v>0-5%</v>
      </c>
      <c r="W2672">
        <f>YEAR(Suoerstore_sales[[#This Row],[Order Date]])</f>
        <v>2014</v>
      </c>
      <c r="X2672" t="str">
        <f>"Q"&amp;ROUNDUP(MONTH(Suoerstore_sales[[#This Row],[Order Date]])/3,0)</f>
        <v>Q3</v>
      </c>
      <c r="Y2672">
        <f>MONTH(Suoerstore_sales[[#This Row],[Order Date]])</f>
        <v>9</v>
      </c>
    </row>
    <row r="2673" spans="1:25" x14ac:dyDescent="0.2">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t="str" cm="1">
        <f t="array" ref="V2673">_xlfn.IFS(Suoerstore_sales[[#This Row],[Discount]]&lt;=0.05,"0-5%",Suoerstore_sales[[#This Row],[Discount]]&lt;=0.1,"5-10%",Suoerstore_sales[[#This Row],[Discount]]&lt;=0.2,"10-20%",TRUE,"20%+")</f>
        <v>0-5%</v>
      </c>
      <c r="W2673">
        <f>YEAR(Suoerstore_sales[[#This Row],[Order Date]])</f>
        <v>2014</v>
      </c>
      <c r="X2673" t="str">
        <f>"Q"&amp;ROUNDUP(MONTH(Suoerstore_sales[[#This Row],[Order Date]])/3,0)</f>
        <v>Q3</v>
      </c>
      <c r="Y2673">
        <f>MONTH(Suoerstore_sales[[#This Row],[Order Date]])</f>
        <v>9</v>
      </c>
    </row>
    <row r="2674" spans="1:25" x14ac:dyDescent="0.2">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t="str" cm="1">
        <f t="array" ref="V2674">_xlfn.IFS(Suoerstore_sales[[#This Row],[Discount]]&lt;=0.05,"0-5%",Suoerstore_sales[[#This Row],[Discount]]&lt;=0.1,"5-10%",Suoerstore_sales[[#This Row],[Discount]]&lt;=0.2,"10-20%",TRUE,"20%+")</f>
        <v>0-5%</v>
      </c>
      <c r="W2674">
        <f>YEAR(Suoerstore_sales[[#This Row],[Order Date]])</f>
        <v>2014</v>
      </c>
      <c r="X2674" t="str">
        <f>"Q"&amp;ROUNDUP(MONTH(Suoerstore_sales[[#This Row],[Order Date]])/3,0)</f>
        <v>Q3</v>
      </c>
      <c r="Y2674">
        <f>MONTH(Suoerstore_sales[[#This Row],[Order Date]])</f>
        <v>9</v>
      </c>
    </row>
    <row r="2675" spans="1:25" x14ac:dyDescent="0.2">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t="str" cm="1">
        <f t="array" ref="V2675">_xlfn.IFS(Suoerstore_sales[[#This Row],[Discount]]&lt;=0.05,"0-5%",Suoerstore_sales[[#This Row],[Discount]]&lt;=0.1,"5-10%",Suoerstore_sales[[#This Row],[Discount]]&lt;=0.2,"10-20%",TRUE,"20%+")</f>
        <v>0-5%</v>
      </c>
      <c r="W2675">
        <f>YEAR(Suoerstore_sales[[#This Row],[Order Date]])</f>
        <v>2014</v>
      </c>
      <c r="X2675" t="str">
        <f>"Q"&amp;ROUNDUP(MONTH(Suoerstore_sales[[#This Row],[Order Date]])/3,0)</f>
        <v>Q3</v>
      </c>
      <c r="Y2675">
        <f>MONTH(Suoerstore_sales[[#This Row],[Order Date]])</f>
        <v>9</v>
      </c>
    </row>
    <row r="2676" spans="1:25" x14ac:dyDescent="0.2">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t="str" cm="1">
        <f t="array" ref="V2676">_xlfn.IFS(Suoerstore_sales[[#This Row],[Discount]]&lt;=0.05,"0-5%",Suoerstore_sales[[#This Row],[Discount]]&lt;=0.1,"5-10%",Suoerstore_sales[[#This Row],[Discount]]&lt;=0.2,"10-20%",TRUE,"20%+")</f>
        <v>0-5%</v>
      </c>
      <c r="W2676">
        <f>YEAR(Suoerstore_sales[[#This Row],[Order Date]])</f>
        <v>2017</v>
      </c>
      <c r="X2676" t="str">
        <f>"Q"&amp;ROUNDUP(MONTH(Suoerstore_sales[[#This Row],[Order Date]])/3,0)</f>
        <v>Q4</v>
      </c>
      <c r="Y2676">
        <f>MONTH(Suoerstore_sales[[#This Row],[Order Date]])</f>
        <v>12</v>
      </c>
    </row>
    <row r="2677" spans="1:25" x14ac:dyDescent="0.2">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t="str" cm="1">
        <f t="array" ref="V2677">_xlfn.IFS(Suoerstore_sales[[#This Row],[Discount]]&lt;=0.05,"0-5%",Suoerstore_sales[[#This Row],[Discount]]&lt;=0.1,"5-10%",Suoerstore_sales[[#This Row],[Discount]]&lt;=0.2,"10-20%",TRUE,"20%+")</f>
        <v>10-20%</v>
      </c>
      <c r="W2677">
        <f>YEAR(Suoerstore_sales[[#This Row],[Order Date]])</f>
        <v>2017</v>
      </c>
      <c r="X2677" t="str">
        <f>"Q"&amp;ROUNDUP(MONTH(Suoerstore_sales[[#This Row],[Order Date]])/3,0)</f>
        <v>Q4</v>
      </c>
      <c r="Y2677">
        <f>MONTH(Suoerstore_sales[[#This Row],[Order Date]])</f>
        <v>11</v>
      </c>
    </row>
    <row r="2678" spans="1:25" x14ac:dyDescent="0.2">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t="str" cm="1">
        <f t="array" ref="V2678">_xlfn.IFS(Suoerstore_sales[[#This Row],[Discount]]&lt;=0.05,"0-5%",Suoerstore_sales[[#This Row],[Discount]]&lt;=0.1,"5-10%",Suoerstore_sales[[#This Row],[Discount]]&lt;=0.2,"10-20%",TRUE,"20%+")</f>
        <v>10-20%</v>
      </c>
      <c r="W2678">
        <f>YEAR(Suoerstore_sales[[#This Row],[Order Date]])</f>
        <v>2017</v>
      </c>
      <c r="X2678" t="str">
        <f>"Q"&amp;ROUNDUP(MONTH(Suoerstore_sales[[#This Row],[Order Date]])/3,0)</f>
        <v>Q4</v>
      </c>
      <c r="Y2678">
        <f>MONTH(Suoerstore_sales[[#This Row],[Order Date]])</f>
        <v>11</v>
      </c>
    </row>
    <row r="2679" spans="1:25" x14ac:dyDescent="0.2">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t="str" cm="1">
        <f t="array" ref="V2679">_xlfn.IFS(Suoerstore_sales[[#This Row],[Discount]]&lt;=0.05,"0-5%",Suoerstore_sales[[#This Row],[Discount]]&lt;=0.1,"5-10%",Suoerstore_sales[[#This Row],[Discount]]&lt;=0.2,"10-20%",TRUE,"20%+")</f>
        <v>20%+</v>
      </c>
      <c r="W2679">
        <f>YEAR(Suoerstore_sales[[#This Row],[Order Date]])</f>
        <v>2014</v>
      </c>
      <c r="X2679" t="str">
        <f>"Q"&amp;ROUNDUP(MONTH(Suoerstore_sales[[#This Row],[Order Date]])/3,0)</f>
        <v>Q2</v>
      </c>
      <c r="Y2679">
        <f>MONTH(Suoerstore_sales[[#This Row],[Order Date]])</f>
        <v>6</v>
      </c>
    </row>
    <row r="2680" spans="1:25" x14ac:dyDescent="0.2">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t="str" cm="1">
        <f t="array" ref="V2680">_xlfn.IFS(Suoerstore_sales[[#This Row],[Discount]]&lt;=0.05,"0-5%",Suoerstore_sales[[#This Row],[Discount]]&lt;=0.1,"5-10%",Suoerstore_sales[[#This Row],[Discount]]&lt;=0.2,"10-20%",TRUE,"20%+")</f>
        <v>20%+</v>
      </c>
      <c r="W2680">
        <f>YEAR(Suoerstore_sales[[#This Row],[Order Date]])</f>
        <v>2014</v>
      </c>
      <c r="X2680" t="str">
        <f>"Q"&amp;ROUNDUP(MONTH(Suoerstore_sales[[#This Row],[Order Date]])/3,0)</f>
        <v>Q2</v>
      </c>
      <c r="Y2680">
        <f>MONTH(Suoerstore_sales[[#This Row],[Order Date]])</f>
        <v>6</v>
      </c>
    </row>
    <row r="2681" spans="1:25" x14ac:dyDescent="0.2">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t="str" cm="1">
        <f t="array" ref="V2681">_xlfn.IFS(Suoerstore_sales[[#This Row],[Discount]]&lt;=0.05,"0-5%",Suoerstore_sales[[#This Row],[Discount]]&lt;=0.1,"5-10%",Suoerstore_sales[[#This Row],[Discount]]&lt;=0.2,"10-20%",TRUE,"20%+")</f>
        <v>0-5%</v>
      </c>
      <c r="W2681">
        <f>YEAR(Suoerstore_sales[[#This Row],[Order Date]])</f>
        <v>2017</v>
      </c>
      <c r="X2681" t="str">
        <f>"Q"&amp;ROUNDUP(MONTH(Suoerstore_sales[[#This Row],[Order Date]])/3,0)</f>
        <v>Q1</v>
      </c>
      <c r="Y2681">
        <f>MONTH(Suoerstore_sales[[#This Row],[Order Date]])</f>
        <v>1</v>
      </c>
    </row>
    <row r="2682" spans="1:25" x14ac:dyDescent="0.2">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t="str" cm="1">
        <f t="array" ref="V2682">_xlfn.IFS(Suoerstore_sales[[#This Row],[Discount]]&lt;=0.05,"0-5%",Suoerstore_sales[[#This Row],[Discount]]&lt;=0.1,"5-10%",Suoerstore_sales[[#This Row],[Discount]]&lt;=0.2,"10-20%",TRUE,"20%+")</f>
        <v>0-5%</v>
      </c>
      <c r="W2682">
        <f>YEAR(Suoerstore_sales[[#This Row],[Order Date]])</f>
        <v>2017</v>
      </c>
      <c r="X2682" t="str">
        <f>"Q"&amp;ROUNDUP(MONTH(Suoerstore_sales[[#This Row],[Order Date]])/3,0)</f>
        <v>Q1</v>
      </c>
      <c r="Y2682">
        <f>MONTH(Suoerstore_sales[[#This Row],[Order Date]])</f>
        <v>1</v>
      </c>
    </row>
    <row r="2683" spans="1:25" x14ac:dyDescent="0.2">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t="str" cm="1">
        <f t="array" ref="V2683">_xlfn.IFS(Suoerstore_sales[[#This Row],[Discount]]&lt;=0.05,"0-5%",Suoerstore_sales[[#This Row],[Discount]]&lt;=0.1,"5-10%",Suoerstore_sales[[#This Row],[Discount]]&lt;=0.2,"10-20%",TRUE,"20%+")</f>
        <v>0-5%</v>
      </c>
      <c r="W2683">
        <f>YEAR(Suoerstore_sales[[#This Row],[Order Date]])</f>
        <v>2017</v>
      </c>
      <c r="X2683" t="str">
        <f>"Q"&amp;ROUNDUP(MONTH(Suoerstore_sales[[#This Row],[Order Date]])/3,0)</f>
        <v>Q1</v>
      </c>
      <c r="Y2683">
        <f>MONTH(Suoerstore_sales[[#This Row],[Order Date]])</f>
        <v>1</v>
      </c>
    </row>
    <row r="2684" spans="1:25" x14ac:dyDescent="0.2">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t="str" cm="1">
        <f t="array" ref="V2684">_xlfn.IFS(Suoerstore_sales[[#This Row],[Discount]]&lt;=0.05,"0-5%",Suoerstore_sales[[#This Row],[Discount]]&lt;=0.1,"5-10%",Suoerstore_sales[[#This Row],[Discount]]&lt;=0.2,"10-20%",TRUE,"20%+")</f>
        <v>5-10%</v>
      </c>
      <c r="W2684">
        <f>YEAR(Suoerstore_sales[[#This Row],[Order Date]])</f>
        <v>2017</v>
      </c>
      <c r="X2684" t="str">
        <f>"Q"&amp;ROUNDUP(MONTH(Suoerstore_sales[[#This Row],[Order Date]])/3,0)</f>
        <v>Q1</v>
      </c>
      <c r="Y2684">
        <f>MONTH(Suoerstore_sales[[#This Row],[Order Date]])</f>
        <v>1</v>
      </c>
    </row>
    <row r="2685" spans="1:25" x14ac:dyDescent="0.2">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t="str" cm="1">
        <f t="array" ref="V2685">_xlfn.IFS(Suoerstore_sales[[#This Row],[Discount]]&lt;=0.05,"0-5%",Suoerstore_sales[[#This Row],[Discount]]&lt;=0.1,"5-10%",Suoerstore_sales[[#This Row],[Discount]]&lt;=0.2,"10-20%",TRUE,"20%+")</f>
        <v>0-5%</v>
      </c>
      <c r="W2685">
        <f>YEAR(Suoerstore_sales[[#This Row],[Order Date]])</f>
        <v>2017</v>
      </c>
      <c r="X2685" t="str">
        <f>"Q"&amp;ROUNDUP(MONTH(Suoerstore_sales[[#This Row],[Order Date]])/3,0)</f>
        <v>Q1</v>
      </c>
      <c r="Y2685">
        <f>MONTH(Suoerstore_sales[[#This Row],[Order Date]])</f>
        <v>1</v>
      </c>
    </row>
    <row r="2686" spans="1:25" x14ac:dyDescent="0.2">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t="str" cm="1">
        <f t="array" ref="V2686">_xlfn.IFS(Suoerstore_sales[[#This Row],[Discount]]&lt;=0.05,"0-5%",Suoerstore_sales[[#This Row],[Discount]]&lt;=0.1,"5-10%",Suoerstore_sales[[#This Row],[Discount]]&lt;=0.2,"10-20%",TRUE,"20%+")</f>
        <v>10-20%</v>
      </c>
      <c r="W2686">
        <f>YEAR(Suoerstore_sales[[#This Row],[Order Date]])</f>
        <v>2017</v>
      </c>
      <c r="X2686" t="str">
        <f>"Q"&amp;ROUNDUP(MONTH(Suoerstore_sales[[#This Row],[Order Date]])/3,0)</f>
        <v>Q2</v>
      </c>
      <c r="Y2686">
        <f>MONTH(Suoerstore_sales[[#This Row],[Order Date]])</f>
        <v>6</v>
      </c>
    </row>
    <row r="2687" spans="1:25" x14ac:dyDescent="0.2">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t="str" cm="1">
        <f t="array" ref="V2687">_xlfn.IFS(Suoerstore_sales[[#This Row],[Discount]]&lt;=0.05,"0-5%",Suoerstore_sales[[#This Row],[Discount]]&lt;=0.1,"5-10%",Suoerstore_sales[[#This Row],[Discount]]&lt;=0.2,"10-20%",TRUE,"20%+")</f>
        <v>10-20%</v>
      </c>
      <c r="W2687">
        <f>YEAR(Suoerstore_sales[[#This Row],[Order Date]])</f>
        <v>2016</v>
      </c>
      <c r="X2687" t="str">
        <f>"Q"&amp;ROUNDUP(MONTH(Suoerstore_sales[[#This Row],[Order Date]])/3,0)</f>
        <v>Q3</v>
      </c>
      <c r="Y2687">
        <f>MONTH(Suoerstore_sales[[#This Row],[Order Date]])</f>
        <v>9</v>
      </c>
    </row>
    <row r="2688" spans="1:25" x14ac:dyDescent="0.2">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t="str" cm="1">
        <f t="array" ref="V2688">_xlfn.IFS(Suoerstore_sales[[#This Row],[Discount]]&lt;=0.05,"0-5%",Suoerstore_sales[[#This Row],[Discount]]&lt;=0.1,"5-10%",Suoerstore_sales[[#This Row],[Discount]]&lt;=0.2,"10-20%",TRUE,"20%+")</f>
        <v>20%+</v>
      </c>
      <c r="W2688">
        <f>YEAR(Suoerstore_sales[[#This Row],[Order Date]])</f>
        <v>2016</v>
      </c>
      <c r="X2688" t="str">
        <f>"Q"&amp;ROUNDUP(MONTH(Suoerstore_sales[[#This Row],[Order Date]])/3,0)</f>
        <v>Q3</v>
      </c>
      <c r="Y2688">
        <f>MONTH(Suoerstore_sales[[#This Row],[Order Date]])</f>
        <v>9</v>
      </c>
    </row>
    <row r="2689" spans="1:25" x14ac:dyDescent="0.2">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t="str" cm="1">
        <f t="array" ref="V2689">_xlfn.IFS(Suoerstore_sales[[#This Row],[Discount]]&lt;=0.05,"0-5%",Suoerstore_sales[[#This Row],[Discount]]&lt;=0.1,"5-10%",Suoerstore_sales[[#This Row],[Discount]]&lt;=0.2,"10-20%",TRUE,"20%+")</f>
        <v>20%+</v>
      </c>
      <c r="W2689">
        <f>YEAR(Suoerstore_sales[[#This Row],[Order Date]])</f>
        <v>2016</v>
      </c>
      <c r="X2689" t="str">
        <f>"Q"&amp;ROUNDUP(MONTH(Suoerstore_sales[[#This Row],[Order Date]])/3,0)</f>
        <v>Q3</v>
      </c>
      <c r="Y2689">
        <f>MONTH(Suoerstore_sales[[#This Row],[Order Date]])</f>
        <v>8</v>
      </c>
    </row>
    <row r="2690" spans="1:25" x14ac:dyDescent="0.2">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t="str" cm="1">
        <f t="array" ref="V2690">_xlfn.IFS(Suoerstore_sales[[#This Row],[Discount]]&lt;=0.05,"0-5%",Suoerstore_sales[[#This Row],[Discount]]&lt;=0.1,"5-10%",Suoerstore_sales[[#This Row],[Discount]]&lt;=0.2,"10-20%",TRUE,"20%+")</f>
        <v>0-5%</v>
      </c>
      <c r="W2690">
        <f>YEAR(Suoerstore_sales[[#This Row],[Order Date]])</f>
        <v>2015</v>
      </c>
      <c r="X2690" t="str">
        <f>"Q"&amp;ROUNDUP(MONTH(Suoerstore_sales[[#This Row],[Order Date]])/3,0)</f>
        <v>Q4</v>
      </c>
      <c r="Y2690">
        <f>MONTH(Suoerstore_sales[[#This Row],[Order Date]])</f>
        <v>11</v>
      </c>
    </row>
    <row r="2691" spans="1:25" x14ac:dyDescent="0.2">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t="str" cm="1">
        <f t="array" ref="V2691">_xlfn.IFS(Suoerstore_sales[[#This Row],[Discount]]&lt;=0.05,"0-5%",Suoerstore_sales[[#This Row],[Discount]]&lt;=0.1,"5-10%",Suoerstore_sales[[#This Row],[Discount]]&lt;=0.2,"10-20%",TRUE,"20%+")</f>
        <v>10-20%</v>
      </c>
      <c r="W2691">
        <f>YEAR(Suoerstore_sales[[#This Row],[Order Date]])</f>
        <v>2014</v>
      </c>
      <c r="X2691" t="str">
        <f>"Q"&amp;ROUNDUP(MONTH(Suoerstore_sales[[#This Row],[Order Date]])/3,0)</f>
        <v>Q2</v>
      </c>
      <c r="Y2691">
        <f>MONTH(Suoerstore_sales[[#This Row],[Order Date]])</f>
        <v>6</v>
      </c>
    </row>
    <row r="2692" spans="1:25" x14ac:dyDescent="0.2">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t="str" cm="1">
        <f t="array" ref="V2692">_xlfn.IFS(Suoerstore_sales[[#This Row],[Discount]]&lt;=0.05,"0-5%",Suoerstore_sales[[#This Row],[Discount]]&lt;=0.1,"5-10%",Suoerstore_sales[[#This Row],[Discount]]&lt;=0.2,"10-20%",TRUE,"20%+")</f>
        <v>20%+</v>
      </c>
      <c r="W2692">
        <f>YEAR(Suoerstore_sales[[#This Row],[Order Date]])</f>
        <v>2017</v>
      </c>
      <c r="X2692" t="str">
        <f>"Q"&amp;ROUNDUP(MONTH(Suoerstore_sales[[#This Row],[Order Date]])/3,0)</f>
        <v>Q4</v>
      </c>
      <c r="Y2692">
        <f>MONTH(Suoerstore_sales[[#This Row],[Order Date]])</f>
        <v>12</v>
      </c>
    </row>
    <row r="2693" spans="1:25" x14ac:dyDescent="0.2">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t="str" cm="1">
        <f t="array" ref="V2693">_xlfn.IFS(Suoerstore_sales[[#This Row],[Discount]]&lt;=0.05,"0-5%",Suoerstore_sales[[#This Row],[Discount]]&lt;=0.1,"5-10%",Suoerstore_sales[[#This Row],[Discount]]&lt;=0.2,"10-20%",TRUE,"20%+")</f>
        <v>10-20%</v>
      </c>
      <c r="W2693">
        <f>YEAR(Suoerstore_sales[[#This Row],[Order Date]])</f>
        <v>2016</v>
      </c>
      <c r="X2693" t="str">
        <f>"Q"&amp;ROUNDUP(MONTH(Suoerstore_sales[[#This Row],[Order Date]])/3,0)</f>
        <v>Q3</v>
      </c>
      <c r="Y2693">
        <f>MONTH(Suoerstore_sales[[#This Row],[Order Date]])</f>
        <v>8</v>
      </c>
    </row>
    <row r="2694" spans="1:25" x14ac:dyDescent="0.2">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t="str" cm="1">
        <f t="array" ref="V2694">_xlfn.IFS(Suoerstore_sales[[#This Row],[Discount]]&lt;=0.05,"0-5%",Suoerstore_sales[[#This Row],[Discount]]&lt;=0.1,"5-10%",Suoerstore_sales[[#This Row],[Discount]]&lt;=0.2,"10-20%",TRUE,"20%+")</f>
        <v>10-20%</v>
      </c>
      <c r="W2694">
        <f>YEAR(Suoerstore_sales[[#This Row],[Order Date]])</f>
        <v>2016</v>
      </c>
      <c r="X2694" t="str">
        <f>"Q"&amp;ROUNDUP(MONTH(Suoerstore_sales[[#This Row],[Order Date]])/3,0)</f>
        <v>Q3</v>
      </c>
      <c r="Y2694">
        <f>MONTH(Suoerstore_sales[[#This Row],[Order Date]])</f>
        <v>8</v>
      </c>
    </row>
    <row r="2695" spans="1:25" x14ac:dyDescent="0.2">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t="str" cm="1">
        <f t="array" ref="V2695">_xlfn.IFS(Suoerstore_sales[[#This Row],[Discount]]&lt;=0.05,"0-5%",Suoerstore_sales[[#This Row],[Discount]]&lt;=0.1,"5-10%",Suoerstore_sales[[#This Row],[Discount]]&lt;=0.2,"10-20%",TRUE,"20%+")</f>
        <v>0-5%</v>
      </c>
      <c r="W2695">
        <f>YEAR(Suoerstore_sales[[#This Row],[Order Date]])</f>
        <v>2016</v>
      </c>
      <c r="X2695" t="str">
        <f>"Q"&amp;ROUNDUP(MONTH(Suoerstore_sales[[#This Row],[Order Date]])/3,0)</f>
        <v>Q1</v>
      </c>
      <c r="Y2695">
        <f>MONTH(Suoerstore_sales[[#This Row],[Order Date]])</f>
        <v>1</v>
      </c>
    </row>
    <row r="2696" spans="1:25" x14ac:dyDescent="0.2">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t="str" cm="1">
        <f t="array" ref="V2696">_xlfn.IFS(Suoerstore_sales[[#This Row],[Discount]]&lt;=0.05,"0-5%",Suoerstore_sales[[#This Row],[Discount]]&lt;=0.1,"5-10%",Suoerstore_sales[[#This Row],[Discount]]&lt;=0.2,"10-20%",TRUE,"20%+")</f>
        <v>10-20%</v>
      </c>
      <c r="W2696">
        <f>YEAR(Suoerstore_sales[[#This Row],[Order Date]])</f>
        <v>2014</v>
      </c>
      <c r="X2696" t="str">
        <f>"Q"&amp;ROUNDUP(MONTH(Suoerstore_sales[[#This Row],[Order Date]])/3,0)</f>
        <v>Q4</v>
      </c>
      <c r="Y2696">
        <f>MONTH(Suoerstore_sales[[#This Row],[Order Date]])</f>
        <v>10</v>
      </c>
    </row>
    <row r="2697" spans="1:25" x14ac:dyDescent="0.2">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t="str" cm="1">
        <f t="array" ref="V2697">_xlfn.IFS(Suoerstore_sales[[#This Row],[Discount]]&lt;=0.05,"0-5%",Suoerstore_sales[[#This Row],[Discount]]&lt;=0.1,"5-10%",Suoerstore_sales[[#This Row],[Discount]]&lt;=0.2,"10-20%",TRUE,"20%+")</f>
        <v>10-20%</v>
      </c>
      <c r="W2697">
        <f>YEAR(Suoerstore_sales[[#This Row],[Order Date]])</f>
        <v>2016</v>
      </c>
      <c r="X2697" t="str">
        <f>"Q"&amp;ROUNDUP(MONTH(Suoerstore_sales[[#This Row],[Order Date]])/3,0)</f>
        <v>Q1</v>
      </c>
      <c r="Y2697">
        <f>MONTH(Suoerstore_sales[[#This Row],[Order Date]])</f>
        <v>2</v>
      </c>
    </row>
    <row r="2698" spans="1:25" x14ac:dyDescent="0.2">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t="str" cm="1">
        <f t="array" ref="V2698">_xlfn.IFS(Suoerstore_sales[[#This Row],[Discount]]&lt;=0.05,"0-5%",Suoerstore_sales[[#This Row],[Discount]]&lt;=0.1,"5-10%",Suoerstore_sales[[#This Row],[Discount]]&lt;=0.2,"10-20%",TRUE,"20%+")</f>
        <v>20%+</v>
      </c>
      <c r="W2698">
        <f>YEAR(Suoerstore_sales[[#This Row],[Order Date]])</f>
        <v>2014</v>
      </c>
      <c r="X2698" t="str">
        <f>"Q"&amp;ROUNDUP(MONTH(Suoerstore_sales[[#This Row],[Order Date]])/3,0)</f>
        <v>Q1</v>
      </c>
      <c r="Y2698">
        <f>MONTH(Suoerstore_sales[[#This Row],[Order Date]])</f>
        <v>3</v>
      </c>
    </row>
    <row r="2699" spans="1:25" x14ac:dyDescent="0.2">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t="str" cm="1">
        <f t="array" ref="V2699">_xlfn.IFS(Suoerstore_sales[[#This Row],[Discount]]&lt;=0.05,"0-5%",Suoerstore_sales[[#This Row],[Discount]]&lt;=0.1,"5-10%",Suoerstore_sales[[#This Row],[Discount]]&lt;=0.2,"10-20%",TRUE,"20%+")</f>
        <v>20%+</v>
      </c>
      <c r="W2699">
        <f>YEAR(Suoerstore_sales[[#This Row],[Order Date]])</f>
        <v>2014</v>
      </c>
      <c r="X2699" t="str">
        <f>"Q"&amp;ROUNDUP(MONTH(Suoerstore_sales[[#This Row],[Order Date]])/3,0)</f>
        <v>Q1</v>
      </c>
      <c r="Y2699">
        <f>MONTH(Suoerstore_sales[[#This Row],[Order Date]])</f>
        <v>3</v>
      </c>
    </row>
    <row r="2700" spans="1:25" x14ac:dyDescent="0.2">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t="str" cm="1">
        <f t="array" ref="V2700">_xlfn.IFS(Suoerstore_sales[[#This Row],[Discount]]&lt;=0.05,"0-5%",Suoerstore_sales[[#This Row],[Discount]]&lt;=0.1,"5-10%",Suoerstore_sales[[#This Row],[Discount]]&lt;=0.2,"10-20%",TRUE,"20%+")</f>
        <v>10-20%</v>
      </c>
      <c r="W2700">
        <f>YEAR(Suoerstore_sales[[#This Row],[Order Date]])</f>
        <v>2014</v>
      </c>
      <c r="X2700" t="str">
        <f>"Q"&amp;ROUNDUP(MONTH(Suoerstore_sales[[#This Row],[Order Date]])/3,0)</f>
        <v>Q1</v>
      </c>
      <c r="Y2700">
        <f>MONTH(Suoerstore_sales[[#This Row],[Order Date]])</f>
        <v>3</v>
      </c>
    </row>
    <row r="2701" spans="1:25" x14ac:dyDescent="0.2">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t="str" cm="1">
        <f t="array" ref="V2701">_xlfn.IFS(Suoerstore_sales[[#This Row],[Discount]]&lt;=0.05,"0-5%",Suoerstore_sales[[#This Row],[Discount]]&lt;=0.1,"5-10%",Suoerstore_sales[[#This Row],[Discount]]&lt;=0.2,"10-20%",TRUE,"20%+")</f>
        <v>10-20%</v>
      </c>
      <c r="W2701">
        <f>YEAR(Suoerstore_sales[[#This Row],[Order Date]])</f>
        <v>2014</v>
      </c>
      <c r="X2701" t="str">
        <f>"Q"&amp;ROUNDUP(MONTH(Suoerstore_sales[[#This Row],[Order Date]])/3,0)</f>
        <v>Q1</v>
      </c>
      <c r="Y2701">
        <f>MONTH(Suoerstore_sales[[#This Row],[Order Date]])</f>
        <v>3</v>
      </c>
    </row>
    <row r="2702" spans="1:25" x14ac:dyDescent="0.2">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t="str" cm="1">
        <f t="array" ref="V2702">_xlfn.IFS(Suoerstore_sales[[#This Row],[Discount]]&lt;=0.05,"0-5%",Suoerstore_sales[[#This Row],[Discount]]&lt;=0.1,"5-10%",Suoerstore_sales[[#This Row],[Discount]]&lt;=0.2,"10-20%",TRUE,"20%+")</f>
        <v>10-20%</v>
      </c>
      <c r="W2702">
        <f>YEAR(Suoerstore_sales[[#This Row],[Order Date]])</f>
        <v>2014</v>
      </c>
      <c r="X2702" t="str">
        <f>"Q"&amp;ROUNDUP(MONTH(Suoerstore_sales[[#This Row],[Order Date]])/3,0)</f>
        <v>Q1</v>
      </c>
      <c r="Y2702">
        <f>MONTH(Suoerstore_sales[[#This Row],[Order Date]])</f>
        <v>3</v>
      </c>
    </row>
    <row r="2703" spans="1:25" x14ac:dyDescent="0.2">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t="str" cm="1">
        <f t="array" ref="V2703">_xlfn.IFS(Suoerstore_sales[[#This Row],[Discount]]&lt;=0.05,"0-5%",Suoerstore_sales[[#This Row],[Discount]]&lt;=0.1,"5-10%",Suoerstore_sales[[#This Row],[Discount]]&lt;=0.2,"10-20%",TRUE,"20%+")</f>
        <v>10-20%</v>
      </c>
      <c r="W2703">
        <f>YEAR(Suoerstore_sales[[#This Row],[Order Date]])</f>
        <v>2014</v>
      </c>
      <c r="X2703" t="str">
        <f>"Q"&amp;ROUNDUP(MONTH(Suoerstore_sales[[#This Row],[Order Date]])/3,0)</f>
        <v>Q1</v>
      </c>
      <c r="Y2703">
        <f>MONTH(Suoerstore_sales[[#This Row],[Order Date]])</f>
        <v>3</v>
      </c>
    </row>
    <row r="2704" spans="1:25" x14ac:dyDescent="0.2">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t="str" cm="1">
        <f t="array" ref="V2704">_xlfn.IFS(Suoerstore_sales[[#This Row],[Discount]]&lt;=0.05,"0-5%",Suoerstore_sales[[#This Row],[Discount]]&lt;=0.1,"5-10%",Suoerstore_sales[[#This Row],[Discount]]&lt;=0.2,"10-20%",TRUE,"20%+")</f>
        <v>10-20%</v>
      </c>
      <c r="W2704">
        <f>YEAR(Suoerstore_sales[[#This Row],[Order Date]])</f>
        <v>2014</v>
      </c>
      <c r="X2704" t="str">
        <f>"Q"&amp;ROUNDUP(MONTH(Suoerstore_sales[[#This Row],[Order Date]])/3,0)</f>
        <v>Q1</v>
      </c>
      <c r="Y2704">
        <f>MONTH(Suoerstore_sales[[#This Row],[Order Date]])</f>
        <v>3</v>
      </c>
    </row>
    <row r="2705" spans="1:25" x14ac:dyDescent="0.2">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t="str" cm="1">
        <f t="array" ref="V2705">_xlfn.IFS(Suoerstore_sales[[#This Row],[Discount]]&lt;=0.05,"0-5%",Suoerstore_sales[[#This Row],[Discount]]&lt;=0.1,"5-10%",Suoerstore_sales[[#This Row],[Discount]]&lt;=0.2,"10-20%",TRUE,"20%+")</f>
        <v>0-5%</v>
      </c>
      <c r="W2705">
        <f>YEAR(Suoerstore_sales[[#This Row],[Order Date]])</f>
        <v>2014</v>
      </c>
      <c r="X2705" t="str">
        <f>"Q"&amp;ROUNDUP(MONTH(Suoerstore_sales[[#This Row],[Order Date]])/3,0)</f>
        <v>Q2</v>
      </c>
      <c r="Y2705">
        <f>MONTH(Suoerstore_sales[[#This Row],[Order Date]])</f>
        <v>5</v>
      </c>
    </row>
    <row r="2706" spans="1:25" x14ac:dyDescent="0.2">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t="str" cm="1">
        <f t="array" ref="V2706">_xlfn.IFS(Suoerstore_sales[[#This Row],[Discount]]&lt;=0.05,"0-5%",Suoerstore_sales[[#This Row],[Discount]]&lt;=0.1,"5-10%",Suoerstore_sales[[#This Row],[Discount]]&lt;=0.2,"10-20%",TRUE,"20%+")</f>
        <v>0-5%</v>
      </c>
      <c r="W2706">
        <f>YEAR(Suoerstore_sales[[#This Row],[Order Date]])</f>
        <v>2017</v>
      </c>
      <c r="X2706" t="str">
        <f>"Q"&amp;ROUNDUP(MONTH(Suoerstore_sales[[#This Row],[Order Date]])/3,0)</f>
        <v>Q3</v>
      </c>
      <c r="Y2706">
        <f>MONTH(Suoerstore_sales[[#This Row],[Order Date]])</f>
        <v>7</v>
      </c>
    </row>
    <row r="2707" spans="1:25" x14ac:dyDescent="0.2">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t="str" cm="1">
        <f t="array" ref="V2707">_xlfn.IFS(Suoerstore_sales[[#This Row],[Discount]]&lt;=0.05,"0-5%",Suoerstore_sales[[#This Row],[Discount]]&lt;=0.1,"5-10%",Suoerstore_sales[[#This Row],[Discount]]&lt;=0.2,"10-20%",TRUE,"20%+")</f>
        <v>0-5%</v>
      </c>
      <c r="W2707">
        <f>YEAR(Suoerstore_sales[[#This Row],[Order Date]])</f>
        <v>2017</v>
      </c>
      <c r="X2707" t="str">
        <f>"Q"&amp;ROUNDUP(MONTH(Suoerstore_sales[[#This Row],[Order Date]])/3,0)</f>
        <v>Q2</v>
      </c>
      <c r="Y2707">
        <f>MONTH(Suoerstore_sales[[#This Row],[Order Date]])</f>
        <v>6</v>
      </c>
    </row>
    <row r="2708" spans="1:25" x14ac:dyDescent="0.2">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t="str" cm="1">
        <f t="array" ref="V2708">_xlfn.IFS(Suoerstore_sales[[#This Row],[Discount]]&lt;=0.05,"0-5%",Suoerstore_sales[[#This Row],[Discount]]&lt;=0.1,"5-10%",Suoerstore_sales[[#This Row],[Discount]]&lt;=0.2,"10-20%",TRUE,"20%+")</f>
        <v>0-5%</v>
      </c>
      <c r="W2708">
        <f>YEAR(Suoerstore_sales[[#This Row],[Order Date]])</f>
        <v>2017</v>
      </c>
      <c r="X2708" t="str">
        <f>"Q"&amp;ROUNDUP(MONTH(Suoerstore_sales[[#This Row],[Order Date]])/3,0)</f>
        <v>Q2</v>
      </c>
      <c r="Y2708">
        <f>MONTH(Suoerstore_sales[[#This Row],[Order Date]])</f>
        <v>6</v>
      </c>
    </row>
    <row r="2709" spans="1:25" x14ac:dyDescent="0.2">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t="str" cm="1">
        <f t="array" ref="V2709">_xlfn.IFS(Suoerstore_sales[[#This Row],[Discount]]&lt;=0.05,"0-5%",Suoerstore_sales[[#This Row],[Discount]]&lt;=0.1,"5-10%",Suoerstore_sales[[#This Row],[Discount]]&lt;=0.2,"10-20%",TRUE,"20%+")</f>
        <v>0-5%</v>
      </c>
      <c r="W2709">
        <f>YEAR(Suoerstore_sales[[#This Row],[Order Date]])</f>
        <v>2017</v>
      </c>
      <c r="X2709" t="str">
        <f>"Q"&amp;ROUNDUP(MONTH(Suoerstore_sales[[#This Row],[Order Date]])/3,0)</f>
        <v>Q2</v>
      </c>
      <c r="Y2709">
        <f>MONTH(Suoerstore_sales[[#This Row],[Order Date]])</f>
        <v>6</v>
      </c>
    </row>
    <row r="2710" spans="1:25" x14ac:dyDescent="0.2">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t="str" cm="1">
        <f t="array" ref="V2710">_xlfn.IFS(Suoerstore_sales[[#This Row],[Discount]]&lt;=0.05,"0-5%",Suoerstore_sales[[#This Row],[Discount]]&lt;=0.1,"5-10%",Suoerstore_sales[[#This Row],[Discount]]&lt;=0.2,"10-20%",TRUE,"20%+")</f>
        <v>0-5%</v>
      </c>
      <c r="W2710">
        <f>YEAR(Suoerstore_sales[[#This Row],[Order Date]])</f>
        <v>2015</v>
      </c>
      <c r="X2710" t="str">
        <f>"Q"&amp;ROUNDUP(MONTH(Suoerstore_sales[[#This Row],[Order Date]])/3,0)</f>
        <v>Q1</v>
      </c>
      <c r="Y2710">
        <f>MONTH(Suoerstore_sales[[#This Row],[Order Date]])</f>
        <v>1</v>
      </c>
    </row>
    <row r="2711" spans="1:25" x14ac:dyDescent="0.2">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t="str" cm="1">
        <f t="array" ref="V2711">_xlfn.IFS(Suoerstore_sales[[#This Row],[Discount]]&lt;=0.05,"0-5%",Suoerstore_sales[[#This Row],[Discount]]&lt;=0.1,"5-10%",Suoerstore_sales[[#This Row],[Discount]]&lt;=0.2,"10-20%",TRUE,"20%+")</f>
        <v>10-20%</v>
      </c>
      <c r="W2711">
        <f>YEAR(Suoerstore_sales[[#This Row],[Order Date]])</f>
        <v>2015</v>
      </c>
      <c r="X2711" t="str">
        <f>"Q"&amp;ROUNDUP(MONTH(Suoerstore_sales[[#This Row],[Order Date]])/3,0)</f>
        <v>Q1</v>
      </c>
      <c r="Y2711">
        <f>MONTH(Suoerstore_sales[[#This Row],[Order Date]])</f>
        <v>1</v>
      </c>
    </row>
    <row r="2712" spans="1:25" x14ac:dyDescent="0.2">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t="str" cm="1">
        <f t="array" ref="V2712">_xlfn.IFS(Suoerstore_sales[[#This Row],[Discount]]&lt;=0.05,"0-5%",Suoerstore_sales[[#This Row],[Discount]]&lt;=0.1,"5-10%",Suoerstore_sales[[#This Row],[Discount]]&lt;=0.2,"10-20%",TRUE,"20%+")</f>
        <v>20%+</v>
      </c>
      <c r="W2712">
        <f>YEAR(Suoerstore_sales[[#This Row],[Order Date]])</f>
        <v>2015</v>
      </c>
      <c r="X2712" t="str">
        <f>"Q"&amp;ROUNDUP(MONTH(Suoerstore_sales[[#This Row],[Order Date]])/3,0)</f>
        <v>Q4</v>
      </c>
      <c r="Y2712">
        <f>MONTH(Suoerstore_sales[[#This Row],[Order Date]])</f>
        <v>12</v>
      </c>
    </row>
    <row r="2713" spans="1:25" x14ac:dyDescent="0.2">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t="str" cm="1">
        <f t="array" ref="V2713">_xlfn.IFS(Suoerstore_sales[[#This Row],[Discount]]&lt;=0.05,"0-5%",Suoerstore_sales[[#This Row],[Discount]]&lt;=0.1,"5-10%",Suoerstore_sales[[#This Row],[Discount]]&lt;=0.2,"10-20%",TRUE,"20%+")</f>
        <v>10-20%</v>
      </c>
      <c r="W2713">
        <f>YEAR(Suoerstore_sales[[#This Row],[Order Date]])</f>
        <v>2017</v>
      </c>
      <c r="X2713" t="str">
        <f>"Q"&amp;ROUNDUP(MONTH(Suoerstore_sales[[#This Row],[Order Date]])/3,0)</f>
        <v>Q4</v>
      </c>
      <c r="Y2713">
        <f>MONTH(Suoerstore_sales[[#This Row],[Order Date]])</f>
        <v>10</v>
      </c>
    </row>
    <row r="2714" spans="1:25" x14ac:dyDescent="0.2">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t="str" cm="1">
        <f t="array" ref="V2714">_xlfn.IFS(Suoerstore_sales[[#This Row],[Discount]]&lt;=0.05,"0-5%",Suoerstore_sales[[#This Row],[Discount]]&lt;=0.1,"5-10%",Suoerstore_sales[[#This Row],[Discount]]&lt;=0.2,"10-20%",TRUE,"20%+")</f>
        <v>0-5%</v>
      </c>
      <c r="W2714">
        <f>YEAR(Suoerstore_sales[[#This Row],[Order Date]])</f>
        <v>2017</v>
      </c>
      <c r="X2714" t="str">
        <f>"Q"&amp;ROUNDUP(MONTH(Suoerstore_sales[[#This Row],[Order Date]])/3,0)</f>
        <v>Q3</v>
      </c>
      <c r="Y2714">
        <f>MONTH(Suoerstore_sales[[#This Row],[Order Date]])</f>
        <v>7</v>
      </c>
    </row>
    <row r="2715" spans="1:25" x14ac:dyDescent="0.2">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t="str" cm="1">
        <f t="array" ref="V2715">_xlfn.IFS(Suoerstore_sales[[#This Row],[Discount]]&lt;=0.05,"0-5%",Suoerstore_sales[[#This Row],[Discount]]&lt;=0.1,"5-10%",Suoerstore_sales[[#This Row],[Discount]]&lt;=0.2,"10-20%",TRUE,"20%+")</f>
        <v>10-20%</v>
      </c>
      <c r="W2715">
        <f>YEAR(Suoerstore_sales[[#This Row],[Order Date]])</f>
        <v>2014</v>
      </c>
      <c r="X2715" t="str">
        <f>"Q"&amp;ROUNDUP(MONTH(Suoerstore_sales[[#This Row],[Order Date]])/3,0)</f>
        <v>Q2</v>
      </c>
      <c r="Y2715">
        <f>MONTH(Suoerstore_sales[[#This Row],[Order Date]])</f>
        <v>4</v>
      </c>
    </row>
    <row r="2716" spans="1:25" x14ac:dyDescent="0.2">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t="str" cm="1">
        <f t="array" ref="V2716">_xlfn.IFS(Suoerstore_sales[[#This Row],[Discount]]&lt;=0.05,"0-5%",Suoerstore_sales[[#This Row],[Discount]]&lt;=0.1,"5-10%",Suoerstore_sales[[#This Row],[Discount]]&lt;=0.2,"10-20%",TRUE,"20%+")</f>
        <v>0-5%</v>
      </c>
      <c r="W2716">
        <f>YEAR(Suoerstore_sales[[#This Row],[Order Date]])</f>
        <v>2015</v>
      </c>
      <c r="X2716" t="str">
        <f>"Q"&amp;ROUNDUP(MONTH(Suoerstore_sales[[#This Row],[Order Date]])/3,0)</f>
        <v>Q4</v>
      </c>
      <c r="Y2716">
        <f>MONTH(Suoerstore_sales[[#This Row],[Order Date]])</f>
        <v>12</v>
      </c>
    </row>
    <row r="2717" spans="1:25" x14ac:dyDescent="0.2">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t="str" cm="1">
        <f t="array" ref="V2717">_xlfn.IFS(Suoerstore_sales[[#This Row],[Discount]]&lt;=0.05,"0-5%",Suoerstore_sales[[#This Row],[Discount]]&lt;=0.1,"5-10%",Suoerstore_sales[[#This Row],[Discount]]&lt;=0.2,"10-20%",TRUE,"20%+")</f>
        <v>0-5%</v>
      </c>
      <c r="W2717">
        <f>YEAR(Suoerstore_sales[[#This Row],[Order Date]])</f>
        <v>2014</v>
      </c>
      <c r="X2717" t="str">
        <f>"Q"&amp;ROUNDUP(MONTH(Suoerstore_sales[[#This Row],[Order Date]])/3,0)</f>
        <v>Q4</v>
      </c>
      <c r="Y2717">
        <f>MONTH(Suoerstore_sales[[#This Row],[Order Date]])</f>
        <v>12</v>
      </c>
    </row>
    <row r="2718" spans="1:25" x14ac:dyDescent="0.2">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t="str" cm="1">
        <f t="array" ref="V2718">_xlfn.IFS(Suoerstore_sales[[#This Row],[Discount]]&lt;=0.05,"0-5%",Suoerstore_sales[[#This Row],[Discount]]&lt;=0.1,"5-10%",Suoerstore_sales[[#This Row],[Discount]]&lt;=0.2,"10-20%",TRUE,"20%+")</f>
        <v>0-5%</v>
      </c>
      <c r="W2718">
        <f>YEAR(Suoerstore_sales[[#This Row],[Order Date]])</f>
        <v>2017</v>
      </c>
      <c r="X2718" t="str">
        <f>"Q"&amp;ROUNDUP(MONTH(Suoerstore_sales[[#This Row],[Order Date]])/3,0)</f>
        <v>Q3</v>
      </c>
      <c r="Y2718">
        <f>MONTH(Suoerstore_sales[[#This Row],[Order Date]])</f>
        <v>8</v>
      </c>
    </row>
    <row r="2719" spans="1:25" x14ac:dyDescent="0.2">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t="str" cm="1">
        <f t="array" ref="V2719">_xlfn.IFS(Suoerstore_sales[[#This Row],[Discount]]&lt;=0.05,"0-5%",Suoerstore_sales[[#This Row],[Discount]]&lt;=0.1,"5-10%",Suoerstore_sales[[#This Row],[Discount]]&lt;=0.2,"10-20%",TRUE,"20%+")</f>
        <v>0-5%</v>
      </c>
      <c r="W2719">
        <f>YEAR(Suoerstore_sales[[#This Row],[Order Date]])</f>
        <v>2014</v>
      </c>
      <c r="X2719" t="str">
        <f>"Q"&amp;ROUNDUP(MONTH(Suoerstore_sales[[#This Row],[Order Date]])/3,0)</f>
        <v>Q3</v>
      </c>
      <c r="Y2719">
        <f>MONTH(Suoerstore_sales[[#This Row],[Order Date]])</f>
        <v>9</v>
      </c>
    </row>
    <row r="2720" spans="1:25" x14ac:dyDescent="0.2">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t="str" cm="1">
        <f t="array" ref="V2720">_xlfn.IFS(Suoerstore_sales[[#This Row],[Discount]]&lt;=0.05,"0-5%",Suoerstore_sales[[#This Row],[Discount]]&lt;=0.1,"5-10%",Suoerstore_sales[[#This Row],[Discount]]&lt;=0.2,"10-20%",TRUE,"20%+")</f>
        <v>0-5%</v>
      </c>
      <c r="W2720">
        <f>YEAR(Suoerstore_sales[[#This Row],[Order Date]])</f>
        <v>2017</v>
      </c>
      <c r="X2720" t="str">
        <f>"Q"&amp;ROUNDUP(MONTH(Suoerstore_sales[[#This Row],[Order Date]])/3,0)</f>
        <v>Q4</v>
      </c>
      <c r="Y2720">
        <f>MONTH(Suoerstore_sales[[#This Row],[Order Date]])</f>
        <v>12</v>
      </c>
    </row>
    <row r="2721" spans="1:25" x14ac:dyDescent="0.2">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t="str" cm="1">
        <f t="array" ref="V2721">_xlfn.IFS(Suoerstore_sales[[#This Row],[Discount]]&lt;=0.05,"0-5%",Suoerstore_sales[[#This Row],[Discount]]&lt;=0.1,"5-10%",Suoerstore_sales[[#This Row],[Discount]]&lt;=0.2,"10-20%",TRUE,"20%+")</f>
        <v>20%+</v>
      </c>
      <c r="W2721">
        <f>YEAR(Suoerstore_sales[[#This Row],[Order Date]])</f>
        <v>2014</v>
      </c>
      <c r="X2721" t="str">
        <f>"Q"&amp;ROUNDUP(MONTH(Suoerstore_sales[[#This Row],[Order Date]])/3,0)</f>
        <v>Q4</v>
      </c>
      <c r="Y2721">
        <f>MONTH(Suoerstore_sales[[#This Row],[Order Date]])</f>
        <v>12</v>
      </c>
    </row>
    <row r="2722" spans="1:25" x14ac:dyDescent="0.2">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t="str" cm="1">
        <f t="array" ref="V2722">_xlfn.IFS(Suoerstore_sales[[#This Row],[Discount]]&lt;=0.05,"0-5%",Suoerstore_sales[[#This Row],[Discount]]&lt;=0.1,"5-10%",Suoerstore_sales[[#This Row],[Discount]]&lt;=0.2,"10-20%",TRUE,"20%+")</f>
        <v>10-20%</v>
      </c>
      <c r="W2722">
        <f>YEAR(Suoerstore_sales[[#This Row],[Order Date]])</f>
        <v>2014</v>
      </c>
      <c r="X2722" t="str">
        <f>"Q"&amp;ROUNDUP(MONTH(Suoerstore_sales[[#This Row],[Order Date]])/3,0)</f>
        <v>Q4</v>
      </c>
      <c r="Y2722">
        <f>MONTH(Suoerstore_sales[[#This Row],[Order Date]])</f>
        <v>11</v>
      </c>
    </row>
    <row r="2723" spans="1:25" x14ac:dyDescent="0.2">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t="str" cm="1">
        <f t="array" ref="V2723">_xlfn.IFS(Suoerstore_sales[[#This Row],[Discount]]&lt;=0.05,"0-5%",Suoerstore_sales[[#This Row],[Discount]]&lt;=0.1,"5-10%",Suoerstore_sales[[#This Row],[Discount]]&lt;=0.2,"10-20%",TRUE,"20%+")</f>
        <v>10-20%</v>
      </c>
      <c r="W2723">
        <f>YEAR(Suoerstore_sales[[#This Row],[Order Date]])</f>
        <v>2014</v>
      </c>
      <c r="X2723" t="str">
        <f>"Q"&amp;ROUNDUP(MONTH(Suoerstore_sales[[#This Row],[Order Date]])/3,0)</f>
        <v>Q4</v>
      </c>
      <c r="Y2723">
        <f>MONTH(Suoerstore_sales[[#This Row],[Order Date]])</f>
        <v>11</v>
      </c>
    </row>
    <row r="2724" spans="1:25" x14ac:dyDescent="0.2">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t="str" cm="1">
        <f t="array" ref="V2724">_xlfn.IFS(Suoerstore_sales[[#This Row],[Discount]]&lt;=0.05,"0-5%",Suoerstore_sales[[#This Row],[Discount]]&lt;=0.1,"5-10%",Suoerstore_sales[[#This Row],[Discount]]&lt;=0.2,"10-20%",TRUE,"20%+")</f>
        <v>0-5%</v>
      </c>
      <c r="W2724">
        <f>YEAR(Suoerstore_sales[[#This Row],[Order Date]])</f>
        <v>2016</v>
      </c>
      <c r="X2724" t="str">
        <f>"Q"&amp;ROUNDUP(MONTH(Suoerstore_sales[[#This Row],[Order Date]])/3,0)</f>
        <v>Q2</v>
      </c>
      <c r="Y2724">
        <f>MONTH(Suoerstore_sales[[#This Row],[Order Date]])</f>
        <v>4</v>
      </c>
    </row>
    <row r="2725" spans="1:25" x14ac:dyDescent="0.2">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t="str" cm="1">
        <f t="array" ref="V2725">_xlfn.IFS(Suoerstore_sales[[#This Row],[Discount]]&lt;=0.05,"0-5%",Suoerstore_sales[[#This Row],[Discount]]&lt;=0.1,"5-10%",Suoerstore_sales[[#This Row],[Discount]]&lt;=0.2,"10-20%",TRUE,"20%+")</f>
        <v>0-5%</v>
      </c>
      <c r="W2725">
        <f>YEAR(Suoerstore_sales[[#This Row],[Order Date]])</f>
        <v>2014</v>
      </c>
      <c r="X2725" t="str">
        <f>"Q"&amp;ROUNDUP(MONTH(Suoerstore_sales[[#This Row],[Order Date]])/3,0)</f>
        <v>Q4</v>
      </c>
      <c r="Y2725">
        <f>MONTH(Suoerstore_sales[[#This Row],[Order Date]])</f>
        <v>10</v>
      </c>
    </row>
    <row r="2726" spans="1:25" x14ac:dyDescent="0.2">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t="str" cm="1">
        <f t="array" ref="V2726">_xlfn.IFS(Suoerstore_sales[[#This Row],[Discount]]&lt;=0.05,"0-5%",Suoerstore_sales[[#This Row],[Discount]]&lt;=0.1,"5-10%",Suoerstore_sales[[#This Row],[Discount]]&lt;=0.2,"10-20%",TRUE,"20%+")</f>
        <v>10-20%</v>
      </c>
      <c r="W2726">
        <f>YEAR(Suoerstore_sales[[#This Row],[Order Date]])</f>
        <v>2014</v>
      </c>
      <c r="X2726" t="str">
        <f>"Q"&amp;ROUNDUP(MONTH(Suoerstore_sales[[#This Row],[Order Date]])/3,0)</f>
        <v>Q4</v>
      </c>
      <c r="Y2726">
        <f>MONTH(Suoerstore_sales[[#This Row],[Order Date]])</f>
        <v>10</v>
      </c>
    </row>
    <row r="2727" spans="1:25" x14ac:dyDescent="0.2">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t="str" cm="1">
        <f t="array" ref="V2727">_xlfn.IFS(Suoerstore_sales[[#This Row],[Discount]]&lt;=0.05,"0-5%",Suoerstore_sales[[#This Row],[Discount]]&lt;=0.1,"5-10%",Suoerstore_sales[[#This Row],[Discount]]&lt;=0.2,"10-20%",TRUE,"20%+")</f>
        <v>20%+</v>
      </c>
      <c r="W2727">
        <f>YEAR(Suoerstore_sales[[#This Row],[Order Date]])</f>
        <v>2017</v>
      </c>
      <c r="X2727" t="str">
        <f>"Q"&amp;ROUNDUP(MONTH(Suoerstore_sales[[#This Row],[Order Date]])/3,0)</f>
        <v>Q4</v>
      </c>
      <c r="Y2727">
        <f>MONTH(Suoerstore_sales[[#This Row],[Order Date]])</f>
        <v>11</v>
      </c>
    </row>
    <row r="2728" spans="1:25" x14ac:dyDescent="0.2">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t="str" cm="1">
        <f t="array" ref="V2728">_xlfn.IFS(Suoerstore_sales[[#This Row],[Discount]]&lt;=0.05,"0-5%",Suoerstore_sales[[#This Row],[Discount]]&lt;=0.1,"5-10%",Suoerstore_sales[[#This Row],[Discount]]&lt;=0.2,"10-20%",TRUE,"20%+")</f>
        <v>20%+</v>
      </c>
      <c r="W2728">
        <f>YEAR(Suoerstore_sales[[#This Row],[Order Date]])</f>
        <v>2017</v>
      </c>
      <c r="X2728" t="str">
        <f>"Q"&amp;ROUNDUP(MONTH(Suoerstore_sales[[#This Row],[Order Date]])/3,0)</f>
        <v>Q4</v>
      </c>
      <c r="Y2728">
        <f>MONTH(Suoerstore_sales[[#This Row],[Order Date]])</f>
        <v>11</v>
      </c>
    </row>
    <row r="2729" spans="1:25" x14ac:dyDescent="0.2">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t="str" cm="1">
        <f t="array" ref="V2729">_xlfn.IFS(Suoerstore_sales[[#This Row],[Discount]]&lt;=0.05,"0-5%",Suoerstore_sales[[#This Row],[Discount]]&lt;=0.1,"5-10%",Suoerstore_sales[[#This Row],[Discount]]&lt;=0.2,"10-20%",TRUE,"20%+")</f>
        <v>20%+</v>
      </c>
      <c r="W2729">
        <f>YEAR(Suoerstore_sales[[#This Row],[Order Date]])</f>
        <v>2017</v>
      </c>
      <c r="X2729" t="str">
        <f>"Q"&amp;ROUNDUP(MONTH(Suoerstore_sales[[#This Row],[Order Date]])/3,0)</f>
        <v>Q4</v>
      </c>
      <c r="Y2729">
        <f>MONTH(Suoerstore_sales[[#This Row],[Order Date]])</f>
        <v>12</v>
      </c>
    </row>
    <row r="2730" spans="1:25" x14ac:dyDescent="0.2">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t="str" cm="1">
        <f t="array" ref="V2730">_xlfn.IFS(Suoerstore_sales[[#This Row],[Discount]]&lt;=0.05,"0-5%",Suoerstore_sales[[#This Row],[Discount]]&lt;=0.1,"5-10%",Suoerstore_sales[[#This Row],[Discount]]&lt;=0.2,"10-20%",TRUE,"20%+")</f>
        <v>20%+</v>
      </c>
      <c r="W2730">
        <f>YEAR(Suoerstore_sales[[#This Row],[Order Date]])</f>
        <v>2017</v>
      </c>
      <c r="X2730" t="str">
        <f>"Q"&amp;ROUNDUP(MONTH(Suoerstore_sales[[#This Row],[Order Date]])/3,0)</f>
        <v>Q4</v>
      </c>
      <c r="Y2730">
        <f>MONTH(Suoerstore_sales[[#This Row],[Order Date]])</f>
        <v>12</v>
      </c>
    </row>
    <row r="2731" spans="1:25" x14ac:dyDescent="0.2">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t="str" cm="1">
        <f t="array" ref="V2731">_xlfn.IFS(Suoerstore_sales[[#This Row],[Discount]]&lt;=0.05,"0-5%",Suoerstore_sales[[#This Row],[Discount]]&lt;=0.1,"5-10%",Suoerstore_sales[[#This Row],[Discount]]&lt;=0.2,"10-20%",TRUE,"20%+")</f>
        <v>0-5%</v>
      </c>
      <c r="W2731">
        <f>YEAR(Suoerstore_sales[[#This Row],[Order Date]])</f>
        <v>2017</v>
      </c>
      <c r="X2731" t="str">
        <f>"Q"&amp;ROUNDUP(MONTH(Suoerstore_sales[[#This Row],[Order Date]])/3,0)</f>
        <v>Q1</v>
      </c>
      <c r="Y2731">
        <f>MONTH(Suoerstore_sales[[#This Row],[Order Date]])</f>
        <v>2</v>
      </c>
    </row>
    <row r="2732" spans="1:25" x14ac:dyDescent="0.2">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t="str" cm="1">
        <f t="array" ref="V2732">_xlfn.IFS(Suoerstore_sales[[#This Row],[Discount]]&lt;=0.05,"0-5%",Suoerstore_sales[[#This Row],[Discount]]&lt;=0.1,"5-10%",Suoerstore_sales[[#This Row],[Discount]]&lt;=0.2,"10-20%",TRUE,"20%+")</f>
        <v>0-5%</v>
      </c>
      <c r="W2732">
        <f>YEAR(Suoerstore_sales[[#This Row],[Order Date]])</f>
        <v>2017</v>
      </c>
      <c r="X2732" t="str">
        <f>"Q"&amp;ROUNDUP(MONTH(Suoerstore_sales[[#This Row],[Order Date]])/3,0)</f>
        <v>Q1</v>
      </c>
      <c r="Y2732">
        <f>MONTH(Suoerstore_sales[[#This Row],[Order Date]])</f>
        <v>2</v>
      </c>
    </row>
    <row r="2733" spans="1:25" x14ac:dyDescent="0.2">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t="str" cm="1">
        <f t="array" ref="V2733">_xlfn.IFS(Suoerstore_sales[[#This Row],[Discount]]&lt;=0.05,"0-5%",Suoerstore_sales[[#This Row],[Discount]]&lt;=0.1,"5-10%",Suoerstore_sales[[#This Row],[Discount]]&lt;=0.2,"10-20%",TRUE,"20%+")</f>
        <v>0-5%</v>
      </c>
      <c r="W2733">
        <f>YEAR(Suoerstore_sales[[#This Row],[Order Date]])</f>
        <v>2017</v>
      </c>
      <c r="X2733" t="str">
        <f>"Q"&amp;ROUNDUP(MONTH(Suoerstore_sales[[#This Row],[Order Date]])/3,0)</f>
        <v>Q1</v>
      </c>
      <c r="Y2733">
        <f>MONTH(Suoerstore_sales[[#This Row],[Order Date]])</f>
        <v>2</v>
      </c>
    </row>
    <row r="2734" spans="1:25" x14ac:dyDescent="0.2">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t="str" cm="1">
        <f t="array" ref="V2734">_xlfn.IFS(Suoerstore_sales[[#This Row],[Discount]]&lt;=0.05,"0-5%",Suoerstore_sales[[#This Row],[Discount]]&lt;=0.1,"5-10%",Suoerstore_sales[[#This Row],[Discount]]&lt;=0.2,"10-20%",TRUE,"20%+")</f>
        <v>0-5%</v>
      </c>
      <c r="W2734">
        <f>YEAR(Suoerstore_sales[[#This Row],[Order Date]])</f>
        <v>2014</v>
      </c>
      <c r="X2734" t="str">
        <f>"Q"&amp;ROUNDUP(MONTH(Suoerstore_sales[[#This Row],[Order Date]])/3,0)</f>
        <v>Q3</v>
      </c>
      <c r="Y2734">
        <f>MONTH(Suoerstore_sales[[#This Row],[Order Date]])</f>
        <v>7</v>
      </c>
    </row>
    <row r="2735" spans="1:25" x14ac:dyDescent="0.2">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t="str" cm="1">
        <f t="array" ref="V2735">_xlfn.IFS(Suoerstore_sales[[#This Row],[Discount]]&lt;=0.05,"0-5%",Suoerstore_sales[[#This Row],[Discount]]&lt;=0.1,"5-10%",Suoerstore_sales[[#This Row],[Discount]]&lt;=0.2,"10-20%",TRUE,"20%+")</f>
        <v>0-5%</v>
      </c>
      <c r="W2735">
        <f>YEAR(Suoerstore_sales[[#This Row],[Order Date]])</f>
        <v>2014</v>
      </c>
      <c r="X2735" t="str">
        <f>"Q"&amp;ROUNDUP(MONTH(Suoerstore_sales[[#This Row],[Order Date]])/3,0)</f>
        <v>Q3</v>
      </c>
      <c r="Y2735">
        <f>MONTH(Suoerstore_sales[[#This Row],[Order Date]])</f>
        <v>7</v>
      </c>
    </row>
    <row r="2736" spans="1:25" x14ac:dyDescent="0.2">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t="str" cm="1">
        <f t="array" ref="V2736">_xlfn.IFS(Suoerstore_sales[[#This Row],[Discount]]&lt;=0.05,"0-5%",Suoerstore_sales[[#This Row],[Discount]]&lt;=0.1,"5-10%",Suoerstore_sales[[#This Row],[Discount]]&lt;=0.2,"10-20%",TRUE,"20%+")</f>
        <v>0-5%</v>
      </c>
      <c r="W2736">
        <f>YEAR(Suoerstore_sales[[#This Row],[Order Date]])</f>
        <v>2015</v>
      </c>
      <c r="X2736" t="str">
        <f>"Q"&amp;ROUNDUP(MONTH(Suoerstore_sales[[#This Row],[Order Date]])/3,0)</f>
        <v>Q1</v>
      </c>
      <c r="Y2736">
        <f>MONTH(Suoerstore_sales[[#This Row],[Order Date]])</f>
        <v>2</v>
      </c>
    </row>
    <row r="2737" spans="1:25" x14ac:dyDescent="0.2">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t="str" cm="1">
        <f t="array" ref="V2737">_xlfn.IFS(Suoerstore_sales[[#This Row],[Discount]]&lt;=0.05,"0-5%",Suoerstore_sales[[#This Row],[Discount]]&lt;=0.1,"5-10%",Suoerstore_sales[[#This Row],[Discount]]&lt;=0.2,"10-20%",TRUE,"20%+")</f>
        <v>0-5%</v>
      </c>
      <c r="W2737">
        <f>YEAR(Suoerstore_sales[[#This Row],[Order Date]])</f>
        <v>2015</v>
      </c>
      <c r="X2737" t="str">
        <f>"Q"&amp;ROUNDUP(MONTH(Suoerstore_sales[[#This Row],[Order Date]])/3,0)</f>
        <v>Q4</v>
      </c>
      <c r="Y2737">
        <f>MONTH(Suoerstore_sales[[#This Row],[Order Date]])</f>
        <v>11</v>
      </c>
    </row>
    <row r="2738" spans="1:25" x14ac:dyDescent="0.2">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t="str" cm="1">
        <f t="array" ref="V2738">_xlfn.IFS(Suoerstore_sales[[#This Row],[Discount]]&lt;=0.05,"0-5%",Suoerstore_sales[[#This Row],[Discount]]&lt;=0.1,"5-10%",Suoerstore_sales[[#This Row],[Discount]]&lt;=0.2,"10-20%",TRUE,"20%+")</f>
        <v>0-5%</v>
      </c>
      <c r="W2738">
        <f>YEAR(Suoerstore_sales[[#This Row],[Order Date]])</f>
        <v>2015</v>
      </c>
      <c r="X2738" t="str">
        <f>"Q"&amp;ROUNDUP(MONTH(Suoerstore_sales[[#This Row],[Order Date]])/3,0)</f>
        <v>Q4</v>
      </c>
      <c r="Y2738">
        <f>MONTH(Suoerstore_sales[[#This Row],[Order Date]])</f>
        <v>11</v>
      </c>
    </row>
    <row r="2739" spans="1:25" x14ac:dyDescent="0.2">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t="str" cm="1">
        <f t="array" ref="V2739">_xlfn.IFS(Suoerstore_sales[[#This Row],[Discount]]&lt;=0.05,"0-5%",Suoerstore_sales[[#This Row],[Discount]]&lt;=0.1,"5-10%",Suoerstore_sales[[#This Row],[Discount]]&lt;=0.2,"10-20%",TRUE,"20%+")</f>
        <v>0-5%</v>
      </c>
      <c r="W2739">
        <f>YEAR(Suoerstore_sales[[#This Row],[Order Date]])</f>
        <v>2015</v>
      </c>
      <c r="X2739" t="str">
        <f>"Q"&amp;ROUNDUP(MONTH(Suoerstore_sales[[#This Row],[Order Date]])/3,0)</f>
        <v>Q4</v>
      </c>
      <c r="Y2739">
        <f>MONTH(Suoerstore_sales[[#This Row],[Order Date]])</f>
        <v>11</v>
      </c>
    </row>
    <row r="2740" spans="1:25" x14ac:dyDescent="0.2">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t="str" cm="1">
        <f t="array" ref="V2740">_xlfn.IFS(Suoerstore_sales[[#This Row],[Discount]]&lt;=0.05,"0-5%",Suoerstore_sales[[#This Row],[Discount]]&lt;=0.1,"5-10%",Suoerstore_sales[[#This Row],[Discount]]&lt;=0.2,"10-20%",TRUE,"20%+")</f>
        <v>0-5%</v>
      </c>
      <c r="W2740">
        <f>YEAR(Suoerstore_sales[[#This Row],[Order Date]])</f>
        <v>2015</v>
      </c>
      <c r="X2740" t="str">
        <f>"Q"&amp;ROUNDUP(MONTH(Suoerstore_sales[[#This Row],[Order Date]])/3,0)</f>
        <v>Q4</v>
      </c>
      <c r="Y2740">
        <f>MONTH(Suoerstore_sales[[#This Row],[Order Date]])</f>
        <v>11</v>
      </c>
    </row>
    <row r="2741" spans="1:25" x14ac:dyDescent="0.2">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t="str" cm="1">
        <f t="array" ref="V2741">_xlfn.IFS(Suoerstore_sales[[#This Row],[Discount]]&lt;=0.05,"0-5%",Suoerstore_sales[[#This Row],[Discount]]&lt;=0.1,"5-10%",Suoerstore_sales[[#This Row],[Discount]]&lt;=0.2,"10-20%",TRUE,"20%+")</f>
        <v>0-5%</v>
      </c>
      <c r="W2741">
        <f>YEAR(Suoerstore_sales[[#This Row],[Order Date]])</f>
        <v>2017</v>
      </c>
      <c r="X2741" t="str">
        <f>"Q"&amp;ROUNDUP(MONTH(Suoerstore_sales[[#This Row],[Order Date]])/3,0)</f>
        <v>Q2</v>
      </c>
      <c r="Y2741">
        <f>MONTH(Suoerstore_sales[[#This Row],[Order Date]])</f>
        <v>4</v>
      </c>
    </row>
    <row r="2742" spans="1:25" x14ac:dyDescent="0.2">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t="str" cm="1">
        <f t="array" ref="V2742">_xlfn.IFS(Suoerstore_sales[[#This Row],[Discount]]&lt;=0.05,"0-5%",Suoerstore_sales[[#This Row],[Discount]]&lt;=0.1,"5-10%",Suoerstore_sales[[#This Row],[Discount]]&lt;=0.2,"10-20%",TRUE,"20%+")</f>
        <v>0-5%</v>
      </c>
      <c r="W2742">
        <f>YEAR(Suoerstore_sales[[#This Row],[Order Date]])</f>
        <v>2017</v>
      </c>
      <c r="X2742" t="str">
        <f>"Q"&amp;ROUNDUP(MONTH(Suoerstore_sales[[#This Row],[Order Date]])/3,0)</f>
        <v>Q2</v>
      </c>
      <c r="Y2742">
        <f>MONTH(Suoerstore_sales[[#This Row],[Order Date]])</f>
        <v>4</v>
      </c>
    </row>
    <row r="2743" spans="1:25" x14ac:dyDescent="0.2">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t="str" cm="1">
        <f t="array" ref="V2743">_xlfn.IFS(Suoerstore_sales[[#This Row],[Discount]]&lt;=0.05,"0-5%",Suoerstore_sales[[#This Row],[Discount]]&lt;=0.1,"5-10%",Suoerstore_sales[[#This Row],[Discount]]&lt;=0.2,"10-20%",TRUE,"20%+")</f>
        <v>10-20%</v>
      </c>
      <c r="W2743">
        <f>YEAR(Suoerstore_sales[[#This Row],[Order Date]])</f>
        <v>2016</v>
      </c>
      <c r="X2743" t="str">
        <f>"Q"&amp;ROUNDUP(MONTH(Suoerstore_sales[[#This Row],[Order Date]])/3,0)</f>
        <v>Q1</v>
      </c>
      <c r="Y2743">
        <f>MONTH(Suoerstore_sales[[#This Row],[Order Date]])</f>
        <v>2</v>
      </c>
    </row>
    <row r="2744" spans="1:25" x14ac:dyDescent="0.2">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t="str" cm="1">
        <f t="array" ref="V2744">_xlfn.IFS(Suoerstore_sales[[#This Row],[Discount]]&lt;=0.05,"0-5%",Suoerstore_sales[[#This Row],[Discount]]&lt;=0.1,"5-10%",Suoerstore_sales[[#This Row],[Discount]]&lt;=0.2,"10-20%",TRUE,"20%+")</f>
        <v>0-5%</v>
      </c>
      <c r="W2744">
        <f>YEAR(Suoerstore_sales[[#This Row],[Order Date]])</f>
        <v>2014</v>
      </c>
      <c r="X2744" t="str">
        <f>"Q"&amp;ROUNDUP(MONTH(Suoerstore_sales[[#This Row],[Order Date]])/3,0)</f>
        <v>Q4</v>
      </c>
      <c r="Y2744">
        <f>MONTH(Suoerstore_sales[[#This Row],[Order Date]])</f>
        <v>11</v>
      </c>
    </row>
    <row r="2745" spans="1:25" x14ac:dyDescent="0.2">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t="str" cm="1">
        <f t="array" ref="V2745">_xlfn.IFS(Suoerstore_sales[[#This Row],[Discount]]&lt;=0.05,"0-5%",Suoerstore_sales[[#This Row],[Discount]]&lt;=0.1,"5-10%",Suoerstore_sales[[#This Row],[Discount]]&lt;=0.2,"10-20%",TRUE,"20%+")</f>
        <v>0-5%</v>
      </c>
      <c r="W2745">
        <f>YEAR(Suoerstore_sales[[#This Row],[Order Date]])</f>
        <v>2015</v>
      </c>
      <c r="X2745" t="str">
        <f>"Q"&amp;ROUNDUP(MONTH(Suoerstore_sales[[#This Row],[Order Date]])/3,0)</f>
        <v>Q2</v>
      </c>
      <c r="Y2745">
        <f>MONTH(Suoerstore_sales[[#This Row],[Order Date]])</f>
        <v>6</v>
      </c>
    </row>
    <row r="2746" spans="1:25" x14ac:dyDescent="0.2">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t="str" cm="1">
        <f t="array" ref="V2746">_xlfn.IFS(Suoerstore_sales[[#This Row],[Discount]]&lt;=0.05,"0-5%",Suoerstore_sales[[#This Row],[Discount]]&lt;=0.1,"5-10%",Suoerstore_sales[[#This Row],[Discount]]&lt;=0.2,"10-20%",TRUE,"20%+")</f>
        <v>10-20%</v>
      </c>
      <c r="W2746">
        <f>YEAR(Suoerstore_sales[[#This Row],[Order Date]])</f>
        <v>2015</v>
      </c>
      <c r="X2746" t="str">
        <f>"Q"&amp;ROUNDUP(MONTH(Suoerstore_sales[[#This Row],[Order Date]])/3,0)</f>
        <v>Q2</v>
      </c>
      <c r="Y2746">
        <f>MONTH(Suoerstore_sales[[#This Row],[Order Date]])</f>
        <v>6</v>
      </c>
    </row>
    <row r="2747" spans="1:25" x14ac:dyDescent="0.2">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t="str" cm="1">
        <f t="array" ref="V2747">_xlfn.IFS(Suoerstore_sales[[#This Row],[Discount]]&lt;=0.05,"0-5%",Suoerstore_sales[[#This Row],[Discount]]&lt;=0.1,"5-10%",Suoerstore_sales[[#This Row],[Discount]]&lt;=0.2,"10-20%",TRUE,"20%+")</f>
        <v>10-20%</v>
      </c>
      <c r="W2747">
        <f>YEAR(Suoerstore_sales[[#This Row],[Order Date]])</f>
        <v>2017</v>
      </c>
      <c r="X2747" t="str">
        <f>"Q"&amp;ROUNDUP(MONTH(Suoerstore_sales[[#This Row],[Order Date]])/3,0)</f>
        <v>Q3</v>
      </c>
      <c r="Y2747">
        <f>MONTH(Suoerstore_sales[[#This Row],[Order Date]])</f>
        <v>8</v>
      </c>
    </row>
    <row r="2748" spans="1:25" x14ac:dyDescent="0.2">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t="str" cm="1">
        <f t="array" ref="V2748">_xlfn.IFS(Suoerstore_sales[[#This Row],[Discount]]&lt;=0.05,"0-5%",Suoerstore_sales[[#This Row],[Discount]]&lt;=0.1,"5-10%",Suoerstore_sales[[#This Row],[Discount]]&lt;=0.2,"10-20%",TRUE,"20%+")</f>
        <v>20%+</v>
      </c>
      <c r="W2748">
        <f>YEAR(Suoerstore_sales[[#This Row],[Order Date]])</f>
        <v>2014</v>
      </c>
      <c r="X2748" t="str">
        <f>"Q"&amp;ROUNDUP(MONTH(Suoerstore_sales[[#This Row],[Order Date]])/3,0)</f>
        <v>Q2</v>
      </c>
      <c r="Y2748">
        <f>MONTH(Suoerstore_sales[[#This Row],[Order Date]])</f>
        <v>5</v>
      </c>
    </row>
    <row r="2749" spans="1:25" x14ac:dyDescent="0.2">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t="str" cm="1">
        <f t="array" ref="V2749">_xlfn.IFS(Suoerstore_sales[[#This Row],[Discount]]&lt;=0.05,"0-5%",Suoerstore_sales[[#This Row],[Discount]]&lt;=0.1,"5-10%",Suoerstore_sales[[#This Row],[Discount]]&lt;=0.2,"10-20%",TRUE,"20%+")</f>
        <v>10-20%</v>
      </c>
      <c r="W2749">
        <f>YEAR(Suoerstore_sales[[#This Row],[Order Date]])</f>
        <v>2015</v>
      </c>
      <c r="X2749" t="str">
        <f>"Q"&amp;ROUNDUP(MONTH(Suoerstore_sales[[#This Row],[Order Date]])/3,0)</f>
        <v>Q4</v>
      </c>
      <c r="Y2749">
        <f>MONTH(Suoerstore_sales[[#This Row],[Order Date]])</f>
        <v>11</v>
      </c>
    </row>
    <row r="2750" spans="1:25" x14ac:dyDescent="0.2">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t="str" cm="1">
        <f t="array" ref="V2750">_xlfn.IFS(Suoerstore_sales[[#This Row],[Discount]]&lt;=0.05,"0-5%",Suoerstore_sales[[#This Row],[Discount]]&lt;=0.1,"5-10%",Suoerstore_sales[[#This Row],[Discount]]&lt;=0.2,"10-20%",TRUE,"20%+")</f>
        <v>20%+</v>
      </c>
      <c r="W2750">
        <f>YEAR(Suoerstore_sales[[#This Row],[Order Date]])</f>
        <v>2015</v>
      </c>
      <c r="X2750" t="str">
        <f>"Q"&amp;ROUNDUP(MONTH(Suoerstore_sales[[#This Row],[Order Date]])/3,0)</f>
        <v>Q4</v>
      </c>
      <c r="Y2750">
        <f>MONTH(Suoerstore_sales[[#This Row],[Order Date]])</f>
        <v>12</v>
      </c>
    </row>
    <row r="2751" spans="1:25" x14ac:dyDescent="0.2">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t="str" cm="1">
        <f t="array" ref="V2751">_xlfn.IFS(Suoerstore_sales[[#This Row],[Discount]]&lt;=0.05,"0-5%",Suoerstore_sales[[#This Row],[Discount]]&lt;=0.1,"5-10%",Suoerstore_sales[[#This Row],[Discount]]&lt;=0.2,"10-20%",TRUE,"20%+")</f>
        <v>10-20%</v>
      </c>
      <c r="W2751">
        <f>YEAR(Suoerstore_sales[[#This Row],[Order Date]])</f>
        <v>2014</v>
      </c>
      <c r="X2751" t="str">
        <f>"Q"&amp;ROUNDUP(MONTH(Suoerstore_sales[[#This Row],[Order Date]])/3,0)</f>
        <v>Q2</v>
      </c>
      <c r="Y2751">
        <f>MONTH(Suoerstore_sales[[#This Row],[Order Date]])</f>
        <v>6</v>
      </c>
    </row>
    <row r="2752" spans="1:25" x14ac:dyDescent="0.2">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t="str" cm="1">
        <f t="array" ref="V2752">_xlfn.IFS(Suoerstore_sales[[#This Row],[Discount]]&lt;=0.05,"0-5%",Suoerstore_sales[[#This Row],[Discount]]&lt;=0.1,"5-10%",Suoerstore_sales[[#This Row],[Discount]]&lt;=0.2,"10-20%",TRUE,"20%+")</f>
        <v>0-5%</v>
      </c>
      <c r="W2752">
        <f>YEAR(Suoerstore_sales[[#This Row],[Order Date]])</f>
        <v>2014</v>
      </c>
      <c r="X2752" t="str">
        <f>"Q"&amp;ROUNDUP(MONTH(Suoerstore_sales[[#This Row],[Order Date]])/3,0)</f>
        <v>Q3</v>
      </c>
      <c r="Y2752">
        <f>MONTH(Suoerstore_sales[[#This Row],[Order Date]])</f>
        <v>8</v>
      </c>
    </row>
    <row r="2753" spans="1:25" x14ac:dyDescent="0.2">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t="str" cm="1">
        <f t="array" ref="V2753">_xlfn.IFS(Suoerstore_sales[[#This Row],[Discount]]&lt;=0.05,"0-5%",Suoerstore_sales[[#This Row],[Discount]]&lt;=0.1,"5-10%",Suoerstore_sales[[#This Row],[Discount]]&lt;=0.2,"10-20%",TRUE,"20%+")</f>
        <v>10-20%</v>
      </c>
      <c r="W2753">
        <f>YEAR(Suoerstore_sales[[#This Row],[Order Date]])</f>
        <v>2014</v>
      </c>
      <c r="X2753" t="str">
        <f>"Q"&amp;ROUNDUP(MONTH(Suoerstore_sales[[#This Row],[Order Date]])/3,0)</f>
        <v>Q2</v>
      </c>
      <c r="Y2753">
        <f>MONTH(Suoerstore_sales[[#This Row],[Order Date]])</f>
        <v>5</v>
      </c>
    </row>
    <row r="2754" spans="1:25" x14ac:dyDescent="0.2">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t="str" cm="1">
        <f t="array" ref="V2754">_xlfn.IFS(Suoerstore_sales[[#This Row],[Discount]]&lt;=0.05,"0-5%",Suoerstore_sales[[#This Row],[Discount]]&lt;=0.1,"5-10%",Suoerstore_sales[[#This Row],[Discount]]&lt;=0.2,"10-20%",TRUE,"20%+")</f>
        <v>0-5%</v>
      </c>
      <c r="W2754">
        <f>YEAR(Suoerstore_sales[[#This Row],[Order Date]])</f>
        <v>2015</v>
      </c>
      <c r="X2754" t="str">
        <f>"Q"&amp;ROUNDUP(MONTH(Suoerstore_sales[[#This Row],[Order Date]])/3,0)</f>
        <v>Q2</v>
      </c>
      <c r="Y2754">
        <f>MONTH(Suoerstore_sales[[#This Row],[Order Date]])</f>
        <v>4</v>
      </c>
    </row>
    <row r="2755" spans="1:25" x14ac:dyDescent="0.2">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t="str" cm="1">
        <f t="array" ref="V2755">_xlfn.IFS(Suoerstore_sales[[#This Row],[Discount]]&lt;=0.05,"0-5%",Suoerstore_sales[[#This Row],[Discount]]&lt;=0.1,"5-10%",Suoerstore_sales[[#This Row],[Discount]]&lt;=0.2,"10-20%",TRUE,"20%+")</f>
        <v>0-5%</v>
      </c>
      <c r="W2755">
        <f>YEAR(Suoerstore_sales[[#This Row],[Order Date]])</f>
        <v>2015</v>
      </c>
      <c r="X2755" t="str">
        <f>"Q"&amp;ROUNDUP(MONTH(Suoerstore_sales[[#This Row],[Order Date]])/3,0)</f>
        <v>Q2</v>
      </c>
      <c r="Y2755">
        <f>MONTH(Suoerstore_sales[[#This Row],[Order Date]])</f>
        <v>4</v>
      </c>
    </row>
    <row r="2756" spans="1:25" x14ac:dyDescent="0.2">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t="str" cm="1">
        <f t="array" ref="V2756">_xlfn.IFS(Suoerstore_sales[[#This Row],[Discount]]&lt;=0.05,"0-5%",Suoerstore_sales[[#This Row],[Discount]]&lt;=0.1,"5-10%",Suoerstore_sales[[#This Row],[Discount]]&lt;=0.2,"10-20%",TRUE,"20%+")</f>
        <v>10-20%</v>
      </c>
      <c r="W2756">
        <f>YEAR(Suoerstore_sales[[#This Row],[Order Date]])</f>
        <v>2015</v>
      </c>
      <c r="X2756" t="str">
        <f>"Q"&amp;ROUNDUP(MONTH(Suoerstore_sales[[#This Row],[Order Date]])/3,0)</f>
        <v>Q2</v>
      </c>
      <c r="Y2756">
        <f>MONTH(Suoerstore_sales[[#This Row],[Order Date]])</f>
        <v>4</v>
      </c>
    </row>
    <row r="2757" spans="1:25" x14ac:dyDescent="0.2">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t="str" cm="1">
        <f t="array" ref="V2757">_xlfn.IFS(Suoerstore_sales[[#This Row],[Discount]]&lt;=0.05,"0-5%",Suoerstore_sales[[#This Row],[Discount]]&lt;=0.1,"5-10%",Suoerstore_sales[[#This Row],[Discount]]&lt;=0.2,"10-20%",TRUE,"20%+")</f>
        <v>0-5%</v>
      </c>
      <c r="W2757">
        <f>YEAR(Suoerstore_sales[[#This Row],[Order Date]])</f>
        <v>2015</v>
      </c>
      <c r="X2757" t="str">
        <f>"Q"&amp;ROUNDUP(MONTH(Suoerstore_sales[[#This Row],[Order Date]])/3,0)</f>
        <v>Q2</v>
      </c>
      <c r="Y2757">
        <f>MONTH(Suoerstore_sales[[#This Row],[Order Date]])</f>
        <v>4</v>
      </c>
    </row>
    <row r="2758" spans="1:25" x14ac:dyDescent="0.2">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t="str" cm="1">
        <f t="array" ref="V2758">_xlfn.IFS(Suoerstore_sales[[#This Row],[Discount]]&lt;=0.05,"0-5%",Suoerstore_sales[[#This Row],[Discount]]&lt;=0.1,"5-10%",Suoerstore_sales[[#This Row],[Discount]]&lt;=0.2,"10-20%",TRUE,"20%+")</f>
        <v>0-5%</v>
      </c>
      <c r="W2758">
        <f>YEAR(Suoerstore_sales[[#This Row],[Order Date]])</f>
        <v>2015</v>
      </c>
      <c r="X2758" t="str">
        <f>"Q"&amp;ROUNDUP(MONTH(Suoerstore_sales[[#This Row],[Order Date]])/3,0)</f>
        <v>Q2</v>
      </c>
      <c r="Y2758">
        <f>MONTH(Suoerstore_sales[[#This Row],[Order Date]])</f>
        <v>4</v>
      </c>
    </row>
    <row r="2759" spans="1:25" x14ac:dyDescent="0.2">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t="str" cm="1">
        <f t="array" ref="V2759">_xlfn.IFS(Suoerstore_sales[[#This Row],[Discount]]&lt;=0.05,"0-5%",Suoerstore_sales[[#This Row],[Discount]]&lt;=0.1,"5-10%",Suoerstore_sales[[#This Row],[Discount]]&lt;=0.2,"10-20%",TRUE,"20%+")</f>
        <v>0-5%</v>
      </c>
      <c r="W2759">
        <f>YEAR(Suoerstore_sales[[#This Row],[Order Date]])</f>
        <v>2016</v>
      </c>
      <c r="X2759" t="str">
        <f>"Q"&amp;ROUNDUP(MONTH(Suoerstore_sales[[#This Row],[Order Date]])/3,0)</f>
        <v>Q2</v>
      </c>
      <c r="Y2759">
        <f>MONTH(Suoerstore_sales[[#This Row],[Order Date]])</f>
        <v>6</v>
      </c>
    </row>
    <row r="2760" spans="1:25" x14ac:dyDescent="0.2">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t="str" cm="1">
        <f t="array" ref="V2760">_xlfn.IFS(Suoerstore_sales[[#This Row],[Discount]]&lt;=0.05,"0-5%",Suoerstore_sales[[#This Row],[Discount]]&lt;=0.1,"5-10%",Suoerstore_sales[[#This Row],[Discount]]&lt;=0.2,"10-20%",TRUE,"20%+")</f>
        <v>0-5%</v>
      </c>
      <c r="W2760">
        <f>YEAR(Suoerstore_sales[[#This Row],[Order Date]])</f>
        <v>2016</v>
      </c>
      <c r="X2760" t="str">
        <f>"Q"&amp;ROUNDUP(MONTH(Suoerstore_sales[[#This Row],[Order Date]])/3,0)</f>
        <v>Q1</v>
      </c>
      <c r="Y2760">
        <f>MONTH(Suoerstore_sales[[#This Row],[Order Date]])</f>
        <v>3</v>
      </c>
    </row>
    <row r="2761" spans="1:25" x14ac:dyDescent="0.2">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t="str" cm="1">
        <f t="array" ref="V2761">_xlfn.IFS(Suoerstore_sales[[#This Row],[Discount]]&lt;=0.05,"0-5%",Suoerstore_sales[[#This Row],[Discount]]&lt;=0.1,"5-10%",Suoerstore_sales[[#This Row],[Discount]]&lt;=0.2,"10-20%",TRUE,"20%+")</f>
        <v>0-5%</v>
      </c>
      <c r="W2761">
        <f>YEAR(Suoerstore_sales[[#This Row],[Order Date]])</f>
        <v>2016</v>
      </c>
      <c r="X2761" t="str">
        <f>"Q"&amp;ROUNDUP(MONTH(Suoerstore_sales[[#This Row],[Order Date]])/3,0)</f>
        <v>Q1</v>
      </c>
      <c r="Y2761">
        <f>MONTH(Suoerstore_sales[[#This Row],[Order Date]])</f>
        <v>3</v>
      </c>
    </row>
    <row r="2762" spans="1:25" x14ac:dyDescent="0.2">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t="str" cm="1">
        <f t="array" ref="V2762">_xlfn.IFS(Suoerstore_sales[[#This Row],[Discount]]&lt;=0.05,"0-5%",Suoerstore_sales[[#This Row],[Discount]]&lt;=0.1,"5-10%",Suoerstore_sales[[#This Row],[Discount]]&lt;=0.2,"10-20%",TRUE,"20%+")</f>
        <v>0-5%</v>
      </c>
      <c r="W2762">
        <f>YEAR(Suoerstore_sales[[#This Row],[Order Date]])</f>
        <v>2014</v>
      </c>
      <c r="X2762" t="str">
        <f>"Q"&amp;ROUNDUP(MONTH(Suoerstore_sales[[#This Row],[Order Date]])/3,0)</f>
        <v>Q2</v>
      </c>
      <c r="Y2762">
        <f>MONTH(Suoerstore_sales[[#This Row],[Order Date]])</f>
        <v>5</v>
      </c>
    </row>
    <row r="2763" spans="1:25" x14ac:dyDescent="0.2">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t="str" cm="1">
        <f t="array" ref="V2763">_xlfn.IFS(Suoerstore_sales[[#This Row],[Discount]]&lt;=0.05,"0-5%",Suoerstore_sales[[#This Row],[Discount]]&lt;=0.1,"5-10%",Suoerstore_sales[[#This Row],[Discount]]&lt;=0.2,"10-20%",TRUE,"20%+")</f>
        <v>0-5%</v>
      </c>
      <c r="W2763">
        <f>YEAR(Suoerstore_sales[[#This Row],[Order Date]])</f>
        <v>2017</v>
      </c>
      <c r="X2763" t="str">
        <f>"Q"&amp;ROUNDUP(MONTH(Suoerstore_sales[[#This Row],[Order Date]])/3,0)</f>
        <v>Q4</v>
      </c>
      <c r="Y2763">
        <f>MONTH(Suoerstore_sales[[#This Row],[Order Date]])</f>
        <v>10</v>
      </c>
    </row>
    <row r="2764" spans="1:25" x14ac:dyDescent="0.2">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t="str" cm="1">
        <f t="array" ref="V2764">_xlfn.IFS(Suoerstore_sales[[#This Row],[Discount]]&lt;=0.05,"0-5%",Suoerstore_sales[[#This Row],[Discount]]&lt;=0.1,"5-10%",Suoerstore_sales[[#This Row],[Discount]]&lt;=0.2,"10-20%",TRUE,"20%+")</f>
        <v>10-20%</v>
      </c>
      <c r="W2764">
        <f>YEAR(Suoerstore_sales[[#This Row],[Order Date]])</f>
        <v>2017</v>
      </c>
      <c r="X2764" t="str">
        <f>"Q"&amp;ROUNDUP(MONTH(Suoerstore_sales[[#This Row],[Order Date]])/3,0)</f>
        <v>Q4</v>
      </c>
      <c r="Y2764">
        <f>MONTH(Suoerstore_sales[[#This Row],[Order Date]])</f>
        <v>10</v>
      </c>
    </row>
    <row r="2765" spans="1:25" x14ac:dyDescent="0.2">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t="str" cm="1">
        <f t="array" ref="V2765">_xlfn.IFS(Suoerstore_sales[[#This Row],[Discount]]&lt;=0.05,"0-5%",Suoerstore_sales[[#This Row],[Discount]]&lt;=0.1,"5-10%",Suoerstore_sales[[#This Row],[Discount]]&lt;=0.2,"10-20%",TRUE,"20%+")</f>
        <v>20%+</v>
      </c>
      <c r="W2765">
        <f>YEAR(Suoerstore_sales[[#This Row],[Order Date]])</f>
        <v>2017</v>
      </c>
      <c r="X2765" t="str">
        <f>"Q"&amp;ROUNDUP(MONTH(Suoerstore_sales[[#This Row],[Order Date]])/3,0)</f>
        <v>Q2</v>
      </c>
      <c r="Y2765">
        <f>MONTH(Suoerstore_sales[[#This Row],[Order Date]])</f>
        <v>6</v>
      </c>
    </row>
    <row r="2766" spans="1:25" x14ac:dyDescent="0.2">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t="str" cm="1">
        <f t="array" ref="V2766">_xlfn.IFS(Suoerstore_sales[[#This Row],[Discount]]&lt;=0.05,"0-5%",Suoerstore_sales[[#This Row],[Discount]]&lt;=0.1,"5-10%",Suoerstore_sales[[#This Row],[Discount]]&lt;=0.2,"10-20%",TRUE,"20%+")</f>
        <v>20%+</v>
      </c>
      <c r="W2766">
        <f>YEAR(Suoerstore_sales[[#This Row],[Order Date]])</f>
        <v>2017</v>
      </c>
      <c r="X2766" t="str">
        <f>"Q"&amp;ROUNDUP(MONTH(Suoerstore_sales[[#This Row],[Order Date]])/3,0)</f>
        <v>Q2</v>
      </c>
      <c r="Y2766">
        <f>MONTH(Suoerstore_sales[[#This Row],[Order Date]])</f>
        <v>6</v>
      </c>
    </row>
    <row r="2767" spans="1:25" x14ac:dyDescent="0.2">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t="str" cm="1">
        <f t="array" ref="V2767">_xlfn.IFS(Suoerstore_sales[[#This Row],[Discount]]&lt;=0.05,"0-5%",Suoerstore_sales[[#This Row],[Discount]]&lt;=0.1,"5-10%",Suoerstore_sales[[#This Row],[Discount]]&lt;=0.2,"10-20%",TRUE,"20%+")</f>
        <v>10-20%</v>
      </c>
      <c r="W2767">
        <f>YEAR(Suoerstore_sales[[#This Row],[Order Date]])</f>
        <v>2017</v>
      </c>
      <c r="X2767" t="str">
        <f>"Q"&amp;ROUNDUP(MONTH(Suoerstore_sales[[#This Row],[Order Date]])/3,0)</f>
        <v>Q2</v>
      </c>
      <c r="Y2767">
        <f>MONTH(Suoerstore_sales[[#This Row],[Order Date]])</f>
        <v>6</v>
      </c>
    </row>
    <row r="2768" spans="1:25" x14ac:dyDescent="0.2">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t="str" cm="1">
        <f t="array" ref="V2768">_xlfn.IFS(Suoerstore_sales[[#This Row],[Discount]]&lt;=0.05,"0-5%",Suoerstore_sales[[#This Row],[Discount]]&lt;=0.1,"5-10%",Suoerstore_sales[[#This Row],[Discount]]&lt;=0.2,"10-20%",TRUE,"20%+")</f>
        <v>10-20%</v>
      </c>
      <c r="W2768">
        <f>YEAR(Suoerstore_sales[[#This Row],[Order Date]])</f>
        <v>2017</v>
      </c>
      <c r="X2768" t="str">
        <f>"Q"&amp;ROUNDUP(MONTH(Suoerstore_sales[[#This Row],[Order Date]])/3,0)</f>
        <v>Q1</v>
      </c>
      <c r="Y2768">
        <f>MONTH(Suoerstore_sales[[#This Row],[Order Date]])</f>
        <v>1</v>
      </c>
    </row>
    <row r="2769" spans="1:25" x14ac:dyDescent="0.2">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t="str" cm="1">
        <f t="array" ref="V2769">_xlfn.IFS(Suoerstore_sales[[#This Row],[Discount]]&lt;=0.05,"0-5%",Suoerstore_sales[[#This Row],[Discount]]&lt;=0.1,"5-10%",Suoerstore_sales[[#This Row],[Discount]]&lt;=0.2,"10-20%",TRUE,"20%+")</f>
        <v>10-20%</v>
      </c>
      <c r="W2769">
        <f>YEAR(Suoerstore_sales[[#This Row],[Order Date]])</f>
        <v>2017</v>
      </c>
      <c r="X2769" t="str">
        <f>"Q"&amp;ROUNDUP(MONTH(Suoerstore_sales[[#This Row],[Order Date]])/3,0)</f>
        <v>Q1</v>
      </c>
      <c r="Y2769">
        <f>MONTH(Suoerstore_sales[[#This Row],[Order Date]])</f>
        <v>1</v>
      </c>
    </row>
    <row r="2770" spans="1:25" x14ac:dyDescent="0.2">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t="str" cm="1">
        <f t="array" ref="V2770">_xlfn.IFS(Suoerstore_sales[[#This Row],[Discount]]&lt;=0.05,"0-5%",Suoerstore_sales[[#This Row],[Discount]]&lt;=0.1,"5-10%",Suoerstore_sales[[#This Row],[Discount]]&lt;=0.2,"10-20%",TRUE,"20%+")</f>
        <v>20%+</v>
      </c>
      <c r="W2770">
        <f>YEAR(Suoerstore_sales[[#This Row],[Order Date]])</f>
        <v>2015</v>
      </c>
      <c r="X2770" t="str">
        <f>"Q"&amp;ROUNDUP(MONTH(Suoerstore_sales[[#This Row],[Order Date]])/3,0)</f>
        <v>Q2</v>
      </c>
      <c r="Y2770">
        <f>MONTH(Suoerstore_sales[[#This Row],[Order Date]])</f>
        <v>4</v>
      </c>
    </row>
    <row r="2771" spans="1:25" x14ac:dyDescent="0.2">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t="str" cm="1">
        <f t="array" ref="V2771">_xlfn.IFS(Suoerstore_sales[[#This Row],[Discount]]&lt;=0.05,"0-5%",Suoerstore_sales[[#This Row],[Discount]]&lt;=0.1,"5-10%",Suoerstore_sales[[#This Row],[Discount]]&lt;=0.2,"10-20%",TRUE,"20%+")</f>
        <v>10-20%</v>
      </c>
      <c r="W2771">
        <f>YEAR(Suoerstore_sales[[#This Row],[Order Date]])</f>
        <v>2015</v>
      </c>
      <c r="X2771" t="str">
        <f>"Q"&amp;ROUNDUP(MONTH(Suoerstore_sales[[#This Row],[Order Date]])/3,0)</f>
        <v>Q2</v>
      </c>
      <c r="Y2771">
        <f>MONTH(Suoerstore_sales[[#This Row],[Order Date]])</f>
        <v>4</v>
      </c>
    </row>
    <row r="2772" spans="1:25" x14ac:dyDescent="0.2">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t="str" cm="1">
        <f t="array" ref="V2772">_xlfn.IFS(Suoerstore_sales[[#This Row],[Discount]]&lt;=0.05,"0-5%",Suoerstore_sales[[#This Row],[Discount]]&lt;=0.1,"5-10%",Suoerstore_sales[[#This Row],[Discount]]&lt;=0.2,"10-20%",TRUE,"20%+")</f>
        <v>10-20%</v>
      </c>
      <c r="W2772">
        <f>YEAR(Suoerstore_sales[[#This Row],[Order Date]])</f>
        <v>2015</v>
      </c>
      <c r="X2772" t="str">
        <f>"Q"&amp;ROUNDUP(MONTH(Suoerstore_sales[[#This Row],[Order Date]])/3,0)</f>
        <v>Q2</v>
      </c>
      <c r="Y2772">
        <f>MONTH(Suoerstore_sales[[#This Row],[Order Date]])</f>
        <v>4</v>
      </c>
    </row>
    <row r="2773" spans="1:25" x14ac:dyDescent="0.2">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t="str" cm="1">
        <f t="array" ref="V2773">_xlfn.IFS(Suoerstore_sales[[#This Row],[Discount]]&lt;=0.05,"0-5%",Suoerstore_sales[[#This Row],[Discount]]&lt;=0.1,"5-10%",Suoerstore_sales[[#This Row],[Discount]]&lt;=0.2,"10-20%",TRUE,"20%+")</f>
        <v>0-5%</v>
      </c>
      <c r="W2773">
        <f>YEAR(Suoerstore_sales[[#This Row],[Order Date]])</f>
        <v>2016</v>
      </c>
      <c r="X2773" t="str">
        <f>"Q"&amp;ROUNDUP(MONTH(Suoerstore_sales[[#This Row],[Order Date]])/3,0)</f>
        <v>Q3</v>
      </c>
      <c r="Y2773">
        <f>MONTH(Suoerstore_sales[[#This Row],[Order Date]])</f>
        <v>9</v>
      </c>
    </row>
    <row r="2774" spans="1:25" x14ac:dyDescent="0.2">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t="str" cm="1">
        <f t="array" ref="V2774">_xlfn.IFS(Suoerstore_sales[[#This Row],[Discount]]&lt;=0.05,"0-5%",Suoerstore_sales[[#This Row],[Discount]]&lt;=0.1,"5-10%",Suoerstore_sales[[#This Row],[Discount]]&lt;=0.2,"10-20%",TRUE,"20%+")</f>
        <v>10-20%</v>
      </c>
      <c r="W2774">
        <f>YEAR(Suoerstore_sales[[#This Row],[Order Date]])</f>
        <v>2017</v>
      </c>
      <c r="X2774" t="str">
        <f>"Q"&amp;ROUNDUP(MONTH(Suoerstore_sales[[#This Row],[Order Date]])/3,0)</f>
        <v>Q4</v>
      </c>
      <c r="Y2774">
        <f>MONTH(Suoerstore_sales[[#This Row],[Order Date]])</f>
        <v>12</v>
      </c>
    </row>
    <row r="2775" spans="1:25" x14ac:dyDescent="0.2">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t="str" cm="1">
        <f t="array" ref="V2775">_xlfn.IFS(Suoerstore_sales[[#This Row],[Discount]]&lt;=0.05,"0-5%",Suoerstore_sales[[#This Row],[Discount]]&lt;=0.1,"5-10%",Suoerstore_sales[[#This Row],[Discount]]&lt;=0.2,"10-20%",TRUE,"20%+")</f>
        <v>0-5%</v>
      </c>
      <c r="W2775">
        <f>YEAR(Suoerstore_sales[[#This Row],[Order Date]])</f>
        <v>2016</v>
      </c>
      <c r="X2775" t="str">
        <f>"Q"&amp;ROUNDUP(MONTH(Suoerstore_sales[[#This Row],[Order Date]])/3,0)</f>
        <v>Q4</v>
      </c>
      <c r="Y2775">
        <f>MONTH(Suoerstore_sales[[#This Row],[Order Date]])</f>
        <v>11</v>
      </c>
    </row>
    <row r="2776" spans="1:25" x14ac:dyDescent="0.2">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t="str" cm="1">
        <f t="array" ref="V2776">_xlfn.IFS(Suoerstore_sales[[#This Row],[Discount]]&lt;=0.05,"0-5%",Suoerstore_sales[[#This Row],[Discount]]&lt;=0.1,"5-10%",Suoerstore_sales[[#This Row],[Discount]]&lt;=0.2,"10-20%",TRUE,"20%+")</f>
        <v>10-20%</v>
      </c>
      <c r="W2776">
        <f>YEAR(Suoerstore_sales[[#This Row],[Order Date]])</f>
        <v>2017</v>
      </c>
      <c r="X2776" t="str">
        <f>"Q"&amp;ROUNDUP(MONTH(Suoerstore_sales[[#This Row],[Order Date]])/3,0)</f>
        <v>Q4</v>
      </c>
      <c r="Y2776">
        <f>MONTH(Suoerstore_sales[[#This Row],[Order Date]])</f>
        <v>11</v>
      </c>
    </row>
    <row r="2777" spans="1:25" x14ac:dyDescent="0.2">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t="str" cm="1">
        <f t="array" ref="V2777">_xlfn.IFS(Suoerstore_sales[[#This Row],[Discount]]&lt;=0.05,"0-5%",Suoerstore_sales[[#This Row],[Discount]]&lt;=0.1,"5-10%",Suoerstore_sales[[#This Row],[Discount]]&lt;=0.2,"10-20%",TRUE,"20%+")</f>
        <v>0-5%</v>
      </c>
      <c r="W2777">
        <f>YEAR(Suoerstore_sales[[#This Row],[Order Date]])</f>
        <v>2016</v>
      </c>
      <c r="X2777" t="str">
        <f>"Q"&amp;ROUNDUP(MONTH(Suoerstore_sales[[#This Row],[Order Date]])/3,0)</f>
        <v>Q4</v>
      </c>
      <c r="Y2777">
        <f>MONTH(Suoerstore_sales[[#This Row],[Order Date]])</f>
        <v>10</v>
      </c>
    </row>
    <row r="2778" spans="1:25" x14ac:dyDescent="0.2">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t="str" cm="1">
        <f t="array" ref="V2778">_xlfn.IFS(Suoerstore_sales[[#This Row],[Discount]]&lt;=0.05,"0-5%",Suoerstore_sales[[#This Row],[Discount]]&lt;=0.1,"5-10%",Suoerstore_sales[[#This Row],[Discount]]&lt;=0.2,"10-20%",TRUE,"20%+")</f>
        <v>10-20%</v>
      </c>
      <c r="W2778">
        <f>YEAR(Suoerstore_sales[[#This Row],[Order Date]])</f>
        <v>2015</v>
      </c>
      <c r="X2778" t="str">
        <f>"Q"&amp;ROUNDUP(MONTH(Suoerstore_sales[[#This Row],[Order Date]])/3,0)</f>
        <v>Q4</v>
      </c>
      <c r="Y2778">
        <f>MONTH(Suoerstore_sales[[#This Row],[Order Date]])</f>
        <v>12</v>
      </c>
    </row>
    <row r="2779" spans="1:25" x14ac:dyDescent="0.2">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t="str" cm="1">
        <f t="array" ref="V2779">_xlfn.IFS(Suoerstore_sales[[#This Row],[Discount]]&lt;=0.05,"0-5%",Suoerstore_sales[[#This Row],[Discount]]&lt;=0.1,"5-10%",Suoerstore_sales[[#This Row],[Discount]]&lt;=0.2,"10-20%",TRUE,"20%+")</f>
        <v>10-20%</v>
      </c>
      <c r="W2779">
        <f>YEAR(Suoerstore_sales[[#This Row],[Order Date]])</f>
        <v>2015</v>
      </c>
      <c r="X2779" t="str">
        <f>"Q"&amp;ROUNDUP(MONTH(Suoerstore_sales[[#This Row],[Order Date]])/3,0)</f>
        <v>Q3</v>
      </c>
      <c r="Y2779">
        <f>MONTH(Suoerstore_sales[[#This Row],[Order Date]])</f>
        <v>7</v>
      </c>
    </row>
    <row r="2780" spans="1:25" x14ac:dyDescent="0.2">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t="str" cm="1">
        <f t="array" ref="V2780">_xlfn.IFS(Suoerstore_sales[[#This Row],[Discount]]&lt;=0.05,"0-5%",Suoerstore_sales[[#This Row],[Discount]]&lt;=0.1,"5-10%",Suoerstore_sales[[#This Row],[Discount]]&lt;=0.2,"10-20%",TRUE,"20%+")</f>
        <v>10-20%</v>
      </c>
      <c r="W2780">
        <f>YEAR(Suoerstore_sales[[#This Row],[Order Date]])</f>
        <v>2017</v>
      </c>
      <c r="X2780" t="str">
        <f>"Q"&amp;ROUNDUP(MONTH(Suoerstore_sales[[#This Row],[Order Date]])/3,0)</f>
        <v>Q2</v>
      </c>
      <c r="Y2780">
        <f>MONTH(Suoerstore_sales[[#This Row],[Order Date]])</f>
        <v>4</v>
      </c>
    </row>
    <row r="2781" spans="1:25" x14ac:dyDescent="0.2">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t="str" cm="1">
        <f t="array" ref="V2781">_xlfn.IFS(Suoerstore_sales[[#This Row],[Discount]]&lt;=0.05,"0-5%",Suoerstore_sales[[#This Row],[Discount]]&lt;=0.1,"5-10%",Suoerstore_sales[[#This Row],[Discount]]&lt;=0.2,"10-20%",TRUE,"20%+")</f>
        <v>10-20%</v>
      </c>
      <c r="W2781">
        <f>YEAR(Suoerstore_sales[[#This Row],[Order Date]])</f>
        <v>2017</v>
      </c>
      <c r="X2781" t="str">
        <f>"Q"&amp;ROUNDUP(MONTH(Suoerstore_sales[[#This Row],[Order Date]])/3,0)</f>
        <v>Q2</v>
      </c>
      <c r="Y2781">
        <f>MONTH(Suoerstore_sales[[#This Row],[Order Date]])</f>
        <v>4</v>
      </c>
    </row>
    <row r="2782" spans="1:25" x14ac:dyDescent="0.2">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t="str" cm="1">
        <f t="array" ref="V2782">_xlfn.IFS(Suoerstore_sales[[#This Row],[Discount]]&lt;=0.05,"0-5%",Suoerstore_sales[[#This Row],[Discount]]&lt;=0.1,"5-10%",Suoerstore_sales[[#This Row],[Discount]]&lt;=0.2,"10-20%",TRUE,"20%+")</f>
        <v>0-5%</v>
      </c>
      <c r="W2782">
        <f>YEAR(Suoerstore_sales[[#This Row],[Order Date]])</f>
        <v>2017</v>
      </c>
      <c r="X2782" t="str">
        <f>"Q"&amp;ROUNDUP(MONTH(Suoerstore_sales[[#This Row],[Order Date]])/3,0)</f>
        <v>Q2</v>
      </c>
      <c r="Y2782">
        <f>MONTH(Suoerstore_sales[[#This Row],[Order Date]])</f>
        <v>5</v>
      </c>
    </row>
    <row r="2783" spans="1:25" x14ac:dyDescent="0.2">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t="str" cm="1">
        <f t="array" ref="V2783">_xlfn.IFS(Suoerstore_sales[[#This Row],[Discount]]&lt;=0.05,"0-5%",Suoerstore_sales[[#This Row],[Discount]]&lt;=0.1,"5-10%",Suoerstore_sales[[#This Row],[Discount]]&lt;=0.2,"10-20%",TRUE,"20%+")</f>
        <v>0-5%</v>
      </c>
      <c r="W2783">
        <f>YEAR(Suoerstore_sales[[#This Row],[Order Date]])</f>
        <v>2017</v>
      </c>
      <c r="X2783" t="str">
        <f>"Q"&amp;ROUNDUP(MONTH(Suoerstore_sales[[#This Row],[Order Date]])/3,0)</f>
        <v>Q4</v>
      </c>
      <c r="Y2783">
        <f>MONTH(Suoerstore_sales[[#This Row],[Order Date]])</f>
        <v>11</v>
      </c>
    </row>
    <row r="2784" spans="1:25" x14ac:dyDescent="0.2">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t="str" cm="1">
        <f t="array" ref="V2784">_xlfn.IFS(Suoerstore_sales[[#This Row],[Discount]]&lt;=0.05,"0-5%",Suoerstore_sales[[#This Row],[Discount]]&lt;=0.1,"5-10%",Suoerstore_sales[[#This Row],[Discount]]&lt;=0.2,"10-20%",TRUE,"20%+")</f>
        <v>0-5%</v>
      </c>
      <c r="W2784">
        <f>YEAR(Suoerstore_sales[[#This Row],[Order Date]])</f>
        <v>2016</v>
      </c>
      <c r="X2784" t="str">
        <f>"Q"&amp;ROUNDUP(MONTH(Suoerstore_sales[[#This Row],[Order Date]])/3,0)</f>
        <v>Q4</v>
      </c>
      <c r="Y2784">
        <f>MONTH(Suoerstore_sales[[#This Row],[Order Date]])</f>
        <v>11</v>
      </c>
    </row>
    <row r="2785" spans="1:25" x14ac:dyDescent="0.2">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t="str" cm="1">
        <f t="array" ref="V2785">_xlfn.IFS(Suoerstore_sales[[#This Row],[Discount]]&lt;=0.05,"0-5%",Suoerstore_sales[[#This Row],[Discount]]&lt;=0.1,"5-10%",Suoerstore_sales[[#This Row],[Discount]]&lt;=0.2,"10-20%",TRUE,"20%+")</f>
        <v>20%+</v>
      </c>
      <c r="W2785">
        <f>YEAR(Suoerstore_sales[[#This Row],[Order Date]])</f>
        <v>2016</v>
      </c>
      <c r="X2785" t="str">
        <f>"Q"&amp;ROUNDUP(MONTH(Suoerstore_sales[[#This Row],[Order Date]])/3,0)</f>
        <v>Q4</v>
      </c>
      <c r="Y2785">
        <f>MONTH(Suoerstore_sales[[#This Row],[Order Date]])</f>
        <v>11</v>
      </c>
    </row>
    <row r="2786" spans="1:25" x14ac:dyDescent="0.2">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t="str" cm="1">
        <f t="array" ref="V2786">_xlfn.IFS(Suoerstore_sales[[#This Row],[Discount]]&lt;=0.05,"0-5%",Suoerstore_sales[[#This Row],[Discount]]&lt;=0.1,"5-10%",Suoerstore_sales[[#This Row],[Discount]]&lt;=0.2,"10-20%",TRUE,"20%+")</f>
        <v>20%+</v>
      </c>
      <c r="W2786">
        <f>YEAR(Suoerstore_sales[[#This Row],[Order Date]])</f>
        <v>2016</v>
      </c>
      <c r="X2786" t="str">
        <f>"Q"&amp;ROUNDUP(MONTH(Suoerstore_sales[[#This Row],[Order Date]])/3,0)</f>
        <v>Q4</v>
      </c>
      <c r="Y2786">
        <f>MONTH(Suoerstore_sales[[#This Row],[Order Date]])</f>
        <v>10</v>
      </c>
    </row>
    <row r="2787" spans="1:25" x14ac:dyDescent="0.2">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t="str" cm="1">
        <f t="array" ref="V2787">_xlfn.IFS(Suoerstore_sales[[#This Row],[Discount]]&lt;=0.05,"0-5%",Suoerstore_sales[[#This Row],[Discount]]&lt;=0.1,"5-10%",Suoerstore_sales[[#This Row],[Discount]]&lt;=0.2,"10-20%",TRUE,"20%+")</f>
        <v>10-20%</v>
      </c>
      <c r="W2787">
        <f>YEAR(Suoerstore_sales[[#This Row],[Order Date]])</f>
        <v>2015</v>
      </c>
      <c r="X2787" t="str">
        <f>"Q"&amp;ROUNDUP(MONTH(Suoerstore_sales[[#This Row],[Order Date]])/3,0)</f>
        <v>Q3</v>
      </c>
      <c r="Y2787">
        <f>MONTH(Suoerstore_sales[[#This Row],[Order Date]])</f>
        <v>9</v>
      </c>
    </row>
    <row r="2788" spans="1:25" x14ac:dyDescent="0.2">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t="str" cm="1">
        <f t="array" ref="V2788">_xlfn.IFS(Suoerstore_sales[[#This Row],[Discount]]&lt;=0.05,"0-5%",Suoerstore_sales[[#This Row],[Discount]]&lt;=0.1,"5-10%",Suoerstore_sales[[#This Row],[Discount]]&lt;=0.2,"10-20%",TRUE,"20%+")</f>
        <v>0-5%</v>
      </c>
      <c r="W2788">
        <f>YEAR(Suoerstore_sales[[#This Row],[Order Date]])</f>
        <v>2015</v>
      </c>
      <c r="X2788" t="str">
        <f>"Q"&amp;ROUNDUP(MONTH(Suoerstore_sales[[#This Row],[Order Date]])/3,0)</f>
        <v>Q3</v>
      </c>
      <c r="Y2788">
        <f>MONTH(Suoerstore_sales[[#This Row],[Order Date]])</f>
        <v>9</v>
      </c>
    </row>
    <row r="2789" spans="1:25" x14ac:dyDescent="0.2">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t="str" cm="1">
        <f t="array" ref="V2789">_xlfn.IFS(Suoerstore_sales[[#This Row],[Discount]]&lt;=0.05,"0-5%",Suoerstore_sales[[#This Row],[Discount]]&lt;=0.1,"5-10%",Suoerstore_sales[[#This Row],[Discount]]&lt;=0.2,"10-20%",TRUE,"20%+")</f>
        <v>20%+</v>
      </c>
      <c r="W2789">
        <f>YEAR(Suoerstore_sales[[#This Row],[Order Date]])</f>
        <v>2014</v>
      </c>
      <c r="X2789" t="str">
        <f>"Q"&amp;ROUNDUP(MONTH(Suoerstore_sales[[#This Row],[Order Date]])/3,0)</f>
        <v>Q4</v>
      </c>
      <c r="Y2789">
        <f>MONTH(Suoerstore_sales[[#This Row],[Order Date]])</f>
        <v>12</v>
      </c>
    </row>
    <row r="2790" spans="1:25" x14ac:dyDescent="0.2">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t="str" cm="1">
        <f t="array" ref="V2790">_xlfn.IFS(Suoerstore_sales[[#This Row],[Discount]]&lt;=0.05,"0-5%",Suoerstore_sales[[#This Row],[Discount]]&lt;=0.1,"5-10%",Suoerstore_sales[[#This Row],[Discount]]&lt;=0.2,"10-20%",TRUE,"20%+")</f>
        <v>10-20%</v>
      </c>
      <c r="W2790">
        <f>YEAR(Suoerstore_sales[[#This Row],[Order Date]])</f>
        <v>2014</v>
      </c>
      <c r="X2790" t="str">
        <f>"Q"&amp;ROUNDUP(MONTH(Suoerstore_sales[[#This Row],[Order Date]])/3,0)</f>
        <v>Q4</v>
      </c>
      <c r="Y2790">
        <f>MONTH(Suoerstore_sales[[#This Row],[Order Date]])</f>
        <v>12</v>
      </c>
    </row>
    <row r="2791" spans="1:25" x14ac:dyDescent="0.2">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t="str" cm="1">
        <f t="array" ref="V2791">_xlfn.IFS(Suoerstore_sales[[#This Row],[Discount]]&lt;=0.05,"0-5%",Suoerstore_sales[[#This Row],[Discount]]&lt;=0.1,"5-10%",Suoerstore_sales[[#This Row],[Discount]]&lt;=0.2,"10-20%",TRUE,"20%+")</f>
        <v>20%+</v>
      </c>
      <c r="W2791">
        <f>YEAR(Suoerstore_sales[[#This Row],[Order Date]])</f>
        <v>2014</v>
      </c>
      <c r="X2791" t="str">
        <f>"Q"&amp;ROUNDUP(MONTH(Suoerstore_sales[[#This Row],[Order Date]])/3,0)</f>
        <v>Q4</v>
      </c>
      <c r="Y2791">
        <f>MONTH(Suoerstore_sales[[#This Row],[Order Date]])</f>
        <v>12</v>
      </c>
    </row>
    <row r="2792" spans="1:25" x14ac:dyDescent="0.2">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t="str" cm="1">
        <f t="array" ref="V2792">_xlfn.IFS(Suoerstore_sales[[#This Row],[Discount]]&lt;=0.05,"0-5%",Suoerstore_sales[[#This Row],[Discount]]&lt;=0.1,"5-10%",Suoerstore_sales[[#This Row],[Discount]]&lt;=0.2,"10-20%",TRUE,"20%+")</f>
        <v>0-5%</v>
      </c>
      <c r="W2792">
        <f>YEAR(Suoerstore_sales[[#This Row],[Order Date]])</f>
        <v>2014</v>
      </c>
      <c r="X2792" t="str">
        <f>"Q"&amp;ROUNDUP(MONTH(Suoerstore_sales[[#This Row],[Order Date]])/3,0)</f>
        <v>Q3</v>
      </c>
      <c r="Y2792">
        <f>MONTH(Suoerstore_sales[[#This Row],[Order Date]])</f>
        <v>9</v>
      </c>
    </row>
    <row r="2793" spans="1:25" x14ac:dyDescent="0.2">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t="str" cm="1">
        <f t="array" ref="V2793">_xlfn.IFS(Suoerstore_sales[[#This Row],[Discount]]&lt;=0.05,"0-5%",Suoerstore_sales[[#This Row],[Discount]]&lt;=0.1,"5-10%",Suoerstore_sales[[#This Row],[Discount]]&lt;=0.2,"10-20%",TRUE,"20%+")</f>
        <v>0-5%</v>
      </c>
      <c r="W2793">
        <f>YEAR(Suoerstore_sales[[#This Row],[Order Date]])</f>
        <v>2014</v>
      </c>
      <c r="X2793" t="str">
        <f>"Q"&amp;ROUNDUP(MONTH(Suoerstore_sales[[#This Row],[Order Date]])/3,0)</f>
        <v>Q3</v>
      </c>
      <c r="Y2793">
        <f>MONTH(Suoerstore_sales[[#This Row],[Order Date]])</f>
        <v>9</v>
      </c>
    </row>
    <row r="2794" spans="1:25" x14ac:dyDescent="0.2">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t="str" cm="1">
        <f t="array" ref="V2794">_xlfn.IFS(Suoerstore_sales[[#This Row],[Discount]]&lt;=0.05,"0-5%",Suoerstore_sales[[#This Row],[Discount]]&lt;=0.1,"5-10%",Suoerstore_sales[[#This Row],[Discount]]&lt;=0.2,"10-20%",TRUE,"20%+")</f>
        <v>0-5%</v>
      </c>
      <c r="W2794">
        <f>YEAR(Suoerstore_sales[[#This Row],[Order Date]])</f>
        <v>2014</v>
      </c>
      <c r="X2794" t="str">
        <f>"Q"&amp;ROUNDUP(MONTH(Suoerstore_sales[[#This Row],[Order Date]])/3,0)</f>
        <v>Q3</v>
      </c>
      <c r="Y2794">
        <f>MONTH(Suoerstore_sales[[#This Row],[Order Date]])</f>
        <v>9</v>
      </c>
    </row>
    <row r="2795" spans="1:25" x14ac:dyDescent="0.2">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t="str" cm="1">
        <f t="array" ref="V2795">_xlfn.IFS(Suoerstore_sales[[#This Row],[Discount]]&lt;=0.05,"0-5%",Suoerstore_sales[[#This Row],[Discount]]&lt;=0.1,"5-10%",Suoerstore_sales[[#This Row],[Discount]]&lt;=0.2,"10-20%",TRUE,"20%+")</f>
        <v>10-20%</v>
      </c>
      <c r="W2795">
        <f>YEAR(Suoerstore_sales[[#This Row],[Order Date]])</f>
        <v>2014</v>
      </c>
      <c r="X2795" t="str">
        <f>"Q"&amp;ROUNDUP(MONTH(Suoerstore_sales[[#This Row],[Order Date]])/3,0)</f>
        <v>Q2</v>
      </c>
      <c r="Y2795">
        <f>MONTH(Suoerstore_sales[[#This Row],[Order Date]])</f>
        <v>4</v>
      </c>
    </row>
    <row r="2796" spans="1:25" x14ac:dyDescent="0.2">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t="str" cm="1">
        <f t="array" ref="V2796">_xlfn.IFS(Suoerstore_sales[[#This Row],[Discount]]&lt;=0.05,"0-5%",Suoerstore_sales[[#This Row],[Discount]]&lt;=0.1,"5-10%",Suoerstore_sales[[#This Row],[Discount]]&lt;=0.2,"10-20%",TRUE,"20%+")</f>
        <v>10-20%</v>
      </c>
      <c r="W2796">
        <f>YEAR(Suoerstore_sales[[#This Row],[Order Date]])</f>
        <v>2014</v>
      </c>
      <c r="X2796" t="str">
        <f>"Q"&amp;ROUNDUP(MONTH(Suoerstore_sales[[#This Row],[Order Date]])/3,0)</f>
        <v>Q2</v>
      </c>
      <c r="Y2796">
        <f>MONTH(Suoerstore_sales[[#This Row],[Order Date]])</f>
        <v>4</v>
      </c>
    </row>
    <row r="2797" spans="1:25" x14ac:dyDescent="0.2">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t="str" cm="1">
        <f t="array" ref="V2797">_xlfn.IFS(Suoerstore_sales[[#This Row],[Discount]]&lt;=0.05,"0-5%",Suoerstore_sales[[#This Row],[Discount]]&lt;=0.1,"5-10%",Suoerstore_sales[[#This Row],[Discount]]&lt;=0.2,"10-20%",TRUE,"20%+")</f>
        <v>10-20%</v>
      </c>
      <c r="W2797">
        <f>YEAR(Suoerstore_sales[[#This Row],[Order Date]])</f>
        <v>2014</v>
      </c>
      <c r="X2797" t="str">
        <f>"Q"&amp;ROUNDUP(MONTH(Suoerstore_sales[[#This Row],[Order Date]])/3,0)</f>
        <v>Q2</v>
      </c>
      <c r="Y2797">
        <f>MONTH(Suoerstore_sales[[#This Row],[Order Date]])</f>
        <v>4</v>
      </c>
    </row>
    <row r="2798" spans="1:25" x14ac:dyDescent="0.2">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t="str" cm="1">
        <f t="array" ref="V2798">_xlfn.IFS(Suoerstore_sales[[#This Row],[Discount]]&lt;=0.05,"0-5%",Suoerstore_sales[[#This Row],[Discount]]&lt;=0.1,"5-10%",Suoerstore_sales[[#This Row],[Discount]]&lt;=0.2,"10-20%",TRUE,"20%+")</f>
        <v>10-20%</v>
      </c>
      <c r="W2798">
        <f>YEAR(Suoerstore_sales[[#This Row],[Order Date]])</f>
        <v>2014</v>
      </c>
      <c r="X2798" t="str">
        <f>"Q"&amp;ROUNDUP(MONTH(Suoerstore_sales[[#This Row],[Order Date]])/3,0)</f>
        <v>Q2</v>
      </c>
      <c r="Y2798">
        <f>MONTH(Suoerstore_sales[[#This Row],[Order Date]])</f>
        <v>4</v>
      </c>
    </row>
    <row r="2799" spans="1:25" x14ac:dyDescent="0.2">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t="str" cm="1">
        <f t="array" ref="V2799">_xlfn.IFS(Suoerstore_sales[[#This Row],[Discount]]&lt;=0.05,"0-5%",Suoerstore_sales[[#This Row],[Discount]]&lt;=0.1,"5-10%",Suoerstore_sales[[#This Row],[Discount]]&lt;=0.2,"10-20%",TRUE,"20%+")</f>
        <v>0-5%</v>
      </c>
      <c r="W2799">
        <f>YEAR(Suoerstore_sales[[#This Row],[Order Date]])</f>
        <v>2017</v>
      </c>
      <c r="X2799" t="str">
        <f>"Q"&amp;ROUNDUP(MONTH(Suoerstore_sales[[#This Row],[Order Date]])/3,0)</f>
        <v>Q4</v>
      </c>
      <c r="Y2799">
        <f>MONTH(Suoerstore_sales[[#This Row],[Order Date]])</f>
        <v>10</v>
      </c>
    </row>
    <row r="2800" spans="1:25" x14ac:dyDescent="0.2">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t="str" cm="1">
        <f t="array" ref="V2800">_xlfn.IFS(Suoerstore_sales[[#This Row],[Discount]]&lt;=0.05,"0-5%",Suoerstore_sales[[#This Row],[Discount]]&lt;=0.1,"5-10%",Suoerstore_sales[[#This Row],[Discount]]&lt;=0.2,"10-20%",TRUE,"20%+")</f>
        <v>0-5%</v>
      </c>
      <c r="W2800">
        <f>YEAR(Suoerstore_sales[[#This Row],[Order Date]])</f>
        <v>2017</v>
      </c>
      <c r="X2800" t="str">
        <f>"Q"&amp;ROUNDUP(MONTH(Suoerstore_sales[[#This Row],[Order Date]])/3,0)</f>
        <v>Q4</v>
      </c>
      <c r="Y2800">
        <f>MONTH(Suoerstore_sales[[#This Row],[Order Date]])</f>
        <v>10</v>
      </c>
    </row>
    <row r="2801" spans="1:25" x14ac:dyDescent="0.2">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t="str" cm="1">
        <f t="array" ref="V2801">_xlfn.IFS(Suoerstore_sales[[#This Row],[Discount]]&lt;=0.05,"0-5%",Suoerstore_sales[[#This Row],[Discount]]&lt;=0.1,"5-10%",Suoerstore_sales[[#This Row],[Discount]]&lt;=0.2,"10-20%",TRUE,"20%+")</f>
        <v>0-5%</v>
      </c>
      <c r="W2801">
        <f>YEAR(Suoerstore_sales[[#This Row],[Order Date]])</f>
        <v>2017</v>
      </c>
      <c r="X2801" t="str">
        <f>"Q"&amp;ROUNDUP(MONTH(Suoerstore_sales[[#This Row],[Order Date]])/3,0)</f>
        <v>Q4</v>
      </c>
      <c r="Y2801">
        <f>MONTH(Suoerstore_sales[[#This Row],[Order Date]])</f>
        <v>10</v>
      </c>
    </row>
    <row r="2802" spans="1:25" x14ac:dyDescent="0.2">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t="str" cm="1">
        <f t="array" ref="V2802">_xlfn.IFS(Suoerstore_sales[[#This Row],[Discount]]&lt;=0.05,"0-5%",Suoerstore_sales[[#This Row],[Discount]]&lt;=0.1,"5-10%",Suoerstore_sales[[#This Row],[Discount]]&lt;=0.2,"10-20%",TRUE,"20%+")</f>
        <v>10-20%</v>
      </c>
      <c r="W2802">
        <f>YEAR(Suoerstore_sales[[#This Row],[Order Date]])</f>
        <v>2016</v>
      </c>
      <c r="X2802" t="str">
        <f>"Q"&amp;ROUNDUP(MONTH(Suoerstore_sales[[#This Row],[Order Date]])/3,0)</f>
        <v>Q4</v>
      </c>
      <c r="Y2802">
        <f>MONTH(Suoerstore_sales[[#This Row],[Order Date]])</f>
        <v>10</v>
      </c>
    </row>
    <row r="2803" spans="1:25" x14ac:dyDescent="0.2">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t="str" cm="1">
        <f t="array" ref="V2803">_xlfn.IFS(Suoerstore_sales[[#This Row],[Discount]]&lt;=0.05,"0-5%",Suoerstore_sales[[#This Row],[Discount]]&lt;=0.1,"5-10%",Suoerstore_sales[[#This Row],[Discount]]&lt;=0.2,"10-20%",TRUE,"20%+")</f>
        <v>10-20%</v>
      </c>
      <c r="W2803">
        <f>YEAR(Suoerstore_sales[[#This Row],[Order Date]])</f>
        <v>2015</v>
      </c>
      <c r="X2803" t="str">
        <f>"Q"&amp;ROUNDUP(MONTH(Suoerstore_sales[[#This Row],[Order Date]])/3,0)</f>
        <v>Q4</v>
      </c>
      <c r="Y2803">
        <f>MONTH(Suoerstore_sales[[#This Row],[Order Date]])</f>
        <v>11</v>
      </c>
    </row>
    <row r="2804" spans="1:25" x14ac:dyDescent="0.2">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t="str" cm="1">
        <f t="array" ref="V2804">_xlfn.IFS(Suoerstore_sales[[#This Row],[Discount]]&lt;=0.05,"0-5%",Suoerstore_sales[[#This Row],[Discount]]&lt;=0.1,"5-10%",Suoerstore_sales[[#This Row],[Discount]]&lt;=0.2,"10-20%",TRUE,"20%+")</f>
        <v>0-5%</v>
      </c>
      <c r="W2804">
        <f>YEAR(Suoerstore_sales[[#This Row],[Order Date]])</f>
        <v>2017</v>
      </c>
      <c r="X2804" t="str">
        <f>"Q"&amp;ROUNDUP(MONTH(Suoerstore_sales[[#This Row],[Order Date]])/3,0)</f>
        <v>Q4</v>
      </c>
      <c r="Y2804">
        <f>MONTH(Suoerstore_sales[[#This Row],[Order Date]])</f>
        <v>11</v>
      </c>
    </row>
    <row r="2805" spans="1:25" x14ac:dyDescent="0.2">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t="str" cm="1">
        <f t="array" ref="V2805">_xlfn.IFS(Suoerstore_sales[[#This Row],[Discount]]&lt;=0.05,"0-5%",Suoerstore_sales[[#This Row],[Discount]]&lt;=0.1,"5-10%",Suoerstore_sales[[#This Row],[Discount]]&lt;=0.2,"10-20%",TRUE,"20%+")</f>
        <v>0-5%</v>
      </c>
      <c r="W2805">
        <f>YEAR(Suoerstore_sales[[#This Row],[Order Date]])</f>
        <v>2015</v>
      </c>
      <c r="X2805" t="str">
        <f>"Q"&amp;ROUNDUP(MONTH(Suoerstore_sales[[#This Row],[Order Date]])/3,0)</f>
        <v>Q2</v>
      </c>
      <c r="Y2805">
        <f>MONTH(Suoerstore_sales[[#This Row],[Order Date]])</f>
        <v>5</v>
      </c>
    </row>
    <row r="2806" spans="1:25" x14ac:dyDescent="0.2">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t="str" cm="1">
        <f t="array" ref="V2806">_xlfn.IFS(Suoerstore_sales[[#This Row],[Discount]]&lt;=0.05,"0-5%",Suoerstore_sales[[#This Row],[Discount]]&lt;=0.1,"5-10%",Suoerstore_sales[[#This Row],[Discount]]&lt;=0.2,"10-20%",TRUE,"20%+")</f>
        <v>0-5%</v>
      </c>
      <c r="W2806">
        <f>YEAR(Suoerstore_sales[[#This Row],[Order Date]])</f>
        <v>2015</v>
      </c>
      <c r="X2806" t="str">
        <f>"Q"&amp;ROUNDUP(MONTH(Suoerstore_sales[[#This Row],[Order Date]])/3,0)</f>
        <v>Q2</v>
      </c>
      <c r="Y2806">
        <f>MONTH(Suoerstore_sales[[#This Row],[Order Date]])</f>
        <v>5</v>
      </c>
    </row>
    <row r="2807" spans="1:25" x14ac:dyDescent="0.2">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t="str" cm="1">
        <f t="array" ref="V2807">_xlfn.IFS(Suoerstore_sales[[#This Row],[Discount]]&lt;=0.05,"0-5%",Suoerstore_sales[[#This Row],[Discount]]&lt;=0.1,"5-10%",Suoerstore_sales[[#This Row],[Discount]]&lt;=0.2,"10-20%",TRUE,"20%+")</f>
        <v>20%+</v>
      </c>
      <c r="W2807">
        <f>YEAR(Suoerstore_sales[[#This Row],[Order Date]])</f>
        <v>2015</v>
      </c>
      <c r="X2807" t="str">
        <f>"Q"&amp;ROUNDUP(MONTH(Suoerstore_sales[[#This Row],[Order Date]])/3,0)</f>
        <v>Q3</v>
      </c>
      <c r="Y2807">
        <f>MONTH(Suoerstore_sales[[#This Row],[Order Date]])</f>
        <v>9</v>
      </c>
    </row>
    <row r="2808" spans="1:25" x14ac:dyDescent="0.2">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t="str" cm="1">
        <f t="array" ref="V2808">_xlfn.IFS(Suoerstore_sales[[#This Row],[Discount]]&lt;=0.05,"0-5%",Suoerstore_sales[[#This Row],[Discount]]&lt;=0.1,"5-10%",Suoerstore_sales[[#This Row],[Discount]]&lt;=0.2,"10-20%",TRUE,"20%+")</f>
        <v>0-5%</v>
      </c>
      <c r="W2808">
        <f>YEAR(Suoerstore_sales[[#This Row],[Order Date]])</f>
        <v>2015</v>
      </c>
      <c r="X2808" t="str">
        <f>"Q"&amp;ROUNDUP(MONTH(Suoerstore_sales[[#This Row],[Order Date]])/3,0)</f>
        <v>Q3</v>
      </c>
      <c r="Y2808">
        <f>MONTH(Suoerstore_sales[[#This Row],[Order Date]])</f>
        <v>7</v>
      </c>
    </row>
    <row r="2809" spans="1:25" x14ac:dyDescent="0.2">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t="str" cm="1">
        <f t="array" ref="V2809">_xlfn.IFS(Suoerstore_sales[[#This Row],[Discount]]&lt;=0.05,"0-5%",Suoerstore_sales[[#This Row],[Discount]]&lt;=0.1,"5-10%",Suoerstore_sales[[#This Row],[Discount]]&lt;=0.2,"10-20%",TRUE,"20%+")</f>
        <v>0-5%</v>
      </c>
      <c r="W2809">
        <f>YEAR(Suoerstore_sales[[#This Row],[Order Date]])</f>
        <v>2015</v>
      </c>
      <c r="X2809" t="str">
        <f>"Q"&amp;ROUNDUP(MONTH(Suoerstore_sales[[#This Row],[Order Date]])/3,0)</f>
        <v>Q3</v>
      </c>
      <c r="Y2809">
        <f>MONTH(Suoerstore_sales[[#This Row],[Order Date]])</f>
        <v>7</v>
      </c>
    </row>
    <row r="2810" spans="1:25" x14ac:dyDescent="0.2">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t="str" cm="1">
        <f t="array" ref="V2810">_xlfn.IFS(Suoerstore_sales[[#This Row],[Discount]]&lt;=0.05,"0-5%",Suoerstore_sales[[#This Row],[Discount]]&lt;=0.1,"5-10%",Suoerstore_sales[[#This Row],[Discount]]&lt;=0.2,"10-20%",TRUE,"20%+")</f>
        <v>0-5%</v>
      </c>
      <c r="W2810">
        <f>YEAR(Suoerstore_sales[[#This Row],[Order Date]])</f>
        <v>2015</v>
      </c>
      <c r="X2810" t="str">
        <f>"Q"&amp;ROUNDUP(MONTH(Suoerstore_sales[[#This Row],[Order Date]])/3,0)</f>
        <v>Q3</v>
      </c>
      <c r="Y2810">
        <f>MONTH(Suoerstore_sales[[#This Row],[Order Date]])</f>
        <v>7</v>
      </c>
    </row>
    <row r="2811" spans="1:25" x14ac:dyDescent="0.2">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t="str" cm="1">
        <f t="array" ref="V2811">_xlfn.IFS(Suoerstore_sales[[#This Row],[Discount]]&lt;=0.05,"0-5%",Suoerstore_sales[[#This Row],[Discount]]&lt;=0.1,"5-10%",Suoerstore_sales[[#This Row],[Discount]]&lt;=0.2,"10-20%",TRUE,"20%+")</f>
        <v>10-20%</v>
      </c>
      <c r="W2811">
        <f>YEAR(Suoerstore_sales[[#This Row],[Order Date]])</f>
        <v>2015</v>
      </c>
      <c r="X2811" t="str">
        <f>"Q"&amp;ROUNDUP(MONTH(Suoerstore_sales[[#This Row],[Order Date]])/3,0)</f>
        <v>Q3</v>
      </c>
      <c r="Y2811">
        <f>MONTH(Suoerstore_sales[[#This Row],[Order Date]])</f>
        <v>7</v>
      </c>
    </row>
    <row r="2812" spans="1:25" x14ac:dyDescent="0.2">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t="str" cm="1">
        <f t="array" ref="V2812">_xlfn.IFS(Suoerstore_sales[[#This Row],[Discount]]&lt;=0.05,"0-5%",Suoerstore_sales[[#This Row],[Discount]]&lt;=0.1,"5-10%",Suoerstore_sales[[#This Row],[Discount]]&lt;=0.2,"10-20%",TRUE,"20%+")</f>
        <v>0-5%</v>
      </c>
      <c r="W2812">
        <f>YEAR(Suoerstore_sales[[#This Row],[Order Date]])</f>
        <v>2015</v>
      </c>
      <c r="X2812" t="str">
        <f>"Q"&amp;ROUNDUP(MONTH(Suoerstore_sales[[#This Row],[Order Date]])/3,0)</f>
        <v>Q4</v>
      </c>
      <c r="Y2812">
        <f>MONTH(Suoerstore_sales[[#This Row],[Order Date]])</f>
        <v>11</v>
      </c>
    </row>
    <row r="2813" spans="1:25" x14ac:dyDescent="0.2">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t="str" cm="1">
        <f t="array" ref="V2813">_xlfn.IFS(Suoerstore_sales[[#This Row],[Discount]]&lt;=0.05,"0-5%",Suoerstore_sales[[#This Row],[Discount]]&lt;=0.1,"5-10%",Suoerstore_sales[[#This Row],[Discount]]&lt;=0.2,"10-20%",TRUE,"20%+")</f>
        <v>0-5%</v>
      </c>
      <c r="W2813">
        <f>YEAR(Suoerstore_sales[[#This Row],[Order Date]])</f>
        <v>2015</v>
      </c>
      <c r="X2813" t="str">
        <f>"Q"&amp;ROUNDUP(MONTH(Suoerstore_sales[[#This Row],[Order Date]])/3,0)</f>
        <v>Q4</v>
      </c>
      <c r="Y2813">
        <f>MONTH(Suoerstore_sales[[#This Row],[Order Date]])</f>
        <v>11</v>
      </c>
    </row>
    <row r="2814" spans="1:25" x14ac:dyDescent="0.2">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t="str" cm="1">
        <f t="array" ref="V2814">_xlfn.IFS(Suoerstore_sales[[#This Row],[Discount]]&lt;=0.05,"0-5%",Suoerstore_sales[[#This Row],[Discount]]&lt;=0.1,"5-10%",Suoerstore_sales[[#This Row],[Discount]]&lt;=0.2,"10-20%",TRUE,"20%+")</f>
        <v>0-5%</v>
      </c>
      <c r="W2814">
        <f>YEAR(Suoerstore_sales[[#This Row],[Order Date]])</f>
        <v>2015</v>
      </c>
      <c r="X2814" t="str">
        <f>"Q"&amp;ROUNDUP(MONTH(Suoerstore_sales[[#This Row],[Order Date]])/3,0)</f>
        <v>Q4</v>
      </c>
      <c r="Y2814">
        <f>MONTH(Suoerstore_sales[[#This Row],[Order Date]])</f>
        <v>11</v>
      </c>
    </row>
    <row r="2815" spans="1:25" x14ac:dyDescent="0.2">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t="str" cm="1">
        <f t="array" ref="V2815">_xlfn.IFS(Suoerstore_sales[[#This Row],[Discount]]&lt;=0.05,"0-5%",Suoerstore_sales[[#This Row],[Discount]]&lt;=0.1,"5-10%",Suoerstore_sales[[#This Row],[Discount]]&lt;=0.2,"10-20%",TRUE,"20%+")</f>
        <v>0-5%</v>
      </c>
      <c r="W2815">
        <f>YEAR(Suoerstore_sales[[#This Row],[Order Date]])</f>
        <v>2015</v>
      </c>
      <c r="X2815" t="str">
        <f>"Q"&amp;ROUNDUP(MONTH(Suoerstore_sales[[#This Row],[Order Date]])/3,0)</f>
        <v>Q4</v>
      </c>
      <c r="Y2815">
        <f>MONTH(Suoerstore_sales[[#This Row],[Order Date]])</f>
        <v>11</v>
      </c>
    </row>
    <row r="2816" spans="1:25" x14ac:dyDescent="0.2">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t="str" cm="1">
        <f t="array" ref="V2816">_xlfn.IFS(Suoerstore_sales[[#This Row],[Discount]]&lt;=0.05,"0-5%",Suoerstore_sales[[#This Row],[Discount]]&lt;=0.1,"5-10%",Suoerstore_sales[[#This Row],[Discount]]&lt;=0.2,"10-20%",TRUE,"20%+")</f>
        <v>0-5%</v>
      </c>
      <c r="W2816">
        <f>YEAR(Suoerstore_sales[[#This Row],[Order Date]])</f>
        <v>2015</v>
      </c>
      <c r="X2816" t="str">
        <f>"Q"&amp;ROUNDUP(MONTH(Suoerstore_sales[[#This Row],[Order Date]])/3,0)</f>
        <v>Q4</v>
      </c>
      <c r="Y2816">
        <f>MONTH(Suoerstore_sales[[#This Row],[Order Date]])</f>
        <v>11</v>
      </c>
    </row>
    <row r="2817" spans="1:25" x14ac:dyDescent="0.2">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t="str" cm="1">
        <f t="array" ref="V2817">_xlfn.IFS(Suoerstore_sales[[#This Row],[Discount]]&lt;=0.05,"0-5%",Suoerstore_sales[[#This Row],[Discount]]&lt;=0.1,"5-10%",Suoerstore_sales[[#This Row],[Discount]]&lt;=0.2,"10-20%",TRUE,"20%+")</f>
        <v>0-5%</v>
      </c>
      <c r="W2817">
        <f>YEAR(Suoerstore_sales[[#This Row],[Order Date]])</f>
        <v>2015</v>
      </c>
      <c r="X2817" t="str">
        <f>"Q"&amp;ROUNDUP(MONTH(Suoerstore_sales[[#This Row],[Order Date]])/3,0)</f>
        <v>Q3</v>
      </c>
      <c r="Y2817">
        <f>MONTH(Suoerstore_sales[[#This Row],[Order Date]])</f>
        <v>9</v>
      </c>
    </row>
    <row r="2818" spans="1:25" x14ac:dyDescent="0.2">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t="str" cm="1">
        <f t="array" ref="V2818">_xlfn.IFS(Suoerstore_sales[[#This Row],[Discount]]&lt;=0.05,"0-5%",Suoerstore_sales[[#This Row],[Discount]]&lt;=0.1,"5-10%",Suoerstore_sales[[#This Row],[Discount]]&lt;=0.2,"10-20%",TRUE,"20%+")</f>
        <v>0-5%</v>
      </c>
      <c r="W2818">
        <f>YEAR(Suoerstore_sales[[#This Row],[Order Date]])</f>
        <v>2015</v>
      </c>
      <c r="X2818" t="str">
        <f>"Q"&amp;ROUNDUP(MONTH(Suoerstore_sales[[#This Row],[Order Date]])/3,0)</f>
        <v>Q3</v>
      </c>
      <c r="Y2818">
        <f>MONTH(Suoerstore_sales[[#This Row],[Order Date]])</f>
        <v>9</v>
      </c>
    </row>
    <row r="2819" spans="1:25" x14ac:dyDescent="0.2">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t="str" cm="1">
        <f t="array" ref="V2819">_xlfn.IFS(Suoerstore_sales[[#This Row],[Discount]]&lt;=0.05,"0-5%",Suoerstore_sales[[#This Row],[Discount]]&lt;=0.1,"5-10%",Suoerstore_sales[[#This Row],[Discount]]&lt;=0.2,"10-20%",TRUE,"20%+")</f>
        <v>0-5%</v>
      </c>
      <c r="W2819">
        <f>YEAR(Suoerstore_sales[[#This Row],[Order Date]])</f>
        <v>2015</v>
      </c>
      <c r="X2819" t="str">
        <f>"Q"&amp;ROUNDUP(MONTH(Suoerstore_sales[[#This Row],[Order Date]])/3,0)</f>
        <v>Q3</v>
      </c>
      <c r="Y2819">
        <f>MONTH(Suoerstore_sales[[#This Row],[Order Date]])</f>
        <v>9</v>
      </c>
    </row>
    <row r="2820" spans="1:25" x14ac:dyDescent="0.2">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t="str" cm="1">
        <f t="array" ref="V2820">_xlfn.IFS(Suoerstore_sales[[#This Row],[Discount]]&lt;=0.05,"0-5%",Suoerstore_sales[[#This Row],[Discount]]&lt;=0.1,"5-10%",Suoerstore_sales[[#This Row],[Discount]]&lt;=0.2,"10-20%",TRUE,"20%+")</f>
        <v>0-5%</v>
      </c>
      <c r="W2820">
        <f>YEAR(Suoerstore_sales[[#This Row],[Order Date]])</f>
        <v>2015</v>
      </c>
      <c r="X2820" t="str">
        <f>"Q"&amp;ROUNDUP(MONTH(Suoerstore_sales[[#This Row],[Order Date]])/3,0)</f>
        <v>Q3</v>
      </c>
      <c r="Y2820">
        <f>MONTH(Suoerstore_sales[[#This Row],[Order Date]])</f>
        <v>9</v>
      </c>
    </row>
    <row r="2821" spans="1:25" x14ac:dyDescent="0.2">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t="str" cm="1">
        <f t="array" ref="V2821">_xlfn.IFS(Suoerstore_sales[[#This Row],[Discount]]&lt;=0.05,"0-5%",Suoerstore_sales[[#This Row],[Discount]]&lt;=0.1,"5-10%",Suoerstore_sales[[#This Row],[Discount]]&lt;=0.2,"10-20%",TRUE,"20%+")</f>
        <v>10-20%</v>
      </c>
      <c r="W2821">
        <f>YEAR(Suoerstore_sales[[#This Row],[Order Date]])</f>
        <v>2016</v>
      </c>
      <c r="X2821" t="str">
        <f>"Q"&amp;ROUNDUP(MONTH(Suoerstore_sales[[#This Row],[Order Date]])/3,0)</f>
        <v>Q2</v>
      </c>
      <c r="Y2821">
        <f>MONTH(Suoerstore_sales[[#This Row],[Order Date]])</f>
        <v>5</v>
      </c>
    </row>
    <row r="2822" spans="1:25" x14ac:dyDescent="0.2">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t="str" cm="1">
        <f t="array" ref="V2822">_xlfn.IFS(Suoerstore_sales[[#This Row],[Discount]]&lt;=0.05,"0-5%",Suoerstore_sales[[#This Row],[Discount]]&lt;=0.1,"5-10%",Suoerstore_sales[[#This Row],[Discount]]&lt;=0.2,"10-20%",TRUE,"20%+")</f>
        <v>10-20%</v>
      </c>
      <c r="W2822">
        <f>YEAR(Suoerstore_sales[[#This Row],[Order Date]])</f>
        <v>2016</v>
      </c>
      <c r="X2822" t="str">
        <f>"Q"&amp;ROUNDUP(MONTH(Suoerstore_sales[[#This Row],[Order Date]])/3,0)</f>
        <v>Q2</v>
      </c>
      <c r="Y2822">
        <f>MONTH(Suoerstore_sales[[#This Row],[Order Date]])</f>
        <v>5</v>
      </c>
    </row>
    <row r="2823" spans="1:25" x14ac:dyDescent="0.2">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t="str" cm="1">
        <f t="array" ref="V2823">_xlfn.IFS(Suoerstore_sales[[#This Row],[Discount]]&lt;=0.05,"0-5%",Suoerstore_sales[[#This Row],[Discount]]&lt;=0.1,"5-10%",Suoerstore_sales[[#This Row],[Discount]]&lt;=0.2,"10-20%",TRUE,"20%+")</f>
        <v>10-20%</v>
      </c>
      <c r="W2823">
        <f>YEAR(Suoerstore_sales[[#This Row],[Order Date]])</f>
        <v>2016</v>
      </c>
      <c r="X2823" t="str">
        <f>"Q"&amp;ROUNDUP(MONTH(Suoerstore_sales[[#This Row],[Order Date]])/3,0)</f>
        <v>Q4</v>
      </c>
      <c r="Y2823">
        <f>MONTH(Suoerstore_sales[[#This Row],[Order Date]])</f>
        <v>12</v>
      </c>
    </row>
    <row r="2824" spans="1:25" x14ac:dyDescent="0.2">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t="str" cm="1">
        <f t="array" ref="V2824">_xlfn.IFS(Suoerstore_sales[[#This Row],[Discount]]&lt;=0.05,"0-5%",Suoerstore_sales[[#This Row],[Discount]]&lt;=0.1,"5-10%",Suoerstore_sales[[#This Row],[Discount]]&lt;=0.2,"10-20%",TRUE,"20%+")</f>
        <v>10-20%</v>
      </c>
      <c r="W2824">
        <f>YEAR(Suoerstore_sales[[#This Row],[Order Date]])</f>
        <v>2017</v>
      </c>
      <c r="X2824" t="str">
        <f>"Q"&amp;ROUNDUP(MONTH(Suoerstore_sales[[#This Row],[Order Date]])/3,0)</f>
        <v>Q3</v>
      </c>
      <c r="Y2824">
        <f>MONTH(Suoerstore_sales[[#This Row],[Order Date]])</f>
        <v>9</v>
      </c>
    </row>
    <row r="2825" spans="1:25" x14ac:dyDescent="0.2">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t="str" cm="1">
        <f t="array" ref="V2825">_xlfn.IFS(Suoerstore_sales[[#This Row],[Discount]]&lt;=0.05,"0-5%",Suoerstore_sales[[#This Row],[Discount]]&lt;=0.1,"5-10%",Suoerstore_sales[[#This Row],[Discount]]&lt;=0.2,"10-20%",TRUE,"20%+")</f>
        <v>10-20%</v>
      </c>
      <c r="W2825">
        <f>YEAR(Suoerstore_sales[[#This Row],[Order Date]])</f>
        <v>2017</v>
      </c>
      <c r="X2825" t="str">
        <f>"Q"&amp;ROUNDUP(MONTH(Suoerstore_sales[[#This Row],[Order Date]])/3,0)</f>
        <v>Q3</v>
      </c>
      <c r="Y2825">
        <f>MONTH(Suoerstore_sales[[#This Row],[Order Date]])</f>
        <v>9</v>
      </c>
    </row>
    <row r="2826" spans="1:25" x14ac:dyDescent="0.2">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t="str" cm="1">
        <f t="array" ref="V2826">_xlfn.IFS(Suoerstore_sales[[#This Row],[Discount]]&lt;=0.05,"0-5%",Suoerstore_sales[[#This Row],[Discount]]&lt;=0.1,"5-10%",Suoerstore_sales[[#This Row],[Discount]]&lt;=0.2,"10-20%",TRUE,"20%+")</f>
        <v>10-20%</v>
      </c>
      <c r="W2826">
        <f>YEAR(Suoerstore_sales[[#This Row],[Order Date]])</f>
        <v>2014</v>
      </c>
      <c r="X2826" t="str">
        <f>"Q"&amp;ROUNDUP(MONTH(Suoerstore_sales[[#This Row],[Order Date]])/3,0)</f>
        <v>Q3</v>
      </c>
      <c r="Y2826">
        <f>MONTH(Suoerstore_sales[[#This Row],[Order Date]])</f>
        <v>9</v>
      </c>
    </row>
    <row r="2827" spans="1:25" x14ac:dyDescent="0.2">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t="str" cm="1">
        <f t="array" ref="V2827">_xlfn.IFS(Suoerstore_sales[[#This Row],[Discount]]&lt;=0.05,"0-5%",Suoerstore_sales[[#This Row],[Discount]]&lt;=0.1,"5-10%",Suoerstore_sales[[#This Row],[Discount]]&lt;=0.2,"10-20%",TRUE,"20%+")</f>
        <v>20%+</v>
      </c>
      <c r="W2827">
        <f>YEAR(Suoerstore_sales[[#This Row],[Order Date]])</f>
        <v>2014</v>
      </c>
      <c r="X2827" t="str">
        <f>"Q"&amp;ROUNDUP(MONTH(Suoerstore_sales[[#This Row],[Order Date]])/3,0)</f>
        <v>Q3</v>
      </c>
      <c r="Y2827">
        <f>MONTH(Suoerstore_sales[[#This Row],[Order Date]])</f>
        <v>9</v>
      </c>
    </row>
    <row r="2828" spans="1:25" x14ac:dyDescent="0.2">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t="str" cm="1">
        <f t="array" ref="V2828">_xlfn.IFS(Suoerstore_sales[[#This Row],[Discount]]&lt;=0.05,"0-5%",Suoerstore_sales[[#This Row],[Discount]]&lt;=0.1,"5-10%",Suoerstore_sales[[#This Row],[Discount]]&lt;=0.2,"10-20%",TRUE,"20%+")</f>
        <v>20%+</v>
      </c>
      <c r="W2828">
        <f>YEAR(Suoerstore_sales[[#This Row],[Order Date]])</f>
        <v>2014</v>
      </c>
      <c r="X2828" t="str">
        <f>"Q"&amp;ROUNDUP(MONTH(Suoerstore_sales[[#This Row],[Order Date]])/3,0)</f>
        <v>Q3</v>
      </c>
      <c r="Y2828">
        <f>MONTH(Suoerstore_sales[[#This Row],[Order Date]])</f>
        <v>9</v>
      </c>
    </row>
    <row r="2829" spans="1:25" x14ac:dyDescent="0.2">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t="str" cm="1">
        <f t="array" ref="V2829">_xlfn.IFS(Suoerstore_sales[[#This Row],[Discount]]&lt;=0.05,"0-5%",Suoerstore_sales[[#This Row],[Discount]]&lt;=0.1,"5-10%",Suoerstore_sales[[#This Row],[Discount]]&lt;=0.2,"10-20%",TRUE,"20%+")</f>
        <v>10-20%</v>
      </c>
      <c r="W2829">
        <f>YEAR(Suoerstore_sales[[#This Row],[Order Date]])</f>
        <v>2014</v>
      </c>
      <c r="X2829" t="str">
        <f>"Q"&amp;ROUNDUP(MONTH(Suoerstore_sales[[#This Row],[Order Date]])/3,0)</f>
        <v>Q3</v>
      </c>
      <c r="Y2829">
        <f>MONTH(Suoerstore_sales[[#This Row],[Order Date]])</f>
        <v>9</v>
      </c>
    </row>
    <row r="2830" spans="1:25" x14ac:dyDescent="0.2">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t="str" cm="1">
        <f t="array" ref="V2830">_xlfn.IFS(Suoerstore_sales[[#This Row],[Discount]]&lt;=0.05,"0-5%",Suoerstore_sales[[#This Row],[Discount]]&lt;=0.1,"5-10%",Suoerstore_sales[[#This Row],[Discount]]&lt;=0.2,"10-20%",TRUE,"20%+")</f>
        <v>10-20%</v>
      </c>
      <c r="W2830">
        <f>YEAR(Suoerstore_sales[[#This Row],[Order Date]])</f>
        <v>2016</v>
      </c>
      <c r="X2830" t="str">
        <f>"Q"&amp;ROUNDUP(MONTH(Suoerstore_sales[[#This Row],[Order Date]])/3,0)</f>
        <v>Q2</v>
      </c>
      <c r="Y2830">
        <f>MONTH(Suoerstore_sales[[#This Row],[Order Date]])</f>
        <v>4</v>
      </c>
    </row>
    <row r="2831" spans="1:25" x14ac:dyDescent="0.2">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t="str" cm="1">
        <f t="array" ref="V2831">_xlfn.IFS(Suoerstore_sales[[#This Row],[Discount]]&lt;=0.05,"0-5%",Suoerstore_sales[[#This Row],[Discount]]&lt;=0.1,"5-10%",Suoerstore_sales[[#This Row],[Discount]]&lt;=0.2,"10-20%",TRUE,"20%+")</f>
        <v>10-20%</v>
      </c>
      <c r="W2831">
        <f>YEAR(Suoerstore_sales[[#This Row],[Order Date]])</f>
        <v>2016</v>
      </c>
      <c r="X2831" t="str">
        <f>"Q"&amp;ROUNDUP(MONTH(Suoerstore_sales[[#This Row],[Order Date]])/3,0)</f>
        <v>Q2</v>
      </c>
      <c r="Y2831">
        <f>MONTH(Suoerstore_sales[[#This Row],[Order Date]])</f>
        <v>4</v>
      </c>
    </row>
    <row r="2832" spans="1:25" x14ac:dyDescent="0.2">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t="str" cm="1">
        <f t="array" ref="V2832">_xlfn.IFS(Suoerstore_sales[[#This Row],[Discount]]&lt;=0.05,"0-5%",Suoerstore_sales[[#This Row],[Discount]]&lt;=0.1,"5-10%",Suoerstore_sales[[#This Row],[Discount]]&lt;=0.2,"10-20%",TRUE,"20%+")</f>
        <v>10-20%</v>
      </c>
      <c r="W2832">
        <f>YEAR(Suoerstore_sales[[#This Row],[Order Date]])</f>
        <v>2016</v>
      </c>
      <c r="X2832" t="str">
        <f>"Q"&amp;ROUNDUP(MONTH(Suoerstore_sales[[#This Row],[Order Date]])/3,0)</f>
        <v>Q2</v>
      </c>
      <c r="Y2832">
        <f>MONTH(Suoerstore_sales[[#This Row],[Order Date]])</f>
        <v>4</v>
      </c>
    </row>
    <row r="2833" spans="1:25" x14ac:dyDescent="0.2">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t="str" cm="1">
        <f t="array" ref="V2833">_xlfn.IFS(Suoerstore_sales[[#This Row],[Discount]]&lt;=0.05,"0-5%",Suoerstore_sales[[#This Row],[Discount]]&lt;=0.1,"5-10%",Suoerstore_sales[[#This Row],[Discount]]&lt;=0.2,"10-20%",TRUE,"20%+")</f>
        <v>10-20%</v>
      </c>
      <c r="W2833">
        <f>YEAR(Suoerstore_sales[[#This Row],[Order Date]])</f>
        <v>2014</v>
      </c>
      <c r="X2833" t="str">
        <f>"Q"&amp;ROUNDUP(MONTH(Suoerstore_sales[[#This Row],[Order Date]])/3,0)</f>
        <v>Q4</v>
      </c>
      <c r="Y2833">
        <f>MONTH(Suoerstore_sales[[#This Row],[Order Date]])</f>
        <v>11</v>
      </c>
    </row>
    <row r="2834" spans="1:25" x14ac:dyDescent="0.2">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t="str" cm="1">
        <f t="array" ref="V2834">_xlfn.IFS(Suoerstore_sales[[#This Row],[Discount]]&lt;=0.05,"0-5%",Suoerstore_sales[[#This Row],[Discount]]&lt;=0.1,"5-10%",Suoerstore_sales[[#This Row],[Discount]]&lt;=0.2,"10-20%",TRUE,"20%+")</f>
        <v>10-20%</v>
      </c>
      <c r="W2834">
        <f>YEAR(Suoerstore_sales[[#This Row],[Order Date]])</f>
        <v>2014</v>
      </c>
      <c r="X2834" t="str">
        <f>"Q"&amp;ROUNDUP(MONTH(Suoerstore_sales[[#This Row],[Order Date]])/3,0)</f>
        <v>Q4</v>
      </c>
      <c r="Y2834">
        <f>MONTH(Suoerstore_sales[[#This Row],[Order Date]])</f>
        <v>11</v>
      </c>
    </row>
    <row r="2835" spans="1:25" x14ac:dyDescent="0.2">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t="str" cm="1">
        <f t="array" ref="V2835">_xlfn.IFS(Suoerstore_sales[[#This Row],[Discount]]&lt;=0.05,"0-5%",Suoerstore_sales[[#This Row],[Discount]]&lt;=0.1,"5-10%",Suoerstore_sales[[#This Row],[Discount]]&lt;=0.2,"10-20%",TRUE,"20%+")</f>
        <v>0-5%</v>
      </c>
      <c r="W2835">
        <f>YEAR(Suoerstore_sales[[#This Row],[Order Date]])</f>
        <v>2017</v>
      </c>
      <c r="X2835" t="str">
        <f>"Q"&amp;ROUNDUP(MONTH(Suoerstore_sales[[#This Row],[Order Date]])/3,0)</f>
        <v>Q1</v>
      </c>
      <c r="Y2835">
        <f>MONTH(Suoerstore_sales[[#This Row],[Order Date]])</f>
        <v>1</v>
      </c>
    </row>
    <row r="2836" spans="1:25" x14ac:dyDescent="0.2">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t="str" cm="1">
        <f t="array" ref="V2836">_xlfn.IFS(Suoerstore_sales[[#This Row],[Discount]]&lt;=0.05,"0-5%",Suoerstore_sales[[#This Row],[Discount]]&lt;=0.1,"5-10%",Suoerstore_sales[[#This Row],[Discount]]&lt;=0.2,"10-20%",TRUE,"20%+")</f>
        <v>0-5%</v>
      </c>
      <c r="W2836">
        <f>YEAR(Suoerstore_sales[[#This Row],[Order Date]])</f>
        <v>2017</v>
      </c>
      <c r="X2836" t="str">
        <f>"Q"&amp;ROUNDUP(MONTH(Suoerstore_sales[[#This Row],[Order Date]])/3,0)</f>
        <v>Q1</v>
      </c>
      <c r="Y2836">
        <f>MONTH(Suoerstore_sales[[#This Row],[Order Date]])</f>
        <v>1</v>
      </c>
    </row>
    <row r="2837" spans="1:25" x14ac:dyDescent="0.2">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t="str" cm="1">
        <f t="array" ref="V2837">_xlfn.IFS(Suoerstore_sales[[#This Row],[Discount]]&lt;=0.05,"0-5%",Suoerstore_sales[[#This Row],[Discount]]&lt;=0.1,"5-10%",Suoerstore_sales[[#This Row],[Discount]]&lt;=0.2,"10-20%",TRUE,"20%+")</f>
        <v>0-5%</v>
      </c>
      <c r="W2837">
        <f>YEAR(Suoerstore_sales[[#This Row],[Order Date]])</f>
        <v>2017</v>
      </c>
      <c r="X2837" t="str">
        <f>"Q"&amp;ROUNDUP(MONTH(Suoerstore_sales[[#This Row],[Order Date]])/3,0)</f>
        <v>Q4</v>
      </c>
      <c r="Y2837">
        <f>MONTH(Suoerstore_sales[[#This Row],[Order Date]])</f>
        <v>11</v>
      </c>
    </row>
    <row r="2838" spans="1:25" x14ac:dyDescent="0.2">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t="str" cm="1">
        <f t="array" ref="V2838">_xlfn.IFS(Suoerstore_sales[[#This Row],[Discount]]&lt;=0.05,"0-5%",Suoerstore_sales[[#This Row],[Discount]]&lt;=0.1,"5-10%",Suoerstore_sales[[#This Row],[Discount]]&lt;=0.2,"10-20%",TRUE,"20%+")</f>
        <v>0-5%</v>
      </c>
      <c r="W2838">
        <f>YEAR(Suoerstore_sales[[#This Row],[Order Date]])</f>
        <v>2017</v>
      </c>
      <c r="X2838" t="str">
        <f>"Q"&amp;ROUNDUP(MONTH(Suoerstore_sales[[#This Row],[Order Date]])/3,0)</f>
        <v>Q4</v>
      </c>
      <c r="Y2838">
        <f>MONTH(Suoerstore_sales[[#This Row],[Order Date]])</f>
        <v>11</v>
      </c>
    </row>
    <row r="2839" spans="1:25" x14ac:dyDescent="0.2">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t="str" cm="1">
        <f t="array" ref="V2839">_xlfn.IFS(Suoerstore_sales[[#This Row],[Discount]]&lt;=0.05,"0-5%",Suoerstore_sales[[#This Row],[Discount]]&lt;=0.1,"5-10%",Suoerstore_sales[[#This Row],[Discount]]&lt;=0.2,"10-20%",TRUE,"20%+")</f>
        <v>10-20%</v>
      </c>
      <c r="W2839">
        <f>YEAR(Suoerstore_sales[[#This Row],[Order Date]])</f>
        <v>2017</v>
      </c>
      <c r="X2839" t="str">
        <f>"Q"&amp;ROUNDUP(MONTH(Suoerstore_sales[[#This Row],[Order Date]])/3,0)</f>
        <v>Q4</v>
      </c>
      <c r="Y2839">
        <f>MONTH(Suoerstore_sales[[#This Row],[Order Date]])</f>
        <v>11</v>
      </c>
    </row>
    <row r="2840" spans="1:25" x14ac:dyDescent="0.2">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t="str" cm="1">
        <f t="array" ref="V2840">_xlfn.IFS(Suoerstore_sales[[#This Row],[Discount]]&lt;=0.05,"0-5%",Suoerstore_sales[[#This Row],[Discount]]&lt;=0.1,"5-10%",Suoerstore_sales[[#This Row],[Discount]]&lt;=0.2,"10-20%",TRUE,"20%+")</f>
        <v>20%+</v>
      </c>
      <c r="W2840">
        <f>YEAR(Suoerstore_sales[[#This Row],[Order Date]])</f>
        <v>2016</v>
      </c>
      <c r="X2840" t="str">
        <f>"Q"&amp;ROUNDUP(MONTH(Suoerstore_sales[[#This Row],[Order Date]])/3,0)</f>
        <v>Q2</v>
      </c>
      <c r="Y2840">
        <f>MONTH(Suoerstore_sales[[#This Row],[Order Date]])</f>
        <v>6</v>
      </c>
    </row>
    <row r="2841" spans="1:25" x14ac:dyDescent="0.2">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t="str" cm="1">
        <f t="array" ref="V2841">_xlfn.IFS(Suoerstore_sales[[#This Row],[Discount]]&lt;=0.05,"0-5%",Suoerstore_sales[[#This Row],[Discount]]&lt;=0.1,"5-10%",Suoerstore_sales[[#This Row],[Discount]]&lt;=0.2,"10-20%",TRUE,"20%+")</f>
        <v>0-5%</v>
      </c>
      <c r="W2841">
        <f>YEAR(Suoerstore_sales[[#This Row],[Order Date]])</f>
        <v>2015</v>
      </c>
      <c r="X2841" t="str">
        <f>"Q"&amp;ROUNDUP(MONTH(Suoerstore_sales[[#This Row],[Order Date]])/3,0)</f>
        <v>Q3</v>
      </c>
      <c r="Y2841">
        <f>MONTH(Suoerstore_sales[[#This Row],[Order Date]])</f>
        <v>9</v>
      </c>
    </row>
    <row r="2842" spans="1:25" x14ac:dyDescent="0.2">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t="str" cm="1">
        <f t="array" ref="V2842">_xlfn.IFS(Suoerstore_sales[[#This Row],[Discount]]&lt;=0.05,"0-5%",Suoerstore_sales[[#This Row],[Discount]]&lt;=0.1,"5-10%",Suoerstore_sales[[#This Row],[Discount]]&lt;=0.2,"10-20%",TRUE,"20%+")</f>
        <v>0-5%</v>
      </c>
      <c r="W2842">
        <f>YEAR(Suoerstore_sales[[#This Row],[Order Date]])</f>
        <v>2014</v>
      </c>
      <c r="X2842" t="str">
        <f>"Q"&amp;ROUNDUP(MONTH(Suoerstore_sales[[#This Row],[Order Date]])/3,0)</f>
        <v>Q1</v>
      </c>
      <c r="Y2842">
        <f>MONTH(Suoerstore_sales[[#This Row],[Order Date]])</f>
        <v>3</v>
      </c>
    </row>
    <row r="2843" spans="1:25" x14ac:dyDescent="0.2">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t="str" cm="1">
        <f t="array" ref="V2843">_xlfn.IFS(Suoerstore_sales[[#This Row],[Discount]]&lt;=0.05,"0-5%",Suoerstore_sales[[#This Row],[Discount]]&lt;=0.1,"5-10%",Suoerstore_sales[[#This Row],[Discount]]&lt;=0.2,"10-20%",TRUE,"20%+")</f>
        <v>10-20%</v>
      </c>
      <c r="W2843">
        <f>YEAR(Suoerstore_sales[[#This Row],[Order Date]])</f>
        <v>2017</v>
      </c>
      <c r="X2843" t="str">
        <f>"Q"&amp;ROUNDUP(MONTH(Suoerstore_sales[[#This Row],[Order Date]])/3,0)</f>
        <v>Q3</v>
      </c>
      <c r="Y2843">
        <f>MONTH(Suoerstore_sales[[#This Row],[Order Date]])</f>
        <v>8</v>
      </c>
    </row>
    <row r="2844" spans="1:25" x14ac:dyDescent="0.2">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t="str" cm="1">
        <f t="array" ref="V2844">_xlfn.IFS(Suoerstore_sales[[#This Row],[Discount]]&lt;=0.05,"0-5%",Suoerstore_sales[[#This Row],[Discount]]&lt;=0.1,"5-10%",Suoerstore_sales[[#This Row],[Discount]]&lt;=0.2,"10-20%",TRUE,"20%+")</f>
        <v>10-20%</v>
      </c>
      <c r="W2844">
        <f>YEAR(Suoerstore_sales[[#This Row],[Order Date]])</f>
        <v>2017</v>
      </c>
      <c r="X2844" t="str">
        <f>"Q"&amp;ROUNDUP(MONTH(Suoerstore_sales[[#This Row],[Order Date]])/3,0)</f>
        <v>Q1</v>
      </c>
      <c r="Y2844">
        <f>MONTH(Suoerstore_sales[[#This Row],[Order Date]])</f>
        <v>3</v>
      </c>
    </row>
    <row r="2845" spans="1:25" x14ac:dyDescent="0.2">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t="str" cm="1">
        <f t="array" ref="V2845">_xlfn.IFS(Suoerstore_sales[[#This Row],[Discount]]&lt;=0.05,"0-5%",Suoerstore_sales[[#This Row],[Discount]]&lt;=0.1,"5-10%",Suoerstore_sales[[#This Row],[Discount]]&lt;=0.2,"10-20%",TRUE,"20%+")</f>
        <v>10-20%</v>
      </c>
      <c r="W2845">
        <f>YEAR(Suoerstore_sales[[#This Row],[Order Date]])</f>
        <v>2017</v>
      </c>
      <c r="X2845" t="str">
        <f>"Q"&amp;ROUNDUP(MONTH(Suoerstore_sales[[#This Row],[Order Date]])/3,0)</f>
        <v>Q2</v>
      </c>
      <c r="Y2845">
        <f>MONTH(Suoerstore_sales[[#This Row],[Order Date]])</f>
        <v>5</v>
      </c>
    </row>
    <row r="2846" spans="1:25" x14ac:dyDescent="0.2">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t="str" cm="1">
        <f t="array" ref="V2846">_xlfn.IFS(Suoerstore_sales[[#This Row],[Discount]]&lt;=0.05,"0-5%",Suoerstore_sales[[#This Row],[Discount]]&lt;=0.1,"5-10%",Suoerstore_sales[[#This Row],[Discount]]&lt;=0.2,"10-20%",TRUE,"20%+")</f>
        <v>20%+</v>
      </c>
      <c r="W2846">
        <f>YEAR(Suoerstore_sales[[#This Row],[Order Date]])</f>
        <v>2016</v>
      </c>
      <c r="X2846" t="str">
        <f>"Q"&amp;ROUNDUP(MONTH(Suoerstore_sales[[#This Row],[Order Date]])/3,0)</f>
        <v>Q4</v>
      </c>
      <c r="Y2846">
        <f>MONTH(Suoerstore_sales[[#This Row],[Order Date]])</f>
        <v>12</v>
      </c>
    </row>
    <row r="2847" spans="1:25" x14ac:dyDescent="0.2">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t="str" cm="1">
        <f t="array" ref="V2847">_xlfn.IFS(Suoerstore_sales[[#This Row],[Discount]]&lt;=0.05,"0-5%",Suoerstore_sales[[#This Row],[Discount]]&lt;=0.1,"5-10%",Suoerstore_sales[[#This Row],[Discount]]&lt;=0.2,"10-20%",TRUE,"20%+")</f>
        <v>0-5%</v>
      </c>
      <c r="W2847">
        <f>YEAR(Suoerstore_sales[[#This Row],[Order Date]])</f>
        <v>2017</v>
      </c>
      <c r="X2847" t="str">
        <f>"Q"&amp;ROUNDUP(MONTH(Suoerstore_sales[[#This Row],[Order Date]])/3,0)</f>
        <v>Q4</v>
      </c>
      <c r="Y2847">
        <f>MONTH(Suoerstore_sales[[#This Row],[Order Date]])</f>
        <v>11</v>
      </c>
    </row>
    <row r="2848" spans="1:25" x14ac:dyDescent="0.2">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t="str" cm="1">
        <f t="array" ref="V2848">_xlfn.IFS(Suoerstore_sales[[#This Row],[Discount]]&lt;=0.05,"0-5%",Suoerstore_sales[[#This Row],[Discount]]&lt;=0.1,"5-10%",Suoerstore_sales[[#This Row],[Discount]]&lt;=0.2,"10-20%",TRUE,"20%+")</f>
        <v>20%+</v>
      </c>
      <c r="W2848">
        <f>YEAR(Suoerstore_sales[[#This Row],[Order Date]])</f>
        <v>2017</v>
      </c>
      <c r="X2848" t="str">
        <f>"Q"&amp;ROUNDUP(MONTH(Suoerstore_sales[[#This Row],[Order Date]])/3,0)</f>
        <v>Q3</v>
      </c>
      <c r="Y2848">
        <f>MONTH(Suoerstore_sales[[#This Row],[Order Date]])</f>
        <v>9</v>
      </c>
    </row>
    <row r="2849" spans="1:25" x14ac:dyDescent="0.2">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t="str" cm="1">
        <f t="array" ref="V2849">_xlfn.IFS(Suoerstore_sales[[#This Row],[Discount]]&lt;=0.05,"0-5%",Suoerstore_sales[[#This Row],[Discount]]&lt;=0.1,"5-10%",Suoerstore_sales[[#This Row],[Discount]]&lt;=0.2,"10-20%",TRUE,"20%+")</f>
        <v>0-5%</v>
      </c>
      <c r="W2849">
        <f>YEAR(Suoerstore_sales[[#This Row],[Order Date]])</f>
        <v>2017</v>
      </c>
      <c r="X2849" t="str">
        <f>"Q"&amp;ROUNDUP(MONTH(Suoerstore_sales[[#This Row],[Order Date]])/3,0)</f>
        <v>Q2</v>
      </c>
      <c r="Y2849">
        <f>MONTH(Suoerstore_sales[[#This Row],[Order Date]])</f>
        <v>4</v>
      </c>
    </row>
    <row r="2850" spans="1:25" x14ac:dyDescent="0.2">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t="str" cm="1">
        <f t="array" ref="V2850">_xlfn.IFS(Suoerstore_sales[[#This Row],[Discount]]&lt;=0.05,"0-5%",Suoerstore_sales[[#This Row],[Discount]]&lt;=0.1,"5-10%",Suoerstore_sales[[#This Row],[Discount]]&lt;=0.2,"10-20%",TRUE,"20%+")</f>
        <v>0-5%</v>
      </c>
      <c r="W2850">
        <f>YEAR(Suoerstore_sales[[#This Row],[Order Date]])</f>
        <v>2017</v>
      </c>
      <c r="X2850" t="str">
        <f>"Q"&amp;ROUNDUP(MONTH(Suoerstore_sales[[#This Row],[Order Date]])/3,0)</f>
        <v>Q2</v>
      </c>
      <c r="Y2850">
        <f>MONTH(Suoerstore_sales[[#This Row],[Order Date]])</f>
        <v>4</v>
      </c>
    </row>
    <row r="2851" spans="1:25" x14ac:dyDescent="0.2">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t="str" cm="1">
        <f t="array" ref="V2851">_xlfn.IFS(Suoerstore_sales[[#This Row],[Discount]]&lt;=0.05,"0-5%",Suoerstore_sales[[#This Row],[Discount]]&lt;=0.1,"5-10%",Suoerstore_sales[[#This Row],[Discount]]&lt;=0.2,"10-20%",TRUE,"20%+")</f>
        <v>20%+</v>
      </c>
      <c r="W2851">
        <f>YEAR(Suoerstore_sales[[#This Row],[Order Date]])</f>
        <v>2016</v>
      </c>
      <c r="X2851" t="str">
        <f>"Q"&amp;ROUNDUP(MONTH(Suoerstore_sales[[#This Row],[Order Date]])/3,0)</f>
        <v>Q4</v>
      </c>
      <c r="Y2851">
        <f>MONTH(Suoerstore_sales[[#This Row],[Order Date]])</f>
        <v>11</v>
      </c>
    </row>
    <row r="2852" spans="1:25" x14ac:dyDescent="0.2">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t="str" cm="1">
        <f t="array" ref="V2852">_xlfn.IFS(Suoerstore_sales[[#This Row],[Discount]]&lt;=0.05,"0-5%",Suoerstore_sales[[#This Row],[Discount]]&lt;=0.1,"5-10%",Suoerstore_sales[[#This Row],[Discount]]&lt;=0.2,"10-20%",TRUE,"20%+")</f>
        <v>10-20%</v>
      </c>
      <c r="W2852">
        <f>YEAR(Suoerstore_sales[[#This Row],[Order Date]])</f>
        <v>2016</v>
      </c>
      <c r="X2852" t="str">
        <f>"Q"&amp;ROUNDUP(MONTH(Suoerstore_sales[[#This Row],[Order Date]])/3,0)</f>
        <v>Q2</v>
      </c>
      <c r="Y2852">
        <f>MONTH(Suoerstore_sales[[#This Row],[Order Date]])</f>
        <v>6</v>
      </c>
    </row>
    <row r="2853" spans="1:25" x14ac:dyDescent="0.2">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t="str" cm="1">
        <f t="array" ref="V2853">_xlfn.IFS(Suoerstore_sales[[#This Row],[Discount]]&lt;=0.05,"0-5%",Suoerstore_sales[[#This Row],[Discount]]&lt;=0.1,"5-10%",Suoerstore_sales[[#This Row],[Discount]]&lt;=0.2,"10-20%",TRUE,"20%+")</f>
        <v>0-5%</v>
      </c>
      <c r="W2853">
        <f>YEAR(Suoerstore_sales[[#This Row],[Order Date]])</f>
        <v>2017</v>
      </c>
      <c r="X2853" t="str">
        <f>"Q"&amp;ROUNDUP(MONTH(Suoerstore_sales[[#This Row],[Order Date]])/3,0)</f>
        <v>Q4</v>
      </c>
      <c r="Y2853">
        <f>MONTH(Suoerstore_sales[[#This Row],[Order Date]])</f>
        <v>12</v>
      </c>
    </row>
    <row r="2854" spans="1:25" x14ac:dyDescent="0.2">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t="str" cm="1">
        <f t="array" ref="V2854">_xlfn.IFS(Suoerstore_sales[[#This Row],[Discount]]&lt;=0.05,"0-5%",Suoerstore_sales[[#This Row],[Discount]]&lt;=0.1,"5-10%",Suoerstore_sales[[#This Row],[Discount]]&lt;=0.2,"10-20%",TRUE,"20%+")</f>
        <v>0-5%</v>
      </c>
      <c r="W2854">
        <f>YEAR(Suoerstore_sales[[#This Row],[Order Date]])</f>
        <v>2016</v>
      </c>
      <c r="X2854" t="str">
        <f>"Q"&amp;ROUNDUP(MONTH(Suoerstore_sales[[#This Row],[Order Date]])/3,0)</f>
        <v>Q1</v>
      </c>
      <c r="Y2854">
        <f>MONTH(Suoerstore_sales[[#This Row],[Order Date]])</f>
        <v>3</v>
      </c>
    </row>
    <row r="2855" spans="1:25" x14ac:dyDescent="0.2">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t="str" cm="1">
        <f t="array" ref="V2855">_xlfn.IFS(Suoerstore_sales[[#This Row],[Discount]]&lt;=0.05,"0-5%",Suoerstore_sales[[#This Row],[Discount]]&lt;=0.1,"5-10%",Suoerstore_sales[[#This Row],[Discount]]&lt;=0.2,"10-20%",TRUE,"20%+")</f>
        <v>0-5%</v>
      </c>
      <c r="W2855">
        <f>YEAR(Suoerstore_sales[[#This Row],[Order Date]])</f>
        <v>2016</v>
      </c>
      <c r="X2855" t="str">
        <f>"Q"&amp;ROUNDUP(MONTH(Suoerstore_sales[[#This Row],[Order Date]])/3,0)</f>
        <v>Q1</v>
      </c>
      <c r="Y2855">
        <f>MONTH(Suoerstore_sales[[#This Row],[Order Date]])</f>
        <v>3</v>
      </c>
    </row>
    <row r="2856" spans="1:25" x14ac:dyDescent="0.2">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t="str" cm="1">
        <f t="array" ref="V2856">_xlfn.IFS(Suoerstore_sales[[#This Row],[Discount]]&lt;=0.05,"0-5%",Suoerstore_sales[[#This Row],[Discount]]&lt;=0.1,"5-10%",Suoerstore_sales[[#This Row],[Discount]]&lt;=0.2,"10-20%",TRUE,"20%+")</f>
        <v>0-5%</v>
      </c>
      <c r="W2856">
        <f>YEAR(Suoerstore_sales[[#This Row],[Order Date]])</f>
        <v>2017</v>
      </c>
      <c r="X2856" t="str">
        <f>"Q"&amp;ROUNDUP(MONTH(Suoerstore_sales[[#This Row],[Order Date]])/3,0)</f>
        <v>Q3</v>
      </c>
      <c r="Y2856">
        <f>MONTH(Suoerstore_sales[[#This Row],[Order Date]])</f>
        <v>8</v>
      </c>
    </row>
    <row r="2857" spans="1:25" x14ac:dyDescent="0.2">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t="str" cm="1">
        <f t="array" ref="V2857">_xlfn.IFS(Suoerstore_sales[[#This Row],[Discount]]&lt;=0.05,"0-5%",Suoerstore_sales[[#This Row],[Discount]]&lt;=0.1,"5-10%",Suoerstore_sales[[#This Row],[Discount]]&lt;=0.2,"10-20%",TRUE,"20%+")</f>
        <v>0-5%</v>
      </c>
      <c r="W2857">
        <f>YEAR(Suoerstore_sales[[#This Row],[Order Date]])</f>
        <v>2017</v>
      </c>
      <c r="X2857" t="str">
        <f>"Q"&amp;ROUNDUP(MONTH(Suoerstore_sales[[#This Row],[Order Date]])/3,0)</f>
        <v>Q3</v>
      </c>
      <c r="Y2857">
        <f>MONTH(Suoerstore_sales[[#This Row],[Order Date]])</f>
        <v>7</v>
      </c>
    </row>
    <row r="2858" spans="1:25" x14ac:dyDescent="0.2">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t="str" cm="1">
        <f t="array" ref="V2858">_xlfn.IFS(Suoerstore_sales[[#This Row],[Discount]]&lt;=0.05,"0-5%",Suoerstore_sales[[#This Row],[Discount]]&lt;=0.1,"5-10%",Suoerstore_sales[[#This Row],[Discount]]&lt;=0.2,"10-20%",TRUE,"20%+")</f>
        <v>10-20%</v>
      </c>
      <c r="W2858">
        <f>YEAR(Suoerstore_sales[[#This Row],[Order Date]])</f>
        <v>2016</v>
      </c>
      <c r="X2858" t="str">
        <f>"Q"&amp;ROUNDUP(MONTH(Suoerstore_sales[[#This Row],[Order Date]])/3,0)</f>
        <v>Q3</v>
      </c>
      <c r="Y2858">
        <f>MONTH(Suoerstore_sales[[#This Row],[Order Date]])</f>
        <v>8</v>
      </c>
    </row>
    <row r="2859" spans="1:25" x14ac:dyDescent="0.2">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t="str" cm="1">
        <f t="array" ref="V2859">_xlfn.IFS(Suoerstore_sales[[#This Row],[Discount]]&lt;=0.05,"0-5%",Suoerstore_sales[[#This Row],[Discount]]&lt;=0.1,"5-10%",Suoerstore_sales[[#This Row],[Discount]]&lt;=0.2,"10-20%",TRUE,"20%+")</f>
        <v>10-20%</v>
      </c>
      <c r="W2859">
        <f>YEAR(Suoerstore_sales[[#This Row],[Order Date]])</f>
        <v>2016</v>
      </c>
      <c r="X2859" t="str">
        <f>"Q"&amp;ROUNDUP(MONTH(Suoerstore_sales[[#This Row],[Order Date]])/3,0)</f>
        <v>Q3</v>
      </c>
      <c r="Y2859">
        <f>MONTH(Suoerstore_sales[[#This Row],[Order Date]])</f>
        <v>8</v>
      </c>
    </row>
    <row r="2860" spans="1:25" x14ac:dyDescent="0.2">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t="str" cm="1">
        <f t="array" ref="V2860">_xlfn.IFS(Suoerstore_sales[[#This Row],[Discount]]&lt;=0.05,"0-5%",Suoerstore_sales[[#This Row],[Discount]]&lt;=0.1,"5-10%",Suoerstore_sales[[#This Row],[Discount]]&lt;=0.2,"10-20%",TRUE,"20%+")</f>
        <v>0-5%</v>
      </c>
      <c r="W2860">
        <f>YEAR(Suoerstore_sales[[#This Row],[Order Date]])</f>
        <v>2017</v>
      </c>
      <c r="X2860" t="str">
        <f>"Q"&amp;ROUNDUP(MONTH(Suoerstore_sales[[#This Row],[Order Date]])/3,0)</f>
        <v>Q2</v>
      </c>
      <c r="Y2860">
        <f>MONTH(Suoerstore_sales[[#This Row],[Order Date]])</f>
        <v>5</v>
      </c>
    </row>
    <row r="2861" spans="1:25" x14ac:dyDescent="0.2">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t="str" cm="1">
        <f t="array" ref="V2861">_xlfn.IFS(Suoerstore_sales[[#This Row],[Discount]]&lt;=0.05,"0-5%",Suoerstore_sales[[#This Row],[Discount]]&lt;=0.1,"5-10%",Suoerstore_sales[[#This Row],[Discount]]&lt;=0.2,"10-20%",TRUE,"20%+")</f>
        <v>0-5%</v>
      </c>
      <c r="W2861">
        <f>YEAR(Suoerstore_sales[[#This Row],[Order Date]])</f>
        <v>2017</v>
      </c>
      <c r="X2861" t="str">
        <f>"Q"&amp;ROUNDUP(MONTH(Suoerstore_sales[[#This Row],[Order Date]])/3,0)</f>
        <v>Q2</v>
      </c>
      <c r="Y2861">
        <f>MONTH(Suoerstore_sales[[#This Row],[Order Date]])</f>
        <v>5</v>
      </c>
    </row>
    <row r="2862" spans="1:25" x14ac:dyDescent="0.2">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t="str" cm="1">
        <f t="array" ref="V2862">_xlfn.IFS(Suoerstore_sales[[#This Row],[Discount]]&lt;=0.05,"0-5%",Suoerstore_sales[[#This Row],[Discount]]&lt;=0.1,"5-10%",Suoerstore_sales[[#This Row],[Discount]]&lt;=0.2,"10-20%",TRUE,"20%+")</f>
        <v>0-5%</v>
      </c>
      <c r="W2862">
        <f>YEAR(Suoerstore_sales[[#This Row],[Order Date]])</f>
        <v>2017</v>
      </c>
      <c r="X2862" t="str">
        <f>"Q"&amp;ROUNDUP(MONTH(Suoerstore_sales[[#This Row],[Order Date]])/3,0)</f>
        <v>Q2</v>
      </c>
      <c r="Y2862">
        <f>MONTH(Suoerstore_sales[[#This Row],[Order Date]])</f>
        <v>5</v>
      </c>
    </row>
    <row r="2863" spans="1:25" x14ac:dyDescent="0.2">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t="str" cm="1">
        <f t="array" ref="V2863">_xlfn.IFS(Suoerstore_sales[[#This Row],[Discount]]&lt;=0.05,"0-5%",Suoerstore_sales[[#This Row],[Discount]]&lt;=0.1,"5-10%",Suoerstore_sales[[#This Row],[Discount]]&lt;=0.2,"10-20%",TRUE,"20%+")</f>
        <v>0-5%</v>
      </c>
      <c r="W2863">
        <f>YEAR(Suoerstore_sales[[#This Row],[Order Date]])</f>
        <v>2017</v>
      </c>
      <c r="X2863" t="str">
        <f>"Q"&amp;ROUNDUP(MONTH(Suoerstore_sales[[#This Row],[Order Date]])/3,0)</f>
        <v>Q2</v>
      </c>
      <c r="Y2863">
        <f>MONTH(Suoerstore_sales[[#This Row],[Order Date]])</f>
        <v>5</v>
      </c>
    </row>
    <row r="2864" spans="1:25" x14ac:dyDescent="0.2">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t="str" cm="1">
        <f t="array" ref="V2864">_xlfn.IFS(Suoerstore_sales[[#This Row],[Discount]]&lt;=0.05,"0-5%",Suoerstore_sales[[#This Row],[Discount]]&lt;=0.1,"5-10%",Suoerstore_sales[[#This Row],[Discount]]&lt;=0.2,"10-20%",TRUE,"20%+")</f>
        <v>10-20%</v>
      </c>
      <c r="W2864">
        <f>YEAR(Suoerstore_sales[[#This Row],[Order Date]])</f>
        <v>2017</v>
      </c>
      <c r="X2864" t="str">
        <f>"Q"&amp;ROUNDUP(MONTH(Suoerstore_sales[[#This Row],[Order Date]])/3,0)</f>
        <v>Q3</v>
      </c>
      <c r="Y2864">
        <f>MONTH(Suoerstore_sales[[#This Row],[Order Date]])</f>
        <v>8</v>
      </c>
    </row>
    <row r="2865" spans="1:25" x14ac:dyDescent="0.2">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t="str" cm="1">
        <f t="array" ref="V2865">_xlfn.IFS(Suoerstore_sales[[#This Row],[Discount]]&lt;=0.05,"0-5%",Suoerstore_sales[[#This Row],[Discount]]&lt;=0.1,"5-10%",Suoerstore_sales[[#This Row],[Discount]]&lt;=0.2,"10-20%",TRUE,"20%+")</f>
        <v>0-5%</v>
      </c>
      <c r="W2865">
        <f>YEAR(Suoerstore_sales[[#This Row],[Order Date]])</f>
        <v>2017</v>
      </c>
      <c r="X2865" t="str">
        <f>"Q"&amp;ROUNDUP(MONTH(Suoerstore_sales[[#This Row],[Order Date]])/3,0)</f>
        <v>Q3</v>
      </c>
      <c r="Y2865">
        <f>MONTH(Suoerstore_sales[[#This Row],[Order Date]])</f>
        <v>8</v>
      </c>
    </row>
    <row r="2866" spans="1:25" x14ac:dyDescent="0.2">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t="str" cm="1">
        <f t="array" ref="V2866">_xlfn.IFS(Suoerstore_sales[[#This Row],[Discount]]&lt;=0.05,"0-5%",Suoerstore_sales[[#This Row],[Discount]]&lt;=0.1,"5-10%",Suoerstore_sales[[#This Row],[Discount]]&lt;=0.2,"10-20%",TRUE,"20%+")</f>
        <v>0-5%</v>
      </c>
      <c r="W2866">
        <f>YEAR(Suoerstore_sales[[#This Row],[Order Date]])</f>
        <v>2017</v>
      </c>
      <c r="X2866" t="str">
        <f>"Q"&amp;ROUNDUP(MONTH(Suoerstore_sales[[#This Row],[Order Date]])/3,0)</f>
        <v>Q3</v>
      </c>
      <c r="Y2866">
        <f>MONTH(Suoerstore_sales[[#This Row],[Order Date]])</f>
        <v>8</v>
      </c>
    </row>
    <row r="2867" spans="1:25" x14ac:dyDescent="0.2">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t="str" cm="1">
        <f t="array" ref="V2867">_xlfn.IFS(Suoerstore_sales[[#This Row],[Discount]]&lt;=0.05,"0-5%",Suoerstore_sales[[#This Row],[Discount]]&lt;=0.1,"5-10%",Suoerstore_sales[[#This Row],[Discount]]&lt;=0.2,"10-20%",TRUE,"20%+")</f>
        <v>0-5%</v>
      </c>
      <c r="W2867">
        <f>YEAR(Suoerstore_sales[[#This Row],[Order Date]])</f>
        <v>2017</v>
      </c>
      <c r="X2867" t="str">
        <f>"Q"&amp;ROUNDUP(MONTH(Suoerstore_sales[[#This Row],[Order Date]])/3,0)</f>
        <v>Q3</v>
      </c>
      <c r="Y2867">
        <f>MONTH(Suoerstore_sales[[#This Row],[Order Date]])</f>
        <v>8</v>
      </c>
    </row>
    <row r="2868" spans="1:25" x14ac:dyDescent="0.2">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t="str" cm="1">
        <f t="array" ref="V2868">_xlfn.IFS(Suoerstore_sales[[#This Row],[Discount]]&lt;=0.05,"0-5%",Suoerstore_sales[[#This Row],[Discount]]&lt;=0.1,"5-10%",Suoerstore_sales[[#This Row],[Discount]]&lt;=0.2,"10-20%",TRUE,"20%+")</f>
        <v>0-5%</v>
      </c>
      <c r="W2868">
        <f>YEAR(Suoerstore_sales[[#This Row],[Order Date]])</f>
        <v>2017</v>
      </c>
      <c r="X2868" t="str">
        <f>"Q"&amp;ROUNDUP(MONTH(Suoerstore_sales[[#This Row],[Order Date]])/3,0)</f>
        <v>Q3</v>
      </c>
      <c r="Y2868">
        <f>MONTH(Suoerstore_sales[[#This Row],[Order Date]])</f>
        <v>8</v>
      </c>
    </row>
    <row r="2869" spans="1:25" x14ac:dyDescent="0.2">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t="str" cm="1">
        <f t="array" ref="V2869">_xlfn.IFS(Suoerstore_sales[[#This Row],[Discount]]&lt;=0.05,"0-5%",Suoerstore_sales[[#This Row],[Discount]]&lt;=0.1,"5-10%",Suoerstore_sales[[#This Row],[Discount]]&lt;=0.2,"10-20%",TRUE,"20%+")</f>
        <v>10-20%</v>
      </c>
      <c r="W2869">
        <f>YEAR(Suoerstore_sales[[#This Row],[Order Date]])</f>
        <v>2016</v>
      </c>
      <c r="X2869" t="str">
        <f>"Q"&amp;ROUNDUP(MONTH(Suoerstore_sales[[#This Row],[Order Date]])/3,0)</f>
        <v>Q4</v>
      </c>
      <c r="Y2869">
        <f>MONTH(Suoerstore_sales[[#This Row],[Order Date]])</f>
        <v>11</v>
      </c>
    </row>
    <row r="2870" spans="1:25" x14ac:dyDescent="0.2">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t="str" cm="1">
        <f t="array" ref="V2870">_xlfn.IFS(Suoerstore_sales[[#This Row],[Discount]]&lt;=0.05,"0-5%",Suoerstore_sales[[#This Row],[Discount]]&lt;=0.1,"5-10%",Suoerstore_sales[[#This Row],[Discount]]&lt;=0.2,"10-20%",TRUE,"20%+")</f>
        <v>10-20%</v>
      </c>
      <c r="W2870">
        <f>YEAR(Suoerstore_sales[[#This Row],[Order Date]])</f>
        <v>2016</v>
      </c>
      <c r="X2870" t="str">
        <f>"Q"&amp;ROUNDUP(MONTH(Suoerstore_sales[[#This Row],[Order Date]])/3,0)</f>
        <v>Q4</v>
      </c>
      <c r="Y2870">
        <f>MONTH(Suoerstore_sales[[#This Row],[Order Date]])</f>
        <v>11</v>
      </c>
    </row>
    <row r="2871" spans="1:25" x14ac:dyDescent="0.2">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t="str" cm="1">
        <f t="array" ref="V2871">_xlfn.IFS(Suoerstore_sales[[#This Row],[Discount]]&lt;=0.05,"0-5%",Suoerstore_sales[[#This Row],[Discount]]&lt;=0.1,"5-10%",Suoerstore_sales[[#This Row],[Discount]]&lt;=0.2,"10-20%",TRUE,"20%+")</f>
        <v>10-20%</v>
      </c>
      <c r="W2871">
        <f>YEAR(Suoerstore_sales[[#This Row],[Order Date]])</f>
        <v>2017</v>
      </c>
      <c r="X2871" t="str">
        <f>"Q"&amp;ROUNDUP(MONTH(Suoerstore_sales[[#This Row],[Order Date]])/3,0)</f>
        <v>Q2</v>
      </c>
      <c r="Y2871">
        <f>MONTH(Suoerstore_sales[[#This Row],[Order Date]])</f>
        <v>6</v>
      </c>
    </row>
    <row r="2872" spans="1:25" x14ac:dyDescent="0.2">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t="str" cm="1">
        <f t="array" ref="V2872">_xlfn.IFS(Suoerstore_sales[[#This Row],[Discount]]&lt;=0.05,"0-5%",Suoerstore_sales[[#This Row],[Discount]]&lt;=0.1,"5-10%",Suoerstore_sales[[#This Row],[Discount]]&lt;=0.2,"10-20%",TRUE,"20%+")</f>
        <v>10-20%</v>
      </c>
      <c r="W2872">
        <f>YEAR(Suoerstore_sales[[#This Row],[Order Date]])</f>
        <v>2014</v>
      </c>
      <c r="X2872" t="str">
        <f>"Q"&amp;ROUNDUP(MONTH(Suoerstore_sales[[#This Row],[Order Date]])/3,0)</f>
        <v>Q1</v>
      </c>
      <c r="Y2872">
        <f>MONTH(Suoerstore_sales[[#This Row],[Order Date]])</f>
        <v>3</v>
      </c>
    </row>
    <row r="2873" spans="1:25" x14ac:dyDescent="0.2">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t="str" cm="1">
        <f t="array" ref="V2873">_xlfn.IFS(Suoerstore_sales[[#This Row],[Discount]]&lt;=0.05,"0-5%",Suoerstore_sales[[#This Row],[Discount]]&lt;=0.1,"5-10%",Suoerstore_sales[[#This Row],[Discount]]&lt;=0.2,"10-20%",TRUE,"20%+")</f>
        <v>10-20%</v>
      </c>
      <c r="W2873">
        <f>YEAR(Suoerstore_sales[[#This Row],[Order Date]])</f>
        <v>2014</v>
      </c>
      <c r="X2873" t="str">
        <f>"Q"&amp;ROUNDUP(MONTH(Suoerstore_sales[[#This Row],[Order Date]])/3,0)</f>
        <v>Q1</v>
      </c>
      <c r="Y2873">
        <f>MONTH(Suoerstore_sales[[#This Row],[Order Date]])</f>
        <v>3</v>
      </c>
    </row>
    <row r="2874" spans="1:25" x14ac:dyDescent="0.2">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t="str" cm="1">
        <f t="array" ref="V2874">_xlfn.IFS(Suoerstore_sales[[#This Row],[Discount]]&lt;=0.05,"0-5%",Suoerstore_sales[[#This Row],[Discount]]&lt;=0.1,"5-10%",Suoerstore_sales[[#This Row],[Discount]]&lt;=0.2,"10-20%",TRUE,"20%+")</f>
        <v>0-5%</v>
      </c>
      <c r="W2874">
        <f>YEAR(Suoerstore_sales[[#This Row],[Order Date]])</f>
        <v>2017</v>
      </c>
      <c r="X2874" t="str">
        <f>"Q"&amp;ROUNDUP(MONTH(Suoerstore_sales[[#This Row],[Order Date]])/3,0)</f>
        <v>Q2</v>
      </c>
      <c r="Y2874">
        <f>MONTH(Suoerstore_sales[[#This Row],[Order Date]])</f>
        <v>6</v>
      </c>
    </row>
    <row r="2875" spans="1:25" x14ac:dyDescent="0.2">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t="str" cm="1">
        <f t="array" ref="V2875">_xlfn.IFS(Suoerstore_sales[[#This Row],[Discount]]&lt;=0.05,"0-5%",Suoerstore_sales[[#This Row],[Discount]]&lt;=0.1,"5-10%",Suoerstore_sales[[#This Row],[Discount]]&lt;=0.2,"10-20%",TRUE,"20%+")</f>
        <v>0-5%</v>
      </c>
      <c r="W2875">
        <f>YEAR(Suoerstore_sales[[#This Row],[Order Date]])</f>
        <v>2017</v>
      </c>
      <c r="X2875" t="str">
        <f>"Q"&amp;ROUNDUP(MONTH(Suoerstore_sales[[#This Row],[Order Date]])/3,0)</f>
        <v>Q4</v>
      </c>
      <c r="Y2875">
        <f>MONTH(Suoerstore_sales[[#This Row],[Order Date]])</f>
        <v>11</v>
      </c>
    </row>
    <row r="2876" spans="1:25" x14ac:dyDescent="0.2">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t="str" cm="1">
        <f t="array" ref="V2876">_xlfn.IFS(Suoerstore_sales[[#This Row],[Discount]]&lt;=0.05,"0-5%",Suoerstore_sales[[#This Row],[Discount]]&lt;=0.1,"5-10%",Suoerstore_sales[[#This Row],[Discount]]&lt;=0.2,"10-20%",TRUE,"20%+")</f>
        <v>0-5%</v>
      </c>
      <c r="W2876">
        <f>YEAR(Suoerstore_sales[[#This Row],[Order Date]])</f>
        <v>2017</v>
      </c>
      <c r="X2876" t="str">
        <f>"Q"&amp;ROUNDUP(MONTH(Suoerstore_sales[[#This Row],[Order Date]])/3,0)</f>
        <v>Q4</v>
      </c>
      <c r="Y2876">
        <f>MONTH(Suoerstore_sales[[#This Row],[Order Date]])</f>
        <v>12</v>
      </c>
    </row>
    <row r="2877" spans="1:25" x14ac:dyDescent="0.2">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t="str" cm="1">
        <f t="array" ref="V2877">_xlfn.IFS(Suoerstore_sales[[#This Row],[Discount]]&lt;=0.05,"0-5%",Suoerstore_sales[[#This Row],[Discount]]&lt;=0.1,"5-10%",Suoerstore_sales[[#This Row],[Discount]]&lt;=0.2,"10-20%",TRUE,"20%+")</f>
        <v>10-20%</v>
      </c>
      <c r="W2877">
        <f>YEAR(Suoerstore_sales[[#This Row],[Order Date]])</f>
        <v>2016</v>
      </c>
      <c r="X2877" t="str">
        <f>"Q"&amp;ROUNDUP(MONTH(Suoerstore_sales[[#This Row],[Order Date]])/3,0)</f>
        <v>Q1</v>
      </c>
      <c r="Y2877">
        <f>MONTH(Suoerstore_sales[[#This Row],[Order Date]])</f>
        <v>1</v>
      </c>
    </row>
    <row r="2878" spans="1:25" x14ac:dyDescent="0.2">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t="str" cm="1">
        <f t="array" ref="V2878">_xlfn.IFS(Suoerstore_sales[[#This Row],[Discount]]&lt;=0.05,"0-5%",Suoerstore_sales[[#This Row],[Discount]]&lt;=0.1,"5-10%",Suoerstore_sales[[#This Row],[Discount]]&lt;=0.2,"10-20%",TRUE,"20%+")</f>
        <v>10-20%</v>
      </c>
      <c r="W2878">
        <f>YEAR(Suoerstore_sales[[#This Row],[Order Date]])</f>
        <v>2016</v>
      </c>
      <c r="X2878" t="str">
        <f>"Q"&amp;ROUNDUP(MONTH(Suoerstore_sales[[#This Row],[Order Date]])/3,0)</f>
        <v>Q1</v>
      </c>
      <c r="Y2878">
        <f>MONTH(Suoerstore_sales[[#This Row],[Order Date]])</f>
        <v>1</v>
      </c>
    </row>
    <row r="2879" spans="1:25" x14ac:dyDescent="0.2">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t="str" cm="1">
        <f t="array" ref="V2879">_xlfn.IFS(Suoerstore_sales[[#This Row],[Discount]]&lt;=0.05,"0-5%",Suoerstore_sales[[#This Row],[Discount]]&lt;=0.1,"5-10%",Suoerstore_sales[[#This Row],[Discount]]&lt;=0.2,"10-20%",TRUE,"20%+")</f>
        <v>0-5%</v>
      </c>
      <c r="W2879">
        <f>YEAR(Suoerstore_sales[[#This Row],[Order Date]])</f>
        <v>2016</v>
      </c>
      <c r="X2879" t="str">
        <f>"Q"&amp;ROUNDUP(MONTH(Suoerstore_sales[[#This Row],[Order Date]])/3,0)</f>
        <v>Q1</v>
      </c>
      <c r="Y2879">
        <f>MONTH(Suoerstore_sales[[#This Row],[Order Date]])</f>
        <v>1</v>
      </c>
    </row>
    <row r="2880" spans="1:25" x14ac:dyDescent="0.2">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t="str" cm="1">
        <f t="array" ref="V2880">_xlfn.IFS(Suoerstore_sales[[#This Row],[Discount]]&lt;=0.05,"0-5%",Suoerstore_sales[[#This Row],[Discount]]&lt;=0.1,"5-10%",Suoerstore_sales[[#This Row],[Discount]]&lt;=0.2,"10-20%",TRUE,"20%+")</f>
        <v>0-5%</v>
      </c>
      <c r="W2880">
        <f>YEAR(Suoerstore_sales[[#This Row],[Order Date]])</f>
        <v>2016</v>
      </c>
      <c r="X2880" t="str">
        <f>"Q"&amp;ROUNDUP(MONTH(Suoerstore_sales[[#This Row],[Order Date]])/3,0)</f>
        <v>Q1</v>
      </c>
      <c r="Y2880">
        <f>MONTH(Suoerstore_sales[[#This Row],[Order Date]])</f>
        <v>1</v>
      </c>
    </row>
    <row r="2881" spans="1:25" x14ac:dyDescent="0.2">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t="str" cm="1">
        <f t="array" ref="V2881">_xlfn.IFS(Suoerstore_sales[[#This Row],[Discount]]&lt;=0.05,"0-5%",Suoerstore_sales[[#This Row],[Discount]]&lt;=0.1,"5-10%",Suoerstore_sales[[#This Row],[Discount]]&lt;=0.2,"10-20%",TRUE,"20%+")</f>
        <v>0-5%</v>
      </c>
      <c r="W2881">
        <f>YEAR(Suoerstore_sales[[#This Row],[Order Date]])</f>
        <v>2016</v>
      </c>
      <c r="X2881" t="str">
        <f>"Q"&amp;ROUNDUP(MONTH(Suoerstore_sales[[#This Row],[Order Date]])/3,0)</f>
        <v>Q1</v>
      </c>
      <c r="Y2881">
        <f>MONTH(Suoerstore_sales[[#This Row],[Order Date]])</f>
        <v>1</v>
      </c>
    </row>
    <row r="2882" spans="1:25" x14ac:dyDescent="0.2">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t="str" cm="1">
        <f t="array" ref="V2882">_xlfn.IFS(Suoerstore_sales[[#This Row],[Discount]]&lt;=0.05,"0-5%",Suoerstore_sales[[#This Row],[Discount]]&lt;=0.1,"5-10%",Suoerstore_sales[[#This Row],[Discount]]&lt;=0.2,"10-20%",TRUE,"20%+")</f>
        <v>0-5%</v>
      </c>
      <c r="W2882">
        <f>YEAR(Suoerstore_sales[[#This Row],[Order Date]])</f>
        <v>2016</v>
      </c>
      <c r="X2882" t="str">
        <f>"Q"&amp;ROUNDUP(MONTH(Suoerstore_sales[[#This Row],[Order Date]])/3,0)</f>
        <v>Q3</v>
      </c>
      <c r="Y2882">
        <f>MONTH(Suoerstore_sales[[#This Row],[Order Date]])</f>
        <v>9</v>
      </c>
    </row>
    <row r="2883" spans="1:25" x14ac:dyDescent="0.2">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t="str" cm="1">
        <f t="array" ref="V2883">_xlfn.IFS(Suoerstore_sales[[#This Row],[Discount]]&lt;=0.05,"0-5%",Suoerstore_sales[[#This Row],[Discount]]&lt;=0.1,"5-10%",Suoerstore_sales[[#This Row],[Discount]]&lt;=0.2,"10-20%",TRUE,"20%+")</f>
        <v>0-5%</v>
      </c>
      <c r="W2883">
        <f>YEAR(Suoerstore_sales[[#This Row],[Order Date]])</f>
        <v>2016</v>
      </c>
      <c r="X2883" t="str">
        <f>"Q"&amp;ROUNDUP(MONTH(Suoerstore_sales[[#This Row],[Order Date]])/3,0)</f>
        <v>Q3</v>
      </c>
      <c r="Y2883">
        <f>MONTH(Suoerstore_sales[[#This Row],[Order Date]])</f>
        <v>9</v>
      </c>
    </row>
    <row r="2884" spans="1:25" x14ac:dyDescent="0.2">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t="str" cm="1">
        <f t="array" ref="V2884">_xlfn.IFS(Suoerstore_sales[[#This Row],[Discount]]&lt;=0.05,"0-5%",Suoerstore_sales[[#This Row],[Discount]]&lt;=0.1,"5-10%",Suoerstore_sales[[#This Row],[Discount]]&lt;=0.2,"10-20%",TRUE,"20%+")</f>
        <v>20%+</v>
      </c>
      <c r="W2884">
        <f>YEAR(Suoerstore_sales[[#This Row],[Order Date]])</f>
        <v>2014</v>
      </c>
      <c r="X2884" t="str">
        <f>"Q"&amp;ROUNDUP(MONTH(Suoerstore_sales[[#This Row],[Order Date]])/3,0)</f>
        <v>Q1</v>
      </c>
      <c r="Y2884">
        <f>MONTH(Suoerstore_sales[[#This Row],[Order Date]])</f>
        <v>2</v>
      </c>
    </row>
    <row r="2885" spans="1:25" x14ac:dyDescent="0.2">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t="str" cm="1">
        <f t="array" ref="V2885">_xlfn.IFS(Suoerstore_sales[[#This Row],[Discount]]&lt;=0.05,"0-5%",Suoerstore_sales[[#This Row],[Discount]]&lt;=0.1,"5-10%",Suoerstore_sales[[#This Row],[Discount]]&lt;=0.2,"10-20%",TRUE,"20%+")</f>
        <v>0-5%</v>
      </c>
      <c r="W2885">
        <f>YEAR(Suoerstore_sales[[#This Row],[Order Date]])</f>
        <v>2016</v>
      </c>
      <c r="X2885" t="str">
        <f>"Q"&amp;ROUNDUP(MONTH(Suoerstore_sales[[#This Row],[Order Date]])/3,0)</f>
        <v>Q4</v>
      </c>
      <c r="Y2885">
        <f>MONTH(Suoerstore_sales[[#This Row],[Order Date]])</f>
        <v>11</v>
      </c>
    </row>
    <row r="2886" spans="1:25" x14ac:dyDescent="0.2">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t="str" cm="1">
        <f t="array" ref="V2886">_xlfn.IFS(Suoerstore_sales[[#This Row],[Discount]]&lt;=0.05,"0-5%",Suoerstore_sales[[#This Row],[Discount]]&lt;=0.1,"5-10%",Suoerstore_sales[[#This Row],[Discount]]&lt;=0.2,"10-20%",TRUE,"20%+")</f>
        <v>10-20%</v>
      </c>
      <c r="W2886">
        <f>YEAR(Suoerstore_sales[[#This Row],[Order Date]])</f>
        <v>2016</v>
      </c>
      <c r="X2886" t="str">
        <f>"Q"&amp;ROUNDUP(MONTH(Suoerstore_sales[[#This Row],[Order Date]])/3,0)</f>
        <v>Q1</v>
      </c>
      <c r="Y2886">
        <f>MONTH(Suoerstore_sales[[#This Row],[Order Date]])</f>
        <v>1</v>
      </c>
    </row>
    <row r="2887" spans="1:25" x14ac:dyDescent="0.2">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t="str" cm="1">
        <f t="array" ref="V2887">_xlfn.IFS(Suoerstore_sales[[#This Row],[Discount]]&lt;=0.05,"0-5%",Suoerstore_sales[[#This Row],[Discount]]&lt;=0.1,"5-10%",Suoerstore_sales[[#This Row],[Discount]]&lt;=0.2,"10-20%",TRUE,"20%+")</f>
        <v>10-20%</v>
      </c>
      <c r="W2887">
        <f>YEAR(Suoerstore_sales[[#This Row],[Order Date]])</f>
        <v>2016</v>
      </c>
      <c r="X2887" t="str">
        <f>"Q"&amp;ROUNDUP(MONTH(Suoerstore_sales[[#This Row],[Order Date]])/3,0)</f>
        <v>Q4</v>
      </c>
      <c r="Y2887">
        <f>MONTH(Suoerstore_sales[[#This Row],[Order Date]])</f>
        <v>10</v>
      </c>
    </row>
    <row r="2888" spans="1:25" x14ac:dyDescent="0.2">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t="str" cm="1">
        <f t="array" ref="V2888">_xlfn.IFS(Suoerstore_sales[[#This Row],[Discount]]&lt;=0.05,"0-5%",Suoerstore_sales[[#This Row],[Discount]]&lt;=0.1,"5-10%",Suoerstore_sales[[#This Row],[Discount]]&lt;=0.2,"10-20%",TRUE,"20%+")</f>
        <v>0-5%</v>
      </c>
      <c r="W2888">
        <f>YEAR(Suoerstore_sales[[#This Row],[Order Date]])</f>
        <v>2017</v>
      </c>
      <c r="X2888" t="str">
        <f>"Q"&amp;ROUNDUP(MONTH(Suoerstore_sales[[#This Row],[Order Date]])/3,0)</f>
        <v>Q4</v>
      </c>
      <c r="Y2888">
        <f>MONTH(Suoerstore_sales[[#This Row],[Order Date]])</f>
        <v>12</v>
      </c>
    </row>
    <row r="2889" spans="1:25" x14ac:dyDescent="0.2">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t="str" cm="1">
        <f t="array" ref="V2889">_xlfn.IFS(Suoerstore_sales[[#This Row],[Discount]]&lt;=0.05,"0-5%",Suoerstore_sales[[#This Row],[Discount]]&lt;=0.1,"5-10%",Suoerstore_sales[[#This Row],[Discount]]&lt;=0.2,"10-20%",TRUE,"20%+")</f>
        <v>0-5%</v>
      </c>
      <c r="W2889">
        <f>YEAR(Suoerstore_sales[[#This Row],[Order Date]])</f>
        <v>2017</v>
      </c>
      <c r="X2889" t="str">
        <f>"Q"&amp;ROUNDUP(MONTH(Suoerstore_sales[[#This Row],[Order Date]])/3,0)</f>
        <v>Q4</v>
      </c>
      <c r="Y2889">
        <f>MONTH(Suoerstore_sales[[#This Row],[Order Date]])</f>
        <v>12</v>
      </c>
    </row>
    <row r="2890" spans="1:25" x14ac:dyDescent="0.2">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t="str" cm="1">
        <f t="array" ref="V2890">_xlfn.IFS(Suoerstore_sales[[#This Row],[Discount]]&lt;=0.05,"0-5%",Suoerstore_sales[[#This Row],[Discount]]&lt;=0.1,"5-10%",Suoerstore_sales[[#This Row],[Discount]]&lt;=0.2,"10-20%",TRUE,"20%+")</f>
        <v>0-5%</v>
      </c>
      <c r="W2890">
        <f>YEAR(Suoerstore_sales[[#This Row],[Order Date]])</f>
        <v>2017</v>
      </c>
      <c r="X2890" t="str">
        <f>"Q"&amp;ROUNDUP(MONTH(Suoerstore_sales[[#This Row],[Order Date]])/3,0)</f>
        <v>Q4</v>
      </c>
      <c r="Y2890">
        <f>MONTH(Suoerstore_sales[[#This Row],[Order Date]])</f>
        <v>12</v>
      </c>
    </row>
    <row r="2891" spans="1:25" x14ac:dyDescent="0.2">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t="str" cm="1">
        <f t="array" ref="V2891">_xlfn.IFS(Suoerstore_sales[[#This Row],[Discount]]&lt;=0.05,"0-5%",Suoerstore_sales[[#This Row],[Discount]]&lt;=0.1,"5-10%",Suoerstore_sales[[#This Row],[Discount]]&lt;=0.2,"10-20%",TRUE,"20%+")</f>
        <v>0-5%</v>
      </c>
      <c r="W2891">
        <f>YEAR(Suoerstore_sales[[#This Row],[Order Date]])</f>
        <v>2017</v>
      </c>
      <c r="X2891" t="str">
        <f>"Q"&amp;ROUNDUP(MONTH(Suoerstore_sales[[#This Row],[Order Date]])/3,0)</f>
        <v>Q4</v>
      </c>
      <c r="Y2891">
        <f>MONTH(Suoerstore_sales[[#This Row],[Order Date]])</f>
        <v>11</v>
      </c>
    </row>
    <row r="2892" spans="1:25" x14ac:dyDescent="0.2">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t="str" cm="1">
        <f t="array" ref="V2892">_xlfn.IFS(Suoerstore_sales[[#This Row],[Discount]]&lt;=0.05,"0-5%",Suoerstore_sales[[#This Row],[Discount]]&lt;=0.1,"5-10%",Suoerstore_sales[[#This Row],[Discount]]&lt;=0.2,"10-20%",TRUE,"20%+")</f>
        <v>0-5%</v>
      </c>
      <c r="W2892">
        <f>YEAR(Suoerstore_sales[[#This Row],[Order Date]])</f>
        <v>2014</v>
      </c>
      <c r="X2892" t="str">
        <f>"Q"&amp;ROUNDUP(MONTH(Suoerstore_sales[[#This Row],[Order Date]])/3,0)</f>
        <v>Q2</v>
      </c>
      <c r="Y2892">
        <f>MONTH(Suoerstore_sales[[#This Row],[Order Date]])</f>
        <v>4</v>
      </c>
    </row>
    <row r="2893" spans="1:25" x14ac:dyDescent="0.2">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t="str" cm="1">
        <f t="array" ref="V2893">_xlfn.IFS(Suoerstore_sales[[#This Row],[Discount]]&lt;=0.05,"0-5%",Suoerstore_sales[[#This Row],[Discount]]&lt;=0.1,"5-10%",Suoerstore_sales[[#This Row],[Discount]]&lt;=0.2,"10-20%",TRUE,"20%+")</f>
        <v>0-5%</v>
      </c>
      <c r="W2893">
        <f>YEAR(Suoerstore_sales[[#This Row],[Order Date]])</f>
        <v>2014</v>
      </c>
      <c r="X2893" t="str">
        <f>"Q"&amp;ROUNDUP(MONTH(Suoerstore_sales[[#This Row],[Order Date]])/3,0)</f>
        <v>Q2</v>
      </c>
      <c r="Y2893">
        <f>MONTH(Suoerstore_sales[[#This Row],[Order Date]])</f>
        <v>4</v>
      </c>
    </row>
    <row r="2894" spans="1:25" x14ac:dyDescent="0.2">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t="str" cm="1">
        <f t="array" ref="V2894">_xlfn.IFS(Suoerstore_sales[[#This Row],[Discount]]&lt;=0.05,"0-5%",Suoerstore_sales[[#This Row],[Discount]]&lt;=0.1,"5-10%",Suoerstore_sales[[#This Row],[Discount]]&lt;=0.2,"10-20%",TRUE,"20%+")</f>
        <v>0-5%</v>
      </c>
      <c r="W2894">
        <f>YEAR(Suoerstore_sales[[#This Row],[Order Date]])</f>
        <v>2017</v>
      </c>
      <c r="X2894" t="str">
        <f>"Q"&amp;ROUNDUP(MONTH(Suoerstore_sales[[#This Row],[Order Date]])/3,0)</f>
        <v>Q4</v>
      </c>
      <c r="Y2894">
        <f>MONTH(Suoerstore_sales[[#This Row],[Order Date]])</f>
        <v>10</v>
      </c>
    </row>
    <row r="2895" spans="1:25" x14ac:dyDescent="0.2">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t="str" cm="1">
        <f t="array" ref="V2895">_xlfn.IFS(Suoerstore_sales[[#This Row],[Discount]]&lt;=0.05,"0-5%",Suoerstore_sales[[#This Row],[Discount]]&lt;=0.1,"5-10%",Suoerstore_sales[[#This Row],[Discount]]&lt;=0.2,"10-20%",TRUE,"20%+")</f>
        <v>0-5%</v>
      </c>
      <c r="W2895">
        <f>YEAR(Suoerstore_sales[[#This Row],[Order Date]])</f>
        <v>2017</v>
      </c>
      <c r="X2895" t="str">
        <f>"Q"&amp;ROUNDUP(MONTH(Suoerstore_sales[[#This Row],[Order Date]])/3,0)</f>
        <v>Q4</v>
      </c>
      <c r="Y2895">
        <f>MONTH(Suoerstore_sales[[#This Row],[Order Date]])</f>
        <v>10</v>
      </c>
    </row>
    <row r="2896" spans="1:25" x14ac:dyDescent="0.2">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t="str" cm="1">
        <f t="array" ref="V2896">_xlfn.IFS(Suoerstore_sales[[#This Row],[Discount]]&lt;=0.05,"0-5%",Suoerstore_sales[[#This Row],[Discount]]&lt;=0.1,"5-10%",Suoerstore_sales[[#This Row],[Discount]]&lt;=0.2,"10-20%",TRUE,"20%+")</f>
        <v>0-5%</v>
      </c>
      <c r="W2896">
        <f>YEAR(Suoerstore_sales[[#This Row],[Order Date]])</f>
        <v>2017</v>
      </c>
      <c r="X2896" t="str">
        <f>"Q"&amp;ROUNDUP(MONTH(Suoerstore_sales[[#This Row],[Order Date]])/3,0)</f>
        <v>Q4</v>
      </c>
      <c r="Y2896">
        <f>MONTH(Suoerstore_sales[[#This Row],[Order Date]])</f>
        <v>10</v>
      </c>
    </row>
    <row r="2897" spans="1:25" x14ac:dyDescent="0.2">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t="str" cm="1">
        <f t="array" ref="V2897">_xlfn.IFS(Suoerstore_sales[[#This Row],[Discount]]&lt;=0.05,"0-5%",Suoerstore_sales[[#This Row],[Discount]]&lt;=0.1,"5-10%",Suoerstore_sales[[#This Row],[Discount]]&lt;=0.2,"10-20%",TRUE,"20%+")</f>
        <v>0-5%</v>
      </c>
      <c r="W2897">
        <f>YEAR(Suoerstore_sales[[#This Row],[Order Date]])</f>
        <v>2017</v>
      </c>
      <c r="X2897" t="str">
        <f>"Q"&amp;ROUNDUP(MONTH(Suoerstore_sales[[#This Row],[Order Date]])/3,0)</f>
        <v>Q4</v>
      </c>
      <c r="Y2897">
        <f>MONTH(Suoerstore_sales[[#This Row],[Order Date]])</f>
        <v>10</v>
      </c>
    </row>
    <row r="2898" spans="1:25" x14ac:dyDescent="0.2">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t="str" cm="1">
        <f t="array" ref="V2898">_xlfn.IFS(Suoerstore_sales[[#This Row],[Discount]]&lt;=0.05,"0-5%",Suoerstore_sales[[#This Row],[Discount]]&lt;=0.1,"5-10%",Suoerstore_sales[[#This Row],[Discount]]&lt;=0.2,"10-20%",TRUE,"20%+")</f>
        <v>0-5%</v>
      </c>
      <c r="W2898">
        <f>YEAR(Suoerstore_sales[[#This Row],[Order Date]])</f>
        <v>2014</v>
      </c>
      <c r="X2898" t="str">
        <f>"Q"&amp;ROUNDUP(MONTH(Suoerstore_sales[[#This Row],[Order Date]])/3,0)</f>
        <v>Q1</v>
      </c>
      <c r="Y2898">
        <f>MONTH(Suoerstore_sales[[#This Row],[Order Date]])</f>
        <v>3</v>
      </c>
    </row>
    <row r="2899" spans="1:25" x14ac:dyDescent="0.2">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t="str" cm="1">
        <f t="array" ref="V2899">_xlfn.IFS(Suoerstore_sales[[#This Row],[Discount]]&lt;=0.05,"0-5%",Suoerstore_sales[[#This Row],[Discount]]&lt;=0.1,"5-10%",Suoerstore_sales[[#This Row],[Discount]]&lt;=0.2,"10-20%",TRUE,"20%+")</f>
        <v>10-20%</v>
      </c>
      <c r="W2899">
        <f>YEAR(Suoerstore_sales[[#This Row],[Order Date]])</f>
        <v>2016</v>
      </c>
      <c r="X2899" t="str">
        <f>"Q"&amp;ROUNDUP(MONTH(Suoerstore_sales[[#This Row],[Order Date]])/3,0)</f>
        <v>Q1</v>
      </c>
      <c r="Y2899">
        <f>MONTH(Suoerstore_sales[[#This Row],[Order Date]])</f>
        <v>1</v>
      </c>
    </row>
    <row r="2900" spans="1:25" x14ac:dyDescent="0.2">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t="str" cm="1">
        <f t="array" ref="V2900">_xlfn.IFS(Suoerstore_sales[[#This Row],[Discount]]&lt;=0.05,"0-5%",Suoerstore_sales[[#This Row],[Discount]]&lt;=0.1,"5-10%",Suoerstore_sales[[#This Row],[Discount]]&lt;=0.2,"10-20%",TRUE,"20%+")</f>
        <v>20%+</v>
      </c>
      <c r="W2900">
        <f>YEAR(Suoerstore_sales[[#This Row],[Order Date]])</f>
        <v>2015</v>
      </c>
      <c r="X2900" t="str">
        <f>"Q"&amp;ROUNDUP(MONTH(Suoerstore_sales[[#This Row],[Order Date]])/3,0)</f>
        <v>Q2</v>
      </c>
      <c r="Y2900">
        <f>MONTH(Suoerstore_sales[[#This Row],[Order Date]])</f>
        <v>4</v>
      </c>
    </row>
    <row r="2901" spans="1:25" x14ac:dyDescent="0.2">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t="str" cm="1">
        <f t="array" ref="V2901">_xlfn.IFS(Suoerstore_sales[[#This Row],[Discount]]&lt;=0.05,"0-5%",Suoerstore_sales[[#This Row],[Discount]]&lt;=0.1,"5-10%",Suoerstore_sales[[#This Row],[Discount]]&lt;=0.2,"10-20%",TRUE,"20%+")</f>
        <v>10-20%</v>
      </c>
      <c r="W2901">
        <f>YEAR(Suoerstore_sales[[#This Row],[Order Date]])</f>
        <v>2015</v>
      </c>
      <c r="X2901" t="str">
        <f>"Q"&amp;ROUNDUP(MONTH(Suoerstore_sales[[#This Row],[Order Date]])/3,0)</f>
        <v>Q3</v>
      </c>
      <c r="Y2901">
        <f>MONTH(Suoerstore_sales[[#This Row],[Order Date]])</f>
        <v>9</v>
      </c>
    </row>
    <row r="2902" spans="1:25" x14ac:dyDescent="0.2">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t="str" cm="1">
        <f t="array" ref="V2902">_xlfn.IFS(Suoerstore_sales[[#This Row],[Discount]]&lt;=0.05,"0-5%",Suoerstore_sales[[#This Row],[Discount]]&lt;=0.1,"5-10%",Suoerstore_sales[[#This Row],[Discount]]&lt;=0.2,"10-20%",TRUE,"20%+")</f>
        <v>0-5%</v>
      </c>
      <c r="W2902">
        <f>YEAR(Suoerstore_sales[[#This Row],[Order Date]])</f>
        <v>2015</v>
      </c>
      <c r="X2902" t="str">
        <f>"Q"&amp;ROUNDUP(MONTH(Suoerstore_sales[[#This Row],[Order Date]])/3,0)</f>
        <v>Q3</v>
      </c>
      <c r="Y2902">
        <f>MONTH(Suoerstore_sales[[#This Row],[Order Date]])</f>
        <v>9</v>
      </c>
    </row>
    <row r="2903" spans="1:25" x14ac:dyDescent="0.2">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t="str" cm="1">
        <f t="array" ref="V2903">_xlfn.IFS(Suoerstore_sales[[#This Row],[Discount]]&lt;=0.05,"0-5%",Suoerstore_sales[[#This Row],[Discount]]&lt;=0.1,"5-10%",Suoerstore_sales[[#This Row],[Discount]]&lt;=0.2,"10-20%",TRUE,"20%+")</f>
        <v>0-5%</v>
      </c>
      <c r="W2903">
        <f>YEAR(Suoerstore_sales[[#This Row],[Order Date]])</f>
        <v>2017</v>
      </c>
      <c r="X2903" t="str">
        <f>"Q"&amp;ROUNDUP(MONTH(Suoerstore_sales[[#This Row],[Order Date]])/3,0)</f>
        <v>Q3</v>
      </c>
      <c r="Y2903">
        <f>MONTH(Suoerstore_sales[[#This Row],[Order Date]])</f>
        <v>9</v>
      </c>
    </row>
    <row r="2904" spans="1:25" x14ac:dyDescent="0.2">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t="str" cm="1">
        <f t="array" ref="V2904">_xlfn.IFS(Suoerstore_sales[[#This Row],[Discount]]&lt;=0.05,"0-5%",Suoerstore_sales[[#This Row],[Discount]]&lt;=0.1,"5-10%",Suoerstore_sales[[#This Row],[Discount]]&lt;=0.2,"10-20%",TRUE,"20%+")</f>
        <v>10-20%</v>
      </c>
      <c r="W2904">
        <f>YEAR(Suoerstore_sales[[#This Row],[Order Date]])</f>
        <v>2016</v>
      </c>
      <c r="X2904" t="str">
        <f>"Q"&amp;ROUNDUP(MONTH(Suoerstore_sales[[#This Row],[Order Date]])/3,0)</f>
        <v>Q2</v>
      </c>
      <c r="Y2904">
        <f>MONTH(Suoerstore_sales[[#This Row],[Order Date]])</f>
        <v>6</v>
      </c>
    </row>
    <row r="2905" spans="1:25" x14ac:dyDescent="0.2">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t="str" cm="1">
        <f t="array" ref="V2905">_xlfn.IFS(Suoerstore_sales[[#This Row],[Discount]]&lt;=0.05,"0-5%",Suoerstore_sales[[#This Row],[Discount]]&lt;=0.1,"5-10%",Suoerstore_sales[[#This Row],[Discount]]&lt;=0.2,"10-20%",TRUE,"20%+")</f>
        <v>10-20%</v>
      </c>
      <c r="W2905">
        <f>YEAR(Suoerstore_sales[[#This Row],[Order Date]])</f>
        <v>2016</v>
      </c>
      <c r="X2905" t="str">
        <f>"Q"&amp;ROUNDUP(MONTH(Suoerstore_sales[[#This Row],[Order Date]])/3,0)</f>
        <v>Q2</v>
      </c>
      <c r="Y2905">
        <f>MONTH(Suoerstore_sales[[#This Row],[Order Date]])</f>
        <v>6</v>
      </c>
    </row>
    <row r="2906" spans="1:25" x14ac:dyDescent="0.2">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t="str" cm="1">
        <f t="array" ref="V2906">_xlfn.IFS(Suoerstore_sales[[#This Row],[Discount]]&lt;=0.05,"0-5%",Suoerstore_sales[[#This Row],[Discount]]&lt;=0.1,"5-10%",Suoerstore_sales[[#This Row],[Discount]]&lt;=0.2,"10-20%",TRUE,"20%+")</f>
        <v>20%+</v>
      </c>
      <c r="W2906">
        <f>YEAR(Suoerstore_sales[[#This Row],[Order Date]])</f>
        <v>2016</v>
      </c>
      <c r="X2906" t="str">
        <f>"Q"&amp;ROUNDUP(MONTH(Suoerstore_sales[[#This Row],[Order Date]])/3,0)</f>
        <v>Q2</v>
      </c>
      <c r="Y2906">
        <f>MONTH(Suoerstore_sales[[#This Row],[Order Date]])</f>
        <v>6</v>
      </c>
    </row>
    <row r="2907" spans="1:25" x14ac:dyDescent="0.2">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t="str" cm="1">
        <f t="array" ref="V2907">_xlfn.IFS(Suoerstore_sales[[#This Row],[Discount]]&lt;=0.05,"0-5%",Suoerstore_sales[[#This Row],[Discount]]&lt;=0.1,"5-10%",Suoerstore_sales[[#This Row],[Discount]]&lt;=0.2,"10-20%",TRUE,"20%+")</f>
        <v>0-5%</v>
      </c>
      <c r="W2907">
        <f>YEAR(Suoerstore_sales[[#This Row],[Order Date]])</f>
        <v>2014</v>
      </c>
      <c r="X2907" t="str">
        <f>"Q"&amp;ROUNDUP(MONTH(Suoerstore_sales[[#This Row],[Order Date]])/3,0)</f>
        <v>Q3</v>
      </c>
      <c r="Y2907">
        <f>MONTH(Suoerstore_sales[[#This Row],[Order Date]])</f>
        <v>9</v>
      </c>
    </row>
    <row r="2908" spans="1:25" x14ac:dyDescent="0.2">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t="str" cm="1">
        <f t="array" ref="V2908">_xlfn.IFS(Suoerstore_sales[[#This Row],[Discount]]&lt;=0.05,"0-5%",Suoerstore_sales[[#This Row],[Discount]]&lt;=0.1,"5-10%",Suoerstore_sales[[#This Row],[Discount]]&lt;=0.2,"10-20%",TRUE,"20%+")</f>
        <v>0-5%</v>
      </c>
      <c r="W2908">
        <f>YEAR(Suoerstore_sales[[#This Row],[Order Date]])</f>
        <v>2017</v>
      </c>
      <c r="X2908" t="str">
        <f>"Q"&amp;ROUNDUP(MONTH(Suoerstore_sales[[#This Row],[Order Date]])/3,0)</f>
        <v>Q4</v>
      </c>
      <c r="Y2908">
        <f>MONTH(Suoerstore_sales[[#This Row],[Order Date]])</f>
        <v>11</v>
      </c>
    </row>
    <row r="2909" spans="1:25" x14ac:dyDescent="0.2">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t="str" cm="1">
        <f t="array" ref="V2909">_xlfn.IFS(Suoerstore_sales[[#This Row],[Discount]]&lt;=0.05,"0-5%",Suoerstore_sales[[#This Row],[Discount]]&lt;=0.1,"5-10%",Suoerstore_sales[[#This Row],[Discount]]&lt;=0.2,"10-20%",TRUE,"20%+")</f>
        <v>0-5%</v>
      </c>
      <c r="W2909">
        <f>YEAR(Suoerstore_sales[[#This Row],[Order Date]])</f>
        <v>2017</v>
      </c>
      <c r="X2909" t="str">
        <f>"Q"&amp;ROUNDUP(MONTH(Suoerstore_sales[[#This Row],[Order Date]])/3,0)</f>
        <v>Q4</v>
      </c>
      <c r="Y2909">
        <f>MONTH(Suoerstore_sales[[#This Row],[Order Date]])</f>
        <v>11</v>
      </c>
    </row>
    <row r="2910" spans="1:25" x14ac:dyDescent="0.2">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t="str" cm="1">
        <f t="array" ref="V2910">_xlfn.IFS(Suoerstore_sales[[#This Row],[Discount]]&lt;=0.05,"0-5%",Suoerstore_sales[[#This Row],[Discount]]&lt;=0.1,"5-10%",Suoerstore_sales[[#This Row],[Discount]]&lt;=0.2,"10-20%",TRUE,"20%+")</f>
        <v>0-5%</v>
      </c>
      <c r="W2910">
        <f>YEAR(Suoerstore_sales[[#This Row],[Order Date]])</f>
        <v>2017</v>
      </c>
      <c r="X2910" t="str">
        <f>"Q"&amp;ROUNDUP(MONTH(Suoerstore_sales[[#This Row],[Order Date]])/3,0)</f>
        <v>Q4</v>
      </c>
      <c r="Y2910">
        <f>MONTH(Suoerstore_sales[[#This Row],[Order Date]])</f>
        <v>11</v>
      </c>
    </row>
    <row r="2911" spans="1:25" x14ac:dyDescent="0.2">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t="str" cm="1">
        <f t="array" ref="V2911">_xlfn.IFS(Suoerstore_sales[[#This Row],[Discount]]&lt;=0.05,"0-5%",Suoerstore_sales[[#This Row],[Discount]]&lt;=0.1,"5-10%",Suoerstore_sales[[#This Row],[Discount]]&lt;=0.2,"10-20%",TRUE,"20%+")</f>
        <v>0-5%</v>
      </c>
      <c r="W2911">
        <f>YEAR(Suoerstore_sales[[#This Row],[Order Date]])</f>
        <v>2017</v>
      </c>
      <c r="X2911" t="str">
        <f>"Q"&amp;ROUNDUP(MONTH(Suoerstore_sales[[#This Row],[Order Date]])/3,0)</f>
        <v>Q1</v>
      </c>
      <c r="Y2911">
        <f>MONTH(Suoerstore_sales[[#This Row],[Order Date]])</f>
        <v>2</v>
      </c>
    </row>
    <row r="2912" spans="1:25" x14ac:dyDescent="0.2">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t="str" cm="1">
        <f t="array" ref="V2912">_xlfn.IFS(Suoerstore_sales[[#This Row],[Discount]]&lt;=0.05,"0-5%",Suoerstore_sales[[#This Row],[Discount]]&lt;=0.1,"5-10%",Suoerstore_sales[[#This Row],[Discount]]&lt;=0.2,"10-20%",TRUE,"20%+")</f>
        <v>10-20%</v>
      </c>
      <c r="W2912">
        <f>YEAR(Suoerstore_sales[[#This Row],[Order Date]])</f>
        <v>2015</v>
      </c>
      <c r="X2912" t="str">
        <f>"Q"&amp;ROUNDUP(MONTH(Suoerstore_sales[[#This Row],[Order Date]])/3,0)</f>
        <v>Q4</v>
      </c>
      <c r="Y2912">
        <f>MONTH(Suoerstore_sales[[#This Row],[Order Date]])</f>
        <v>11</v>
      </c>
    </row>
    <row r="2913" spans="1:25" x14ac:dyDescent="0.2">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t="str" cm="1">
        <f t="array" ref="V2913">_xlfn.IFS(Suoerstore_sales[[#This Row],[Discount]]&lt;=0.05,"0-5%",Suoerstore_sales[[#This Row],[Discount]]&lt;=0.1,"5-10%",Suoerstore_sales[[#This Row],[Discount]]&lt;=0.2,"10-20%",TRUE,"20%+")</f>
        <v>0-5%</v>
      </c>
      <c r="W2913">
        <f>YEAR(Suoerstore_sales[[#This Row],[Order Date]])</f>
        <v>2014</v>
      </c>
      <c r="X2913" t="str">
        <f>"Q"&amp;ROUNDUP(MONTH(Suoerstore_sales[[#This Row],[Order Date]])/3,0)</f>
        <v>Q2</v>
      </c>
      <c r="Y2913">
        <f>MONTH(Suoerstore_sales[[#This Row],[Order Date]])</f>
        <v>6</v>
      </c>
    </row>
    <row r="2914" spans="1:25" x14ac:dyDescent="0.2">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t="str" cm="1">
        <f t="array" ref="V2914">_xlfn.IFS(Suoerstore_sales[[#This Row],[Discount]]&lt;=0.05,"0-5%",Suoerstore_sales[[#This Row],[Discount]]&lt;=0.1,"5-10%",Suoerstore_sales[[#This Row],[Discount]]&lt;=0.2,"10-20%",TRUE,"20%+")</f>
        <v>0-5%</v>
      </c>
      <c r="W2914">
        <f>YEAR(Suoerstore_sales[[#This Row],[Order Date]])</f>
        <v>2014</v>
      </c>
      <c r="X2914" t="str">
        <f>"Q"&amp;ROUNDUP(MONTH(Suoerstore_sales[[#This Row],[Order Date]])/3,0)</f>
        <v>Q2</v>
      </c>
      <c r="Y2914">
        <f>MONTH(Suoerstore_sales[[#This Row],[Order Date]])</f>
        <v>6</v>
      </c>
    </row>
    <row r="2915" spans="1:25" x14ac:dyDescent="0.2">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t="str" cm="1">
        <f t="array" ref="V2915">_xlfn.IFS(Suoerstore_sales[[#This Row],[Discount]]&lt;=0.05,"0-5%",Suoerstore_sales[[#This Row],[Discount]]&lt;=0.1,"5-10%",Suoerstore_sales[[#This Row],[Discount]]&lt;=0.2,"10-20%",TRUE,"20%+")</f>
        <v>10-20%</v>
      </c>
      <c r="W2915">
        <f>YEAR(Suoerstore_sales[[#This Row],[Order Date]])</f>
        <v>2014</v>
      </c>
      <c r="X2915" t="str">
        <f>"Q"&amp;ROUNDUP(MONTH(Suoerstore_sales[[#This Row],[Order Date]])/3,0)</f>
        <v>Q2</v>
      </c>
      <c r="Y2915">
        <f>MONTH(Suoerstore_sales[[#This Row],[Order Date]])</f>
        <v>6</v>
      </c>
    </row>
    <row r="2916" spans="1:25" x14ac:dyDescent="0.2">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t="str" cm="1">
        <f t="array" ref="V2916">_xlfn.IFS(Suoerstore_sales[[#This Row],[Discount]]&lt;=0.05,"0-5%",Suoerstore_sales[[#This Row],[Discount]]&lt;=0.1,"5-10%",Suoerstore_sales[[#This Row],[Discount]]&lt;=0.2,"10-20%",TRUE,"20%+")</f>
        <v>0-5%</v>
      </c>
      <c r="W2916">
        <f>YEAR(Suoerstore_sales[[#This Row],[Order Date]])</f>
        <v>2015</v>
      </c>
      <c r="X2916" t="str">
        <f>"Q"&amp;ROUNDUP(MONTH(Suoerstore_sales[[#This Row],[Order Date]])/3,0)</f>
        <v>Q4</v>
      </c>
      <c r="Y2916">
        <f>MONTH(Suoerstore_sales[[#This Row],[Order Date]])</f>
        <v>10</v>
      </c>
    </row>
    <row r="2917" spans="1:25" x14ac:dyDescent="0.2">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t="str" cm="1">
        <f t="array" ref="V2917">_xlfn.IFS(Suoerstore_sales[[#This Row],[Discount]]&lt;=0.05,"0-5%",Suoerstore_sales[[#This Row],[Discount]]&lt;=0.1,"5-10%",Suoerstore_sales[[#This Row],[Discount]]&lt;=0.2,"10-20%",TRUE,"20%+")</f>
        <v>0-5%</v>
      </c>
      <c r="W2917">
        <f>YEAR(Suoerstore_sales[[#This Row],[Order Date]])</f>
        <v>2015</v>
      </c>
      <c r="X2917" t="str">
        <f>"Q"&amp;ROUNDUP(MONTH(Suoerstore_sales[[#This Row],[Order Date]])/3,0)</f>
        <v>Q4</v>
      </c>
      <c r="Y2917">
        <f>MONTH(Suoerstore_sales[[#This Row],[Order Date]])</f>
        <v>10</v>
      </c>
    </row>
    <row r="2918" spans="1:25" x14ac:dyDescent="0.2">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t="str" cm="1">
        <f t="array" ref="V2918">_xlfn.IFS(Suoerstore_sales[[#This Row],[Discount]]&lt;=0.05,"0-5%",Suoerstore_sales[[#This Row],[Discount]]&lt;=0.1,"5-10%",Suoerstore_sales[[#This Row],[Discount]]&lt;=0.2,"10-20%",TRUE,"20%+")</f>
        <v>0-5%</v>
      </c>
      <c r="W2918">
        <f>YEAR(Suoerstore_sales[[#This Row],[Order Date]])</f>
        <v>2015</v>
      </c>
      <c r="X2918" t="str">
        <f>"Q"&amp;ROUNDUP(MONTH(Suoerstore_sales[[#This Row],[Order Date]])/3,0)</f>
        <v>Q4</v>
      </c>
      <c r="Y2918">
        <f>MONTH(Suoerstore_sales[[#This Row],[Order Date]])</f>
        <v>10</v>
      </c>
    </row>
    <row r="2919" spans="1:25" x14ac:dyDescent="0.2">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t="str" cm="1">
        <f t="array" ref="V2919">_xlfn.IFS(Suoerstore_sales[[#This Row],[Discount]]&lt;=0.05,"0-5%",Suoerstore_sales[[#This Row],[Discount]]&lt;=0.1,"5-10%",Suoerstore_sales[[#This Row],[Discount]]&lt;=0.2,"10-20%",TRUE,"20%+")</f>
        <v>10-20%</v>
      </c>
      <c r="W2919">
        <f>YEAR(Suoerstore_sales[[#This Row],[Order Date]])</f>
        <v>2017</v>
      </c>
      <c r="X2919" t="str">
        <f>"Q"&amp;ROUNDUP(MONTH(Suoerstore_sales[[#This Row],[Order Date]])/3,0)</f>
        <v>Q3</v>
      </c>
      <c r="Y2919">
        <f>MONTH(Suoerstore_sales[[#This Row],[Order Date]])</f>
        <v>8</v>
      </c>
    </row>
    <row r="2920" spans="1:25" x14ac:dyDescent="0.2">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t="str" cm="1">
        <f t="array" ref="V2920">_xlfn.IFS(Suoerstore_sales[[#This Row],[Discount]]&lt;=0.05,"0-5%",Suoerstore_sales[[#This Row],[Discount]]&lt;=0.1,"5-10%",Suoerstore_sales[[#This Row],[Discount]]&lt;=0.2,"10-20%",TRUE,"20%+")</f>
        <v>10-20%</v>
      </c>
      <c r="W2920">
        <f>YEAR(Suoerstore_sales[[#This Row],[Order Date]])</f>
        <v>2016</v>
      </c>
      <c r="X2920" t="str">
        <f>"Q"&amp;ROUNDUP(MONTH(Suoerstore_sales[[#This Row],[Order Date]])/3,0)</f>
        <v>Q4</v>
      </c>
      <c r="Y2920">
        <f>MONTH(Suoerstore_sales[[#This Row],[Order Date]])</f>
        <v>11</v>
      </c>
    </row>
    <row r="2921" spans="1:25" x14ac:dyDescent="0.2">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t="str" cm="1">
        <f t="array" ref="V2921">_xlfn.IFS(Suoerstore_sales[[#This Row],[Discount]]&lt;=0.05,"0-5%",Suoerstore_sales[[#This Row],[Discount]]&lt;=0.1,"5-10%",Suoerstore_sales[[#This Row],[Discount]]&lt;=0.2,"10-20%",TRUE,"20%+")</f>
        <v>10-20%</v>
      </c>
      <c r="W2921">
        <f>YEAR(Suoerstore_sales[[#This Row],[Order Date]])</f>
        <v>2016</v>
      </c>
      <c r="X2921" t="str">
        <f>"Q"&amp;ROUNDUP(MONTH(Suoerstore_sales[[#This Row],[Order Date]])/3,0)</f>
        <v>Q4</v>
      </c>
      <c r="Y2921">
        <f>MONTH(Suoerstore_sales[[#This Row],[Order Date]])</f>
        <v>11</v>
      </c>
    </row>
    <row r="2922" spans="1:25" x14ac:dyDescent="0.2">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t="str" cm="1">
        <f t="array" ref="V2922">_xlfn.IFS(Suoerstore_sales[[#This Row],[Discount]]&lt;=0.05,"0-5%",Suoerstore_sales[[#This Row],[Discount]]&lt;=0.1,"5-10%",Suoerstore_sales[[#This Row],[Discount]]&lt;=0.2,"10-20%",TRUE,"20%+")</f>
        <v>10-20%</v>
      </c>
      <c r="W2922">
        <f>YEAR(Suoerstore_sales[[#This Row],[Order Date]])</f>
        <v>2016</v>
      </c>
      <c r="X2922" t="str">
        <f>"Q"&amp;ROUNDUP(MONTH(Suoerstore_sales[[#This Row],[Order Date]])/3,0)</f>
        <v>Q4</v>
      </c>
      <c r="Y2922">
        <f>MONTH(Suoerstore_sales[[#This Row],[Order Date]])</f>
        <v>11</v>
      </c>
    </row>
    <row r="2923" spans="1:25" x14ac:dyDescent="0.2">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t="str" cm="1">
        <f t="array" ref="V2923">_xlfn.IFS(Suoerstore_sales[[#This Row],[Discount]]&lt;=0.05,"0-5%",Suoerstore_sales[[#This Row],[Discount]]&lt;=0.1,"5-10%",Suoerstore_sales[[#This Row],[Discount]]&lt;=0.2,"10-20%",TRUE,"20%+")</f>
        <v>0-5%</v>
      </c>
      <c r="W2923">
        <f>YEAR(Suoerstore_sales[[#This Row],[Order Date]])</f>
        <v>2017</v>
      </c>
      <c r="X2923" t="str">
        <f>"Q"&amp;ROUNDUP(MONTH(Suoerstore_sales[[#This Row],[Order Date]])/3,0)</f>
        <v>Q1</v>
      </c>
      <c r="Y2923">
        <f>MONTH(Suoerstore_sales[[#This Row],[Order Date]])</f>
        <v>1</v>
      </c>
    </row>
    <row r="2924" spans="1:25" x14ac:dyDescent="0.2">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t="str" cm="1">
        <f t="array" ref="V2924">_xlfn.IFS(Suoerstore_sales[[#This Row],[Discount]]&lt;=0.05,"0-5%",Suoerstore_sales[[#This Row],[Discount]]&lt;=0.1,"5-10%",Suoerstore_sales[[#This Row],[Discount]]&lt;=0.2,"10-20%",TRUE,"20%+")</f>
        <v>20%+</v>
      </c>
      <c r="W2924">
        <f>YEAR(Suoerstore_sales[[#This Row],[Order Date]])</f>
        <v>2015</v>
      </c>
      <c r="X2924" t="str">
        <f>"Q"&amp;ROUNDUP(MONTH(Suoerstore_sales[[#This Row],[Order Date]])/3,0)</f>
        <v>Q4</v>
      </c>
      <c r="Y2924">
        <f>MONTH(Suoerstore_sales[[#This Row],[Order Date]])</f>
        <v>11</v>
      </c>
    </row>
    <row r="2925" spans="1:25" x14ac:dyDescent="0.2">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t="str" cm="1">
        <f t="array" ref="V2925">_xlfn.IFS(Suoerstore_sales[[#This Row],[Discount]]&lt;=0.05,"0-5%",Suoerstore_sales[[#This Row],[Discount]]&lt;=0.1,"5-10%",Suoerstore_sales[[#This Row],[Discount]]&lt;=0.2,"10-20%",TRUE,"20%+")</f>
        <v>0-5%</v>
      </c>
      <c r="W2925">
        <f>YEAR(Suoerstore_sales[[#This Row],[Order Date]])</f>
        <v>2014</v>
      </c>
      <c r="X2925" t="str">
        <f>"Q"&amp;ROUNDUP(MONTH(Suoerstore_sales[[#This Row],[Order Date]])/3,0)</f>
        <v>Q2</v>
      </c>
      <c r="Y2925">
        <f>MONTH(Suoerstore_sales[[#This Row],[Order Date]])</f>
        <v>6</v>
      </c>
    </row>
    <row r="2926" spans="1:25" x14ac:dyDescent="0.2">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t="str" cm="1">
        <f t="array" ref="V2926">_xlfn.IFS(Suoerstore_sales[[#This Row],[Discount]]&lt;=0.05,"0-5%",Suoerstore_sales[[#This Row],[Discount]]&lt;=0.1,"5-10%",Suoerstore_sales[[#This Row],[Discount]]&lt;=0.2,"10-20%",TRUE,"20%+")</f>
        <v>0-5%</v>
      </c>
      <c r="W2926">
        <f>YEAR(Suoerstore_sales[[#This Row],[Order Date]])</f>
        <v>2014</v>
      </c>
      <c r="X2926" t="str">
        <f>"Q"&amp;ROUNDUP(MONTH(Suoerstore_sales[[#This Row],[Order Date]])/3,0)</f>
        <v>Q3</v>
      </c>
      <c r="Y2926">
        <f>MONTH(Suoerstore_sales[[#This Row],[Order Date]])</f>
        <v>9</v>
      </c>
    </row>
    <row r="2927" spans="1:25" x14ac:dyDescent="0.2">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t="str" cm="1">
        <f t="array" ref="V2927">_xlfn.IFS(Suoerstore_sales[[#This Row],[Discount]]&lt;=0.05,"0-5%",Suoerstore_sales[[#This Row],[Discount]]&lt;=0.1,"5-10%",Suoerstore_sales[[#This Row],[Discount]]&lt;=0.2,"10-20%",TRUE,"20%+")</f>
        <v>0-5%</v>
      </c>
      <c r="W2927">
        <f>YEAR(Suoerstore_sales[[#This Row],[Order Date]])</f>
        <v>2014</v>
      </c>
      <c r="X2927" t="str">
        <f>"Q"&amp;ROUNDUP(MONTH(Suoerstore_sales[[#This Row],[Order Date]])/3,0)</f>
        <v>Q3</v>
      </c>
      <c r="Y2927">
        <f>MONTH(Suoerstore_sales[[#This Row],[Order Date]])</f>
        <v>9</v>
      </c>
    </row>
    <row r="2928" spans="1:25" x14ac:dyDescent="0.2">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t="str" cm="1">
        <f t="array" ref="V2928">_xlfn.IFS(Suoerstore_sales[[#This Row],[Discount]]&lt;=0.05,"0-5%",Suoerstore_sales[[#This Row],[Discount]]&lt;=0.1,"5-10%",Suoerstore_sales[[#This Row],[Discount]]&lt;=0.2,"10-20%",TRUE,"20%+")</f>
        <v>0-5%</v>
      </c>
      <c r="W2928">
        <f>YEAR(Suoerstore_sales[[#This Row],[Order Date]])</f>
        <v>2017</v>
      </c>
      <c r="X2928" t="str">
        <f>"Q"&amp;ROUNDUP(MONTH(Suoerstore_sales[[#This Row],[Order Date]])/3,0)</f>
        <v>Q3</v>
      </c>
      <c r="Y2928">
        <f>MONTH(Suoerstore_sales[[#This Row],[Order Date]])</f>
        <v>7</v>
      </c>
    </row>
    <row r="2929" spans="1:25" x14ac:dyDescent="0.2">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t="str" cm="1">
        <f t="array" ref="V2929">_xlfn.IFS(Suoerstore_sales[[#This Row],[Discount]]&lt;=0.05,"0-5%",Suoerstore_sales[[#This Row],[Discount]]&lt;=0.1,"5-10%",Suoerstore_sales[[#This Row],[Discount]]&lt;=0.2,"10-20%",TRUE,"20%+")</f>
        <v>0-5%</v>
      </c>
      <c r="W2929">
        <f>YEAR(Suoerstore_sales[[#This Row],[Order Date]])</f>
        <v>2017</v>
      </c>
      <c r="X2929" t="str">
        <f>"Q"&amp;ROUNDUP(MONTH(Suoerstore_sales[[#This Row],[Order Date]])/3,0)</f>
        <v>Q2</v>
      </c>
      <c r="Y2929">
        <f>MONTH(Suoerstore_sales[[#This Row],[Order Date]])</f>
        <v>6</v>
      </c>
    </row>
    <row r="2930" spans="1:25" x14ac:dyDescent="0.2">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t="str" cm="1">
        <f t="array" ref="V2930">_xlfn.IFS(Suoerstore_sales[[#This Row],[Discount]]&lt;=0.05,"0-5%",Suoerstore_sales[[#This Row],[Discount]]&lt;=0.1,"5-10%",Suoerstore_sales[[#This Row],[Discount]]&lt;=0.2,"10-20%",TRUE,"20%+")</f>
        <v>20%+</v>
      </c>
      <c r="W2930">
        <f>YEAR(Suoerstore_sales[[#This Row],[Order Date]])</f>
        <v>2017</v>
      </c>
      <c r="X2930" t="str">
        <f>"Q"&amp;ROUNDUP(MONTH(Suoerstore_sales[[#This Row],[Order Date]])/3,0)</f>
        <v>Q4</v>
      </c>
      <c r="Y2930">
        <f>MONTH(Suoerstore_sales[[#This Row],[Order Date]])</f>
        <v>10</v>
      </c>
    </row>
    <row r="2931" spans="1:25" x14ac:dyDescent="0.2">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t="str" cm="1">
        <f t="array" ref="V2931">_xlfn.IFS(Suoerstore_sales[[#This Row],[Discount]]&lt;=0.05,"0-5%",Suoerstore_sales[[#This Row],[Discount]]&lt;=0.1,"5-10%",Suoerstore_sales[[#This Row],[Discount]]&lt;=0.2,"10-20%",TRUE,"20%+")</f>
        <v>0-5%</v>
      </c>
      <c r="W2931">
        <f>YEAR(Suoerstore_sales[[#This Row],[Order Date]])</f>
        <v>2017</v>
      </c>
      <c r="X2931" t="str">
        <f>"Q"&amp;ROUNDUP(MONTH(Suoerstore_sales[[#This Row],[Order Date]])/3,0)</f>
        <v>Q4</v>
      </c>
      <c r="Y2931">
        <f>MONTH(Suoerstore_sales[[#This Row],[Order Date]])</f>
        <v>11</v>
      </c>
    </row>
    <row r="2932" spans="1:25" x14ac:dyDescent="0.2">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t="str" cm="1">
        <f t="array" ref="V2932">_xlfn.IFS(Suoerstore_sales[[#This Row],[Discount]]&lt;=0.05,"0-5%",Suoerstore_sales[[#This Row],[Discount]]&lt;=0.1,"5-10%",Suoerstore_sales[[#This Row],[Discount]]&lt;=0.2,"10-20%",TRUE,"20%+")</f>
        <v>10-20%</v>
      </c>
      <c r="W2932">
        <f>YEAR(Suoerstore_sales[[#This Row],[Order Date]])</f>
        <v>2015</v>
      </c>
      <c r="X2932" t="str">
        <f>"Q"&amp;ROUNDUP(MONTH(Suoerstore_sales[[#This Row],[Order Date]])/3,0)</f>
        <v>Q3</v>
      </c>
      <c r="Y2932">
        <f>MONTH(Suoerstore_sales[[#This Row],[Order Date]])</f>
        <v>8</v>
      </c>
    </row>
    <row r="2933" spans="1:25" x14ac:dyDescent="0.2">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t="str" cm="1">
        <f t="array" ref="V2933">_xlfn.IFS(Suoerstore_sales[[#This Row],[Discount]]&lt;=0.05,"0-5%",Suoerstore_sales[[#This Row],[Discount]]&lt;=0.1,"5-10%",Suoerstore_sales[[#This Row],[Discount]]&lt;=0.2,"10-20%",TRUE,"20%+")</f>
        <v>10-20%</v>
      </c>
      <c r="W2933">
        <f>YEAR(Suoerstore_sales[[#This Row],[Order Date]])</f>
        <v>2015</v>
      </c>
      <c r="X2933" t="str">
        <f>"Q"&amp;ROUNDUP(MONTH(Suoerstore_sales[[#This Row],[Order Date]])/3,0)</f>
        <v>Q3</v>
      </c>
      <c r="Y2933">
        <f>MONTH(Suoerstore_sales[[#This Row],[Order Date]])</f>
        <v>8</v>
      </c>
    </row>
    <row r="2934" spans="1:25" x14ac:dyDescent="0.2">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t="str" cm="1">
        <f t="array" ref="V2934">_xlfn.IFS(Suoerstore_sales[[#This Row],[Discount]]&lt;=0.05,"0-5%",Suoerstore_sales[[#This Row],[Discount]]&lt;=0.1,"5-10%",Suoerstore_sales[[#This Row],[Discount]]&lt;=0.2,"10-20%",TRUE,"20%+")</f>
        <v>10-20%</v>
      </c>
      <c r="W2934">
        <f>YEAR(Suoerstore_sales[[#This Row],[Order Date]])</f>
        <v>2015</v>
      </c>
      <c r="X2934" t="str">
        <f>"Q"&amp;ROUNDUP(MONTH(Suoerstore_sales[[#This Row],[Order Date]])/3,0)</f>
        <v>Q3</v>
      </c>
      <c r="Y2934">
        <f>MONTH(Suoerstore_sales[[#This Row],[Order Date]])</f>
        <v>8</v>
      </c>
    </row>
    <row r="2935" spans="1:25" x14ac:dyDescent="0.2">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t="str" cm="1">
        <f t="array" ref="V2935">_xlfn.IFS(Suoerstore_sales[[#This Row],[Discount]]&lt;=0.05,"0-5%",Suoerstore_sales[[#This Row],[Discount]]&lt;=0.1,"5-10%",Suoerstore_sales[[#This Row],[Discount]]&lt;=0.2,"10-20%",TRUE,"20%+")</f>
        <v>10-20%</v>
      </c>
      <c r="W2935">
        <f>YEAR(Suoerstore_sales[[#This Row],[Order Date]])</f>
        <v>2016</v>
      </c>
      <c r="X2935" t="str">
        <f>"Q"&amp;ROUNDUP(MONTH(Suoerstore_sales[[#This Row],[Order Date]])/3,0)</f>
        <v>Q4</v>
      </c>
      <c r="Y2935">
        <f>MONTH(Suoerstore_sales[[#This Row],[Order Date]])</f>
        <v>12</v>
      </c>
    </row>
    <row r="2936" spans="1:25" x14ac:dyDescent="0.2">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t="str" cm="1">
        <f t="array" ref="V2936">_xlfn.IFS(Suoerstore_sales[[#This Row],[Discount]]&lt;=0.05,"0-5%",Suoerstore_sales[[#This Row],[Discount]]&lt;=0.1,"5-10%",Suoerstore_sales[[#This Row],[Discount]]&lt;=0.2,"10-20%",TRUE,"20%+")</f>
        <v>10-20%</v>
      </c>
      <c r="W2936">
        <f>YEAR(Suoerstore_sales[[#This Row],[Order Date]])</f>
        <v>2016</v>
      </c>
      <c r="X2936" t="str">
        <f>"Q"&amp;ROUNDUP(MONTH(Suoerstore_sales[[#This Row],[Order Date]])/3,0)</f>
        <v>Q4</v>
      </c>
      <c r="Y2936">
        <f>MONTH(Suoerstore_sales[[#This Row],[Order Date]])</f>
        <v>12</v>
      </c>
    </row>
    <row r="2937" spans="1:25" x14ac:dyDescent="0.2">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t="str" cm="1">
        <f t="array" ref="V2937">_xlfn.IFS(Suoerstore_sales[[#This Row],[Discount]]&lt;=0.05,"0-5%",Suoerstore_sales[[#This Row],[Discount]]&lt;=0.1,"5-10%",Suoerstore_sales[[#This Row],[Discount]]&lt;=0.2,"10-20%",TRUE,"20%+")</f>
        <v>0-5%</v>
      </c>
      <c r="W2937">
        <f>YEAR(Suoerstore_sales[[#This Row],[Order Date]])</f>
        <v>2016</v>
      </c>
      <c r="X2937" t="str">
        <f>"Q"&amp;ROUNDUP(MONTH(Suoerstore_sales[[#This Row],[Order Date]])/3,0)</f>
        <v>Q4</v>
      </c>
      <c r="Y2937">
        <f>MONTH(Suoerstore_sales[[#This Row],[Order Date]])</f>
        <v>12</v>
      </c>
    </row>
    <row r="2938" spans="1:25" x14ac:dyDescent="0.2">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t="str" cm="1">
        <f t="array" ref="V2938">_xlfn.IFS(Suoerstore_sales[[#This Row],[Discount]]&lt;=0.05,"0-5%",Suoerstore_sales[[#This Row],[Discount]]&lt;=0.1,"5-10%",Suoerstore_sales[[#This Row],[Discount]]&lt;=0.2,"10-20%",TRUE,"20%+")</f>
        <v>10-20%</v>
      </c>
      <c r="W2938">
        <f>YEAR(Suoerstore_sales[[#This Row],[Order Date]])</f>
        <v>2016</v>
      </c>
      <c r="X2938" t="str">
        <f>"Q"&amp;ROUNDUP(MONTH(Suoerstore_sales[[#This Row],[Order Date]])/3,0)</f>
        <v>Q4</v>
      </c>
      <c r="Y2938">
        <f>MONTH(Suoerstore_sales[[#This Row],[Order Date]])</f>
        <v>12</v>
      </c>
    </row>
    <row r="2939" spans="1:25" x14ac:dyDescent="0.2">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t="str" cm="1">
        <f t="array" ref="V2939">_xlfn.IFS(Suoerstore_sales[[#This Row],[Discount]]&lt;=0.05,"0-5%",Suoerstore_sales[[#This Row],[Discount]]&lt;=0.1,"5-10%",Suoerstore_sales[[#This Row],[Discount]]&lt;=0.2,"10-20%",TRUE,"20%+")</f>
        <v>0-5%</v>
      </c>
      <c r="W2939">
        <f>YEAR(Suoerstore_sales[[#This Row],[Order Date]])</f>
        <v>2016</v>
      </c>
      <c r="X2939" t="str">
        <f>"Q"&amp;ROUNDUP(MONTH(Suoerstore_sales[[#This Row],[Order Date]])/3,0)</f>
        <v>Q4</v>
      </c>
      <c r="Y2939">
        <f>MONTH(Suoerstore_sales[[#This Row],[Order Date]])</f>
        <v>12</v>
      </c>
    </row>
    <row r="2940" spans="1:25" x14ac:dyDescent="0.2">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t="str" cm="1">
        <f t="array" ref="V2940">_xlfn.IFS(Suoerstore_sales[[#This Row],[Discount]]&lt;=0.05,"0-5%",Suoerstore_sales[[#This Row],[Discount]]&lt;=0.1,"5-10%",Suoerstore_sales[[#This Row],[Discount]]&lt;=0.2,"10-20%",TRUE,"20%+")</f>
        <v>0-5%</v>
      </c>
      <c r="W2940">
        <f>YEAR(Suoerstore_sales[[#This Row],[Order Date]])</f>
        <v>2016</v>
      </c>
      <c r="X2940" t="str">
        <f>"Q"&amp;ROUNDUP(MONTH(Suoerstore_sales[[#This Row],[Order Date]])/3,0)</f>
        <v>Q4</v>
      </c>
      <c r="Y2940">
        <f>MONTH(Suoerstore_sales[[#This Row],[Order Date]])</f>
        <v>12</v>
      </c>
    </row>
    <row r="2941" spans="1:25" x14ac:dyDescent="0.2">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t="str" cm="1">
        <f t="array" ref="V2941">_xlfn.IFS(Suoerstore_sales[[#This Row],[Discount]]&lt;=0.05,"0-5%",Suoerstore_sales[[#This Row],[Discount]]&lt;=0.1,"5-10%",Suoerstore_sales[[#This Row],[Discount]]&lt;=0.2,"10-20%",TRUE,"20%+")</f>
        <v>10-20%</v>
      </c>
      <c r="W2941">
        <f>YEAR(Suoerstore_sales[[#This Row],[Order Date]])</f>
        <v>2016</v>
      </c>
      <c r="X2941" t="str">
        <f>"Q"&amp;ROUNDUP(MONTH(Suoerstore_sales[[#This Row],[Order Date]])/3,0)</f>
        <v>Q4</v>
      </c>
      <c r="Y2941">
        <f>MONTH(Suoerstore_sales[[#This Row],[Order Date]])</f>
        <v>12</v>
      </c>
    </row>
    <row r="2942" spans="1:25" x14ac:dyDescent="0.2">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t="str" cm="1">
        <f t="array" ref="V2942">_xlfn.IFS(Suoerstore_sales[[#This Row],[Discount]]&lt;=0.05,"0-5%",Suoerstore_sales[[#This Row],[Discount]]&lt;=0.1,"5-10%",Suoerstore_sales[[#This Row],[Discount]]&lt;=0.2,"10-20%",TRUE,"20%+")</f>
        <v>0-5%</v>
      </c>
      <c r="W2942">
        <f>YEAR(Suoerstore_sales[[#This Row],[Order Date]])</f>
        <v>2017</v>
      </c>
      <c r="X2942" t="str">
        <f>"Q"&amp;ROUNDUP(MONTH(Suoerstore_sales[[#This Row],[Order Date]])/3,0)</f>
        <v>Q1</v>
      </c>
      <c r="Y2942">
        <f>MONTH(Suoerstore_sales[[#This Row],[Order Date]])</f>
        <v>3</v>
      </c>
    </row>
    <row r="2943" spans="1:25" x14ac:dyDescent="0.2">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t="str" cm="1">
        <f t="array" ref="V2943">_xlfn.IFS(Suoerstore_sales[[#This Row],[Discount]]&lt;=0.05,"0-5%",Suoerstore_sales[[#This Row],[Discount]]&lt;=0.1,"5-10%",Suoerstore_sales[[#This Row],[Discount]]&lt;=0.2,"10-20%",TRUE,"20%+")</f>
        <v>0-5%</v>
      </c>
      <c r="W2943">
        <f>YEAR(Suoerstore_sales[[#This Row],[Order Date]])</f>
        <v>2017</v>
      </c>
      <c r="X2943" t="str">
        <f>"Q"&amp;ROUNDUP(MONTH(Suoerstore_sales[[#This Row],[Order Date]])/3,0)</f>
        <v>Q1</v>
      </c>
      <c r="Y2943">
        <f>MONTH(Suoerstore_sales[[#This Row],[Order Date]])</f>
        <v>3</v>
      </c>
    </row>
    <row r="2944" spans="1:25" x14ac:dyDescent="0.2">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t="str" cm="1">
        <f t="array" ref="V2944">_xlfn.IFS(Suoerstore_sales[[#This Row],[Discount]]&lt;=0.05,"0-5%",Suoerstore_sales[[#This Row],[Discount]]&lt;=0.1,"5-10%",Suoerstore_sales[[#This Row],[Discount]]&lt;=0.2,"10-20%",TRUE,"20%+")</f>
        <v>0-5%</v>
      </c>
      <c r="W2944">
        <f>YEAR(Suoerstore_sales[[#This Row],[Order Date]])</f>
        <v>2017</v>
      </c>
      <c r="X2944" t="str">
        <f>"Q"&amp;ROUNDUP(MONTH(Suoerstore_sales[[#This Row],[Order Date]])/3,0)</f>
        <v>Q1</v>
      </c>
      <c r="Y2944">
        <f>MONTH(Suoerstore_sales[[#This Row],[Order Date]])</f>
        <v>3</v>
      </c>
    </row>
    <row r="2945" spans="1:25" x14ac:dyDescent="0.2">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t="str" cm="1">
        <f t="array" ref="V2945">_xlfn.IFS(Suoerstore_sales[[#This Row],[Discount]]&lt;=0.05,"0-5%",Suoerstore_sales[[#This Row],[Discount]]&lt;=0.1,"5-10%",Suoerstore_sales[[#This Row],[Discount]]&lt;=0.2,"10-20%",TRUE,"20%+")</f>
        <v>0-5%</v>
      </c>
      <c r="W2945">
        <f>YEAR(Suoerstore_sales[[#This Row],[Order Date]])</f>
        <v>2017</v>
      </c>
      <c r="X2945" t="str">
        <f>"Q"&amp;ROUNDUP(MONTH(Suoerstore_sales[[#This Row],[Order Date]])/3,0)</f>
        <v>Q4</v>
      </c>
      <c r="Y2945">
        <f>MONTH(Suoerstore_sales[[#This Row],[Order Date]])</f>
        <v>11</v>
      </c>
    </row>
    <row r="2946" spans="1:25" x14ac:dyDescent="0.2">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t="str" cm="1">
        <f t="array" ref="V2946">_xlfn.IFS(Suoerstore_sales[[#This Row],[Discount]]&lt;=0.05,"0-5%",Suoerstore_sales[[#This Row],[Discount]]&lt;=0.1,"5-10%",Suoerstore_sales[[#This Row],[Discount]]&lt;=0.2,"10-20%",TRUE,"20%+")</f>
        <v>0-5%</v>
      </c>
      <c r="W2946">
        <f>YEAR(Suoerstore_sales[[#This Row],[Order Date]])</f>
        <v>2017</v>
      </c>
      <c r="X2946" t="str">
        <f>"Q"&amp;ROUNDUP(MONTH(Suoerstore_sales[[#This Row],[Order Date]])/3,0)</f>
        <v>Q4</v>
      </c>
      <c r="Y2946">
        <f>MONTH(Suoerstore_sales[[#This Row],[Order Date]])</f>
        <v>11</v>
      </c>
    </row>
    <row r="2947" spans="1:25" x14ac:dyDescent="0.2">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t="str" cm="1">
        <f t="array" ref="V2947">_xlfn.IFS(Suoerstore_sales[[#This Row],[Discount]]&lt;=0.05,"0-5%",Suoerstore_sales[[#This Row],[Discount]]&lt;=0.1,"5-10%",Suoerstore_sales[[#This Row],[Discount]]&lt;=0.2,"10-20%",TRUE,"20%+")</f>
        <v>0-5%</v>
      </c>
      <c r="W2947">
        <f>YEAR(Suoerstore_sales[[#This Row],[Order Date]])</f>
        <v>2016</v>
      </c>
      <c r="X2947" t="str">
        <f>"Q"&amp;ROUNDUP(MONTH(Suoerstore_sales[[#This Row],[Order Date]])/3,0)</f>
        <v>Q4</v>
      </c>
      <c r="Y2947">
        <f>MONTH(Suoerstore_sales[[#This Row],[Order Date]])</f>
        <v>11</v>
      </c>
    </row>
    <row r="2948" spans="1:25" x14ac:dyDescent="0.2">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t="str" cm="1">
        <f t="array" ref="V2948">_xlfn.IFS(Suoerstore_sales[[#This Row],[Discount]]&lt;=0.05,"0-5%",Suoerstore_sales[[#This Row],[Discount]]&lt;=0.1,"5-10%",Suoerstore_sales[[#This Row],[Discount]]&lt;=0.2,"10-20%",TRUE,"20%+")</f>
        <v>0-5%</v>
      </c>
      <c r="W2948">
        <f>YEAR(Suoerstore_sales[[#This Row],[Order Date]])</f>
        <v>2017</v>
      </c>
      <c r="X2948" t="str">
        <f>"Q"&amp;ROUNDUP(MONTH(Suoerstore_sales[[#This Row],[Order Date]])/3,0)</f>
        <v>Q4</v>
      </c>
      <c r="Y2948">
        <f>MONTH(Suoerstore_sales[[#This Row],[Order Date]])</f>
        <v>12</v>
      </c>
    </row>
    <row r="2949" spans="1:25" x14ac:dyDescent="0.2">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t="str" cm="1">
        <f t="array" ref="V2949">_xlfn.IFS(Suoerstore_sales[[#This Row],[Discount]]&lt;=0.05,"0-5%",Suoerstore_sales[[#This Row],[Discount]]&lt;=0.1,"5-10%",Suoerstore_sales[[#This Row],[Discount]]&lt;=0.2,"10-20%",TRUE,"20%+")</f>
        <v>10-20%</v>
      </c>
      <c r="W2949">
        <f>YEAR(Suoerstore_sales[[#This Row],[Order Date]])</f>
        <v>2017</v>
      </c>
      <c r="X2949" t="str">
        <f>"Q"&amp;ROUNDUP(MONTH(Suoerstore_sales[[#This Row],[Order Date]])/3,0)</f>
        <v>Q4</v>
      </c>
      <c r="Y2949">
        <f>MONTH(Suoerstore_sales[[#This Row],[Order Date]])</f>
        <v>12</v>
      </c>
    </row>
    <row r="2950" spans="1:25" x14ac:dyDescent="0.2">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t="str" cm="1">
        <f t="array" ref="V2950">_xlfn.IFS(Suoerstore_sales[[#This Row],[Discount]]&lt;=0.05,"0-5%",Suoerstore_sales[[#This Row],[Discount]]&lt;=0.1,"5-10%",Suoerstore_sales[[#This Row],[Discount]]&lt;=0.2,"10-20%",TRUE,"20%+")</f>
        <v>0-5%</v>
      </c>
      <c r="W2950">
        <f>YEAR(Suoerstore_sales[[#This Row],[Order Date]])</f>
        <v>2017</v>
      </c>
      <c r="X2950" t="str">
        <f>"Q"&amp;ROUNDUP(MONTH(Suoerstore_sales[[#This Row],[Order Date]])/3,0)</f>
        <v>Q4</v>
      </c>
      <c r="Y2950">
        <f>MONTH(Suoerstore_sales[[#This Row],[Order Date]])</f>
        <v>12</v>
      </c>
    </row>
    <row r="2951" spans="1:25" x14ac:dyDescent="0.2">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t="str" cm="1">
        <f t="array" ref="V2951">_xlfn.IFS(Suoerstore_sales[[#This Row],[Discount]]&lt;=0.05,"0-5%",Suoerstore_sales[[#This Row],[Discount]]&lt;=0.1,"5-10%",Suoerstore_sales[[#This Row],[Discount]]&lt;=0.2,"10-20%",TRUE,"20%+")</f>
        <v>10-20%</v>
      </c>
      <c r="W2951">
        <f>YEAR(Suoerstore_sales[[#This Row],[Order Date]])</f>
        <v>2017</v>
      </c>
      <c r="X2951" t="str">
        <f>"Q"&amp;ROUNDUP(MONTH(Suoerstore_sales[[#This Row],[Order Date]])/3,0)</f>
        <v>Q4</v>
      </c>
      <c r="Y2951">
        <f>MONTH(Suoerstore_sales[[#This Row],[Order Date]])</f>
        <v>11</v>
      </c>
    </row>
    <row r="2952" spans="1:25" x14ac:dyDescent="0.2">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t="str" cm="1">
        <f t="array" ref="V2952">_xlfn.IFS(Suoerstore_sales[[#This Row],[Discount]]&lt;=0.05,"0-5%",Suoerstore_sales[[#This Row],[Discount]]&lt;=0.1,"5-10%",Suoerstore_sales[[#This Row],[Discount]]&lt;=0.2,"10-20%",TRUE,"20%+")</f>
        <v>10-20%</v>
      </c>
      <c r="W2952">
        <f>YEAR(Suoerstore_sales[[#This Row],[Order Date]])</f>
        <v>2017</v>
      </c>
      <c r="X2952" t="str">
        <f>"Q"&amp;ROUNDUP(MONTH(Suoerstore_sales[[#This Row],[Order Date]])/3,0)</f>
        <v>Q4</v>
      </c>
      <c r="Y2952">
        <f>MONTH(Suoerstore_sales[[#This Row],[Order Date]])</f>
        <v>11</v>
      </c>
    </row>
    <row r="2953" spans="1:25" x14ac:dyDescent="0.2">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t="str" cm="1">
        <f t="array" ref="V2953">_xlfn.IFS(Suoerstore_sales[[#This Row],[Discount]]&lt;=0.05,"0-5%",Suoerstore_sales[[#This Row],[Discount]]&lt;=0.1,"5-10%",Suoerstore_sales[[#This Row],[Discount]]&lt;=0.2,"10-20%",TRUE,"20%+")</f>
        <v>10-20%</v>
      </c>
      <c r="W2953">
        <f>YEAR(Suoerstore_sales[[#This Row],[Order Date]])</f>
        <v>2017</v>
      </c>
      <c r="X2953" t="str">
        <f>"Q"&amp;ROUNDUP(MONTH(Suoerstore_sales[[#This Row],[Order Date]])/3,0)</f>
        <v>Q4</v>
      </c>
      <c r="Y2953">
        <f>MONTH(Suoerstore_sales[[#This Row],[Order Date]])</f>
        <v>11</v>
      </c>
    </row>
    <row r="2954" spans="1:25" x14ac:dyDescent="0.2">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t="str" cm="1">
        <f t="array" ref="V2954">_xlfn.IFS(Suoerstore_sales[[#This Row],[Discount]]&lt;=0.05,"0-5%",Suoerstore_sales[[#This Row],[Discount]]&lt;=0.1,"5-10%",Suoerstore_sales[[#This Row],[Discount]]&lt;=0.2,"10-20%",TRUE,"20%+")</f>
        <v>10-20%</v>
      </c>
      <c r="W2954">
        <f>YEAR(Suoerstore_sales[[#This Row],[Order Date]])</f>
        <v>2017</v>
      </c>
      <c r="X2954" t="str">
        <f>"Q"&amp;ROUNDUP(MONTH(Suoerstore_sales[[#This Row],[Order Date]])/3,0)</f>
        <v>Q4</v>
      </c>
      <c r="Y2954">
        <f>MONTH(Suoerstore_sales[[#This Row],[Order Date]])</f>
        <v>11</v>
      </c>
    </row>
    <row r="2955" spans="1:25" x14ac:dyDescent="0.2">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t="str" cm="1">
        <f t="array" ref="V2955">_xlfn.IFS(Suoerstore_sales[[#This Row],[Discount]]&lt;=0.05,"0-5%",Suoerstore_sales[[#This Row],[Discount]]&lt;=0.1,"5-10%",Suoerstore_sales[[#This Row],[Discount]]&lt;=0.2,"10-20%",TRUE,"20%+")</f>
        <v>10-20%</v>
      </c>
      <c r="W2955">
        <f>YEAR(Suoerstore_sales[[#This Row],[Order Date]])</f>
        <v>2017</v>
      </c>
      <c r="X2955" t="str">
        <f>"Q"&amp;ROUNDUP(MONTH(Suoerstore_sales[[#This Row],[Order Date]])/3,0)</f>
        <v>Q4</v>
      </c>
      <c r="Y2955">
        <f>MONTH(Suoerstore_sales[[#This Row],[Order Date]])</f>
        <v>11</v>
      </c>
    </row>
    <row r="2956" spans="1:25" x14ac:dyDescent="0.2">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t="str" cm="1">
        <f t="array" ref="V2956">_xlfn.IFS(Suoerstore_sales[[#This Row],[Discount]]&lt;=0.05,"0-5%",Suoerstore_sales[[#This Row],[Discount]]&lt;=0.1,"5-10%",Suoerstore_sales[[#This Row],[Discount]]&lt;=0.2,"10-20%",TRUE,"20%+")</f>
        <v>10-20%</v>
      </c>
      <c r="W2956">
        <f>YEAR(Suoerstore_sales[[#This Row],[Order Date]])</f>
        <v>2017</v>
      </c>
      <c r="X2956" t="str">
        <f>"Q"&amp;ROUNDUP(MONTH(Suoerstore_sales[[#This Row],[Order Date]])/3,0)</f>
        <v>Q4</v>
      </c>
      <c r="Y2956">
        <f>MONTH(Suoerstore_sales[[#This Row],[Order Date]])</f>
        <v>11</v>
      </c>
    </row>
    <row r="2957" spans="1:25" x14ac:dyDescent="0.2">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t="str" cm="1">
        <f t="array" ref="V2957">_xlfn.IFS(Suoerstore_sales[[#This Row],[Discount]]&lt;=0.05,"0-5%",Suoerstore_sales[[#This Row],[Discount]]&lt;=0.1,"5-10%",Suoerstore_sales[[#This Row],[Discount]]&lt;=0.2,"10-20%",TRUE,"20%+")</f>
        <v>0-5%</v>
      </c>
      <c r="W2957">
        <f>YEAR(Suoerstore_sales[[#This Row],[Order Date]])</f>
        <v>2016</v>
      </c>
      <c r="X2957" t="str">
        <f>"Q"&amp;ROUNDUP(MONTH(Suoerstore_sales[[#This Row],[Order Date]])/3,0)</f>
        <v>Q3</v>
      </c>
      <c r="Y2957">
        <f>MONTH(Suoerstore_sales[[#This Row],[Order Date]])</f>
        <v>8</v>
      </c>
    </row>
    <row r="2958" spans="1:25" x14ac:dyDescent="0.2">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t="str" cm="1">
        <f t="array" ref="V2958">_xlfn.IFS(Suoerstore_sales[[#This Row],[Discount]]&lt;=0.05,"0-5%",Suoerstore_sales[[#This Row],[Discount]]&lt;=0.1,"5-10%",Suoerstore_sales[[#This Row],[Discount]]&lt;=0.2,"10-20%",TRUE,"20%+")</f>
        <v>5-10%</v>
      </c>
      <c r="W2958">
        <f>YEAR(Suoerstore_sales[[#This Row],[Order Date]])</f>
        <v>2017</v>
      </c>
      <c r="X2958" t="str">
        <f>"Q"&amp;ROUNDUP(MONTH(Suoerstore_sales[[#This Row],[Order Date]])/3,0)</f>
        <v>Q2</v>
      </c>
      <c r="Y2958">
        <f>MONTH(Suoerstore_sales[[#This Row],[Order Date]])</f>
        <v>6</v>
      </c>
    </row>
    <row r="2959" spans="1:25" x14ac:dyDescent="0.2">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t="str" cm="1">
        <f t="array" ref="V2959">_xlfn.IFS(Suoerstore_sales[[#This Row],[Discount]]&lt;=0.05,"0-5%",Suoerstore_sales[[#This Row],[Discount]]&lt;=0.1,"5-10%",Suoerstore_sales[[#This Row],[Discount]]&lt;=0.2,"10-20%",TRUE,"20%+")</f>
        <v>20%+</v>
      </c>
      <c r="W2959">
        <f>YEAR(Suoerstore_sales[[#This Row],[Order Date]])</f>
        <v>2017</v>
      </c>
      <c r="X2959" t="str">
        <f>"Q"&amp;ROUNDUP(MONTH(Suoerstore_sales[[#This Row],[Order Date]])/3,0)</f>
        <v>Q2</v>
      </c>
      <c r="Y2959">
        <f>MONTH(Suoerstore_sales[[#This Row],[Order Date]])</f>
        <v>5</v>
      </c>
    </row>
    <row r="2960" spans="1:25" x14ac:dyDescent="0.2">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t="str" cm="1">
        <f t="array" ref="V2960">_xlfn.IFS(Suoerstore_sales[[#This Row],[Discount]]&lt;=0.05,"0-5%",Suoerstore_sales[[#This Row],[Discount]]&lt;=0.1,"5-10%",Suoerstore_sales[[#This Row],[Discount]]&lt;=0.2,"10-20%",TRUE,"20%+")</f>
        <v>10-20%</v>
      </c>
      <c r="W2960">
        <f>YEAR(Suoerstore_sales[[#This Row],[Order Date]])</f>
        <v>2015</v>
      </c>
      <c r="X2960" t="str">
        <f>"Q"&amp;ROUNDUP(MONTH(Suoerstore_sales[[#This Row],[Order Date]])/3,0)</f>
        <v>Q4</v>
      </c>
      <c r="Y2960">
        <f>MONTH(Suoerstore_sales[[#This Row],[Order Date]])</f>
        <v>12</v>
      </c>
    </row>
    <row r="2961" spans="1:25" x14ac:dyDescent="0.2">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t="str" cm="1">
        <f t="array" ref="V2961">_xlfn.IFS(Suoerstore_sales[[#This Row],[Discount]]&lt;=0.05,"0-5%",Suoerstore_sales[[#This Row],[Discount]]&lt;=0.1,"5-10%",Suoerstore_sales[[#This Row],[Discount]]&lt;=0.2,"10-20%",TRUE,"20%+")</f>
        <v>0-5%</v>
      </c>
      <c r="W2961">
        <f>YEAR(Suoerstore_sales[[#This Row],[Order Date]])</f>
        <v>2015</v>
      </c>
      <c r="X2961" t="str">
        <f>"Q"&amp;ROUNDUP(MONTH(Suoerstore_sales[[#This Row],[Order Date]])/3,0)</f>
        <v>Q4</v>
      </c>
      <c r="Y2961">
        <f>MONTH(Suoerstore_sales[[#This Row],[Order Date]])</f>
        <v>12</v>
      </c>
    </row>
    <row r="2962" spans="1:25" x14ac:dyDescent="0.2">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t="str" cm="1">
        <f t="array" ref="V2962">_xlfn.IFS(Suoerstore_sales[[#This Row],[Discount]]&lt;=0.05,"0-5%",Suoerstore_sales[[#This Row],[Discount]]&lt;=0.1,"5-10%",Suoerstore_sales[[#This Row],[Discount]]&lt;=0.2,"10-20%",TRUE,"20%+")</f>
        <v>0-5%</v>
      </c>
      <c r="W2962">
        <f>YEAR(Suoerstore_sales[[#This Row],[Order Date]])</f>
        <v>2017</v>
      </c>
      <c r="X2962" t="str">
        <f>"Q"&amp;ROUNDUP(MONTH(Suoerstore_sales[[#This Row],[Order Date]])/3,0)</f>
        <v>Q2</v>
      </c>
      <c r="Y2962">
        <f>MONTH(Suoerstore_sales[[#This Row],[Order Date]])</f>
        <v>4</v>
      </c>
    </row>
    <row r="2963" spans="1:25" x14ac:dyDescent="0.2">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t="str" cm="1">
        <f t="array" ref="V2963">_xlfn.IFS(Suoerstore_sales[[#This Row],[Discount]]&lt;=0.05,"0-5%",Suoerstore_sales[[#This Row],[Discount]]&lt;=0.1,"5-10%",Suoerstore_sales[[#This Row],[Discount]]&lt;=0.2,"10-20%",TRUE,"20%+")</f>
        <v>0-5%</v>
      </c>
      <c r="W2963">
        <f>YEAR(Suoerstore_sales[[#This Row],[Order Date]])</f>
        <v>2017</v>
      </c>
      <c r="X2963" t="str">
        <f>"Q"&amp;ROUNDUP(MONTH(Suoerstore_sales[[#This Row],[Order Date]])/3,0)</f>
        <v>Q2</v>
      </c>
      <c r="Y2963">
        <f>MONTH(Suoerstore_sales[[#This Row],[Order Date]])</f>
        <v>4</v>
      </c>
    </row>
    <row r="2964" spans="1:25" x14ac:dyDescent="0.2">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t="str" cm="1">
        <f t="array" ref="V2964">_xlfn.IFS(Suoerstore_sales[[#This Row],[Discount]]&lt;=0.05,"0-5%",Suoerstore_sales[[#This Row],[Discount]]&lt;=0.1,"5-10%",Suoerstore_sales[[#This Row],[Discount]]&lt;=0.2,"10-20%",TRUE,"20%+")</f>
        <v>10-20%</v>
      </c>
      <c r="W2964">
        <f>YEAR(Suoerstore_sales[[#This Row],[Order Date]])</f>
        <v>2017</v>
      </c>
      <c r="X2964" t="str">
        <f>"Q"&amp;ROUNDUP(MONTH(Suoerstore_sales[[#This Row],[Order Date]])/3,0)</f>
        <v>Q4</v>
      </c>
      <c r="Y2964">
        <f>MONTH(Suoerstore_sales[[#This Row],[Order Date]])</f>
        <v>12</v>
      </c>
    </row>
    <row r="2965" spans="1:25" x14ac:dyDescent="0.2">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t="str" cm="1">
        <f t="array" ref="V2965">_xlfn.IFS(Suoerstore_sales[[#This Row],[Discount]]&lt;=0.05,"0-5%",Suoerstore_sales[[#This Row],[Discount]]&lt;=0.1,"5-10%",Suoerstore_sales[[#This Row],[Discount]]&lt;=0.2,"10-20%",TRUE,"20%+")</f>
        <v>10-20%</v>
      </c>
      <c r="W2965">
        <f>YEAR(Suoerstore_sales[[#This Row],[Order Date]])</f>
        <v>2017</v>
      </c>
      <c r="X2965" t="str">
        <f>"Q"&amp;ROUNDUP(MONTH(Suoerstore_sales[[#This Row],[Order Date]])/3,0)</f>
        <v>Q4</v>
      </c>
      <c r="Y2965">
        <f>MONTH(Suoerstore_sales[[#This Row],[Order Date]])</f>
        <v>12</v>
      </c>
    </row>
    <row r="2966" spans="1:25" x14ac:dyDescent="0.2">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t="str" cm="1">
        <f t="array" ref="V2966">_xlfn.IFS(Suoerstore_sales[[#This Row],[Discount]]&lt;=0.05,"0-5%",Suoerstore_sales[[#This Row],[Discount]]&lt;=0.1,"5-10%",Suoerstore_sales[[#This Row],[Discount]]&lt;=0.2,"10-20%",TRUE,"20%+")</f>
        <v>10-20%</v>
      </c>
      <c r="W2966">
        <f>YEAR(Suoerstore_sales[[#This Row],[Order Date]])</f>
        <v>2017</v>
      </c>
      <c r="X2966" t="str">
        <f>"Q"&amp;ROUNDUP(MONTH(Suoerstore_sales[[#This Row],[Order Date]])/3,0)</f>
        <v>Q4</v>
      </c>
      <c r="Y2966">
        <f>MONTH(Suoerstore_sales[[#This Row],[Order Date]])</f>
        <v>12</v>
      </c>
    </row>
    <row r="2967" spans="1:25" x14ac:dyDescent="0.2">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t="str" cm="1">
        <f t="array" ref="V2967">_xlfn.IFS(Suoerstore_sales[[#This Row],[Discount]]&lt;=0.05,"0-5%",Suoerstore_sales[[#This Row],[Discount]]&lt;=0.1,"5-10%",Suoerstore_sales[[#This Row],[Discount]]&lt;=0.2,"10-20%",TRUE,"20%+")</f>
        <v>0-5%</v>
      </c>
      <c r="W2967">
        <f>YEAR(Suoerstore_sales[[#This Row],[Order Date]])</f>
        <v>2017</v>
      </c>
      <c r="X2967" t="str">
        <f>"Q"&amp;ROUNDUP(MONTH(Suoerstore_sales[[#This Row],[Order Date]])/3,0)</f>
        <v>Q4</v>
      </c>
      <c r="Y2967">
        <f>MONTH(Suoerstore_sales[[#This Row],[Order Date]])</f>
        <v>12</v>
      </c>
    </row>
    <row r="2968" spans="1:25" x14ac:dyDescent="0.2">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t="str" cm="1">
        <f t="array" ref="V2968">_xlfn.IFS(Suoerstore_sales[[#This Row],[Discount]]&lt;=0.05,"0-5%",Suoerstore_sales[[#This Row],[Discount]]&lt;=0.1,"5-10%",Suoerstore_sales[[#This Row],[Discount]]&lt;=0.2,"10-20%",TRUE,"20%+")</f>
        <v>20%+</v>
      </c>
      <c r="W2968">
        <f>YEAR(Suoerstore_sales[[#This Row],[Order Date]])</f>
        <v>2014</v>
      </c>
      <c r="X2968" t="str">
        <f>"Q"&amp;ROUNDUP(MONTH(Suoerstore_sales[[#This Row],[Order Date]])/3,0)</f>
        <v>Q4</v>
      </c>
      <c r="Y2968">
        <f>MONTH(Suoerstore_sales[[#This Row],[Order Date]])</f>
        <v>12</v>
      </c>
    </row>
    <row r="2969" spans="1:25" x14ac:dyDescent="0.2">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t="str" cm="1">
        <f t="array" ref="V2969">_xlfn.IFS(Suoerstore_sales[[#This Row],[Discount]]&lt;=0.05,"0-5%",Suoerstore_sales[[#This Row],[Discount]]&lt;=0.1,"5-10%",Suoerstore_sales[[#This Row],[Discount]]&lt;=0.2,"10-20%",TRUE,"20%+")</f>
        <v>10-20%</v>
      </c>
      <c r="W2969">
        <f>YEAR(Suoerstore_sales[[#This Row],[Order Date]])</f>
        <v>2014</v>
      </c>
      <c r="X2969" t="str">
        <f>"Q"&amp;ROUNDUP(MONTH(Suoerstore_sales[[#This Row],[Order Date]])/3,0)</f>
        <v>Q4</v>
      </c>
      <c r="Y2969">
        <f>MONTH(Suoerstore_sales[[#This Row],[Order Date]])</f>
        <v>12</v>
      </c>
    </row>
    <row r="2970" spans="1:25" x14ac:dyDescent="0.2">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t="str" cm="1">
        <f t="array" ref="V2970">_xlfn.IFS(Suoerstore_sales[[#This Row],[Discount]]&lt;=0.05,"0-5%",Suoerstore_sales[[#This Row],[Discount]]&lt;=0.1,"5-10%",Suoerstore_sales[[#This Row],[Discount]]&lt;=0.2,"10-20%",TRUE,"20%+")</f>
        <v>10-20%</v>
      </c>
      <c r="W2970">
        <f>YEAR(Suoerstore_sales[[#This Row],[Order Date]])</f>
        <v>2017</v>
      </c>
      <c r="X2970" t="str">
        <f>"Q"&amp;ROUNDUP(MONTH(Suoerstore_sales[[#This Row],[Order Date]])/3,0)</f>
        <v>Q4</v>
      </c>
      <c r="Y2970">
        <f>MONTH(Suoerstore_sales[[#This Row],[Order Date]])</f>
        <v>11</v>
      </c>
    </row>
    <row r="2971" spans="1:25" x14ac:dyDescent="0.2">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t="str" cm="1">
        <f t="array" ref="V2971">_xlfn.IFS(Suoerstore_sales[[#This Row],[Discount]]&lt;=0.05,"0-5%",Suoerstore_sales[[#This Row],[Discount]]&lt;=0.1,"5-10%",Suoerstore_sales[[#This Row],[Discount]]&lt;=0.2,"10-20%",TRUE,"20%+")</f>
        <v>10-20%</v>
      </c>
      <c r="W2971">
        <f>YEAR(Suoerstore_sales[[#This Row],[Order Date]])</f>
        <v>2017</v>
      </c>
      <c r="X2971" t="str">
        <f>"Q"&amp;ROUNDUP(MONTH(Suoerstore_sales[[#This Row],[Order Date]])/3,0)</f>
        <v>Q4</v>
      </c>
      <c r="Y2971">
        <f>MONTH(Suoerstore_sales[[#This Row],[Order Date]])</f>
        <v>11</v>
      </c>
    </row>
    <row r="2972" spans="1:25" x14ac:dyDescent="0.2">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t="str" cm="1">
        <f t="array" ref="V2972">_xlfn.IFS(Suoerstore_sales[[#This Row],[Discount]]&lt;=0.05,"0-5%",Suoerstore_sales[[#This Row],[Discount]]&lt;=0.1,"5-10%",Suoerstore_sales[[#This Row],[Discount]]&lt;=0.2,"10-20%",TRUE,"20%+")</f>
        <v>20%+</v>
      </c>
      <c r="W2972">
        <f>YEAR(Suoerstore_sales[[#This Row],[Order Date]])</f>
        <v>2017</v>
      </c>
      <c r="X2972" t="str">
        <f>"Q"&amp;ROUNDUP(MONTH(Suoerstore_sales[[#This Row],[Order Date]])/3,0)</f>
        <v>Q4</v>
      </c>
      <c r="Y2972">
        <f>MONTH(Suoerstore_sales[[#This Row],[Order Date]])</f>
        <v>11</v>
      </c>
    </row>
    <row r="2973" spans="1:25" x14ac:dyDescent="0.2">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t="str" cm="1">
        <f t="array" ref="V2973">_xlfn.IFS(Suoerstore_sales[[#This Row],[Discount]]&lt;=0.05,"0-5%",Suoerstore_sales[[#This Row],[Discount]]&lt;=0.1,"5-10%",Suoerstore_sales[[#This Row],[Discount]]&lt;=0.2,"10-20%",TRUE,"20%+")</f>
        <v>10-20%</v>
      </c>
      <c r="W2973">
        <f>YEAR(Suoerstore_sales[[#This Row],[Order Date]])</f>
        <v>2017</v>
      </c>
      <c r="X2973" t="str">
        <f>"Q"&amp;ROUNDUP(MONTH(Suoerstore_sales[[#This Row],[Order Date]])/3,0)</f>
        <v>Q4</v>
      </c>
      <c r="Y2973">
        <f>MONTH(Suoerstore_sales[[#This Row],[Order Date]])</f>
        <v>11</v>
      </c>
    </row>
    <row r="2974" spans="1:25" x14ac:dyDescent="0.2">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t="str" cm="1">
        <f t="array" ref="V2974">_xlfn.IFS(Suoerstore_sales[[#This Row],[Discount]]&lt;=0.05,"0-5%",Suoerstore_sales[[#This Row],[Discount]]&lt;=0.1,"5-10%",Suoerstore_sales[[#This Row],[Discount]]&lt;=0.2,"10-20%",TRUE,"20%+")</f>
        <v>10-20%</v>
      </c>
      <c r="W2974">
        <f>YEAR(Suoerstore_sales[[#This Row],[Order Date]])</f>
        <v>2017</v>
      </c>
      <c r="X2974" t="str">
        <f>"Q"&amp;ROUNDUP(MONTH(Suoerstore_sales[[#This Row],[Order Date]])/3,0)</f>
        <v>Q4</v>
      </c>
      <c r="Y2974">
        <f>MONTH(Suoerstore_sales[[#This Row],[Order Date]])</f>
        <v>11</v>
      </c>
    </row>
    <row r="2975" spans="1:25" x14ac:dyDescent="0.2">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t="str" cm="1">
        <f t="array" ref="V2975">_xlfn.IFS(Suoerstore_sales[[#This Row],[Discount]]&lt;=0.05,"0-5%",Suoerstore_sales[[#This Row],[Discount]]&lt;=0.1,"5-10%",Suoerstore_sales[[#This Row],[Discount]]&lt;=0.2,"10-20%",TRUE,"20%+")</f>
        <v>0-5%</v>
      </c>
      <c r="W2975">
        <f>YEAR(Suoerstore_sales[[#This Row],[Order Date]])</f>
        <v>2017</v>
      </c>
      <c r="X2975" t="str">
        <f>"Q"&amp;ROUNDUP(MONTH(Suoerstore_sales[[#This Row],[Order Date]])/3,0)</f>
        <v>Q4</v>
      </c>
      <c r="Y2975">
        <f>MONTH(Suoerstore_sales[[#This Row],[Order Date]])</f>
        <v>12</v>
      </c>
    </row>
    <row r="2976" spans="1:25" x14ac:dyDescent="0.2">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t="str" cm="1">
        <f t="array" ref="V2976">_xlfn.IFS(Suoerstore_sales[[#This Row],[Discount]]&lt;=0.05,"0-5%",Suoerstore_sales[[#This Row],[Discount]]&lt;=0.1,"5-10%",Suoerstore_sales[[#This Row],[Discount]]&lt;=0.2,"10-20%",TRUE,"20%+")</f>
        <v>20%+</v>
      </c>
      <c r="W2976">
        <f>YEAR(Suoerstore_sales[[#This Row],[Order Date]])</f>
        <v>2015</v>
      </c>
      <c r="X2976" t="str">
        <f>"Q"&amp;ROUNDUP(MONTH(Suoerstore_sales[[#This Row],[Order Date]])/3,0)</f>
        <v>Q2</v>
      </c>
      <c r="Y2976">
        <f>MONTH(Suoerstore_sales[[#This Row],[Order Date]])</f>
        <v>5</v>
      </c>
    </row>
    <row r="2977" spans="1:25" x14ac:dyDescent="0.2">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t="str" cm="1">
        <f t="array" ref="V2977">_xlfn.IFS(Suoerstore_sales[[#This Row],[Discount]]&lt;=0.05,"0-5%",Suoerstore_sales[[#This Row],[Discount]]&lt;=0.1,"5-10%",Suoerstore_sales[[#This Row],[Discount]]&lt;=0.2,"10-20%",TRUE,"20%+")</f>
        <v>10-20%</v>
      </c>
      <c r="W2977">
        <f>YEAR(Suoerstore_sales[[#This Row],[Order Date]])</f>
        <v>2015</v>
      </c>
      <c r="X2977" t="str">
        <f>"Q"&amp;ROUNDUP(MONTH(Suoerstore_sales[[#This Row],[Order Date]])/3,0)</f>
        <v>Q2</v>
      </c>
      <c r="Y2977">
        <f>MONTH(Suoerstore_sales[[#This Row],[Order Date]])</f>
        <v>5</v>
      </c>
    </row>
    <row r="2978" spans="1:25" x14ac:dyDescent="0.2">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t="str" cm="1">
        <f t="array" ref="V2978">_xlfn.IFS(Suoerstore_sales[[#This Row],[Discount]]&lt;=0.05,"0-5%",Suoerstore_sales[[#This Row],[Discount]]&lt;=0.1,"5-10%",Suoerstore_sales[[#This Row],[Discount]]&lt;=0.2,"10-20%",TRUE,"20%+")</f>
        <v>20%+</v>
      </c>
      <c r="W2978">
        <f>YEAR(Suoerstore_sales[[#This Row],[Order Date]])</f>
        <v>2017</v>
      </c>
      <c r="X2978" t="str">
        <f>"Q"&amp;ROUNDUP(MONTH(Suoerstore_sales[[#This Row],[Order Date]])/3,0)</f>
        <v>Q4</v>
      </c>
      <c r="Y2978">
        <f>MONTH(Suoerstore_sales[[#This Row],[Order Date]])</f>
        <v>12</v>
      </c>
    </row>
    <row r="2979" spans="1:25" x14ac:dyDescent="0.2">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t="str" cm="1">
        <f t="array" ref="V2979">_xlfn.IFS(Suoerstore_sales[[#This Row],[Discount]]&lt;=0.05,"0-5%",Suoerstore_sales[[#This Row],[Discount]]&lt;=0.1,"5-10%",Suoerstore_sales[[#This Row],[Discount]]&lt;=0.2,"10-20%",TRUE,"20%+")</f>
        <v>0-5%</v>
      </c>
      <c r="W2979">
        <f>YEAR(Suoerstore_sales[[#This Row],[Order Date]])</f>
        <v>2017</v>
      </c>
      <c r="X2979" t="str">
        <f>"Q"&amp;ROUNDUP(MONTH(Suoerstore_sales[[#This Row],[Order Date]])/3,0)</f>
        <v>Q4</v>
      </c>
      <c r="Y2979">
        <f>MONTH(Suoerstore_sales[[#This Row],[Order Date]])</f>
        <v>10</v>
      </c>
    </row>
    <row r="2980" spans="1:25" x14ac:dyDescent="0.2">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t="str" cm="1">
        <f t="array" ref="V2980">_xlfn.IFS(Suoerstore_sales[[#This Row],[Discount]]&lt;=0.05,"0-5%",Suoerstore_sales[[#This Row],[Discount]]&lt;=0.1,"5-10%",Suoerstore_sales[[#This Row],[Discount]]&lt;=0.2,"10-20%",TRUE,"20%+")</f>
        <v>0-5%</v>
      </c>
      <c r="W2980">
        <f>YEAR(Suoerstore_sales[[#This Row],[Order Date]])</f>
        <v>2014</v>
      </c>
      <c r="X2980" t="str">
        <f>"Q"&amp;ROUNDUP(MONTH(Suoerstore_sales[[#This Row],[Order Date]])/3,0)</f>
        <v>Q1</v>
      </c>
      <c r="Y2980">
        <f>MONTH(Suoerstore_sales[[#This Row],[Order Date]])</f>
        <v>1</v>
      </c>
    </row>
    <row r="2981" spans="1:25" x14ac:dyDescent="0.2">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t="str" cm="1">
        <f t="array" ref="V2981">_xlfn.IFS(Suoerstore_sales[[#This Row],[Discount]]&lt;=0.05,"0-5%",Suoerstore_sales[[#This Row],[Discount]]&lt;=0.1,"5-10%",Suoerstore_sales[[#This Row],[Discount]]&lt;=0.2,"10-20%",TRUE,"20%+")</f>
        <v>10-20%</v>
      </c>
      <c r="W2981">
        <f>YEAR(Suoerstore_sales[[#This Row],[Order Date]])</f>
        <v>2015</v>
      </c>
      <c r="X2981" t="str">
        <f>"Q"&amp;ROUNDUP(MONTH(Suoerstore_sales[[#This Row],[Order Date]])/3,0)</f>
        <v>Q2</v>
      </c>
      <c r="Y2981">
        <f>MONTH(Suoerstore_sales[[#This Row],[Order Date]])</f>
        <v>6</v>
      </c>
    </row>
    <row r="2982" spans="1:25" x14ac:dyDescent="0.2">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t="str" cm="1">
        <f t="array" ref="V2982">_xlfn.IFS(Suoerstore_sales[[#This Row],[Discount]]&lt;=0.05,"0-5%",Suoerstore_sales[[#This Row],[Discount]]&lt;=0.1,"5-10%",Suoerstore_sales[[#This Row],[Discount]]&lt;=0.2,"10-20%",TRUE,"20%+")</f>
        <v>10-20%</v>
      </c>
      <c r="W2982">
        <f>YEAR(Suoerstore_sales[[#This Row],[Order Date]])</f>
        <v>2015</v>
      </c>
      <c r="X2982" t="str">
        <f>"Q"&amp;ROUNDUP(MONTH(Suoerstore_sales[[#This Row],[Order Date]])/3,0)</f>
        <v>Q2</v>
      </c>
      <c r="Y2982">
        <f>MONTH(Suoerstore_sales[[#This Row],[Order Date]])</f>
        <v>6</v>
      </c>
    </row>
    <row r="2983" spans="1:25" x14ac:dyDescent="0.2">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t="str" cm="1">
        <f t="array" ref="V2983">_xlfn.IFS(Suoerstore_sales[[#This Row],[Discount]]&lt;=0.05,"0-5%",Suoerstore_sales[[#This Row],[Discount]]&lt;=0.1,"5-10%",Suoerstore_sales[[#This Row],[Discount]]&lt;=0.2,"10-20%",TRUE,"20%+")</f>
        <v>10-20%</v>
      </c>
      <c r="W2983">
        <f>YEAR(Suoerstore_sales[[#This Row],[Order Date]])</f>
        <v>2014</v>
      </c>
      <c r="X2983" t="str">
        <f>"Q"&amp;ROUNDUP(MONTH(Suoerstore_sales[[#This Row],[Order Date]])/3,0)</f>
        <v>Q3</v>
      </c>
      <c r="Y2983">
        <f>MONTH(Suoerstore_sales[[#This Row],[Order Date]])</f>
        <v>7</v>
      </c>
    </row>
    <row r="2984" spans="1:25" x14ac:dyDescent="0.2">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t="str" cm="1">
        <f t="array" ref="V2984">_xlfn.IFS(Suoerstore_sales[[#This Row],[Discount]]&lt;=0.05,"0-5%",Suoerstore_sales[[#This Row],[Discount]]&lt;=0.1,"5-10%",Suoerstore_sales[[#This Row],[Discount]]&lt;=0.2,"10-20%",TRUE,"20%+")</f>
        <v>10-20%</v>
      </c>
      <c r="W2984">
        <f>YEAR(Suoerstore_sales[[#This Row],[Order Date]])</f>
        <v>2014</v>
      </c>
      <c r="X2984" t="str">
        <f>"Q"&amp;ROUNDUP(MONTH(Suoerstore_sales[[#This Row],[Order Date]])/3,0)</f>
        <v>Q3</v>
      </c>
      <c r="Y2984">
        <f>MONTH(Suoerstore_sales[[#This Row],[Order Date]])</f>
        <v>7</v>
      </c>
    </row>
    <row r="2985" spans="1:25" x14ac:dyDescent="0.2">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t="str" cm="1">
        <f t="array" ref="V2985">_xlfn.IFS(Suoerstore_sales[[#This Row],[Discount]]&lt;=0.05,"0-5%",Suoerstore_sales[[#This Row],[Discount]]&lt;=0.1,"5-10%",Suoerstore_sales[[#This Row],[Discount]]&lt;=0.2,"10-20%",TRUE,"20%+")</f>
        <v>10-20%</v>
      </c>
      <c r="W2985">
        <f>YEAR(Suoerstore_sales[[#This Row],[Order Date]])</f>
        <v>2014</v>
      </c>
      <c r="X2985" t="str">
        <f>"Q"&amp;ROUNDUP(MONTH(Suoerstore_sales[[#This Row],[Order Date]])/3,0)</f>
        <v>Q4</v>
      </c>
      <c r="Y2985">
        <f>MONTH(Suoerstore_sales[[#This Row],[Order Date]])</f>
        <v>12</v>
      </c>
    </row>
    <row r="2986" spans="1:25" x14ac:dyDescent="0.2">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t="str" cm="1">
        <f t="array" ref="V2986">_xlfn.IFS(Suoerstore_sales[[#This Row],[Discount]]&lt;=0.05,"0-5%",Suoerstore_sales[[#This Row],[Discount]]&lt;=0.1,"5-10%",Suoerstore_sales[[#This Row],[Discount]]&lt;=0.2,"10-20%",TRUE,"20%+")</f>
        <v>20%+</v>
      </c>
      <c r="W2986">
        <f>YEAR(Suoerstore_sales[[#This Row],[Order Date]])</f>
        <v>2014</v>
      </c>
      <c r="X2986" t="str">
        <f>"Q"&amp;ROUNDUP(MONTH(Suoerstore_sales[[#This Row],[Order Date]])/3,0)</f>
        <v>Q4</v>
      </c>
      <c r="Y2986">
        <f>MONTH(Suoerstore_sales[[#This Row],[Order Date]])</f>
        <v>12</v>
      </c>
    </row>
    <row r="2987" spans="1:25" x14ac:dyDescent="0.2">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t="str" cm="1">
        <f t="array" ref="V2987">_xlfn.IFS(Suoerstore_sales[[#This Row],[Discount]]&lt;=0.05,"0-5%",Suoerstore_sales[[#This Row],[Discount]]&lt;=0.1,"5-10%",Suoerstore_sales[[#This Row],[Discount]]&lt;=0.2,"10-20%",TRUE,"20%+")</f>
        <v>0-5%</v>
      </c>
      <c r="W2987">
        <f>YEAR(Suoerstore_sales[[#This Row],[Order Date]])</f>
        <v>2016</v>
      </c>
      <c r="X2987" t="str">
        <f>"Q"&amp;ROUNDUP(MONTH(Suoerstore_sales[[#This Row],[Order Date]])/3,0)</f>
        <v>Q2</v>
      </c>
      <c r="Y2987">
        <f>MONTH(Suoerstore_sales[[#This Row],[Order Date]])</f>
        <v>5</v>
      </c>
    </row>
    <row r="2988" spans="1:25" x14ac:dyDescent="0.2">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t="str" cm="1">
        <f t="array" ref="V2988">_xlfn.IFS(Suoerstore_sales[[#This Row],[Discount]]&lt;=0.05,"0-5%",Suoerstore_sales[[#This Row],[Discount]]&lt;=0.1,"5-10%",Suoerstore_sales[[#This Row],[Discount]]&lt;=0.2,"10-20%",TRUE,"20%+")</f>
        <v>0-5%</v>
      </c>
      <c r="W2988">
        <f>YEAR(Suoerstore_sales[[#This Row],[Order Date]])</f>
        <v>2016</v>
      </c>
      <c r="X2988" t="str">
        <f>"Q"&amp;ROUNDUP(MONTH(Suoerstore_sales[[#This Row],[Order Date]])/3,0)</f>
        <v>Q2</v>
      </c>
      <c r="Y2988">
        <f>MONTH(Suoerstore_sales[[#This Row],[Order Date]])</f>
        <v>5</v>
      </c>
    </row>
    <row r="2989" spans="1:25" x14ac:dyDescent="0.2">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t="str" cm="1">
        <f t="array" ref="V2989">_xlfn.IFS(Suoerstore_sales[[#This Row],[Discount]]&lt;=0.05,"0-5%",Suoerstore_sales[[#This Row],[Discount]]&lt;=0.1,"5-10%",Suoerstore_sales[[#This Row],[Discount]]&lt;=0.2,"10-20%",TRUE,"20%+")</f>
        <v>0-5%</v>
      </c>
      <c r="W2989">
        <f>YEAR(Suoerstore_sales[[#This Row],[Order Date]])</f>
        <v>2016</v>
      </c>
      <c r="X2989" t="str">
        <f>"Q"&amp;ROUNDUP(MONTH(Suoerstore_sales[[#This Row],[Order Date]])/3,0)</f>
        <v>Q2</v>
      </c>
      <c r="Y2989">
        <f>MONTH(Suoerstore_sales[[#This Row],[Order Date]])</f>
        <v>5</v>
      </c>
    </row>
    <row r="2990" spans="1:25" x14ac:dyDescent="0.2">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t="str" cm="1">
        <f t="array" ref="V2990">_xlfn.IFS(Suoerstore_sales[[#This Row],[Discount]]&lt;=0.05,"0-5%",Suoerstore_sales[[#This Row],[Discount]]&lt;=0.1,"5-10%",Suoerstore_sales[[#This Row],[Discount]]&lt;=0.2,"10-20%",TRUE,"20%+")</f>
        <v>0-5%</v>
      </c>
      <c r="W2990">
        <f>YEAR(Suoerstore_sales[[#This Row],[Order Date]])</f>
        <v>2016</v>
      </c>
      <c r="X2990" t="str">
        <f>"Q"&amp;ROUNDUP(MONTH(Suoerstore_sales[[#This Row],[Order Date]])/3,0)</f>
        <v>Q1</v>
      </c>
      <c r="Y2990">
        <f>MONTH(Suoerstore_sales[[#This Row],[Order Date]])</f>
        <v>2</v>
      </c>
    </row>
    <row r="2991" spans="1:25" x14ac:dyDescent="0.2">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t="str" cm="1">
        <f t="array" ref="V2991">_xlfn.IFS(Suoerstore_sales[[#This Row],[Discount]]&lt;=0.05,"0-5%",Suoerstore_sales[[#This Row],[Discount]]&lt;=0.1,"5-10%",Suoerstore_sales[[#This Row],[Discount]]&lt;=0.2,"10-20%",TRUE,"20%+")</f>
        <v>10-20%</v>
      </c>
      <c r="W2991">
        <f>YEAR(Suoerstore_sales[[#This Row],[Order Date]])</f>
        <v>2016</v>
      </c>
      <c r="X2991" t="str">
        <f>"Q"&amp;ROUNDUP(MONTH(Suoerstore_sales[[#This Row],[Order Date]])/3,0)</f>
        <v>Q1</v>
      </c>
      <c r="Y2991">
        <f>MONTH(Suoerstore_sales[[#This Row],[Order Date]])</f>
        <v>2</v>
      </c>
    </row>
    <row r="2992" spans="1:25" x14ac:dyDescent="0.2">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t="str" cm="1">
        <f t="array" ref="V2992">_xlfn.IFS(Suoerstore_sales[[#This Row],[Discount]]&lt;=0.05,"0-5%",Suoerstore_sales[[#This Row],[Discount]]&lt;=0.1,"5-10%",Suoerstore_sales[[#This Row],[Discount]]&lt;=0.2,"10-20%",TRUE,"20%+")</f>
        <v>0-5%</v>
      </c>
      <c r="W2992">
        <f>YEAR(Suoerstore_sales[[#This Row],[Order Date]])</f>
        <v>2016</v>
      </c>
      <c r="X2992" t="str">
        <f>"Q"&amp;ROUNDUP(MONTH(Suoerstore_sales[[#This Row],[Order Date]])/3,0)</f>
        <v>Q1</v>
      </c>
      <c r="Y2992">
        <f>MONTH(Suoerstore_sales[[#This Row],[Order Date]])</f>
        <v>2</v>
      </c>
    </row>
    <row r="2993" spans="1:25" x14ac:dyDescent="0.2">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t="str" cm="1">
        <f t="array" ref="V2993">_xlfn.IFS(Suoerstore_sales[[#This Row],[Discount]]&lt;=0.05,"0-5%",Suoerstore_sales[[#This Row],[Discount]]&lt;=0.1,"5-10%",Suoerstore_sales[[#This Row],[Discount]]&lt;=0.2,"10-20%",TRUE,"20%+")</f>
        <v>10-20%</v>
      </c>
      <c r="W2993">
        <f>YEAR(Suoerstore_sales[[#This Row],[Order Date]])</f>
        <v>2016</v>
      </c>
      <c r="X2993" t="str">
        <f>"Q"&amp;ROUNDUP(MONTH(Suoerstore_sales[[#This Row],[Order Date]])/3,0)</f>
        <v>Q1</v>
      </c>
      <c r="Y2993">
        <f>MONTH(Suoerstore_sales[[#This Row],[Order Date]])</f>
        <v>2</v>
      </c>
    </row>
    <row r="2994" spans="1:25" x14ac:dyDescent="0.2">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t="str" cm="1">
        <f t="array" ref="V2994">_xlfn.IFS(Suoerstore_sales[[#This Row],[Discount]]&lt;=0.05,"0-5%",Suoerstore_sales[[#This Row],[Discount]]&lt;=0.1,"5-10%",Suoerstore_sales[[#This Row],[Discount]]&lt;=0.2,"10-20%",TRUE,"20%+")</f>
        <v>0-5%</v>
      </c>
      <c r="W2994">
        <f>YEAR(Suoerstore_sales[[#This Row],[Order Date]])</f>
        <v>2016</v>
      </c>
      <c r="X2994" t="str">
        <f>"Q"&amp;ROUNDUP(MONTH(Suoerstore_sales[[#This Row],[Order Date]])/3,0)</f>
        <v>Q4</v>
      </c>
      <c r="Y2994">
        <f>MONTH(Suoerstore_sales[[#This Row],[Order Date]])</f>
        <v>10</v>
      </c>
    </row>
    <row r="2995" spans="1:25" x14ac:dyDescent="0.2">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t="str" cm="1">
        <f t="array" ref="V2995">_xlfn.IFS(Suoerstore_sales[[#This Row],[Discount]]&lt;=0.05,"0-5%",Suoerstore_sales[[#This Row],[Discount]]&lt;=0.1,"5-10%",Suoerstore_sales[[#This Row],[Discount]]&lt;=0.2,"10-20%",TRUE,"20%+")</f>
        <v>0-5%</v>
      </c>
      <c r="W2995">
        <f>YEAR(Suoerstore_sales[[#This Row],[Order Date]])</f>
        <v>2017</v>
      </c>
      <c r="X2995" t="str">
        <f>"Q"&amp;ROUNDUP(MONTH(Suoerstore_sales[[#This Row],[Order Date]])/3,0)</f>
        <v>Q1</v>
      </c>
      <c r="Y2995">
        <f>MONTH(Suoerstore_sales[[#This Row],[Order Date]])</f>
        <v>3</v>
      </c>
    </row>
    <row r="2996" spans="1:25" x14ac:dyDescent="0.2">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t="str" cm="1">
        <f t="array" ref="V2996">_xlfn.IFS(Suoerstore_sales[[#This Row],[Discount]]&lt;=0.05,"0-5%",Suoerstore_sales[[#This Row],[Discount]]&lt;=0.1,"5-10%",Suoerstore_sales[[#This Row],[Discount]]&lt;=0.2,"10-20%",TRUE,"20%+")</f>
        <v>10-20%</v>
      </c>
      <c r="W2996">
        <f>YEAR(Suoerstore_sales[[#This Row],[Order Date]])</f>
        <v>2016</v>
      </c>
      <c r="X2996" t="str">
        <f>"Q"&amp;ROUNDUP(MONTH(Suoerstore_sales[[#This Row],[Order Date]])/3,0)</f>
        <v>Q3</v>
      </c>
      <c r="Y2996">
        <f>MONTH(Suoerstore_sales[[#This Row],[Order Date]])</f>
        <v>9</v>
      </c>
    </row>
    <row r="2997" spans="1:25" x14ac:dyDescent="0.2">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t="str" cm="1">
        <f t="array" ref="V2997">_xlfn.IFS(Suoerstore_sales[[#This Row],[Discount]]&lt;=0.05,"0-5%",Suoerstore_sales[[#This Row],[Discount]]&lt;=0.1,"5-10%",Suoerstore_sales[[#This Row],[Discount]]&lt;=0.2,"10-20%",TRUE,"20%+")</f>
        <v>10-20%</v>
      </c>
      <c r="W2997">
        <f>YEAR(Suoerstore_sales[[#This Row],[Order Date]])</f>
        <v>2014</v>
      </c>
      <c r="X2997" t="str">
        <f>"Q"&amp;ROUNDUP(MONTH(Suoerstore_sales[[#This Row],[Order Date]])/3,0)</f>
        <v>Q3</v>
      </c>
      <c r="Y2997">
        <f>MONTH(Suoerstore_sales[[#This Row],[Order Date]])</f>
        <v>7</v>
      </c>
    </row>
    <row r="2998" spans="1:25" x14ac:dyDescent="0.2">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t="str" cm="1">
        <f t="array" ref="V2998">_xlfn.IFS(Suoerstore_sales[[#This Row],[Discount]]&lt;=0.05,"0-5%",Suoerstore_sales[[#This Row],[Discount]]&lt;=0.1,"5-10%",Suoerstore_sales[[#This Row],[Discount]]&lt;=0.2,"10-20%",TRUE,"20%+")</f>
        <v>10-20%</v>
      </c>
      <c r="W2998">
        <f>YEAR(Suoerstore_sales[[#This Row],[Order Date]])</f>
        <v>2014</v>
      </c>
      <c r="X2998" t="str">
        <f>"Q"&amp;ROUNDUP(MONTH(Suoerstore_sales[[#This Row],[Order Date]])/3,0)</f>
        <v>Q2</v>
      </c>
      <c r="Y2998">
        <f>MONTH(Suoerstore_sales[[#This Row],[Order Date]])</f>
        <v>6</v>
      </c>
    </row>
    <row r="2999" spans="1:25" x14ac:dyDescent="0.2">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t="str" cm="1">
        <f t="array" ref="V2999">_xlfn.IFS(Suoerstore_sales[[#This Row],[Discount]]&lt;=0.05,"0-5%",Suoerstore_sales[[#This Row],[Discount]]&lt;=0.1,"5-10%",Suoerstore_sales[[#This Row],[Discount]]&lt;=0.2,"10-20%",TRUE,"20%+")</f>
        <v>10-20%</v>
      </c>
      <c r="W2999">
        <f>YEAR(Suoerstore_sales[[#This Row],[Order Date]])</f>
        <v>2014</v>
      </c>
      <c r="X2999" t="str">
        <f>"Q"&amp;ROUNDUP(MONTH(Suoerstore_sales[[#This Row],[Order Date]])/3,0)</f>
        <v>Q2</v>
      </c>
      <c r="Y2999">
        <f>MONTH(Suoerstore_sales[[#This Row],[Order Date]])</f>
        <v>6</v>
      </c>
    </row>
    <row r="3000" spans="1:25" x14ac:dyDescent="0.2">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t="str" cm="1">
        <f t="array" ref="V3000">_xlfn.IFS(Suoerstore_sales[[#This Row],[Discount]]&lt;=0.05,"0-5%",Suoerstore_sales[[#This Row],[Discount]]&lt;=0.1,"5-10%",Suoerstore_sales[[#This Row],[Discount]]&lt;=0.2,"10-20%",TRUE,"20%+")</f>
        <v>10-20%</v>
      </c>
      <c r="W3000">
        <f>YEAR(Suoerstore_sales[[#This Row],[Order Date]])</f>
        <v>2014</v>
      </c>
      <c r="X3000" t="str">
        <f>"Q"&amp;ROUNDUP(MONTH(Suoerstore_sales[[#This Row],[Order Date]])/3,0)</f>
        <v>Q2</v>
      </c>
      <c r="Y3000">
        <f>MONTH(Suoerstore_sales[[#This Row],[Order Date]])</f>
        <v>6</v>
      </c>
    </row>
    <row r="3001" spans="1:25" x14ac:dyDescent="0.2">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t="str" cm="1">
        <f t="array" ref="V3001">_xlfn.IFS(Suoerstore_sales[[#This Row],[Discount]]&lt;=0.05,"0-5%",Suoerstore_sales[[#This Row],[Discount]]&lt;=0.1,"5-10%",Suoerstore_sales[[#This Row],[Discount]]&lt;=0.2,"10-20%",TRUE,"20%+")</f>
        <v>20%+</v>
      </c>
      <c r="W3001">
        <f>YEAR(Suoerstore_sales[[#This Row],[Order Date]])</f>
        <v>2014</v>
      </c>
      <c r="X3001" t="str">
        <f>"Q"&amp;ROUNDUP(MONTH(Suoerstore_sales[[#This Row],[Order Date]])/3,0)</f>
        <v>Q2</v>
      </c>
      <c r="Y3001">
        <f>MONTH(Suoerstore_sales[[#This Row],[Order Date]])</f>
        <v>6</v>
      </c>
    </row>
    <row r="3002" spans="1:25" x14ac:dyDescent="0.2">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t="str" cm="1">
        <f t="array" ref="V3002">_xlfn.IFS(Suoerstore_sales[[#This Row],[Discount]]&lt;=0.05,"0-5%",Suoerstore_sales[[#This Row],[Discount]]&lt;=0.1,"5-10%",Suoerstore_sales[[#This Row],[Discount]]&lt;=0.2,"10-20%",TRUE,"20%+")</f>
        <v>10-20%</v>
      </c>
      <c r="W3002">
        <f>YEAR(Suoerstore_sales[[#This Row],[Order Date]])</f>
        <v>2014</v>
      </c>
      <c r="X3002" t="str">
        <f>"Q"&amp;ROUNDUP(MONTH(Suoerstore_sales[[#This Row],[Order Date]])/3,0)</f>
        <v>Q2</v>
      </c>
      <c r="Y3002">
        <f>MONTH(Suoerstore_sales[[#This Row],[Order Date]])</f>
        <v>6</v>
      </c>
    </row>
    <row r="3003" spans="1:25" x14ac:dyDescent="0.2">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t="str" cm="1">
        <f t="array" ref="V3003">_xlfn.IFS(Suoerstore_sales[[#This Row],[Discount]]&lt;=0.05,"0-5%",Suoerstore_sales[[#This Row],[Discount]]&lt;=0.1,"5-10%",Suoerstore_sales[[#This Row],[Discount]]&lt;=0.2,"10-20%",TRUE,"20%+")</f>
        <v>20%+</v>
      </c>
      <c r="W3003">
        <f>YEAR(Suoerstore_sales[[#This Row],[Order Date]])</f>
        <v>2014</v>
      </c>
      <c r="X3003" t="str">
        <f>"Q"&amp;ROUNDUP(MONTH(Suoerstore_sales[[#This Row],[Order Date]])/3,0)</f>
        <v>Q2</v>
      </c>
      <c r="Y3003">
        <f>MONTH(Suoerstore_sales[[#This Row],[Order Date]])</f>
        <v>6</v>
      </c>
    </row>
    <row r="3004" spans="1:25" x14ac:dyDescent="0.2">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t="str" cm="1">
        <f t="array" ref="V3004">_xlfn.IFS(Suoerstore_sales[[#This Row],[Discount]]&lt;=0.05,"0-5%",Suoerstore_sales[[#This Row],[Discount]]&lt;=0.1,"5-10%",Suoerstore_sales[[#This Row],[Discount]]&lt;=0.2,"10-20%",TRUE,"20%+")</f>
        <v>0-5%</v>
      </c>
      <c r="W3004">
        <f>YEAR(Suoerstore_sales[[#This Row],[Order Date]])</f>
        <v>2015</v>
      </c>
      <c r="X3004" t="str">
        <f>"Q"&amp;ROUNDUP(MONTH(Suoerstore_sales[[#This Row],[Order Date]])/3,0)</f>
        <v>Q3</v>
      </c>
      <c r="Y3004">
        <f>MONTH(Suoerstore_sales[[#This Row],[Order Date]])</f>
        <v>7</v>
      </c>
    </row>
    <row r="3005" spans="1:25" x14ac:dyDescent="0.2">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t="str" cm="1">
        <f t="array" ref="V3005">_xlfn.IFS(Suoerstore_sales[[#This Row],[Discount]]&lt;=0.05,"0-5%",Suoerstore_sales[[#This Row],[Discount]]&lt;=0.1,"5-10%",Suoerstore_sales[[#This Row],[Discount]]&lt;=0.2,"10-20%",TRUE,"20%+")</f>
        <v>10-20%</v>
      </c>
      <c r="W3005">
        <f>YEAR(Suoerstore_sales[[#This Row],[Order Date]])</f>
        <v>2017</v>
      </c>
      <c r="X3005" t="str">
        <f>"Q"&amp;ROUNDUP(MONTH(Suoerstore_sales[[#This Row],[Order Date]])/3,0)</f>
        <v>Q4</v>
      </c>
      <c r="Y3005">
        <f>MONTH(Suoerstore_sales[[#This Row],[Order Date]])</f>
        <v>12</v>
      </c>
    </row>
    <row r="3006" spans="1:25" x14ac:dyDescent="0.2">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t="str" cm="1">
        <f t="array" ref="V3006">_xlfn.IFS(Suoerstore_sales[[#This Row],[Discount]]&lt;=0.05,"0-5%",Suoerstore_sales[[#This Row],[Discount]]&lt;=0.1,"5-10%",Suoerstore_sales[[#This Row],[Discount]]&lt;=0.2,"10-20%",TRUE,"20%+")</f>
        <v>0-5%</v>
      </c>
      <c r="W3006">
        <f>YEAR(Suoerstore_sales[[#This Row],[Order Date]])</f>
        <v>2016</v>
      </c>
      <c r="X3006" t="str">
        <f>"Q"&amp;ROUNDUP(MONTH(Suoerstore_sales[[#This Row],[Order Date]])/3,0)</f>
        <v>Q3</v>
      </c>
      <c r="Y3006">
        <f>MONTH(Suoerstore_sales[[#This Row],[Order Date]])</f>
        <v>9</v>
      </c>
    </row>
    <row r="3007" spans="1:25" x14ac:dyDescent="0.2">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t="str" cm="1">
        <f t="array" ref="V3007">_xlfn.IFS(Suoerstore_sales[[#This Row],[Discount]]&lt;=0.05,"0-5%",Suoerstore_sales[[#This Row],[Discount]]&lt;=0.1,"5-10%",Suoerstore_sales[[#This Row],[Discount]]&lt;=0.2,"10-20%",TRUE,"20%+")</f>
        <v>0-5%</v>
      </c>
      <c r="W3007">
        <f>YEAR(Suoerstore_sales[[#This Row],[Order Date]])</f>
        <v>2014</v>
      </c>
      <c r="X3007" t="str">
        <f>"Q"&amp;ROUNDUP(MONTH(Suoerstore_sales[[#This Row],[Order Date]])/3,0)</f>
        <v>Q2</v>
      </c>
      <c r="Y3007">
        <f>MONTH(Suoerstore_sales[[#This Row],[Order Date]])</f>
        <v>5</v>
      </c>
    </row>
    <row r="3008" spans="1:25" x14ac:dyDescent="0.2">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t="str" cm="1">
        <f t="array" ref="V3008">_xlfn.IFS(Suoerstore_sales[[#This Row],[Discount]]&lt;=0.05,"0-5%",Suoerstore_sales[[#This Row],[Discount]]&lt;=0.1,"5-10%",Suoerstore_sales[[#This Row],[Discount]]&lt;=0.2,"10-20%",TRUE,"20%+")</f>
        <v>0-5%</v>
      </c>
      <c r="W3008">
        <f>YEAR(Suoerstore_sales[[#This Row],[Order Date]])</f>
        <v>2017</v>
      </c>
      <c r="X3008" t="str">
        <f>"Q"&amp;ROUNDUP(MONTH(Suoerstore_sales[[#This Row],[Order Date]])/3,0)</f>
        <v>Q4</v>
      </c>
      <c r="Y3008">
        <f>MONTH(Suoerstore_sales[[#This Row],[Order Date]])</f>
        <v>10</v>
      </c>
    </row>
    <row r="3009" spans="1:25" x14ac:dyDescent="0.2">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t="str" cm="1">
        <f t="array" ref="V3009">_xlfn.IFS(Suoerstore_sales[[#This Row],[Discount]]&lt;=0.05,"0-5%",Suoerstore_sales[[#This Row],[Discount]]&lt;=0.1,"5-10%",Suoerstore_sales[[#This Row],[Discount]]&lt;=0.2,"10-20%",TRUE,"20%+")</f>
        <v>10-20%</v>
      </c>
      <c r="W3009">
        <f>YEAR(Suoerstore_sales[[#This Row],[Order Date]])</f>
        <v>2014</v>
      </c>
      <c r="X3009" t="str">
        <f>"Q"&amp;ROUNDUP(MONTH(Suoerstore_sales[[#This Row],[Order Date]])/3,0)</f>
        <v>Q4</v>
      </c>
      <c r="Y3009">
        <f>MONTH(Suoerstore_sales[[#This Row],[Order Date]])</f>
        <v>10</v>
      </c>
    </row>
    <row r="3010" spans="1:25" x14ac:dyDescent="0.2">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t="str" cm="1">
        <f t="array" ref="V3010">_xlfn.IFS(Suoerstore_sales[[#This Row],[Discount]]&lt;=0.05,"0-5%",Suoerstore_sales[[#This Row],[Discount]]&lt;=0.1,"5-10%",Suoerstore_sales[[#This Row],[Discount]]&lt;=0.2,"10-20%",TRUE,"20%+")</f>
        <v>0-5%</v>
      </c>
      <c r="W3010">
        <f>YEAR(Suoerstore_sales[[#This Row],[Order Date]])</f>
        <v>2016</v>
      </c>
      <c r="X3010" t="str">
        <f>"Q"&amp;ROUNDUP(MONTH(Suoerstore_sales[[#This Row],[Order Date]])/3,0)</f>
        <v>Q4</v>
      </c>
      <c r="Y3010">
        <f>MONTH(Suoerstore_sales[[#This Row],[Order Date]])</f>
        <v>12</v>
      </c>
    </row>
    <row r="3011" spans="1:25" x14ac:dyDescent="0.2">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t="str" cm="1">
        <f t="array" ref="V3011">_xlfn.IFS(Suoerstore_sales[[#This Row],[Discount]]&lt;=0.05,"0-5%",Suoerstore_sales[[#This Row],[Discount]]&lt;=0.1,"5-10%",Suoerstore_sales[[#This Row],[Discount]]&lt;=0.2,"10-20%",TRUE,"20%+")</f>
        <v>10-20%</v>
      </c>
      <c r="W3011">
        <f>YEAR(Suoerstore_sales[[#This Row],[Order Date]])</f>
        <v>2016</v>
      </c>
      <c r="X3011" t="str">
        <f>"Q"&amp;ROUNDUP(MONTH(Suoerstore_sales[[#This Row],[Order Date]])/3,0)</f>
        <v>Q3</v>
      </c>
      <c r="Y3011">
        <f>MONTH(Suoerstore_sales[[#This Row],[Order Date]])</f>
        <v>7</v>
      </c>
    </row>
    <row r="3012" spans="1:25" x14ac:dyDescent="0.2">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t="str" cm="1">
        <f t="array" ref="V3012">_xlfn.IFS(Suoerstore_sales[[#This Row],[Discount]]&lt;=0.05,"0-5%",Suoerstore_sales[[#This Row],[Discount]]&lt;=0.1,"5-10%",Suoerstore_sales[[#This Row],[Discount]]&lt;=0.2,"10-20%",TRUE,"20%+")</f>
        <v>20%+</v>
      </c>
      <c r="W3012">
        <f>YEAR(Suoerstore_sales[[#This Row],[Order Date]])</f>
        <v>2017</v>
      </c>
      <c r="X3012" t="str">
        <f>"Q"&amp;ROUNDUP(MONTH(Suoerstore_sales[[#This Row],[Order Date]])/3,0)</f>
        <v>Q2</v>
      </c>
      <c r="Y3012">
        <f>MONTH(Suoerstore_sales[[#This Row],[Order Date]])</f>
        <v>4</v>
      </c>
    </row>
    <row r="3013" spans="1:25" x14ac:dyDescent="0.2">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t="str" cm="1">
        <f t="array" ref="V3013">_xlfn.IFS(Suoerstore_sales[[#This Row],[Discount]]&lt;=0.05,"0-5%",Suoerstore_sales[[#This Row],[Discount]]&lt;=0.1,"5-10%",Suoerstore_sales[[#This Row],[Discount]]&lt;=0.2,"10-20%",TRUE,"20%+")</f>
        <v>20%+</v>
      </c>
      <c r="W3013">
        <f>YEAR(Suoerstore_sales[[#This Row],[Order Date]])</f>
        <v>2017</v>
      </c>
      <c r="X3013" t="str">
        <f>"Q"&amp;ROUNDUP(MONTH(Suoerstore_sales[[#This Row],[Order Date]])/3,0)</f>
        <v>Q2</v>
      </c>
      <c r="Y3013">
        <f>MONTH(Suoerstore_sales[[#This Row],[Order Date]])</f>
        <v>4</v>
      </c>
    </row>
    <row r="3014" spans="1:25" x14ac:dyDescent="0.2">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t="str" cm="1">
        <f t="array" ref="V3014">_xlfn.IFS(Suoerstore_sales[[#This Row],[Discount]]&lt;=0.05,"0-5%",Suoerstore_sales[[#This Row],[Discount]]&lt;=0.1,"5-10%",Suoerstore_sales[[#This Row],[Discount]]&lt;=0.2,"10-20%",TRUE,"20%+")</f>
        <v>20%+</v>
      </c>
      <c r="W3014">
        <f>YEAR(Suoerstore_sales[[#This Row],[Order Date]])</f>
        <v>2017</v>
      </c>
      <c r="X3014" t="str">
        <f>"Q"&amp;ROUNDUP(MONTH(Suoerstore_sales[[#This Row],[Order Date]])/3,0)</f>
        <v>Q2</v>
      </c>
      <c r="Y3014">
        <f>MONTH(Suoerstore_sales[[#This Row],[Order Date]])</f>
        <v>4</v>
      </c>
    </row>
    <row r="3015" spans="1:25" x14ac:dyDescent="0.2">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t="str" cm="1">
        <f t="array" ref="V3015">_xlfn.IFS(Suoerstore_sales[[#This Row],[Discount]]&lt;=0.05,"0-5%",Suoerstore_sales[[#This Row],[Discount]]&lt;=0.1,"5-10%",Suoerstore_sales[[#This Row],[Discount]]&lt;=0.2,"10-20%",TRUE,"20%+")</f>
        <v>20%+</v>
      </c>
      <c r="W3015">
        <f>YEAR(Suoerstore_sales[[#This Row],[Order Date]])</f>
        <v>2017</v>
      </c>
      <c r="X3015" t="str">
        <f>"Q"&amp;ROUNDUP(MONTH(Suoerstore_sales[[#This Row],[Order Date]])/3,0)</f>
        <v>Q2</v>
      </c>
      <c r="Y3015">
        <f>MONTH(Suoerstore_sales[[#This Row],[Order Date]])</f>
        <v>4</v>
      </c>
    </row>
    <row r="3016" spans="1:25" x14ac:dyDescent="0.2">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t="str" cm="1">
        <f t="array" ref="V3016">_xlfn.IFS(Suoerstore_sales[[#This Row],[Discount]]&lt;=0.05,"0-5%",Suoerstore_sales[[#This Row],[Discount]]&lt;=0.1,"5-10%",Suoerstore_sales[[#This Row],[Discount]]&lt;=0.2,"10-20%",TRUE,"20%+")</f>
        <v>10-20%</v>
      </c>
      <c r="W3016">
        <f>YEAR(Suoerstore_sales[[#This Row],[Order Date]])</f>
        <v>2017</v>
      </c>
      <c r="X3016" t="str">
        <f>"Q"&amp;ROUNDUP(MONTH(Suoerstore_sales[[#This Row],[Order Date]])/3,0)</f>
        <v>Q2</v>
      </c>
      <c r="Y3016">
        <f>MONTH(Suoerstore_sales[[#This Row],[Order Date]])</f>
        <v>4</v>
      </c>
    </row>
    <row r="3017" spans="1:25" x14ac:dyDescent="0.2">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t="str" cm="1">
        <f t="array" ref="V3017">_xlfn.IFS(Suoerstore_sales[[#This Row],[Discount]]&lt;=0.05,"0-5%",Suoerstore_sales[[#This Row],[Discount]]&lt;=0.1,"5-10%",Suoerstore_sales[[#This Row],[Discount]]&lt;=0.2,"10-20%",TRUE,"20%+")</f>
        <v>20%+</v>
      </c>
      <c r="W3017">
        <f>YEAR(Suoerstore_sales[[#This Row],[Order Date]])</f>
        <v>2015</v>
      </c>
      <c r="X3017" t="str">
        <f>"Q"&amp;ROUNDUP(MONTH(Suoerstore_sales[[#This Row],[Order Date]])/3,0)</f>
        <v>Q3</v>
      </c>
      <c r="Y3017">
        <f>MONTH(Suoerstore_sales[[#This Row],[Order Date]])</f>
        <v>9</v>
      </c>
    </row>
    <row r="3018" spans="1:25" x14ac:dyDescent="0.2">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t="str" cm="1">
        <f t="array" ref="V3018">_xlfn.IFS(Suoerstore_sales[[#This Row],[Discount]]&lt;=0.05,"0-5%",Suoerstore_sales[[#This Row],[Discount]]&lt;=0.1,"5-10%",Suoerstore_sales[[#This Row],[Discount]]&lt;=0.2,"10-20%",TRUE,"20%+")</f>
        <v>10-20%</v>
      </c>
      <c r="W3018">
        <f>YEAR(Suoerstore_sales[[#This Row],[Order Date]])</f>
        <v>2016</v>
      </c>
      <c r="X3018" t="str">
        <f>"Q"&amp;ROUNDUP(MONTH(Suoerstore_sales[[#This Row],[Order Date]])/3,0)</f>
        <v>Q3</v>
      </c>
      <c r="Y3018">
        <f>MONTH(Suoerstore_sales[[#This Row],[Order Date]])</f>
        <v>8</v>
      </c>
    </row>
    <row r="3019" spans="1:25" x14ac:dyDescent="0.2">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t="str" cm="1">
        <f t="array" ref="V3019">_xlfn.IFS(Suoerstore_sales[[#This Row],[Discount]]&lt;=0.05,"0-5%",Suoerstore_sales[[#This Row],[Discount]]&lt;=0.1,"5-10%",Suoerstore_sales[[#This Row],[Discount]]&lt;=0.2,"10-20%",TRUE,"20%+")</f>
        <v>20%+</v>
      </c>
      <c r="W3019">
        <f>YEAR(Suoerstore_sales[[#This Row],[Order Date]])</f>
        <v>2016</v>
      </c>
      <c r="X3019" t="str">
        <f>"Q"&amp;ROUNDUP(MONTH(Suoerstore_sales[[#This Row],[Order Date]])/3,0)</f>
        <v>Q3</v>
      </c>
      <c r="Y3019">
        <f>MONTH(Suoerstore_sales[[#This Row],[Order Date]])</f>
        <v>8</v>
      </c>
    </row>
    <row r="3020" spans="1:25" x14ac:dyDescent="0.2">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t="str" cm="1">
        <f t="array" ref="V3020">_xlfn.IFS(Suoerstore_sales[[#This Row],[Discount]]&lt;=0.05,"0-5%",Suoerstore_sales[[#This Row],[Discount]]&lt;=0.1,"5-10%",Suoerstore_sales[[#This Row],[Discount]]&lt;=0.2,"10-20%",TRUE,"20%+")</f>
        <v>10-20%</v>
      </c>
      <c r="W3020">
        <f>YEAR(Suoerstore_sales[[#This Row],[Order Date]])</f>
        <v>2016</v>
      </c>
      <c r="X3020" t="str">
        <f>"Q"&amp;ROUNDUP(MONTH(Suoerstore_sales[[#This Row],[Order Date]])/3,0)</f>
        <v>Q3</v>
      </c>
      <c r="Y3020">
        <f>MONTH(Suoerstore_sales[[#This Row],[Order Date]])</f>
        <v>8</v>
      </c>
    </row>
    <row r="3021" spans="1:25" x14ac:dyDescent="0.2">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t="str" cm="1">
        <f t="array" ref="V3021">_xlfn.IFS(Suoerstore_sales[[#This Row],[Discount]]&lt;=0.05,"0-5%",Suoerstore_sales[[#This Row],[Discount]]&lt;=0.1,"5-10%",Suoerstore_sales[[#This Row],[Discount]]&lt;=0.2,"10-20%",TRUE,"20%+")</f>
        <v>0-5%</v>
      </c>
      <c r="W3021">
        <f>YEAR(Suoerstore_sales[[#This Row],[Order Date]])</f>
        <v>2015</v>
      </c>
      <c r="X3021" t="str">
        <f>"Q"&amp;ROUNDUP(MONTH(Suoerstore_sales[[#This Row],[Order Date]])/3,0)</f>
        <v>Q4</v>
      </c>
      <c r="Y3021">
        <f>MONTH(Suoerstore_sales[[#This Row],[Order Date]])</f>
        <v>11</v>
      </c>
    </row>
    <row r="3022" spans="1:25" x14ac:dyDescent="0.2">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t="str" cm="1">
        <f t="array" ref="V3022">_xlfn.IFS(Suoerstore_sales[[#This Row],[Discount]]&lt;=0.05,"0-5%",Suoerstore_sales[[#This Row],[Discount]]&lt;=0.1,"5-10%",Suoerstore_sales[[#This Row],[Discount]]&lt;=0.2,"10-20%",TRUE,"20%+")</f>
        <v>0-5%</v>
      </c>
      <c r="W3022">
        <f>YEAR(Suoerstore_sales[[#This Row],[Order Date]])</f>
        <v>2015</v>
      </c>
      <c r="X3022" t="str">
        <f>"Q"&amp;ROUNDUP(MONTH(Suoerstore_sales[[#This Row],[Order Date]])/3,0)</f>
        <v>Q4</v>
      </c>
      <c r="Y3022">
        <f>MONTH(Suoerstore_sales[[#This Row],[Order Date]])</f>
        <v>11</v>
      </c>
    </row>
    <row r="3023" spans="1:25" x14ac:dyDescent="0.2">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t="str" cm="1">
        <f t="array" ref="V3023">_xlfn.IFS(Suoerstore_sales[[#This Row],[Discount]]&lt;=0.05,"0-5%",Suoerstore_sales[[#This Row],[Discount]]&lt;=0.1,"5-10%",Suoerstore_sales[[#This Row],[Discount]]&lt;=0.2,"10-20%",TRUE,"20%+")</f>
        <v>0-5%</v>
      </c>
      <c r="W3023">
        <f>YEAR(Suoerstore_sales[[#This Row],[Order Date]])</f>
        <v>2015</v>
      </c>
      <c r="X3023" t="str">
        <f>"Q"&amp;ROUNDUP(MONTH(Suoerstore_sales[[#This Row],[Order Date]])/3,0)</f>
        <v>Q4</v>
      </c>
      <c r="Y3023">
        <f>MONTH(Suoerstore_sales[[#This Row],[Order Date]])</f>
        <v>11</v>
      </c>
    </row>
    <row r="3024" spans="1:25" x14ac:dyDescent="0.2">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t="str" cm="1">
        <f t="array" ref="V3024">_xlfn.IFS(Suoerstore_sales[[#This Row],[Discount]]&lt;=0.05,"0-5%",Suoerstore_sales[[#This Row],[Discount]]&lt;=0.1,"5-10%",Suoerstore_sales[[#This Row],[Discount]]&lt;=0.2,"10-20%",TRUE,"20%+")</f>
        <v>10-20%</v>
      </c>
      <c r="W3024">
        <f>YEAR(Suoerstore_sales[[#This Row],[Order Date]])</f>
        <v>2015</v>
      </c>
      <c r="X3024" t="str">
        <f>"Q"&amp;ROUNDUP(MONTH(Suoerstore_sales[[#This Row],[Order Date]])/3,0)</f>
        <v>Q4</v>
      </c>
      <c r="Y3024">
        <f>MONTH(Suoerstore_sales[[#This Row],[Order Date]])</f>
        <v>11</v>
      </c>
    </row>
    <row r="3025" spans="1:25" x14ac:dyDescent="0.2">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t="str" cm="1">
        <f t="array" ref="V3025">_xlfn.IFS(Suoerstore_sales[[#This Row],[Discount]]&lt;=0.05,"0-5%",Suoerstore_sales[[#This Row],[Discount]]&lt;=0.1,"5-10%",Suoerstore_sales[[#This Row],[Discount]]&lt;=0.2,"10-20%",TRUE,"20%+")</f>
        <v>20%+</v>
      </c>
      <c r="W3025">
        <f>YEAR(Suoerstore_sales[[#This Row],[Order Date]])</f>
        <v>2017</v>
      </c>
      <c r="X3025" t="str">
        <f>"Q"&amp;ROUNDUP(MONTH(Suoerstore_sales[[#This Row],[Order Date]])/3,0)</f>
        <v>Q4</v>
      </c>
      <c r="Y3025">
        <f>MONTH(Suoerstore_sales[[#This Row],[Order Date]])</f>
        <v>11</v>
      </c>
    </row>
    <row r="3026" spans="1:25" x14ac:dyDescent="0.2">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t="str" cm="1">
        <f t="array" ref="V3026">_xlfn.IFS(Suoerstore_sales[[#This Row],[Discount]]&lt;=0.05,"0-5%",Suoerstore_sales[[#This Row],[Discount]]&lt;=0.1,"5-10%",Suoerstore_sales[[#This Row],[Discount]]&lt;=0.2,"10-20%",TRUE,"20%+")</f>
        <v>10-20%</v>
      </c>
      <c r="W3026">
        <f>YEAR(Suoerstore_sales[[#This Row],[Order Date]])</f>
        <v>2015</v>
      </c>
      <c r="X3026" t="str">
        <f>"Q"&amp;ROUNDUP(MONTH(Suoerstore_sales[[#This Row],[Order Date]])/3,0)</f>
        <v>Q4</v>
      </c>
      <c r="Y3026">
        <f>MONTH(Suoerstore_sales[[#This Row],[Order Date]])</f>
        <v>11</v>
      </c>
    </row>
    <row r="3027" spans="1:25" x14ac:dyDescent="0.2">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t="str" cm="1">
        <f t="array" ref="V3027">_xlfn.IFS(Suoerstore_sales[[#This Row],[Discount]]&lt;=0.05,"0-5%",Suoerstore_sales[[#This Row],[Discount]]&lt;=0.1,"5-10%",Suoerstore_sales[[#This Row],[Discount]]&lt;=0.2,"10-20%",TRUE,"20%+")</f>
        <v>0-5%</v>
      </c>
      <c r="W3027">
        <f>YEAR(Suoerstore_sales[[#This Row],[Order Date]])</f>
        <v>2015</v>
      </c>
      <c r="X3027" t="str">
        <f>"Q"&amp;ROUNDUP(MONTH(Suoerstore_sales[[#This Row],[Order Date]])/3,0)</f>
        <v>Q4</v>
      </c>
      <c r="Y3027">
        <f>MONTH(Suoerstore_sales[[#This Row],[Order Date]])</f>
        <v>11</v>
      </c>
    </row>
    <row r="3028" spans="1:25" x14ac:dyDescent="0.2">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t="str" cm="1">
        <f t="array" ref="V3028">_xlfn.IFS(Suoerstore_sales[[#This Row],[Discount]]&lt;=0.05,"0-5%",Suoerstore_sales[[#This Row],[Discount]]&lt;=0.1,"5-10%",Suoerstore_sales[[#This Row],[Discount]]&lt;=0.2,"10-20%",TRUE,"20%+")</f>
        <v>10-20%</v>
      </c>
      <c r="W3028">
        <f>YEAR(Suoerstore_sales[[#This Row],[Order Date]])</f>
        <v>2017</v>
      </c>
      <c r="X3028" t="str">
        <f>"Q"&amp;ROUNDUP(MONTH(Suoerstore_sales[[#This Row],[Order Date]])/3,0)</f>
        <v>Q2</v>
      </c>
      <c r="Y3028">
        <f>MONTH(Suoerstore_sales[[#This Row],[Order Date]])</f>
        <v>4</v>
      </c>
    </row>
    <row r="3029" spans="1:25" x14ac:dyDescent="0.2">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t="str" cm="1">
        <f t="array" ref="V3029">_xlfn.IFS(Suoerstore_sales[[#This Row],[Discount]]&lt;=0.05,"0-5%",Suoerstore_sales[[#This Row],[Discount]]&lt;=0.1,"5-10%",Suoerstore_sales[[#This Row],[Discount]]&lt;=0.2,"10-20%",TRUE,"20%+")</f>
        <v>10-20%</v>
      </c>
      <c r="W3029">
        <f>YEAR(Suoerstore_sales[[#This Row],[Order Date]])</f>
        <v>2014</v>
      </c>
      <c r="X3029" t="str">
        <f>"Q"&amp;ROUNDUP(MONTH(Suoerstore_sales[[#This Row],[Order Date]])/3,0)</f>
        <v>Q3</v>
      </c>
      <c r="Y3029">
        <f>MONTH(Suoerstore_sales[[#This Row],[Order Date]])</f>
        <v>8</v>
      </c>
    </row>
    <row r="3030" spans="1:25" x14ac:dyDescent="0.2">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t="str" cm="1">
        <f t="array" ref="V3030">_xlfn.IFS(Suoerstore_sales[[#This Row],[Discount]]&lt;=0.05,"0-5%",Suoerstore_sales[[#This Row],[Discount]]&lt;=0.1,"5-10%",Suoerstore_sales[[#This Row],[Discount]]&lt;=0.2,"10-20%",TRUE,"20%+")</f>
        <v>0-5%</v>
      </c>
      <c r="W3030">
        <f>YEAR(Suoerstore_sales[[#This Row],[Order Date]])</f>
        <v>2017</v>
      </c>
      <c r="X3030" t="str">
        <f>"Q"&amp;ROUNDUP(MONTH(Suoerstore_sales[[#This Row],[Order Date]])/3,0)</f>
        <v>Q4</v>
      </c>
      <c r="Y3030">
        <f>MONTH(Suoerstore_sales[[#This Row],[Order Date]])</f>
        <v>12</v>
      </c>
    </row>
    <row r="3031" spans="1:25" x14ac:dyDescent="0.2">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t="str" cm="1">
        <f t="array" ref="V3031">_xlfn.IFS(Suoerstore_sales[[#This Row],[Discount]]&lt;=0.05,"0-5%",Suoerstore_sales[[#This Row],[Discount]]&lt;=0.1,"5-10%",Suoerstore_sales[[#This Row],[Discount]]&lt;=0.2,"10-20%",TRUE,"20%+")</f>
        <v>10-20%</v>
      </c>
      <c r="W3031">
        <f>YEAR(Suoerstore_sales[[#This Row],[Order Date]])</f>
        <v>2016</v>
      </c>
      <c r="X3031" t="str">
        <f>"Q"&amp;ROUNDUP(MONTH(Suoerstore_sales[[#This Row],[Order Date]])/3,0)</f>
        <v>Q1</v>
      </c>
      <c r="Y3031">
        <f>MONTH(Suoerstore_sales[[#This Row],[Order Date]])</f>
        <v>3</v>
      </c>
    </row>
    <row r="3032" spans="1:25" x14ac:dyDescent="0.2">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t="str" cm="1">
        <f t="array" ref="V3032">_xlfn.IFS(Suoerstore_sales[[#This Row],[Discount]]&lt;=0.05,"0-5%",Suoerstore_sales[[#This Row],[Discount]]&lt;=0.1,"5-10%",Suoerstore_sales[[#This Row],[Discount]]&lt;=0.2,"10-20%",TRUE,"20%+")</f>
        <v>0-5%</v>
      </c>
      <c r="W3032">
        <f>YEAR(Suoerstore_sales[[#This Row],[Order Date]])</f>
        <v>2015</v>
      </c>
      <c r="X3032" t="str">
        <f>"Q"&amp;ROUNDUP(MONTH(Suoerstore_sales[[#This Row],[Order Date]])/3,0)</f>
        <v>Q3</v>
      </c>
      <c r="Y3032">
        <f>MONTH(Suoerstore_sales[[#This Row],[Order Date]])</f>
        <v>9</v>
      </c>
    </row>
    <row r="3033" spans="1:25" x14ac:dyDescent="0.2">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t="str" cm="1">
        <f t="array" ref="V3033">_xlfn.IFS(Suoerstore_sales[[#This Row],[Discount]]&lt;=0.05,"0-5%",Suoerstore_sales[[#This Row],[Discount]]&lt;=0.1,"5-10%",Suoerstore_sales[[#This Row],[Discount]]&lt;=0.2,"10-20%",TRUE,"20%+")</f>
        <v>0-5%</v>
      </c>
      <c r="W3033">
        <f>YEAR(Suoerstore_sales[[#This Row],[Order Date]])</f>
        <v>2015</v>
      </c>
      <c r="X3033" t="str">
        <f>"Q"&amp;ROUNDUP(MONTH(Suoerstore_sales[[#This Row],[Order Date]])/3,0)</f>
        <v>Q3</v>
      </c>
      <c r="Y3033">
        <f>MONTH(Suoerstore_sales[[#This Row],[Order Date]])</f>
        <v>9</v>
      </c>
    </row>
    <row r="3034" spans="1:25" x14ac:dyDescent="0.2">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t="str" cm="1">
        <f t="array" ref="V3034">_xlfn.IFS(Suoerstore_sales[[#This Row],[Discount]]&lt;=0.05,"0-5%",Suoerstore_sales[[#This Row],[Discount]]&lt;=0.1,"5-10%",Suoerstore_sales[[#This Row],[Discount]]&lt;=0.2,"10-20%",TRUE,"20%+")</f>
        <v>10-20%</v>
      </c>
      <c r="W3034">
        <f>YEAR(Suoerstore_sales[[#This Row],[Order Date]])</f>
        <v>2016</v>
      </c>
      <c r="X3034" t="str">
        <f>"Q"&amp;ROUNDUP(MONTH(Suoerstore_sales[[#This Row],[Order Date]])/3,0)</f>
        <v>Q4</v>
      </c>
      <c r="Y3034">
        <f>MONTH(Suoerstore_sales[[#This Row],[Order Date]])</f>
        <v>11</v>
      </c>
    </row>
    <row r="3035" spans="1:25" x14ac:dyDescent="0.2">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t="str" cm="1">
        <f t="array" ref="V3035">_xlfn.IFS(Suoerstore_sales[[#This Row],[Discount]]&lt;=0.05,"0-5%",Suoerstore_sales[[#This Row],[Discount]]&lt;=0.1,"5-10%",Suoerstore_sales[[#This Row],[Discount]]&lt;=0.2,"10-20%",TRUE,"20%+")</f>
        <v>10-20%</v>
      </c>
      <c r="W3035">
        <f>YEAR(Suoerstore_sales[[#This Row],[Order Date]])</f>
        <v>2017</v>
      </c>
      <c r="X3035" t="str">
        <f>"Q"&amp;ROUNDUP(MONTH(Suoerstore_sales[[#This Row],[Order Date]])/3,0)</f>
        <v>Q3</v>
      </c>
      <c r="Y3035">
        <f>MONTH(Suoerstore_sales[[#This Row],[Order Date]])</f>
        <v>9</v>
      </c>
    </row>
    <row r="3036" spans="1:25" x14ac:dyDescent="0.2">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t="str" cm="1">
        <f t="array" ref="V3036">_xlfn.IFS(Suoerstore_sales[[#This Row],[Discount]]&lt;=0.05,"0-5%",Suoerstore_sales[[#This Row],[Discount]]&lt;=0.1,"5-10%",Suoerstore_sales[[#This Row],[Discount]]&lt;=0.2,"10-20%",TRUE,"20%+")</f>
        <v>0-5%</v>
      </c>
      <c r="W3036">
        <f>YEAR(Suoerstore_sales[[#This Row],[Order Date]])</f>
        <v>2015</v>
      </c>
      <c r="X3036" t="str">
        <f>"Q"&amp;ROUNDUP(MONTH(Suoerstore_sales[[#This Row],[Order Date]])/3,0)</f>
        <v>Q2</v>
      </c>
      <c r="Y3036">
        <f>MONTH(Suoerstore_sales[[#This Row],[Order Date]])</f>
        <v>6</v>
      </c>
    </row>
    <row r="3037" spans="1:25" x14ac:dyDescent="0.2">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t="str" cm="1">
        <f t="array" ref="V3037">_xlfn.IFS(Suoerstore_sales[[#This Row],[Discount]]&lt;=0.05,"0-5%",Suoerstore_sales[[#This Row],[Discount]]&lt;=0.1,"5-10%",Suoerstore_sales[[#This Row],[Discount]]&lt;=0.2,"10-20%",TRUE,"20%+")</f>
        <v>0-5%</v>
      </c>
      <c r="W3037">
        <f>YEAR(Suoerstore_sales[[#This Row],[Order Date]])</f>
        <v>2015</v>
      </c>
      <c r="X3037" t="str">
        <f>"Q"&amp;ROUNDUP(MONTH(Suoerstore_sales[[#This Row],[Order Date]])/3,0)</f>
        <v>Q2</v>
      </c>
      <c r="Y3037">
        <f>MONTH(Suoerstore_sales[[#This Row],[Order Date]])</f>
        <v>6</v>
      </c>
    </row>
    <row r="3038" spans="1:25" x14ac:dyDescent="0.2">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t="str" cm="1">
        <f t="array" ref="V3038">_xlfn.IFS(Suoerstore_sales[[#This Row],[Discount]]&lt;=0.05,"0-5%",Suoerstore_sales[[#This Row],[Discount]]&lt;=0.1,"5-10%",Suoerstore_sales[[#This Row],[Discount]]&lt;=0.2,"10-20%",TRUE,"20%+")</f>
        <v>0-5%</v>
      </c>
      <c r="W3038">
        <f>YEAR(Suoerstore_sales[[#This Row],[Order Date]])</f>
        <v>2015</v>
      </c>
      <c r="X3038" t="str">
        <f>"Q"&amp;ROUNDUP(MONTH(Suoerstore_sales[[#This Row],[Order Date]])/3,0)</f>
        <v>Q2</v>
      </c>
      <c r="Y3038">
        <f>MONTH(Suoerstore_sales[[#This Row],[Order Date]])</f>
        <v>6</v>
      </c>
    </row>
    <row r="3039" spans="1:25" x14ac:dyDescent="0.2">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t="str" cm="1">
        <f t="array" ref="V3039">_xlfn.IFS(Suoerstore_sales[[#This Row],[Discount]]&lt;=0.05,"0-5%",Suoerstore_sales[[#This Row],[Discount]]&lt;=0.1,"5-10%",Suoerstore_sales[[#This Row],[Discount]]&lt;=0.2,"10-20%",TRUE,"20%+")</f>
        <v>0-5%</v>
      </c>
      <c r="W3039">
        <f>YEAR(Suoerstore_sales[[#This Row],[Order Date]])</f>
        <v>2015</v>
      </c>
      <c r="X3039" t="str">
        <f>"Q"&amp;ROUNDUP(MONTH(Suoerstore_sales[[#This Row],[Order Date]])/3,0)</f>
        <v>Q2</v>
      </c>
      <c r="Y3039">
        <f>MONTH(Suoerstore_sales[[#This Row],[Order Date]])</f>
        <v>6</v>
      </c>
    </row>
    <row r="3040" spans="1:25" x14ac:dyDescent="0.2">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t="str" cm="1">
        <f t="array" ref="V3040">_xlfn.IFS(Suoerstore_sales[[#This Row],[Discount]]&lt;=0.05,"0-5%",Suoerstore_sales[[#This Row],[Discount]]&lt;=0.1,"5-10%",Suoerstore_sales[[#This Row],[Discount]]&lt;=0.2,"10-20%",TRUE,"20%+")</f>
        <v>0-5%</v>
      </c>
      <c r="W3040">
        <f>YEAR(Suoerstore_sales[[#This Row],[Order Date]])</f>
        <v>2015</v>
      </c>
      <c r="X3040" t="str">
        <f>"Q"&amp;ROUNDUP(MONTH(Suoerstore_sales[[#This Row],[Order Date]])/3,0)</f>
        <v>Q2</v>
      </c>
      <c r="Y3040">
        <f>MONTH(Suoerstore_sales[[#This Row],[Order Date]])</f>
        <v>6</v>
      </c>
    </row>
    <row r="3041" spans="1:25" x14ac:dyDescent="0.2">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t="str" cm="1">
        <f t="array" ref="V3041">_xlfn.IFS(Suoerstore_sales[[#This Row],[Discount]]&lt;=0.05,"0-5%",Suoerstore_sales[[#This Row],[Discount]]&lt;=0.1,"5-10%",Suoerstore_sales[[#This Row],[Discount]]&lt;=0.2,"10-20%",TRUE,"20%+")</f>
        <v>10-20%</v>
      </c>
      <c r="W3041">
        <f>YEAR(Suoerstore_sales[[#This Row],[Order Date]])</f>
        <v>2017</v>
      </c>
      <c r="X3041" t="str">
        <f>"Q"&amp;ROUNDUP(MONTH(Suoerstore_sales[[#This Row],[Order Date]])/3,0)</f>
        <v>Q4</v>
      </c>
      <c r="Y3041">
        <f>MONTH(Suoerstore_sales[[#This Row],[Order Date]])</f>
        <v>10</v>
      </c>
    </row>
    <row r="3042" spans="1:25" x14ac:dyDescent="0.2">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t="str" cm="1">
        <f t="array" ref="V3042">_xlfn.IFS(Suoerstore_sales[[#This Row],[Discount]]&lt;=0.05,"0-5%",Suoerstore_sales[[#This Row],[Discount]]&lt;=0.1,"5-10%",Suoerstore_sales[[#This Row],[Discount]]&lt;=0.2,"10-20%",TRUE,"20%+")</f>
        <v>10-20%</v>
      </c>
      <c r="W3042">
        <f>YEAR(Suoerstore_sales[[#This Row],[Order Date]])</f>
        <v>2016</v>
      </c>
      <c r="X3042" t="str">
        <f>"Q"&amp;ROUNDUP(MONTH(Suoerstore_sales[[#This Row],[Order Date]])/3,0)</f>
        <v>Q2</v>
      </c>
      <c r="Y3042">
        <f>MONTH(Suoerstore_sales[[#This Row],[Order Date]])</f>
        <v>5</v>
      </c>
    </row>
    <row r="3043" spans="1:25" x14ac:dyDescent="0.2">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t="str" cm="1">
        <f t="array" ref="V3043">_xlfn.IFS(Suoerstore_sales[[#This Row],[Discount]]&lt;=0.05,"0-5%",Suoerstore_sales[[#This Row],[Discount]]&lt;=0.1,"5-10%",Suoerstore_sales[[#This Row],[Discount]]&lt;=0.2,"10-20%",TRUE,"20%+")</f>
        <v>0-5%</v>
      </c>
      <c r="W3043">
        <f>YEAR(Suoerstore_sales[[#This Row],[Order Date]])</f>
        <v>2017</v>
      </c>
      <c r="X3043" t="str">
        <f>"Q"&amp;ROUNDUP(MONTH(Suoerstore_sales[[#This Row],[Order Date]])/3,0)</f>
        <v>Q3</v>
      </c>
      <c r="Y3043">
        <f>MONTH(Suoerstore_sales[[#This Row],[Order Date]])</f>
        <v>9</v>
      </c>
    </row>
    <row r="3044" spans="1:25" x14ac:dyDescent="0.2">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t="str" cm="1">
        <f t="array" ref="V3044">_xlfn.IFS(Suoerstore_sales[[#This Row],[Discount]]&lt;=0.05,"0-5%",Suoerstore_sales[[#This Row],[Discount]]&lt;=0.1,"5-10%",Suoerstore_sales[[#This Row],[Discount]]&lt;=0.2,"10-20%",TRUE,"20%+")</f>
        <v>0-5%</v>
      </c>
      <c r="W3044">
        <f>YEAR(Suoerstore_sales[[#This Row],[Order Date]])</f>
        <v>2017</v>
      </c>
      <c r="X3044" t="str">
        <f>"Q"&amp;ROUNDUP(MONTH(Suoerstore_sales[[#This Row],[Order Date]])/3,0)</f>
        <v>Q3</v>
      </c>
      <c r="Y3044">
        <f>MONTH(Suoerstore_sales[[#This Row],[Order Date]])</f>
        <v>9</v>
      </c>
    </row>
    <row r="3045" spans="1:25" x14ac:dyDescent="0.2">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t="str" cm="1">
        <f t="array" ref="V3045">_xlfn.IFS(Suoerstore_sales[[#This Row],[Discount]]&lt;=0.05,"0-5%",Suoerstore_sales[[#This Row],[Discount]]&lt;=0.1,"5-10%",Suoerstore_sales[[#This Row],[Discount]]&lt;=0.2,"10-20%",TRUE,"20%+")</f>
        <v>10-20%</v>
      </c>
      <c r="W3045">
        <f>YEAR(Suoerstore_sales[[#This Row],[Order Date]])</f>
        <v>2017</v>
      </c>
      <c r="X3045" t="str">
        <f>"Q"&amp;ROUNDUP(MONTH(Suoerstore_sales[[#This Row],[Order Date]])/3,0)</f>
        <v>Q3</v>
      </c>
      <c r="Y3045">
        <f>MONTH(Suoerstore_sales[[#This Row],[Order Date]])</f>
        <v>9</v>
      </c>
    </row>
    <row r="3046" spans="1:25" x14ac:dyDescent="0.2">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t="str" cm="1">
        <f t="array" ref="V3046">_xlfn.IFS(Suoerstore_sales[[#This Row],[Discount]]&lt;=0.05,"0-5%",Suoerstore_sales[[#This Row],[Discount]]&lt;=0.1,"5-10%",Suoerstore_sales[[#This Row],[Discount]]&lt;=0.2,"10-20%",TRUE,"20%+")</f>
        <v>20%+</v>
      </c>
      <c r="W3046">
        <f>YEAR(Suoerstore_sales[[#This Row],[Order Date]])</f>
        <v>2015</v>
      </c>
      <c r="X3046" t="str">
        <f>"Q"&amp;ROUNDUP(MONTH(Suoerstore_sales[[#This Row],[Order Date]])/3,0)</f>
        <v>Q2</v>
      </c>
      <c r="Y3046">
        <f>MONTH(Suoerstore_sales[[#This Row],[Order Date]])</f>
        <v>4</v>
      </c>
    </row>
    <row r="3047" spans="1:25" x14ac:dyDescent="0.2">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t="str" cm="1">
        <f t="array" ref="V3047">_xlfn.IFS(Suoerstore_sales[[#This Row],[Discount]]&lt;=0.05,"0-5%",Suoerstore_sales[[#This Row],[Discount]]&lt;=0.1,"5-10%",Suoerstore_sales[[#This Row],[Discount]]&lt;=0.2,"10-20%",TRUE,"20%+")</f>
        <v>0-5%</v>
      </c>
      <c r="W3047">
        <f>YEAR(Suoerstore_sales[[#This Row],[Order Date]])</f>
        <v>2017</v>
      </c>
      <c r="X3047" t="str">
        <f>"Q"&amp;ROUNDUP(MONTH(Suoerstore_sales[[#This Row],[Order Date]])/3,0)</f>
        <v>Q4</v>
      </c>
      <c r="Y3047">
        <f>MONTH(Suoerstore_sales[[#This Row],[Order Date]])</f>
        <v>11</v>
      </c>
    </row>
    <row r="3048" spans="1:25" x14ac:dyDescent="0.2">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t="str" cm="1">
        <f t="array" ref="V3048">_xlfn.IFS(Suoerstore_sales[[#This Row],[Discount]]&lt;=0.05,"0-5%",Suoerstore_sales[[#This Row],[Discount]]&lt;=0.1,"5-10%",Suoerstore_sales[[#This Row],[Discount]]&lt;=0.2,"10-20%",TRUE,"20%+")</f>
        <v>0-5%</v>
      </c>
      <c r="W3048">
        <f>YEAR(Suoerstore_sales[[#This Row],[Order Date]])</f>
        <v>2017</v>
      </c>
      <c r="X3048" t="str">
        <f>"Q"&amp;ROUNDUP(MONTH(Suoerstore_sales[[#This Row],[Order Date]])/3,0)</f>
        <v>Q4</v>
      </c>
      <c r="Y3048">
        <f>MONTH(Suoerstore_sales[[#This Row],[Order Date]])</f>
        <v>11</v>
      </c>
    </row>
    <row r="3049" spans="1:25" x14ac:dyDescent="0.2">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t="str" cm="1">
        <f t="array" ref="V3049">_xlfn.IFS(Suoerstore_sales[[#This Row],[Discount]]&lt;=0.05,"0-5%",Suoerstore_sales[[#This Row],[Discount]]&lt;=0.1,"5-10%",Suoerstore_sales[[#This Row],[Discount]]&lt;=0.2,"10-20%",TRUE,"20%+")</f>
        <v>10-20%</v>
      </c>
      <c r="W3049">
        <f>YEAR(Suoerstore_sales[[#This Row],[Order Date]])</f>
        <v>2014</v>
      </c>
      <c r="X3049" t="str">
        <f>"Q"&amp;ROUNDUP(MONTH(Suoerstore_sales[[#This Row],[Order Date]])/3,0)</f>
        <v>Q3</v>
      </c>
      <c r="Y3049">
        <f>MONTH(Suoerstore_sales[[#This Row],[Order Date]])</f>
        <v>9</v>
      </c>
    </row>
    <row r="3050" spans="1:25" x14ac:dyDescent="0.2">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t="str" cm="1">
        <f t="array" ref="V3050">_xlfn.IFS(Suoerstore_sales[[#This Row],[Discount]]&lt;=0.05,"0-5%",Suoerstore_sales[[#This Row],[Discount]]&lt;=0.1,"5-10%",Suoerstore_sales[[#This Row],[Discount]]&lt;=0.2,"10-20%",TRUE,"20%+")</f>
        <v>0-5%</v>
      </c>
      <c r="W3050">
        <f>YEAR(Suoerstore_sales[[#This Row],[Order Date]])</f>
        <v>2017</v>
      </c>
      <c r="X3050" t="str">
        <f>"Q"&amp;ROUNDUP(MONTH(Suoerstore_sales[[#This Row],[Order Date]])/3,0)</f>
        <v>Q2</v>
      </c>
      <c r="Y3050">
        <f>MONTH(Suoerstore_sales[[#This Row],[Order Date]])</f>
        <v>4</v>
      </c>
    </row>
    <row r="3051" spans="1:25" x14ac:dyDescent="0.2">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t="str" cm="1">
        <f t="array" ref="V3051">_xlfn.IFS(Suoerstore_sales[[#This Row],[Discount]]&lt;=0.05,"0-5%",Suoerstore_sales[[#This Row],[Discount]]&lt;=0.1,"5-10%",Suoerstore_sales[[#This Row],[Discount]]&lt;=0.2,"10-20%",TRUE,"20%+")</f>
        <v>0-5%</v>
      </c>
      <c r="W3051">
        <f>YEAR(Suoerstore_sales[[#This Row],[Order Date]])</f>
        <v>2017</v>
      </c>
      <c r="X3051" t="str">
        <f>"Q"&amp;ROUNDUP(MONTH(Suoerstore_sales[[#This Row],[Order Date]])/3,0)</f>
        <v>Q2</v>
      </c>
      <c r="Y3051">
        <f>MONTH(Suoerstore_sales[[#This Row],[Order Date]])</f>
        <v>4</v>
      </c>
    </row>
    <row r="3052" spans="1:25" x14ac:dyDescent="0.2">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t="str" cm="1">
        <f t="array" ref="V3052">_xlfn.IFS(Suoerstore_sales[[#This Row],[Discount]]&lt;=0.05,"0-5%",Suoerstore_sales[[#This Row],[Discount]]&lt;=0.1,"5-10%",Suoerstore_sales[[#This Row],[Discount]]&lt;=0.2,"10-20%",TRUE,"20%+")</f>
        <v>0-5%</v>
      </c>
      <c r="W3052">
        <f>YEAR(Suoerstore_sales[[#This Row],[Order Date]])</f>
        <v>2017</v>
      </c>
      <c r="X3052" t="str">
        <f>"Q"&amp;ROUNDUP(MONTH(Suoerstore_sales[[#This Row],[Order Date]])/3,0)</f>
        <v>Q4</v>
      </c>
      <c r="Y3052">
        <f>MONTH(Suoerstore_sales[[#This Row],[Order Date]])</f>
        <v>10</v>
      </c>
    </row>
    <row r="3053" spans="1:25" x14ac:dyDescent="0.2">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t="str" cm="1">
        <f t="array" ref="V3053">_xlfn.IFS(Suoerstore_sales[[#This Row],[Discount]]&lt;=0.05,"0-5%",Suoerstore_sales[[#This Row],[Discount]]&lt;=0.1,"5-10%",Suoerstore_sales[[#This Row],[Discount]]&lt;=0.2,"10-20%",TRUE,"20%+")</f>
        <v>0-5%</v>
      </c>
      <c r="W3053">
        <f>YEAR(Suoerstore_sales[[#This Row],[Order Date]])</f>
        <v>2017</v>
      </c>
      <c r="X3053" t="str">
        <f>"Q"&amp;ROUNDUP(MONTH(Suoerstore_sales[[#This Row],[Order Date]])/3,0)</f>
        <v>Q4</v>
      </c>
      <c r="Y3053">
        <f>MONTH(Suoerstore_sales[[#This Row],[Order Date]])</f>
        <v>10</v>
      </c>
    </row>
    <row r="3054" spans="1:25" x14ac:dyDescent="0.2">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t="str" cm="1">
        <f t="array" ref="V3054">_xlfn.IFS(Suoerstore_sales[[#This Row],[Discount]]&lt;=0.05,"0-5%",Suoerstore_sales[[#This Row],[Discount]]&lt;=0.1,"5-10%",Suoerstore_sales[[#This Row],[Discount]]&lt;=0.2,"10-20%",TRUE,"20%+")</f>
        <v>0-5%</v>
      </c>
      <c r="W3054">
        <f>YEAR(Suoerstore_sales[[#This Row],[Order Date]])</f>
        <v>2017</v>
      </c>
      <c r="X3054" t="str">
        <f>"Q"&amp;ROUNDUP(MONTH(Suoerstore_sales[[#This Row],[Order Date]])/3,0)</f>
        <v>Q4</v>
      </c>
      <c r="Y3054">
        <f>MONTH(Suoerstore_sales[[#This Row],[Order Date]])</f>
        <v>10</v>
      </c>
    </row>
    <row r="3055" spans="1:25" x14ac:dyDescent="0.2">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t="str" cm="1">
        <f t="array" ref="V3055">_xlfn.IFS(Suoerstore_sales[[#This Row],[Discount]]&lt;=0.05,"0-5%",Suoerstore_sales[[#This Row],[Discount]]&lt;=0.1,"5-10%",Suoerstore_sales[[#This Row],[Discount]]&lt;=0.2,"10-20%",TRUE,"20%+")</f>
        <v>0-5%</v>
      </c>
      <c r="W3055">
        <f>YEAR(Suoerstore_sales[[#This Row],[Order Date]])</f>
        <v>2016</v>
      </c>
      <c r="X3055" t="str">
        <f>"Q"&amp;ROUNDUP(MONTH(Suoerstore_sales[[#This Row],[Order Date]])/3,0)</f>
        <v>Q2</v>
      </c>
      <c r="Y3055">
        <f>MONTH(Suoerstore_sales[[#This Row],[Order Date]])</f>
        <v>4</v>
      </c>
    </row>
    <row r="3056" spans="1:25" x14ac:dyDescent="0.2">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t="str" cm="1">
        <f t="array" ref="V3056">_xlfn.IFS(Suoerstore_sales[[#This Row],[Discount]]&lt;=0.05,"0-5%",Suoerstore_sales[[#This Row],[Discount]]&lt;=0.1,"5-10%",Suoerstore_sales[[#This Row],[Discount]]&lt;=0.2,"10-20%",TRUE,"20%+")</f>
        <v>0-5%</v>
      </c>
      <c r="W3056">
        <f>YEAR(Suoerstore_sales[[#This Row],[Order Date]])</f>
        <v>2016</v>
      </c>
      <c r="X3056" t="str">
        <f>"Q"&amp;ROUNDUP(MONTH(Suoerstore_sales[[#This Row],[Order Date]])/3,0)</f>
        <v>Q2</v>
      </c>
      <c r="Y3056">
        <f>MONTH(Suoerstore_sales[[#This Row],[Order Date]])</f>
        <v>4</v>
      </c>
    </row>
    <row r="3057" spans="1:25" x14ac:dyDescent="0.2">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t="str" cm="1">
        <f t="array" ref="V3057">_xlfn.IFS(Suoerstore_sales[[#This Row],[Discount]]&lt;=0.05,"0-5%",Suoerstore_sales[[#This Row],[Discount]]&lt;=0.1,"5-10%",Suoerstore_sales[[#This Row],[Discount]]&lt;=0.2,"10-20%",TRUE,"20%+")</f>
        <v>10-20%</v>
      </c>
      <c r="W3057">
        <f>YEAR(Suoerstore_sales[[#This Row],[Order Date]])</f>
        <v>2015</v>
      </c>
      <c r="X3057" t="str">
        <f>"Q"&amp;ROUNDUP(MONTH(Suoerstore_sales[[#This Row],[Order Date]])/3,0)</f>
        <v>Q3</v>
      </c>
      <c r="Y3057">
        <f>MONTH(Suoerstore_sales[[#This Row],[Order Date]])</f>
        <v>8</v>
      </c>
    </row>
    <row r="3058" spans="1:25" x14ac:dyDescent="0.2">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t="str" cm="1">
        <f t="array" ref="V3058">_xlfn.IFS(Suoerstore_sales[[#This Row],[Discount]]&lt;=0.05,"0-5%",Suoerstore_sales[[#This Row],[Discount]]&lt;=0.1,"5-10%",Suoerstore_sales[[#This Row],[Discount]]&lt;=0.2,"10-20%",TRUE,"20%+")</f>
        <v>0-5%</v>
      </c>
      <c r="W3058">
        <f>YEAR(Suoerstore_sales[[#This Row],[Order Date]])</f>
        <v>2017</v>
      </c>
      <c r="X3058" t="str">
        <f>"Q"&amp;ROUNDUP(MONTH(Suoerstore_sales[[#This Row],[Order Date]])/3,0)</f>
        <v>Q4</v>
      </c>
      <c r="Y3058">
        <f>MONTH(Suoerstore_sales[[#This Row],[Order Date]])</f>
        <v>10</v>
      </c>
    </row>
    <row r="3059" spans="1:25" x14ac:dyDescent="0.2">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t="str" cm="1">
        <f t="array" ref="V3059">_xlfn.IFS(Suoerstore_sales[[#This Row],[Discount]]&lt;=0.05,"0-5%",Suoerstore_sales[[#This Row],[Discount]]&lt;=0.1,"5-10%",Suoerstore_sales[[#This Row],[Discount]]&lt;=0.2,"10-20%",TRUE,"20%+")</f>
        <v>0-5%</v>
      </c>
      <c r="W3059">
        <f>YEAR(Suoerstore_sales[[#This Row],[Order Date]])</f>
        <v>2017</v>
      </c>
      <c r="X3059" t="str">
        <f>"Q"&amp;ROUNDUP(MONTH(Suoerstore_sales[[#This Row],[Order Date]])/3,0)</f>
        <v>Q4</v>
      </c>
      <c r="Y3059">
        <f>MONTH(Suoerstore_sales[[#This Row],[Order Date]])</f>
        <v>10</v>
      </c>
    </row>
    <row r="3060" spans="1:25" x14ac:dyDescent="0.2">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t="str" cm="1">
        <f t="array" ref="V3060">_xlfn.IFS(Suoerstore_sales[[#This Row],[Discount]]&lt;=0.05,"0-5%",Suoerstore_sales[[#This Row],[Discount]]&lt;=0.1,"5-10%",Suoerstore_sales[[#This Row],[Discount]]&lt;=0.2,"10-20%",TRUE,"20%+")</f>
        <v>0-5%</v>
      </c>
      <c r="W3060">
        <f>YEAR(Suoerstore_sales[[#This Row],[Order Date]])</f>
        <v>2017</v>
      </c>
      <c r="X3060" t="str">
        <f>"Q"&amp;ROUNDUP(MONTH(Suoerstore_sales[[#This Row],[Order Date]])/3,0)</f>
        <v>Q4</v>
      </c>
      <c r="Y3060">
        <f>MONTH(Suoerstore_sales[[#This Row],[Order Date]])</f>
        <v>10</v>
      </c>
    </row>
    <row r="3061" spans="1:25" x14ac:dyDescent="0.2">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t="str" cm="1">
        <f t="array" ref="V3061">_xlfn.IFS(Suoerstore_sales[[#This Row],[Discount]]&lt;=0.05,"0-5%",Suoerstore_sales[[#This Row],[Discount]]&lt;=0.1,"5-10%",Suoerstore_sales[[#This Row],[Discount]]&lt;=0.2,"10-20%",TRUE,"20%+")</f>
        <v>10-20%</v>
      </c>
      <c r="W3061">
        <f>YEAR(Suoerstore_sales[[#This Row],[Order Date]])</f>
        <v>2017</v>
      </c>
      <c r="X3061" t="str">
        <f>"Q"&amp;ROUNDUP(MONTH(Suoerstore_sales[[#This Row],[Order Date]])/3,0)</f>
        <v>Q4</v>
      </c>
      <c r="Y3061">
        <f>MONTH(Suoerstore_sales[[#This Row],[Order Date]])</f>
        <v>10</v>
      </c>
    </row>
    <row r="3062" spans="1:25" x14ac:dyDescent="0.2">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t="str" cm="1">
        <f t="array" ref="V3062">_xlfn.IFS(Suoerstore_sales[[#This Row],[Discount]]&lt;=0.05,"0-5%",Suoerstore_sales[[#This Row],[Discount]]&lt;=0.1,"5-10%",Suoerstore_sales[[#This Row],[Discount]]&lt;=0.2,"10-20%",TRUE,"20%+")</f>
        <v>10-20%</v>
      </c>
      <c r="W3062">
        <f>YEAR(Suoerstore_sales[[#This Row],[Order Date]])</f>
        <v>2016</v>
      </c>
      <c r="X3062" t="str">
        <f>"Q"&amp;ROUNDUP(MONTH(Suoerstore_sales[[#This Row],[Order Date]])/3,0)</f>
        <v>Q4</v>
      </c>
      <c r="Y3062">
        <f>MONTH(Suoerstore_sales[[#This Row],[Order Date]])</f>
        <v>11</v>
      </c>
    </row>
    <row r="3063" spans="1:25" x14ac:dyDescent="0.2">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t="str" cm="1">
        <f t="array" ref="V3063">_xlfn.IFS(Suoerstore_sales[[#This Row],[Discount]]&lt;=0.05,"0-5%",Suoerstore_sales[[#This Row],[Discount]]&lt;=0.1,"5-10%",Suoerstore_sales[[#This Row],[Discount]]&lt;=0.2,"10-20%",TRUE,"20%+")</f>
        <v>10-20%</v>
      </c>
      <c r="W3063">
        <f>YEAR(Suoerstore_sales[[#This Row],[Order Date]])</f>
        <v>2017</v>
      </c>
      <c r="X3063" t="str">
        <f>"Q"&amp;ROUNDUP(MONTH(Suoerstore_sales[[#This Row],[Order Date]])/3,0)</f>
        <v>Q1</v>
      </c>
      <c r="Y3063">
        <f>MONTH(Suoerstore_sales[[#This Row],[Order Date]])</f>
        <v>3</v>
      </c>
    </row>
    <row r="3064" spans="1:25" x14ac:dyDescent="0.2">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t="str" cm="1">
        <f t="array" ref="V3064">_xlfn.IFS(Suoerstore_sales[[#This Row],[Discount]]&lt;=0.05,"0-5%",Suoerstore_sales[[#This Row],[Discount]]&lt;=0.1,"5-10%",Suoerstore_sales[[#This Row],[Discount]]&lt;=0.2,"10-20%",TRUE,"20%+")</f>
        <v>0-5%</v>
      </c>
      <c r="W3064">
        <f>YEAR(Suoerstore_sales[[#This Row],[Order Date]])</f>
        <v>2015</v>
      </c>
      <c r="X3064" t="str">
        <f>"Q"&amp;ROUNDUP(MONTH(Suoerstore_sales[[#This Row],[Order Date]])/3,0)</f>
        <v>Q4</v>
      </c>
      <c r="Y3064">
        <f>MONTH(Suoerstore_sales[[#This Row],[Order Date]])</f>
        <v>11</v>
      </c>
    </row>
    <row r="3065" spans="1:25" x14ac:dyDescent="0.2">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t="str" cm="1">
        <f t="array" ref="V3065">_xlfn.IFS(Suoerstore_sales[[#This Row],[Discount]]&lt;=0.05,"0-5%",Suoerstore_sales[[#This Row],[Discount]]&lt;=0.1,"5-10%",Suoerstore_sales[[#This Row],[Discount]]&lt;=0.2,"10-20%",TRUE,"20%+")</f>
        <v>0-5%</v>
      </c>
      <c r="W3065">
        <f>YEAR(Suoerstore_sales[[#This Row],[Order Date]])</f>
        <v>2015</v>
      </c>
      <c r="X3065" t="str">
        <f>"Q"&amp;ROUNDUP(MONTH(Suoerstore_sales[[#This Row],[Order Date]])/3,0)</f>
        <v>Q4</v>
      </c>
      <c r="Y3065">
        <f>MONTH(Suoerstore_sales[[#This Row],[Order Date]])</f>
        <v>11</v>
      </c>
    </row>
    <row r="3066" spans="1:25" x14ac:dyDescent="0.2">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t="str" cm="1">
        <f t="array" ref="V3066">_xlfn.IFS(Suoerstore_sales[[#This Row],[Discount]]&lt;=0.05,"0-5%",Suoerstore_sales[[#This Row],[Discount]]&lt;=0.1,"5-10%",Suoerstore_sales[[#This Row],[Discount]]&lt;=0.2,"10-20%",TRUE,"20%+")</f>
        <v>0-5%</v>
      </c>
      <c r="W3066">
        <f>YEAR(Suoerstore_sales[[#This Row],[Order Date]])</f>
        <v>2017</v>
      </c>
      <c r="X3066" t="str">
        <f>"Q"&amp;ROUNDUP(MONTH(Suoerstore_sales[[#This Row],[Order Date]])/3,0)</f>
        <v>Q1</v>
      </c>
      <c r="Y3066">
        <f>MONTH(Suoerstore_sales[[#This Row],[Order Date]])</f>
        <v>3</v>
      </c>
    </row>
    <row r="3067" spans="1:25" x14ac:dyDescent="0.2">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t="str" cm="1">
        <f t="array" ref="V3067">_xlfn.IFS(Suoerstore_sales[[#This Row],[Discount]]&lt;=0.05,"0-5%",Suoerstore_sales[[#This Row],[Discount]]&lt;=0.1,"5-10%",Suoerstore_sales[[#This Row],[Discount]]&lt;=0.2,"10-20%",TRUE,"20%+")</f>
        <v>10-20%</v>
      </c>
      <c r="W3067">
        <f>YEAR(Suoerstore_sales[[#This Row],[Order Date]])</f>
        <v>2017</v>
      </c>
      <c r="X3067" t="str">
        <f>"Q"&amp;ROUNDUP(MONTH(Suoerstore_sales[[#This Row],[Order Date]])/3,0)</f>
        <v>Q1</v>
      </c>
      <c r="Y3067">
        <f>MONTH(Suoerstore_sales[[#This Row],[Order Date]])</f>
        <v>3</v>
      </c>
    </row>
    <row r="3068" spans="1:25" x14ac:dyDescent="0.2">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t="str" cm="1">
        <f t="array" ref="V3068">_xlfn.IFS(Suoerstore_sales[[#This Row],[Discount]]&lt;=0.05,"0-5%",Suoerstore_sales[[#This Row],[Discount]]&lt;=0.1,"5-10%",Suoerstore_sales[[#This Row],[Discount]]&lt;=0.2,"10-20%",TRUE,"20%+")</f>
        <v>0-5%</v>
      </c>
      <c r="W3068">
        <f>YEAR(Suoerstore_sales[[#This Row],[Order Date]])</f>
        <v>2017</v>
      </c>
      <c r="X3068" t="str">
        <f>"Q"&amp;ROUNDUP(MONTH(Suoerstore_sales[[#This Row],[Order Date]])/3,0)</f>
        <v>Q1</v>
      </c>
      <c r="Y3068">
        <f>MONTH(Suoerstore_sales[[#This Row],[Order Date]])</f>
        <v>3</v>
      </c>
    </row>
    <row r="3069" spans="1:25" x14ac:dyDescent="0.2">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t="str" cm="1">
        <f t="array" ref="V3069">_xlfn.IFS(Suoerstore_sales[[#This Row],[Discount]]&lt;=0.05,"0-5%",Suoerstore_sales[[#This Row],[Discount]]&lt;=0.1,"5-10%",Suoerstore_sales[[#This Row],[Discount]]&lt;=0.2,"10-20%",TRUE,"20%+")</f>
        <v>0-5%</v>
      </c>
      <c r="W3069">
        <f>YEAR(Suoerstore_sales[[#This Row],[Order Date]])</f>
        <v>2017</v>
      </c>
      <c r="X3069" t="str">
        <f>"Q"&amp;ROUNDUP(MONTH(Suoerstore_sales[[#This Row],[Order Date]])/3,0)</f>
        <v>Q1</v>
      </c>
      <c r="Y3069">
        <f>MONTH(Suoerstore_sales[[#This Row],[Order Date]])</f>
        <v>3</v>
      </c>
    </row>
    <row r="3070" spans="1:25" x14ac:dyDescent="0.2">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t="str" cm="1">
        <f t="array" ref="V3070">_xlfn.IFS(Suoerstore_sales[[#This Row],[Discount]]&lt;=0.05,"0-5%",Suoerstore_sales[[#This Row],[Discount]]&lt;=0.1,"5-10%",Suoerstore_sales[[#This Row],[Discount]]&lt;=0.2,"10-20%",TRUE,"20%+")</f>
        <v>0-5%</v>
      </c>
      <c r="W3070">
        <f>YEAR(Suoerstore_sales[[#This Row],[Order Date]])</f>
        <v>2017</v>
      </c>
      <c r="X3070" t="str">
        <f>"Q"&amp;ROUNDUP(MONTH(Suoerstore_sales[[#This Row],[Order Date]])/3,0)</f>
        <v>Q1</v>
      </c>
      <c r="Y3070">
        <f>MONTH(Suoerstore_sales[[#This Row],[Order Date]])</f>
        <v>3</v>
      </c>
    </row>
    <row r="3071" spans="1:25" x14ac:dyDescent="0.2">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t="str" cm="1">
        <f t="array" ref="V3071">_xlfn.IFS(Suoerstore_sales[[#This Row],[Discount]]&lt;=0.05,"0-5%",Suoerstore_sales[[#This Row],[Discount]]&lt;=0.1,"5-10%",Suoerstore_sales[[#This Row],[Discount]]&lt;=0.2,"10-20%",TRUE,"20%+")</f>
        <v>10-20%</v>
      </c>
      <c r="W3071">
        <f>YEAR(Suoerstore_sales[[#This Row],[Order Date]])</f>
        <v>2017</v>
      </c>
      <c r="X3071" t="str">
        <f>"Q"&amp;ROUNDUP(MONTH(Suoerstore_sales[[#This Row],[Order Date]])/3,0)</f>
        <v>Q4</v>
      </c>
      <c r="Y3071">
        <f>MONTH(Suoerstore_sales[[#This Row],[Order Date]])</f>
        <v>11</v>
      </c>
    </row>
    <row r="3072" spans="1:25" x14ac:dyDescent="0.2">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t="str" cm="1">
        <f t="array" ref="V3072">_xlfn.IFS(Suoerstore_sales[[#This Row],[Discount]]&lt;=0.05,"0-5%",Suoerstore_sales[[#This Row],[Discount]]&lt;=0.1,"5-10%",Suoerstore_sales[[#This Row],[Discount]]&lt;=0.2,"10-20%",TRUE,"20%+")</f>
        <v>0-5%</v>
      </c>
      <c r="W3072">
        <f>YEAR(Suoerstore_sales[[#This Row],[Order Date]])</f>
        <v>2014</v>
      </c>
      <c r="X3072" t="str">
        <f>"Q"&amp;ROUNDUP(MONTH(Suoerstore_sales[[#This Row],[Order Date]])/3,0)</f>
        <v>Q4</v>
      </c>
      <c r="Y3072">
        <f>MONTH(Suoerstore_sales[[#This Row],[Order Date]])</f>
        <v>11</v>
      </c>
    </row>
    <row r="3073" spans="1:25" x14ac:dyDescent="0.2">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t="str" cm="1">
        <f t="array" ref="V3073">_xlfn.IFS(Suoerstore_sales[[#This Row],[Discount]]&lt;=0.05,"0-5%",Suoerstore_sales[[#This Row],[Discount]]&lt;=0.1,"5-10%",Suoerstore_sales[[#This Row],[Discount]]&lt;=0.2,"10-20%",TRUE,"20%+")</f>
        <v>0-5%</v>
      </c>
      <c r="W3073">
        <f>YEAR(Suoerstore_sales[[#This Row],[Order Date]])</f>
        <v>2014</v>
      </c>
      <c r="X3073" t="str">
        <f>"Q"&amp;ROUNDUP(MONTH(Suoerstore_sales[[#This Row],[Order Date]])/3,0)</f>
        <v>Q4</v>
      </c>
      <c r="Y3073">
        <f>MONTH(Suoerstore_sales[[#This Row],[Order Date]])</f>
        <v>11</v>
      </c>
    </row>
    <row r="3074" spans="1:25" x14ac:dyDescent="0.2">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t="str" cm="1">
        <f t="array" ref="V3074">_xlfn.IFS(Suoerstore_sales[[#This Row],[Discount]]&lt;=0.05,"0-5%",Suoerstore_sales[[#This Row],[Discount]]&lt;=0.1,"5-10%",Suoerstore_sales[[#This Row],[Discount]]&lt;=0.2,"10-20%",TRUE,"20%+")</f>
        <v>0-5%</v>
      </c>
      <c r="W3074">
        <f>YEAR(Suoerstore_sales[[#This Row],[Order Date]])</f>
        <v>2014</v>
      </c>
      <c r="X3074" t="str">
        <f>"Q"&amp;ROUNDUP(MONTH(Suoerstore_sales[[#This Row],[Order Date]])/3,0)</f>
        <v>Q4</v>
      </c>
      <c r="Y3074">
        <f>MONTH(Suoerstore_sales[[#This Row],[Order Date]])</f>
        <v>11</v>
      </c>
    </row>
    <row r="3075" spans="1:25" x14ac:dyDescent="0.2">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t="str" cm="1">
        <f t="array" ref="V3075">_xlfn.IFS(Suoerstore_sales[[#This Row],[Discount]]&lt;=0.05,"0-5%",Suoerstore_sales[[#This Row],[Discount]]&lt;=0.1,"5-10%",Suoerstore_sales[[#This Row],[Discount]]&lt;=0.2,"10-20%",TRUE,"20%+")</f>
        <v>0-5%</v>
      </c>
      <c r="W3075">
        <f>YEAR(Suoerstore_sales[[#This Row],[Order Date]])</f>
        <v>2016</v>
      </c>
      <c r="X3075" t="str">
        <f>"Q"&amp;ROUNDUP(MONTH(Suoerstore_sales[[#This Row],[Order Date]])/3,0)</f>
        <v>Q1</v>
      </c>
      <c r="Y3075">
        <f>MONTH(Suoerstore_sales[[#This Row],[Order Date]])</f>
        <v>1</v>
      </c>
    </row>
    <row r="3076" spans="1:25" x14ac:dyDescent="0.2">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t="str" cm="1">
        <f t="array" ref="V3076">_xlfn.IFS(Suoerstore_sales[[#This Row],[Discount]]&lt;=0.05,"0-5%",Suoerstore_sales[[#This Row],[Discount]]&lt;=0.1,"5-10%",Suoerstore_sales[[#This Row],[Discount]]&lt;=0.2,"10-20%",TRUE,"20%+")</f>
        <v>10-20%</v>
      </c>
      <c r="W3076">
        <f>YEAR(Suoerstore_sales[[#This Row],[Order Date]])</f>
        <v>2015</v>
      </c>
      <c r="X3076" t="str">
        <f>"Q"&amp;ROUNDUP(MONTH(Suoerstore_sales[[#This Row],[Order Date]])/3,0)</f>
        <v>Q4</v>
      </c>
      <c r="Y3076">
        <f>MONTH(Suoerstore_sales[[#This Row],[Order Date]])</f>
        <v>10</v>
      </c>
    </row>
    <row r="3077" spans="1:25" x14ac:dyDescent="0.2">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t="str" cm="1">
        <f t="array" ref="V3077">_xlfn.IFS(Suoerstore_sales[[#This Row],[Discount]]&lt;=0.05,"0-5%",Suoerstore_sales[[#This Row],[Discount]]&lt;=0.1,"5-10%",Suoerstore_sales[[#This Row],[Discount]]&lt;=0.2,"10-20%",TRUE,"20%+")</f>
        <v>10-20%</v>
      </c>
      <c r="W3077">
        <f>YEAR(Suoerstore_sales[[#This Row],[Order Date]])</f>
        <v>2014</v>
      </c>
      <c r="X3077" t="str">
        <f>"Q"&amp;ROUNDUP(MONTH(Suoerstore_sales[[#This Row],[Order Date]])/3,0)</f>
        <v>Q3</v>
      </c>
      <c r="Y3077">
        <f>MONTH(Suoerstore_sales[[#This Row],[Order Date]])</f>
        <v>7</v>
      </c>
    </row>
    <row r="3078" spans="1:25" x14ac:dyDescent="0.2">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t="str" cm="1">
        <f t="array" ref="V3078">_xlfn.IFS(Suoerstore_sales[[#This Row],[Discount]]&lt;=0.05,"0-5%",Suoerstore_sales[[#This Row],[Discount]]&lt;=0.1,"5-10%",Suoerstore_sales[[#This Row],[Discount]]&lt;=0.2,"10-20%",TRUE,"20%+")</f>
        <v>20%+</v>
      </c>
      <c r="W3078">
        <f>YEAR(Suoerstore_sales[[#This Row],[Order Date]])</f>
        <v>2014</v>
      </c>
      <c r="X3078" t="str">
        <f>"Q"&amp;ROUNDUP(MONTH(Suoerstore_sales[[#This Row],[Order Date]])/3,0)</f>
        <v>Q3</v>
      </c>
      <c r="Y3078">
        <f>MONTH(Suoerstore_sales[[#This Row],[Order Date]])</f>
        <v>7</v>
      </c>
    </row>
    <row r="3079" spans="1:25" x14ac:dyDescent="0.2">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t="str" cm="1">
        <f t="array" ref="V3079">_xlfn.IFS(Suoerstore_sales[[#This Row],[Discount]]&lt;=0.05,"0-5%",Suoerstore_sales[[#This Row],[Discount]]&lt;=0.1,"5-10%",Suoerstore_sales[[#This Row],[Discount]]&lt;=0.2,"10-20%",TRUE,"20%+")</f>
        <v>20%+</v>
      </c>
      <c r="W3079">
        <f>YEAR(Suoerstore_sales[[#This Row],[Order Date]])</f>
        <v>2014</v>
      </c>
      <c r="X3079" t="str">
        <f>"Q"&amp;ROUNDUP(MONTH(Suoerstore_sales[[#This Row],[Order Date]])/3,0)</f>
        <v>Q3</v>
      </c>
      <c r="Y3079">
        <f>MONTH(Suoerstore_sales[[#This Row],[Order Date]])</f>
        <v>7</v>
      </c>
    </row>
    <row r="3080" spans="1:25" x14ac:dyDescent="0.2">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t="str" cm="1">
        <f t="array" ref="V3080">_xlfn.IFS(Suoerstore_sales[[#This Row],[Discount]]&lt;=0.05,"0-5%",Suoerstore_sales[[#This Row],[Discount]]&lt;=0.1,"5-10%",Suoerstore_sales[[#This Row],[Discount]]&lt;=0.2,"10-20%",TRUE,"20%+")</f>
        <v>0-5%</v>
      </c>
      <c r="W3080">
        <f>YEAR(Suoerstore_sales[[#This Row],[Order Date]])</f>
        <v>2014</v>
      </c>
      <c r="X3080" t="str">
        <f>"Q"&amp;ROUNDUP(MONTH(Suoerstore_sales[[#This Row],[Order Date]])/3,0)</f>
        <v>Q2</v>
      </c>
      <c r="Y3080">
        <f>MONTH(Suoerstore_sales[[#This Row],[Order Date]])</f>
        <v>5</v>
      </c>
    </row>
    <row r="3081" spans="1:25" x14ac:dyDescent="0.2">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t="str" cm="1">
        <f t="array" ref="V3081">_xlfn.IFS(Suoerstore_sales[[#This Row],[Discount]]&lt;=0.05,"0-5%",Suoerstore_sales[[#This Row],[Discount]]&lt;=0.1,"5-10%",Suoerstore_sales[[#This Row],[Discount]]&lt;=0.2,"10-20%",TRUE,"20%+")</f>
        <v>0-5%</v>
      </c>
      <c r="W3081">
        <f>YEAR(Suoerstore_sales[[#This Row],[Order Date]])</f>
        <v>2017</v>
      </c>
      <c r="X3081" t="str">
        <f>"Q"&amp;ROUNDUP(MONTH(Suoerstore_sales[[#This Row],[Order Date]])/3,0)</f>
        <v>Q3</v>
      </c>
      <c r="Y3081">
        <f>MONTH(Suoerstore_sales[[#This Row],[Order Date]])</f>
        <v>9</v>
      </c>
    </row>
    <row r="3082" spans="1:25" x14ac:dyDescent="0.2">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t="str" cm="1">
        <f t="array" ref="V3082">_xlfn.IFS(Suoerstore_sales[[#This Row],[Discount]]&lt;=0.05,"0-5%",Suoerstore_sales[[#This Row],[Discount]]&lt;=0.1,"5-10%",Suoerstore_sales[[#This Row],[Discount]]&lt;=0.2,"10-20%",TRUE,"20%+")</f>
        <v>10-20%</v>
      </c>
      <c r="W3082">
        <f>YEAR(Suoerstore_sales[[#This Row],[Order Date]])</f>
        <v>2017</v>
      </c>
      <c r="X3082" t="str">
        <f>"Q"&amp;ROUNDUP(MONTH(Suoerstore_sales[[#This Row],[Order Date]])/3,0)</f>
        <v>Q3</v>
      </c>
      <c r="Y3082">
        <f>MONTH(Suoerstore_sales[[#This Row],[Order Date]])</f>
        <v>9</v>
      </c>
    </row>
    <row r="3083" spans="1:25" x14ac:dyDescent="0.2">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t="str" cm="1">
        <f t="array" ref="V3083">_xlfn.IFS(Suoerstore_sales[[#This Row],[Discount]]&lt;=0.05,"0-5%",Suoerstore_sales[[#This Row],[Discount]]&lt;=0.1,"5-10%",Suoerstore_sales[[#This Row],[Discount]]&lt;=0.2,"10-20%",TRUE,"20%+")</f>
        <v>0-5%</v>
      </c>
      <c r="W3083">
        <f>YEAR(Suoerstore_sales[[#This Row],[Order Date]])</f>
        <v>2017</v>
      </c>
      <c r="X3083" t="str">
        <f>"Q"&amp;ROUNDUP(MONTH(Suoerstore_sales[[#This Row],[Order Date]])/3,0)</f>
        <v>Q2</v>
      </c>
      <c r="Y3083">
        <f>MONTH(Suoerstore_sales[[#This Row],[Order Date]])</f>
        <v>5</v>
      </c>
    </row>
    <row r="3084" spans="1:25" x14ac:dyDescent="0.2">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t="str" cm="1">
        <f t="array" ref="V3084">_xlfn.IFS(Suoerstore_sales[[#This Row],[Discount]]&lt;=0.05,"0-5%",Suoerstore_sales[[#This Row],[Discount]]&lt;=0.1,"5-10%",Suoerstore_sales[[#This Row],[Discount]]&lt;=0.2,"10-20%",TRUE,"20%+")</f>
        <v>0-5%</v>
      </c>
      <c r="W3084">
        <f>YEAR(Suoerstore_sales[[#This Row],[Order Date]])</f>
        <v>2017</v>
      </c>
      <c r="X3084" t="str">
        <f>"Q"&amp;ROUNDUP(MONTH(Suoerstore_sales[[#This Row],[Order Date]])/3,0)</f>
        <v>Q2</v>
      </c>
      <c r="Y3084">
        <f>MONTH(Suoerstore_sales[[#This Row],[Order Date]])</f>
        <v>5</v>
      </c>
    </row>
    <row r="3085" spans="1:25" x14ac:dyDescent="0.2">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t="str" cm="1">
        <f t="array" ref="V3085">_xlfn.IFS(Suoerstore_sales[[#This Row],[Discount]]&lt;=0.05,"0-5%",Suoerstore_sales[[#This Row],[Discount]]&lt;=0.1,"5-10%",Suoerstore_sales[[#This Row],[Discount]]&lt;=0.2,"10-20%",TRUE,"20%+")</f>
        <v>10-20%</v>
      </c>
      <c r="W3085">
        <f>YEAR(Suoerstore_sales[[#This Row],[Order Date]])</f>
        <v>2014</v>
      </c>
      <c r="X3085" t="str">
        <f>"Q"&amp;ROUNDUP(MONTH(Suoerstore_sales[[#This Row],[Order Date]])/3,0)</f>
        <v>Q1</v>
      </c>
      <c r="Y3085">
        <f>MONTH(Suoerstore_sales[[#This Row],[Order Date]])</f>
        <v>1</v>
      </c>
    </row>
    <row r="3086" spans="1:25" x14ac:dyDescent="0.2">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t="str" cm="1">
        <f t="array" ref="V3086">_xlfn.IFS(Suoerstore_sales[[#This Row],[Discount]]&lt;=0.05,"0-5%",Suoerstore_sales[[#This Row],[Discount]]&lt;=0.1,"5-10%",Suoerstore_sales[[#This Row],[Discount]]&lt;=0.2,"10-20%",TRUE,"20%+")</f>
        <v>20%+</v>
      </c>
      <c r="W3086">
        <f>YEAR(Suoerstore_sales[[#This Row],[Order Date]])</f>
        <v>2017</v>
      </c>
      <c r="X3086" t="str">
        <f>"Q"&amp;ROUNDUP(MONTH(Suoerstore_sales[[#This Row],[Order Date]])/3,0)</f>
        <v>Q1</v>
      </c>
      <c r="Y3086">
        <f>MONTH(Suoerstore_sales[[#This Row],[Order Date]])</f>
        <v>2</v>
      </c>
    </row>
    <row r="3087" spans="1:25" x14ac:dyDescent="0.2">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t="str" cm="1">
        <f t="array" ref="V3087">_xlfn.IFS(Suoerstore_sales[[#This Row],[Discount]]&lt;=0.05,"0-5%",Suoerstore_sales[[#This Row],[Discount]]&lt;=0.1,"5-10%",Suoerstore_sales[[#This Row],[Discount]]&lt;=0.2,"10-20%",TRUE,"20%+")</f>
        <v>10-20%</v>
      </c>
      <c r="W3087">
        <f>YEAR(Suoerstore_sales[[#This Row],[Order Date]])</f>
        <v>2017</v>
      </c>
      <c r="X3087" t="str">
        <f>"Q"&amp;ROUNDUP(MONTH(Suoerstore_sales[[#This Row],[Order Date]])/3,0)</f>
        <v>Q1</v>
      </c>
      <c r="Y3087">
        <f>MONTH(Suoerstore_sales[[#This Row],[Order Date]])</f>
        <v>2</v>
      </c>
    </row>
    <row r="3088" spans="1:25" x14ac:dyDescent="0.2">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t="str" cm="1">
        <f t="array" ref="V3088">_xlfn.IFS(Suoerstore_sales[[#This Row],[Discount]]&lt;=0.05,"0-5%",Suoerstore_sales[[#This Row],[Discount]]&lt;=0.1,"5-10%",Suoerstore_sales[[#This Row],[Discount]]&lt;=0.2,"10-20%",TRUE,"20%+")</f>
        <v>20%+</v>
      </c>
      <c r="W3088">
        <f>YEAR(Suoerstore_sales[[#This Row],[Order Date]])</f>
        <v>2017</v>
      </c>
      <c r="X3088" t="str">
        <f>"Q"&amp;ROUNDUP(MONTH(Suoerstore_sales[[#This Row],[Order Date]])/3,0)</f>
        <v>Q1</v>
      </c>
      <c r="Y3088">
        <f>MONTH(Suoerstore_sales[[#This Row],[Order Date]])</f>
        <v>2</v>
      </c>
    </row>
    <row r="3089" spans="1:25" x14ac:dyDescent="0.2">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t="str" cm="1">
        <f t="array" ref="V3089">_xlfn.IFS(Suoerstore_sales[[#This Row],[Discount]]&lt;=0.05,"0-5%",Suoerstore_sales[[#This Row],[Discount]]&lt;=0.1,"5-10%",Suoerstore_sales[[#This Row],[Discount]]&lt;=0.2,"10-20%",TRUE,"20%+")</f>
        <v>20%+</v>
      </c>
      <c r="W3089">
        <f>YEAR(Suoerstore_sales[[#This Row],[Order Date]])</f>
        <v>2017</v>
      </c>
      <c r="X3089" t="str">
        <f>"Q"&amp;ROUNDUP(MONTH(Suoerstore_sales[[#This Row],[Order Date]])/3,0)</f>
        <v>Q1</v>
      </c>
      <c r="Y3089">
        <f>MONTH(Suoerstore_sales[[#This Row],[Order Date]])</f>
        <v>2</v>
      </c>
    </row>
    <row r="3090" spans="1:25" x14ac:dyDescent="0.2">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t="str" cm="1">
        <f t="array" ref="V3090">_xlfn.IFS(Suoerstore_sales[[#This Row],[Discount]]&lt;=0.05,"0-5%",Suoerstore_sales[[#This Row],[Discount]]&lt;=0.1,"5-10%",Suoerstore_sales[[#This Row],[Discount]]&lt;=0.2,"10-20%",TRUE,"20%+")</f>
        <v>0-5%</v>
      </c>
      <c r="W3090">
        <f>YEAR(Suoerstore_sales[[#This Row],[Order Date]])</f>
        <v>2017</v>
      </c>
      <c r="X3090" t="str">
        <f>"Q"&amp;ROUNDUP(MONTH(Suoerstore_sales[[#This Row],[Order Date]])/3,0)</f>
        <v>Q1</v>
      </c>
      <c r="Y3090">
        <f>MONTH(Suoerstore_sales[[#This Row],[Order Date]])</f>
        <v>3</v>
      </c>
    </row>
    <row r="3091" spans="1:25" x14ac:dyDescent="0.2">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t="str" cm="1">
        <f t="array" ref="V3091">_xlfn.IFS(Suoerstore_sales[[#This Row],[Discount]]&lt;=0.05,"0-5%",Suoerstore_sales[[#This Row],[Discount]]&lt;=0.1,"5-10%",Suoerstore_sales[[#This Row],[Discount]]&lt;=0.2,"10-20%",TRUE,"20%+")</f>
        <v>0-5%</v>
      </c>
      <c r="W3091">
        <f>YEAR(Suoerstore_sales[[#This Row],[Order Date]])</f>
        <v>2017</v>
      </c>
      <c r="X3091" t="str">
        <f>"Q"&amp;ROUNDUP(MONTH(Suoerstore_sales[[#This Row],[Order Date]])/3,0)</f>
        <v>Q1</v>
      </c>
      <c r="Y3091">
        <f>MONTH(Suoerstore_sales[[#This Row],[Order Date]])</f>
        <v>3</v>
      </c>
    </row>
    <row r="3092" spans="1:25" x14ac:dyDescent="0.2">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t="str" cm="1">
        <f t="array" ref="V3092">_xlfn.IFS(Suoerstore_sales[[#This Row],[Discount]]&lt;=0.05,"0-5%",Suoerstore_sales[[#This Row],[Discount]]&lt;=0.1,"5-10%",Suoerstore_sales[[#This Row],[Discount]]&lt;=0.2,"10-20%",TRUE,"20%+")</f>
        <v>0-5%</v>
      </c>
      <c r="W3092">
        <f>YEAR(Suoerstore_sales[[#This Row],[Order Date]])</f>
        <v>2016</v>
      </c>
      <c r="X3092" t="str">
        <f>"Q"&amp;ROUNDUP(MONTH(Suoerstore_sales[[#This Row],[Order Date]])/3,0)</f>
        <v>Q1</v>
      </c>
      <c r="Y3092">
        <f>MONTH(Suoerstore_sales[[#This Row],[Order Date]])</f>
        <v>3</v>
      </c>
    </row>
    <row r="3093" spans="1:25" x14ac:dyDescent="0.2">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t="str" cm="1">
        <f t="array" ref="V3093">_xlfn.IFS(Suoerstore_sales[[#This Row],[Discount]]&lt;=0.05,"0-5%",Suoerstore_sales[[#This Row],[Discount]]&lt;=0.1,"5-10%",Suoerstore_sales[[#This Row],[Discount]]&lt;=0.2,"10-20%",TRUE,"20%+")</f>
        <v>0-5%</v>
      </c>
      <c r="W3093">
        <f>YEAR(Suoerstore_sales[[#This Row],[Order Date]])</f>
        <v>2016</v>
      </c>
      <c r="X3093" t="str">
        <f>"Q"&amp;ROUNDUP(MONTH(Suoerstore_sales[[#This Row],[Order Date]])/3,0)</f>
        <v>Q1</v>
      </c>
      <c r="Y3093">
        <f>MONTH(Suoerstore_sales[[#This Row],[Order Date]])</f>
        <v>3</v>
      </c>
    </row>
    <row r="3094" spans="1:25" x14ac:dyDescent="0.2">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t="str" cm="1">
        <f t="array" ref="V3094">_xlfn.IFS(Suoerstore_sales[[#This Row],[Discount]]&lt;=0.05,"0-5%",Suoerstore_sales[[#This Row],[Discount]]&lt;=0.1,"5-10%",Suoerstore_sales[[#This Row],[Discount]]&lt;=0.2,"10-20%",TRUE,"20%+")</f>
        <v>0-5%</v>
      </c>
      <c r="W3094">
        <f>YEAR(Suoerstore_sales[[#This Row],[Order Date]])</f>
        <v>2016</v>
      </c>
      <c r="X3094" t="str">
        <f>"Q"&amp;ROUNDUP(MONTH(Suoerstore_sales[[#This Row],[Order Date]])/3,0)</f>
        <v>Q1</v>
      </c>
      <c r="Y3094">
        <f>MONTH(Suoerstore_sales[[#This Row],[Order Date]])</f>
        <v>3</v>
      </c>
    </row>
    <row r="3095" spans="1:25" x14ac:dyDescent="0.2">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t="str" cm="1">
        <f t="array" ref="V3095">_xlfn.IFS(Suoerstore_sales[[#This Row],[Discount]]&lt;=0.05,"0-5%",Suoerstore_sales[[#This Row],[Discount]]&lt;=0.1,"5-10%",Suoerstore_sales[[#This Row],[Discount]]&lt;=0.2,"10-20%",TRUE,"20%+")</f>
        <v>10-20%</v>
      </c>
      <c r="W3095">
        <f>YEAR(Suoerstore_sales[[#This Row],[Order Date]])</f>
        <v>2015</v>
      </c>
      <c r="X3095" t="str">
        <f>"Q"&amp;ROUNDUP(MONTH(Suoerstore_sales[[#This Row],[Order Date]])/3,0)</f>
        <v>Q3</v>
      </c>
      <c r="Y3095">
        <f>MONTH(Suoerstore_sales[[#This Row],[Order Date]])</f>
        <v>8</v>
      </c>
    </row>
    <row r="3096" spans="1:25" x14ac:dyDescent="0.2">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t="str" cm="1">
        <f t="array" ref="V3096">_xlfn.IFS(Suoerstore_sales[[#This Row],[Discount]]&lt;=0.05,"0-5%",Suoerstore_sales[[#This Row],[Discount]]&lt;=0.1,"5-10%",Suoerstore_sales[[#This Row],[Discount]]&lt;=0.2,"10-20%",TRUE,"20%+")</f>
        <v>10-20%</v>
      </c>
      <c r="W3096">
        <f>YEAR(Suoerstore_sales[[#This Row],[Order Date]])</f>
        <v>2015</v>
      </c>
      <c r="X3096" t="str">
        <f>"Q"&amp;ROUNDUP(MONTH(Suoerstore_sales[[#This Row],[Order Date]])/3,0)</f>
        <v>Q3</v>
      </c>
      <c r="Y3096">
        <f>MONTH(Suoerstore_sales[[#This Row],[Order Date]])</f>
        <v>8</v>
      </c>
    </row>
    <row r="3097" spans="1:25" x14ac:dyDescent="0.2">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t="str" cm="1">
        <f t="array" ref="V3097">_xlfn.IFS(Suoerstore_sales[[#This Row],[Discount]]&lt;=0.05,"0-5%",Suoerstore_sales[[#This Row],[Discount]]&lt;=0.1,"5-10%",Suoerstore_sales[[#This Row],[Discount]]&lt;=0.2,"10-20%",TRUE,"20%+")</f>
        <v>10-20%</v>
      </c>
      <c r="W3097">
        <f>YEAR(Suoerstore_sales[[#This Row],[Order Date]])</f>
        <v>2015</v>
      </c>
      <c r="X3097" t="str">
        <f>"Q"&amp;ROUNDUP(MONTH(Suoerstore_sales[[#This Row],[Order Date]])/3,0)</f>
        <v>Q3</v>
      </c>
      <c r="Y3097">
        <f>MONTH(Suoerstore_sales[[#This Row],[Order Date]])</f>
        <v>8</v>
      </c>
    </row>
    <row r="3098" spans="1:25" x14ac:dyDescent="0.2">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t="str" cm="1">
        <f t="array" ref="V3098">_xlfn.IFS(Suoerstore_sales[[#This Row],[Discount]]&lt;=0.05,"0-5%",Suoerstore_sales[[#This Row],[Discount]]&lt;=0.1,"5-10%",Suoerstore_sales[[#This Row],[Discount]]&lt;=0.2,"10-20%",TRUE,"20%+")</f>
        <v>20%+</v>
      </c>
      <c r="W3098">
        <f>YEAR(Suoerstore_sales[[#This Row],[Order Date]])</f>
        <v>2015</v>
      </c>
      <c r="X3098" t="str">
        <f>"Q"&amp;ROUNDUP(MONTH(Suoerstore_sales[[#This Row],[Order Date]])/3,0)</f>
        <v>Q3</v>
      </c>
      <c r="Y3098">
        <f>MONTH(Suoerstore_sales[[#This Row],[Order Date]])</f>
        <v>8</v>
      </c>
    </row>
    <row r="3099" spans="1:25" x14ac:dyDescent="0.2">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t="str" cm="1">
        <f t="array" ref="V3099">_xlfn.IFS(Suoerstore_sales[[#This Row],[Discount]]&lt;=0.05,"0-5%",Suoerstore_sales[[#This Row],[Discount]]&lt;=0.1,"5-10%",Suoerstore_sales[[#This Row],[Discount]]&lt;=0.2,"10-20%",TRUE,"20%+")</f>
        <v>10-20%</v>
      </c>
      <c r="W3099">
        <f>YEAR(Suoerstore_sales[[#This Row],[Order Date]])</f>
        <v>2017</v>
      </c>
      <c r="X3099" t="str">
        <f>"Q"&amp;ROUNDUP(MONTH(Suoerstore_sales[[#This Row],[Order Date]])/3,0)</f>
        <v>Q2</v>
      </c>
      <c r="Y3099">
        <f>MONTH(Suoerstore_sales[[#This Row],[Order Date]])</f>
        <v>4</v>
      </c>
    </row>
    <row r="3100" spans="1:25" x14ac:dyDescent="0.2">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t="str" cm="1">
        <f t="array" ref="V3100">_xlfn.IFS(Suoerstore_sales[[#This Row],[Discount]]&lt;=0.05,"0-5%",Suoerstore_sales[[#This Row],[Discount]]&lt;=0.1,"5-10%",Suoerstore_sales[[#This Row],[Discount]]&lt;=0.2,"10-20%",TRUE,"20%+")</f>
        <v>20%+</v>
      </c>
      <c r="W3100">
        <f>YEAR(Suoerstore_sales[[#This Row],[Order Date]])</f>
        <v>2017</v>
      </c>
      <c r="X3100" t="str">
        <f>"Q"&amp;ROUNDUP(MONTH(Suoerstore_sales[[#This Row],[Order Date]])/3,0)</f>
        <v>Q2</v>
      </c>
      <c r="Y3100">
        <f>MONTH(Suoerstore_sales[[#This Row],[Order Date]])</f>
        <v>4</v>
      </c>
    </row>
    <row r="3101" spans="1:25" x14ac:dyDescent="0.2">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t="str" cm="1">
        <f t="array" ref="V3101">_xlfn.IFS(Suoerstore_sales[[#This Row],[Discount]]&lt;=0.05,"0-5%",Suoerstore_sales[[#This Row],[Discount]]&lt;=0.1,"5-10%",Suoerstore_sales[[#This Row],[Discount]]&lt;=0.2,"10-20%",TRUE,"20%+")</f>
        <v>10-20%</v>
      </c>
      <c r="W3101">
        <f>YEAR(Suoerstore_sales[[#This Row],[Order Date]])</f>
        <v>2017</v>
      </c>
      <c r="X3101" t="str">
        <f>"Q"&amp;ROUNDUP(MONTH(Suoerstore_sales[[#This Row],[Order Date]])/3,0)</f>
        <v>Q2</v>
      </c>
      <c r="Y3101">
        <f>MONTH(Suoerstore_sales[[#This Row],[Order Date]])</f>
        <v>4</v>
      </c>
    </row>
    <row r="3102" spans="1:25" x14ac:dyDescent="0.2">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t="str" cm="1">
        <f t="array" ref="V3102">_xlfn.IFS(Suoerstore_sales[[#This Row],[Discount]]&lt;=0.05,"0-5%",Suoerstore_sales[[#This Row],[Discount]]&lt;=0.1,"5-10%",Suoerstore_sales[[#This Row],[Discount]]&lt;=0.2,"10-20%",TRUE,"20%+")</f>
        <v>10-20%</v>
      </c>
      <c r="W3102">
        <f>YEAR(Suoerstore_sales[[#This Row],[Order Date]])</f>
        <v>2017</v>
      </c>
      <c r="X3102" t="str">
        <f>"Q"&amp;ROUNDUP(MONTH(Suoerstore_sales[[#This Row],[Order Date]])/3,0)</f>
        <v>Q2</v>
      </c>
      <c r="Y3102">
        <f>MONTH(Suoerstore_sales[[#This Row],[Order Date]])</f>
        <v>4</v>
      </c>
    </row>
    <row r="3103" spans="1:25" x14ac:dyDescent="0.2">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t="str" cm="1">
        <f t="array" ref="V3103">_xlfn.IFS(Suoerstore_sales[[#This Row],[Discount]]&lt;=0.05,"0-5%",Suoerstore_sales[[#This Row],[Discount]]&lt;=0.1,"5-10%",Suoerstore_sales[[#This Row],[Discount]]&lt;=0.2,"10-20%",TRUE,"20%+")</f>
        <v>0-5%</v>
      </c>
      <c r="W3103">
        <f>YEAR(Suoerstore_sales[[#This Row],[Order Date]])</f>
        <v>2017</v>
      </c>
      <c r="X3103" t="str">
        <f>"Q"&amp;ROUNDUP(MONTH(Suoerstore_sales[[#This Row],[Order Date]])/3,0)</f>
        <v>Q4</v>
      </c>
      <c r="Y3103">
        <f>MONTH(Suoerstore_sales[[#This Row],[Order Date]])</f>
        <v>12</v>
      </c>
    </row>
    <row r="3104" spans="1:25" x14ac:dyDescent="0.2">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t="str" cm="1">
        <f t="array" ref="V3104">_xlfn.IFS(Suoerstore_sales[[#This Row],[Discount]]&lt;=0.05,"0-5%",Suoerstore_sales[[#This Row],[Discount]]&lt;=0.1,"5-10%",Suoerstore_sales[[#This Row],[Discount]]&lt;=0.2,"10-20%",TRUE,"20%+")</f>
        <v>0-5%</v>
      </c>
      <c r="W3104">
        <f>YEAR(Suoerstore_sales[[#This Row],[Order Date]])</f>
        <v>2017</v>
      </c>
      <c r="X3104" t="str">
        <f>"Q"&amp;ROUNDUP(MONTH(Suoerstore_sales[[#This Row],[Order Date]])/3,0)</f>
        <v>Q4</v>
      </c>
      <c r="Y3104">
        <f>MONTH(Suoerstore_sales[[#This Row],[Order Date]])</f>
        <v>12</v>
      </c>
    </row>
    <row r="3105" spans="1:25" x14ac:dyDescent="0.2">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t="str" cm="1">
        <f t="array" ref="V3105">_xlfn.IFS(Suoerstore_sales[[#This Row],[Discount]]&lt;=0.05,"0-5%",Suoerstore_sales[[#This Row],[Discount]]&lt;=0.1,"5-10%",Suoerstore_sales[[#This Row],[Discount]]&lt;=0.2,"10-20%",TRUE,"20%+")</f>
        <v>20%+</v>
      </c>
      <c r="W3105">
        <f>YEAR(Suoerstore_sales[[#This Row],[Order Date]])</f>
        <v>2016</v>
      </c>
      <c r="X3105" t="str">
        <f>"Q"&amp;ROUNDUP(MONTH(Suoerstore_sales[[#This Row],[Order Date]])/3,0)</f>
        <v>Q4</v>
      </c>
      <c r="Y3105">
        <f>MONTH(Suoerstore_sales[[#This Row],[Order Date]])</f>
        <v>12</v>
      </c>
    </row>
    <row r="3106" spans="1:25" x14ac:dyDescent="0.2">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t="str" cm="1">
        <f t="array" ref="V3106">_xlfn.IFS(Suoerstore_sales[[#This Row],[Discount]]&lt;=0.05,"0-5%",Suoerstore_sales[[#This Row],[Discount]]&lt;=0.1,"5-10%",Suoerstore_sales[[#This Row],[Discount]]&lt;=0.2,"10-20%",TRUE,"20%+")</f>
        <v>0-5%</v>
      </c>
      <c r="W3106">
        <f>YEAR(Suoerstore_sales[[#This Row],[Order Date]])</f>
        <v>2017</v>
      </c>
      <c r="X3106" t="str">
        <f>"Q"&amp;ROUNDUP(MONTH(Suoerstore_sales[[#This Row],[Order Date]])/3,0)</f>
        <v>Q1</v>
      </c>
      <c r="Y3106">
        <f>MONTH(Suoerstore_sales[[#This Row],[Order Date]])</f>
        <v>3</v>
      </c>
    </row>
    <row r="3107" spans="1:25" x14ac:dyDescent="0.2">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t="str" cm="1">
        <f t="array" ref="V3107">_xlfn.IFS(Suoerstore_sales[[#This Row],[Discount]]&lt;=0.05,"0-5%",Suoerstore_sales[[#This Row],[Discount]]&lt;=0.1,"5-10%",Suoerstore_sales[[#This Row],[Discount]]&lt;=0.2,"10-20%",TRUE,"20%+")</f>
        <v>10-20%</v>
      </c>
      <c r="W3107">
        <f>YEAR(Suoerstore_sales[[#This Row],[Order Date]])</f>
        <v>2016</v>
      </c>
      <c r="X3107" t="str">
        <f>"Q"&amp;ROUNDUP(MONTH(Suoerstore_sales[[#This Row],[Order Date]])/3,0)</f>
        <v>Q3</v>
      </c>
      <c r="Y3107">
        <f>MONTH(Suoerstore_sales[[#This Row],[Order Date]])</f>
        <v>7</v>
      </c>
    </row>
    <row r="3108" spans="1:25" x14ac:dyDescent="0.2">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t="str" cm="1">
        <f t="array" ref="V3108">_xlfn.IFS(Suoerstore_sales[[#This Row],[Discount]]&lt;=0.05,"0-5%",Suoerstore_sales[[#This Row],[Discount]]&lt;=0.1,"5-10%",Suoerstore_sales[[#This Row],[Discount]]&lt;=0.2,"10-20%",TRUE,"20%+")</f>
        <v>10-20%</v>
      </c>
      <c r="W3108">
        <f>YEAR(Suoerstore_sales[[#This Row],[Order Date]])</f>
        <v>2017</v>
      </c>
      <c r="X3108" t="str">
        <f>"Q"&amp;ROUNDUP(MONTH(Suoerstore_sales[[#This Row],[Order Date]])/3,0)</f>
        <v>Q3</v>
      </c>
      <c r="Y3108">
        <f>MONTH(Suoerstore_sales[[#This Row],[Order Date]])</f>
        <v>7</v>
      </c>
    </row>
    <row r="3109" spans="1:25" x14ac:dyDescent="0.2">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t="str" cm="1">
        <f t="array" ref="V3109">_xlfn.IFS(Suoerstore_sales[[#This Row],[Discount]]&lt;=0.05,"0-5%",Suoerstore_sales[[#This Row],[Discount]]&lt;=0.1,"5-10%",Suoerstore_sales[[#This Row],[Discount]]&lt;=0.2,"10-20%",TRUE,"20%+")</f>
        <v>0-5%</v>
      </c>
      <c r="W3109">
        <f>YEAR(Suoerstore_sales[[#This Row],[Order Date]])</f>
        <v>2016</v>
      </c>
      <c r="X3109" t="str">
        <f>"Q"&amp;ROUNDUP(MONTH(Suoerstore_sales[[#This Row],[Order Date]])/3,0)</f>
        <v>Q3</v>
      </c>
      <c r="Y3109">
        <f>MONTH(Suoerstore_sales[[#This Row],[Order Date]])</f>
        <v>7</v>
      </c>
    </row>
    <row r="3110" spans="1:25" x14ac:dyDescent="0.2">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t="str" cm="1">
        <f t="array" ref="V3110">_xlfn.IFS(Suoerstore_sales[[#This Row],[Discount]]&lt;=0.05,"0-5%",Suoerstore_sales[[#This Row],[Discount]]&lt;=0.1,"5-10%",Suoerstore_sales[[#This Row],[Discount]]&lt;=0.2,"10-20%",TRUE,"20%+")</f>
        <v>0-5%</v>
      </c>
      <c r="W3110">
        <f>YEAR(Suoerstore_sales[[#This Row],[Order Date]])</f>
        <v>2016</v>
      </c>
      <c r="X3110" t="str">
        <f>"Q"&amp;ROUNDUP(MONTH(Suoerstore_sales[[#This Row],[Order Date]])/3,0)</f>
        <v>Q3</v>
      </c>
      <c r="Y3110">
        <f>MONTH(Suoerstore_sales[[#This Row],[Order Date]])</f>
        <v>7</v>
      </c>
    </row>
    <row r="3111" spans="1:25" x14ac:dyDescent="0.2">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t="str" cm="1">
        <f t="array" ref="V3111">_xlfn.IFS(Suoerstore_sales[[#This Row],[Discount]]&lt;=0.05,"0-5%",Suoerstore_sales[[#This Row],[Discount]]&lt;=0.1,"5-10%",Suoerstore_sales[[#This Row],[Discount]]&lt;=0.2,"10-20%",TRUE,"20%+")</f>
        <v>0-5%</v>
      </c>
      <c r="W3111">
        <f>YEAR(Suoerstore_sales[[#This Row],[Order Date]])</f>
        <v>2016</v>
      </c>
      <c r="X3111" t="str">
        <f>"Q"&amp;ROUNDUP(MONTH(Suoerstore_sales[[#This Row],[Order Date]])/3,0)</f>
        <v>Q3</v>
      </c>
      <c r="Y3111">
        <f>MONTH(Suoerstore_sales[[#This Row],[Order Date]])</f>
        <v>7</v>
      </c>
    </row>
    <row r="3112" spans="1:25" x14ac:dyDescent="0.2">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t="str" cm="1">
        <f t="array" ref="V3112">_xlfn.IFS(Suoerstore_sales[[#This Row],[Discount]]&lt;=0.05,"0-5%",Suoerstore_sales[[#This Row],[Discount]]&lt;=0.1,"5-10%",Suoerstore_sales[[#This Row],[Discount]]&lt;=0.2,"10-20%",TRUE,"20%+")</f>
        <v>0-5%</v>
      </c>
      <c r="W3112">
        <f>YEAR(Suoerstore_sales[[#This Row],[Order Date]])</f>
        <v>2016</v>
      </c>
      <c r="X3112" t="str">
        <f>"Q"&amp;ROUNDUP(MONTH(Suoerstore_sales[[#This Row],[Order Date]])/3,0)</f>
        <v>Q3</v>
      </c>
      <c r="Y3112">
        <f>MONTH(Suoerstore_sales[[#This Row],[Order Date]])</f>
        <v>7</v>
      </c>
    </row>
    <row r="3113" spans="1:25" x14ac:dyDescent="0.2">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t="str" cm="1">
        <f t="array" ref="V3113">_xlfn.IFS(Suoerstore_sales[[#This Row],[Discount]]&lt;=0.05,"0-5%",Suoerstore_sales[[#This Row],[Discount]]&lt;=0.1,"5-10%",Suoerstore_sales[[#This Row],[Discount]]&lt;=0.2,"10-20%",TRUE,"20%+")</f>
        <v>0-5%</v>
      </c>
      <c r="W3113">
        <f>YEAR(Suoerstore_sales[[#This Row],[Order Date]])</f>
        <v>2016</v>
      </c>
      <c r="X3113" t="str">
        <f>"Q"&amp;ROUNDUP(MONTH(Suoerstore_sales[[#This Row],[Order Date]])/3,0)</f>
        <v>Q3</v>
      </c>
      <c r="Y3113">
        <f>MONTH(Suoerstore_sales[[#This Row],[Order Date]])</f>
        <v>7</v>
      </c>
    </row>
    <row r="3114" spans="1:25" x14ac:dyDescent="0.2">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t="str" cm="1">
        <f t="array" ref="V3114">_xlfn.IFS(Suoerstore_sales[[#This Row],[Discount]]&lt;=0.05,"0-5%",Suoerstore_sales[[#This Row],[Discount]]&lt;=0.1,"5-10%",Suoerstore_sales[[#This Row],[Discount]]&lt;=0.2,"10-20%",TRUE,"20%+")</f>
        <v>10-20%</v>
      </c>
      <c r="W3114">
        <f>YEAR(Suoerstore_sales[[#This Row],[Order Date]])</f>
        <v>2016</v>
      </c>
      <c r="X3114" t="str">
        <f>"Q"&amp;ROUNDUP(MONTH(Suoerstore_sales[[#This Row],[Order Date]])/3,0)</f>
        <v>Q3</v>
      </c>
      <c r="Y3114">
        <f>MONTH(Suoerstore_sales[[#This Row],[Order Date]])</f>
        <v>8</v>
      </c>
    </row>
    <row r="3115" spans="1:25" x14ac:dyDescent="0.2">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t="str" cm="1">
        <f t="array" ref="V3115">_xlfn.IFS(Suoerstore_sales[[#This Row],[Discount]]&lt;=0.05,"0-5%",Suoerstore_sales[[#This Row],[Discount]]&lt;=0.1,"5-10%",Suoerstore_sales[[#This Row],[Discount]]&lt;=0.2,"10-20%",TRUE,"20%+")</f>
        <v>0-5%</v>
      </c>
      <c r="W3115">
        <f>YEAR(Suoerstore_sales[[#This Row],[Order Date]])</f>
        <v>2016</v>
      </c>
      <c r="X3115" t="str">
        <f>"Q"&amp;ROUNDUP(MONTH(Suoerstore_sales[[#This Row],[Order Date]])/3,0)</f>
        <v>Q3</v>
      </c>
      <c r="Y3115">
        <f>MONTH(Suoerstore_sales[[#This Row],[Order Date]])</f>
        <v>8</v>
      </c>
    </row>
    <row r="3116" spans="1:25" x14ac:dyDescent="0.2">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t="str" cm="1">
        <f t="array" ref="V3116">_xlfn.IFS(Suoerstore_sales[[#This Row],[Discount]]&lt;=0.05,"0-5%",Suoerstore_sales[[#This Row],[Discount]]&lt;=0.1,"5-10%",Suoerstore_sales[[#This Row],[Discount]]&lt;=0.2,"10-20%",TRUE,"20%+")</f>
        <v>0-5%</v>
      </c>
      <c r="W3116">
        <f>YEAR(Suoerstore_sales[[#This Row],[Order Date]])</f>
        <v>2016</v>
      </c>
      <c r="X3116" t="str">
        <f>"Q"&amp;ROUNDUP(MONTH(Suoerstore_sales[[#This Row],[Order Date]])/3,0)</f>
        <v>Q3</v>
      </c>
      <c r="Y3116">
        <f>MONTH(Suoerstore_sales[[#This Row],[Order Date]])</f>
        <v>8</v>
      </c>
    </row>
    <row r="3117" spans="1:25" x14ac:dyDescent="0.2">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t="str" cm="1">
        <f t="array" ref="V3117">_xlfn.IFS(Suoerstore_sales[[#This Row],[Discount]]&lt;=0.05,"0-5%",Suoerstore_sales[[#This Row],[Discount]]&lt;=0.1,"5-10%",Suoerstore_sales[[#This Row],[Discount]]&lt;=0.2,"10-20%",TRUE,"20%+")</f>
        <v>10-20%</v>
      </c>
      <c r="W3117">
        <f>YEAR(Suoerstore_sales[[#This Row],[Order Date]])</f>
        <v>2016</v>
      </c>
      <c r="X3117" t="str">
        <f>"Q"&amp;ROUNDUP(MONTH(Suoerstore_sales[[#This Row],[Order Date]])/3,0)</f>
        <v>Q3</v>
      </c>
      <c r="Y3117">
        <f>MONTH(Suoerstore_sales[[#This Row],[Order Date]])</f>
        <v>8</v>
      </c>
    </row>
    <row r="3118" spans="1:25" x14ac:dyDescent="0.2">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t="str" cm="1">
        <f t="array" ref="V3118">_xlfn.IFS(Suoerstore_sales[[#This Row],[Discount]]&lt;=0.05,"0-5%",Suoerstore_sales[[#This Row],[Discount]]&lt;=0.1,"5-10%",Suoerstore_sales[[#This Row],[Discount]]&lt;=0.2,"10-20%",TRUE,"20%+")</f>
        <v>0-5%</v>
      </c>
      <c r="W3118">
        <f>YEAR(Suoerstore_sales[[#This Row],[Order Date]])</f>
        <v>2016</v>
      </c>
      <c r="X3118" t="str">
        <f>"Q"&amp;ROUNDUP(MONTH(Suoerstore_sales[[#This Row],[Order Date]])/3,0)</f>
        <v>Q3</v>
      </c>
      <c r="Y3118">
        <f>MONTH(Suoerstore_sales[[#This Row],[Order Date]])</f>
        <v>8</v>
      </c>
    </row>
    <row r="3119" spans="1:25" x14ac:dyDescent="0.2">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t="str" cm="1">
        <f t="array" ref="V3119">_xlfn.IFS(Suoerstore_sales[[#This Row],[Discount]]&lt;=0.05,"0-5%",Suoerstore_sales[[#This Row],[Discount]]&lt;=0.1,"5-10%",Suoerstore_sales[[#This Row],[Discount]]&lt;=0.2,"10-20%",TRUE,"20%+")</f>
        <v>0-5%</v>
      </c>
      <c r="W3119">
        <f>YEAR(Suoerstore_sales[[#This Row],[Order Date]])</f>
        <v>2016</v>
      </c>
      <c r="X3119" t="str">
        <f>"Q"&amp;ROUNDUP(MONTH(Suoerstore_sales[[#This Row],[Order Date]])/3,0)</f>
        <v>Q3</v>
      </c>
      <c r="Y3119">
        <f>MONTH(Suoerstore_sales[[#This Row],[Order Date]])</f>
        <v>8</v>
      </c>
    </row>
    <row r="3120" spans="1:25" x14ac:dyDescent="0.2">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t="str" cm="1">
        <f t="array" ref="V3120">_xlfn.IFS(Suoerstore_sales[[#This Row],[Discount]]&lt;=0.05,"0-5%",Suoerstore_sales[[#This Row],[Discount]]&lt;=0.1,"5-10%",Suoerstore_sales[[#This Row],[Discount]]&lt;=0.2,"10-20%",TRUE,"20%+")</f>
        <v>10-20%</v>
      </c>
      <c r="W3120">
        <f>YEAR(Suoerstore_sales[[#This Row],[Order Date]])</f>
        <v>2015</v>
      </c>
      <c r="X3120" t="str">
        <f>"Q"&amp;ROUNDUP(MONTH(Suoerstore_sales[[#This Row],[Order Date]])/3,0)</f>
        <v>Q2</v>
      </c>
      <c r="Y3120">
        <f>MONTH(Suoerstore_sales[[#This Row],[Order Date]])</f>
        <v>6</v>
      </c>
    </row>
    <row r="3121" spans="1:25" x14ac:dyDescent="0.2">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t="str" cm="1">
        <f t="array" ref="V3121">_xlfn.IFS(Suoerstore_sales[[#This Row],[Discount]]&lt;=0.05,"0-5%",Suoerstore_sales[[#This Row],[Discount]]&lt;=0.1,"5-10%",Suoerstore_sales[[#This Row],[Discount]]&lt;=0.2,"10-20%",TRUE,"20%+")</f>
        <v>10-20%</v>
      </c>
      <c r="W3121">
        <f>YEAR(Suoerstore_sales[[#This Row],[Order Date]])</f>
        <v>2015</v>
      </c>
      <c r="X3121" t="str">
        <f>"Q"&amp;ROUNDUP(MONTH(Suoerstore_sales[[#This Row],[Order Date]])/3,0)</f>
        <v>Q2</v>
      </c>
      <c r="Y3121">
        <f>MONTH(Suoerstore_sales[[#This Row],[Order Date]])</f>
        <v>6</v>
      </c>
    </row>
    <row r="3122" spans="1:25" x14ac:dyDescent="0.2">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t="str" cm="1">
        <f t="array" ref="V3122">_xlfn.IFS(Suoerstore_sales[[#This Row],[Discount]]&lt;=0.05,"0-5%",Suoerstore_sales[[#This Row],[Discount]]&lt;=0.1,"5-10%",Suoerstore_sales[[#This Row],[Discount]]&lt;=0.2,"10-20%",TRUE,"20%+")</f>
        <v>10-20%</v>
      </c>
      <c r="W3122">
        <f>YEAR(Suoerstore_sales[[#This Row],[Order Date]])</f>
        <v>2015</v>
      </c>
      <c r="X3122" t="str">
        <f>"Q"&amp;ROUNDUP(MONTH(Suoerstore_sales[[#This Row],[Order Date]])/3,0)</f>
        <v>Q2</v>
      </c>
      <c r="Y3122">
        <f>MONTH(Suoerstore_sales[[#This Row],[Order Date]])</f>
        <v>6</v>
      </c>
    </row>
    <row r="3123" spans="1:25" x14ac:dyDescent="0.2">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t="str" cm="1">
        <f t="array" ref="V3123">_xlfn.IFS(Suoerstore_sales[[#This Row],[Discount]]&lt;=0.05,"0-5%",Suoerstore_sales[[#This Row],[Discount]]&lt;=0.1,"5-10%",Suoerstore_sales[[#This Row],[Discount]]&lt;=0.2,"10-20%",TRUE,"20%+")</f>
        <v>10-20%</v>
      </c>
      <c r="W3123">
        <f>YEAR(Suoerstore_sales[[#This Row],[Order Date]])</f>
        <v>2015</v>
      </c>
      <c r="X3123" t="str">
        <f>"Q"&amp;ROUNDUP(MONTH(Suoerstore_sales[[#This Row],[Order Date]])/3,0)</f>
        <v>Q2</v>
      </c>
      <c r="Y3123">
        <f>MONTH(Suoerstore_sales[[#This Row],[Order Date]])</f>
        <v>6</v>
      </c>
    </row>
    <row r="3124" spans="1:25" x14ac:dyDescent="0.2">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t="str" cm="1">
        <f t="array" ref="V3124">_xlfn.IFS(Suoerstore_sales[[#This Row],[Discount]]&lt;=0.05,"0-5%",Suoerstore_sales[[#This Row],[Discount]]&lt;=0.1,"5-10%",Suoerstore_sales[[#This Row],[Discount]]&lt;=0.2,"10-20%",TRUE,"20%+")</f>
        <v>20%+</v>
      </c>
      <c r="W3124">
        <f>YEAR(Suoerstore_sales[[#This Row],[Order Date]])</f>
        <v>2015</v>
      </c>
      <c r="X3124" t="str">
        <f>"Q"&amp;ROUNDUP(MONTH(Suoerstore_sales[[#This Row],[Order Date]])/3,0)</f>
        <v>Q2</v>
      </c>
      <c r="Y3124">
        <f>MONTH(Suoerstore_sales[[#This Row],[Order Date]])</f>
        <v>6</v>
      </c>
    </row>
    <row r="3125" spans="1:25" x14ac:dyDescent="0.2">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t="str" cm="1">
        <f t="array" ref="V3125">_xlfn.IFS(Suoerstore_sales[[#This Row],[Discount]]&lt;=0.05,"0-5%",Suoerstore_sales[[#This Row],[Discount]]&lt;=0.1,"5-10%",Suoerstore_sales[[#This Row],[Discount]]&lt;=0.2,"10-20%",TRUE,"20%+")</f>
        <v>20%+</v>
      </c>
      <c r="W3125">
        <f>YEAR(Suoerstore_sales[[#This Row],[Order Date]])</f>
        <v>2015</v>
      </c>
      <c r="X3125" t="str">
        <f>"Q"&amp;ROUNDUP(MONTH(Suoerstore_sales[[#This Row],[Order Date]])/3,0)</f>
        <v>Q2</v>
      </c>
      <c r="Y3125">
        <f>MONTH(Suoerstore_sales[[#This Row],[Order Date]])</f>
        <v>6</v>
      </c>
    </row>
    <row r="3126" spans="1:25" x14ac:dyDescent="0.2">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t="str" cm="1">
        <f t="array" ref="V3126">_xlfn.IFS(Suoerstore_sales[[#This Row],[Discount]]&lt;=0.05,"0-5%",Suoerstore_sales[[#This Row],[Discount]]&lt;=0.1,"5-10%",Suoerstore_sales[[#This Row],[Discount]]&lt;=0.2,"10-20%",TRUE,"20%+")</f>
        <v>10-20%</v>
      </c>
      <c r="W3126">
        <f>YEAR(Suoerstore_sales[[#This Row],[Order Date]])</f>
        <v>2015</v>
      </c>
      <c r="X3126" t="str">
        <f>"Q"&amp;ROUNDUP(MONTH(Suoerstore_sales[[#This Row],[Order Date]])/3,0)</f>
        <v>Q2</v>
      </c>
      <c r="Y3126">
        <f>MONTH(Suoerstore_sales[[#This Row],[Order Date]])</f>
        <v>6</v>
      </c>
    </row>
    <row r="3127" spans="1:25" x14ac:dyDescent="0.2">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t="str" cm="1">
        <f t="array" ref="V3127">_xlfn.IFS(Suoerstore_sales[[#This Row],[Discount]]&lt;=0.05,"0-5%",Suoerstore_sales[[#This Row],[Discount]]&lt;=0.1,"5-10%",Suoerstore_sales[[#This Row],[Discount]]&lt;=0.2,"10-20%",TRUE,"20%+")</f>
        <v>10-20%</v>
      </c>
      <c r="W3127">
        <f>YEAR(Suoerstore_sales[[#This Row],[Order Date]])</f>
        <v>2015</v>
      </c>
      <c r="X3127" t="str">
        <f>"Q"&amp;ROUNDUP(MONTH(Suoerstore_sales[[#This Row],[Order Date]])/3,0)</f>
        <v>Q2</v>
      </c>
      <c r="Y3127">
        <f>MONTH(Suoerstore_sales[[#This Row],[Order Date]])</f>
        <v>6</v>
      </c>
    </row>
    <row r="3128" spans="1:25" x14ac:dyDescent="0.2">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t="str" cm="1">
        <f t="array" ref="V3128">_xlfn.IFS(Suoerstore_sales[[#This Row],[Discount]]&lt;=0.05,"0-5%",Suoerstore_sales[[#This Row],[Discount]]&lt;=0.1,"5-10%",Suoerstore_sales[[#This Row],[Discount]]&lt;=0.2,"10-20%",TRUE,"20%+")</f>
        <v>20%+</v>
      </c>
      <c r="W3128">
        <f>YEAR(Suoerstore_sales[[#This Row],[Order Date]])</f>
        <v>2017</v>
      </c>
      <c r="X3128" t="str">
        <f>"Q"&amp;ROUNDUP(MONTH(Suoerstore_sales[[#This Row],[Order Date]])/3,0)</f>
        <v>Q3</v>
      </c>
      <c r="Y3128">
        <f>MONTH(Suoerstore_sales[[#This Row],[Order Date]])</f>
        <v>9</v>
      </c>
    </row>
    <row r="3129" spans="1:25" x14ac:dyDescent="0.2">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t="str" cm="1">
        <f t="array" ref="V3129">_xlfn.IFS(Suoerstore_sales[[#This Row],[Discount]]&lt;=0.05,"0-5%",Suoerstore_sales[[#This Row],[Discount]]&lt;=0.1,"5-10%",Suoerstore_sales[[#This Row],[Discount]]&lt;=0.2,"10-20%",TRUE,"20%+")</f>
        <v>0-5%</v>
      </c>
      <c r="W3129">
        <f>YEAR(Suoerstore_sales[[#This Row],[Order Date]])</f>
        <v>2017</v>
      </c>
      <c r="X3129" t="str">
        <f>"Q"&amp;ROUNDUP(MONTH(Suoerstore_sales[[#This Row],[Order Date]])/3,0)</f>
        <v>Q4</v>
      </c>
      <c r="Y3129">
        <f>MONTH(Suoerstore_sales[[#This Row],[Order Date]])</f>
        <v>10</v>
      </c>
    </row>
    <row r="3130" spans="1:25" x14ac:dyDescent="0.2">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t="str" cm="1">
        <f t="array" ref="V3130">_xlfn.IFS(Suoerstore_sales[[#This Row],[Discount]]&lt;=0.05,"0-5%",Suoerstore_sales[[#This Row],[Discount]]&lt;=0.1,"5-10%",Suoerstore_sales[[#This Row],[Discount]]&lt;=0.2,"10-20%",TRUE,"20%+")</f>
        <v>0-5%</v>
      </c>
      <c r="W3130">
        <f>YEAR(Suoerstore_sales[[#This Row],[Order Date]])</f>
        <v>2014</v>
      </c>
      <c r="X3130" t="str">
        <f>"Q"&amp;ROUNDUP(MONTH(Suoerstore_sales[[#This Row],[Order Date]])/3,0)</f>
        <v>Q4</v>
      </c>
      <c r="Y3130">
        <f>MONTH(Suoerstore_sales[[#This Row],[Order Date]])</f>
        <v>12</v>
      </c>
    </row>
    <row r="3131" spans="1:25" x14ac:dyDescent="0.2">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t="str" cm="1">
        <f t="array" ref="V3131">_xlfn.IFS(Suoerstore_sales[[#This Row],[Discount]]&lt;=0.05,"0-5%",Suoerstore_sales[[#This Row],[Discount]]&lt;=0.1,"5-10%",Suoerstore_sales[[#This Row],[Discount]]&lt;=0.2,"10-20%",TRUE,"20%+")</f>
        <v>10-20%</v>
      </c>
      <c r="W3131">
        <f>YEAR(Suoerstore_sales[[#This Row],[Order Date]])</f>
        <v>2014</v>
      </c>
      <c r="X3131" t="str">
        <f>"Q"&amp;ROUNDUP(MONTH(Suoerstore_sales[[#This Row],[Order Date]])/3,0)</f>
        <v>Q4</v>
      </c>
      <c r="Y3131">
        <f>MONTH(Suoerstore_sales[[#This Row],[Order Date]])</f>
        <v>12</v>
      </c>
    </row>
    <row r="3132" spans="1:25" x14ac:dyDescent="0.2">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t="str" cm="1">
        <f t="array" ref="V3132">_xlfn.IFS(Suoerstore_sales[[#This Row],[Discount]]&lt;=0.05,"0-5%",Suoerstore_sales[[#This Row],[Discount]]&lt;=0.1,"5-10%",Suoerstore_sales[[#This Row],[Discount]]&lt;=0.2,"10-20%",TRUE,"20%+")</f>
        <v>0-5%</v>
      </c>
      <c r="W3132">
        <f>YEAR(Suoerstore_sales[[#This Row],[Order Date]])</f>
        <v>2014</v>
      </c>
      <c r="X3132" t="str">
        <f>"Q"&amp;ROUNDUP(MONTH(Suoerstore_sales[[#This Row],[Order Date]])/3,0)</f>
        <v>Q4</v>
      </c>
      <c r="Y3132">
        <f>MONTH(Suoerstore_sales[[#This Row],[Order Date]])</f>
        <v>12</v>
      </c>
    </row>
    <row r="3133" spans="1:25" x14ac:dyDescent="0.2">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t="str" cm="1">
        <f t="array" ref="V3133">_xlfn.IFS(Suoerstore_sales[[#This Row],[Discount]]&lt;=0.05,"0-5%",Suoerstore_sales[[#This Row],[Discount]]&lt;=0.1,"5-10%",Suoerstore_sales[[#This Row],[Discount]]&lt;=0.2,"10-20%",TRUE,"20%+")</f>
        <v>10-20%</v>
      </c>
      <c r="W3133">
        <f>YEAR(Suoerstore_sales[[#This Row],[Order Date]])</f>
        <v>2014</v>
      </c>
      <c r="X3133" t="str">
        <f>"Q"&amp;ROUNDUP(MONTH(Suoerstore_sales[[#This Row],[Order Date]])/3,0)</f>
        <v>Q4</v>
      </c>
      <c r="Y3133">
        <f>MONTH(Suoerstore_sales[[#This Row],[Order Date]])</f>
        <v>12</v>
      </c>
    </row>
    <row r="3134" spans="1:25" x14ac:dyDescent="0.2">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t="str" cm="1">
        <f t="array" ref="V3134">_xlfn.IFS(Suoerstore_sales[[#This Row],[Discount]]&lt;=0.05,"0-5%",Suoerstore_sales[[#This Row],[Discount]]&lt;=0.1,"5-10%",Suoerstore_sales[[#This Row],[Discount]]&lt;=0.2,"10-20%",TRUE,"20%+")</f>
        <v>0-5%</v>
      </c>
      <c r="W3134">
        <f>YEAR(Suoerstore_sales[[#This Row],[Order Date]])</f>
        <v>2014</v>
      </c>
      <c r="X3134" t="str">
        <f>"Q"&amp;ROUNDUP(MONTH(Suoerstore_sales[[#This Row],[Order Date]])/3,0)</f>
        <v>Q3</v>
      </c>
      <c r="Y3134">
        <f>MONTH(Suoerstore_sales[[#This Row],[Order Date]])</f>
        <v>8</v>
      </c>
    </row>
    <row r="3135" spans="1:25" x14ac:dyDescent="0.2">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t="str" cm="1">
        <f t="array" ref="V3135">_xlfn.IFS(Suoerstore_sales[[#This Row],[Discount]]&lt;=0.05,"0-5%",Suoerstore_sales[[#This Row],[Discount]]&lt;=0.1,"5-10%",Suoerstore_sales[[#This Row],[Discount]]&lt;=0.2,"10-20%",TRUE,"20%+")</f>
        <v>10-20%</v>
      </c>
      <c r="W3135">
        <f>YEAR(Suoerstore_sales[[#This Row],[Order Date]])</f>
        <v>2014</v>
      </c>
      <c r="X3135" t="str">
        <f>"Q"&amp;ROUNDUP(MONTH(Suoerstore_sales[[#This Row],[Order Date]])/3,0)</f>
        <v>Q3</v>
      </c>
      <c r="Y3135">
        <f>MONTH(Suoerstore_sales[[#This Row],[Order Date]])</f>
        <v>8</v>
      </c>
    </row>
    <row r="3136" spans="1:25" x14ac:dyDescent="0.2">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t="str" cm="1">
        <f t="array" ref="V3136">_xlfn.IFS(Suoerstore_sales[[#This Row],[Discount]]&lt;=0.05,"0-5%",Suoerstore_sales[[#This Row],[Discount]]&lt;=0.1,"5-10%",Suoerstore_sales[[#This Row],[Discount]]&lt;=0.2,"10-20%",TRUE,"20%+")</f>
        <v>20%+</v>
      </c>
      <c r="W3136">
        <f>YEAR(Suoerstore_sales[[#This Row],[Order Date]])</f>
        <v>2017</v>
      </c>
      <c r="X3136" t="str">
        <f>"Q"&amp;ROUNDUP(MONTH(Suoerstore_sales[[#This Row],[Order Date]])/3,0)</f>
        <v>Q4</v>
      </c>
      <c r="Y3136">
        <f>MONTH(Suoerstore_sales[[#This Row],[Order Date]])</f>
        <v>11</v>
      </c>
    </row>
    <row r="3137" spans="1:25" x14ac:dyDescent="0.2">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t="str" cm="1">
        <f t="array" ref="V3137">_xlfn.IFS(Suoerstore_sales[[#This Row],[Discount]]&lt;=0.05,"0-5%",Suoerstore_sales[[#This Row],[Discount]]&lt;=0.1,"5-10%",Suoerstore_sales[[#This Row],[Discount]]&lt;=0.2,"10-20%",TRUE,"20%+")</f>
        <v>10-20%</v>
      </c>
      <c r="W3137">
        <f>YEAR(Suoerstore_sales[[#This Row],[Order Date]])</f>
        <v>2017</v>
      </c>
      <c r="X3137" t="str">
        <f>"Q"&amp;ROUNDUP(MONTH(Suoerstore_sales[[#This Row],[Order Date]])/3,0)</f>
        <v>Q4</v>
      </c>
      <c r="Y3137">
        <f>MONTH(Suoerstore_sales[[#This Row],[Order Date]])</f>
        <v>11</v>
      </c>
    </row>
    <row r="3138" spans="1:25" x14ac:dyDescent="0.2">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t="str" cm="1">
        <f t="array" ref="V3138">_xlfn.IFS(Suoerstore_sales[[#This Row],[Discount]]&lt;=0.05,"0-5%",Suoerstore_sales[[#This Row],[Discount]]&lt;=0.1,"5-10%",Suoerstore_sales[[#This Row],[Discount]]&lt;=0.2,"10-20%",TRUE,"20%+")</f>
        <v>10-20%</v>
      </c>
      <c r="W3138">
        <f>YEAR(Suoerstore_sales[[#This Row],[Order Date]])</f>
        <v>2017</v>
      </c>
      <c r="X3138" t="str">
        <f>"Q"&amp;ROUNDUP(MONTH(Suoerstore_sales[[#This Row],[Order Date]])/3,0)</f>
        <v>Q4</v>
      </c>
      <c r="Y3138">
        <f>MONTH(Suoerstore_sales[[#This Row],[Order Date]])</f>
        <v>11</v>
      </c>
    </row>
    <row r="3139" spans="1:25" x14ac:dyDescent="0.2">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t="str" cm="1">
        <f t="array" ref="V3139">_xlfn.IFS(Suoerstore_sales[[#This Row],[Discount]]&lt;=0.05,"0-5%",Suoerstore_sales[[#This Row],[Discount]]&lt;=0.1,"5-10%",Suoerstore_sales[[#This Row],[Discount]]&lt;=0.2,"10-20%",TRUE,"20%+")</f>
        <v>10-20%</v>
      </c>
      <c r="W3139">
        <f>YEAR(Suoerstore_sales[[#This Row],[Order Date]])</f>
        <v>2017</v>
      </c>
      <c r="X3139" t="str">
        <f>"Q"&amp;ROUNDUP(MONTH(Suoerstore_sales[[#This Row],[Order Date]])/3,0)</f>
        <v>Q4</v>
      </c>
      <c r="Y3139">
        <f>MONTH(Suoerstore_sales[[#This Row],[Order Date]])</f>
        <v>11</v>
      </c>
    </row>
    <row r="3140" spans="1:25" x14ac:dyDescent="0.2">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t="str" cm="1">
        <f t="array" ref="V3140">_xlfn.IFS(Suoerstore_sales[[#This Row],[Discount]]&lt;=0.05,"0-5%",Suoerstore_sales[[#This Row],[Discount]]&lt;=0.1,"5-10%",Suoerstore_sales[[#This Row],[Discount]]&lt;=0.2,"10-20%",TRUE,"20%+")</f>
        <v>10-20%</v>
      </c>
      <c r="W3140">
        <f>YEAR(Suoerstore_sales[[#This Row],[Order Date]])</f>
        <v>2017</v>
      </c>
      <c r="X3140" t="str">
        <f>"Q"&amp;ROUNDUP(MONTH(Suoerstore_sales[[#This Row],[Order Date]])/3,0)</f>
        <v>Q4</v>
      </c>
      <c r="Y3140">
        <f>MONTH(Suoerstore_sales[[#This Row],[Order Date]])</f>
        <v>11</v>
      </c>
    </row>
    <row r="3141" spans="1:25" x14ac:dyDescent="0.2">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t="str" cm="1">
        <f t="array" ref="V3141">_xlfn.IFS(Suoerstore_sales[[#This Row],[Discount]]&lt;=0.05,"0-5%",Suoerstore_sales[[#This Row],[Discount]]&lt;=0.1,"5-10%",Suoerstore_sales[[#This Row],[Discount]]&lt;=0.2,"10-20%",TRUE,"20%+")</f>
        <v>20%+</v>
      </c>
      <c r="W3141">
        <f>YEAR(Suoerstore_sales[[#This Row],[Order Date]])</f>
        <v>2017</v>
      </c>
      <c r="X3141" t="str">
        <f>"Q"&amp;ROUNDUP(MONTH(Suoerstore_sales[[#This Row],[Order Date]])/3,0)</f>
        <v>Q4</v>
      </c>
      <c r="Y3141">
        <f>MONTH(Suoerstore_sales[[#This Row],[Order Date]])</f>
        <v>11</v>
      </c>
    </row>
    <row r="3142" spans="1:25" x14ac:dyDescent="0.2">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t="str" cm="1">
        <f t="array" ref="V3142">_xlfn.IFS(Suoerstore_sales[[#This Row],[Discount]]&lt;=0.05,"0-5%",Suoerstore_sales[[#This Row],[Discount]]&lt;=0.1,"5-10%",Suoerstore_sales[[#This Row],[Discount]]&lt;=0.2,"10-20%",TRUE,"20%+")</f>
        <v>0-5%</v>
      </c>
      <c r="W3142">
        <f>YEAR(Suoerstore_sales[[#This Row],[Order Date]])</f>
        <v>2015</v>
      </c>
      <c r="X3142" t="str">
        <f>"Q"&amp;ROUNDUP(MONTH(Suoerstore_sales[[#This Row],[Order Date]])/3,0)</f>
        <v>Q2</v>
      </c>
      <c r="Y3142">
        <f>MONTH(Suoerstore_sales[[#This Row],[Order Date]])</f>
        <v>4</v>
      </c>
    </row>
    <row r="3143" spans="1:25" x14ac:dyDescent="0.2">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t="str" cm="1">
        <f t="array" ref="V3143">_xlfn.IFS(Suoerstore_sales[[#This Row],[Discount]]&lt;=0.05,"0-5%",Suoerstore_sales[[#This Row],[Discount]]&lt;=0.1,"5-10%",Suoerstore_sales[[#This Row],[Discount]]&lt;=0.2,"10-20%",TRUE,"20%+")</f>
        <v>20%+</v>
      </c>
      <c r="W3143">
        <f>YEAR(Suoerstore_sales[[#This Row],[Order Date]])</f>
        <v>2014</v>
      </c>
      <c r="X3143" t="str">
        <f>"Q"&amp;ROUNDUP(MONTH(Suoerstore_sales[[#This Row],[Order Date]])/3,0)</f>
        <v>Q4</v>
      </c>
      <c r="Y3143">
        <f>MONTH(Suoerstore_sales[[#This Row],[Order Date]])</f>
        <v>12</v>
      </c>
    </row>
    <row r="3144" spans="1:25" x14ac:dyDescent="0.2">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t="str" cm="1">
        <f t="array" ref="V3144">_xlfn.IFS(Suoerstore_sales[[#This Row],[Discount]]&lt;=0.05,"0-5%",Suoerstore_sales[[#This Row],[Discount]]&lt;=0.1,"5-10%",Suoerstore_sales[[#This Row],[Discount]]&lt;=0.2,"10-20%",TRUE,"20%+")</f>
        <v>10-20%</v>
      </c>
      <c r="W3144">
        <f>YEAR(Suoerstore_sales[[#This Row],[Order Date]])</f>
        <v>2017</v>
      </c>
      <c r="X3144" t="str">
        <f>"Q"&amp;ROUNDUP(MONTH(Suoerstore_sales[[#This Row],[Order Date]])/3,0)</f>
        <v>Q3</v>
      </c>
      <c r="Y3144">
        <f>MONTH(Suoerstore_sales[[#This Row],[Order Date]])</f>
        <v>9</v>
      </c>
    </row>
    <row r="3145" spans="1:25" x14ac:dyDescent="0.2">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t="str" cm="1">
        <f t="array" ref="V3145">_xlfn.IFS(Suoerstore_sales[[#This Row],[Discount]]&lt;=0.05,"0-5%",Suoerstore_sales[[#This Row],[Discount]]&lt;=0.1,"5-10%",Suoerstore_sales[[#This Row],[Discount]]&lt;=0.2,"10-20%",TRUE,"20%+")</f>
        <v>10-20%</v>
      </c>
      <c r="W3145">
        <f>YEAR(Suoerstore_sales[[#This Row],[Order Date]])</f>
        <v>2017</v>
      </c>
      <c r="X3145" t="str">
        <f>"Q"&amp;ROUNDUP(MONTH(Suoerstore_sales[[#This Row],[Order Date]])/3,0)</f>
        <v>Q3</v>
      </c>
      <c r="Y3145">
        <f>MONTH(Suoerstore_sales[[#This Row],[Order Date]])</f>
        <v>9</v>
      </c>
    </row>
    <row r="3146" spans="1:25" x14ac:dyDescent="0.2">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t="str" cm="1">
        <f t="array" ref="V3146">_xlfn.IFS(Suoerstore_sales[[#This Row],[Discount]]&lt;=0.05,"0-5%",Suoerstore_sales[[#This Row],[Discount]]&lt;=0.1,"5-10%",Suoerstore_sales[[#This Row],[Discount]]&lt;=0.2,"10-20%",TRUE,"20%+")</f>
        <v>20%+</v>
      </c>
      <c r="W3146">
        <f>YEAR(Suoerstore_sales[[#This Row],[Order Date]])</f>
        <v>2016</v>
      </c>
      <c r="X3146" t="str">
        <f>"Q"&amp;ROUNDUP(MONTH(Suoerstore_sales[[#This Row],[Order Date]])/3,0)</f>
        <v>Q3</v>
      </c>
      <c r="Y3146">
        <f>MONTH(Suoerstore_sales[[#This Row],[Order Date]])</f>
        <v>9</v>
      </c>
    </row>
    <row r="3147" spans="1:25" x14ac:dyDescent="0.2">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t="str" cm="1">
        <f t="array" ref="V3147">_xlfn.IFS(Suoerstore_sales[[#This Row],[Discount]]&lt;=0.05,"0-5%",Suoerstore_sales[[#This Row],[Discount]]&lt;=0.1,"5-10%",Suoerstore_sales[[#This Row],[Discount]]&lt;=0.2,"10-20%",TRUE,"20%+")</f>
        <v>10-20%</v>
      </c>
      <c r="W3147">
        <f>YEAR(Suoerstore_sales[[#This Row],[Order Date]])</f>
        <v>2017</v>
      </c>
      <c r="X3147" t="str">
        <f>"Q"&amp;ROUNDUP(MONTH(Suoerstore_sales[[#This Row],[Order Date]])/3,0)</f>
        <v>Q1</v>
      </c>
      <c r="Y3147">
        <f>MONTH(Suoerstore_sales[[#This Row],[Order Date]])</f>
        <v>2</v>
      </c>
    </row>
    <row r="3148" spans="1:25" x14ac:dyDescent="0.2">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t="str" cm="1">
        <f t="array" ref="V3148">_xlfn.IFS(Suoerstore_sales[[#This Row],[Discount]]&lt;=0.05,"0-5%",Suoerstore_sales[[#This Row],[Discount]]&lt;=0.1,"5-10%",Suoerstore_sales[[#This Row],[Discount]]&lt;=0.2,"10-20%",TRUE,"20%+")</f>
        <v>10-20%</v>
      </c>
      <c r="W3148">
        <f>YEAR(Suoerstore_sales[[#This Row],[Order Date]])</f>
        <v>2017</v>
      </c>
      <c r="X3148" t="str">
        <f>"Q"&amp;ROUNDUP(MONTH(Suoerstore_sales[[#This Row],[Order Date]])/3,0)</f>
        <v>Q1</v>
      </c>
      <c r="Y3148">
        <f>MONTH(Suoerstore_sales[[#This Row],[Order Date]])</f>
        <v>2</v>
      </c>
    </row>
    <row r="3149" spans="1:25" x14ac:dyDescent="0.2">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t="str" cm="1">
        <f t="array" ref="V3149">_xlfn.IFS(Suoerstore_sales[[#This Row],[Discount]]&lt;=0.05,"0-5%",Suoerstore_sales[[#This Row],[Discount]]&lt;=0.1,"5-10%",Suoerstore_sales[[#This Row],[Discount]]&lt;=0.2,"10-20%",TRUE,"20%+")</f>
        <v>0-5%</v>
      </c>
      <c r="W3149">
        <f>YEAR(Suoerstore_sales[[#This Row],[Order Date]])</f>
        <v>2014</v>
      </c>
      <c r="X3149" t="str">
        <f>"Q"&amp;ROUNDUP(MONTH(Suoerstore_sales[[#This Row],[Order Date]])/3,0)</f>
        <v>Q2</v>
      </c>
      <c r="Y3149">
        <f>MONTH(Suoerstore_sales[[#This Row],[Order Date]])</f>
        <v>6</v>
      </c>
    </row>
    <row r="3150" spans="1:25" x14ac:dyDescent="0.2">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t="str" cm="1">
        <f t="array" ref="V3150">_xlfn.IFS(Suoerstore_sales[[#This Row],[Discount]]&lt;=0.05,"0-5%",Suoerstore_sales[[#This Row],[Discount]]&lt;=0.1,"5-10%",Suoerstore_sales[[#This Row],[Discount]]&lt;=0.2,"10-20%",TRUE,"20%+")</f>
        <v>0-5%</v>
      </c>
      <c r="W3150">
        <f>YEAR(Suoerstore_sales[[#This Row],[Order Date]])</f>
        <v>2016</v>
      </c>
      <c r="X3150" t="str">
        <f>"Q"&amp;ROUNDUP(MONTH(Suoerstore_sales[[#This Row],[Order Date]])/3,0)</f>
        <v>Q2</v>
      </c>
      <c r="Y3150">
        <f>MONTH(Suoerstore_sales[[#This Row],[Order Date]])</f>
        <v>6</v>
      </c>
    </row>
    <row r="3151" spans="1:25" x14ac:dyDescent="0.2">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t="str" cm="1">
        <f t="array" ref="V3151">_xlfn.IFS(Suoerstore_sales[[#This Row],[Discount]]&lt;=0.05,"0-5%",Suoerstore_sales[[#This Row],[Discount]]&lt;=0.1,"5-10%",Suoerstore_sales[[#This Row],[Discount]]&lt;=0.2,"10-20%",TRUE,"20%+")</f>
        <v>0-5%</v>
      </c>
      <c r="W3151">
        <f>YEAR(Suoerstore_sales[[#This Row],[Order Date]])</f>
        <v>2014</v>
      </c>
      <c r="X3151" t="str">
        <f>"Q"&amp;ROUNDUP(MONTH(Suoerstore_sales[[#This Row],[Order Date]])/3,0)</f>
        <v>Q4</v>
      </c>
      <c r="Y3151">
        <f>MONTH(Suoerstore_sales[[#This Row],[Order Date]])</f>
        <v>12</v>
      </c>
    </row>
    <row r="3152" spans="1:25" x14ac:dyDescent="0.2">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t="str" cm="1">
        <f t="array" ref="V3152">_xlfn.IFS(Suoerstore_sales[[#This Row],[Discount]]&lt;=0.05,"0-5%",Suoerstore_sales[[#This Row],[Discount]]&lt;=0.1,"5-10%",Suoerstore_sales[[#This Row],[Discount]]&lt;=0.2,"10-20%",TRUE,"20%+")</f>
        <v>10-20%</v>
      </c>
      <c r="W3152">
        <f>YEAR(Suoerstore_sales[[#This Row],[Order Date]])</f>
        <v>2015</v>
      </c>
      <c r="X3152" t="str">
        <f>"Q"&amp;ROUNDUP(MONTH(Suoerstore_sales[[#This Row],[Order Date]])/3,0)</f>
        <v>Q4</v>
      </c>
      <c r="Y3152">
        <f>MONTH(Suoerstore_sales[[#This Row],[Order Date]])</f>
        <v>12</v>
      </c>
    </row>
    <row r="3153" spans="1:25" x14ac:dyDescent="0.2">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t="str" cm="1">
        <f t="array" ref="V3153">_xlfn.IFS(Suoerstore_sales[[#This Row],[Discount]]&lt;=0.05,"0-5%",Suoerstore_sales[[#This Row],[Discount]]&lt;=0.1,"5-10%",Suoerstore_sales[[#This Row],[Discount]]&lt;=0.2,"10-20%",TRUE,"20%+")</f>
        <v>20%+</v>
      </c>
      <c r="W3153">
        <f>YEAR(Suoerstore_sales[[#This Row],[Order Date]])</f>
        <v>2015</v>
      </c>
      <c r="X3153" t="str">
        <f>"Q"&amp;ROUNDUP(MONTH(Suoerstore_sales[[#This Row],[Order Date]])/3,0)</f>
        <v>Q4</v>
      </c>
      <c r="Y3153">
        <f>MONTH(Suoerstore_sales[[#This Row],[Order Date]])</f>
        <v>12</v>
      </c>
    </row>
    <row r="3154" spans="1:25" x14ac:dyDescent="0.2">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t="str" cm="1">
        <f t="array" ref="V3154">_xlfn.IFS(Suoerstore_sales[[#This Row],[Discount]]&lt;=0.05,"0-5%",Suoerstore_sales[[#This Row],[Discount]]&lt;=0.1,"5-10%",Suoerstore_sales[[#This Row],[Discount]]&lt;=0.2,"10-20%",TRUE,"20%+")</f>
        <v>20%+</v>
      </c>
      <c r="W3154">
        <f>YEAR(Suoerstore_sales[[#This Row],[Order Date]])</f>
        <v>2015</v>
      </c>
      <c r="X3154" t="str">
        <f>"Q"&amp;ROUNDUP(MONTH(Suoerstore_sales[[#This Row],[Order Date]])/3,0)</f>
        <v>Q4</v>
      </c>
      <c r="Y3154">
        <f>MONTH(Suoerstore_sales[[#This Row],[Order Date]])</f>
        <v>12</v>
      </c>
    </row>
    <row r="3155" spans="1:25" x14ac:dyDescent="0.2">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t="str" cm="1">
        <f t="array" ref="V3155">_xlfn.IFS(Suoerstore_sales[[#This Row],[Discount]]&lt;=0.05,"0-5%",Suoerstore_sales[[#This Row],[Discount]]&lt;=0.1,"5-10%",Suoerstore_sales[[#This Row],[Discount]]&lt;=0.2,"10-20%",TRUE,"20%+")</f>
        <v>10-20%</v>
      </c>
      <c r="W3155">
        <f>YEAR(Suoerstore_sales[[#This Row],[Order Date]])</f>
        <v>2015</v>
      </c>
      <c r="X3155" t="str">
        <f>"Q"&amp;ROUNDUP(MONTH(Suoerstore_sales[[#This Row],[Order Date]])/3,0)</f>
        <v>Q4</v>
      </c>
      <c r="Y3155">
        <f>MONTH(Suoerstore_sales[[#This Row],[Order Date]])</f>
        <v>12</v>
      </c>
    </row>
    <row r="3156" spans="1:25" x14ac:dyDescent="0.2">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t="str" cm="1">
        <f t="array" ref="V3156">_xlfn.IFS(Suoerstore_sales[[#This Row],[Discount]]&lt;=0.05,"0-5%",Suoerstore_sales[[#This Row],[Discount]]&lt;=0.1,"5-10%",Suoerstore_sales[[#This Row],[Discount]]&lt;=0.2,"10-20%",TRUE,"20%+")</f>
        <v>0-5%</v>
      </c>
      <c r="W3156">
        <f>YEAR(Suoerstore_sales[[#This Row],[Order Date]])</f>
        <v>2017</v>
      </c>
      <c r="X3156" t="str">
        <f>"Q"&amp;ROUNDUP(MONTH(Suoerstore_sales[[#This Row],[Order Date]])/3,0)</f>
        <v>Q3</v>
      </c>
      <c r="Y3156">
        <f>MONTH(Suoerstore_sales[[#This Row],[Order Date]])</f>
        <v>7</v>
      </c>
    </row>
    <row r="3157" spans="1:25" x14ac:dyDescent="0.2">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t="str" cm="1">
        <f t="array" ref="V3157">_xlfn.IFS(Suoerstore_sales[[#This Row],[Discount]]&lt;=0.05,"0-5%",Suoerstore_sales[[#This Row],[Discount]]&lt;=0.1,"5-10%",Suoerstore_sales[[#This Row],[Discount]]&lt;=0.2,"10-20%",TRUE,"20%+")</f>
        <v>10-20%</v>
      </c>
      <c r="W3157">
        <f>YEAR(Suoerstore_sales[[#This Row],[Order Date]])</f>
        <v>2014</v>
      </c>
      <c r="X3157" t="str">
        <f>"Q"&amp;ROUNDUP(MONTH(Suoerstore_sales[[#This Row],[Order Date]])/3,0)</f>
        <v>Q3</v>
      </c>
      <c r="Y3157">
        <f>MONTH(Suoerstore_sales[[#This Row],[Order Date]])</f>
        <v>8</v>
      </c>
    </row>
    <row r="3158" spans="1:25" x14ac:dyDescent="0.2">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t="str" cm="1">
        <f t="array" ref="V3158">_xlfn.IFS(Suoerstore_sales[[#This Row],[Discount]]&lt;=0.05,"0-5%",Suoerstore_sales[[#This Row],[Discount]]&lt;=0.1,"5-10%",Suoerstore_sales[[#This Row],[Discount]]&lt;=0.2,"10-20%",TRUE,"20%+")</f>
        <v>20%+</v>
      </c>
      <c r="W3158">
        <f>YEAR(Suoerstore_sales[[#This Row],[Order Date]])</f>
        <v>2015</v>
      </c>
      <c r="X3158" t="str">
        <f>"Q"&amp;ROUNDUP(MONTH(Suoerstore_sales[[#This Row],[Order Date]])/3,0)</f>
        <v>Q3</v>
      </c>
      <c r="Y3158">
        <f>MONTH(Suoerstore_sales[[#This Row],[Order Date]])</f>
        <v>8</v>
      </c>
    </row>
    <row r="3159" spans="1:25" x14ac:dyDescent="0.2">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t="str" cm="1">
        <f t="array" ref="V3159">_xlfn.IFS(Suoerstore_sales[[#This Row],[Discount]]&lt;=0.05,"0-5%",Suoerstore_sales[[#This Row],[Discount]]&lt;=0.1,"5-10%",Suoerstore_sales[[#This Row],[Discount]]&lt;=0.2,"10-20%",TRUE,"20%+")</f>
        <v>0-5%</v>
      </c>
      <c r="W3159">
        <f>YEAR(Suoerstore_sales[[#This Row],[Order Date]])</f>
        <v>2015</v>
      </c>
      <c r="X3159" t="str">
        <f>"Q"&amp;ROUNDUP(MONTH(Suoerstore_sales[[#This Row],[Order Date]])/3,0)</f>
        <v>Q3</v>
      </c>
      <c r="Y3159">
        <f>MONTH(Suoerstore_sales[[#This Row],[Order Date]])</f>
        <v>8</v>
      </c>
    </row>
    <row r="3160" spans="1:25" x14ac:dyDescent="0.2">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t="str" cm="1">
        <f t="array" ref="V3160">_xlfn.IFS(Suoerstore_sales[[#This Row],[Discount]]&lt;=0.05,"0-5%",Suoerstore_sales[[#This Row],[Discount]]&lt;=0.1,"5-10%",Suoerstore_sales[[#This Row],[Discount]]&lt;=0.2,"10-20%",TRUE,"20%+")</f>
        <v>10-20%</v>
      </c>
      <c r="W3160">
        <f>YEAR(Suoerstore_sales[[#This Row],[Order Date]])</f>
        <v>2016</v>
      </c>
      <c r="X3160" t="str">
        <f>"Q"&amp;ROUNDUP(MONTH(Suoerstore_sales[[#This Row],[Order Date]])/3,0)</f>
        <v>Q1</v>
      </c>
      <c r="Y3160">
        <f>MONTH(Suoerstore_sales[[#This Row],[Order Date]])</f>
        <v>3</v>
      </c>
    </row>
    <row r="3161" spans="1:25" x14ac:dyDescent="0.2">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t="str" cm="1">
        <f t="array" ref="V3161">_xlfn.IFS(Suoerstore_sales[[#This Row],[Discount]]&lt;=0.05,"0-5%",Suoerstore_sales[[#This Row],[Discount]]&lt;=0.1,"5-10%",Suoerstore_sales[[#This Row],[Discount]]&lt;=0.2,"10-20%",TRUE,"20%+")</f>
        <v>10-20%</v>
      </c>
      <c r="W3161">
        <f>YEAR(Suoerstore_sales[[#This Row],[Order Date]])</f>
        <v>2016</v>
      </c>
      <c r="X3161" t="str">
        <f>"Q"&amp;ROUNDUP(MONTH(Suoerstore_sales[[#This Row],[Order Date]])/3,0)</f>
        <v>Q1</v>
      </c>
      <c r="Y3161">
        <f>MONTH(Suoerstore_sales[[#This Row],[Order Date]])</f>
        <v>3</v>
      </c>
    </row>
    <row r="3162" spans="1:25" x14ac:dyDescent="0.2">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t="str" cm="1">
        <f t="array" ref="V3162">_xlfn.IFS(Suoerstore_sales[[#This Row],[Discount]]&lt;=0.05,"0-5%",Suoerstore_sales[[#This Row],[Discount]]&lt;=0.1,"5-10%",Suoerstore_sales[[#This Row],[Discount]]&lt;=0.2,"10-20%",TRUE,"20%+")</f>
        <v>20%+</v>
      </c>
      <c r="W3162">
        <f>YEAR(Suoerstore_sales[[#This Row],[Order Date]])</f>
        <v>2014</v>
      </c>
      <c r="X3162" t="str">
        <f>"Q"&amp;ROUNDUP(MONTH(Suoerstore_sales[[#This Row],[Order Date]])/3,0)</f>
        <v>Q3</v>
      </c>
      <c r="Y3162">
        <f>MONTH(Suoerstore_sales[[#This Row],[Order Date]])</f>
        <v>9</v>
      </c>
    </row>
    <row r="3163" spans="1:25" x14ac:dyDescent="0.2">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t="str" cm="1">
        <f t="array" ref="V3163">_xlfn.IFS(Suoerstore_sales[[#This Row],[Discount]]&lt;=0.05,"0-5%",Suoerstore_sales[[#This Row],[Discount]]&lt;=0.1,"5-10%",Suoerstore_sales[[#This Row],[Discount]]&lt;=0.2,"10-20%",TRUE,"20%+")</f>
        <v>0-5%</v>
      </c>
      <c r="W3163">
        <f>YEAR(Suoerstore_sales[[#This Row],[Order Date]])</f>
        <v>2014</v>
      </c>
      <c r="X3163" t="str">
        <f>"Q"&amp;ROUNDUP(MONTH(Suoerstore_sales[[#This Row],[Order Date]])/3,0)</f>
        <v>Q3</v>
      </c>
      <c r="Y3163">
        <f>MONTH(Suoerstore_sales[[#This Row],[Order Date]])</f>
        <v>9</v>
      </c>
    </row>
    <row r="3164" spans="1:25" x14ac:dyDescent="0.2">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t="str" cm="1">
        <f t="array" ref="V3164">_xlfn.IFS(Suoerstore_sales[[#This Row],[Discount]]&lt;=0.05,"0-5%",Suoerstore_sales[[#This Row],[Discount]]&lt;=0.1,"5-10%",Suoerstore_sales[[#This Row],[Discount]]&lt;=0.2,"10-20%",TRUE,"20%+")</f>
        <v>0-5%</v>
      </c>
      <c r="W3164">
        <f>YEAR(Suoerstore_sales[[#This Row],[Order Date]])</f>
        <v>2014</v>
      </c>
      <c r="X3164" t="str">
        <f>"Q"&amp;ROUNDUP(MONTH(Suoerstore_sales[[#This Row],[Order Date]])/3,0)</f>
        <v>Q3</v>
      </c>
      <c r="Y3164">
        <f>MONTH(Suoerstore_sales[[#This Row],[Order Date]])</f>
        <v>9</v>
      </c>
    </row>
    <row r="3165" spans="1:25" x14ac:dyDescent="0.2">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t="str" cm="1">
        <f t="array" ref="V3165">_xlfn.IFS(Suoerstore_sales[[#This Row],[Discount]]&lt;=0.05,"0-5%",Suoerstore_sales[[#This Row],[Discount]]&lt;=0.1,"5-10%",Suoerstore_sales[[#This Row],[Discount]]&lt;=0.2,"10-20%",TRUE,"20%+")</f>
        <v>0-5%</v>
      </c>
      <c r="W3165">
        <f>YEAR(Suoerstore_sales[[#This Row],[Order Date]])</f>
        <v>2014</v>
      </c>
      <c r="X3165" t="str">
        <f>"Q"&amp;ROUNDUP(MONTH(Suoerstore_sales[[#This Row],[Order Date]])/3,0)</f>
        <v>Q3</v>
      </c>
      <c r="Y3165">
        <f>MONTH(Suoerstore_sales[[#This Row],[Order Date]])</f>
        <v>9</v>
      </c>
    </row>
    <row r="3166" spans="1:25" x14ac:dyDescent="0.2">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t="str" cm="1">
        <f t="array" ref="V3166">_xlfn.IFS(Suoerstore_sales[[#This Row],[Discount]]&lt;=0.05,"0-5%",Suoerstore_sales[[#This Row],[Discount]]&lt;=0.1,"5-10%",Suoerstore_sales[[#This Row],[Discount]]&lt;=0.2,"10-20%",TRUE,"20%+")</f>
        <v>0-5%</v>
      </c>
      <c r="W3166">
        <f>YEAR(Suoerstore_sales[[#This Row],[Order Date]])</f>
        <v>2014</v>
      </c>
      <c r="X3166" t="str">
        <f>"Q"&amp;ROUNDUP(MONTH(Suoerstore_sales[[#This Row],[Order Date]])/3,0)</f>
        <v>Q3</v>
      </c>
      <c r="Y3166">
        <f>MONTH(Suoerstore_sales[[#This Row],[Order Date]])</f>
        <v>9</v>
      </c>
    </row>
    <row r="3167" spans="1:25" x14ac:dyDescent="0.2">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t="str" cm="1">
        <f t="array" ref="V3167">_xlfn.IFS(Suoerstore_sales[[#This Row],[Discount]]&lt;=0.05,"0-5%",Suoerstore_sales[[#This Row],[Discount]]&lt;=0.1,"5-10%",Suoerstore_sales[[#This Row],[Discount]]&lt;=0.2,"10-20%",TRUE,"20%+")</f>
        <v>10-20%</v>
      </c>
      <c r="W3167">
        <f>YEAR(Suoerstore_sales[[#This Row],[Order Date]])</f>
        <v>2014</v>
      </c>
      <c r="X3167" t="str">
        <f>"Q"&amp;ROUNDUP(MONTH(Suoerstore_sales[[#This Row],[Order Date]])/3,0)</f>
        <v>Q3</v>
      </c>
      <c r="Y3167">
        <f>MONTH(Suoerstore_sales[[#This Row],[Order Date]])</f>
        <v>9</v>
      </c>
    </row>
    <row r="3168" spans="1:25" x14ac:dyDescent="0.2">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t="str" cm="1">
        <f t="array" ref="V3168">_xlfn.IFS(Suoerstore_sales[[#This Row],[Discount]]&lt;=0.05,"0-5%",Suoerstore_sales[[#This Row],[Discount]]&lt;=0.1,"5-10%",Suoerstore_sales[[#This Row],[Discount]]&lt;=0.2,"10-20%",TRUE,"20%+")</f>
        <v>0-5%</v>
      </c>
      <c r="W3168">
        <f>YEAR(Suoerstore_sales[[#This Row],[Order Date]])</f>
        <v>2014</v>
      </c>
      <c r="X3168" t="str">
        <f>"Q"&amp;ROUNDUP(MONTH(Suoerstore_sales[[#This Row],[Order Date]])/3,0)</f>
        <v>Q3</v>
      </c>
      <c r="Y3168">
        <f>MONTH(Suoerstore_sales[[#This Row],[Order Date]])</f>
        <v>9</v>
      </c>
    </row>
    <row r="3169" spans="1:25" x14ac:dyDescent="0.2">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t="str" cm="1">
        <f t="array" ref="V3169">_xlfn.IFS(Suoerstore_sales[[#This Row],[Discount]]&lt;=0.05,"0-5%",Suoerstore_sales[[#This Row],[Discount]]&lt;=0.1,"5-10%",Suoerstore_sales[[#This Row],[Discount]]&lt;=0.2,"10-20%",TRUE,"20%+")</f>
        <v>0-5%</v>
      </c>
      <c r="W3169">
        <f>YEAR(Suoerstore_sales[[#This Row],[Order Date]])</f>
        <v>2016</v>
      </c>
      <c r="X3169" t="str">
        <f>"Q"&amp;ROUNDUP(MONTH(Suoerstore_sales[[#This Row],[Order Date]])/3,0)</f>
        <v>Q4</v>
      </c>
      <c r="Y3169">
        <f>MONTH(Suoerstore_sales[[#This Row],[Order Date]])</f>
        <v>10</v>
      </c>
    </row>
    <row r="3170" spans="1:25" x14ac:dyDescent="0.2">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t="str" cm="1">
        <f t="array" ref="V3170">_xlfn.IFS(Suoerstore_sales[[#This Row],[Discount]]&lt;=0.05,"0-5%",Suoerstore_sales[[#This Row],[Discount]]&lt;=0.1,"5-10%",Suoerstore_sales[[#This Row],[Discount]]&lt;=0.2,"10-20%",TRUE,"20%+")</f>
        <v>10-20%</v>
      </c>
      <c r="W3170">
        <f>YEAR(Suoerstore_sales[[#This Row],[Order Date]])</f>
        <v>2016</v>
      </c>
      <c r="X3170" t="str">
        <f>"Q"&amp;ROUNDUP(MONTH(Suoerstore_sales[[#This Row],[Order Date]])/3,0)</f>
        <v>Q2</v>
      </c>
      <c r="Y3170">
        <f>MONTH(Suoerstore_sales[[#This Row],[Order Date]])</f>
        <v>5</v>
      </c>
    </row>
    <row r="3171" spans="1:25" x14ac:dyDescent="0.2">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t="str" cm="1">
        <f t="array" ref="V3171">_xlfn.IFS(Suoerstore_sales[[#This Row],[Discount]]&lt;=0.05,"0-5%",Suoerstore_sales[[#This Row],[Discount]]&lt;=0.1,"5-10%",Suoerstore_sales[[#This Row],[Discount]]&lt;=0.2,"10-20%",TRUE,"20%+")</f>
        <v>10-20%</v>
      </c>
      <c r="W3171">
        <f>YEAR(Suoerstore_sales[[#This Row],[Order Date]])</f>
        <v>2016</v>
      </c>
      <c r="X3171" t="str">
        <f>"Q"&amp;ROUNDUP(MONTH(Suoerstore_sales[[#This Row],[Order Date]])/3,0)</f>
        <v>Q2</v>
      </c>
      <c r="Y3171">
        <f>MONTH(Suoerstore_sales[[#This Row],[Order Date]])</f>
        <v>5</v>
      </c>
    </row>
    <row r="3172" spans="1:25" x14ac:dyDescent="0.2">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t="str" cm="1">
        <f t="array" ref="V3172">_xlfn.IFS(Suoerstore_sales[[#This Row],[Discount]]&lt;=0.05,"0-5%",Suoerstore_sales[[#This Row],[Discount]]&lt;=0.1,"5-10%",Suoerstore_sales[[#This Row],[Discount]]&lt;=0.2,"10-20%",TRUE,"20%+")</f>
        <v>0-5%</v>
      </c>
      <c r="W3172">
        <f>YEAR(Suoerstore_sales[[#This Row],[Order Date]])</f>
        <v>2017</v>
      </c>
      <c r="X3172" t="str">
        <f>"Q"&amp;ROUNDUP(MONTH(Suoerstore_sales[[#This Row],[Order Date]])/3,0)</f>
        <v>Q4</v>
      </c>
      <c r="Y3172">
        <f>MONTH(Suoerstore_sales[[#This Row],[Order Date]])</f>
        <v>12</v>
      </c>
    </row>
    <row r="3173" spans="1:25" x14ac:dyDescent="0.2">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t="str" cm="1">
        <f t="array" ref="V3173">_xlfn.IFS(Suoerstore_sales[[#This Row],[Discount]]&lt;=0.05,"0-5%",Suoerstore_sales[[#This Row],[Discount]]&lt;=0.1,"5-10%",Suoerstore_sales[[#This Row],[Discount]]&lt;=0.2,"10-20%",TRUE,"20%+")</f>
        <v>20%+</v>
      </c>
      <c r="W3173">
        <f>YEAR(Suoerstore_sales[[#This Row],[Order Date]])</f>
        <v>2016</v>
      </c>
      <c r="X3173" t="str">
        <f>"Q"&amp;ROUNDUP(MONTH(Suoerstore_sales[[#This Row],[Order Date]])/3,0)</f>
        <v>Q1</v>
      </c>
      <c r="Y3173">
        <f>MONTH(Suoerstore_sales[[#This Row],[Order Date]])</f>
        <v>3</v>
      </c>
    </row>
    <row r="3174" spans="1:25" x14ac:dyDescent="0.2">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t="str" cm="1">
        <f t="array" ref="V3174">_xlfn.IFS(Suoerstore_sales[[#This Row],[Discount]]&lt;=0.05,"0-5%",Suoerstore_sales[[#This Row],[Discount]]&lt;=0.1,"5-10%",Suoerstore_sales[[#This Row],[Discount]]&lt;=0.2,"10-20%",TRUE,"20%+")</f>
        <v>20%+</v>
      </c>
      <c r="W3174">
        <f>YEAR(Suoerstore_sales[[#This Row],[Order Date]])</f>
        <v>2016</v>
      </c>
      <c r="X3174" t="str">
        <f>"Q"&amp;ROUNDUP(MONTH(Suoerstore_sales[[#This Row],[Order Date]])/3,0)</f>
        <v>Q1</v>
      </c>
      <c r="Y3174">
        <f>MONTH(Suoerstore_sales[[#This Row],[Order Date]])</f>
        <v>3</v>
      </c>
    </row>
    <row r="3175" spans="1:25" x14ac:dyDescent="0.2">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t="str" cm="1">
        <f t="array" ref="V3175">_xlfn.IFS(Suoerstore_sales[[#This Row],[Discount]]&lt;=0.05,"0-5%",Suoerstore_sales[[#This Row],[Discount]]&lt;=0.1,"5-10%",Suoerstore_sales[[#This Row],[Discount]]&lt;=0.2,"10-20%",TRUE,"20%+")</f>
        <v>10-20%</v>
      </c>
      <c r="W3175">
        <f>YEAR(Suoerstore_sales[[#This Row],[Order Date]])</f>
        <v>2016</v>
      </c>
      <c r="X3175" t="str">
        <f>"Q"&amp;ROUNDUP(MONTH(Suoerstore_sales[[#This Row],[Order Date]])/3,0)</f>
        <v>Q1</v>
      </c>
      <c r="Y3175">
        <f>MONTH(Suoerstore_sales[[#This Row],[Order Date]])</f>
        <v>3</v>
      </c>
    </row>
    <row r="3176" spans="1:25" x14ac:dyDescent="0.2">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t="str" cm="1">
        <f t="array" ref="V3176">_xlfn.IFS(Suoerstore_sales[[#This Row],[Discount]]&lt;=0.05,"0-5%",Suoerstore_sales[[#This Row],[Discount]]&lt;=0.1,"5-10%",Suoerstore_sales[[#This Row],[Discount]]&lt;=0.2,"10-20%",TRUE,"20%+")</f>
        <v>0-5%</v>
      </c>
      <c r="W3176">
        <f>YEAR(Suoerstore_sales[[#This Row],[Order Date]])</f>
        <v>2017</v>
      </c>
      <c r="X3176" t="str">
        <f>"Q"&amp;ROUNDUP(MONTH(Suoerstore_sales[[#This Row],[Order Date]])/3,0)</f>
        <v>Q4</v>
      </c>
      <c r="Y3176">
        <f>MONTH(Suoerstore_sales[[#This Row],[Order Date]])</f>
        <v>11</v>
      </c>
    </row>
    <row r="3177" spans="1:25" x14ac:dyDescent="0.2">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t="str" cm="1">
        <f t="array" ref="V3177">_xlfn.IFS(Suoerstore_sales[[#This Row],[Discount]]&lt;=0.05,"0-5%",Suoerstore_sales[[#This Row],[Discount]]&lt;=0.1,"5-10%",Suoerstore_sales[[#This Row],[Discount]]&lt;=0.2,"10-20%",TRUE,"20%+")</f>
        <v>20%+</v>
      </c>
      <c r="W3177">
        <f>YEAR(Suoerstore_sales[[#This Row],[Order Date]])</f>
        <v>2017</v>
      </c>
      <c r="X3177" t="str">
        <f>"Q"&amp;ROUNDUP(MONTH(Suoerstore_sales[[#This Row],[Order Date]])/3,0)</f>
        <v>Q3</v>
      </c>
      <c r="Y3177">
        <f>MONTH(Suoerstore_sales[[#This Row],[Order Date]])</f>
        <v>9</v>
      </c>
    </row>
    <row r="3178" spans="1:25" x14ac:dyDescent="0.2">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t="str" cm="1">
        <f t="array" ref="V3178">_xlfn.IFS(Suoerstore_sales[[#This Row],[Discount]]&lt;=0.05,"0-5%",Suoerstore_sales[[#This Row],[Discount]]&lt;=0.1,"5-10%",Suoerstore_sales[[#This Row],[Discount]]&lt;=0.2,"10-20%",TRUE,"20%+")</f>
        <v>10-20%</v>
      </c>
      <c r="W3178">
        <f>YEAR(Suoerstore_sales[[#This Row],[Order Date]])</f>
        <v>2017</v>
      </c>
      <c r="X3178" t="str">
        <f>"Q"&amp;ROUNDUP(MONTH(Suoerstore_sales[[#This Row],[Order Date]])/3,0)</f>
        <v>Q3</v>
      </c>
      <c r="Y3178">
        <f>MONTH(Suoerstore_sales[[#This Row],[Order Date]])</f>
        <v>9</v>
      </c>
    </row>
    <row r="3179" spans="1:25" x14ac:dyDescent="0.2">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t="str" cm="1">
        <f t="array" ref="V3179">_xlfn.IFS(Suoerstore_sales[[#This Row],[Discount]]&lt;=0.05,"0-5%",Suoerstore_sales[[#This Row],[Discount]]&lt;=0.1,"5-10%",Suoerstore_sales[[#This Row],[Discount]]&lt;=0.2,"10-20%",TRUE,"20%+")</f>
        <v>0-5%</v>
      </c>
      <c r="W3179">
        <f>YEAR(Suoerstore_sales[[#This Row],[Order Date]])</f>
        <v>2017</v>
      </c>
      <c r="X3179" t="str">
        <f>"Q"&amp;ROUNDUP(MONTH(Suoerstore_sales[[#This Row],[Order Date]])/3,0)</f>
        <v>Q3</v>
      </c>
      <c r="Y3179">
        <f>MONTH(Suoerstore_sales[[#This Row],[Order Date]])</f>
        <v>9</v>
      </c>
    </row>
    <row r="3180" spans="1:25" x14ac:dyDescent="0.2">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t="str" cm="1">
        <f t="array" ref="V3180">_xlfn.IFS(Suoerstore_sales[[#This Row],[Discount]]&lt;=0.05,"0-5%",Suoerstore_sales[[#This Row],[Discount]]&lt;=0.1,"5-10%",Suoerstore_sales[[#This Row],[Discount]]&lt;=0.2,"10-20%",TRUE,"20%+")</f>
        <v>0-5%</v>
      </c>
      <c r="W3180">
        <f>YEAR(Suoerstore_sales[[#This Row],[Order Date]])</f>
        <v>2017</v>
      </c>
      <c r="X3180" t="str">
        <f>"Q"&amp;ROUNDUP(MONTH(Suoerstore_sales[[#This Row],[Order Date]])/3,0)</f>
        <v>Q4</v>
      </c>
      <c r="Y3180">
        <f>MONTH(Suoerstore_sales[[#This Row],[Order Date]])</f>
        <v>12</v>
      </c>
    </row>
    <row r="3181" spans="1:25" x14ac:dyDescent="0.2">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t="str" cm="1">
        <f t="array" ref="V3181">_xlfn.IFS(Suoerstore_sales[[#This Row],[Discount]]&lt;=0.05,"0-5%",Suoerstore_sales[[#This Row],[Discount]]&lt;=0.1,"5-10%",Suoerstore_sales[[#This Row],[Discount]]&lt;=0.2,"10-20%",TRUE,"20%+")</f>
        <v>0-5%</v>
      </c>
      <c r="W3181">
        <f>YEAR(Suoerstore_sales[[#This Row],[Order Date]])</f>
        <v>2017</v>
      </c>
      <c r="X3181" t="str">
        <f>"Q"&amp;ROUNDUP(MONTH(Suoerstore_sales[[#This Row],[Order Date]])/3,0)</f>
        <v>Q4</v>
      </c>
      <c r="Y3181">
        <f>MONTH(Suoerstore_sales[[#This Row],[Order Date]])</f>
        <v>12</v>
      </c>
    </row>
    <row r="3182" spans="1:25" x14ac:dyDescent="0.2">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t="str" cm="1">
        <f t="array" ref="V3182">_xlfn.IFS(Suoerstore_sales[[#This Row],[Discount]]&lt;=0.05,"0-5%",Suoerstore_sales[[#This Row],[Discount]]&lt;=0.1,"5-10%",Suoerstore_sales[[#This Row],[Discount]]&lt;=0.2,"10-20%",TRUE,"20%+")</f>
        <v>0-5%</v>
      </c>
      <c r="W3182">
        <f>YEAR(Suoerstore_sales[[#This Row],[Order Date]])</f>
        <v>2017</v>
      </c>
      <c r="X3182" t="str">
        <f>"Q"&amp;ROUNDUP(MONTH(Suoerstore_sales[[#This Row],[Order Date]])/3,0)</f>
        <v>Q4</v>
      </c>
      <c r="Y3182">
        <f>MONTH(Suoerstore_sales[[#This Row],[Order Date]])</f>
        <v>12</v>
      </c>
    </row>
    <row r="3183" spans="1:25" x14ac:dyDescent="0.2">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t="str" cm="1">
        <f t="array" ref="V3183">_xlfn.IFS(Suoerstore_sales[[#This Row],[Discount]]&lt;=0.05,"0-5%",Suoerstore_sales[[#This Row],[Discount]]&lt;=0.1,"5-10%",Suoerstore_sales[[#This Row],[Discount]]&lt;=0.2,"10-20%",TRUE,"20%+")</f>
        <v>0-5%</v>
      </c>
      <c r="W3183">
        <f>YEAR(Suoerstore_sales[[#This Row],[Order Date]])</f>
        <v>2017</v>
      </c>
      <c r="X3183" t="str">
        <f>"Q"&amp;ROUNDUP(MONTH(Suoerstore_sales[[#This Row],[Order Date]])/3,0)</f>
        <v>Q4</v>
      </c>
      <c r="Y3183">
        <f>MONTH(Suoerstore_sales[[#This Row],[Order Date]])</f>
        <v>11</v>
      </c>
    </row>
    <row r="3184" spans="1:25" x14ac:dyDescent="0.2">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t="str" cm="1">
        <f t="array" ref="V3184">_xlfn.IFS(Suoerstore_sales[[#This Row],[Discount]]&lt;=0.05,"0-5%",Suoerstore_sales[[#This Row],[Discount]]&lt;=0.1,"5-10%",Suoerstore_sales[[#This Row],[Discount]]&lt;=0.2,"10-20%",TRUE,"20%+")</f>
        <v>0-5%</v>
      </c>
      <c r="W3184">
        <f>YEAR(Suoerstore_sales[[#This Row],[Order Date]])</f>
        <v>2017</v>
      </c>
      <c r="X3184" t="str">
        <f>"Q"&amp;ROUNDUP(MONTH(Suoerstore_sales[[#This Row],[Order Date]])/3,0)</f>
        <v>Q4</v>
      </c>
      <c r="Y3184">
        <f>MONTH(Suoerstore_sales[[#This Row],[Order Date]])</f>
        <v>11</v>
      </c>
    </row>
    <row r="3185" spans="1:25" x14ac:dyDescent="0.2">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t="str" cm="1">
        <f t="array" ref="V3185">_xlfn.IFS(Suoerstore_sales[[#This Row],[Discount]]&lt;=0.05,"0-5%",Suoerstore_sales[[#This Row],[Discount]]&lt;=0.1,"5-10%",Suoerstore_sales[[#This Row],[Discount]]&lt;=0.2,"10-20%",TRUE,"20%+")</f>
        <v>0-5%</v>
      </c>
      <c r="W3185">
        <f>YEAR(Suoerstore_sales[[#This Row],[Order Date]])</f>
        <v>2017</v>
      </c>
      <c r="X3185" t="str">
        <f>"Q"&amp;ROUNDUP(MONTH(Suoerstore_sales[[#This Row],[Order Date]])/3,0)</f>
        <v>Q4</v>
      </c>
      <c r="Y3185">
        <f>MONTH(Suoerstore_sales[[#This Row],[Order Date]])</f>
        <v>11</v>
      </c>
    </row>
    <row r="3186" spans="1:25" x14ac:dyDescent="0.2">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t="str" cm="1">
        <f t="array" ref="V3186">_xlfn.IFS(Suoerstore_sales[[#This Row],[Discount]]&lt;=0.05,"0-5%",Suoerstore_sales[[#This Row],[Discount]]&lt;=0.1,"5-10%",Suoerstore_sales[[#This Row],[Discount]]&lt;=0.2,"10-20%",TRUE,"20%+")</f>
        <v>0-5%</v>
      </c>
      <c r="W3186">
        <f>YEAR(Suoerstore_sales[[#This Row],[Order Date]])</f>
        <v>2017</v>
      </c>
      <c r="X3186" t="str">
        <f>"Q"&amp;ROUNDUP(MONTH(Suoerstore_sales[[#This Row],[Order Date]])/3,0)</f>
        <v>Q4</v>
      </c>
      <c r="Y3186">
        <f>MONTH(Suoerstore_sales[[#This Row],[Order Date]])</f>
        <v>11</v>
      </c>
    </row>
    <row r="3187" spans="1:25" x14ac:dyDescent="0.2">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t="str" cm="1">
        <f t="array" ref="V3187">_xlfn.IFS(Suoerstore_sales[[#This Row],[Discount]]&lt;=0.05,"0-5%",Suoerstore_sales[[#This Row],[Discount]]&lt;=0.1,"5-10%",Suoerstore_sales[[#This Row],[Discount]]&lt;=0.2,"10-20%",TRUE,"20%+")</f>
        <v>20%+</v>
      </c>
      <c r="W3187">
        <f>YEAR(Suoerstore_sales[[#This Row],[Order Date]])</f>
        <v>2014</v>
      </c>
      <c r="X3187" t="str">
        <f>"Q"&amp;ROUNDUP(MONTH(Suoerstore_sales[[#This Row],[Order Date]])/3,0)</f>
        <v>Q4</v>
      </c>
      <c r="Y3187">
        <f>MONTH(Suoerstore_sales[[#This Row],[Order Date]])</f>
        <v>11</v>
      </c>
    </row>
    <row r="3188" spans="1:25" x14ac:dyDescent="0.2">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t="str" cm="1">
        <f t="array" ref="V3188">_xlfn.IFS(Suoerstore_sales[[#This Row],[Discount]]&lt;=0.05,"0-5%",Suoerstore_sales[[#This Row],[Discount]]&lt;=0.1,"5-10%",Suoerstore_sales[[#This Row],[Discount]]&lt;=0.2,"10-20%",TRUE,"20%+")</f>
        <v>10-20%</v>
      </c>
      <c r="W3188">
        <f>YEAR(Suoerstore_sales[[#This Row],[Order Date]])</f>
        <v>2014</v>
      </c>
      <c r="X3188" t="str">
        <f>"Q"&amp;ROUNDUP(MONTH(Suoerstore_sales[[#This Row],[Order Date]])/3,0)</f>
        <v>Q4</v>
      </c>
      <c r="Y3188">
        <f>MONTH(Suoerstore_sales[[#This Row],[Order Date]])</f>
        <v>11</v>
      </c>
    </row>
    <row r="3189" spans="1:25" x14ac:dyDescent="0.2">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t="str" cm="1">
        <f t="array" ref="V3189">_xlfn.IFS(Suoerstore_sales[[#This Row],[Discount]]&lt;=0.05,"0-5%",Suoerstore_sales[[#This Row],[Discount]]&lt;=0.1,"5-10%",Suoerstore_sales[[#This Row],[Discount]]&lt;=0.2,"10-20%",TRUE,"20%+")</f>
        <v>0-5%</v>
      </c>
      <c r="W3189">
        <f>YEAR(Suoerstore_sales[[#This Row],[Order Date]])</f>
        <v>2017</v>
      </c>
      <c r="X3189" t="str">
        <f>"Q"&amp;ROUNDUP(MONTH(Suoerstore_sales[[#This Row],[Order Date]])/3,0)</f>
        <v>Q1</v>
      </c>
      <c r="Y3189">
        <f>MONTH(Suoerstore_sales[[#This Row],[Order Date]])</f>
        <v>3</v>
      </c>
    </row>
    <row r="3190" spans="1:25" x14ac:dyDescent="0.2">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t="str" cm="1">
        <f t="array" ref="V3190">_xlfn.IFS(Suoerstore_sales[[#This Row],[Discount]]&lt;=0.05,"0-5%",Suoerstore_sales[[#This Row],[Discount]]&lt;=0.1,"5-10%",Suoerstore_sales[[#This Row],[Discount]]&lt;=0.2,"10-20%",TRUE,"20%+")</f>
        <v>0-5%</v>
      </c>
      <c r="W3190">
        <f>YEAR(Suoerstore_sales[[#This Row],[Order Date]])</f>
        <v>2017</v>
      </c>
      <c r="X3190" t="str">
        <f>"Q"&amp;ROUNDUP(MONTH(Suoerstore_sales[[#This Row],[Order Date]])/3,0)</f>
        <v>Q4</v>
      </c>
      <c r="Y3190">
        <f>MONTH(Suoerstore_sales[[#This Row],[Order Date]])</f>
        <v>10</v>
      </c>
    </row>
    <row r="3191" spans="1:25" x14ac:dyDescent="0.2">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t="str" cm="1">
        <f t="array" ref="V3191">_xlfn.IFS(Suoerstore_sales[[#This Row],[Discount]]&lt;=0.05,"0-5%",Suoerstore_sales[[#This Row],[Discount]]&lt;=0.1,"5-10%",Suoerstore_sales[[#This Row],[Discount]]&lt;=0.2,"10-20%",TRUE,"20%+")</f>
        <v>10-20%</v>
      </c>
      <c r="W3191">
        <f>YEAR(Suoerstore_sales[[#This Row],[Order Date]])</f>
        <v>2017</v>
      </c>
      <c r="X3191" t="str">
        <f>"Q"&amp;ROUNDUP(MONTH(Suoerstore_sales[[#This Row],[Order Date]])/3,0)</f>
        <v>Q4</v>
      </c>
      <c r="Y3191">
        <f>MONTH(Suoerstore_sales[[#This Row],[Order Date]])</f>
        <v>10</v>
      </c>
    </row>
    <row r="3192" spans="1:25" x14ac:dyDescent="0.2">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t="str" cm="1">
        <f t="array" ref="V3192">_xlfn.IFS(Suoerstore_sales[[#This Row],[Discount]]&lt;=0.05,"0-5%",Suoerstore_sales[[#This Row],[Discount]]&lt;=0.1,"5-10%",Suoerstore_sales[[#This Row],[Discount]]&lt;=0.2,"10-20%",TRUE,"20%+")</f>
        <v>10-20%</v>
      </c>
      <c r="W3192">
        <f>YEAR(Suoerstore_sales[[#This Row],[Order Date]])</f>
        <v>2015</v>
      </c>
      <c r="X3192" t="str">
        <f>"Q"&amp;ROUNDUP(MONTH(Suoerstore_sales[[#This Row],[Order Date]])/3,0)</f>
        <v>Q4</v>
      </c>
      <c r="Y3192">
        <f>MONTH(Suoerstore_sales[[#This Row],[Order Date]])</f>
        <v>12</v>
      </c>
    </row>
    <row r="3193" spans="1:25" x14ac:dyDescent="0.2">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t="str" cm="1">
        <f t="array" ref="V3193">_xlfn.IFS(Suoerstore_sales[[#This Row],[Discount]]&lt;=0.05,"0-5%",Suoerstore_sales[[#This Row],[Discount]]&lt;=0.1,"5-10%",Suoerstore_sales[[#This Row],[Discount]]&lt;=0.2,"10-20%",TRUE,"20%+")</f>
        <v>0-5%</v>
      </c>
      <c r="W3193">
        <f>YEAR(Suoerstore_sales[[#This Row],[Order Date]])</f>
        <v>2017</v>
      </c>
      <c r="X3193" t="str">
        <f>"Q"&amp;ROUNDUP(MONTH(Suoerstore_sales[[#This Row],[Order Date]])/3,0)</f>
        <v>Q4</v>
      </c>
      <c r="Y3193">
        <f>MONTH(Suoerstore_sales[[#This Row],[Order Date]])</f>
        <v>10</v>
      </c>
    </row>
    <row r="3194" spans="1:25" x14ac:dyDescent="0.2">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t="str" cm="1">
        <f t="array" ref="V3194">_xlfn.IFS(Suoerstore_sales[[#This Row],[Discount]]&lt;=0.05,"0-5%",Suoerstore_sales[[#This Row],[Discount]]&lt;=0.1,"5-10%",Suoerstore_sales[[#This Row],[Discount]]&lt;=0.2,"10-20%",TRUE,"20%+")</f>
        <v>20%+</v>
      </c>
      <c r="W3194">
        <f>YEAR(Suoerstore_sales[[#This Row],[Order Date]])</f>
        <v>2017</v>
      </c>
      <c r="X3194" t="str">
        <f>"Q"&amp;ROUNDUP(MONTH(Suoerstore_sales[[#This Row],[Order Date]])/3,0)</f>
        <v>Q2</v>
      </c>
      <c r="Y3194">
        <f>MONTH(Suoerstore_sales[[#This Row],[Order Date]])</f>
        <v>6</v>
      </c>
    </row>
    <row r="3195" spans="1:25" x14ac:dyDescent="0.2">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t="str" cm="1">
        <f t="array" ref="V3195">_xlfn.IFS(Suoerstore_sales[[#This Row],[Discount]]&lt;=0.05,"0-5%",Suoerstore_sales[[#This Row],[Discount]]&lt;=0.1,"5-10%",Suoerstore_sales[[#This Row],[Discount]]&lt;=0.2,"10-20%",TRUE,"20%+")</f>
        <v>20%+</v>
      </c>
      <c r="W3195">
        <f>YEAR(Suoerstore_sales[[#This Row],[Order Date]])</f>
        <v>2014</v>
      </c>
      <c r="X3195" t="str">
        <f>"Q"&amp;ROUNDUP(MONTH(Suoerstore_sales[[#This Row],[Order Date]])/3,0)</f>
        <v>Q3</v>
      </c>
      <c r="Y3195">
        <f>MONTH(Suoerstore_sales[[#This Row],[Order Date]])</f>
        <v>9</v>
      </c>
    </row>
    <row r="3196" spans="1:25" x14ac:dyDescent="0.2">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t="str" cm="1">
        <f t="array" ref="V3196">_xlfn.IFS(Suoerstore_sales[[#This Row],[Discount]]&lt;=0.05,"0-5%",Suoerstore_sales[[#This Row],[Discount]]&lt;=0.1,"5-10%",Suoerstore_sales[[#This Row],[Discount]]&lt;=0.2,"10-20%",TRUE,"20%+")</f>
        <v>10-20%</v>
      </c>
      <c r="W3196">
        <f>YEAR(Suoerstore_sales[[#This Row],[Order Date]])</f>
        <v>2014</v>
      </c>
      <c r="X3196" t="str">
        <f>"Q"&amp;ROUNDUP(MONTH(Suoerstore_sales[[#This Row],[Order Date]])/3,0)</f>
        <v>Q3</v>
      </c>
      <c r="Y3196">
        <f>MONTH(Suoerstore_sales[[#This Row],[Order Date]])</f>
        <v>9</v>
      </c>
    </row>
    <row r="3197" spans="1:25" x14ac:dyDescent="0.2">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t="str" cm="1">
        <f t="array" ref="V3197">_xlfn.IFS(Suoerstore_sales[[#This Row],[Discount]]&lt;=0.05,"0-5%",Suoerstore_sales[[#This Row],[Discount]]&lt;=0.1,"5-10%",Suoerstore_sales[[#This Row],[Discount]]&lt;=0.2,"10-20%",TRUE,"20%+")</f>
        <v>0-5%</v>
      </c>
      <c r="W3197">
        <f>YEAR(Suoerstore_sales[[#This Row],[Order Date]])</f>
        <v>2016</v>
      </c>
      <c r="X3197" t="str">
        <f>"Q"&amp;ROUNDUP(MONTH(Suoerstore_sales[[#This Row],[Order Date]])/3,0)</f>
        <v>Q3</v>
      </c>
      <c r="Y3197">
        <f>MONTH(Suoerstore_sales[[#This Row],[Order Date]])</f>
        <v>8</v>
      </c>
    </row>
    <row r="3198" spans="1:25" x14ac:dyDescent="0.2">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t="str" cm="1">
        <f t="array" ref="V3198">_xlfn.IFS(Suoerstore_sales[[#This Row],[Discount]]&lt;=0.05,"0-5%",Suoerstore_sales[[#This Row],[Discount]]&lt;=0.1,"5-10%",Suoerstore_sales[[#This Row],[Discount]]&lt;=0.2,"10-20%",TRUE,"20%+")</f>
        <v>0-5%</v>
      </c>
      <c r="W3198">
        <f>YEAR(Suoerstore_sales[[#This Row],[Order Date]])</f>
        <v>2017</v>
      </c>
      <c r="X3198" t="str">
        <f>"Q"&amp;ROUNDUP(MONTH(Suoerstore_sales[[#This Row],[Order Date]])/3,0)</f>
        <v>Q3</v>
      </c>
      <c r="Y3198">
        <f>MONTH(Suoerstore_sales[[#This Row],[Order Date]])</f>
        <v>7</v>
      </c>
    </row>
    <row r="3199" spans="1:25" x14ac:dyDescent="0.2">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t="str" cm="1">
        <f t="array" ref="V3199">_xlfn.IFS(Suoerstore_sales[[#This Row],[Discount]]&lt;=0.05,"0-5%",Suoerstore_sales[[#This Row],[Discount]]&lt;=0.1,"5-10%",Suoerstore_sales[[#This Row],[Discount]]&lt;=0.2,"10-20%",TRUE,"20%+")</f>
        <v>20%+</v>
      </c>
      <c r="W3199">
        <f>YEAR(Suoerstore_sales[[#This Row],[Order Date]])</f>
        <v>2015</v>
      </c>
      <c r="X3199" t="str">
        <f>"Q"&amp;ROUNDUP(MONTH(Suoerstore_sales[[#This Row],[Order Date]])/3,0)</f>
        <v>Q3</v>
      </c>
      <c r="Y3199">
        <f>MONTH(Suoerstore_sales[[#This Row],[Order Date]])</f>
        <v>7</v>
      </c>
    </row>
    <row r="3200" spans="1:25" x14ac:dyDescent="0.2">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t="str" cm="1">
        <f t="array" ref="V3200">_xlfn.IFS(Suoerstore_sales[[#This Row],[Discount]]&lt;=0.05,"0-5%",Suoerstore_sales[[#This Row],[Discount]]&lt;=0.1,"5-10%",Suoerstore_sales[[#This Row],[Discount]]&lt;=0.2,"10-20%",TRUE,"20%+")</f>
        <v>10-20%</v>
      </c>
      <c r="W3200">
        <f>YEAR(Suoerstore_sales[[#This Row],[Order Date]])</f>
        <v>2014</v>
      </c>
      <c r="X3200" t="str">
        <f>"Q"&amp;ROUNDUP(MONTH(Suoerstore_sales[[#This Row],[Order Date]])/3,0)</f>
        <v>Q4</v>
      </c>
      <c r="Y3200">
        <f>MONTH(Suoerstore_sales[[#This Row],[Order Date]])</f>
        <v>12</v>
      </c>
    </row>
    <row r="3201" spans="1:25" x14ac:dyDescent="0.2">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t="str" cm="1">
        <f t="array" ref="V3201">_xlfn.IFS(Suoerstore_sales[[#This Row],[Discount]]&lt;=0.05,"0-5%",Suoerstore_sales[[#This Row],[Discount]]&lt;=0.1,"5-10%",Suoerstore_sales[[#This Row],[Discount]]&lt;=0.2,"10-20%",TRUE,"20%+")</f>
        <v>10-20%</v>
      </c>
      <c r="W3201">
        <f>YEAR(Suoerstore_sales[[#This Row],[Order Date]])</f>
        <v>2017</v>
      </c>
      <c r="X3201" t="str">
        <f>"Q"&amp;ROUNDUP(MONTH(Suoerstore_sales[[#This Row],[Order Date]])/3,0)</f>
        <v>Q4</v>
      </c>
      <c r="Y3201">
        <f>MONTH(Suoerstore_sales[[#This Row],[Order Date]])</f>
        <v>12</v>
      </c>
    </row>
    <row r="3202" spans="1:25" x14ac:dyDescent="0.2">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t="str" cm="1">
        <f t="array" ref="V3202">_xlfn.IFS(Suoerstore_sales[[#This Row],[Discount]]&lt;=0.05,"0-5%",Suoerstore_sales[[#This Row],[Discount]]&lt;=0.1,"5-10%",Suoerstore_sales[[#This Row],[Discount]]&lt;=0.2,"10-20%",TRUE,"20%+")</f>
        <v>10-20%</v>
      </c>
      <c r="W3202">
        <f>YEAR(Suoerstore_sales[[#This Row],[Order Date]])</f>
        <v>2014</v>
      </c>
      <c r="X3202" t="str">
        <f>"Q"&amp;ROUNDUP(MONTH(Suoerstore_sales[[#This Row],[Order Date]])/3,0)</f>
        <v>Q2</v>
      </c>
      <c r="Y3202">
        <f>MONTH(Suoerstore_sales[[#This Row],[Order Date]])</f>
        <v>5</v>
      </c>
    </row>
    <row r="3203" spans="1:25" x14ac:dyDescent="0.2">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t="str" cm="1">
        <f t="array" ref="V3203">_xlfn.IFS(Suoerstore_sales[[#This Row],[Discount]]&lt;=0.05,"0-5%",Suoerstore_sales[[#This Row],[Discount]]&lt;=0.1,"5-10%",Suoerstore_sales[[#This Row],[Discount]]&lt;=0.2,"10-20%",TRUE,"20%+")</f>
        <v>10-20%</v>
      </c>
      <c r="W3203">
        <f>YEAR(Suoerstore_sales[[#This Row],[Order Date]])</f>
        <v>2014</v>
      </c>
      <c r="X3203" t="str">
        <f>"Q"&amp;ROUNDUP(MONTH(Suoerstore_sales[[#This Row],[Order Date]])/3,0)</f>
        <v>Q2</v>
      </c>
      <c r="Y3203">
        <f>MONTH(Suoerstore_sales[[#This Row],[Order Date]])</f>
        <v>5</v>
      </c>
    </row>
    <row r="3204" spans="1:25" x14ac:dyDescent="0.2">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t="str" cm="1">
        <f t="array" ref="V3204">_xlfn.IFS(Suoerstore_sales[[#This Row],[Discount]]&lt;=0.05,"0-5%",Suoerstore_sales[[#This Row],[Discount]]&lt;=0.1,"5-10%",Suoerstore_sales[[#This Row],[Discount]]&lt;=0.2,"10-20%",TRUE,"20%+")</f>
        <v>10-20%</v>
      </c>
      <c r="W3204">
        <f>YEAR(Suoerstore_sales[[#This Row],[Order Date]])</f>
        <v>2014</v>
      </c>
      <c r="X3204" t="str">
        <f>"Q"&amp;ROUNDUP(MONTH(Suoerstore_sales[[#This Row],[Order Date]])/3,0)</f>
        <v>Q4</v>
      </c>
      <c r="Y3204">
        <f>MONTH(Suoerstore_sales[[#This Row],[Order Date]])</f>
        <v>11</v>
      </c>
    </row>
    <row r="3205" spans="1:25" x14ac:dyDescent="0.2">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t="str" cm="1">
        <f t="array" ref="V3205">_xlfn.IFS(Suoerstore_sales[[#This Row],[Discount]]&lt;=0.05,"0-5%",Suoerstore_sales[[#This Row],[Discount]]&lt;=0.1,"5-10%",Suoerstore_sales[[#This Row],[Discount]]&lt;=0.2,"10-20%",TRUE,"20%+")</f>
        <v>0-5%</v>
      </c>
      <c r="W3205">
        <f>YEAR(Suoerstore_sales[[#This Row],[Order Date]])</f>
        <v>2014</v>
      </c>
      <c r="X3205" t="str">
        <f>"Q"&amp;ROUNDUP(MONTH(Suoerstore_sales[[#This Row],[Order Date]])/3,0)</f>
        <v>Q4</v>
      </c>
      <c r="Y3205">
        <f>MONTH(Suoerstore_sales[[#This Row],[Order Date]])</f>
        <v>11</v>
      </c>
    </row>
    <row r="3206" spans="1:25" x14ac:dyDescent="0.2">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t="str" cm="1">
        <f t="array" ref="V3206">_xlfn.IFS(Suoerstore_sales[[#This Row],[Discount]]&lt;=0.05,"0-5%",Suoerstore_sales[[#This Row],[Discount]]&lt;=0.1,"5-10%",Suoerstore_sales[[#This Row],[Discount]]&lt;=0.2,"10-20%",TRUE,"20%+")</f>
        <v>0-5%</v>
      </c>
      <c r="W3206">
        <f>YEAR(Suoerstore_sales[[#This Row],[Order Date]])</f>
        <v>2014</v>
      </c>
      <c r="X3206" t="str">
        <f>"Q"&amp;ROUNDUP(MONTH(Suoerstore_sales[[#This Row],[Order Date]])/3,0)</f>
        <v>Q4</v>
      </c>
      <c r="Y3206">
        <f>MONTH(Suoerstore_sales[[#This Row],[Order Date]])</f>
        <v>11</v>
      </c>
    </row>
    <row r="3207" spans="1:25" x14ac:dyDescent="0.2">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t="str" cm="1">
        <f t="array" ref="V3207">_xlfn.IFS(Suoerstore_sales[[#This Row],[Discount]]&lt;=0.05,"0-5%",Suoerstore_sales[[#This Row],[Discount]]&lt;=0.1,"5-10%",Suoerstore_sales[[#This Row],[Discount]]&lt;=0.2,"10-20%",TRUE,"20%+")</f>
        <v>0-5%</v>
      </c>
      <c r="W3207">
        <f>YEAR(Suoerstore_sales[[#This Row],[Order Date]])</f>
        <v>2014</v>
      </c>
      <c r="X3207" t="str">
        <f>"Q"&amp;ROUNDUP(MONTH(Suoerstore_sales[[#This Row],[Order Date]])/3,0)</f>
        <v>Q4</v>
      </c>
      <c r="Y3207">
        <f>MONTH(Suoerstore_sales[[#This Row],[Order Date]])</f>
        <v>11</v>
      </c>
    </row>
    <row r="3208" spans="1:25" x14ac:dyDescent="0.2">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t="str" cm="1">
        <f t="array" ref="V3208">_xlfn.IFS(Suoerstore_sales[[#This Row],[Discount]]&lt;=0.05,"0-5%",Suoerstore_sales[[#This Row],[Discount]]&lt;=0.1,"5-10%",Suoerstore_sales[[#This Row],[Discount]]&lt;=0.2,"10-20%",TRUE,"20%+")</f>
        <v>0-5%</v>
      </c>
      <c r="W3208">
        <f>YEAR(Suoerstore_sales[[#This Row],[Order Date]])</f>
        <v>2014</v>
      </c>
      <c r="X3208" t="str">
        <f>"Q"&amp;ROUNDUP(MONTH(Suoerstore_sales[[#This Row],[Order Date]])/3,0)</f>
        <v>Q4</v>
      </c>
      <c r="Y3208">
        <f>MONTH(Suoerstore_sales[[#This Row],[Order Date]])</f>
        <v>11</v>
      </c>
    </row>
    <row r="3209" spans="1:25" x14ac:dyDescent="0.2">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t="str" cm="1">
        <f t="array" ref="V3209">_xlfn.IFS(Suoerstore_sales[[#This Row],[Discount]]&lt;=0.05,"0-5%",Suoerstore_sales[[#This Row],[Discount]]&lt;=0.1,"5-10%",Suoerstore_sales[[#This Row],[Discount]]&lt;=0.2,"10-20%",TRUE,"20%+")</f>
        <v>0-5%</v>
      </c>
      <c r="W3209">
        <f>YEAR(Suoerstore_sales[[#This Row],[Order Date]])</f>
        <v>2014</v>
      </c>
      <c r="X3209" t="str">
        <f>"Q"&amp;ROUNDUP(MONTH(Suoerstore_sales[[#This Row],[Order Date]])/3,0)</f>
        <v>Q4</v>
      </c>
      <c r="Y3209">
        <f>MONTH(Suoerstore_sales[[#This Row],[Order Date]])</f>
        <v>11</v>
      </c>
    </row>
    <row r="3210" spans="1:25" x14ac:dyDescent="0.2">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t="str" cm="1">
        <f t="array" ref="V3210">_xlfn.IFS(Suoerstore_sales[[#This Row],[Discount]]&lt;=0.05,"0-5%",Suoerstore_sales[[#This Row],[Discount]]&lt;=0.1,"5-10%",Suoerstore_sales[[#This Row],[Discount]]&lt;=0.2,"10-20%",TRUE,"20%+")</f>
        <v>0-5%</v>
      </c>
      <c r="W3210">
        <f>YEAR(Suoerstore_sales[[#This Row],[Order Date]])</f>
        <v>2016</v>
      </c>
      <c r="X3210" t="str">
        <f>"Q"&amp;ROUNDUP(MONTH(Suoerstore_sales[[#This Row],[Order Date]])/3,0)</f>
        <v>Q1</v>
      </c>
      <c r="Y3210">
        <f>MONTH(Suoerstore_sales[[#This Row],[Order Date]])</f>
        <v>1</v>
      </c>
    </row>
    <row r="3211" spans="1:25" x14ac:dyDescent="0.2">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t="str" cm="1">
        <f t="array" ref="V3211">_xlfn.IFS(Suoerstore_sales[[#This Row],[Discount]]&lt;=0.05,"0-5%",Suoerstore_sales[[#This Row],[Discount]]&lt;=0.1,"5-10%",Suoerstore_sales[[#This Row],[Discount]]&lt;=0.2,"10-20%",TRUE,"20%+")</f>
        <v>10-20%</v>
      </c>
      <c r="W3211">
        <f>YEAR(Suoerstore_sales[[#This Row],[Order Date]])</f>
        <v>2016</v>
      </c>
      <c r="X3211" t="str">
        <f>"Q"&amp;ROUNDUP(MONTH(Suoerstore_sales[[#This Row],[Order Date]])/3,0)</f>
        <v>Q1</v>
      </c>
      <c r="Y3211">
        <f>MONTH(Suoerstore_sales[[#This Row],[Order Date]])</f>
        <v>1</v>
      </c>
    </row>
    <row r="3212" spans="1:25" x14ac:dyDescent="0.2">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t="str" cm="1">
        <f t="array" ref="V3212">_xlfn.IFS(Suoerstore_sales[[#This Row],[Discount]]&lt;=0.05,"0-5%",Suoerstore_sales[[#This Row],[Discount]]&lt;=0.1,"5-10%",Suoerstore_sales[[#This Row],[Discount]]&lt;=0.2,"10-20%",TRUE,"20%+")</f>
        <v>10-20%</v>
      </c>
      <c r="W3212">
        <f>YEAR(Suoerstore_sales[[#This Row],[Order Date]])</f>
        <v>2017</v>
      </c>
      <c r="X3212" t="str">
        <f>"Q"&amp;ROUNDUP(MONTH(Suoerstore_sales[[#This Row],[Order Date]])/3,0)</f>
        <v>Q3</v>
      </c>
      <c r="Y3212">
        <f>MONTH(Suoerstore_sales[[#This Row],[Order Date]])</f>
        <v>9</v>
      </c>
    </row>
    <row r="3213" spans="1:25" x14ac:dyDescent="0.2">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t="str" cm="1">
        <f t="array" ref="V3213">_xlfn.IFS(Suoerstore_sales[[#This Row],[Discount]]&lt;=0.05,"0-5%",Suoerstore_sales[[#This Row],[Discount]]&lt;=0.1,"5-10%",Suoerstore_sales[[#This Row],[Discount]]&lt;=0.2,"10-20%",TRUE,"20%+")</f>
        <v>20%+</v>
      </c>
      <c r="W3213">
        <f>YEAR(Suoerstore_sales[[#This Row],[Order Date]])</f>
        <v>2017</v>
      </c>
      <c r="X3213" t="str">
        <f>"Q"&amp;ROUNDUP(MONTH(Suoerstore_sales[[#This Row],[Order Date]])/3,0)</f>
        <v>Q3</v>
      </c>
      <c r="Y3213">
        <f>MONTH(Suoerstore_sales[[#This Row],[Order Date]])</f>
        <v>9</v>
      </c>
    </row>
    <row r="3214" spans="1:25" x14ac:dyDescent="0.2">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t="str" cm="1">
        <f t="array" ref="V3214">_xlfn.IFS(Suoerstore_sales[[#This Row],[Discount]]&lt;=0.05,"0-5%",Suoerstore_sales[[#This Row],[Discount]]&lt;=0.1,"5-10%",Suoerstore_sales[[#This Row],[Discount]]&lt;=0.2,"10-20%",TRUE,"20%+")</f>
        <v>0-5%</v>
      </c>
      <c r="W3214">
        <f>YEAR(Suoerstore_sales[[#This Row],[Order Date]])</f>
        <v>2014</v>
      </c>
      <c r="X3214" t="str">
        <f>"Q"&amp;ROUNDUP(MONTH(Suoerstore_sales[[#This Row],[Order Date]])/3,0)</f>
        <v>Q4</v>
      </c>
      <c r="Y3214">
        <f>MONTH(Suoerstore_sales[[#This Row],[Order Date]])</f>
        <v>12</v>
      </c>
    </row>
    <row r="3215" spans="1:25" x14ac:dyDescent="0.2">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t="str" cm="1">
        <f t="array" ref="V3215">_xlfn.IFS(Suoerstore_sales[[#This Row],[Discount]]&lt;=0.05,"0-5%",Suoerstore_sales[[#This Row],[Discount]]&lt;=0.1,"5-10%",Suoerstore_sales[[#This Row],[Discount]]&lt;=0.2,"10-20%",TRUE,"20%+")</f>
        <v>10-20%</v>
      </c>
      <c r="W3215">
        <f>YEAR(Suoerstore_sales[[#This Row],[Order Date]])</f>
        <v>2016</v>
      </c>
      <c r="X3215" t="str">
        <f>"Q"&amp;ROUNDUP(MONTH(Suoerstore_sales[[#This Row],[Order Date]])/3,0)</f>
        <v>Q2</v>
      </c>
      <c r="Y3215">
        <f>MONTH(Suoerstore_sales[[#This Row],[Order Date]])</f>
        <v>5</v>
      </c>
    </row>
    <row r="3216" spans="1:25" x14ac:dyDescent="0.2">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t="str" cm="1">
        <f t="array" ref="V3216">_xlfn.IFS(Suoerstore_sales[[#This Row],[Discount]]&lt;=0.05,"0-5%",Suoerstore_sales[[#This Row],[Discount]]&lt;=0.1,"5-10%",Suoerstore_sales[[#This Row],[Discount]]&lt;=0.2,"10-20%",TRUE,"20%+")</f>
        <v>10-20%</v>
      </c>
      <c r="W3216">
        <f>YEAR(Suoerstore_sales[[#This Row],[Order Date]])</f>
        <v>2016</v>
      </c>
      <c r="X3216" t="str">
        <f>"Q"&amp;ROUNDUP(MONTH(Suoerstore_sales[[#This Row],[Order Date]])/3,0)</f>
        <v>Q2</v>
      </c>
      <c r="Y3216">
        <f>MONTH(Suoerstore_sales[[#This Row],[Order Date]])</f>
        <v>5</v>
      </c>
    </row>
    <row r="3217" spans="1:25" x14ac:dyDescent="0.2">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t="str" cm="1">
        <f t="array" ref="V3217">_xlfn.IFS(Suoerstore_sales[[#This Row],[Discount]]&lt;=0.05,"0-5%",Suoerstore_sales[[#This Row],[Discount]]&lt;=0.1,"5-10%",Suoerstore_sales[[#This Row],[Discount]]&lt;=0.2,"10-20%",TRUE,"20%+")</f>
        <v>0-5%</v>
      </c>
      <c r="W3217">
        <f>YEAR(Suoerstore_sales[[#This Row],[Order Date]])</f>
        <v>2017</v>
      </c>
      <c r="X3217" t="str">
        <f>"Q"&amp;ROUNDUP(MONTH(Suoerstore_sales[[#This Row],[Order Date]])/3,0)</f>
        <v>Q3</v>
      </c>
      <c r="Y3217">
        <f>MONTH(Suoerstore_sales[[#This Row],[Order Date]])</f>
        <v>7</v>
      </c>
    </row>
    <row r="3218" spans="1:25" x14ac:dyDescent="0.2">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t="str" cm="1">
        <f t="array" ref="V3218">_xlfn.IFS(Suoerstore_sales[[#This Row],[Discount]]&lt;=0.05,"0-5%",Suoerstore_sales[[#This Row],[Discount]]&lt;=0.1,"5-10%",Suoerstore_sales[[#This Row],[Discount]]&lt;=0.2,"10-20%",TRUE,"20%+")</f>
        <v>0-5%</v>
      </c>
      <c r="W3218">
        <f>YEAR(Suoerstore_sales[[#This Row],[Order Date]])</f>
        <v>2014</v>
      </c>
      <c r="X3218" t="str">
        <f>"Q"&amp;ROUNDUP(MONTH(Suoerstore_sales[[#This Row],[Order Date]])/3,0)</f>
        <v>Q2</v>
      </c>
      <c r="Y3218">
        <f>MONTH(Suoerstore_sales[[#This Row],[Order Date]])</f>
        <v>5</v>
      </c>
    </row>
    <row r="3219" spans="1:25" x14ac:dyDescent="0.2">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t="str" cm="1">
        <f t="array" ref="V3219">_xlfn.IFS(Suoerstore_sales[[#This Row],[Discount]]&lt;=0.05,"0-5%",Suoerstore_sales[[#This Row],[Discount]]&lt;=0.1,"5-10%",Suoerstore_sales[[#This Row],[Discount]]&lt;=0.2,"10-20%",TRUE,"20%+")</f>
        <v>10-20%</v>
      </c>
      <c r="W3219">
        <f>YEAR(Suoerstore_sales[[#This Row],[Order Date]])</f>
        <v>2017</v>
      </c>
      <c r="X3219" t="str">
        <f>"Q"&amp;ROUNDUP(MONTH(Suoerstore_sales[[#This Row],[Order Date]])/3,0)</f>
        <v>Q4</v>
      </c>
      <c r="Y3219">
        <f>MONTH(Suoerstore_sales[[#This Row],[Order Date]])</f>
        <v>11</v>
      </c>
    </row>
    <row r="3220" spans="1:25" x14ac:dyDescent="0.2">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t="str" cm="1">
        <f t="array" ref="V3220">_xlfn.IFS(Suoerstore_sales[[#This Row],[Discount]]&lt;=0.05,"0-5%",Suoerstore_sales[[#This Row],[Discount]]&lt;=0.1,"5-10%",Suoerstore_sales[[#This Row],[Discount]]&lt;=0.2,"10-20%",TRUE,"20%+")</f>
        <v>0-5%</v>
      </c>
      <c r="W3220">
        <f>YEAR(Suoerstore_sales[[#This Row],[Order Date]])</f>
        <v>2017</v>
      </c>
      <c r="X3220" t="str">
        <f>"Q"&amp;ROUNDUP(MONTH(Suoerstore_sales[[#This Row],[Order Date]])/3,0)</f>
        <v>Q4</v>
      </c>
      <c r="Y3220">
        <f>MONTH(Suoerstore_sales[[#This Row],[Order Date]])</f>
        <v>11</v>
      </c>
    </row>
    <row r="3221" spans="1:25" x14ac:dyDescent="0.2">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t="str" cm="1">
        <f t="array" ref="V3221">_xlfn.IFS(Suoerstore_sales[[#This Row],[Discount]]&lt;=0.05,"0-5%",Suoerstore_sales[[#This Row],[Discount]]&lt;=0.1,"5-10%",Suoerstore_sales[[#This Row],[Discount]]&lt;=0.2,"10-20%",TRUE,"20%+")</f>
        <v>0-5%</v>
      </c>
      <c r="W3221">
        <f>YEAR(Suoerstore_sales[[#This Row],[Order Date]])</f>
        <v>2015</v>
      </c>
      <c r="X3221" t="str">
        <f>"Q"&amp;ROUNDUP(MONTH(Suoerstore_sales[[#This Row],[Order Date]])/3,0)</f>
        <v>Q4</v>
      </c>
      <c r="Y3221">
        <f>MONTH(Suoerstore_sales[[#This Row],[Order Date]])</f>
        <v>10</v>
      </c>
    </row>
    <row r="3222" spans="1:25" x14ac:dyDescent="0.2">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t="str" cm="1">
        <f t="array" ref="V3222">_xlfn.IFS(Suoerstore_sales[[#This Row],[Discount]]&lt;=0.05,"0-5%",Suoerstore_sales[[#This Row],[Discount]]&lt;=0.1,"5-10%",Suoerstore_sales[[#This Row],[Discount]]&lt;=0.2,"10-20%",TRUE,"20%+")</f>
        <v>0-5%</v>
      </c>
      <c r="W3222">
        <f>YEAR(Suoerstore_sales[[#This Row],[Order Date]])</f>
        <v>2015</v>
      </c>
      <c r="X3222" t="str">
        <f>"Q"&amp;ROUNDUP(MONTH(Suoerstore_sales[[#This Row],[Order Date]])/3,0)</f>
        <v>Q4</v>
      </c>
      <c r="Y3222">
        <f>MONTH(Suoerstore_sales[[#This Row],[Order Date]])</f>
        <v>10</v>
      </c>
    </row>
    <row r="3223" spans="1:25" x14ac:dyDescent="0.2">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t="str" cm="1">
        <f t="array" ref="V3223">_xlfn.IFS(Suoerstore_sales[[#This Row],[Discount]]&lt;=0.05,"0-5%",Suoerstore_sales[[#This Row],[Discount]]&lt;=0.1,"5-10%",Suoerstore_sales[[#This Row],[Discount]]&lt;=0.2,"10-20%",TRUE,"20%+")</f>
        <v>0-5%</v>
      </c>
      <c r="W3223">
        <f>YEAR(Suoerstore_sales[[#This Row],[Order Date]])</f>
        <v>2015</v>
      </c>
      <c r="X3223" t="str">
        <f>"Q"&amp;ROUNDUP(MONTH(Suoerstore_sales[[#This Row],[Order Date]])/3,0)</f>
        <v>Q4</v>
      </c>
      <c r="Y3223">
        <f>MONTH(Suoerstore_sales[[#This Row],[Order Date]])</f>
        <v>10</v>
      </c>
    </row>
    <row r="3224" spans="1:25" x14ac:dyDescent="0.2">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t="str" cm="1">
        <f t="array" ref="V3224">_xlfn.IFS(Suoerstore_sales[[#This Row],[Discount]]&lt;=0.05,"0-5%",Suoerstore_sales[[#This Row],[Discount]]&lt;=0.1,"5-10%",Suoerstore_sales[[#This Row],[Discount]]&lt;=0.2,"10-20%",TRUE,"20%+")</f>
        <v>10-20%</v>
      </c>
      <c r="W3224">
        <f>YEAR(Suoerstore_sales[[#This Row],[Order Date]])</f>
        <v>2014</v>
      </c>
      <c r="X3224" t="str">
        <f>"Q"&amp;ROUNDUP(MONTH(Suoerstore_sales[[#This Row],[Order Date]])/3,0)</f>
        <v>Q4</v>
      </c>
      <c r="Y3224">
        <f>MONTH(Suoerstore_sales[[#This Row],[Order Date]])</f>
        <v>10</v>
      </c>
    </row>
    <row r="3225" spans="1:25" x14ac:dyDescent="0.2">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t="str" cm="1">
        <f t="array" ref="V3225">_xlfn.IFS(Suoerstore_sales[[#This Row],[Discount]]&lt;=0.05,"0-5%",Suoerstore_sales[[#This Row],[Discount]]&lt;=0.1,"5-10%",Suoerstore_sales[[#This Row],[Discount]]&lt;=0.2,"10-20%",TRUE,"20%+")</f>
        <v>10-20%</v>
      </c>
      <c r="W3225">
        <f>YEAR(Suoerstore_sales[[#This Row],[Order Date]])</f>
        <v>2014</v>
      </c>
      <c r="X3225" t="str">
        <f>"Q"&amp;ROUNDUP(MONTH(Suoerstore_sales[[#This Row],[Order Date]])/3,0)</f>
        <v>Q4</v>
      </c>
      <c r="Y3225">
        <f>MONTH(Suoerstore_sales[[#This Row],[Order Date]])</f>
        <v>10</v>
      </c>
    </row>
    <row r="3226" spans="1:25" x14ac:dyDescent="0.2">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t="str" cm="1">
        <f t="array" ref="V3226">_xlfn.IFS(Suoerstore_sales[[#This Row],[Discount]]&lt;=0.05,"0-5%",Suoerstore_sales[[#This Row],[Discount]]&lt;=0.1,"5-10%",Suoerstore_sales[[#This Row],[Discount]]&lt;=0.2,"10-20%",TRUE,"20%+")</f>
        <v>10-20%</v>
      </c>
      <c r="W3226">
        <f>YEAR(Suoerstore_sales[[#This Row],[Order Date]])</f>
        <v>2014</v>
      </c>
      <c r="X3226" t="str">
        <f>"Q"&amp;ROUNDUP(MONTH(Suoerstore_sales[[#This Row],[Order Date]])/3,0)</f>
        <v>Q4</v>
      </c>
      <c r="Y3226">
        <f>MONTH(Suoerstore_sales[[#This Row],[Order Date]])</f>
        <v>10</v>
      </c>
    </row>
    <row r="3227" spans="1:25" x14ac:dyDescent="0.2">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t="str" cm="1">
        <f t="array" ref="V3227">_xlfn.IFS(Suoerstore_sales[[#This Row],[Discount]]&lt;=0.05,"0-5%",Suoerstore_sales[[#This Row],[Discount]]&lt;=0.1,"5-10%",Suoerstore_sales[[#This Row],[Discount]]&lt;=0.2,"10-20%",TRUE,"20%+")</f>
        <v>10-20%</v>
      </c>
      <c r="W3227">
        <f>YEAR(Suoerstore_sales[[#This Row],[Order Date]])</f>
        <v>2014</v>
      </c>
      <c r="X3227" t="str">
        <f>"Q"&amp;ROUNDUP(MONTH(Suoerstore_sales[[#This Row],[Order Date]])/3,0)</f>
        <v>Q4</v>
      </c>
      <c r="Y3227">
        <f>MONTH(Suoerstore_sales[[#This Row],[Order Date]])</f>
        <v>10</v>
      </c>
    </row>
    <row r="3228" spans="1:25" x14ac:dyDescent="0.2">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t="str" cm="1">
        <f t="array" ref="V3228">_xlfn.IFS(Suoerstore_sales[[#This Row],[Discount]]&lt;=0.05,"0-5%",Suoerstore_sales[[#This Row],[Discount]]&lt;=0.1,"5-10%",Suoerstore_sales[[#This Row],[Discount]]&lt;=0.2,"10-20%",TRUE,"20%+")</f>
        <v>10-20%</v>
      </c>
      <c r="W3228">
        <f>YEAR(Suoerstore_sales[[#This Row],[Order Date]])</f>
        <v>2014</v>
      </c>
      <c r="X3228" t="str">
        <f>"Q"&amp;ROUNDUP(MONTH(Suoerstore_sales[[#This Row],[Order Date]])/3,0)</f>
        <v>Q4</v>
      </c>
      <c r="Y3228">
        <f>MONTH(Suoerstore_sales[[#This Row],[Order Date]])</f>
        <v>10</v>
      </c>
    </row>
    <row r="3229" spans="1:25" x14ac:dyDescent="0.2">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t="str" cm="1">
        <f t="array" ref="V3229">_xlfn.IFS(Suoerstore_sales[[#This Row],[Discount]]&lt;=0.05,"0-5%",Suoerstore_sales[[#This Row],[Discount]]&lt;=0.1,"5-10%",Suoerstore_sales[[#This Row],[Discount]]&lt;=0.2,"10-20%",TRUE,"20%+")</f>
        <v>10-20%</v>
      </c>
      <c r="W3229">
        <f>YEAR(Suoerstore_sales[[#This Row],[Order Date]])</f>
        <v>2014</v>
      </c>
      <c r="X3229" t="str">
        <f>"Q"&amp;ROUNDUP(MONTH(Suoerstore_sales[[#This Row],[Order Date]])/3,0)</f>
        <v>Q4</v>
      </c>
      <c r="Y3229">
        <f>MONTH(Suoerstore_sales[[#This Row],[Order Date]])</f>
        <v>10</v>
      </c>
    </row>
    <row r="3230" spans="1:25" x14ac:dyDescent="0.2">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t="str" cm="1">
        <f t="array" ref="V3230">_xlfn.IFS(Suoerstore_sales[[#This Row],[Discount]]&lt;=0.05,"0-5%",Suoerstore_sales[[#This Row],[Discount]]&lt;=0.1,"5-10%",Suoerstore_sales[[#This Row],[Discount]]&lt;=0.2,"10-20%",TRUE,"20%+")</f>
        <v>10-20%</v>
      </c>
      <c r="W3230">
        <f>YEAR(Suoerstore_sales[[#This Row],[Order Date]])</f>
        <v>2014</v>
      </c>
      <c r="X3230" t="str">
        <f>"Q"&amp;ROUNDUP(MONTH(Suoerstore_sales[[#This Row],[Order Date]])/3,0)</f>
        <v>Q4</v>
      </c>
      <c r="Y3230">
        <f>MONTH(Suoerstore_sales[[#This Row],[Order Date]])</f>
        <v>10</v>
      </c>
    </row>
    <row r="3231" spans="1:25" x14ac:dyDescent="0.2">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t="str" cm="1">
        <f t="array" ref="V3231">_xlfn.IFS(Suoerstore_sales[[#This Row],[Discount]]&lt;=0.05,"0-5%",Suoerstore_sales[[#This Row],[Discount]]&lt;=0.1,"5-10%",Suoerstore_sales[[#This Row],[Discount]]&lt;=0.2,"10-20%",TRUE,"20%+")</f>
        <v>0-5%</v>
      </c>
      <c r="W3231">
        <f>YEAR(Suoerstore_sales[[#This Row],[Order Date]])</f>
        <v>2014</v>
      </c>
      <c r="X3231" t="str">
        <f>"Q"&amp;ROUNDUP(MONTH(Suoerstore_sales[[#This Row],[Order Date]])/3,0)</f>
        <v>Q3</v>
      </c>
      <c r="Y3231">
        <f>MONTH(Suoerstore_sales[[#This Row],[Order Date]])</f>
        <v>8</v>
      </c>
    </row>
    <row r="3232" spans="1:25" x14ac:dyDescent="0.2">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t="str" cm="1">
        <f t="array" ref="V3232">_xlfn.IFS(Suoerstore_sales[[#This Row],[Discount]]&lt;=0.05,"0-5%",Suoerstore_sales[[#This Row],[Discount]]&lt;=0.1,"5-10%",Suoerstore_sales[[#This Row],[Discount]]&lt;=0.2,"10-20%",TRUE,"20%+")</f>
        <v>0-5%</v>
      </c>
      <c r="W3232">
        <f>YEAR(Suoerstore_sales[[#This Row],[Order Date]])</f>
        <v>2017</v>
      </c>
      <c r="X3232" t="str">
        <f>"Q"&amp;ROUNDUP(MONTH(Suoerstore_sales[[#This Row],[Order Date]])/3,0)</f>
        <v>Q3</v>
      </c>
      <c r="Y3232">
        <f>MONTH(Suoerstore_sales[[#This Row],[Order Date]])</f>
        <v>9</v>
      </c>
    </row>
    <row r="3233" spans="1:25" x14ac:dyDescent="0.2">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t="str" cm="1">
        <f t="array" ref="V3233">_xlfn.IFS(Suoerstore_sales[[#This Row],[Discount]]&lt;=0.05,"0-5%",Suoerstore_sales[[#This Row],[Discount]]&lt;=0.1,"5-10%",Suoerstore_sales[[#This Row],[Discount]]&lt;=0.2,"10-20%",TRUE,"20%+")</f>
        <v>20%+</v>
      </c>
      <c r="W3233">
        <f>YEAR(Suoerstore_sales[[#This Row],[Order Date]])</f>
        <v>2017</v>
      </c>
      <c r="X3233" t="str">
        <f>"Q"&amp;ROUNDUP(MONTH(Suoerstore_sales[[#This Row],[Order Date]])/3,0)</f>
        <v>Q2</v>
      </c>
      <c r="Y3233">
        <f>MONTH(Suoerstore_sales[[#This Row],[Order Date]])</f>
        <v>4</v>
      </c>
    </row>
    <row r="3234" spans="1:25" x14ac:dyDescent="0.2">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t="str" cm="1">
        <f t="array" ref="V3234">_xlfn.IFS(Suoerstore_sales[[#This Row],[Discount]]&lt;=0.05,"0-5%",Suoerstore_sales[[#This Row],[Discount]]&lt;=0.1,"5-10%",Suoerstore_sales[[#This Row],[Discount]]&lt;=0.2,"10-20%",TRUE,"20%+")</f>
        <v>20%+</v>
      </c>
      <c r="W3234">
        <f>YEAR(Suoerstore_sales[[#This Row],[Order Date]])</f>
        <v>2017</v>
      </c>
      <c r="X3234" t="str">
        <f>"Q"&amp;ROUNDUP(MONTH(Suoerstore_sales[[#This Row],[Order Date]])/3,0)</f>
        <v>Q2</v>
      </c>
      <c r="Y3234">
        <f>MONTH(Suoerstore_sales[[#This Row],[Order Date]])</f>
        <v>4</v>
      </c>
    </row>
    <row r="3235" spans="1:25" x14ac:dyDescent="0.2">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t="str" cm="1">
        <f t="array" ref="V3235">_xlfn.IFS(Suoerstore_sales[[#This Row],[Discount]]&lt;=0.05,"0-5%",Suoerstore_sales[[#This Row],[Discount]]&lt;=0.1,"5-10%",Suoerstore_sales[[#This Row],[Discount]]&lt;=0.2,"10-20%",TRUE,"20%+")</f>
        <v>10-20%</v>
      </c>
      <c r="W3235">
        <f>YEAR(Suoerstore_sales[[#This Row],[Order Date]])</f>
        <v>2017</v>
      </c>
      <c r="X3235" t="str">
        <f>"Q"&amp;ROUNDUP(MONTH(Suoerstore_sales[[#This Row],[Order Date]])/3,0)</f>
        <v>Q2</v>
      </c>
      <c r="Y3235">
        <f>MONTH(Suoerstore_sales[[#This Row],[Order Date]])</f>
        <v>4</v>
      </c>
    </row>
    <row r="3236" spans="1:25" x14ac:dyDescent="0.2">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t="str" cm="1">
        <f t="array" ref="V3236">_xlfn.IFS(Suoerstore_sales[[#This Row],[Discount]]&lt;=0.05,"0-5%",Suoerstore_sales[[#This Row],[Discount]]&lt;=0.1,"5-10%",Suoerstore_sales[[#This Row],[Discount]]&lt;=0.2,"10-20%",TRUE,"20%+")</f>
        <v>10-20%</v>
      </c>
      <c r="W3236">
        <f>YEAR(Suoerstore_sales[[#This Row],[Order Date]])</f>
        <v>2016</v>
      </c>
      <c r="X3236" t="str">
        <f>"Q"&amp;ROUNDUP(MONTH(Suoerstore_sales[[#This Row],[Order Date]])/3,0)</f>
        <v>Q2</v>
      </c>
      <c r="Y3236">
        <f>MONTH(Suoerstore_sales[[#This Row],[Order Date]])</f>
        <v>4</v>
      </c>
    </row>
    <row r="3237" spans="1:25" x14ac:dyDescent="0.2">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t="str" cm="1">
        <f t="array" ref="V3237">_xlfn.IFS(Suoerstore_sales[[#This Row],[Discount]]&lt;=0.05,"0-5%",Suoerstore_sales[[#This Row],[Discount]]&lt;=0.1,"5-10%",Suoerstore_sales[[#This Row],[Discount]]&lt;=0.2,"10-20%",TRUE,"20%+")</f>
        <v>20%+</v>
      </c>
      <c r="W3237">
        <f>YEAR(Suoerstore_sales[[#This Row],[Order Date]])</f>
        <v>2016</v>
      </c>
      <c r="X3237" t="str">
        <f>"Q"&amp;ROUNDUP(MONTH(Suoerstore_sales[[#This Row],[Order Date]])/3,0)</f>
        <v>Q1</v>
      </c>
      <c r="Y3237">
        <f>MONTH(Suoerstore_sales[[#This Row],[Order Date]])</f>
        <v>1</v>
      </c>
    </row>
    <row r="3238" spans="1:25" x14ac:dyDescent="0.2">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t="str" cm="1">
        <f t="array" ref="V3238">_xlfn.IFS(Suoerstore_sales[[#This Row],[Discount]]&lt;=0.05,"0-5%",Suoerstore_sales[[#This Row],[Discount]]&lt;=0.1,"5-10%",Suoerstore_sales[[#This Row],[Discount]]&lt;=0.2,"10-20%",TRUE,"20%+")</f>
        <v>0-5%</v>
      </c>
      <c r="W3238">
        <f>YEAR(Suoerstore_sales[[#This Row],[Order Date]])</f>
        <v>2016</v>
      </c>
      <c r="X3238" t="str">
        <f>"Q"&amp;ROUNDUP(MONTH(Suoerstore_sales[[#This Row],[Order Date]])/3,0)</f>
        <v>Q2</v>
      </c>
      <c r="Y3238">
        <f>MONTH(Suoerstore_sales[[#This Row],[Order Date]])</f>
        <v>5</v>
      </c>
    </row>
    <row r="3239" spans="1:25" x14ac:dyDescent="0.2">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t="str" cm="1">
        <f t="array" ref="V3239">_xlfn.IFS(Suoerstore_sales[[#This Row],[Discount]]&lt;=0.05,"0-5%",Suoerstore_sales[[#This Row],[Discount]]&lt;=0.1,"5-10%",Suoerstore_sales[[#This Row],[Discount]]&lt;=0.2,"10-20%",TRUE,"20%+")</f>
        <v>10-20%</v>
      </c>
      <c r="W3239">
        <f>YEAR(Suoerstore_sales[[#This Row],[Order Date]])</f>
        <v>2016</v>
      </c>
      <c r="X3239" t="str">
        <f>"Q"&amp;ROUNDUP(MONTH(Suoerstore_sales[[#This Row],[Order Date]])/3,0)</f>
        <v>Q2</v>
      </c>
      <c r="Y3239">
        <f>MONTH(Suoerstore_sales[[#This Row],[Order Date]])</f>
        <v>5</v>
      </c>
    </row>
    <row r="3240" spans="1:25" x14ac:dyDescent="0.2">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t="str" cm="1">
        <f t="array" ref="V3240">_xlfn.IFS(Suoerstore_sales[[#This Row],[Discount]]&lt;=0.05,"0-5%",Suoerstore_sales[[#This Row],[Discount]]&lt;=0.1,"5-10%",Suoerstore_sales[[#This Row],[Discount]]&lt;=0.2,"10-20%",TRUE,"20%+")</f>
        <v>20%+</v>
      </c>
      <c r="W3240">
        <f>YEAR(Suoerstore_sales[[#This Row],[Order Date]])</f>
        <v>2016</v>
      </c>
      <c r="X3240" t="str">
        <f>"Q"&amp;ROUNDUP(MONTH(Suoerstore_sales[[#This Row],[Order Date]])/3,0)</f>
        <v>Q4</v>
      </c>
      <c r="Y3240">
        <f>MONTH(Suoerstore_sales[[#This Row],[Order Date]])</f>
        <v>11</v>
      </c>
    </row>
    <row r="3241" spans="1:25" x14ac:dyDescent="0.2">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t="str" cm="1">
        <f t="array" ref="V3241">_xlfn.IFS(Suoerstore_sales[[#This Row],[Discount]]&lt;=0.05,"0-5%",Suoerstore_sales[[#This Row],[Discount]]&lt;=0.1,"5-10%",Suoerstore_sales[[#This Row],[Discount]]&lt;=0.2,"10-20%",TRUE,"20%+")</f>
        <v>10-20%</v>
      </c>
      <c r="W3241">
        <f>YEAR(Suoerstore_sales[[#This Row],[Order Date]])</f>
        <v>2016</v>
      </c>
      <c r="X3241" t="str">
        <f>"Q"&amp;ROUNDUP(MONTH(Suoerstore_sales[[#This Row],[Order Date]])/3,0)</f>
        <v>Q4</v>
      </c>
      <c r="Y3241">
        <f>MONTH(Suoerstore_sales[[#This Row],[Order Date]])</f>
        <v>11</v>
      </c>
    </row>
    <row r="3242" spans="1:25" x14ac:dyDescent="0.2">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t="str" cm="1">
        <f t="array" ref="V3242">_xlfn.IFS(Suoerstore_sales[[#This Row],[Discount]]&lt;=0.05,"0-5%",Suoerstore_sales[[#This Row],[Discount]]&lt;=0.1,"5-10%",Suoerstore_sales[[#This Row],[Discount]]&lt;=0.2,"10-20%",TRUE,"20%+")</f>
        <v>20%+</v>
      </c>
      <c r="W3242">
        <f>YEAR(Suoerstore_sales[[#This Row],[Order Date]])</f>
        <v>2016</v>
      </c>
      <c r="X3242" t="str">
        <f>"Q"&amp;ROUNDUP(MONTH(Suoerstore_sales[[#This Row],[Order Date]])/3,0)</f>
        <v>Q4</v>
      </c>
      <c r="Y3242">
        <f>MONTH(Suoerstore_sales[[#This Row],[Order Date]])</f>
        <v>11</v>
      </c>
    </row>
    <row r="3243" spans="1:25" x14ac:dyDescent="0.2">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t="str" cm="1">
        <f t="array" ref="V3243">_xlfn.IFS(Suoerstore_sales[[#This Row],[Discount]]&lt;=0.05,"0-5%",Suoerstore_sales[[#This Row],[Discount]]&lt;=0.1,"5-10%",Suoerstore_sales[[#This Row],[Discount]]&lt;=0.2,"10-20%",TRUE,"20%+")</f>
        <v>0-5%</v>
      </c>
      <c r="W3243">
        <f>YEAR(Suoerstore_sales[[#This Row],[Order Date]])</f>
        <v>2016</v>
      </c>
      <c r="X3243" t="str">
        <f>"Q"&amp;ROUNDUP(MONTH(Suoerstore_sales[[#This Row],[Order Date]])/3,0)</f>
        <v>Q1</v>
      </c>
      <c r="Y3243">
        <f>MONTH(Suoerstore_sales[[#This Row],[Order Date]])</f>
        <v>2</v>
      </c>
    </row>
    <row r="3244" spans="1:25" x14ac:dyDescent="0.2">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t="str" cm="1">
        <f t="array" ref="V3244">_xlfn.IFS(Suoerstore_sales[[#This Row],[Discount]]&lt;=0.05,"0-5%",Suoerstore_sales[[#This Row],[Discount]]&lt;=0.1,"5-10%",Suoerstore_sales[[#This Row],[Discount]]&lt;=0.2,"10-20%",TRUE,"20%+")</f>
        <v>20%+</v>
      </c>
      <c r="W3244">
        <f>YEAR(Suoerstore_sales[[#This Row],[Order Date]])</f>
        <v>2017</v>
      </c>
      <c r="X3244" t="str">
        <f>"Q"&amp;ROUNDUP(MONTH(Suoerstore_sales[[#This Row],[Order Date]])/3,0)</f>
        <v>Q1</v>
      </c>
      <c r="Y3244">
        <f>MONTH(Suoerstore_sales[[#This Row],[Order Date]])</f>
        <v>3</v>
      </c>
    </row>
    <row r="3245" spans="1:25" x14ac:dyDescent="0.2">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t="str" cm="1">
        <f t="array" ref="V3245">_xlfn.IFS(Suoerstore_sales[[#This Row],[Discount]]&lt;=0.05,"0-5%",Suoerstore_sales[[#This Row],[Discount]]&lt;=0.1,"5-10%",Suoerstore_sales[[#This Row],[Discount]]&lt;=0.2,"10-20%",TRUE,"20%+")</f>
        <v>10-20%</v>
      </c>
      <c r="W3245">
        <f>YEAR(Suoerstore_sales[[#This Row],[Order Date]])</f>
        <v>2017</v>
      </c>
      <c r="X3245" t="str">
        <f>"Q"&amp;ROUNDUP(MONTH(Suoerstore_sales[[#This Row],[Order Date]])/3,0)</f>
        <v>Q4</v>
      </c>
      <c r="Y3245">
        <f>MONTH(Suoerstore_sales[[#This Row],[Order Date]])</f>
        <v>12</v>
      </c>
    </row>
    <row r="3246" spans="1:25" x14ac:dyDescent="0.2">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t="str" cm="1">
        <f t="array" ref="V3246">_xlfn.IFS(Suoerstore_sales[[#This Row],[Discount]]&lt;=0.05,"0-5%",Suoerstore_sales[[#This Row],[Discount]]&lt;=0.1,"5-10%",Suoerstore_sales[[#This Row],[Discount]]&lt;=0.2,"10-20%",TRUE,"20%+")</f>
        <v>20%+</v>
      </c>
      <c r="W3246">
        <f>YEAR(Suoerstore_sales[[#This Row],[Order Date]])</f>
        <v>2017</v>
      </c>
      <c r="X3246" t="str">
        <f>"Q"&amp;ROUNDUP(MONTH(Suoerstore_sales[[#This Row],[Order Date]])/3,0)</f>
        <v>Q4</v>
      </c>
      <c r="Y3246">
        <f>MONTH(Suoerstore_sales[[#This Row],[Order Date]])</f>
        <v>12</v>
      </c>
    </row>
    <row r="3247" spans="1:25" x14ac:dyDescent="0.2">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t="str" cm="1">
        <f t="array" ref="V3247">_xlfn.IFS(Suoerstore_sales[[#This Row],[Discount]]&lt;=0.05,"0-5%",Suoerstore_sales[[#This Row],[Discount]]&lt;=0.1,"5-10%",Suoerstore_sales[[#This Row],[Discount]]&lt;=0.2,"10-20%",TRUE,"20%+")</f>
        <v>0-5%</v>
      </c>
      <c r="W3247">
        <f>YEAR(Suoerstore_sales[[#This Row],[Order Date]])</f>
        <v>2017</v>
      </c>
      <c r="X3247" t="str">
        <f>"Q"&amp;ROUNDUP(MONTH(Suoerstore_sales[[#This Row],[Order Date]])/3,0)</f>
        <v>Q4</v>
      </c>
      <c r="Y3247">
        <f>MONTH(Suoerstore_sales[[#This Row],[Order Date]])</f>
        <v>12</v>
      </c>
    </row>
    <row r="3248" spans="1:25" x14ac:dyDescent="0.2">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t="str" cm="1">
        <f t="array" ref="V3248">_xlfn.IFS(Suoerstore_sales[[#This Row],[Discount]]&lt;=0.05,"0-5%",Suoerstore_sales[[#This Row],[Discount]]&lt;=0.1,"5-10%",Suoerstore_sales[[#This Row],[Discount]]&lt;=0.2,"10-20%",TRUE,"20%+")</f>
        <v>0-5%</v>
      </c>
      <c r="W3248">
        <f>YEAR(Suoerstore_sales[[#This Row],[Order Date]])</f>
        <v>2017</v>
      </c>
      <c r="X3248" t="str">
        <f>"Q"&amp;ROUNDUP(MONTH(Suoerstore_sales[[#This Row],[Order Date]])/3,0)</f>
        <v>Q4</v>
      </c>
      <c r="Y3248">
        <f>MONTH(Suoerstore_sales[[#This Row],[Order Date]])</f>
        <v>12</v>
      </c>
    </row>
    <row r="3249" spans="1:25" x14ac:dyDescent="0.2">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t="str" cm="1">
        <f t="array" ref="V3249">_xlfn.IFS(Suoerstore_sales[[#This Row],[Discount]]&lt;=0.05,"0-5%",Suoerstore_sales[[#This Row],[Discount]]&lt;=0.1,"5-10%",Suoerstore_sales[[#This Row],[Discount]]&lt;=0.2,"10-20%",TRUE,"20%+")</f>
        <v>0-5%</v>
      </c>
      <c r="W3249">
        <f>YEAR(Suoerstore_sales[[#This Row],[Order Date]])</f>
        <v>2017</v>
      </c>
      <c r="X3249" t="str">
        <f>"Q"&amp;ROUNDUP(MONTH(Suoerstore_sales[[#This Row],[Order Date]])/3,0)</f>
        <v>Q4</v>
      </c>
      <c r="Y3249">
        <f>MONTH(Suoerstore_sales[[#This Row],[Order Date]])</f>
        <v>12</v>
      </c>
    </row>
    <row r="3250" spans="1:25" x14ac:dyDescent="0.2">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t="str" cm="1">
        <f t="array" ref="V3250">_xlfn.IFS(Suoerstore_sales[[#This Row],[Discount]]&lt;=0.05,"0-5%",Suoerstore_sales[[#This Row],[Discount]]&lt;=0.1,"5-10%",Suoerstore_sales[[#This Row],[Discount]]&lt;=0.2,"10-20%",TRUE,"20%+")</f>
        <v>10-20%</v>
      </c>
      <c r="W3250">
        <f>YEAR(Suoerstore_sales[[#This Row],[Order Date]])</f>
        <v>2016</v>
      </c>
      <c r="X3250" t="str">
        <f>"Q"&amp;ROUNDUP(MONTH(Suoerstore_sales[[#This Row],[Order Date]])/3,0)</f>
        <v>Q3</v>
      </c>
      <c r="Y3250">
        <f>MONTH(Suoerstore_sales[[#This Row],[Order Date]])</f>
        <v>9</v>
      </c>
    </row>
    <row r="3251" spans="1:25" x14ac:dyDescent="0.2">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t="str" cm="1">
        <f t="array" ref="V3251">_xlfn.IFS(Suoerstore_sales[[#This Row],[Discount]]&lt;=0.05,"0-5%",Suoerstore_sales[[#This Row],[Discount]]&lt;=0.1,"5-10%",Suoerstore_sales[[#This Row],[Discount]]&lt;=0.2,"10-20%",TRUE,"20%+")</f>
        <v>10-20%</v>
      </c>
      <c r="W3251">
        <f>YEAR(Suoerstore_sales[[#This Row],[Order Date]])</f>
        <v>2016</v>
      </c>
      <c r="X3251" t="str">
        <f>"Q"&amp;ROUNDUP(MONTH(Suoerstore_sales[[#This Row],[Order Date]])/3,0)</f>
        <v>Q3</v>
      </c>
      <c r="Y3251">
        <f>MONTH(Suoerstore_sales[[#This Row],[Order Date]])</f>
        <v>9</v>
      </c>
    </row>
    <row r="3252" spans="1:25" x14ac:dyDescent="0.2">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t="str" cm="1">
        <f t="array" ref="V3252">_xlfn.IFS(Suoerstore_sales[[#This Row],[Discount]]&lt;=0.05,"0-5%",Suoerstore_sales[[#This Row],[Discount]]&lt;=0.1,"5-10%",Suoerstore_sales[[#This Row],[Discount]]&lt;=0.2,"10-20%",TRUE,"20%+")</f>
        <v>0-5%</v>
      </c>
      <c r="W3252">
        <f>YEAR(Suoerstore_sales[[#This Row],[Order Date]])</f>
        <v>2016</v>
      </c>
      <c r="X3252" t="str">
        <f>"Q"&amp;ROUNDUP(MONTH(Suoerstore_sales[[#This Row],[Order Date]])/3,0)</f>
        <v>Q4</v>
      </c>
      <c r="Y3252">
        <f>MONTH(Suoerstore_sales[[#This Row],[Order Date]])</f>
        <v>12</v>
      </c>
    </row>
    <row r="3253" spans="1:25" x14ac:dyDescent="0.2">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t="str" cm="1">
        <f t="array" ref="V3253">_xlfn.IFS(Suoerstore_sales[[#This Row],[Discount]]&lt;=0.05,"0-5%",Suoerstore_sales[[#This Row],[Discount]]&lt;=0.1,"5-10%",Suoerstore_sales[[#This Row],[Discount]]&lt;=0.2,"10-20%",TRUE,"20%+")</f>
        <v>10-20%</v>
      </c>
      <c r="W3253">
        <f>YEAR(Suoerstore_sales[[#This Row],[Order Date]])</f>
        <v>2017</v>
      </c>
      <c r="X3253" t="str">
        <f>"Q"&amp;ROUNDUP(MONTH(Suoerstore_sales[[#This Row],[Order Date]])/3,0)</f>
        <v>Q2</v>
      </c>
      <c r="Y3253">
        <f>MONTH(Suoerstore_sales[[#This Row],[Order Date]])</f>
        <v>4</v>
      </c>
    </row>
    <row r="3254" spans="1:25" x14ac:dyDescent="0.2">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t="str" cm="1">
        <f t="array" ref="V3254">_xlfn.IFS(Suoerstore_sales[[#This Row],[Discount]]&lt;=0.05,"0-5%",Suoerstore_sales[[#This Row],[Discount]]&lt;=0.1,"5-10%",Suoerstore_sales[[#This Row],[Discount]]&lt;=0.2,"10-20%",TRUE,"20%+")</f>
        <v>10-20%</v>
      </c>
      <c r="W3254">
        <f>YEAR(Suoerstore_sales[[#This Row],[Order Date]])</f>
        <v>2017</v>
      </c>
      <c r="X3254" t="str">
        <f>"Q"&amp;ROUNDUP(MONTH(Suoerstore_sales[[#This Row],[Order Date]])/3,0)</f>
        <v>Q4</v>
      </c>
      <c r="Y3254">
        <f>MONTH(Suoerstore_sales[[#This Row],[Order Date]])</f>
        <v>10</v>
      </c>
    </row>
    <row r="3255" spans="1:25" x14ac:dyDescent="0.2">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t="str" cm="1">
        <f t="array" ref="V3255">_xlfn.IFS(Suoerstore_sales[[#This Row],[Discount]]&lt;=0.05,"0-5%",Suoerstore_sales[[#This Row],[Discount]]&lt;=0.1,"5-10%",Suoerstore_sales[[#This Row],[Discount]]&lt;=0.2,"10-20%",TRUE,"20%+")</f>
        <v>10-20%</v>
      </c>
      <c r="W3255">
        <f>YEAR(Suoerstore_sales[[#This Row],[Order Date]])</f>
        <v>2017</v>
      </c>
      <c r="X3255" t="str">
        <f>"Q"&amp;ROUNDUP(MONTH(Suoerstore_sales[[#This Row],[Order Date]])/3,0)</f>
        <v>Q4</v>
      </c>
      <c r="Y3255">
        <f>MONTH(Suoerstore_sales[[#This Row],[Order Date]])</f>
        <v>10</v>
      </c>
    </row>
    <row r="3256" spans="1:25" x14ac:dyDescent="0.2">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t="str" cm="1">
        <f t="array" ref="V3256">_xlfn.IFS(Suoerstore_sales[[#This Row],[Discount]]&lt;=0.05,"0-5%",Suoerstore_sales[[#This Row],[Discount]]&lt;=0.1,"5-10%",Suoerstore_sales[[#This Row],[Discount]]&lt;=0.2,"10-20%",TRUE,"20%+")</f>
        <v>10-20%</v>
      </c>
      <c r="W3256">
        <f>YEAR(Suoerstore_sales[[#This Row],[Order Date]])</f>
        <v>2016</v>
      </c>
      <c r="X3256" t="str">
        <f>"Q"&amp;ROUNDUP(MONTH(Suoerstore_sales[[#This Row],[Order Date]])/3,0)</f>
        <v>Q3</v>
      </c>
      <c r="Y3256">
        <f>MONTH(Suoerstore_sales[[#This Row],[Order Date]])</f>
        <v>7</v>
      </c>
    </row>
    <row r="3257" spans="1:25" x14ac:dyDescent="0.2">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t="str" cm="1">
        <f t="array" ref="V3257">_xlfn.IFS(Suoerstore_sales[[#This Row],[Discount]]&lt;=0.05,"0-5%",Suoerstore_sales[[#This Row],[Discount]]&lt;=0.1,"5-10%",Suoerstore_sales[[#This Row],[Discount]]&lt;=0.2,"10-20%",TRUE,"20%+")</f>
        <v>10-20%</v>
      </c>
      <c r="W3257">
        <f>YEAR(Suoerstore_sales[[#This Row],[Order Date]])</f>
        <v>2016</v>
      </c>
      <c r="X3257" t="str">
        <f>"Q"&amp;ROUNDUP(MONTH(Suoerstore_sales[[#This Row],[Order Date]])/3,0)</f>
        <v>Q3</v>
      </c>
      <c r="Y3257">
        <f>MONTH(Suoerstore_sales[[#This Row],[Order Date]])</f>
        <v>7</v>
      </c>
    </row>
    <row r="3258" spans="1:25" x14ac:dyDescent="0.2">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t="str" cm="1">
        <f t="array" ref="V3258">_xlfn.IFS(Suoerstore_sales[[#This Row],[Discount]]&lt;=0.05,"0-5%",Suoerstore_sales[[#This Row],[Discount]]&lt;=0.1,"5-10%",Suoerstore_sales[[#This Row],[Discount]]&lt;=0.2,"10-20%",TRUE,"20%+")</f>
        <v>10-20%</v>
      </c>
      <c r="W3258">
        <f>YEAR(Suoerstore_sales[[#This Row],[Order Date]])</f>
        <v>2015</v>
      </c>
      <c r="X3258" t="str">
        <f>"Q"&amp;ROUNDUP(MONTH(Suoerstore_sales[[#This Row],[Order Date]])/3,0)</f>
        <v>Q3</v>
      </c>
      <c r="Y3258">
        <f>MONTH(Suoerstore_sales[[#This Row],[Order Date]])</f>
        <v>8</v>
      </c>
    </row>
    <row r="3259" spans="1:25" x14ac:dyDescent="0.2">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t="str" cm="1">
        <f t="array" ref="V3259">_xlfn.IFS(Suoerstore_sales[[#This Row],[Discount]]&lt;=0.05,"0-5%",Suoerstore_sales[[#This Row],[Discount]]&lt;=0.1,"5-10%",Suoerstore_sales[[#This Row],[Discount]]&lt;=0.2,"10-20%",TRUE,"20%+")</f>
        <v>20%+</v>
      </c>
      <c r="W3259">
        <f>YEAR(Suoerstore_sales[[#This Row],[Order Date]])</f>
        <v>2016</v>
      </c>
      <c r="X3259" t="str">
        <f>"Q"&amp;ROUNDUP(MONTH(Suoerstore_sales[[#This Row],[Order Date]])/3,0)</f>
        <v>Q4</v>
      </c>
      <c r="Y3259">
        <f>MONTH(Suoerstore_sales[[#This Row],[Order Date]])</f>
        <v>12</v>
      </c>
    </row>
    <row r="3260" spans="1:25" x14ac:dyDescent="0.2">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t="str" cm="1">
        <f t="array" ref="V3260">_xlfn.IFS(Suoerstore_sales[[#This Row],[Discount]]&lt;=0.05,"0-5%",Suoerstore_sales[[#This Row],[Discount]]&lt;=0.1,"5-10%",Suoerstore_sales[[#This Row],[Discount]]&lt;=0.2,"10-20%",TRUE,"20%+")</f>
        <v>20%+</v>
      </c>
      <c r="W3260">
        <f>YEAR(Suoerstore_sales[[#This Row],[Order Date]])</f>
        <v>2016</v>
      </c>
      <c r="X3260" t="str">
        <f>"Q"&amp;ROUNDUP(MONTH(Suoerstore_sales[[#This Row],[Order Date]])/3,0)</f>
        <v>Q4</v>
      </c>
      <c r="Y3260">
        <f>MONTH(Suoerstore_sales[[#This Row],[Order Date]])</f>
        <v>12</v>
      </c>
    </row>
    <row r="3261" spans="1:25" x14ac:dyDescent="0.2">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t="str" cm="1">
        <f t="array" ref="V3261">_xlfn.IFS(Suoerstore_sales[[#This Row],[Discount]]&lt;=0.05,"0-5%",Suoerstore_sales[[#This Row],[Discount]]&lt;=0.1,"5-10%",Suoerstore_sales[[#This Row],[Discount]]&lt;=0.2,"10-20%",TRUE,"20%+")</f>
        <v>20%+</v>
      </c>
      <c r="W3261">
        <f>YEAR(Suoerstore_sales[[#This Row],[Order Date]])</f>
        <v>2016</v>
      </c>
      <c r="X3261" t="str">
        <f>"Q"&amp;ROUNDUP(MONTH(Suoerstore_sales[[#This Row],[Order Date]])/3,0)</f>
        <v>Q4</v>
      </c>
      <c r="Y3261">
        <f>MONTH(Suoerstore_sales[[#This Row],[Order Date]])</f>
        <v>11</v>
      </c>
    </row>
    <row r="3262" spans="1:25" x14ac:dyDescent="0.2">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t="str" cm="1">
        <f t="array" ref="V3262">_xlfn.IFS(Suoerstore_sales[[#This Row],[Discount]]&lt;=0.05,"0-5%",Suoerstore_sales[[#This Row],[Discount]]&lt;=0.1,"5-10%",Suoerstore_sales[[#This Row],[Discount]]&lt;=0.2,"10-20%",TRUE,"20%+")</f>
        <v>10-20%</v>
      </c>
      <c r="W3262">
        <f>YEAR(Suoerstore_sales[[#This Row],[Order Date]])</f>
        <v>2014</v>
      </c>
      <c r="X3262" t="str">
        <f>"Q"&amp;ROUNDUP(MONTH(Suoerstore_sales[[#This Row],[Order Date]])/3,0)</f>
        <v>Q4</v>
      </c>
      <c r="Y3262">
        <f>MONTH(Suoerstore_sales[[#This Row],[Order Date]])</f>
        <v>11</v>
      </c>
    </row>
    <row r="3263" spans="1:25" x14ac:dyDescent="0.2">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t="str" cm="1">
        <f t="array" ref="V3263">_xlfn.IFS(Suoerstore_sales[[#This Row],[Discount]]&lt;=0.05,"0-5%",Suoerstore_sales[[#This Row],[Discount]]&lt;=0.1,"5-10%",Suoerstore_sales[[#This Row],[Discount]]&lt;=0.2,"10-20%",TRUE,"20%+")</f>
        <v>0-5%</v>
      </c>
      <c r="W3263">
        <f>YEAR(Suoerstore_sales[[#This Row],[Order Date]])</f>
        <v>2014</v>
      </c>
      <c r="X3263" t="str">
        <f>"Q"&amp;ROUNDUP(MONTH(Suoerstore_sales[[#This Row],[Order Date]])/3,0)</f>
        <v>Q4</v>
      </c>
      <c r="Y3263">
        <f>MONTH(Suoerstore_sales[[#This Row],[Order Date]])</f>
        <v>11</v>
      </c>
    </row>
    <row r="3264" spans="1:25" x14ac:dyDescent="0.2">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t="str" cm="1">
        <f t="array" ref="V3264">_xlfn.IFS(Suoerstore_sales[[#This Row],[Discount]]&lt;=0.05,"0-5%",Suoerstore_sales[[#This Row],[Discount]]&lt;=0.1,"5-10%",Suoerstore_sales[[#This Row],[Discount]]&lt;=0.2,"10-20%",TRUE,"20%+")</f>
        <v>0-5%</v>
      </c>
      <c r="W3264">
        <f>YEAR(Suoerstore_sales[[#This Row],[Order Date]])</f>
        <v>2014</v>
      </c>
      <c r="X3264" t="str">
        <f>"Q"&amp;ROUNDUP(MONTH(Suoerstore_sales[[#This Row],[Order Date]])/3,0)</f>
        <v>Q4</v>
      </c>
      <c r="Y3264">
        <f>MONTH(Suoerstore_sales[[#This Row],[Order Date]])</f>
        <v>11</v>
      </c>
    </row>
    <row r="3265" spans="1:25" x14ac:dyDescent="0.2">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t="str" cm="1">
        <f t="array" ref="V3265">_xlfn.IFS(Suoerstore_sales[[#This Row],[Discount]]&lt;=0.05,"0-5%",Suoerstore_sales[[#This Row],[Discount]]&lt;=0.1,"5-10%",Suoerstore_sales[[#This Row],[Discount]]&lt;=0.2,"10-20%",TRUE,"20%+")</f>
        <v>0-5%</v>
      </c>
      <c r="W3265">
        <f>YEAR(Suoerstore_sales[[#This Row],[Order Date]])</f>
        <v>2014</v>
      </c>
      <c r="X3265" t="str">
        <f>"Q"&amp;ROUNDUP(MONTH(Suoerstore_sales[[#This Row],[Order Date]])/3,0)</f>
        <v>Q4</v>
      </c>
      <c r="Y3265">
        <f>MONTH(Suoerstore_sales[[#This Row],[Order Date]])</f>
        <v>11</v>
      </c>
    </row>
    <row r="3266" spans="1:25" x14ac:dyDescent="0.2">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t="str" cm="1">
        <f t="array" ref="V3266">_xlfn.IFS(Suoerstore_sales[[#This Row],[Discount]]&lt;=0.05,"0-5%",Suoerstore_sales[[#This Row],[Discount]]&lt;=0.1,"5-10%",Suoerstore_sales[[#This Row],[Discount]]&lt;=0.2,"10-20%",TRUE,"20%+")</f>
        <v>10-20%</v>
      </c>
      <c r="W3266">
        <f>YEAR(Suoerstore_sales[[#This Row],[Order Date]])</f>
        <v>2016</v>
      </c>
      <c r="X3266" t="str">
        <f>"Q"&amp;ROUNDUP(MONTH(Suoerstore_sales[[#This Row],[Order Date]])/3,0)</f>
        <v>Q1</v>
      </c>
      <c r="Y3266">
        <f>MONTH(Suoerstore_sales[[#This Row],[Order Date]])</f>
        <v>3</v>
      </c>
    </row>
    <row r="3267" spans="1:25" x14ac:dyDescent="0.2">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t="str" cm="1">
        <f t="array" ref="V3267">_xlfn.IFS(Suoerstore_sales[[#This Row],[Discount]]&lt;=0.05,"0-5%",Suoerstore_sales[[#This Row],[Discount]]&lt;=0.1,"5-10%",Suoerstore_sales[[#This Row],[Discount]]&lt;=0.2,"10-20%",TRUE,"20%+")</f>
        <v>10-20%</v>
      </c>
      <c r="W3267">
        <f>YEAR(Suoerstore_sales[[#This Row],[Order Date]])</f>
        <v>2014</v>
      </c>
      <c r="X3267" t="str">
        <f>"Q"&amp;ROUNDUP(MONTH(Suoerstore_sales[[#This Row],[Order Date]])/3,0)</f>
        <v>Q4</v>
      </c>
      <c r="Y3267">
        <f>MONTH(Suoerstore_sales[[#This Row],[Order Date]])</f>
        <v>10</v>
      </c>
    </row>
    <row r="3268" spans="1:25" x14ac:dyDescent="0.2">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t="str" cm="1">
        <f t="array" ref="V3268">_xlfn.IFS(Suoerstore_sales[[#This Row],[Discount]]&lt;=0.05,"0-5%",Suoerstore_sales[[#This Row],[Discount]]&lt;=0.1,"5-10%",Suoerstore_sales[[#This Row],[Discount]]&lt;=0.2,"10-20%",TRUE,"20%+")</f>
        <v>10-20%</v>
      </c>
      <c r="W3268">
        <f>YEAR(Suoerstore_sales[[#This Row],[Order Date]])</f>
        <v>2014</v>
      </c>
      <c r="X3268" t="str">
        <f>"Q"&amp;ROUNDUP(MONTH(Suoerstore_sales[[#This Row],[Order Date]])/3,0)</f>
        <v>Q4</v>
      </c>
      <c r="Y3268">
        <f>MONTH(Suoerstore_sales[[#This Row],[Order Date]])</f>
        <v>10</v>
      </c>
    </row>
    <row r="3269" spans="1:25" x14ac:dyDescent="0.2">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t="str" cm="1">
        <f t="array" ref="V3269">_xlfn.IFS(Suoerstore_sales[[#This Row],[Discount]]&lt;=0.05,"0-5%",Suoerstore_sales[[#This Row],[Discount]]&lt;=0.1,"5-10%",Suoerstore_sales[[#This Row],[Discount]]&lt;=0.2,"10-20%",TRUE,"20%+")</f>
        <v>0-5%</v>
      </c>
      <c r="W3269">
        <f>YEAR(Suoerstore_sales[[#This Row],[Order Date]])</f>
        <v>2014</v>
      </c>
      <c r="X3269" t="str">
        <f>"Q"&amp;ROUNDUP(MONTH(Suoerstore_sales[[#This Row],[Order Date]])/3,0)</f>
        <v>Q2</v>
      </c>
      <c r="Y3269">
        <f>MONTH(Suoerstore_sales[[#This Row],[Order Date]])</f>
        <v>5</v>
      </c>
    </row>
    <row r="3270" spans="1:25" x14ac:dyDescent="0.2">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t="str" cm="1">
        <f t="array" ref="V3270">_xlfn.IFS(Suoerstore_sales[[#This Row],[Discount]]&lt;=0.05,"0-5%",Suoerstore_sales[[#This Row],[Discount]]&lt;=0.1,"5-10%",Suoerstore_sales[[#This Row],[Discount]]&lt;=0.2,"10-20%",TRUE,"20%+")</f>
        <v>0-5%</v>
      </c>
      <c r="W3270">
        <f>YEAR(Suoerstore_sales[[#This Row],[Order Date]])</f>
        <v>2014</v>
      </c>
      <c r="X3270" t="str">
        <f>"Q"&amp;ROUNDUP(MONTH(Suoerstore_sales[[#This Row],[Order Date]])/3,0)</f>
        <v>Q2</v>
      </c>
      <c r="Y3270">
        <f>MONTH(Suoerstore_sales[[#This Row],[Order Date]])</f>
        <v>5</v>
      </c>
    </row>
    <row r="3271" spans="1:25" x14ac:dyDescent="0.2">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t="str" cm="1">
        <f t="array" ref="V3271">_xlfn.IFS(Suoerstore_sales[[#This Row],[Discount]]&lt;=0.05,"0-5%",Suoerstore_sales[[#This Row],[Discount]]&lt;=0.1,"5-10%",Suoerstore_sales[[#This Row],[Discount]]&lt;=0.2,"10-20%",TRUE,"20%+")</f>
        <v>0-5%</v>
      </c>
      <c r="W3271">
        <f>YEAR(Suoerstore_sales[[#This Row],[Order Date]])</f>
        <v>2014</v>
      </c>
      <c r="X3271" t="str">
        <f>"Q"&amp;ROUNDUP(MONTH(Suoerstore_sales[[#This Row],[Order Date]])/3,0)</f>
        <v>Q3</v>
      </c>
      <c r="Y3271">
        <f>MONTH(Suoerstore_sales[[#This Row],[Order Date]])</f>
        <v>7</v>
      </c>
    </row>
    <row r="3272" spans="1:25" x14ac:dyDescent="0.2">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t="str" cm="1">
        <f t="array" ref="V3272">_xlfn.IFS(Suoerstore_sales[[#This Row],[Discount]]&lt;=0.05,"0-5%",Suoerstore_sales[[#This Row],[Discount]]&lt;=0.1,"5-10%",Suoerstore_sales[[#This Row],[Discount]]&lt;=0.2,"10-20%",TRUE,"20%+")</f>
        <v>0-5%</v>
      </c>
      <c r="W3272">
        <f>YEAR(Suoerstore_sales[[#This Row],[Order Date]])</f>
        <v>2014</v>
      </c>
      <c r="X3272" t="str">
        <f>"Q"&amp;ROUNDUP(MONTH(Suoerstore_sales[[#This Row],[Order Date]])/3,0)</f>
        <v>Q3</v>
      </c>
      <c r="Y3272">
        <f>MONTH(Suoerstore_sales[[#This Row],[Order Date]])</f>
        <v>7</v>
      </c>
    </row>
    <row r="3273" spans="1:25" x14ac:dyDescent="0.2">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t="str" cm="1">
        <f t="array" ref="V3273">_xlfn.IFS(Suoerstore_sales[[#This Row],[Discount]]&lt;=0.05,"0-5%",Suoerstore_sales[[#This Row],[Discount]]&lt;=0.1,"5-10%",Suoerstore_sales[[#This Row],[Discount]]&lt;=0.2,"10-20%",TRUE,"20%+")</f>
        <v>0-5%</v>
      </c>
      <c r="W3273">
        <f>YEAR(Suoerstore_sales[[#This Row],[Order Date]])</f>
        <v>2015</v>
      </c>
      <c r="X3273" t="str">
        <f>"Q"&amp;ROUNDUP(MONTH(Suoerstore_sales[[#This Row],[Order Date]])/3,0)</f>
        <v>Q4</v>
      </c>
      <c r="Y3273">
        <f>MONTH(Suoerstore_sales[[#This Row],[Order Date]])</f>
        <v>12</v>
      </c>
    </row>
    <row r="3274" spans="1:25" x14ac:dyDescent="0.2">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t="str" cm="1">
        <f t="array" ref="V3274">_xlfn.IFS(Suoerstore_sales[[#This Row],[Discount]]&lt;=0.05,"0-5%",Suoerstore_sales[[#This Row],[Discount]]&lt;=0.1,"5-10%",Suoerstore_sales[[#This Row],[Discount]]&lt;=0.2,"10-20%",TRUE,"20%+")</f>
        <v>10-20%</v>
      </c>
      <c r="W3274">
        <f>YEAR(Suoerstore_sales[[#This Row],[Order Date]])</f>
        <v>2015</v>
      </c>
      <c r="X3274" t="str">
        <f>"Q"&amp;ROUNDUP(MONTH(Suoerstore_sales[[#This Row],[Order Date]])/3,0)</f>
        <v>Q1</v>
      </c>
      <c r="Y3274">
        <f>MONTH(Suoerstore_sales[[#This Row],[Order Date]])</f>
        <v>2</v>
      </c>
    </row>
    <row r="3275" spans="1:25" x14ac:dyDescent="0.2">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t="str" cm="1">
        <f t="array" ref="V3275">_xlfn.IFS(Suoerstore_sales[[#This Row],[Discount]]&lt;=0.05,"0-5%",Suoerstore_sales[[#This Row],[Discount]]&lt;=0.1,"5-10%",Suoerstore_sales[[#This Row],[Discount]]&lt;=0.2,"10-20%",TRUE,"20%+")</f>
        <v>10-20%</v>
      </c>
      <c r="W3275">
        <f>YEAR(Suoerstore_sales[[#This Row],[Order Date]])</f>
        <v>2017</v>
      </c>
      <c r="X3275" t="str">
        <f>"Q"&amp;ROUNDUP(MONTH(Suoerstore_sales[[#This Row],[Order Date]])/3,0)</f>
        <v>Q2</v>
      </c>
      <c r="Y3275">
        <f>MONTH(Suoerstore_sales[[#This Row],[Order Date]])</f>
        <v>5</v>
      </c>
    </row>
    <row r="3276" spans="1:25" x14ac:dyDescent="0.2">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t="str" cm="1">
        <f t="array" ref="V3276">_xlfn.IFS(Suoerstore_sales[[#This Row],[Discount]]&lt;=0.05,"0-5%",Suoerstore_sales[[#This Row],[Discount]]&lt;=0.1,"5-10%",Suoerstore_sales[[#This Row],[Discount]]&lt;=0.2,"10-20%",TRUE,"20%+")</f>
        <v>0-5%</v>
      </c>
      <c r="W3276">
        <f>YEAR(Suoerstore_sales[[#This Row],[Order Date]])</f>
        <v>2017</v>
      </c>
      <c r="X3276" t="str">
        <f>"Q"&amp;ROUNDUP(MONTH(Suoerstore_sales[[#This Row],[Order Date]])/3,0)</f>
        <v>Q4</v>
      </c>
      <c r="Y3276">
        <f>MONTH(Suoerstore_sales[[#This Row],[Order Date]])</f>
        <v>11</v>
      </c>
    </row>
    <row r="3277" spans="1:25" x14ac:dyDescent="0.2">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t="str" cm="1">
        <f t="array" ref="V3277">_xlfn.IFS(Suoerstore_sales[[#This Row],[Discount]]&lt;=0.05,"0-5%",Suoerstore_sales[[#This Row],[Discount]]&lt;=0.1,"5-10%",Suoerstore_sales[[#This Row],[Discount]]&lt;=0.2,"10-20%",TRUE,"20%+")</f>
        <v>0-5%</v>
      </c>
      <c r="W3277">
        <f>YEAR(Suoerstore_sales[[#This Row],[Order Date]])</f>
        <v>2017</v>
      </c>
      <c r="X3277" t="str">
        <f>"Q"&amp;ROUNDUP(MONTH(Suoerstore_sales[[#This Row],[Order Date]])/3,0)</f>
        <v>Q4</v>
      </c>
      <c r="Y3277">
        <f>MONTH(Suoerstore_sales[[#This Row],[Order Date]])</f>
        <v>11</v>
      </c>
    </row>
    <row r="3278" spans="1:25" x14ac:dyDescent="0.2">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t="str" cm="1">
        <f t="array" ref="V3278">_xlfn.IFS(Suoerstore_sales[[#This Row],[Discount]]&lt;=0.05,"0-5%",Suoerstore_sales[[#This Row],[Discount]]&lt;=0.1,"5-10%",Suoerstore_sales[[#This Row],[Discount]]&lt;=0.2,"10-20%",TRUE,"20%+")</f>
        <v>0-5%</v>
      </c>
      <c r="W3278">
        <f>YEAR(Suoerstore_sales[[#This Row],[Order Date]])</f>
        <v>2014</v>
      </c>
      <c r="X3278" t="str">
        <f>"Q"&amp;ROUNDUP(MONTH(Suoerstore_sales[[#This Row],[Order Date]])/3,0)</f>
        <v>Q2</v>
      </c>
      <c r="Y3278">
        <f>MONTH(Suoerstore_sales[[#This Row],[Order Date]])</f>
        <v>4</v>
      </c>
    </row>
    <row r="3279" spans="1:25" x14ac:dyDescent="0.2">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t="str" cm="1">
        <f t="array" ref="V3279">_xlfn.IFS(Suoerstore_sales[[#This Row],[Discount]]&lt;=0.05,"0-5%",Suoerstore_sales[[#This Row],[Discount]]&lt;=0.1,"5-10%",Suoerstore_sales[[#This Row],[Discount]]&lt;=0.2,"10-20%",TRUE,"20%+")</f>
        <v>0-5%</v>
      </c>
      <c r="W3279">
        <f>YEAR(Suoerstore_sales[[#This Row],[Order Date]])</f>
        <v>2014</v>
      </c>
      <c r="X3279" t="str">
        <f>"Q"&amp;ROUNDUP(MONTH(Suoerstore_sales[[#This Row],[Order Date]])/3,0)</f>
        <v>Q2</v>
      </c>
      <c r="Y3279">
        <f>MONTH(Suoerstore_sales[[#This Row],[Order Date]])</f>
        <v>4</v>
      </c>
    </row>
    <row r="3280" spans="1:25" x14ac:dyDescent="0.2">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t="str" cm="1">
        <f t="array" ref="V3280">_xlfn.IFS(Suoerstore_sales[[#This Row],[Discount]]&lt;=0.05,"0-5%",Suoerstore_sales[[#This Row],[Discount]]&lt;=0.1,"5-10%",Suoerstore_sales[[#This Row],[Discount]]&lt;=0.2,"10-20%",TRUE,"20%+")</f>
        <v>0-5%</v>
      </c>
      <c r="W3280">
        <f>YEAR(Suoerstore_sales[[#This Row],[Order Date]])</f>
        <v>2014</v>
      </c>
      <c r="X3280" t="str">
        <f>"Q"&amp;ROUNDUP(MONTH(Suoerstore_sales[[#This Row],[Order Date]])/3,0)</f>
        <v>Q2</v>
      </c>
      <c r="Y3280">
        <f>MONTH(Suoerstore_sales[[#This Row],[Order Date]])</f>
        <v>4</v>
      </c>
    </row>
    <row r="3281" spans="1:25" x14ac:dyDescent="0.2">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t="str" cm="1">
        <f t="array" ref="V3281">_xlfn.IFS(Suoerstore_sales[[#This Row],[Discount]]&lt;=0.05,"0-5%",Suoerstore_sales[[#This Row],[Discount]]&lt;=0.1,"5-10%",Suoerstore_sales[[#This Row],[Discount]]&lt;=0.2,"10-20%",TRUE,"20%+")</f>
        <v>0-5%</v>
      </c>
      <c r="W3281">
        <f>YEAR(Suoerstore_sales[[#This Row],[Order Date]])</f>
        <v>2014</v>
      </c>
      <c r="X3281" t="str">
        <f>"Q"&amp;ROUNDUP(MONTH(Suoerstore_sales[[#This Row],[Order Date]])/3,0)</f>
        <v>Q2</v>
      </c>
      <c r="Y3281">
        <f>MONTH(Suoerstore_sales[[#This Row],[Order Date]])</f>
        <v>4</v>
      </c>
    </row>
    <row r="3282" spans="1:25" x14ac:dyDescent="0.2">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t="str" cm="1">
        <f t="array" ref="V3282">_xlfn.IFS(Suoerstore_sales[[#This Row],[Discount]]&lt;=0.05,"0-5%",Suoerstore_sales[[#This Row],[Discount]]&lt;=0.1,"5-10%",Suoerstore_sales[[#This Row],[Discount]]&lt;=0.2,"10-20%",TRUE,"20%+")</f>
        <v>0-5%</v>
      </c>
      <c r="W3282">
        <f>YEAR(Suoerstore_sales[[#This Row],[Order Date]])</f>
        <v>2014</v>
      </c>
      <c r="X3282" t="str">
        <f>"Q"&amp;ROUNDUP(MONTH(Suoerstore_sales[[#This Row],[Order Date]])/3,0)</f>
        <v>Q2</v>
      </c>
      <c r="Y3282">
        <f>MONTH(Suoerstore_sales[[#This Row],[Order Date]])</f>
        <v>4</v>
      </c>
    </row>
    <row r="3283" spans="1:25" x14ac:dyDescent="0.2">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t="str" cm="1">
        <f t="array" ref="V3283">_xlfn.IFS(Suoerstore_sales[[#This Row],[Discount]]&lt;=0.05,"0-5%",Suoerstore_sales[[#This Row],[Discount]]&lt;=0.1,"5-10%",Suoerstore_sales[[#This Row],[Discount]]&lt;=0.2,"10-20%",TRUE,"20%+")</f>
        <v>10-20%</v>
      </c>
      <c r="W3283">
        <f>YEAR(Suoerstore_sales[[#This Row],[Order Date]])</f>
        <v>2014</v>
      </c>
      <c r="X3283" t="str">
        <f>"Q"&amp;ROUNDUP(MONTH(Suoerstore_sales[[#This Row],[Order Date]])/3,0)</f>
        <v>Q3</v>
      </c>
      <c r="Y3283">
        <f>MONTH(Suoerstore_sales[[#This Row],[Order Date]])</f>
        <v>9</v>
      </c>
    </row>
    <row r="3284" spans="1:25" x14ac:dyDescent="0.2">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t="str" cm="1">
        <f t="array" ref="V3284">_xlfn.IFS(Suoerstore_sales[[#This Row],[Discount]]&lt;=0.05,"0-5%",Suoerstore_sales[[#This Row],[Discount]]&lt;=0.1,"5-10%",Suoerstore_sales[[#This Row],[Discount]]&lt;=0.2,"10-20%",TRUE,"20%+")</f>
        <v>10-20%</v>
      </c>
      <c r="W3284">
        <f>YEAR(Suoerstore_sales[[#This Row],[Order Date]])</f>
        <v>2014</v>
      </c>
      <c r="X3284" t="str">
        <f>"Q"&amp;ROUNDUP(MONTH(Suoerstore_sales[[#This Row],[Order Date]])/3,0)</f>
        <v>Q3</v>
      </c>
      <c r="Y3284">
        <f>MONTH(Suoerstore_sales[[#This Row],[Order Date]])</f>
        <v>9</v>
      </c>
    </row>
    <row r="3285" spans="1:25" x14ac:dyDescent="0.2">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t="str" cm="1">
        <f t="array" ref="V3285">_xlfn.IFS(Suoerstore_sales[[#This Row],[Discount]]&lt;=0.05,"0-5%",Suoerstore_sales[[#This Row],[Discount]]&lt;=0.1,"5-10%",Suoerstore_sales[[#This Row],[Discount]]&lt;=0.2,"10-20%",TRUE,"20%+")</f>
        <v>0-5%</v>
      </c>
      <c r="W3285">
        <f>YEAR(Suoerstore_sales[[#This Row],[Order Date]])</f>
        <v>2014</v>
      </c>
      <c r="X3285" t="str">
        <f>"Q"&amp;ROUNDUP(MONTH(Suoerstore_sales[[#This Row],[Order Date]])/3,0)</f>
        <v>Q3</v>
      </c>
      <c r="Y3285">
        <f>MONTH(Suoerstore_sales[[#This Row],[Order Date]])</f>
        <v>9</v>
      </c>
    </row>
    <row r="3286" spans="1:25" x14ac:dyDescent="0.2">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t="str" cm="1">
        <f t="array" ref="V3286">_xlfn.IFS(Suoerstore_sales[[#This Row],[Discount]]&lt;=0.05,"0-5%",Suoerstore_sales[[#This Row],[Discount]]&lt;=0.1,"5-10%",Suoerstore_sales[[#This Row],[Discount]]&lt;=0.2,"10-20%",TRUE,"20%+")</f>
        <v>20%+</v>
      </c>
      <c r="W3286">
        <f>YEAR(Suoerstore_sales[[#This Row],[Order Date]])</f>
        <v>2014</v>
      </c>
      <c r="X3286" t="str">
        <f>"Q"&amp;ROUNDUP(MONTH(Suoerstore_sales[[#This Row],[Order Date]])/3,0)</f>
        <v>Q3</v>
      </c>
      <c r="Y3286">
        <f>MONTH(Suoerstore_sales[[#This Row],[Order Date]])</f>
        <v>9</v>
      </c>
    </row>
    <row r="3287" spans="1:25" x14ac:dyDescent="0.2">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t="str" cm="1">
        <f t="array" ref="V3287">_xlfn.IFS(Suoerstore_sales[[#This Row],[Discount]]&lt;=0.05,"0-5%",Suoerstore_sales[[#This Row],[Discount]]&lt;=0.1,"5-10%",Suoerstore_sales[[#This Row],[Discount]]&lt;=0.2,"10-20%",TRUE,"20%+")</f>
        <v>0-5%</v>
      </c>
      <c r="W3287">
        <f>YEAR(Suoerstore_sales[[#This Row],[Order Date]])</f>
        <v>2017</v>
      </c>
      <c r="X3287" t="str">
        <f>"Q"&amp;ROUNDUP(MONTH(Suoerstore_sales[[#This Row],[Order Date]])/3,0)</f>
        <v>Q1</v>
      </c>
      <c r="Y3287">
        <f>MONTH(Suoerstore_sales[[#This Row],[Order Date]])</f>
        <v>2</v>
      </c>
    </row>
    <row r="3288" spans="1:25" x14ac:dyDescent="0.2">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t="str" cm="1">
        <f t="array" ref="V3288">_xlfn.IFS(Suoerstore_sales[[#This Row],[Discount]]&lt;=0.05,"0-5%",Suoerstore_sales[[#This Row],[Discount]]&lt;=0.1,"5-10%",Suoerstore_sales[[#This Row],[Discount]]&lt;=0.2,"10-20%",TRUE,"20%+")</f>
        <v>0-5%</v>
      </c>
      <c r="W3288">
        <f>YEAR(Suoerstore_sales[[#This Row],[Order Date]])</f>
        <v>2017</v>
      </c>
      <c r="X3288" t="str">
        <f>"Q"&amp;ROUNDUP(MONTH(Suoerstore_sales[[#This Row],[Order Date]])/3,0)</f>
        <v>Q1</v>
      </c>
      <c r="Y3288">
        <f>MONTH(Suoerstore_sales[[#This Row],[Order Date]])</f>
        <v>2</v>
      </c>
    </row>
    <row r="3289" spans="1:25" x14ac:dyDescent="0.2">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t="str" cm="1">
        <f t="array" ref="V3289">_xlfn.IFS(Suoerstore_sales[[#This Row],[Discount]]&lt;=0.05,"0-5%",Suoerstore_sales[[#This Row],[Discount]]&lt;=0.1,"5-10%",Suoerstore_sales[[#This Row],[Discount]]&lt;=0.2,"10-20%",TRUE,"20%+")</f>
        <v>10-20%</v>
      </c>
      <c r="W3289">
        <f>YEAR(Suoerstore_sales[[#This Row],[Order Date]])</f>
        <v>2015</v>
      </c>
      <c r="X3289" t="str">
        <f>"Q"&amp;ROUNDUP(MONTH(Suoerstore_sales[[#This Row],[Order Date]])/3,0)</f>
        <v>Q4</v>
      </c>
      <c r="Y3289">
        <f>MONTH(Suoerstore_sales[[#This Row],[Order Date]])</f>
        <v>12</v>
      </c>
    </row>
    <row r="3290" spans="1:25" x14ac:dyDescent="0.2">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t="str" cm="1">
        <f t="array" ref="V3290">_xlfn.IFS(Suoerstore_sales[[#This Row],[Discount]]&lt;=0.05,"0-5%",Suoerstore_sales[[#This Row],[Discount]]&lt;=0.1,"5-10%",Suoerstore_sales[[#This Row],[Discount]]&lt;=0.2,"10-20%",TRUE,"20%+")</f>
        <v>10-20%</v>
      </c>
      <c r="W3290">
        <f>YEAR(Suoerstore_sales[[#This Row],[Order Date]])</f>
        <v>2015</v>
      </c>
      <c r="X3290" t="str">
        <f>"Q"&amp;ROUNDUP(MONTH(Suoerstore_sales[[#This Row],[Order Date]])/3,0)</f>
        <v>Q4</v>
      </c>
      <c r="Y3290">
        <f>MONTH(Suoerstore_sales[[#This Row],[Order Date]])</f>
        <v>12</v>
      </c>
    </row>
    <row r="3291" spans="1:25" x14ac:dyDescent="0.2">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t="str" cm="1">
        <f t="array" ref="V3291">_xlfn.IFS(Suoerstore_sales[[#This Row],[Discount]]&lt;=0.05,"0-5%",Suoerstore_sales[[#This Row],[Discount]]&lt;=0.1,"5-10%",Suoerstore_sales[[#This Row],[Discount]]&lt;=0.2,"10-20%",TRUE,"20%+")</f>
        <v>0-5%</v>
      </c>
      <c r="W3291">
        <f>YEAR(Suoerstore_sales[[#This Row],[Order Date]])</f>
        <v>2015</v>
      </c>
      <c r="X3291" t="str">
        <f>"Q"&amp;ROUNDUP(MONTH(Suoerstore_sales[[#This Row],[Order Date]])/3,0)</f>
        <v>Q4</v>
      </c>
      <c r="Y3291">
        <f>MONTH(Suoerstore_sales[[#This Row],[Order Date]])</f>
        <v>12</v>
      </c>
    </row>
    <row r="3292" spans="1:25" x14ac:dyDescent="0.2">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t="str" cm="1">
        <f t="array" ref="V3292">_xlfn.IFS(Suoerstore_sales[[#This Row],[Discount]]&lt;=0.05,"0-5%",Suoerstore_sales[[#This Row],[Discount]]&lt;=0.1,"5-10%",Suoerstore_sales[[#This Row],[Discount]]&lt;=0.2,"10-20%",TRUE,"20%+")</f>
        <v>0-5%</v>
      </c>
      <c r="W3292">
        <f>YEAR(Suoerstore_sales[[#This Row],[Order Date]])</f>
        <v>2015</v>
      </c>
      <c r="X3292" t="str">
        <f>"Q"&amp;ROUNDUP(MONTH(Suoerstore_sales[[#This Row],[Order Date]])/3,0)</f>
        <v>Q4</v>
      </c>
      <c r="Y3292">
        <f>MONTH(Suoerstore_sales[[#This Row],[Order Date]])</f>
        <v>12</v>
      </c>
    </row>
    <row r="3293" spans="1:25" x14ac:dyDescent="0.2">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t="str" cm="1">
        <f t="array" ref="V3293">_xlfn.IFS(Suoerstore_sales[[#This Row],[Discount]]&lt;=0.05,"0-5%",Suoerstore_sales[[#This Row],[Discount]]&lt;=0.1,"5-10%",Suoerstore_sales[[#This Row],[Discount]]&lt;=0.2,"10-20%",TRUE,"20%+")</f>
        <v>0-5%</v>
      </c>
      <c r="W3293">
        <f>YEAR(Suoerstore_sales[[#This Row],[Order Date]])</f>
        <v>2016</v>
      </c>
      <c r="X3293" t="str">
        <f>"Q"&amp;ROUNDUP(MONTH(Suoerstore_sales[[#This Row],[Order Date]])/3,0)</f>
        <v>Q4</v>
      </c>
      <c r="Y3293">
        <f>MONTH(Suoerstore_sales[[#This Row],[Order Date]])</f>
        <v>10</v>
      </c>
    </row>
    <row r="3294" spans="1:25" x14ac:dyDescent="0.2">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t="str" cm="1">
        <f t="array" ref="V3294">_xlfn.IFS(Suoerstore_sales[[#This Row],[Discount]]&lt;=0.05,"0-5%",Suoerstore_sales[[#This Row],[Discount]]&lt;=0.1,"5-10%",Suoerstore_sales[[#This Row],[Discount]]&lt;=0.2,"10-20%",TRUE,"20%+")</f>
        <v>0-5%</v>
      </c>
      <c r="W3294">
        <f>YEAR(Suoerstore_sales[[#This Row],[Order Date]])</f>
        <v>2014</v>
      </c>
      <c r="X3294" t="str">
        <f>"Q"&amp;ROUNDUP(MONTH(Suoerstore_sales[[#This Row],[Order Date]])/3,0)</f>
        <v>Q4</v>
      </c>
      <c r="Y3294">
        <f>MONTH(Suoerstore_sales[[#This Row],[Order Date]])</f>
        <v>12</v>
      </c>
    </row>
    <row r="3295" spans="1:25" x14ac:dyDescent="0.2">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t="str" cm="1">
        <f t="array" ref="V3295">_xlfn.IFS(Suoerstore_sales[[#This Row],[Discount]]&lt;=0.05,"0-5%",Suoerstore_sales[[#This Row],[Discount]]&lt;=0.1,"5-10%",Suoerstore_sales[[#This Row],[Discount]]&lt;=0.2,"10-20%",TRUE,"20%+")</f>
        <v>0-5%</v>
      </c>
      <c r="W3295">
        <f>YEAR(Suoerstore_sales[[#This Row],[Order Date]])</f>
        <v>2014</v>
      </c>
      <c r="X3295" t="str">
        <f>"Q"&amp;ROUNDUP(MONTH(Suoerstore_sales[[#This Row],[Order Date]])/3,0)</f>
        <v>Q4</v>
      </c>
      <c r="Y3295">
        <f>MONTH(Suoerstore_sales[[#This Row],[Order Date]])</f>
        <v>12</v>
      </c>
    </row>
    <row r="3296" spans="1:25" x14ac:dyDescent="0.2">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t="str" cm="1">
        <f t="array" ref="V3296">_xlfn.IFS(Suoerstore_sales[[#This Row],[Discount]]&lt;=0.05,"0-5%",Suoerstore_sales[[#This Row],[Discount]]&lt;=0.1,"5-10%",Suoerstore_sales[[#This Row],[Discount]]&lt;=0.2,"10-20%",TRUE,"20%+")</f>
        <v>20%+</v>
      </c>
      <c r="W3296">
        <f>YEAR(Suoerstore_sales[[#This Row],[Order Date]])</f>
        <v>2014</v>
      </c>
      <c r="X3296" t="str">
        <f>"Q"&amp;ROUNDUP(MONTH(Suoerstore_sales[[#This Row],[Order Date]])/3,0)</f>
        <v>Q3</v>
      </c>
      <c r="Y3296">
        <f>MONTH(Suoerstore_sales[[#This Row],[Order Date]])</f>
        <v>8</v>
      </c>
    </row>
    <row r="3297" spans="1:25" x14ac:dyDescent="0.2">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t="str" cm="1">
        <f t="array" ref="V3297">_xlfn.IFS(Suoerstore_sales[[#This Row],[Discount]]&lt;=0.05,"0-5%",Suoerstore_sales[[#This Row],[Discount]]&lt;=0.1,"5-10%",Suoerstore_sales[[#This Row],[Discount]]&lt;=0.2,"10-20%",TRUE,"20%+")</f>
        <v>0-5%</v>
      </c>
      <c r="W3297">
        <f>YEAR(Suoerstore_sales[[#This Row],[Order Date]])</f>
        <v>2017</v>
      </c>
      <c r="X3297" t="str">
        <f>"Q"&amp;ROUNDUP(MONTH(Suoerstore_sales[[#This Row],[Order Date]])/3,0)</f>
        <v>Q4</v>
      </c>
      <c r="Y3297">
        <f>MONTH(Suoerstore_sales[[#This Row],[Order Date]])</f>
        <v>10</v>
      </c>
    </row>
    <row r="3298" spans="1:25" x14ac:dyDescent="0.2">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t="str" cm="1">
        <f t="array" ref="V3298">_xlfn.IFS(Suoerstore_sales[[#This Row],[Discount]]&lt;=0.05,"0-5%",Suoerstore_sales[[#This Row],[Discount]]&lt;=0.1,"5-10%",Suoerstore_sales[[#This Row],[Discount]]&lt;=0.2,"10-20%",TRUE,"20%+")</f>
        <v>20%+</v>
      </c>
      <c r="W3298">
        <f>YEAR(Suoerstore_sales[[#This Row],[Order Date]])</f>
        <v>2015</v>
      </c>
      <c r="X3298" t="str">
        <f>"Q"&amp;ROUNDUP(MONTH(Suoerstore_sales[[#This Row],[Order Date]])/3,0)</f>
        <v>Q2</v>
      </c>
      <c r="Y3298">
        <f>MONTH(Suoerstore_sales[[#This Row],[Order Date]])</f>
        <v>5</v>
      </c>
    </row>
    <row r="3299" spans="1:25" x14ac:dyDescent="0.2">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t="str" cm="1">
        <f t="array" ref="V3299">_xlfn.IFS(Suoerstore_sales[[#This Row],[Discount]]&lt;=0.05,"0-5%",Suoerstore_sales[[#This Row],[Discount]]&lt;=0.1,"5-10%",Suoerstore_sales[[#This Row],[Discount]]&lt;=0.2,"10-20%",TRUE,"20%+")</f>
        <v>10-20%</v>
      </c>
      <c r="W3299">
        <f>YEAR(Suoerstore_sales[[#This Row],[Order Date]])</f>
        <v>2015</v>
      </c>
      <c r="X3299" t="str">
        <f>"Q"&amp;ROUNDUP(MONTH(Suoerstore_sales[[#This Row],[Order Date]])/3,0)</f>
        <v>Q2</v>
      </c>
      <c r="Y3299">
        <f>MONTH(Suoerstore_sales[[#This Row],[Order Date]])</f>
        <v>5</v>
      </c>
    </row>
    <row r="3300" spans="1:25" x14ac:dyDescent="0.2">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t="str" cm="1">
        <f t="array" ref="V3300">_xlfn.IFS(Suoerstore_sales[[#This Row],[Discount]]&lt;=0.05,"0-5%",Suoerstore_sales[[#This Row],[Discount]]&lt;=0.1,"5-10%",Suoerstore_sales[[#This Row],[Discount]]&lt;=0.2,"10-20%",TRUE,"20%+")</f>
        <v>10-20%</v>
      </c>
      <c r="W3300">
        <f>YEAR(Suoerstore_sales[[#This Row],[Order Date]])</f>
        <v>2017</v>
      </c>
      <c r="X3300" t="str">
        <f>"Q"&amp;ROUNDUP(MONTH(Suoerstore_sales[[#This Row],[Order Date]])/3,0)</f>
        <v>Q4</v>
      </c>
      <c r="Y3300">
        <f>MONTH(Suoerstore_sales[[#This Row],[Order Date]])</f>
        <v>11</v>
      </c>
    </row>
    <row r="3301" spans="1:25" x14ac:dyDescent="0.2">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t="str" cm="1">
        <f t="array" ref="V3301">_xlfn.IFS(Suoerstore_sales[[#This Row],[Discount]]&lt;=0.05,"0-5%",Suoerstore_sales[[#This Row],[Discount]]&lt;=0.1,"5-10%",Suoerstore_sales[[#This Row],[Discount]]&lt;=0.2,"10-20%",TRUE,"20%+")</f>
        <v>20%+</v>
      </c>
      <c r="W3301">
        <f>YEAR(Suoerstore_sales[[#This Row],[Order Date]])</f>
        <v>2014</v>
      </c>
      <c r="X3301" t="str">
        <f>"Q"&amp;ROUNDUP(MONTH(Suoerstore_sales[[#This Row],[Order Date]])/3,0)</f>
        <v>Q4</v>
      </c>
      <c r="Y3301">
        <f>MONTH(Suoerstore_sales[[#This Row],[Order Date]])</f>
        <v>11</v>
      </c>
    </row>
    <row r="3302" spans="1:25" x14ac:dyDescent="0.2">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t="str" cm="1">
        <f t="array" ref="V3302">_xlfn.IFS(Suoerstore_sales[[#This Row],[Discount]]&lt;=0.05,"0-5%",Suoerstore_sales[[#This Row],[Discount]]&lt;=0.1,"5-10%",Suoerstore_sales[[#This Row],[Discount]]&lt;=0.2,"10-20%",TRUE,"20%+")</f>
        <v>10-20%</v>
      </c>
      <c r="W3302">
        <f>YEAR(Suoerstore_sales[[#This Row],[Order Date]])</f>
        <v>2014</v>
      </c>
      <c r="X3302" t="str">
        <f>"Q"&amp;ROUNDUP(MONTH(Suoerstore_sales[[#This Row],[Order Date]])/3,0)</f>
        <v>Q4</v>
      </c>
      <c r="Y3302">
        <f>MONTH(Suoerstore_sales[[#This Row],[Order Date]])</f>
        <v>11</v>
      </c>
    </row>
    <row r="3303" spans="1:25" x14ac:dyDescent="0.2">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t="str" cm="1">
        <f t="array" ref="V3303">_xlfn.IFS(Suoerstore_sales[[#This Row],[Discount]]&lt;=0.05,"0-5%",Suoerstore_sales[[#This Row],[Discount]]&lt;=0.1,"5-10%",Suoerstore_sales[[#This Row],[Discount]]&lt;=0.2,"10-20%",TRUE,"20%+")</f>
        <v>20%+</v>
      </c>
      <c r="W3303">
        <f>YEAR(Suoerstore_sales[[#This Row],[Order Date]])</f>
        <v>2014</v>
      </c>
      <c r="X3303" t="str">
        <f>"Q"&amp;ROUNDUP(MONTH(Suoerstore_sales[[#This Row],[Order Date]])/3,0)</f>
        <v>Q4</v>
      </c>
      <c r="Y3303">
        <f>MONTH(Suoerstore_sales[[#This Row],[Order Date]])</f>
        <v>11</v>
      </c>
    </row>
    <row r="3304" spans="1:25" x14ac:dyDescent="0.2">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t="str" cm="1">
        <f t="array" ref="V3304">_xlfn.IFS(Suoerstore_sales[[#This Row],[Discount]]&lt;=0.05,"0-5%",Suoerstore_sales[[#This Row],[Discount]]&lt;=0.1,"5-10%",Suoerstore_sales[[#This Row],[Discount]]&lt;=0.2,"10-20%",TRUE,"20%+")</f>
        <v>10-20%</v>
      </c>
      <c r="W3304">
        <f>YEAR(Suoerstore_sales[[#This Row],[Order Date]])</f>
        <v>2014</v>
      </c>
      <c r="X3304" t="str">
        <f>"Q"&amp;ROUNDUP(MONTH(Suoerstore_sales[[#This Row],[Order Date]])/3,0)</f>
        <v>Q4</v>
      </c>
      <c r="Y3304">
        <f>MONTH(Suoerstore_sales[[#This Row],[Order Date]])</f>
        <v>11</v>
      </c>
    </row>
    <row r="3305" spans="1:25" x14ac:dyDescent="0.2">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t="str" cm="1">
        <f t="array" ref="V3305">_xlfn.IFS(Suoerstore_sales[[#This Row],[Discount]]&lt;=0.05,"0-5%",Suoerstore_sales[[#This Row],[Discount]]&lt;=0.1,"5-10%",Suoerstore_sales[[#This Row],[Discount]]&lt;=0.2,"10-20%",TRUE,"20%+")</f>
        <v>20%+</v>
      </c>
      <c r="W3305">
        <f>YEAR(Suoerstore_sales[[#This Row],[Order Date]])</f>
        <v>2014</v>
      </c>
      <c r="X3305" t="str">
        <f>"Q"&amp;ROUNDUP(MONTH(Suoerstore_sales[[#This Row],[Order Date]])/3,0)</f>
        <v>Q4</v>
      </c>
      <c r="Y3305">
        <f>MONTH(Suoerstore_sales[[#This Row],[Order Date]])</f>
        <v>11</v>
      </c>
    </row>
    <row r="3306" spans="1:25" x14ac:dyDescent="0.2">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t="str" cm="1">
        <f t="array" ref="V3306">_xlfn.IFS(Suoerstore_sales[[#This Row],[Discount]]&lt;=0.05,"0-5%",Suoerstore_sales[[#This Row],[Discount]]&lt;=0.1,"5-10%",Suoerstore_sales[[#This Row],[Discount]]&lt;=0.2,"10-20%",TRUE,"20%+")</f>
        <v>10-20%</v>
      </c>
      <c r="W3306">
        <f>YEAR(Suoerstore_sales[[#This Row],[Order Date]])</f>
        <v>2014</v>
      </c>
      <c r="X3306" t="str">
        <f>"Q"&amp;ROUNDUP(MONTH(Suoerstore_sales[[#This Row],[Order Date]])/3,0)</f>
        <v>Q4</v>
      </c>
      <c r="Y3306">
        <f>MONTH(Suoerstore_sales[[#This Row],[Order Date]])</f>
        <v>12</v>
      </c>
    </row>
    <row r="3307" spans="1:25" x14ac:dyDescent="0.2">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t="str" cm="1">
        <f t="array" ref="V3307">_xlfn.IFS(Suoerstore_sales[[#This Row],[Discount]]&lt;=0.05,"0-5%",Suoerstore_sales[[#This Row],[Discount]]&lt;=0.1,"5-10%",Suoerstore_sales[[#This Row],[Discount]]&lt;=0.2,"10-20%",TRUE,"20%+")</f>
        <v>10-20%</v>
      </c>
      <c r="W3307">
        <f>YEAR(Suoerstore_sales[[#This Row],[Order Date]])</f>
        <v>2014</v>
      </c>
      <c r="X3307" t="str">
        <f>"Q"&amp;ROUNDUP(MONTH(Suoerstore_sales[[#This Row],[Order Date]])/3,0)</f>
        <v>Q4</v>
      </c>
      <c r="Y3307">
        <f>MONTH(Suoerstore_sales[[#This Row],[Order Date]])</f>
        <v>12</v>
      </c>
    </row>
    <row r="3308" spans="1:25" x14ac:dyDescent="0.2">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t="str" cm="1">
        <f t="array" ref="V3308">_xlfn.IFS(Suoerstore_sales[[#This Row],[Discount]]&lt;=0.05,"0-5%",Suoerstore_sales[[#This Row],[Discount]]&lt;=0.1,"5-10%",Suoerstore_sales[[#This Row],[Discount]]&lt;=0.2,"10-20%",TRUE,"20%+")</f>
        <v>10-20%</v>
      </c>
      <c r="W3308">
        <f>YEAR(Suoerstore_sales[[#This Row],[Order Date]])</f>
        <v>2014</v>
      </c>
      <c r="X3308" t="str">
        <f>"Q"&amp;ROUNDUP(MONTH(Suoerstore_sales[[#This Row],[Order Date]])/3,0)</f>
        <v>Q4</v>
      </c>
      <c r="Y3308">
        <f>MONTH(Suoerstore_sales[[#This Row],[Order Date]])</f>
        <v>12</v>
      </c>
    </row>
    <row r="3309" spans="1:25" x14ac:dyDescent="0.2">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t="str" cm="1">
        <f t="array" ref="V3309">_xlfn.IFS(Suoerstore_sales[[#This Row],[Discount]]&lt;=0.05,"0-5%",Suoerstore_sales[[#This Row],[Discount]]&lt;=0.1,"5-10%",Suoerstore_sales[[#This Row],[Discount]]&lt;=0.2,"10-20%",TRUE,"20%+")</f>
        <v>20%+</v>
      </c>
      <c r="W3309">
        <f>YEAR(Suoerstore_sales[[#This Row],[Order Date]])</f>
        <v>2014</v>
      </c>
      <c r="X3309" t="str">
        <f>"Q"&amp;ROUNDUP(MONTH(Suoerstore_sales[[#This Row],[Order Date]])/3,0)</f>
        <v>Q4</v>
      </c>
      <c r="Y3309">
        <f>MONTH(Suoerstore_sales[[#This Row],[Order Date]])</f>
        <v>12</v>
      </c>
    </row>
    <row r="3310" spans="1:25" x14ac:dyDescent="0.2">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t="str" cm="1">
        <f t="array" ref="V3310">_xlfn.IFS(Suoerstore_sales[[#This Row],[Discount]]&lt;=0.05,"0-5%",Suoerstore_sales[[#This Row],[Discount]]&lt;=0.1,"5-10%",Suoerstore_sales[[#This Row],[Discount]]&lt;=0.2,"10-20%",TRUE,"20%+")</f>
        <v>10-20%</v>
      </c>
      <c r="W3310">
        <f>YEAR(Suoerstore_sales[[#This Row],[Order Date]])</f>
        <v>2014</v>
      </c>
      <c r="X3310" t="str">
        <f>"Q"&amp;ROUNDUP(MONTH(Suoerstore_sales[[#This Row],[Order Date]])/3,0)</f>
        <v>Q4</v>
      </c>
      <c r="Y3310">
        <f>MONTH(Suoerstore_sales[[#This Row],[Order Date]])</f>
        <v>12</v>
      </c>
    </row>
    <row r="3311" spans="1:25" x14ac:dyDescent="0.2">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t="str" cm="1">
        <f t="array" ref="V3311">_xlfn.IFS(Suoerstore_sales[[#This Row],[Discount]]&lt;=0.05,"0-5%",Suoerstore_sales[[#This Row],[Discount]]&lt;=0.1,"5-10%",Suoerstore_sales[[#This Row],[Discount]]&lt;=0.2,"10-20%",TRUE,"20%+")</f>
        <v>10-20%</v>
      </c>
      <c r="W3311">
        <f>YEAR(Suoerstore_sales[[#This Row],[Order Date]])</f>
        <v>2015</v>
      </c>
      <c r="X3311" t="str">
        <f>"Q"&amp;ROUNDUP(MONTH(Suoerstore_sales[[#This Row],[Order Date]])/3,0)</f>
        <v>Q4</v>
      </c>
      <c r="Y3311">
        <f>MONTH(Suoerstore_sales[[#This Row],[Order Date]])</f>
        <v>11</v>
      </c>
    </row>
    <row r="3312" spans="1:25" x14ac:dyDescent="0.2">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t="str" cm="1">
        <f t="array" ref="V3312">_xlfn.IFS(Suoerstore_sales[[#This Row],[Discount]]&lt;=0.05,"0-5%",Suoerstore_sales[[#This Row],[Discount]]&lt;=0.1,"5-10%",Suoerstore_sales[[#This Row],[Discount]]&lt;=0.2,"10-20%",TRUE,"20%+")</f>
        <v>10-20%</v>
      </c>
      <c r="W3312">
        <f>YEAR(Suoerstore_sales[[#This Row],[Order Date]])</f>
        <v>2016</v>
      </c>
      <c r="X3312" t="str">
        <f>"Q"&amp;ROUNDUP(MONTH(Suoerstore_sales[[#This Row],[Order Date]])/3,0)</f>
        <v>Q3</v>
      </c>
      <c r="Y3312">
        <f>MONTH(Suoerstore_sales[[#This Row],[Order Date]])</f>
        <v>9</v>
      </c>
    </row>
    <row r="3313" spans="1:25" x14ac:dyDescent="0.2">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t="str" cm="1">
        <f t="array" ref="V3313">_xlfn.IFS(Suoerstore_sales[[#This Row],[Discount]]&lt;=0.05,"0-5%",Suoerstore_sales[[#This Row],[Discount]]&lt;=0.1,"5-10%",Suoerstore_sales[[#This Row],[Discount]]&lt;=0.2,"10-20%",TRUE,"20%+")</f>
        <v>0-5%</v>
      </c>
      <c r="W3313">
        <f>YEAR(Suoerstore_sales[[#This Row],[Order Date]])</f>
        <v>2016</v>
      </c>
      <c r="X3313" t="str">
        <f>"Q"&amp;ROUNDUP(MONTH(Suoerstore_sales[[#This Row],[Order Date]])/3,0)</f>
        <v>Q1</v>
      </c>
      <c r="Y3313">
        <f>MONTH(Suoerstore_sales[[#This Row],[Order Date]])</f>
        <v>3</v>
      </c>
    </row>
    <row r="3314" spans="1:25" x14ac:dyDescent="0.2">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t="str" cm="1">
        <f t="array" ref="V3314">_xlfn.IFS(Suoerstore_sales[[#This Row],[Discount]]&lt;=0.05,"0-5%",Suoerstore_sales[[#This Row],[Discount]]&lt;=0.1,"5-10%",Suoerstore_sales[[#This Row],[Discount]]&lt;=0.2,"10-20%",TRUE,"20%+")</f>
        <v>10-20%</v>
      </c>
      <c r="W3314">
        <f>YEAR(Suoerstore_sales[[#This Row],[Order Date]])</f>
        <v>2014</v>
      </c>
      <c r="X3314" t="str">
        <f>"Q"&amp;ROUNDUP(MONTH(Suoerstore_sales[[#This Row],[Order Date]])/3,0)</f>
        <v>Q3</v>
      </c>
      <c r="Y3314">
        <f>MONTH(Suoerstore_sales[[#This Row],[Order Date]])</f>
        <v>9</v>
      </c>
    </row>
    <row r="3315" spans="1:25" x14ac:dyDescent="0.2">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t="str" cm="1">
        <f t="array" ref="V3315">_xlfn.IFS(Suoerstore_sales[[#This Row],[Discount]]&lt;=0.05,"0-5%",Suoerstore_sales[[#This Row],[Discount]]&lt;=0.1,"5-10%",Suoerstore_sales[[#This Row],[Discount]]&lt;=0.2,"10-20%",TRUE,"20%+")</f>
        <v>0-5%</v>
      </c>
      <c r="W3315">
        <f>YEAR(Suoerstore_sales[[#This Row],[Order Date]])</f>
        <v>2014</v>
      </c>
      <c r="X3315" t="str">
        <f>"Q"&amp;ROUNDUP(MONTH(Suoerstore_sales[[#This Row],[Order Date]])/3,0)</f>
        <v>Q3</v>
      </c>
      <c r="Y3315">
        <f>MONTH(Suoerstore_sales[[#This Row],[Order Date]])</f>
        <v>9</v>
      </c>
    </row>
    <row r="3316" spans="1:25" x14ac:dyDescent="0.2">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t="str" cm="1">
        <f t="array" ref="V3316">_xlfn.IFS(Suoerstore_sales[[#This Row],[Discount]]&lt;=0.05,"0-5%",Suoerstore_sales[[#This Row],[Discount]]&lt;=0.1,"5-10%",Suoerstore_sales[[#This Row],[Discount]]&lt;=0.2,"10-20%",TRUE,"20%+")</f>
        <v>5-10%</v>
      </c>
      <c r="W3316">
        <f>YEAR(Suoerstore_sales[[#This Row],[Order Date]])</f>
        <v>2017</v>
      </c>
      <c r="X3316" t="str">
        <f>"Q"&amp;ROUNDUP(MONTH(Suoerstore_sales[[#This Row],[Order Date]])/3,0)</f>
        <v>Q4</v>
      </c>
      <c r="Y3316">
        <f>MONTH(Suoerstore_sales[[#This Row],[Order Date]])</f>
        <v>12</v>
      </c>
    </row>
    <row r="3317" spans="1:25" x14ac:dyDescent="0.2">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t="str" cm="1">
        <f t="array" ref="V3317">_xlfn.IFS(Suoerstore_sales[[#This Row],[Discount]]&lt;=0.05,"0-5%",Suoerstore_sales[[#This Row],[Discount]]&lt;=0.1,"5-10%",Suoerstore_sales[[#This Row],[Discount]]&lt;=0.2,"10-20%",TRUE,"20%+")</f>
        <v>10-20%</v>
      </c>
      <c r="W3317">
        <f>YEAR(Suoerstore_sales[[#This Row],[Order Date]])</f>
        <v>2017</v>
      </c>
      <c r="X3317" t="str">
        <f>"Q"&amp;ROUNDUP(MONTH(Suoerstore_sales[[#This Row],[Order Date]])/3,0)</f>
        <v>Q4</v>
      </c>
      <c r="Y3317">
        <f>MONTH(Suoerstore_sales[[#This Row],[Order Date]])</f>
        <v>12</v>
      </c>
    </row>
    <row r="3318" spans="1:25" x14ac:dyDescent="0.2">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t="str" cm="1">
        <f t="array" ref="V3318">_xlfn.IFS(Suoerstore_sales[[#This Row],[Discount]]&lt;=0.05,"0-5%",Suoerstore_sales[[#This Row],[Discount]]&lt;=0.1,"5-10%",Suoerstore_sales[[#This Row],[Discount]]&lt;=0.2,"10-20%",TRUE,"20%+")</f>
        <v>20%+</v>
      </c>
      <c r="W3318">
        <f>YEAR(Suoerstore_sales[[#This Row],[Order Date]])</f>
        <v>2017</v>
      </c>
      <c r="X3318" t="str">
        <f>"Q"&amp;ROUNDUP(MONTH(Suoerstore_sales[[#This Row],[Order Date]])/3,0)</f>
        <v>Q4</v>
      </c>
      <c r="Y3318">
        <f>MONTH(Suoerstore_sales[[#This Row],[Order Date]])</f>
        <v>11</v>
      </c>
    </row>
    <row r="3319" spans="1:25" x14ac:dyDescent="0.2">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t="str" cm="1">
        <f t="array" ref="V3319">_xlfn.IFS(Suoerstore_sales[[#This Row],[Discount]]&lt;=0.05,"0-5%",Suoerstore_sales[[#This Row],[Discount]]&lt;=0.1,"5-10%",Suoerstore_sales[[#This Row],[Discount]]&lt;=0.2,"10-20%",TRUE,"20%+")</f>
        <v>0-5%</v>
      </c>
      <c r="W3319">
        <f>YEAR(Suoerstore_sales[[#This Row],[Order Date]])</f>
        <v>2015</v>
      </c>
      <c r="X3319" t="str">
        <f>"Q"&amp;ROUNDUP(MONTH(Suoerstore_sales[[#This Row],[Order Date]])/3,0)</f>
        <v>Q3</v>
      </c>
      <c r="Y3319">
        <f>MONTH(Suoerstore_sales[[#This Row],[Order Date]])</f>
        <v>9</v>
      </c>
    </row>
    <row r="3320" spans="1:25" x14ac:dyDescent="0.2">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t="str" cm="1">
        <f t="array" ref="V3320">_xlfn.IFS(Suoerstore_sales[[#This Row],[Discount]]&lt;=0.05,"0-5%",Suoerstore_sales[[#This Row],[Discount]]&lt;=0.1,"5-10%",Suoerstore_sales[[#This Row],[Discount]]&lt;=0.2,"10-20%",TRUE,"20%+")</f>
        <v>0-5%</v>
      </c>
      <c r="W3320">
        <f>YEAR(Suoerstore_sales[[#This Row],[Order Date]])</f>
        <v>2015</v>
      </c>
      <c r="X3320" t="str">
        <f>"Q"&amp;ROUNDUP(MONTH(Suoerstore_sales[[#This Row],[Order Date]])/3,0)</f>
        <v>Q3</v>
      </c>
      <c r="Y3320">
        <f>MONTH(Suoerstore_sales[[#This Row],[Order Date]])</f>
        <v>9</v>
      </c>
    </row>
    <row r="3321" spans="1:25" x14ac:dyDescent="0.2">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t="str" cm="1">
        <f t="array" ref="V3321">_xlfn.IFS(Suoerstore_sales[[#This Row],[Discount]]&lt;=0.05,"0-5%",Suoerstore_sales[[#This Row],[Discount]]&lt;=0.1,"5-10%",Suoerstore_sales[[#This Row],[Discount]]&lt;=0.2,"10-20%",TRUE,"20%+")</f>
        <v>10-20%</v>
      </c>
      <c r="W3321">
        <f>YEAR(Suoerstore_sales[[#This Row],[Order Date]])</f>
        <v>2014</v>
      </c>
      <c r="X3321" t="str">
        <f>"Q"&amp;ROUNDUP(MONTH(Suoerstore_sales[[#This Row],[Order Date]])/3,0)</f>
        <v>Q4</v>
      </c>
      <c r="Y3321">
        <f>MONTH(Suoerstore_sales[[#This Row],[Order Date]])</f>
        <v>12</v>
      </c>
    </row>
    <row r="3322" spans="1:25" x14ac:dyDescent="0.2">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t="str" cm="1">
        <f t="array" ref="V3322">_xlfn.IFS(Suoerstore_sales[[#This Row],[Discount]]&lt;=0.05,"0-5%",Suoerstore_sales[[#This Row],[Discount]]&lt;=0.1,"5-10%",Suoerstore_sales[[#This Row],[Discount]]&lt;=0.2,"10-20%",TRUE,"20%+")</f>
        <v>10-20%</v>
      </c>
      <c r="W3322">
        <f>YEAR(Suoerstore_sales[[#This Row],[Order Date]])</f>
        <v>2014</v>
      </c>
      <c r="X3322" t="str">
        <f>"Q"&amp;ROUNDUP(MONTH(Suoerstore_sales[[#This Row],[Order Date]])/3,0)</f>
        <v>Q4</v>
      </c>
      <c r="Y3322">
        <f>MONTH(Suoerstore_sales[[#This Row],[Order Date]])</f>
        <v>12</v>
      </c>
    </row>
    <row r="3323" spans="1:25" x14ac:dyDescent="0.2">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t="str" cm="1">
        <f t="array" ref="V3323">_xlfn.IFS(Suoerstore_sales[[#This Row],[Discount]]&lt;=0.05,"0-5%",Suoerstore_sales[[#This Row],[Discount]]&lt;=0.1,"5-10%",Suoerstore_sales[[#This Row],[Discount]]&lt;=0.2,"10-20%",TRUE,"20%+")</f>
        <v>10-20%</v>
      </c>
      <c r="W3323">
        <f>YEAR(Suoerstore_sales[[#This Row],[Order Date]])</f>
        <v>2014</v>
      </c>
      <c r="X3323" t="str">
        <f>"Q"&amp;ROUNDUP(MONTH(Suoerstore_sales[[#This Row],[Order Date]])/3,0)</f>
        <v>Q4</v>
      </c>
      <c r="Y3323">
        <f>MONTH(Suoerstore_sales[[#This Row],[Order Date]])</f>
        <v>12</v>
      </c>
    </row>
    <row r="3324" spans="1:25" x14ac:dyDescent="0.2">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t="str" cm="1">
        <f t="array" ref="V3324">_xlfn.IFS(Suoerstore_sales[[#This Row],[Discount]]&lt;=0.05,"0-5%",Suoerstore_sales[[#This Row],[Discount]]&lt;=0.1,"5-10%",Suoerstore_sales[[#This Row],[Discount]]&lt;=0.2,"10-20%",TRUE,"20%+")</f>
        <v>0-5%</v>
      </c>
      <c r="W3324">
        <f>YEAR(Suoerstore_sales[[#This Row],[Order Date]])</f>
        <v>2015</v>
      </c>
      <c r="X3324" t="str">
        <f>"Q"&amp;ROUNDUP(MONTH(Suoerstore_sales[[#This Row],[Order Date]])/3,0)</f>
        <v>Q3</v>
      </c>
      <c r="Y3324">
        <f>MONTH(Suoerstore_sales[[#This Row],[Order Date]])</f>
        <v>7</v>
      </c>
    </row>
    <row r="3325" spans="1:25" x14ac:dyDescent="0.2">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t="str" cm="1">
        <f t="array" ref="V3325">_xlfn.IFS(Suoerstore_sales[[#This Row],[Discount]]&lt;=0.05,"0-5%",Suoerstore_sales[[#This Row],[Discount]]&lt;=0.1,"5-10%",Suoerstore_sales[[#This Row],[Discount]]&lt;=0.2,"10-20%",TRUE,"20%+")</f>
        <v>0-5%</v>
      </c>
      <c r="W3325">
        <f>YEAR(Suoerstore_sales[[#This Row],[Order Date]])</f>
        <v>2015</v>
      </c>
      <c r="X3325" t="str">
        <f>"Q"&amp;ROUNDUP(MONTH(Suoerstore_sales[[#This Row],[Order Date]])/3,0)</f>
        <v>Q3</v>
      </c>
      <c r="Y3325">
        <f>MONTH(Suoerstore_sales[[#This Row],[Order Date]])</f>
        <v>7</v>
      </c>
    </row>
    <row r="3326" spans="1:25" x14ac:dyDescent="0.2">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t="str" cm="1">
        <f t="array" ref="V3326">_xlfn.IFS(Suoerstore_sales[[#This Row],[Discount]]&lt;=0.05,"0-5%",Suoerstore_sales[[#This Row],[Discount]]&lt;=0.1,"5-10%",Suoerstore_sales[[#This Row],[Discount]]&lt;=0.2,"10-20%",TRUE,"20%+")</f>
        <v>20%+</v>
      </c>
      <c r="W3326">
        <f>YEAR(Suoerstore_sales[[#This Row],[Order Date]])</f>
        <v>2014</v>
      </c>
      <c r="X3326" t="str">
        <f>"Q"&amp;ROUNDUP(MONTH(Suoerstore_sales[[#This Row],[Order Date]])/3,0)</f>
        <v>Q4</v>
      </c>
      <c r="Y3326">
        <f>MONTH(Suoerstore_sales[[#This Row],[Order Date]])</f>
        <v>11</v>
      </c>
    </row>
    <row r="3327" spans="1:25" x14ac:dyDescent="0.2">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t="str" cm="1">
        <f t="array" ref="V3327">_xlfn.IFS(Suoerstore_sales[[#This Row],[Discount]]&lt;=0.05,"0-5%",Suoerstore_sales[[#This Row],[Discount]]&lt;=0.1,"5-10%",Suoerstore_sales[[#This Row],[Discount]]&lt;=0.2,"10-20%",TRUE,"20%+")</f>
        <v>20%+</v>
      </c>
      <c r="W3327">
        <f>YEAR(Suoerstore_sales[[#This Row],[Order Date]])</f>
        <v>2014</v>
      </c>
      <c r="X3327" t="str">
        <f>"Q"&amp;ROUNDUP(MONTH(Suoerstore_sales[[#This Row],[Order Date]])/3,0)</f>
        <v>Q4</v>
      </c>
      <c r="Y3327">
        <f>MONTH(Suoerstore_sales[[#This Row],[Order Date]])</f>
        <v>11</v>
      </c>
    </row>
    <row r="3328" spans="1:25" x14ac:dyDescent="0.2">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t="str" cm="1">
        <f t="array" ref="V3328">_xlfn.IFS(Suoerstore_sales[[#This Row],[Discount]]&lt;=0.05,"0-5%",Suoerstore_sales[[#This Row],[Discount]]&lt;=0.1,"5-10%",Suoerstore_sales[[#This Row],[Discount]]&lt;=0.2,"10-20%",TRUE,"20%+")</f>
        <v>10-20%</v>
      </c>
      <c r="W3328">
        <f>YEAR(Suoerstore_sales[[#This Row],[Order Date]])</f>
        <v>2014</v>
      </c>
      <c r="X3328" t="str">
        <f>"Q"&amp;ROUNDUP(MONTH(Suoerstore_sales[[#This Row],[Order Date]])/3,0)</f>
        <v>Q4</v>
      </c>
      <c r="Y3328">
        <f>MONTH(Suoerstore_sales[[#This Row],[Order Date]])</f>
        <v>11</v>
      </c>
    </row>
    <row r="3329" spans="1:25" x14ac:dyDescent="0.2">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t="str" cm="1">
        <f t="array" ref="V3329">_xlfn.IFS(Suoerstore_sales[[#This Row],[Discount]]&lt;=0.05,"0-5%",Suoerstore_sales[[#This Row],[Discount]]&lt;=0.1,"5-10%",Suoerstore_sales[[#This Row],[Discount]]&lt;=0.2,"10-20%",TRUE,"20%+")</f>
        <v>10-20%</v>
      </c>
      <c r="W3329">
        <f>YEAR(Suoerstore_sales[[#This Row],[Order Date]])</f>
        <v>2014</v>
      </c>
      <c r="X3329" t="str">
        <f>"Q"&amp;ROUNDUP(MONTH(Suoerstore_sales[[#This Row],[Order Date]])/3,0)</f>
        <v>Q4</v>
      </c>
      <c r="Y3329">
        <f>MONTH(Suoerstore_sales[[#This Row],[Order Date]])</f>
        <v>11</v>
      </c>
    </row>
    <row r="3330" spans="1:25" x14ac:dyDescent="0.2">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t="str" cm="1">
        <f t="array" ref="V3330">_xlfn.IFS(Suoerstore_sales[[#This Row],[Discount]]&lt;=0.05,"0-5%",Suoerstore_sales[[#This Row],[Discount]]&lt;=0.1,"5-10%",Suoerstore_sales[[#This Row],[Discount]]&lt;=0.2,"10-20%",TRUE,"20%+")</f>
        <v>10-20%</v>
      </c>
      <c r="W3330">
        <f>YEAR(Suoerstore_sales[[#This Row],[Order Date]])</f>
        <v>2014</v>
      </c>
      <c r="X3330" t="str">
        <f>"Q"&amp;ROUNDUP(MONTH(Suoerstore_sales[[#This Row],[Order Date]])/3,0)</f>
        <v>Q4</v>
      </c>
      <c r="Y3330">
        <f>MONTH(Suoerstore_sales[[#This Row],[Order Date]])</f>
        <v>11</v>
      </c>
    </row>
    <row r="3331" spans="1:25" x14ac:dyDescent="0.2">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t="str" cm="1">
        <f t="array" ref="V3331">_xlfn.IFS(Suoerstore_sales[[#This Row],[Discount]]&lt;=0.05,"0-5%",Suoerstore_sales[[#This Row],[Discount]]&lt;=0.1,"5-10%",Suoerstore_sales[[#This Row],[Discount]]&lt;=0.2,"10-20%",TRUE,"20%+")</f>
        <v>10-20%</v>
      </c>
      <c r="W3331">
        <f>YEAR(Suoerstore_sales[[#This Row],[Order Date]])</f>
        <v>2014</v>
      </c>
      <c r="X3331" t="str">
        <f>"Q"&amp;ROUNDUP(MONTH(Suoerstore_sales[[#This Row],[Order Date]])/3,0)</f>
        <v>Q4</v>
      </c>
      <c r="Y3331">
        <f>MONTH(Suoerstore_sales[[#This Row],[Order Date]])</f>
        <v>11</v>
      </c>
    </row>
    <row r="3332" spans="1:25" x14ac:dyDescent="0.2">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t="str" cm="1">
        <f t="array" ref="V3332">_xlfn.IFS(Suoerstore_sales[[#This Row],[Discount]]&lt;=0.05,"0-5%",Suoerstore_sales[[#This Row],[Discount]]&lt;=0.1,"5-10%",Suoerstore_sales[[#This Row],[Discount]]&lt;=0.2,"10-20%",TRUE,"20%+")</f>
        <v>10-20%</v>
      </c>
      <c r="W3332">
        <f>YEAR(Suoerstore_sales[[#This Row],[Order Date]])</f>
        <v>2014</v>
      </c>
      <c r="X3332" t="str">
        <f>"Q"&amp;ROUNDUP(MONTH(Suoerstore_sales[[#This Row],[Order Date]])/3,0)</f>
        <v>Q4</v>
      </c>
      <c r="Y3332">
        <f>MONTH(Suoerstore_sales[[#This Row],[Order Date]])</f>
        <v>11</v>
      </c>
    </row>
    <row r="3333" spans="1:25" x14ac:dyDescent="0.2">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t="str" cm="1">
        <f t="array" ref="V3333">_xlfn.IFS(Suoerstore_sales[[#This Row],[Discount]]&lt;=0.05,"0-5%",Suoerstore_sales[[#This Row],[Discount]]&lt;=0.1,"5-10%",Suoerstore_sales[[#This Row],[Discount]]&lt;=0.2,"10-20%",TRUE,"20%+")</f>
        <v>10-20%</v>
      </c>
      <c r="W3333">
        <f>YEAR(Suoerstore_sales[[#This Row],[Order Date]])</f>
        <v>2017</v>
      </c>
      <c r="X3333" t="str">
        <f>"Q"&amp;ROUNDUP(MONTH(Suoerstore_sales[[#This Row],[Order Date]])/3,0)</f>
        <v>Q4</v>
      </c>
      <c r="Y3333">
        <f>MONTH(Suoerstore_sales[[#This Row],[Order Date]])</f>
        <v>12</v>
      </c>
    </row>
    <row r="3334" spans="1:25" x14ac:dyDescent="0.2">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t="str" cm="1">
        <f t="array" ref="V3334">_xlfn.IFS(Suoerstore_sales[[#This Row],[Discount]]&lt;=0.05,"0-5%",Suoerstore_sales[[#This Row],[Discount]]&lt;=0.1,"5-10%",Suoerstore_sales[[#This Row],[Discount]]&lt;=0.2,"10-20%",TRUE,"20%+")</f>
        <v>10-20%</v>
      </c>
      <c r="W3334">
        <f>YEAR(Suoerstore_sales[[#This Row],[Order Date]])</f>
        <v>2017</v>
      </c>
      <c r="X3334" t="str">
        <f>"Q"&amp;ROUNDUP(MONTH(Suoerstore_sales[[#This Row],[Order Date]])/3,0)</f>
        <v>Q4</v>
      </c>
      <c r="Y3334">
        <f>MONTH(Suoerstore_sales[[#This Row],[Order Date]])</f>
        <v>12</v>
      </c>
    </row>
    <row r="3335" spans="1:25" x14ac:dyDescent="0.2">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t="str" cm="1">
        <f t="array" ref="V3335">_xlfn.IFS(Suoerstore_sales[[#This Row],[Discount]]&lt;=0.05,"0-5%",Suoerstore_sales[[#This Row],[Discount]]&lt;=0.1,"5-10%",Suoerstore_sales[[#This Row],[Discount]]&lt;=0.2,"10-20%",TRUE,"20%+")</f>
        <v>20%+</v>
      </c>
      <c r="W3335">
        <f>YEAR(Suoerstore_sales[[#This Row],[Order Date]])</f>
        <v>2017</v>
      </c>
      <c r="X3335" t="str">
        <f>"Q"&amp;ROUNDUP(MONTH(Suoerstore_sales[[#This Row],[Order Date]])/3,0)</f>
        <v>Q4</v>
      </c>
      <c r="Y3335">
        <f>MONTH(Suoerstore_sales[[#This Row],[Order Date]])</f>
        <v>12</v>
      </c>
    </row>
    <row r="3336" spans="1:25" x14ac:dyDescent="0.2">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t="str" cm="1">
        <f t="array" ref="V3336">_xlfn.IFS(Suoerstore_sales[[#This Row],[Discount]]&lt;=0.05,"0-5%",Suoerstore_sales[[#This Row],[Discount]]&lt;=0.1,"5-10%",Suoerstore_sales[[#This Row],[Discount]]&lt;=0.2,"10-20%",TRUE,"20%+")</f>
        <v>0-5%</v>
      </c>
      <c r="W3336">
        <f>YEAR(Suoerstore_sales[[#This Row],[Order Date]])</f>
        <v>2017</v>
      </c>
      <c r="X3336" t="str">
        <f>"Q"&amp;ROUNDUP(MONTH(Suoerstore_sales[[#This Row],[Order Date]])/3,0)</f>
        <v>Q3</v>
      </c>
      <c r="Y3336">
        <f>MONTH(Suoerstore_sales[[#This Row],[Order Date]])</f>
        <v>8</v>
      </c>
    </row>
    <row r="3337" spans="1:25" x14ac:dyDescent="0.2">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t="str" cm="1">
        <f t="array" ref="V3337">_xlfn.IFS(Suoerstore_sales[[#This Row],[Discount]]&lt;=0.05,"0-5%",Suoerstore_sales[[#This Row],[Discount]]&lt;=0.1,"5-10%",Suoerstore_sales[[#This Row],[Discount]]&lt;=0.2,"10-20%",TRUE,"20%+")</f>
        <v>10-20%</v>
      </c>
      <c r="W3337">
        <f>YEAR(Suoerstore_sales[[#This Row],[Order Date]])</f>
        <v>2017</v>
      </c>
      <c r="X3337" t="str">
        <f>"Q"&amp;ROUNDUP(MONTH(Suoerstore_sales[[#This Row],[Order Date]])/3,0)</f>
        <v>Q3</v>
      </c>
      <c r="Y3337">
        <f>MONTH(Suoerstore_sales[[#This Row],[Order Date]])</f>
        <v>8</v>
      </c>
    </row>
    <row r="3338" spans="1:25" x14ac:dyDescent="0.2">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t="str" cm="1">
        <f t="array" ref="V3338">_xlfn.IFS(Suoerstore_sales[[#This Row],[Discount]]&lt;=0.05,"0-5%",Suoerstore_sales[[#This Row],[Discount]]&lt;=0.1,"5-10%",Suoerstore_sales[[#This Row],[Discount]]&lt;=0.2,"10-20%",TRUE,"20%+")</f>
        <v>0-5%</v>
      </c>
      <c r="W3338">
        <f>YEAR(Suoerstore_sales[[#This Row],[Order Date]])</f>
        <v>2017</v>
      </c>
      <c r="X3338" t="str">
        <f>"Q"&amp;ROUNDUP(MONTH(Suoerstore_sales[[#This Row],[Order Date]])/3,0)</f>
        <v>Q3</v>
      </c>
      <c r="Y3338">
        <f>MONTH(Suoerstore_sales[[#This Row],[Order Date]])</f>
        <v>8</v>
      </c>
    </row>
    <row r="3339" spans="1:25" x14ac:dyDescent="0.2">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t="str" cm="1">
        <f t="array" ref="V3339">_xlfn.IFS(Suoerstore_sales[[#This Row],[Discount]]&lt;=0.05,"0-5%",Suoerstore_sales[[#This Row],[Discount]]&lt;=0.1,"5-10%",Suoerstore_sales[[#This Row],[Discount]]&lt;=0.2,"10-20%",TRUE,"20%+")</f>
        <v>10-20%</v>
      </c>
      <c r="W3339">
        <f>YEAR(Suoerstore_sales[[#This Row],[Order Date]])</f>
        <v>2017</v>
      </c>
      <c r="X3339" t="str">
        <f>"Q"&amp;ROUNDUP(MONTH(Suoerstore_sales[[#This Row],[Order Date]])/3,0)</f>
        <v>Q3</v>
      </c>
      <c r="Y3339">
        <f>MONTH(Suoerstore_sales[[#This Row],[Order Date]])</f>
        <v>8</v>
      </c>
    </row>
    <row r="3340" spans="1:25" x14ac:dyDescent="0.2">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t="str" cm="1">
        <f t="array" ref="V3340">_xlfn.IFS(Suoerstore_sales[[#This Row],[Discount]]&lt;=0.05,"0-5%",Suoerstore_sales[[#This Row],[Discount]]&lt;=0.1,"5-10%",Suoerstore_sales[[#This Row],[Discount]]&lt;=0.2,"10-20%",TRUE,"20%+")</f>
        <v>10-20%</v>
      </c>
      <c r="W3340">
        <f>YEAR(Suoerstore_sales[[#This Row],[Order Date]])</f>
        <v>2017</v>
      </c>
      <c r="X3340" t="str">
        <f>"Q"&amp;ROUNDUP(MONTH(Suoerstore_sales[[#This Row],[Order Date]])/3,0)</f>
        <v>Q3</v>
      </c>
      <c r="Y3340">
        <f>MONTH(Suoerstore_sales[[#This Row],[Order Date]])</f>
        <v>8</v>
      </c>
    </row>
    <row r="3341" spans="1:25" x14ac:dyDescent="0.2">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t="str" cm="1">
        <f t="array" ref="V3341">_xlfn.IFS(Suoerstore_sales[[#This Row],[Discount]]&lt;=0.05,"0-5%",Suoerstore_sales[[#This Row],[Discount]]&lt;=0.1,"5-10%",Suoerstore_sales[[#This Row],[Discount]]&lt;=0.2,"10-20%",TRUE,"20%+")</f>
        <v>0-5%</v>
      </c>
      <c r="W3341">
        <f>YEAR(Suoerstore_sales[[#This Row],[Order Date]])</f>
        <v>2017</v>
      </c>
      <c r="X3341" t="str">
        <f>"Q"&amp;ROUNDUP(MONTH(Suoerstore_sales[[#This Row],[Order Date]])/3,0)</f>
        <v>Q3</v>
      </c>
      <c r="Y3341">
        <f>MONTH(Suoerstore_sales[[#This Row],[Order Date]])</f>
        <v>8</v>
      </c>
    </row>
    <row r="3342" spans="1:25" x14ac:dyDescent="0.2">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t="str" cm="1">
        <f t="array" ref="V3342">_xlfn.IFS(Suoerstore_sales[[#This Row],[Discount]]&lt;=0.05,"0-5%",Suoerstore_sales[[#This Row],[Discount]]&lt;=0.1,"5-10%",Suoerstore_sales[[#This Row],[Discount]]&lt;=0.2,"10-20%",TRUE,"20%+")</f>
        <v>0-5%</v>
      </c>
      <c r="W3342">
        <f>YEAR(Suoerstore_sales[[#This Row],[Order Date]])</f>
        <v>2017</v>
      </c>
      <c r="X3342" t="str">
        <f>"Q"&amp;ROUNDUP(MONTH(Suoerstore_sales[[#This Row],[Order Date]])/3,0)</f>
        <v>Q3</v>
      </c>
      <c r="Y3342">
        <f>MONTH(Suoerstore_sales[[#This Row],[Order Date]])</f>
        <v>8</v>
      </c>
    </row>
    <row r="3343" spans="1:25" x14ac:dyDescent="0.2">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t="str" cm="1">
        <f t="array" ref="V3343">_xlfn.IFS(Suoerstore_sales[[#This Row],[Discount]]&lt;=0.05,"0-5%",Suoerstore_sales[[#This Row],[Discount]]&lt;=0.1,"5-10%",Suoerstore_sales[[#This Row],[Discount]]&lt;=0.2,"10-20%",TRUE,"20%+")</f>
        <v>0-5%</v>
      </c>
      <c r="W3343">
        <f>YEAR(Suoerstore_sales[[#This Row],[Order Date]])</f>
        <v>2016</v>
      </c>
      <c r="X3343" t="str">
        <f>"Q"&amp;ROUNDUP(MONTH(Suoerstore_sales[[#This Row],[Order Date]])/3,0)</f>
        <v>Q3</v>
      </c>
      <c r="Y3343">
        <f>MONTH(Suoerstore_sales[[#This Row],[Order Date]])</f>
        <v>8</v>
      </c>
    </row>
    <row r="3344" spans="1:25" x14ac:dyDescent="0.2">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t="str" cm="1">
        <f t="array" ref="V3344">_xlfn.IFS(Suoerstore_sales[[#This Row],[Discount]]&lt;=0.05,"0-5%",Suoerstore_sales[[#This Row],[Discount]]&lt;=0.1,"5-10%",Suoerstore_sales[[#This Row],[Discount]]&lt;=0.2,"10-20%",TRUE,"20%+")</f>
        <v>20%+</v>
      </c>
      <c r="W3344">
        <f>YEAR(Suoerstore_sales[[#This Row],[Order Date]])</f>
        <v>2016</v>
      </c>
      <c r="X3344" t="str">
        <f>"Q"&amp;ROUNDUP(MONTH(Suoerstore_sales[[#This Row],[Order Date]])/3,0)</f>
        <v>Q3</v>
      </c>
      <c r="Y3344">
        <f>MONTH(Suoerstore_sales[[#This Row],[Order Date]])</f>
        <v>8</v>
      </c>
    </row>
    <row r="3345" spans="1:25" x14ac:dyDescent="0.2">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t="str" cm="1">
        <f t="array" ref="V3345">_xlfn.IFS(Suoerstore_sales[[#This Row],[Discount]]&lt;=0.05,"0-5%",Suoerstore_sales[[#This Row],[Discount]]&lt;=0.1,"5-10%",Suoerstore_sales[[#This Row],[Discount]]&lt;=0.2,"10-20%",TRUE,"20%+")</f>
        <v>0-5%</v>
      </c>
      <c r="W3345">
        <f>YEAR(Suoerstore_sales[[#This Row],[Order Date]])</f>
        <v>2016</v>
      </c>
      <c r="X3345" t="str">
        <f>"Q"&amp;ROUNDUP(MONTH(Suoerstore_sales[[#This Row],[Order Date]])/3,0)</f>
        <v>Q3</v>
      </c>
      <c r="Y3345">
        <f>MONTH(Suoerstore_sales[[#This Row],[Order Date]])</f>
        <v>8</v>
      </c>
    </row>
    <row r="3346" spans="1:25" x14ac:dyDescent="0.2">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t="str" cm="1">
        <f t="array" ref="V3346">_xlfn.IFS(Suoerstore_sales[[#This Row],[Discount]]&lt;=0.05,"0-5%",Suoerstore_sales[[#This Row],[Discount]]&lt;=0.1,"5-10%",Suoerstore_sales[[#This Row],[Discount]]&lt;=0.2,"10-20%",TRUE,"20%+")</f>
        <v>0-5%</v>
      </c>
      <c r="W3346">
        <f>YEAR(Suoerstore_sales[[#This Row],[Order Date]])</f>
        <v>2016</v>
      </c>
      <c r="X3346" t="str">
        <f>"Q"&amp;ROUNDUP(MONTH(Suoerstore_sales[[#This Row],[Order Date]])/3,0)</f>
        <v>Q3</v>
      </c>
      <c r="Y3346">
        <f>MONTH(Suoerstore_sales[[#This Row],[Order Date]])</f>
        <v>8</v>
      </c>
    </row>
    <row r="3347" spans="1:25" x14ac:dyDescent="0.2">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t="str" cm="1">
        <f t="array" ref="V3347">_xlfn.IFS(Suoerstore_sales[[#This Row],[Discount]]&lt;=0.05,"0-5%",Suoerstore_sales[[#This Row],[Discount]]&lt;=0.1,"5-10%",Suoerstore_sales[[#This Row],[Discount]]&lt;=0.2,"10-20%",TRUE,"20%+")</f>
        <v>0-5%</v>
      </c>
      <c r="W3347">
        <f>YEAR(Suoerstore_sales[[#This Row],[Order Date]])</f>
        <v>2016</v>
      </c>
      <c r="X3347" t="str">
        <f>"Q"&amp;ROUNDUP(MONTH(Suoerstore_sales[[#This Row],[Order Date]])/3,0)</f>
        <v>Q3</v>
      </c>
      <c r="Y3347">
        <f>MONTH(Suoerstore_sales[[#This Row],[Order Date]])</f>
        <v>8</v>
      </c>
    </row>
    <row r="3348" spans="1:25" x14ac:dyDescent="0.2">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t="str" cm="1">
        <f t="array" ref="V3348">_xlfn.IFS(Suoerstore_sales[[#This Row],[Discount]]&lt;=0.05,"0-5%",Suoerstore_sales[[#This Row],[Discount]]&lt;=0.1,"5-10%",Suoerstore_sales[[#This Row],[Discount]]&lt;=0.2,"10-20%",TRUE,"20%+")</f>
        <v>0-5%</v>
      </c>
      <c r="W3348">
        <f>YEAR(Suoerstore_sales[[#This Row],[Order Date]])</f>
        <v>2016</v>
      </c>
      <c r="X3348" t="str">
        <f>"Q"&amp;ROUNDUP(MONTH(Suoerstore_sales[[#This Row],[Order Date]])/3,0)</f>
        <v>Q3</v>
      </c>
      <c r="Y3348">
        <f>MONTH(Suoerstore_sales[[#This Row],[Order Date]])</f>
        <v>8</v>
      </c>
    </row>
    <row r="3349" spans="1:25" x14ac:dyDescent="0.2">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t="str" cm="1">
        <f t="array" ref="V3349">_xlfn.IFS(Suoerstore_sales[[#This Row],[Discount]]&lt;=0.05,"0-5%",Suoerstore_sales[[#This Row],[Discount]]&lt;=0.1,"5-10%",Suoerstore_sales[[#This Row],[Discount]]&lt;=0.2,"10-20%",TRUE,"20%+")</f>
        <v>0-5%</v>
      </c>
      <c r="W3349">
        <f>YEAR(Suoerstore_sales[[#This Row],[Order Date]])</f>
        <v>2015</v>
      </c>
      <c r="X3349" t="str">
        <f>"Q"&amp;ROUNDUP(MONTH(Suoerstore_sales[[#This Row],[Order Date]])/3,0)</f>
        <v>Q3</v>
      </c>
      <c r="Y3349">
        <f>MONTH(Suoerstore_sales[[#This Row],[Order Date]])</f>
        <v>8</v>
      </c>
    </row>
    <row r="3350" spans="1:25" x14ac:dyDescent="0.2">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t="str" cm="1">
        <f t="array" ref="V3350">_xlfn.IFS(Suoerstore_sales[[#This Row],[Discount]]&lt;=0.05,"0-5%",Suoerstore_sales[[#This Row],[Discount]]&lt;=0.1,"5-10%",Suoerstore_sales[[#This Row],[Discount]]&lt;=0.2,"10-20%",TRUE,"20%+")</f>
        <v>20%+</v>
      </c>
      <c r="W3350">
        <f>YEAR(Suoerstore_sales[[#This Row],[Order Date]])</f>
        <v>2017</v>
      </c>
      <c r="X3350" t="str">
        <f>"Q"&amp;ROUNDUP(MONTH(Suoerstore_sales[[#This Row],[Order Date]])/3,0)</f>
        <v>Q4</v>
      </c>
      <c r="Y3350">
        <f>MONTH(Suoerstore_sales[[#This Row],[Order Date]])</f>
        <v>11</v>
      </c>
    </row>
    <row r="3351" spans="1:25" x14ac:dyDescent="0.2">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t="str" cm="1">
        <f t="array" ref="V3351">_xlfn.IFS(Suoerstore_sales[[#This Row],[Discount]]&lt;=0.05,"0-5%",Suoerstore_sales[[#This Row],[Discount]]&lt;=0.1,"5-10%",Suoerstore_sales[[#This Row],[Discount]]&lt;=0.2,"10-20%",TRUE,"20%+")</f>
        <v>10-20%</v>
      </c>
      <c r="W3351">
        <f>YEAR(Suoerstore_sales[[#This Row],[Order Date]])</f>
        <v>2016</v>
      </c>
      <c r="X3351" t="str">
        <f>"Q"&amp;ROUNDUP(MONTH(Suoerstore_sales[[#This Row],[Order Date]])/3,0)</f>
        <v>Q3</v>
      </c>
      <c r="Y3351">
        <f>MONTH(Suoerstore_sales[[#This Row],[Order Date]])</f>
        <v>8</v>
      </c>
    </row>
    <row r="3352" spans="1:25" x14ac:dyDescent="0.2">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t="str" cm="1">
        <f t="array" ref="V3352">_xlfn.IFS(Suoerstore_sales[[#This Row],[Discount]]&lt;=0.05,"0-5%",Suoerstore_sales[[#This Row],[Discount]]&lt;=0.1,"5-10%",Suoerstore_sales[[#This Row],[Discount]]&lt;=0.2,"10-20%",TRUE,"20%+")</f>
        <v>0-5%</v>
      </c>
      <c r="W3352">
        <f>YEAR(Suoerstore_sales[[#This Row],[Order Date]])</f>
        <v>2016</v>
      </c>
      <c r="X3352" t="str">
        <f>"Q"&amp;ROUNDUP(MONTH(Suoerstore_sales[[#This Row],[Order Date]])/3,0)</f>
        <v>Q4</v>
      </c>
      <c r="Y3352">
        <f>MONTH(Suoerstore_sales[[#This Row],[Order Date]])</f>
        <v>12</v>
      </c>
    </row>
    <row r="3353" spans="1:25" x14ac:dyDescent="0.2">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t="str" cm="1">
        <f t="array" ref="V3353">_xlfn.IFS(Suoerstore_sales[[#This Row],[Discount]]&lt;=0.05,"0-5%",Suoerstore_sales[[#This Row],[Discount]]&lt;=0.1,"5-10%",Suoerstore_sales[[#This Row],[Discount]]&lt;=0.2,"10-20%",TRUE,"20%+")</f>
        <v>10-20%</v>
      </c>
      <c r="W3353">
        <f>YEAR(Suoerstore_sales[[#This Row],[Order Date]])</f>
        <v>2014</v>
      </c>
      <c r="X3353" t="str">
        <f>"Q"&amp;ROUNDUP(MONTH(Suoerstore_sales[[#This Row],[Order Date]])/3,0)</f>
        <v>Q3</v>
      </c>
      <c r="Y3353">
        <f>MONTH(Suoerstore_sales[[#This Row],[Order Date]])</f>
        <v>9</v>
      </c>
    </row>
    <row r="3354" spans="1:25" x14ac:dyDescent="0.2">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t="str" cm="1">
        <f t="array" ref="V3354">_xlfn.IFS(Suoerstore_sales[[#This Row],[Discount]]&lt;=0.05,"0-5%",Suoerstore_sales[[#This Row],[Discount]]&lt;=0.1,"5-10%",Suoerstore_sales[[#This Row],[Discount]]&lt;=0.2,"10-20%",TRUE,"20%+")</f>
        <v>10-20%</v>
      </c>
      <c r="W3354">
        <f>YEAR(Suoerstore_sales[[#This Row],[Order Date]])</f>
        <v>2014</v>
      </c>
      <c r="X3354" t="str">
        <f>"Q"&amp;ROUNDUP(MONTH(Suoerstore_sales[[#This Row],[Order Date]])/3,0)</f>
        <v>Q3</v>
      </c>
      <c r="Y3354">
        <f>MONTH(Suoerstore_sales[[#This Row],[Order Date]])</f>
        <v>9</v>
      </c>
    </row>
    <row r="3355" spans="1:25" x14ac:dyDescent="0.2">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t="str" cm="1">
        <f t="array" ref="V3355">_xlfn.IFS(Suoerstore_sales[[#This Row],[Discount]]&lt;=0.05,"0-5%",Suoerstore_sales[[#This Row],[Discount]]&lt;=0.1,"5-10%",Suoerstore_sales[[#This Row],[Discount]]&lt;=0.2,"10-20%",TRUE,"20%+")</f>
        <v>0-5%</v>
      </c>
      <c r="W3355">
        <f>YEAR(Suoerstore_sales[[#This Row],[Order Date]])</f>
        <v>2014</v>
      </c>
      <c r="X3355" t="str">
        <f>"Q"&amp;ROUNDUP(MONTH(Suoerstore_sales[[#This Row],[Order Date]])/3,0)</f>
        <v>Q3</v>
      </c>
      <c r="Y3355">
        <f>MONTH(Suoerstore_sales[[#This Row],[Order Date]])</f>
        <v>7</v>
      </c>
    </row>
    <row r="3356" spans="1:25" x14ac:dyDescent="0.2">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t="str" cm="1">
        <f t="array" ref="V3356">_xlfn.IFS(Suoerstore_sales[[#This Row],[Discount]]&lt;=0.05,"0-5%",Suoerstore_sales[[#This Row],[Discount]]&lt;=0.1,"5-10%",Suoerstore_sales[[#This Row],[Discount]]&lt;=0.2,"10-20%",TRUE,"20%+")</f>
        <v>20%+</v>
      </c>
      <c r="W3356">
        <f>YEAR(Suoerstore_sales[[#This Row],[Order Date]])</f>
        <v>2014</v>
      </c>
      <c r="X3356" t="str">
        <f>"Q"&amp;ROUNDUP(MONTH(Suoerstore_sales[[#This Row],[Order Date]])/3,0)</f>
        <v>Q3</v>
      </c>
      <c r="Y3356">
        <f>MONTH(Suoerstore_sales[[#This Row],[Order Date]])</f>
        <v>7</v>
      </c>
    </row>
    <row r="3357" spans="1:25" x14ac:dyDescent="0.2">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t="str" cm="1">
        <f t="array" ref="V3357">_xlfn.IFS(Suoerstore_sales[[#This Row],[Discount]]&lt;=0.05,"0-5%",Suoerstore_sales[[#This Row],[Discount]]&lt;=0.1,"5-10%",Suoerstore_sales[[#This Row],[Discount]]&lt;=0.2,"10-20%",TRUE,"20%+")</f>
        <v>0-5%</v>
      </c>
      <c r="W3357">
        <f>YEAR(Suoerstore_sales[[#This Row],[Order Date]])</f>
        <v>2014</v>
      </c>
      <c r="X3357" t="str">
        <f>"Q"&amp;ROUNDUP(MONTH(Suoerstore_sales[[#This Row],[Order Date]])/3,0)</f>
        <v>Q3</v>
      </c>
      <c r="Y3357">
        <f>MONTH(Suoerstore_sales[[#This Row],[Order Date]])</f>
        <v>7</v>
      </c>
    </row>
    <row r="3358" spans="1:25" x14ac:dyDescent="0.2">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t="str" cm="1">
        <f t="array" ref="V3358">_xlfn.IFS(Suoerstore_sales[[#This Row],[Discount]]&lt;=0.05,"0-5%",Suoerstore_sales[[#This Row],[Discount]]&lt;=0.1,"5-10%",Suoerstore_sales[[#This Row],[Discount]]&lt;=0.2,"10-20%",TRUE,"20%+")</f>
        <v>0-5%</v>
      </c>
      <c r="W3358">
        <f>YEAR(Suoerstore_sales[[#This Row],[Order Date]])</f>
        <v>2014</v>
      </c>
      <c r="X3358" t="str">
        <f>"Q"&amp;ROUNDUP(MONTH(Suoerstore_sales[[#This Row],[Order Date]])/3,0)</f>
        <v>Q3</v>
      </c>
      <c r="Y3358">
        <f>MONTH(Suoerstore_sales[[#This Row],[Order Date]])</f>
        <v>7</v>
      </c>
    </row>
    <row r="3359" spans="1:25" x14ac:dyDescent="0.2">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t="str" cm="1">
        <f t="array" ref="V3359">_xlfn.IFS(Suoerstore_sales[[#This Row],[Discount]]&lt;=0.05,"0-5%",Suoerstore_sales[[#This Row],[Discount]]&lt;=0.1,"5-10%",Suoerstore_sales[[#This Row],[Discount]]&lt;=0.2,"10-20%",TRUE,"20%+")</f>
        <v>10-20%</v>
      </c>
      <c r="W3359">
        <f>YEAR(Suoerstore_sales[[#This Row],[Order Date]])</f>
        <v>2017</v>
      </c>
      <c r="X3359" t="str">
        <f>"Q"&amp;ROUNDUP(MONTH(Suoerstore_sales[[#This Row],[Order Date]])/3,0)</f>
        <v>Q3</v>
      </c>
      <c r="Y3359">
        <f>MONTH(Suoerstore_sales[[#This Row],[Order Date]])</f>
        <v>9</v>
      </c>
    </row>
    <row r="3360" spans="1:25" x14ac:dyDescent="0.2">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t="str" cm="1">
        <f t="array" ref="V3360">_xlfn.IFS(Suoerstore_sales[[#This Row],[Discount]]&lt;=0.05,"0-5%",Suoerstore_sales[[#This Row],[Discount]]&lt;=0.1,"5-10%",Suoerstore_sales[[#This Row],[Discount]]&lt;=0.2,"10-20%",TRUE,"20%+")</f>
        <v>20%+</v>
      </c>
      <c r="W3360">
        <f>YEAR(Suoerstore_sales[[#This Row],[Order Date]])</f>
        <v>2016</v>
      </c>
      <c r="X3360" t="str">
        <f>"Q"&amp;ROUNDUP(MONTH(Suoerstore_sales[[#This Row],[Order Date]])/3,0)</f>
        <v>Q2</v>
      </c>
      <c r="Y3360">
        <f>MONTH(Suoerstore_sales[[#This Row],[Order Date]])</f>
        <v>5</v>
      </c>
    </row>
    <row r="3361" spans="1:25" x14ac:dyDescent="0.2">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t="str" cm="1">
        <f t="array" ref="V3361">_xlfn.IFS(Suoerstore_sales[[#This Row],[Discount]]&lt;=0.05,"0-5%",Suoerstore_sales[[#This Row],[Discount]]&lt;=0.1,"5-10%",Suoerstore_sales[[#This Row],[Discount]]&lt;=0.2,"10-20%",TRUE,"20%+")</f>
        <v>10-20%</v>
      </c>
      <c r="W3361">
        <f>YEAR(Suoerstore_sales[[#This Row],[Order Date]])</f>
        <v>2016</v>
      </c>
      <c r="X3361" t="str">
        <f>"Q"&amp;ROUNDUP(MONTH(Suoerstore_sales[[#This Row],[Order Date]])/3,0)</f>
        <v>Q2</v>
      </c>
      <c r="Y3361">
        <f>MONTH(Suoerstore_sales[[#This Row],[Order Date]])</f>
        <v>5</v>
      </c>
    </row>
    <row r="3362" spans="1:25" x14ac:dyDescent="0.2">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t="str" cm="1">
        <f t="array" ref="V3362">_xlfn.IFS(Suoerstore_sales[[#This Row],[Discount]]&lt;=0.05,"0-5%",Suoerstore_sales[[#This Row],[Discount]]&lt;=0.1,"5-10%",Suoerstore_sales[[#This Row],[Discount]]&lt;=0.2,"10-20%",TRUE,"20%+")</f>
        <v>0-5%</v>
      </c>
      <c r="W3362">
        <f>YEAR(Suoerstore_sales[[#This Row],[Order Date]])</f>
        <v>2015</v>
      </c>
      <c r="X3362" t="str">
        <f>"Q"&amp;ROUNDUP(MONTH(Suoerstore_sales[[#This Row],[Order Date]])/3,0)</f>
        <v>Q2</v>
      </c>
      <c r="Y3362">
        <f>MONTH(Suoerstore_sales[[#This Row],[Order Date]])</f>
        <v>6</v>
      </c>
    </row>
    <row r="3363" spans="1:25" x14ac:dyDescent="0.2">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t="str" cm="1">
        <f t="array" ref="V3363">_xlfn.IFS(Suoerstore_sales[[#This Row],[Discount]]&lt;=0.05,"0-5%",Suoerstore_sales[[#This Row],[Discount]]&lt;=0.1,"5-10%",Suoerstore_sales[[#This Row],[Discount]]&lt;=0.2,"10-20%",TRUE,"20%+")</f>
        <v>0-5%</v>
      </c>
      <c r="W3363">
        <f>YEAR(Suoerstore_sales[[#This Row],[Order Date]])</f>
        <v>2015</v>
      </c>
      <c r="X3363" t="str">
        <f>"Q"&amp;ROUNDUP(MONTH(Suoerstore_sales[[#This Row],[Order Date]])/3,0)</f>
        <v>Q2</v>
      </c>
      <c r="Y3363">
        <f>MONTH(Suoerstore_sales[[#This Row],[Order Date]])</f>
        <v>6</v>
      </c>
    </row>
    <row r="3364" spans="1:25" x14ac:dyDescent="0.2">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t="str" cm="1">
        <f t="array" ref="V3364">_xlfn.IFS(Suoerstore_sales[[#This Row],[Discount]]&lt;=0.05,"0-5%",Suoerstore_sales[[#This Row],[Discount]]&lt;=0.1,"5-10%",Suoerstore_sales[[#This Row],[Discount]]&lt;=0.2,"10-20%",TRUE,"20%+")</f>
        <v>0-5%</v>
      </c>
      <c r="W3364">
        <f>YEAR(Suoerstore_sales[[#This Row],[Order Date]])</f>
        <v>2015</v>
      </c>
      <c r="X3364" t="str">
        <f>"Q"&amp;ROUNDUP(MONTH(Suoerstore_sales[[#This Row],[Order Date]])/3,0)</f>
        <v>Q4</v>
      </c>
      <c r="Y3364">
        <f>MONTH(Suoerstore_sales[[#This Row],[Order Date]])</f>
        <v>12</v>
      </c>
    </row>
    <row r="3365" spans="1:25" x14ac:dyDescent="0.2">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t="str" cm="1">
        <f t="array" ref="V3365">_xlfn.IFS(Suoerstore_sales[[#This Row],[Discount]]&lt;=0.05,"0-5%",Suoerstore_sales[[#This Row],[Discount]]&lt;=0.1,"5-10%",Suoerstore_sales[[#This Row],[Discount]]&lt;=0.2,"10-20%",TRUE,"20%+")</f>
        <v>0-5%</v>
      </c>
      <c r="W3365">
        <f>YEAR(Suoerstore_sales[[#This Row],[Order Date]])</f>
        <v>2015</v>
      </c>
      <c r="X3365" t="str">
        <f>"Q"&amp;ROUNDUP(MONTH(Suoerstore_sales[[#This Row],[Order Date]])/3,0)</f>
        <v>Q4</v>
      </c>
      <c r="Y3365">
        <f>MONTH(Suoerstore_sales[[#This Row],[Order Date]])</f>
        <v>12</v>
      </c>
    </row>
    <row r="3366" spans="1:25" x14ac:dyDescent="0.2">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t="str" cm="1">
        <f t="array" ref="V3366">_xlfn.IFS(Suoerstore_sales[[#This Row],[Discount]]&lt;=0.05,"0-5%",Suoerstore_sales[[#This Row],[Discount]]&lt;=0.1,"5-10%",Suoerstore_sales[[#This Row],[Discount]]&lt;=0.2,"10-20%",TRUE,"20%+")</f>
        <v>20%+</v>
      </c>
      <c r="W3366">
        <f>YEAR(Suoerstore_sales[[#This Row],[Order Date]])</f>
        <v>2016</v>
      </c>
      <c r="X3366" t="str">
        <f>"Q"&amp;ROUNDUP(MONTH(Suoerstore_sales[[#This Row],[Order Date]])/3,0)</f>
        <v>Q3</v>
      </c>
      <c r="Y3366">
        <f>MONTH(Suoerstore_sales[[#This Row],[Order Date]])</f>
        <v>7</v>
      </c>
    </row>
    <row r="3367" spans="1:25" x14ac:dyDescent="0.2">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t="str" cm="1">
        <f t="array" ref="V3367">_xlfn.IFS(Suoerstore_sales[[#This Row],[Discount]]&lt;=0.05,"0-5%",Suoerstore_sales[[#This Row],[Discount]]&lt;=0.1,"5-10%",Suoerstore_sales[[#This Row],[Discount]]&lt;=0.2,"10-20%",TRUE,"20%+")</f>
        <v>10-20%</v>
      </c>
      <c r="W3367">
        <f>YEAR(Suoerstore_sales[[#This Row],[Order Date]])</f>
        <v>2014</v>
      </c>
      <c r="X3367" t="str">
        <f>"Q"&amp;ROUNDUP(MONTH(Suoerstore_sales[[#This Row],[Order Date]])/3,0)</f>
        <v>Q1</v>
      </c>
      <c r="Y3367">
        <f>MONTH(Suoerstore_sales[[#This Row],[Order Date]])</f>
        <v>1</v>
      </c>
    </row>
    <row r="3368" spans="1:25" x14ac:dyDescent="0.2">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t="str" cm="1">
        <f t="array" ref="V3368">_xlfn.IFS(Suoerstore_sales[[#This Row],[Discount]]&lt;=0.05,"0-5%",Suoerstore_sales[[#This Row],[Discount]]&lt;=0.1,"5-10%",Suoerstore_sales[[#This Row],[Discount]]&lt;=0.2,"10-20%",TRUE,"20%+")</f>
        <v>10-20%</v>
      </c>
      <c r="W3368">
        <f>YEAR(Suoerstore_sales[[#This Row],[Order Date]])</f>
        <v>2014</v>
      </c>
      <c r="X3368" t="str">
        <f>"Q"&amp;ROUNDUP(MONTH(Suoerstore_sales[[#This Row],[Order Date]])/3,0)</f>
        <v>Q3</v>
      </c>
      <c r="Y3368">
        <f>MONTH(Suoerstore_sales[[#This Row],[Order Date]])</f>
        <v>7</v>
      </c>
    </row>
    <row r="3369" spans="1:25" x14ac:dyDescent="0.2">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t="str" cm="1">
        <f t="array" ref="V3369">_xlfn.IFS(Suoerstore_sales[[#This Row],[Discount]]&lt;=0.05,"0-5%",Suoerstore_sales[[#This Row],[Discount]]&lt;=0.1,"5-10%",Suoerstore_sales[[#This Row],[Discount]]&lt;=0.2,"10-20%",TRUE,"20%+")</f>
        <v>10-20%</v>
      </c>
      <c r="W3369">
        <f>YEAR(Suoerstore_sales[[#This Row],[Order Date]])</f>
        <v>2014</v>
      </c>
      <c r="X3369" t="str">
        <f>"Q"&amp;ROUNDUP(MONTH(Suoerstore_sales[[#This Row],[Order Date]])/3,0)</f>
        <v>Q3</v>
      </c>
      <c r="Y3369">
        <f>MONTH(Suoerstore_sales[[#This Row],[Order Date]])</f>
        <v>7</v>
      </c>
    </row>
    <row r="3370" spans="1:25" x14ac:dyDescent="0.2">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t="str" cm="1">
        <f t="array" ref="V3370">_xlfn.IFS(Suoerstore_sales[[#This Row],[Discount]]&lt;=0.05,"0-5%",Suoerstore_sales[[#This Row],[Discount]]&lt;=0.1,"5-10%",Suoerstore_sales[[#This Row],[Discount]]&lt;=0.2,"10-20%",TRUE,"20%+")</f>
        <v>0-5%</v>
      </c>
      <c r="W3370">
        <f>YEAR(Suoerstore_sales[[#This Row],[Order Date]])</f>
        <v>2015</v>
      </c>
      <c r="X3370" t="str">
        <f>"Q"&amp;ROUNDUP(MONTH(Suoerstore_sales[[#This Row],[Order Date]])/3,0)</f>
        <v>Q4</v>
      </c>
      <c r="Y3370">
        <f>MONTH(Suoerstore_sales[[#This Row],[Order Date]])</f>
        <v>11</v>
      </c>
    </row>
    <row r="3371" spans="1:25" x14ac:dyDescent="0.2">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t="str" cm="1">
        <f t="array" ref="V3371">_xlfn.IFS(Suoerstore_sales[[#This Row],[Discount]]&lt;=0.05,"0-5%",Suoerstore_sales[[#This Row],[Discount]]&lt;=0.1,"5-10%",Suoerstore_sales[[#This Row],[Discount]]&lt;=0.2,"10-20%",TRUE,"20%+")</f>
        <v>10-20%</v>
      </c>
      <c r="W3371">
        <f>YEAR(Suoerstore_sales[[#This Row],[Order Date]])</f>
        <v>2015</v>
      </c>
      <c r="X3371" t="str">
        <f>"Q"&amp;ROUNDUP(MONTH(Suoerstore_sales[[#This Row],[Order Date]])/3,0)</f>
        <v>Q4</v>
      </c>
      <c r="Y3371">
        <f>MONTH(Suoerstore_sales[[#This Row],[Order Date]])</f>
        <v>11</v>
      </c>
    </row>
    <row r="3372" spans="1:25" x14ac:dyDescent="0.2">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t="str" cm="1">
        <f t="array" ref="V3372">_xlfn.IFS(Suoerstore_sales[[#This Row],[Discount]]&lt;=0.05,"0-5%",Suoerstore_sales[[#This Row],[Discount]]&lt;=0.1,"5-10%",Suoerstore_sales[[#This Row],[Discount]]&lt;=0.2,"10-20%",TRUE,"20%+")</f>
        <v>0-5%</v>
      </c>
      <c r="W3372">
        <f>YEAR(Suoerstore_sales[[#This Row],[Order Date]])</f>
        <v>2016</v>
      </c>
      <c r="X3372" t="str">
        <f>"Q"&amp;ROUNDUP(MONTH(Suoerstore_sales[[#This Row],[Order Date]])/3,0)</f>
        <v>Q1</v>
      </c>
      <c r="Y3372">
        <f>MONTH(Suoerstore_sales[[#This Row],[Order Date]])</f>
        <v>3</v>
      </c>
    </row>
    <row r="3373" spans="1:25" x14ac:dyDescent="0.2">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t="str" cm="1">
        <f t="array" ref="V3373">_xlfn.IFS(Suoerstore_sales[[#This Row],[Discount]]&lt;=0.05,"0-5%",Suoerstore_sales[[#This Row],[Discount]]&lt;=0.1,"5-10%",Suoerstore_sales[[#This Row],[Discount]]&lt;=0.2,"10-20%",TRUE,"20%+")</f>
        <v>10-20%</v>
      </c>
      <c r="W3373">
        <f>YEAR(Suoerstore_sales[[#This Row],[Order Date]])</f>
        <v>2017</v>
      </c>
      <c r="X3373" t="str">
        <f>"Q"&amp;ROUNDUP(MONTH(Suoerstore_sales[[#This Row],[Order Date]])/3,0)</f>
        <v>Q3</v>
      </c>
      <c r="Y3373">
        <f>MONTH(Suoerstore_sales[[#This Row],[Order Date]])</f>
        <v>9</v>
      </c>
    </row>
    <row r="3374" spans="1:25" x14ac:dyDescent="0.2">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t="str" cm="1">
        <f t="array" ref="V3374">_xlfn.IFS(Suoerstore_sales[[#This Row],[Discount]]&lt;=0.05,"0-5%",Suoerstore_sales[[#This Row],[Discount]]&lt;=0.1,"5-10%",Suoerstore_sales[[#This Row],[Discount]]&lt;=0.2,"10-20%",TRUE,"20%+")</f>
        <v>0-5%</v>
      </c>
      <c r="W3374">
        <f>YEAR(Suoerstore_sales[[#This Row],[Order Date]])</f>
        <v>2017</v>
      </c>
      <c r="X3374" t="str">
        <f>"Q"&amp;ROUNDUP(MONTH(Suoerstore_sales[[#This Row],[Order Date]])/3,0)</f>
        <v>Q3</v>
      </c>
      <c r="Y3374">
        <f>MONTH(Suoerstore_sales[[#This Row],[Order Date]])</f>
        <v>9</v>
      </c>
    </row>
    <row r="3375" spans="1:25" x14ac:dyDescent="0.2">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t="str" cm="1">
        <f t="array" ref="V3375">_xlfn.IFS(Suoerstore_sales[[#This Row],[Discount]]&lt;=0.05,"0-5%",Suoerstore_sales[[#This Row],[Discount]]&lt;=0.1,"5-10%",Suoerstore_sales[[#This Row],[Discount]]&lt;=0.2,"10-20%",TRUE,"20%+")</f>
        <v>0-5%</v>
      </c>
      <c r="W3375">
        <f>YEAR(Suoerstore_sales[[#This Row],[Order Date]])</f>
        <v>2015</v>
      </c>
      <c r="X3375" t="str">
        <f>"Q"&amp;ROUNDUP(MONTH(Suoerstore_sales[[#This Row],[Order Date]])/3,0)</f>
        <v>Q4</v>
      </c>
      <c r="Y3375">
        <f>MONTH(Suoerstore_sales[[#This Row],[Order Date]])</f>
        <v>12</v>
      </c>
    </row>
    <row r="3376" spans="1:25" x14ac:dyDescent="0.2">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t="str" cm="1">
        <f t="array" ref="V3376">_xlfn.IFS(Suoerstore_sales[[#This Row],[Discount]]&lt;=0.05,"0-5%",Suoerstore_sales[[#This Row],[Discount]]&lt;=0.1,"5-10%",Suoerstore_sales[[#This Row],[Discount]]&lt;=0.2,"10-20%",TRUE,"20%+")</f>
        <v>5-10%</v>
      </c>
      <c r="W3376">
        <f>YEAR(Suoerstore_sales[[#This Row],[Order Date]])</f>
        <v>2015</v>
      </c>
      <c r="X3376" t="str">
        <f>"Q"&amp;ROUNDUP(MONTH(Suoerstore_sales[[#This Row],[Order Date]])/3,0)</f>
        <v>Q4</v>
      </c>
      <c r="Y3376">
        <f>MONTH(Suoerstore_sales[[#This Row],[Order Date]])</f>
        <v>12</v>
      </c>
    </row>
    <row r="3377" spans="1:25" x14ac:dyDescent="0.2">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t="str" cm="1">
        <f t="array" ref="V3377">_xlfn.IFS(Suoerstore_sales[[#This Row],[Discount]]&lt;=0.05,"0-5%",Suoerstore_sales[[#This Row],[Discount]]&lt;=0.1,"5-10%",Suoerstore_sales[[#This Row],[Discount]]&lt;=0.2,"10-20%",TRUE,"20%+")</f>
        <v>0-5%</v>
      </c>
      <c r="W3377">
        <f>YEAR(Suoerstore_sales[[#This Row],[Order Date]])</f>
        <v>2015</v>
      </c>
      <c r="X3377" t="str">
        <f>"Q"&amp;ROUNDUP(MONTH(Suoerstore_sales[[#This Row],[Order Date]])/3,0)</f>
        <v>Q4</v>
      </c>
      <c r="Y3377">
        <f>MONTH(Suoerstore_sales[[#This Row],[Order Date]])</f>
        <v>12</v>
      </c>
    </row>
    <row r="3378" spans="1:25" x14ac:dyDescent="0.2">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t="str" cm="1">
        <f t="array" ref="V3378">_xlfn.IFS(Suoerstore_sales[[#This Row],[Discount]]&lt;=0.05,"0-5%",Suoerstore_sales[[#This Row],[Discount]]&lt;=0.1,"5-10%",Suoerstore_sales[[#This Row],[Discount]]&lt;=0.2,"10-20%",TRUE,"20%+")</f>
        <v>5-10%</v>
      </c>
      <c r="W3378">
        <f>YEAR(Suoerstore_sales[[#This Row],[Order Date]])</f>
        <v>2015</v>
      </c>
      <c r="X3378" t="str">
        <f>"Q"&amp;ROUNDUP(MONTH(Suoerstore_sales[[#This Row],[Order Date]])/3,0)</f>
        <v>Q4</v>
      </c>
      <c r="Y3378">
        <f>MONTH(Suoerstore_sales[[#This Row],[Order Date]])</f>
        <v>12</v>
      </c>
    </row>
    <row r="3379" spans="1:25" x14ac:dyDescent="0.2">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t="str" cm="1">
        <f t="array" ref="V3379">_xlfn.IFS(Suoerstore_sales[[#This Row],[Discount]]&lt;=0.05,"0-5%",Suoerstore_sales[[#This Row],[Discount]]&lt;=0.1,"5-10%",Suoerstore_sales[[#This Row],[Discount]]&lt;=0.2,"10-20%",TRUE,"20%+")</f>
        <v>10-20%</v>
      </c>
      <c r="W3379">
        <f>YEAR(Suoerstore_sales[[#This Row],[Order Date]])</f>
        <v>2016</v>
      </c>
      <c r="X3379" t="str">
        <f>"Q"&amp;ROUNDUP(MONTH(Suoerstore_sales[[#This Row],[Order Date]])/3,0)</f>
        <v>Q4</v>
      </c>
      <c r="Y3379">
        <f>MONTH(Suoerstore_sales[[#This Row],[Order Date]])</f>
        <v>11</v>
      </c>
    </row>
    <row r="3380" spans="1:25" x14ac:dyDescent="0.2">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t="str" cm="1">
        <f t="array" ref="V3380">_xlfn.IFS(Suoerstore_sales[[#This Row],[Discount]]&lt;=0.05,"0-5%",Suoerstore_sales[[#This Row],[Discount]]&lt;=0.1,"5-10%",Suoerstore_sales[[#This Row],[Discount]]&lt;=0.2,"10-20%",TRUE,"20%+")</f>
        <v>20%+</v>
      </c>
      <c r="W3380">
        <f>YEAR(Suoerstore_sales[[#This Row],[Order Date]])</f>
        <v>2017</v>
      </c>
      <c r="X3380" t="str">
        <f>"Q"&amp;ROUNDUP(MONTH(Suoerstore_sales[[#This Row],[Order Date]])/3,0)</f>
        <v>Q1</v>
      </c>
      <c r="Y3380">
        <f>MONTH(Suoerstore_sales[[#This Row],[Order Date]])</f>
        <v>3</v>
      </c>
    </row>
    <row r="3381" spans="1:25" x14ac:dyDescent="0.2">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t="str" cm="1">
        <f t="array" ref="V3381">_xlfn.IFS(Suoerstore_sales[[#This Row],[Discount]]&lt;=0.05,"0-5%",Suoerstore_sales[[#This Row],[Discount]]&lt;=0.1,"5-10%",Suoerstore_sales[[#This Row],[Discount]]&lt;=0.2,"10-20%",TRUE,"20%+")</f>
        <v>10-20%</v>
      </c>
      <c r="W3381">
        <f>YEAR(Suoerstore_sales[[#This Row],[Order Date]])</f>
        <v>2017</v>
      </c>
      <c r="X3381" t="str">
        <f>"Q"&amp;ROUNDUP(MONTH(Suoerstore_sales[[#This Row],[Order Date]])/3,0)</f>
        <v>Q1</v>
      </c>
      <c r="Y3381">
        <f>MONTH(Suoerstore_sales[[#This Row],[Order Date]])</f>
        <v>3</v>
      </c>
    </row>
    <row r="3382" spans="1:25" x14ac:dyDescent="0.2">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t="str" cm="1">
        <f t="array" ref="V3382">_xlfn.IFS(Suoerstore_sales[[#This Row],[Discount]]&lt;=0.05,"0-5%",Suoerstore_sales[[#This Row],[Discount]]&lt;=0.1,"5-10%",Suoerstore_sales[[#This Row],[Discount]]&lt;=0.2,"10-20%",TRUE,"20%+")</f>
        <v>10-20%</v>
      </c>
      <c r="W3382">
        <f>YEAR(Suoerstore_sales[[#This Row],[Order Date]])</f>
        <v>2017</v>
      </c>
      <c r="X3382" t="str">
        <f>"Q"&amp;ROUNDUP(MONTH(Suoerstore_sales[[#This Row],[Order Date]])/3,0)</f>
        <v>Q4</v>
      </c>
      <c r="Y3382">
        <f>MONTH(Suoerstore_sales[[#This Row],[Order Date]])</f>
        <v>11</v>
      </c>
    </row>
    <row r="3383" spans="1:25" x14ac:dyDescent="0.2">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t="str" cm="1">
        <f t="array" ref="V3383">_xlfn.IFS(Suoerstore_sales[[#This Row],[Discount]]&lt;=0.05,"0-5%",Suoerstore_sales[[#This Row],[Discount]]&lt;=0.1,"5-10%",Suoerstore_sales[[#This Row],[Discount]]&lt;=0.2,"10-20%",TRUE,"20%+")</f>
        <v>10-20%</v>
      </c>
      <c r="W3383">
        <f>YEAR(Suoerstore_sales[[#This Row],[Order Date]])</f>
        <v>2017</v>
      </c>
      <c r="X3383" t="str">
        <f>"Q"&amp;ROUNDUP(MONTH(Suoerstore_sales[[#This Row],[Order Date]])/3,0)</f>
        <v>Q3</v>
      </c>
      <c r="Y3383">
        <f>MONTH(Suoerstore_sales[[#This Row],[Order Date]])</f>
        <v>8</v>
      </c>
    </row>
    <row r="3384" spans="1:25" x14ac:dyDescent="0.2">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t="str" cm="1">
        <f t="array" ref="V3384">_xlfn.IFS(Suoerstore_sales[[#This Row],[Discount]]&lt;=0.05,"0-5%",Suoerstore_sales[[#This Row],[Discount]]&lt;=0.1,"5-10%",Suoerstore_sales[[#This Row],[Discount]]&lt;=0.2,"10-20%",TRUE,"20%+")</f>
        <v>0-5%</v>
      </c>
      <c r="W3384">
        <f>YEAR(Suoerstore_sales[[#This Row],[Order Date]])</f>
        <v>2015</v>
      </c>
      <c r="X3384" t="str">
        <f>"Q"&amp;ROUNDUP(MONTH(Suoerstore_sales[[#This Row],[Order Date]])/3,0)</f>
        <v>Q4</v>
      </c>
      <c r="Y3384">
        <f>MONTH(Suoerstore_sales[[#This Row],[Order Date]])</f>
        <v>12</v>
      </c>
    </row>
    <row r="3385" spans="1:25" x14ac:dyDescent="0.2">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t="str" cm="1">
        <f t="array" ref="V3385">_xlfn.IFS(Suoerstore_sales[[#This Row],[Discount]]&lt;=0.05,"0-5%",Suoerstore_sales[[#This Row],[Discount]]&lt;=0.1,"5-10%",Suoerstore_sales[[#This Row],[Discount]]&lt;=0.2,"10-20%",TRUE,"20%+")</f>
        <v>5-10%</v>
      </c>
      <c r="W3385">
        <f>YEAR(Suoerstore_sales[[#This Row],[Order Date]])</f>
        <v>2015</v>
      </c>
      <c r="X3385" t="str">
        <f>"Q"&amp;ROUNDUP(MONTH(Suoerstore_sales[[#This Row],[Order Date]])/3,0)</f>
        <v>Q4</v>
      </c>
      <c r="Y3385">
        <f>MONTH(Suoerstore_sales[[#This Row],[Order Date]])</f>
        <v>12</v>
      </c>
    </row>
    <row r="3386" spans="1:25" x14ac:dyDescent="0.2">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t="str" cm="1">
        <f t="array" ref="V3386">_xlfn.IFS(Suoerstore_sales[[#This Row],[Discount]]&lt;=0.05,"0-5%",Suoerstore_sales[[#This Row],[Discount]]&lt;=0.1,"5-10%",Suoerstore_sales[[#This Row],[Discount]]&lt;=0.2,"10-20%",TRUE,"20%+")</f>
        <v>0-5%</v>
      </c>
      <c r="W3386">
        <f>YEAR(Suoerstore_sales[[#This Row],[Order Date]])</f>
        <v>2015</v>
      </c>
      <c r="X3386" t="str">
        <f>"Q"&amp;ROUNDUP(MONTH(Suoerstore_sales[[#This Row],[Order Date]])/3,0)</f>
        <v>Q4</v>
      </c>
      <c r="Y3386">
        <f>MONTH(Suoerstore_sales[[#This Row],[Order Date]])</f>
        <v>12</v>
      </c>
    </row>
    <row r="3387" spans="1:25" x14ac:dyDescent="0.2">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t="str" cm="1">
        <f t="array" ref="V3387">_xlfn.IFS(Suoerstore_sales[[#This Row],[Discount]]&lt;=0.05,"0-5%",Suoerstore_sales[[#This Row],[Discount]]&lt;=0.1,"5-10%",Suoerstore_sales[[#This Row],[Discount]]&lt;=0.2,"10-20%",TRUE,"20%+")</f>
        <v>10-20%</v>
      </c>
      <c r="W3387">
        <f>YEAR(Suoerstore_sales[[#This Row],[Order Date]])</f>
        <v>2017</v>
      </c>
      <c r="X3387" t="str">
        <f>"Q"&amp;ROUNDUP(MONTH(Suoerstore_sales[[#This Row],[Order Date]])/3,0)</f>
        <v>Q4</v>
      </c>
      <c r="Y3387">
        <f>MONTH(Suoerstore_sales[[#This Row],[Order Date]])</f>
        <v>10</v>
      </c>
    </row>
    <row r="3388" spans="1:25" x14ac:dyDescent="0.2">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t="str" cm="1">
        <f t="array" ref="V3388">_xlfn.IFS(Suoerstore_sales[[#This Row],[Discount]]&lt;=0.05,"0-5%",Suoerstore_sales[[#This Row],[Discount]]&lt;=0.1,"5-10%",Suoerstore_sales[[#This Row],[Discount]]&lt;=0.2,"10-20%",TRUE,"20%+")</f>
        <v>10-20%</v>
      </c>
      <c r="W3388">
        <f>YEAR(Suoerstore_sales[[#This Row],[Order Date]])</f>
        <v>2017</v>
      </c>
      <c r="X3388" t="str">
        <f>"Q"&amp;ROUNDUP(MONTH(Suoerstore_sales[[#This Row],[Order Date]])/3,0)</f>
        <v>Q4</v>
      </c>
      <c r="Y3388">
        <f>MONTH(Suoerstore_sales[[#This Row],[Order Date]])</f>
        <v>10</v>
      </c>
    </row>
    <row r="3389" spans="1:25" x14ac:dyDescent="0.2">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t="str" cm="1">
        <f t="array" ref="V3389">_xlfn.IFS(Suoerstore_sales[[#This Row],[Discount]]&lt;=0.05,"0-5%",Suoerstore_sales[[#This Row],[Discount]]&lt;=0.1,"5-10%",Suoerstore_sales[[#This Row],[Discount]]&lt;=0.2,"10-20%",TRUE,"20%+")</f>
        <v>10-20%</v>
      </c>
      <c r="W3389">
        <f>YEAR(Suoerstore_sales[[#This Row],[Order Date]])</f>
        <v>2017</v>
      </c>
      <c r="X3389" t="str">
        <f>"Q"&amp;ROUNDUP(MONTH(Suoerstore_sales[[#This Row],[Order Date]])/3,0)</f>
        <v>Q4</v>
      </c>
      <c r="Y3389">
        <f>MONTH(Suoerstore_sales[[#This Row],[Order Date]])</f>
        <v>10</v>
      </c>
    </row>
    <row r="3390" spans="1:25" x14ac:dyDescent="0.2">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t="str" cm="1">
        <f t="array" ref="V3390">_xlfn.IFS(Suoerstore_sales[[#This Row],[Discount]]&lt;=0.05,"0-5%",Suoerstore_sales[[#This Row],[Discount]]&lt;=0.1,"5-10%",Suoerstore_sales[[#This Row],[Discount]]&lt;=0.2,"10-20%",TRUE,"20%+")</f>
        <v>20%+</v>
      </c>
      <c r="W3390">
        <f>YEAR(Suoerstore_sales[[#This Row],[Order Date]])</f>
        <v>2017</v>
      </c>
      <c r="X3390" t="str">
        <f>"Q"&amp;ROUNDUP(MONTH(Suoerstore_sales[[#This Row],[Order Date]])/3,0)</f>
        <v>Q4</v>
      </c>
      <c r="Y3390">
        <f>MONTH(Suoerstore_sales[[#This Row],[Order Date]])</f>
        <v>10</v>
      </c>
    </row>
    <row r="3391" spans="1:25" x14ac:dyDescent="0.2">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t="str" cm="1">
        <f t="array" ref="V3391">_xlfn.IFS(Suoerstore_sales[[#This Row],[Discount]]&lt;=0.05,"0-5%",Suoerstore_sales[[#This Row],[Discount]]&lt;=0.1,"5-10%",Suoerstore_sales[[#This Row],[Discount]]&lt;=0.2,"10-20%",TRUE,"20%+")</f>
        <v>20%+</v>
      </c>
      <c r="W3391">
        <f>YEAR(Suoerstore_sales[[#This Row],[Order Date]])</f>
        <v>2017</v>
      </c>
      <c r="X3391" t="str">
        <f>"Q"&amp;ROUNDUP(MONTH(Suoerstore_sales[[#This Row],[Order Date]])/3,0)</f>
        <v>Q4</v>
      </c>
      <c r="Y3391">
        <f>MONTH(Suoerstore_sales[[#This Row],[Order Date]])</f>
        <v>10</v>
      </c>
    </row>
    <row r="3392" spans="1:25" x14ac:dyDescent="0.2">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t="str" cm="1">
        <f t="array" ref="V3392">_xlfn.IFS(Suoerstore_sales[[#This Row],[Discount]]&lt;=0.05,"0-5%",Suoerstore_sales[[#This Row],[Discount]]&lt;=0.1,"5-10%",Suoerstore_sales[[#This Row],[Discount]]&lt;=0.2,"10-20%",TRUE,"20%+")</f>
        <v>10-20%</v>
      </c>
      <c r="W3392">
        <f>YEAR(Suoerstore_sales[[#This Row],[Order Date]])</f>
        <v>2017</v>
      </c>
      <c r="X3392" t="str">
        <f>"Q"&amp;ROUNDUP(MONTH(Suoerstore_sales[[#This Row],[Order Date]])/3,0)</f>
        <v>Q1</v>
      </c>
      <c r="Y3392">
        <f>MONTH(Suoerstore_sales[[#This Row],[Order Date]])</f>
        <v>3</v>
      </c>
    </row>
    <row r="3393" spans="1:25" x14ac:dyDescent="0.2">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t="str" cm="1">
        <f t="array" ref="V3393">_xlfn.IFS(Suoerstore_sales[[#This Row],[Discount]]&lt;=0.05,"0-5%",Suoerstore_sales[[#This Row],[Discount]]&lt;=0.1,"5-10%",Suoerstore_sales[[#This Row],[Discount]]&lt;=0.2,"10-20%",TRUE,"20%+")</f>
        <v>10-20%</v>
      </c>
      <c r="W3393">
        <f>YEAR(Suoerstore_sales[[#This Row],[Order Date]])</f>
        <v>2014</v>
      </c>
      <c r="X3393" t="str">
        <f>"Q"&amp;ROUNDUP(MONTH(Suoerstore_sales[[#This Row],[Order Date]])/3,0)</f>
        <v>Q3</v>
      </c>
      <c r="Y3393">
        <f>MONTH(Suoerstore_sales[[#This Row],[Order Date]])</f>
        <v>8</v>
      </c>
    </row>
    <row r="3394" spans="1:25" x14ac:dyDescent="0.2">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t="str" cm="1">
        <f t="array" ref="V3394">_xlfn.IFS(Suoerstore_sales[[#This Row],[Discount]]&lt;=0.05,"0-5%",Suoerstore_sales[[#This Row],[Discount]]&lt;=0.1,"5-10%",Suoerstore_sales[[#This Row],[Discount]]&lt;=0.2,"10-20%",TRUE,"20%+")</f>
        <v>10-20%</v>
      </c>
      <c r="W3394">
        <f>YEAR(Suoerstore_sales[[#This Row],[Order Date]])</f>
        <v>2014</v>
      </c>
      <c r="X3394" t="str">
        <f>"Q"&amp;ROUNDUP(MONTH(Suoerstore_sales[[#This Row],[Order Date]])/3,0)</f>
        <v>Q3</v>
      </c>
      <c r="Y3394">
        <f>MONTH(Suoerstore_sales[[#This Row],[Order Date]])</f>
        <v>8</v>
      </c>
    </row>
    <row r="3395" spans="1:25" x14ac:dyDescent="0.2">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t="str" cm="1">
        <f t="array" ref="V3395">_xlfn.IFS(Suoerstore_sales[[#This Row],[Discount]]&lt;=0.05,"0-5%",Suoerstore_sales[[#This Row],[Discount]]&lt;=0.1,"5-10%",Suoerstore_sales[[#This Row],[Discount]]&lt;=0.2,"10-20%",TRUE,"20%+")</f>
        <v>20%+</v>
      </c>
      <c r="W3395">
        <f>YEAR(Suoerstore_sales[[#This Row],[Order Date]])</f>
        <v>2014</v>
      </c>
      <c r="X3395" t="str">
        <f>"Q"&amp;ROUNDUP(MONTH(Suoerstore_sales[[#This Row],[Order Date]])/3,0)</f>
        <v>Q4</v>
      </c>
      <c r="Y3395">
        <f>MONTH(Suoerstore_sales[[#This Row],[Order Date]])</f>
        <v>11</v>
      </c>
    </row>
    <row r="3396" spans="1:25" x14ac:dyDescent="0.2">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t="str" cm="1">
        <f t="array" ref="V3396">_xlfn.IFS(Suoerstore_sales[[#This Row],[Discount]]&lt;=0.05,"0-5%",Suoerstore_sales[[#This Row],[Discount]]&lt;=0.1,"5-10%",Suoerstore_sales[[#This Row],[Discount]]&lt;=0.2,"10-20%",TRUE,"20%+")</f>
        <v>10-20%</v>
      </c>
      <c r="W3396">
        <f>YEAR(Suoerstore_sales[[#This Row],[Order Date]])</f>
        <v>2017</v>
      </c>
      <c r="X3396" t="str">
        <f>"Q"&amp;ROUNDUP(MONTH(Suoerstore_sales[[#This Row],[Order Date]])/3,0)</f>
        <v>Q2</v>
      </c>
      <c r="Y3396">
        <f>MONTH(Suoerstore_sales[[#This Row],[Order Date]])</f>
        <v>6</v>
      </c>
    </row>
    <row r="3397" spans="1:25" x14ac:dyDescent="0.2">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t="str" cm="1">
        <f t="array" ref="V3397">_xlfn.IFS(Suoerstore_sales[[#This Row],[Discount]]&lt;=0.05,"0-5%",Suoerstore_sales[[#This Row],[Discount]]&lt;=0.1,"5-10%",Suoerstore_sales[[#This Row],[Discount]]&lt;=0.2,"10-20%",TRUE,"20%+")</f>
        <v>0-5%</v>
      </c>
      <c r="W3397">
        <f>YEAR(Suoerstore_sales[[#This Row],[Order Date]])</f>
        <v>2017</v>
      </c>
      <c r="X3397" t="str">
        <f>"Q"&amp;ROUNDUP(MONTH(Suoerstore_sales[[#This Row],[Order Date]])/3,0)</f>
        <v>Q3</v>
      </c>
      <c r="Y3397">
        <f>MONTH(Suoerstore_sales[[#This Row],[Order Date]])</f>
        <v>7</v>
      </c>
    </row>
    <row r="3398" spans="1:25" x14ac:dyDescent="0.2">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t="str" cm="1">
        <f t="array" ref="V3398">_xlfn.IFS(Suoerstore_sales[[#This Row],[Discount]]&lt;=0.05,"0-5%",Suoerstore_sales[[#This Row],[Discount]]&lt;=0.1,"5-10%",Suoerstore_sales[[#This Row],[Discount]]&lt;=0.2,"10-20%",TRUE,"20%+")</f>
        <v>0-5%</v>
      </c>
      <c r="W3398">
        <f>YEAR(Suoerstore_sales[[#This Row],[Order Date]])</f>
        <v>2017</v>
      </c>
      <c r="X3398" t="str">
        <f>"Q"&amp;ROUNDUP(MONTH(Suoerstore_sales[[#This Row],[Order Date]])/3,0)</f>
        <v>Q3</v>
      </c>
      <c r="Y3398">
        <f>MONTH(Suoerstore_sales[[#This Row],[Order Date]])</f>
        <v>7</v>
      </c>
    </row>
    <row r="3399" spans="1:25" x14ac:dyDescent="0.2">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t="str" cm="1">
        <f t="array" ref="V3399">_xlfn.IFS(Suoerstore_sales[[#This Row],[Discount]]&lt;=0.05,"0-5%",Suoerstore_sales[[#This Row],[Discount]]&lt;=0.1,"5-10%",Suoerstore_sales[[#This Row],[Discount]]&lt;=0.2,"10-20%",TRUE,"20%+")</f>
        <v>0-5%</v>
      </c>
      <c r="W3399">
        <f>YEAR(Suoerstore_sales[[#This Row],[Order Date]])</f>
        <v>2017</v>
      </c>
      <c r="X3399" t="str">
        <f>"Q"&amp;ROUNDUP(MONTH(Suoerstore_sales[[#This Row],[Order Date]])/3,0)</f>
        <v>Q3</v>
      </c>
      <c r="Y3399">
        <f>MONTH(Suoerstore_sales[[#This Row],[Order Date]])</f>
        <v>7</v>
      </c>
    </row>
    <row r="3400" spans="1:25" x14ac:dyDescent="0.2">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t="str" cm="1">
        <f t="array" ref="V3400">_xlfn.IFS(Suoerstore_sales[[#This Row],[Discount]]&lt;=0.05,"0-5%",Suoerstore_sales[[#This Row],[Discount]]&lt;=0.1,"5-10%",Suoerstore_sales[[#This Row],[Discount]]&lt;=0.2,"10-20%",TRUE,"20%+")</f>
        <v>0-5%</v>
      </c>
      <c r="W3400">
        <f>YEAR(Suoerstore_sales[[#This Row],[Order Date]])</f>
        <v>2014</v>
      </c>
      <c r="X3400" t="str">
        <f>"Q"&amp;ROUNDUP(MONTH(Suoerstore_sales[[#This Row],[Order Date]])/3,0)</f>
        <v>Q4</v>
      </c>
      <c r="Y3400">
        <f>MONTH(Suoerstore_sales[[#This Row],[Order Date]])</f>
        <v>11</v>
      </c>
    </row>
    <row r="3401" spans="1:25" x14ac:dyDescent="0.2">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t="str" cm="1">
        <f t="array" ref="V3401">_xlfn.IFS(Suoerstore_sales[[#This Row],[Discount]]&lt;=0.05,"0-5%",Suoerstore_sales[[#This Row],[Discount]]&lt;=0.1,"5-10%",Suoerstore_sales[[#This Row],[Discount]]&lt;=0.2,"10-20%",TRUE,"20%+")</f>
        <v>0-5%</v>
      </c>
      <c r="W3401">
        <f>YEAR(Suoerstore_sales[[#This Row],[Order Date]])</f>
        <v>2014</v>
      </c>
      <c r="X3401" t="str">
        <f>"Q"&amp;ROUNDUP(MONTH(Suoerstore_sales[[#This Row],[Order Date]])/3,0)</f>
        <v>Q4</v>
      </c>
      <c r="Y3401">
        <f>MONTH(Suoerstore_sales[[#This Row],[Order Date]])</f>
        <v>11</v>
      </c>
    </row>
    <row r="3402" spans="1:25" x14ac:dyDescent="0.2">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t="str" cm="1">
        <f t="array" ref="V3402">_xlfn.IFS(Suoerstore_sales[[#This Row],[Discount]]&lt;=0.05,"0-5%",Suoerstore_sales[[#This Row],[Discount]]&lt;=0.1,"5-10%",Suoerstore_sales[[#This Row],[Discount]]&lt;=0.2,"10-20%",TRUE,"20%+")</f>
        <v>0-5%</v>
      </c>
      <c r="W3402">
        <f>YEAR(Suoerstore_sales[[#This Row],[Order Date]])</f>
        <v>2014</v>
      </c>
      <c r="X3402" t="str">
        <f>"Q"&amp;ROUNDUP(MONTH(Suoerstore_sales[[#This Row],[Order Date]])/3,0)</f>
        <v>Q4</v>
      </c>
      <c r="Y3402">
        <f>MONTH(Suoerstore_sales[[#This Row],[Order Date]])</f>
        <v>11</v>
      </c>
    </row>
    <row r="3403" spans="1:25" x14ac:dyDescent="0.2">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t="str" cm="1">
        <f t="array" ref="V3403">_xlfn.IFS(Suoerstore_sales[[#This Row],[Discount]]&lt;=0.05,"0-5%",Suoerstore_sales[[#This Row],[Discount]]&lt;=0.1,"5-10%",Suoerstore_sales[[#This Row],[Discount]]&lt;=0.2,"10-20%",TRUE,"20%+")</f>
        <v>0-5%</v>
      </c>
      <c r="W3403">
        <f>YEAR(Suoerstore_sales[[#This Row],[Order Date]])</f>
        <v>2014</v>
      </c>
      <c r="X3403" t="str">
        <f>"Q"&amp;ROUNDUP(MONTH(Suoerstore_sales[[#This Row],[Order Date]])/3,0)</f>
        <v>Q4</v>
      </c>
      <c r="Y3403">
        <f>MONTH(Suoerstore_sales[[#This Row],[Order Date]])</f>
        <v>11</v>
      </c>
    </row>
    <row r="3404" spans="1:25" x14ac:dyDescent="0.2">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t="str" cm="1">
        <f t="array" ref="V3404">_xlfn.IFS(Suoerstore_sales[[#This Row],[Discount]]&lt;=0.05,"0-5%",Suoerstore_sales[[#This Row],[Discount]]&lt;=0.1,"5-10%",Suoerstore_sales[[#This Row],[Discount]]&lt;=0.2,"10-20%",TRUE,"20%+")</f>
        <v>20%+</v>
      </c>
      <c r="W3404">
        <f>YEAR(Suoerstore_sales[[#This Row],[Order Date]])</f>
        <v>2015</v>
      </c>
      <c r="X3404" t="str">
        <f>"Q"&amp;ROUNDUP(MONTH(Suoerstore_sales[[#This Row],[Order Date]])/3,0)</f>
        <v>Q2</v>
      </c>
      <c r="Y3404">
        <f>MONTH(Suoerstore_sales[[#This Row],[Order Date]])</f>
        <v>5</v>
      </c>
    </row>
    <row r="3405" spans="1:25" x14ac:dyDescent="0.2">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t="str" cm="1">
        <f t="array" ref="V3405">_xlfn.IFS(Suoerstore_sales[[#This Row],[Discount]]&lt;=0.05,"0-5%",Suoerstore_sales[[#This Row],[Discount]]&lt;=0.1,"5-10%",Suoerstore_sales[[#This Row],[Discount]]&lt;=0.2,"10-20%",TRUE,"20%+")</f>
        <v>20%+</v>
      </c>
      <c r="W3405">
        <f>YEAR(Suoerstore_sales[[#This Row],[Order Date]])</f>
        <v>2017</v>
      </c>
      <c r="X3405" t="str">
        <f>"Q"&amp;ROUNDUP(MONTH(Suoerstore_sales[[#This Row],[Order Date]])/3,0)</f>
        <v>Q2</v>
      </c>
      <c r="Y3405">
        <f>MONTH(Suoerstore_sales[[#This Row],[Order Date]])</f>
        <v>5</v>
      </c>
    </row>
    <row r="3406" spans="1:25" x14ac:dyDescent="0.2">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t="str" cm="1">
        <f t="array" ref="V3406">_xlfn.IFS(Suoerstore_sales[[#This Row],[Discount]]&lt;=0.05,"0-5%",Suoerstore_sales[[#This Row],[Discount]]&lt;=0.1,"5-10%",Suoerstore_sales[[#This Row],[Discount]]&lt;=0.2,"10-20%",TRUE,"20%+")</f>
        <v>0-5%</v>
      </c>
      <c r="W3406">
        <f>YEAR(Suoerstore_sales[[#This Row],[Order Date]])</f>
        <v>2015</v>
      </c>
      <c r="X3406" t="str">
        <f>"Q"&amp;ROUNDUP(MONTH(Suoerstore_sales[[#This Row],[Order Date]])/3,0)</f>
        <v>Q4</v>
      </c>
      <c r="Y3406">
        <f>MONTH(Suoerstore_sales[[#This Row],[Order Date]])</f>
        <v>10</v>
      </c>
    </row>
    <row r="3407" spans="1:25" x14ac:dyDescent="0.2">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t="str" cm="1">
        <f t="array" ref="V3407">_xlfn.IFS(Suoerstore_sales[[#This Row],[Discount]]&lt;=0.05,"0-5%",Suoerstore_sales[[#This Row],[Discount]]&lt;=0.1,"5-10%",Suoerstore_sales[[#This Row],[Discount]]&lt;=0.2,"10-20%",TRUE,"20%+")</f>
        <v>20%+</v>
      </c>
      <c r="W3407">
        <f>YEAR(Suoerstore_sales[[#This Row],[Order Date]])</f>
        <v>2014</v>
      </c>
      <c r="X3407" t="str">
        <f>"Q"&amp;ROUNDUP(MONTH(Suoerstore_sales[[#This Row],[Order Date]])/3,0)</f>
        <v>Q2</v>
      </c>
      <c r="Y3407">
        <f>MONTH(Suoerstore_sales[[#This Row],[Order Date]])</f>
        <v>4</v>
      </c>
    </row>
    <row r="3408" spans="1:25" x14ac:dyDescent="0.2">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t="str" cm="1">
        <f t="array" ref="V3408">_xlfn.IFS(Suoerstore_sales[[#This Row],[Discount]]&lt;=0.05,"0-5%",Suoerstore_sales[[#This Row],[Discount]]&lt;=0.1,"5-10%",Suoerstore_sales[[#This Row],[Discount]]&lt;=0.2,"10-20%",TRUE,"20%+")</f>
        <v>20%+</v>
      </c>
      <c r="W3408">
        <f>YEAR(Suoerstore_sales[[#This Row],[Order Date]])</f>
        <v>2014</v>
      </c>
      <c r="X3408" t="str">
        <f>"Q"&amp;ROUNDUP(MONTH(Suoerstore_sales[[#This Row],[Order Date]])/3,0)</f>
        <v>Q2</v>
      </c>
      <c r="Y3408">
        <f>MONTH(Suoerstore_sales[[#This Row],[Order Date]])</f>
        <v>4</v>
      </c>
    </row>
    <row r="3409" spans="1:25" x14ac:dyDescent="0.2">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t="str" cm="1">
        <f t="array" ref="V3409">_xlfn.IFS(Suoerstore_sales[[#This Row],[Discount]]&lt;=0.05,"0-5%",Suoerstore_sales[[#This Row],[Discount]]&lt;=0.1,"5-10%",Suoerstore_sales[[#This Row],[Discount]]&lt;=0.2,"10-20%",TRUE,"20%+")</f>
        <v>20%+</v>
      </c>
      <c r="W3409">
        <f>YEAR(Suoerstore_sales[[#This Row],[Order Date]])</f>
        <v>2014</v>
      </c>
      <c r="X3409" t="str">
        <f>"Q"&amp;ROUNDUP(MONTH(Suoerstore_sales[[#This Row],[Order Date]])/3,0)</f>
        <v>Q2</v>
      </c>
      <c r="Y3409">
        <f>MONTH(Suoerstore_sales[[#This Row],[Order Date]])</f>
        <v>4</v>
      </c>
    </row>
    <row r="3410" spans="1:25" x14ac:dyDescent="0.2">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t="str" cm="1">
        <f t="array" ref="V3410">_xlfn.IFS(Suoerstore_sales[[#This Row],[Discount]]&lt;=0.05,"0-5%",Suoerstore_sales[[#This Row],[Discount]]&lt;=0.1,"5-10%",Suoerstore_sales[[#This Row],[Discount]]&lt;=0.2,"10-20%",TRUE,"20%+")</f>
        <v>10-20%</v>
      </c>
      <c r="W3410">
        <f>YEAR(Suoerstore_sales[[#This Row],[Order Date]])</f>
        <v>2014</v>
      </c>
      <c r="X3410" t="str">
        <f>"Q"&amp;ROUNDUP(MONTH(Suoerstore_sales[[#This Row],[Order Date]])/3,0)</f>
        <v>Q2</v>
      </c>
      <c r="Y3410">
        <f>MONTH(Suoerstore_sales[[#This Row],[Order Date]])</f>
        <v>4</v>
      </c>
    </row>
    <row r="3411" spans="1:25" x14ac:dyDescent="0.2">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t="str" cm="1">
        <f t="array" ref="V3411">_xlfn.IFS(Suoerstore_sales[[#This Row],[Discount]]&lt;=0.05,"0-5%",Suoerstore_sales[[#This Row],[Discount]]&lt;=0.1,"5-10%",Suoerstore_sales[[#This Row],[Discount]]&lt;=0.2,"10-20%",TRUE,"20%+")</f>
        <v>10-20%</v>
      </c>
      <c r="W3411">
        <f>YEAR(Suoerstore_sales[[#This Row],[Order Date]])</f>
        <v>2017</v>
      </c>
      <c r="X3411" t="str">
        <f>"Q"&amp;ROUNDUP(MONTH(Suoerstore_sales[[#This Row],[Order Date]])/3,0)</f>
        <v>Q2</v>
      </c>
      <c r="Y3411">
        <f>MONTH(Suoerstore_sales[[#This Row],[Order Date]])</f>
        <v>4</v>
      </c>
    </row>
    <row r="3412" spans="1:25" x14ac:dyDescent="0.2">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t="str" cm="1">
        <f t="array" ref="V3412">_xlfn.IFS(Suoerstore_sales[[#This Row],[Discount]]&lt;=0.05,"0-5%",Suoerstore_sales[[#This Row],[Discount]]&lt;=0.1,"5-10%",Suoerstore_sales[[#This Row],[Discount]]&lt;=0.2,"10-20%",TRUE,"20%+")</f>
        <v>0-5%</v>
      </c>
      <c r="W3412">
        <f>YEAR(Suoerstore_sales[[#This Row],[Order Date]])</f>
        <v>2016</v>
      </c>
      <c r="X3412" t="str">
        <f>"Q"&amp;ROUNDUP(MONTH(Suoerstore_sales[[#This Row],[Order Date]])/3,0)</f>
        <v>Q3</v>
      </c>
      <c r="Y3412">
        <f>MONTH(Suoerstore_sales[[#This Row],[Order Date]])</f>
        <v>9</v>
      </c>
    </row>
    <row r="3413" spans="1:25" x14ac:dyDescent="0.2">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t="str" cm="1">
        <f t="array" ref="V3413">_xlfn.IFS(Suoerstore_sales[[#This Row],[Discount]]&lt;=0.05,"0-5%",Suoerstore_sales[[#This Row],[Discount]]&lt;=0.1,"5-10%",Suoerstore_sales[[#This Row],[Discount]]&lt;=0.2,"10-20%",TRUE,"20%+")</f>
        <v>10-20%</v>
      </c>
      <c r="W3413">
        <f>YEAR(Suoerstore_sales[[#This Row],[Order Date]])</f>
        <v>2016</v>
      </c>
      <c r="X3413" t="str">
        <f>"Q"&amp;ROUNDUP(MONTH(Suoerstore_sales[[#This Row],[Order Date]])/3,0)</f>
        <v>Q3</v>
      </c>
      <c r="Y3413">
        <f>MONTH(Suoerstore_sales[[#This Row],[Order Date]])</f>
        <v>9</v>
      </c>
    </row>
    <row r="3414" spans="1:25" x14ac:dyDescent="0.2">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t="str" cm="1">
        <f t="array" ref="V3414">_xlfn.IFS(Suoerstore_sales[[#This Row],[Discount]]&lt;=0.05,"0-5%",Suoerstore_sales[[#This Row],[Discount]]&lt;=0.1,"5-10%",Suoerstore_sales[[#This Row],[Discount]]&lt;=0.2,"10-20%",TRUE,"20%+")</f>
        <v>0-5%</v>
      </c>
      <c r="W3414">
        <f>YEAR(Suoerstore_sales[[#This Row],[Order Date]])</f>
        <v>2016</v>
      </c>
      <c r="X3414" t="str">
        <f>"Q"&amp;ROUNDUP(MONTH(Suoerstore_sales[[#This Row],[Order Date]])/3,0)</f>
        <v>Q3</v>
      </c>
      <c r="Y3414">
        <f>MONTH(Suoerstore_sales[[#This Row],[Order Date]])</f>
        <v>9</v>
      </c>
    </row>
    <row r="3415" spans="1:25" x14ac:dyDescent="0.2">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t="str" cm="1">
        <f t="array" ref="V3415">_xlfn.IFS(Suoerstore_sales[[#This Row],[Discount]]&lt;=0.05,"0-5%",Suoerstore_sales[[#This Row],[Discount]]&lt;=0.1,"5-10%",Suoerstore_sales[[#This Row],[Discount]]&lt;=0.2,"10-20%",TRUE,"20%+")</f>
        <v>0-5%</v>
      </c>
      <c r="W3415">
        <f>YEAR(Suoerstore_sales[[#This Row],[Order Date]])</f>
        <v>2016</v>
      </c>
      <c r="X3415" t="str">
        <f>"Q"&amp;ROUNDUP(MONTH(Suoerstore_sales[[#This Row],[Order Date]])/3,0)</f>
        <v>Q3</v>
      </c>
      <c r="Y3415">
        <f>MONTH(Suoerstore_sales[[#This Row],[Order Date]])</f>
        <v>9</v>
      </c>
    </row>
    <row r="3416" spans="1:25" x14ac:dyDescent="0.2">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t="str" cm="1">
        <f t="array" ref="V3416">_xlfn.IFS(Suoerstore_sales[[#This Row],[Discount]]&lt;=0.05,"0-5%",Suoerstore_sales[[#This Row],[Discount]]&lt;=0.1,"5-10%",Suoerstore_sales[[#This Row],[Discount]]&lt;=0.2,"10-20%",TRUE,"20%+")</f>
        <v>10-20%</v>
      </c>
      <c r="W3416">
        <f>YEAR(Suoerstore_sales[[#This Row],[Order Date]])</f>
        <v>2016</v>
      </c>
      <c r="X3416" t="str">
        <f>"Q"&amp;ROUNDUP(MONTH(Suoerstore_sales[[#This Row],[Order Date]])/3,0)</f>
        <v>Q3</v>
      </c>
      <c r="Y3416">
        <f>MONTH(Suoerstore_sales[[#This Row],[Order Date]])</f>
        <v>9</v>
      </c>
    </row>
    <row r="3417" spans="1:25" x14ac:dyDescent="0.2">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t="str" cm="1">
        <f t="array" ref="V3417">_xlfn.IFS(Suoerstore_sales[[#This Row],[Discount]]&lt;=0.05,"0-5%",Suoerstore_sales[[#This Row],[Discount]]&lt;=0.1,"5-10%",Suoerstore_sales[[#This Row],[Discount]]&lt;=0.2,"10-20%",TRUE,"20%+")</f>
        <v>0-5%</v>
      </c>
      <c r="W3417">
        <f>YEAR(Suoerstore_sales[[#This Row],[Order Date]])</f>
        <v>2016</v>
      </c>
      <c r="X3417" t="str">
        <f>"Q"&amp;ROUNDUP(MONTH(Suoerstore_sales[[#This Row],[Order Date]])/3,0)</f>
        <v>Q3</v>
      </c>
      <c r="Y3417">
        <f>MONTH(Suoerstore_sales[[#This Row],[Order Date]])</f>
        <v>9</v>
      </c>
    </row>
    <row r="3418" spans="1:25" x14ac:dyDescent="0.2">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t="str" cm="1">
        <f t="array" ref="V3418">_xlfn.IFS(Suoerstore_sales[[#This Row],[Discount]]&lt;=0.05,"0-5%",Suoerstore_sales[[#This Row],[Discount]]&lt;=0.1,"5-10%",Suoerstore_sales[[#This Row],[Discount]]&lt;=0.2,"10-20%",TRUE,"20%+")</f>
        <v>0-5%</v>
      </c>
      <c r="W3418">
        <f>YEAR(Suoerstore_sales[[#This Row],[Order Date]])</f>
        <v>2016</v>
      </c>
      <c r="X3418" t="str">
        <f>"Q"&amp;ROUNDUP(MONTH(Suoerstore_sales[[#This Row],[Order Date]])/3,0)</f>
        <v>Q3</v>
      </c>
      <c r="Y3418">
        <f>MONTH(Suoerstore_sales[[#This Row],[Order Date]])</f>
        <v>9</v>
      </c>
    </row>
    <row r="3419" spans="1:25" x14ac:dyDescent="0.2">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t="str" cm="1">
        <f t="array" ref="V3419">_xlfn.IFS(Suoerstore_sales[[#This Row],[Discount]]&lt;=0.05,"0-5%",Suoerstore_sales[[#This Row],[Discount]]&lt;=0.1,"5-10%",Suoerstore_sales[[#This Row],[Discount]]&lt;=0.2,"10-20%",TRUE,"20%+")</f>
        <v>10-20%</v>
      </c>
      <c r="W3419">
        <f>YEAR(Suoerstore_sales[[#This Row],[Order Date]])</f>
        <v>2015</v>
      </c>
      <c r="X3419" t="str">
        <f>"Q"&amp;ROUNDUP(MONTH(Suoerstore_sales[[#This Row],[Order Date]])/3,0)</f>
        <v>Q2</v>
      </c>
      <c r="Y3419">
        <f>MONTH(Suoerstore_sales[[#This Row],[Order Date]])</f>
        <v>4</v>
      </c>
    </row>
    <row r="3420" spans="1:25" x14ac:dyDescent="0.2">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t="str" cm="1">
        <f t="array" ref="V3420">_xlfn.IFS(Suoerstore_sales[[#This Row],[Discount]]&lt;=0.05,"0-5%",Suoerstore_sales[[#This Row],[Discount]]&lt;=0.1,"5-10%",Suoerstore_sales[[#This Row],[Discount]]&lt;=0.2,"10-20%",TRUE,"20%+")</f>
        <v>10-20%</v>
      </c>
      <c r="W3420">
        <f>YEAR(Suoerstore_sales[[#This Row],[Order Date]])</f>
        <v>2015</v>
      </c>
      <c r="X3420" t="str">
        <f>"Q"&amp;ROUNDUP(MONTH(Suoerstore_sales[[#This Row],[Order Date]])/3,0)</f>
        <v>Q2</v>
      </c>
      <c r="Y3420">
        <f>MONTH(Suoerstore_sales[[#This Row],[Order Date]])</f>
        <v>4</v>
      </c>
    </row>
    <row r="3421" spans="1:25" x14ac:dyDescent="0.2">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t="str" cm="1">
        <f t="array" ref="V3421">_xlfn.IFS(Suoerstore_sales[[#This Row],[Discount]]&lt;=0.05,"0-5%",Suoerstore_sales[[#This Row],[Discount]]&lt;=0.1,"5-10%",Suoerstore_sales[[#This Row],[Discount]]&lt;=0.2,"10-20%",TRUE,"20%+")</f>
        <v>5-10%</v>
      </c>
      <c r="W3421">
        <f>YEAR(Suoerstore_sales[[#This Row],[Order Date]])</f>
        <v>2015</v>
      </c>
      <c r="X3421" t="str">
        <f>"Q"&amp;ROUNDUP(MONTH(Suoerstore_sales[[#This Row],[Order Date]])/3,0)</f>
        <v>Q3</v>
      </c>
      <c r="Y3421">
        <f>MONTH(Suoerstore_sales[[#This Row],[Order Date]])</f>
        <v>9</v>
      </c>
    </row>
    <row r="3422" spans="1:25" x14ac:dyDescent="0.2">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t="str" cm="1">
        <f t="array" ref="V3422">_xlfn.IFS(Suoerstore_sales[[#This Row],[Discount]]&lt;=0.05,"0-5%",Suoerstore_sales[[#This Row],[Discount]]&lt;=0.1,"5-10%",Suoerstore_sales[[#This Row],[Discount]]&lt;=0.2,"10-20%",TRUE,"20%+")</f>
        <v>0-5%</v>
      </c>
      <c r="W3422">
        <f>YEAR(Suoerstore_sales[[#This Row],[Order Date]])</f>
        <v>2016</v>
      </c>
      <c r="X3422" t="str">
        <f>"Q"&amp;ROUNDUP(MONTH(Suoerstore_sales[[#This Row],[Order Date]])/3,0)</f>
        <v>Q2</v>
      </c>
      <c r="Y3422">
        <f>MONTH(Suoerstore_sales[[#This Row],[Order Date]])</f>
        <v>5</v>
      </c>
    </row>
    <row r="3423" spans="1:25" x14ac:dyDescent="0.2">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t="str" cm="1">
        <f t="array" ref="V3423">_xlfn.IFS(Suoerstore_sales[[#This Row],[Discount]]&lt;=0.05,"0-5%",Suoerstore_sales[[#This Row],[Discount]]&lt;=0.1,"5-10%",Suoerstore_sales[[#This Row],[Discount]]&lt;=0.2,"10-20%",TRUE,"20%+")</f>
        <v>0-5%</v>
      </c>
      <c r="W3423">
        <f>YEAR(Suoerstore_sales[[#This Row],[Order Date]])</f>
        <v>2016</v>
      </c>
      <c r="X3423" t="str">
        <f>"Q"&amp;ROUNDUP(MONTH(Suoerstore_sales[[#This Row],[Order Date]])/3,0)</f>
        <v>Q2</v>
      </c>
      <c r="Y3423">
        <f>MONTH(Suoerstore_sales[[#This Row],[Order Date]])</f>
        <v>5</v>
      </c>
    </row>
    <row r="3424" spans="1:25" x14ac:dyDescent="0.2">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t="str" cm="1">
        <f t="array" ref="V3424">_xlfn.IFS(Suoerstore_sales[[#This Row],[Discount]]&lt;=0.05,"0-5%",Suoerstore_sales[[#This Row],[Discount]]&lt;=0.1,"5-10%",Suoerstore_sales[[#This Row],[Discount]]&lt;=0.2,"10-20%",TRUE,"20%+")</f>
        <v>0-5%</v>
      </c>
      <c r="W3424">
        <f>YEAR(Suoerstore_sales[[#This Row],[Order Date]])</f>
        <v>2016</v>
      </c>
      <c r="X3424" t="str">
        <f>"Q"&amp;ROUNDUP(MONTH(Suoerstore_sales[[#This Row],[Order Date]])/3,0)</f>
        <v>Q2</v>
      </c>
      <c r="Y3424">
        <f>MONTH(Suoerstore_sales[[#This Row],[Order Date]])</f>
        <v>5</v>
      </c>
    </row>
    <row r="3425" spans="1:25" x14ac:dyDescent="0.2">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t="str" cm="1">
        <f t="array" ref="V3425">_xlfn.IFS(Suoerstore_sales[[#This Row],[Discount]]&lt;=0.05,"0-5%",Suoerstore_sales[[#This Row],[Discount]]&lt;=0.1,"5-10%",Suoerstore_sales[[#This Row],[Discount]]&lt;=0.2,"10-20%",TRUE,"20%+")</f>
        <v>10-20%</v>
      </c>
      <c r="W3425">
        <f>YEAR(Suoerstore_sales[[#This Row],[Order Date]])</f>
        <v>2016</v>
      </c>
      <c r="X3425" t="str">
        <f>"Q"&amp;ROUNDUP(MONTH(Suoerstore_sales[[#This Row],[Order Date]])/3,0)</f>
        <v>Q2</v>
      </c>
      <c r="Y3425">
        <f>MONTH(Suoerstore_sales[[#This Row],[Order Date]])</f>
        <v>5</v>
      </c>
    </row>
    <row r="3426" spans="1:25" x14ac:dyDescent="0.2">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t="str" cm="1">
        <f t="array" ref="V3426">_xlfn.IFS(Suoerstore_sales[[#This Row],[Discount]]&lt;=0.05,"0-5%",Suoerstore_sales[[#This Row],[Discount]]&lt;=0.1,"5-10%",Suoerstore_sales[[#This Row],[Discount]]&lt;=0.2,"10-20%",TRUE,"20%+")</f>
        <v>10-20%</v>
      </c>
      <c r="W3426">
        <f>YEAR(Suoerstore_sales[[#This Row],[Order Date]])</f>
        <v>2016</v>
      </c>
      <c r="X3426" t="str">
        <f>"Q"&amp;ROUNDUP(MONTH(Suoerstore_sales[[#This Row],[Order Date]])/3,0)</f>
        <v>Q2</v>
      </c>
      <c r="Y3426">
        <f>MONTH(Suoerstore_sales[[#This Row],[Order Date]])</f>
        <v>5</v>
      </c>
    </row>
    <row r="3427" spans="1:25" x14ac:dyDescent="0.2">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t="str" cm="1">
        <f t="array" ref="V3427">_xlfn.IFS(Suoerstore_sales[[#This Row],[Discount]]&lt;=0.05,"0-5%",Suoerstore_sales[[#This Row],[Discount]]&lt;=0.1,"5-10%",Suoerstore_sales[[#This Row],[Discount]]&lt;=0.2,"10-20%",TRUE,"20%+")</f>
        <v>0-5%</v>
      </c>
      <c r="W3427">
        <f>YEAR(Suoerstore_sales[[#This Row],[Order Date]])</f>
        <v>2015</v>
      </c>
      <c r="X3427" t="str">
        <f>"Q"&amp;ROUNDUP(MONTH(Suoerstore_sales[[#This Row],[Order Date]])/3,0)</f>
        <v>Q3</v>
      </c>
      <c r="Y3427">
        <f>MONTH(Suoerstore_sales[[#This Row],[Order Date]])</f>
        <v>9</v>
      </c>
    </row>
    <row r="3428" spans="1:25" x14ac:dyDescent="0.2">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t="str" cm="1">
        <f t="array" ref="V3428">_xlfn.IFS(Suoerstore_sales[[#This Row],[Discount]]&lt;=0.05,"0-5%",Suoerstore_sales[[#This Row],[Discount]]&lt;=0.1,"5-10%",Suoerstore_sales[[#This Row],[Discount]]&lt;=0.2,"10-20%",TRUE,"20%+")</f>
        <v>0-5%</v>
      </c>
      <c r="W3428">
        <f>YEAR(Suoerstore_sales[[#This Row],[Order Date]])</f>
        <v>2015</v>
      </c>
      <c r="X3428" t="str">
        <f>"Q"&amp;ROUNDUP(MONTH(Suoerstore_sales[[#This Row],[Order Date]])/3,0)</f>
        <v>Q3</v>
      </c>
      <c r="Y3428">
        <f>MONTH(Suoerstore_sales[[#This Row],[Order Date]])</f>
        <v>9</v>
      </c>
    </row>
    <row r="3429" spans="1:25" x14ac:dyDescent="0.2">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t="str" cm="1">
        <f t="array" ref="V3429">_xlfn.IFS(Suoerstore_sales[[#This Row],[Discount]]&lt;=0.05,"0-5%",Suoerstore_sales[[#This Row],[Discount]]&lt;=0.1,"5-10%",Suoerstore_sales[[#This Row],[Discount]]&lt;=0.2,"10-20%",TRUE,"20%+")</f>
        <v>10-20%</v>
      </c>
      <c r="W3429">
        <f>YEAR(Suoerstore_sales[[#This Row],[Order Date]])</f>
        <v>2017</v>
      </c>
      <c r="X3429" t="str">
        <f>"Q"&amp;ROUNDUP(MONTH(Suoerstore_sales[[#This Row],[Order Date]])/3,0)</f>
        <v>Q3</v>
      </c>
      <c r="Y3429">
        <f>MONTH(Suoerstore_sales[[#This Row],[Order Date]])</f>
        <v>7</v>
      </c>
    </row>
    <row r="3430" spans="1:25" x14ac:dyDescent="0.2">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t="str" cm="1">
        <f t="array" ref="V3430">_xlfn.IFS(Suoerstore_sales[[#This Row],[Discount]]&lt;=0.05,"0-5%",Suoerstore_sales[[#This Row],[Discount]]&lt;=0.1,"5-10%",Suoerstore_sales[[#This Row],[Discount]]&lt;=0.2,"10-20%",TRUE,"20%+")</f>
        <v>20%+</v>
      </c>
      <c r="W3430">
        <f>YEAR(Suoerstore_sales[[#This Row],[Order Date]])</f>
        <v>2017</v>
      </c>
      <c r="X3430" t="str">
        <f>"Q"&amp;ROUNDUP(MONTH(Suoerstore_sales[[#This Row],[Order Date]])/3,0)</f>
        <v>Q3</v>
      </c>
      <c r="Y3430">
        <f>MONTH(Suoerstore_sales[[#This Row],[Order Date]])</f>
        <v>7</v>
      </c>
    </row>
    <row r="3431" spans="1:25" x14ac:dyDescent="0.2">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t="str" cm="1">
        <f t="array" ref="V3431">_xlfn.IFS(Suoerstore_sales[[#This Row],[Discount]]&lt;=0.05,"0-5%",Suoerstore_sales[[#This Row],[Discount]]&lt;=0.1,"5-10%",Suoerstore_sales[[#This Row],[Discount]]&lt;=0.2,"10-20%",TRUE,"20%+")</f>
        <v>10-20%</v>
      </c>
      <c r="W3431">
        <f>YEAR(Suoerstore_sales[[#This Row],[Order Date]])</f>
        <v>2017</v>
      </c>
      <c r="X3431" t="str">
        <f>"Q"&amp;ROUNDUP(MONTH(Suoerstore_sales[[#This Row],[Order Date]])/3,0)</f>
        <v>Q3</v>
      </c>
      <c r="Y3431">
        <f>MONTH(Suoerstore_sales[[#This Row],[Order Date]])</f>
        <v>7</v>
      </c>
    </row>
    <row r="3432" spans="1:25" x14ac:dyDescent="0.2">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t="str" cm="1">
        <f t="array" ref="V3432">_xlfn.IFS(Suoerstore_sales[[#This Row],[Discount]]&lt;=0.05,"0-5%",Suoerstore_sales[[#This Row],[Discount]]&lt;=0.1,"5-10%",Suoerstore_sales[[#This Row],[Discount]]&lt;=0.2,"10-20%",TRUE,"20%+")</f>
        <v>0-5%</v>
      </c>
      <c r="W3432">
        <f>YEAR(Suoerstore_sales[[#This Row],[Order Date]])</f>
        <v>2017</v>
      </c>
      <c r="X3432" t="str">
        <f>"Q"&amp;ROUNDUP(MONTH(Suoerstore_sales[[#This Row],[Order Date]])/3,0)</f>
        <v>Q4</v>
      </c>
      <c r="Y3432">
        <f>MONTH(Suoerstore_sales[[#This Row],[Order Date]])</f>
        <v>12</v>
      </c>
    </row>
    <row r="3433" spans="1:25" x14ac:dyDescent="0.2">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t="str" cm="1">
        <f t="array" ref="V3433">_xlfn.IFS(Suoerstore_sales[[#This Row],[Discount]]&lt;=0.05,"0-5%",Suoerstore_sales[[#This Row],[Discount]]&lt;=0.1,"5-10%",Suoerstore_sales[[#This Row],[Discount]]&lt;=0.2,"10-20%",TRUE,"20%+")</f>
        <v>0-5%</v>
      </c>
      <c r="W3433">
        <f>YEAR(Suoerstore_sales[[#This Row],[Order Date]])</f>
        <v>2017</v>
      </c>
      <c r="X3433" t="str">
        <f>"Q"&amp;ROUNDUP(MONTH(Suoerstore_sales[[#This Row],[Order Date]])/3,0)</f>
        <v>Q4</v>
      </c>
      <c r="Y3433">
        <f>MONTH(Suoerstore_sales[[#This Row],[Order Date]])</f>
        <v>12</v>
      </c>
    </row>
    <row r="3434" spans="1:25" x14ac:dyDescent="0.2">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t="str" cm="1">
        <f t="array" ref="V3434">_xlfn.IFS(Suoerstore_sales[[#This Row],[Discount]]&lt;=0.05,"0-5%",Suoerstore_sales[[#This Row],[Discount]]&lt;=0.1,"5-10%",Suoerstore_sales[[#This Row],[Discount]]&lt;=0.2,"10-20%",TRUE,"20%+")</f>
        <v>0-5%</v>
      </c>
      <c r="W3434">
        <f>YEAR(Suoerstore_sales[[#This Row],[Order Date]])</f>
        <v>2017</v>
      </c>
      <c r="X3434" t="str">
        <f>"Q"&amp;ROUNDUP(MONTH(Suoerstore_sales[[#This Row],[Order Date]])/3,0)</f>
        <v>Q4</v>
      </c>
      <c r="Y3434">
        <f>MONTH(Suoerstore_sales[[#This Row],[Order Date]])</f>
        <v>12</v>
      </c>
    </row>
    <row r="3435" spans="1:25" x14ac:dyDescent="0.2">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t="str" cm="1">
        <f t="array" ref="V3435">_xlfn.IFS(Suoerstore_sales[[#This Row],[Discount]]&lt;=0.05,"0-5%",Suoerstore_sales[[#This Row],[Discount]]&lt;=0.1,"5-10%",Suoerstore_sales[[#This Row],[Discount]]&lt;=0.2,"10-20%",TRUE,"20%+")</f>
        <v>10-20%</v>
      </c>
      <c r="W3435">
        <f>YEAR(Suoerstore_sales[[#This Row],[Order Date]])</f>
        <v>2017</v>
      </c>
      <c r="X3435" t="str">
        <f>"Q"&amp;ROUNDUP(MONTH(Suoerstore_sales[[#This Row],[Order Date]])/3,0)</f>
        <v>Q4</v>
      </c>
      <c r="Y3435">
        <f>MONTH(Suoerstore_sales[[#This Row],[Order Date]])</f>
        <v>12</v>
      </c>
    </row>
    <row r="3436" spans="1:25" x14ac:dyDescent="0.2">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t="str" cm="1">
        <f t="array" ref="V3436">_xlfn.IFS(Suoerstore_sales[[#This Row],[Discount]]&lt;=0.05,"0-5%",Suoerstore_sales[[#This Row],[Discount]]&lt;=0.1,"5-10%",Suoerstore_sales[[#This Row],[Discount]]&lt;=0.2,"10-20%",TRUE,"20%+")</f>
        <v>10-20%</v>
      </c>
      <c r="W3436">
        <f>YEAR(Suoerstore_sales[[#This Row],[Order Date]])</f>
        <v>2017</v>
      </c>
      <c r="X3436" t="str">
        <f>"Q"&amp;ROUNDUP(MONTH(Suoerstore_sales[[#This Row],[Order Date]])/3,0)</f>
        <v>Q4</v>
      </c>
      <c r="Y3436">
        <f>MONTH(Suoerstore_sales[[#This Row],[Order Date]])</f>
        <v>12</v>
      </c>
    </row>
    <row r="3437" spans="1:25" x14ac:dyDescent="0.2">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t="str" cm="1">
        <f t="array" ref="V3437">_xlfn.IFS(Suoerstore_sales[[#This Row],[Discount]]&lt;=0.05,"0-5%",Suoerstore_sales[[#This Row],[Discount]]&lt;=0.1,"5-10%",Suoerstore_sales[[#This Row],[Discount]]&lt;=0.2,"10-20%",TRUE,"20%+")</f>
        <v>20%+</v>
      </c>
      <c r="W3437">
        <f>YEAR(Suoerstore_sales[[#This Row],[Order Date]])</f>
        <v>2015</v>
      </c>
      <c r="X3437" t="str">
        <f>"Q"&amp;ROUNDUP(MONTH(Suoerstore_sales[[#This Row],[Order Date]])/3,0)</f>
        <v>Q3</v>
      </c>
      <c r="Y3437">
        <f>MONTH(Suoerstore_sales[[#This Row],[Order Date]])</f>
        <v>9</v>
      </c>
    </row>
    <row r="3438" spans="1:25" x14ac:dyDescent="0.2">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t="str" cm="1">
        <f t="array" ref="V3438">_xlfn.IFS(Suoerstore_sales[[#This Row],[Discount]]&lt;=0.05,"0-5%",Suoerstore_sales[[#This Row],[Discount]]&lt;=0.1,"5-10%",Suoerstore_sales[[#This Row],[Discount]]&lt;=0.2,"10-20%",TRUE,"20%+")</f>
        <v>20%+</v>
      </c>
      <c r="W3438">
        <f>YEAR(Suoerstore_sales[[#This Row],[Order Date]])</f>
        <v>2015</v>
      </c>
      <c r="X3438" t="str">
        <f>"Q"&amp;ROUNDUP(MONTH(Suoerstore_sales[[#This Row],[Order Date]])/3,0)</f>
        <v>Q3</v>
      </c>
      <c r="Y3438">
        <f>MONTH(Suoerstore_sales[[#This Row],[Order Date]])</f>
        <v>9</v>
      </c>
    </row>
    <row r="3439" spans="1:25" x14ac:dyDescent="0.2">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t="str" cm="1">
        <f t="array" ref="V3439">_xlfn.IFS(Suoerstore_sales[[#This Row],[Discount]]&lt;=0.05,"0-5%",Suoerstore_sales[[#This Row],[Discount]]&lt;=0.1,"5-10%",Suoerstore_sales[[#This Row],[Discount]]&lt;=0.2,"10-20%",TRUE,"20%+")</f>
        <v>20%+</v>
      </c>
      <c r="W3439">
        <f>YEAR(Suoerstore_sales[[#This Row],[Order Date]])</f>
        <v>2017</v>
      </c>
      <c r="X3439" t="str">
        <f>"Q"&amp;ROUNDUP(MONTH(Suoerstore_sales[[#This Row],[Order Date]])/3,0)</f>
        <v>Q4</v>
      </c>
      <c r="Y3439">
        <f>MONTH(Suoerstore_sales[[#This Row],[Order Date]])</f>
        <v>10</v>
      </c>
    </row>
    <row r="3440" spans="1:25" x14ac:dyDescent="0.2">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t="str" cm="1">
        <f t="array" ref="V3440">_xlfn.IFS(Suoerstore_sales[[#This Row],[Discount]]&lt;=0.05,"0-5%",Suoerstore_sales[[#This Row],[Discount]]&lt;=0.1,"5-10%",Suoerstore_sales[[#This Row],[Discount]]&lt;=0.2,"10-20%",TRUE,"20%+")</f>
        <v>20%+</v>
      </c>
      <c r="W3440">
        <f>YEAR(Suoerstore_sales[[#This Row],[Order Date]])</f>
        <v>2017</v>
      </c>
      <c r="X3440" t="str">
        <f>"Q"&amp;ROUNDUP(MONTH(Suoerstore_sales[[#This Row],[Order Date]])/3,0)</f>
        <v>Q4</v>
      </c>
      <c r="Y3440">
        <f>MONTH(Suoerstore_sales[[#This Row],[Order Date]])</f>
        <v>10</v>
      </c>
    </row>
    <row r="3441" spans="1:25" x14ac:dyDescent="0.2">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t="str" cm="1">
        <f t="array" ref="V3441">_xlfn.IFS(Suoerstore_sales[[#This Row],[Discount]]&lt;=0.05,"0-5%",Suoerstore_sales[[#This Row],[Discount]]&lt;=0.1,"5-10%",Suoerstore_sales[[#This Row],[Discount]]&lt;=0.2,"10-20%",TRUE,"20%+")</f>
        <v>10-20%</v>
      </c>
      <c r="W3441">
        <f>YEAR(Suoerstore_sales[[#This Row],[Order Date]])</f>
        <v>2017</v>
      </c>
      <c r="X3441" t="str">
        <f>"Q"&amp;ROUNDUP(MONTH(Suoerstore_sales[[#This Row],[Order Date]])/3,0)</f>
        <v>Q4</v>
      </c>
      <c r="Y3441">
        <f>MONTH(Suoerstore_sales[[#This Row],[Order Date]])</f>
        <v>10</v>
      </c>
    </row>
    <row r="3442" spans="1:25" x14ac:dyDescent="0.2">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t="str" cm="1">
        <f t="array" ref="V3442">_xlfn.IFS(Suoerstore_sales[[#This Row],[Discount]]&lt;=0.05,"0-5%",Suoerstore_sales[[#This Row],[Discount]]&lt;=0.1,"5-10%",Suoerstore_sales[[#This Row],[Discount]]&lt;=0.2,"10-20%",TRUE,"20%+")</f>
        <v>10-20%</v>
      </c>
      <c r="W3442">
        <f>YEAR(Suoerstore_sales[[#This Row],[Order Date]])</f>
        <v>2015</v>
      </c>
      <c r="X3442" t="str">
        <f>"Q"&amp;ROUNDUP(MONTH(Suoerstore_sales[[#This Row],[Order Date]])/3,0)</f>
        <v>Q4</v>
      </c>
      <c r="Y3442">
        <f>MONTH(Suoerstore_sales[[#This Row],[Order Date]])</f>
        <v>11</v>
      </c>
    </row>
    <row r="3443" spans="1:25" x14ac:dyDescent="0.2">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t="str" cm="1">
        <f t="array" ref="V3443">_xlfn.IFS(Suoerstore_sales[[#This Row],[Discount]]&lt;=0.05,"0-5%",Suoerstore_sales[[#This Row],[Discount]]&lt;=0.1,"5-10%",Suoerstore_sales[[#This Row],[Discount]]&lt;=0.2,"10-20%",TRUE,"20%+")</f>
        <v>0-5%</v>
      </c>
      <c r="W3443">
        <f>YEAR(Suoerstore_sales[[#This Row],[Order Date]])</f>
        <v>2014</v>
      </c>
      <c r="X3443" t="str">
        <f>"Q"&amp;ROUNDUP(MONTH(Suoerstore_sales[[#This Row],[Order Date]])/3,0)</f>
        <v>Q1</v>
      </c>
      <c r="Y3443">
        <f>MONTH(Suoerstore_sales[[#This Row],[Order Date]])</f>
        <v>3</v>
      </c>
    </row>
    <row r="3444" spans="1:25" x14ac:dyDescent="0.2">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t="str" cm="1">
        <f t="array" ref="V3444">_xlfn.IFS(Suoerstore_sales[[#This Row],[Discount]]&lt;=0.05,"0-5%",Suoerstore_sales[[#This Row],[Discount]]&lt;=0.1,"5-10%",Suoerstore_sales[[#This Row],[Discount]]&lt;=0.2,"10-20%",TRUE,"20%+")</f>
        <v>0-5%</v>
      </c>
      <c r="W3444">
        <f>YEAR(Suoerstore_sales[[#This Row],[Order Date]])</f>
        <v>2017</v>
      </c>
      <c r="X3444" t="str">
        <f>"Q"&amp;ROUNDUP(MONTH(Suoerstore_sales[[#This Row],[Order Date]])/3,0)</f>
        <v>Q4</v>
      </c>
      <c r="Y3444">
        <f>MONTH(Suoerstore_sales[[#This Row],[Order Date]])</f>
        <v>11</v>
      </c>
    </row>
    <row r="3445" spans="1:25" x14ac:dyDescent="0.2">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t="str" cm="1">
        <f t="array" ref="V3445">_xlfn.IFS(Suoerstore_sales[[#This Row],[Discount]]&lt;=0.05,"0-5%",Suoerstore_sales[[#This Row],[Discount]]&lt;=0.1,"5-10%",Suoerstore_sales[[#This Row],[Discount]]&lt;=0.2,"10-20%",TRUE,"20%+")</f>
        <v>0-5%</v>
      </c>
      <c r="W3445">
        <f>YEAR(Suoerstore_sales[[#This Row],[Order Date]])</f>
        <v>2017</v>
      </c>
      <c r="X3445" t="str">
        <f>"Q"&amp;ROUNDUP(MONTH(Suoerstore_sales[[#This Row],[Order Date]])/3,0)</f>
        <v>Q4</v>
      </c>
      <c r="Y3445">
        <f>MONTH(Suoerstore_sales[[#This Row],[Order Date]])</f>
        <v>11</v>
      </c>
    </row>
    <row r="3446" spans="1:25" x14ac:dyDescent="0.2">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t="str" cm="1">
        <f t="array" ref="V3446">_xlfn.IFS(Suoerstore_sales[[#This Row],[Discount]]&lt;=0.05,"0-5%",Suoerstore_sales[[#This Row],[Discount]]&lt;=0.1,"5-10%",Suoerstore_sales[[#This Row],[Discount]]&lt;=0.2,"10-20%",TRUE,"20%+")</f>
        <v>10-20%</v>
      </c>
      <c r="W3446">
        <f>YEAR(Suoerstore_sales[[#This Row],[Order Date]])</f>
        <v>2016</v>
      </c>
      <c r="X3446" t="str">
        <f>"Q"&amp;ROUNDUP(MONTH(Suoerstore_sales[[#This Row],[Order Date]])/3,0)</f>
        <v>Q3</v>
      </c>
      <c r="Y3446">
        <f>MONTH(Suoerstore_sales[[#This Row],[Order Date]])</f>
        <v>7</v>
      </c>
    </row>
    <row r="3447" spans="1:25" x14ac:dyDescent="0.2">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t="str" cm="1">
        <f t="array" ref="V3447">_xlfn.IFS(Suoerstore_sales[[#This Row],[Discount]]&lt;=0.05,"0-5%",Suoerstore_sales[[#This Row],[Discount]]&lt;=0.1,"5-10%",Suoerstore_sales[[#This Row],[Discount]]&lt;=0.2,"10-20%",TRUE,"20%+")</f>
        <v>0-5%</v>
      </c>
      <c r="W3447">
        <f>YEAR(Suoerstore_sales[[#This Row],[Order Date]])</f>
        <v>2015</v>
      </c>
      <c r="X3447" t="str">
        <f>"Q"&amp;ROUNDUP(MONTH(Suoerstore_sales[[#This Row],[Order Date]])/3,0)</f>
        <v>Q2</v>
      </c>
      <c r="Y3447">
        <f>MONTH(Suoerstore_sales[[#This Row],[Order Date]])</f>
        <v>6</v>
      </c>
    </row>
    <row r="3448" spans="1:25" x14ac:dyDescent="0.2">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t="str" cm="1">
        <f t="array" ref="V3448">_xlfn.IFS(Suoerstore_sales[[#This Row],[Discount]]&lt;=0.05,"0-5%",Suoerstore_sales[[#This Row],[Discount]]&lt;=0.1,"5-10%",Suoerstore_sales[[#This Row],[Discount]]&lt;=0.2,"10-20%",TRUE,"20%+")</f>
        <v>0-5%</v>
      </c>
      <c r="W3448">
        <f>YEAR(Suoerstore_sales[[#This Row],[Order Date]])</f>
        <v>2016</v>
      </c>
      <c r="X3448" t="str">
        <f>"Q"&amp;ROUNDUP(MONTH(Suoerstore_sales[[#This Row],[Order Date]])/3,0)</f>
        <v>Q3</v>
      </c>
      <c r="Y3448">
        <f>MONTH(Suoerstore_sales[[#This Row],[Order Date]])</f>
        <v>8</v>
      </c>
    </row>
    <row r="3449" spans="1:25" x14ac:dyDescent="0.2">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t="str" cm="1">
        <f t="array" ref="V3449">_xlfn.IFS(Suoerstore_sales[[#This Row],[Discount]]&lt;=0.05,"0-5%",Suoerstore_sales[[#This Row],[Discount]]&lt;=0.1,"5-10%",Suoerstore_sales[[#This Row],[Discount]]&lt;=0.2,"10-20%",TRUE,"20%+")</f>
        <v>0-5%</v>
      </c>
      <c r="W3449">
        <f>YEAR(Suoerstore_sales[[#This Row],[Order Date]])</f>
        <v>2017</v>
      </c>
      <c r="X3449" t="str">
        <f>"Q"&amp;ROUNDUP(MONTH(Suoerstore_sales[[#This Row],[Order Date]])/3,0)</f>
        <v>Q2</v>
      </c>
      <c r="Y3449">
        <f>MONTH(Suoerstore_sales[[#This Row],[Order Date]])</f>
        <v>6</v>
      </c>
    </row>
    <row r="3450" spans="1:25" x14ac:dyDescent="0.2">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t="str" cm="1">
        <f t="array" ref="V3450">_xlfn.IFS(Suoerstore_sales[[#This Row],[Discount]]&lt;=0.05,"0-5%",Suoerstore_sales[[#This Row],[Discount]]&lt;=0.1,"5-10%",Suoerstore_sales[[#This Row],[Discount]]&lt;=0.2,"10-20%",TRUE,"20%+")</f>
        <v>10-20%</v>
      </c>
      <c r="W3450">
        <f>YEAR(Suoerstore_sales[[#This Row],[Order Date]])</f>
        <v>2016</v>
      </c>
      <c r="X3450" t="str">
        <f>"Q"&amp;ROUNDUP(MONTH(Suoerstore_sales[[#This Row],[Order Date]])/3,0)</f>
        <v>Q4</v>
      </c>
      <c r="Y3450">
        <f>MONTH(Suoerstore_sales[[#This Row],[Order Date]])</f>
        <v>10</v>
      </c>
    </row>
    <row r="3451" spans="1:25" x14ac:dyDescent="0.2">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t="str" cm="1">
        <f t="array" ref="V3451">_xlfn.IFS(Suoerstore_sales[[#This Row],[Discount]]&lt;=0.05,"0-5%",Suoerstore_sales[[#This Row],[Discount]]&lt;=0.1,"5-10%",Suoerstore_sales[[#This Row],[Discount]]&lt;=0.2,"10-20%",TRUE,"20%+")</f>
        <v>0-5%</v>
      </c>
      <c r="W3451">
        <f>YEAR(Suoerstore_sales[[#This Row],[Order Date]])</f>
        <v>2014</v>
      </c>
      <c r="X3451" t="str">
        <f>"Q"&amp;ROUNDUP(MONTH(Suoerstore_sales[[#This Row],[Order Date]])/3,0)</f>
        <v>Q3</v>
      </c>
      <c r="Y3451">
        <f>MONTH(Suoerstore_sales[[#This Row],[Order Date]])</f>
        <v>9</v>
      </c>
    </row>
    <row r="3452" spans="1:25" x14ac:dyDescent="0.2">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t="str" cm="1">
        <f t="array" ref="V3452">_xlfn.IFS(Suoerstore_sales[[#This Row],[Discount]]&lt;=0.05,"0-5%",Suoerstore_sales[[#This Row],[Discount]]&lt;=0.1,"5-10%",Suoerstore_sales[[#This Row],[Discount]]&lt;=0.2,"10-20%",TRUE,"20%+")</f>
        <v>0-5%</v>
      </c>
      <c r="W3452">
        <f>YEAR(Suoerstore_sales[[#This Row],[Order Date]])</f>
        <v>2014</v>
      </c>
      <c r="X3452" t="str">
        <f>"Q"&amp;ROUNDUP(MONTH(Suoerstore_sales[[#This Row],[Order Date]])/3,0)</f>
        <v>Q3</v>
      </c>
      <c r="Y3452">
        <f>MONTH(Suoerstore_sales[[#This Row],[Order Date]])</f>
        <v>9</v>
      </c>
    </row>
    <row r="3453" spans="1:25" x14ac:dyDescent="0.2">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t="str" cm="1">
        <f t="array" ref="V3453">_xlfn.IFS(Suoerstore_sales[[#This Row],[Discount]]&lt;=0.05,"0-5%",Suoerstore_sales[[#This Row],[Discount]]&lt;=0.1,"5-10%",Suoerstore_sales[[#This Row],[Discount]]&lt;=0.2,"10-20%",TRUE,"20%+")</f>
        <v>0-5%</v>
      </c>
      <c r="W3453">
        <f>YEAR(Suoerstore_sales[[#This Row],[Order Date]])</f>
        <v>2014</v>
      </c>
      <c r="X3453" t="str">
        <f>"Q"&amp;ROUNDUP(MONTH(Suoerstore_sales[[#This Row],[Order Date]])/3,0)</f>
        <v>Q3</v>
      </c>
      <c r="Y3453">
        <f>MONTH(Suoerstore_sales[[#This Row],[Order Date]])</f>
        <v>9</v>
      </c>
    </row>
    <row r="3454" spans="1:25" x14ac:dyDescent="0.2">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t="str" cm="1">
        <f t="array" ref="V3454">_xlfn.IFS(Suoerstore_sales[[#This Row],[Discount]]&lt;=0.05,"0-5%",Suoerstore_sales[[#This Row],[Discount]]&lt;=0.1,"5-10%",Suoerstore_sales[[#This Row],[Discount]]&lt;=0.2,"10-20%",TRUE,"20%+")</f>
        <v>10-20%</v>
      </c>
      <c r="W3454">
        <f>YEAR(Suoerstore_sales[[#This Row],[Order Date]])</f>
        <v>2014</v>
      </c>
      <c r="X3454" t="str">
        <f>"Q"&amp;ROUNDUP(MONTH(Suoerstore_sales[[#This Row],[Order Date]])/3,0)</f>
        <v>Q1</v>
      </c>
      <c r="Y3454">
        <f>MONTH(Suoerstore_sales[[#This Row],[Order Date]])</f>
        <v>3</v>
      </c>
    </row>
    <row r="3455" spans="1:25" x14ac:dyDescent="0.2">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t="str" cm="1">
        <f t="array" ref="V3455">_xlfn.IFS(Suoerstore_sales[[#This Row],[Discount]]&lt;=0.05,"0-5%",Suoerstore_sales[[#This Row],[Discount]]&lt;=0.1,"5-10%",Suoerstore_sales[[#This Row],[Discount]]&lt;=0.2,"10-20%",TRUE,"20%+")</f>
        <v>0-5%</v>
      </c>
      <c r="W3455">
        <f>YEAR(Suoerstore_sales[[#This Row],[Order Date]])</f>
        <v>2015</v>
      </c>
      <c r="X3455" t="str">
        <f>"Q"&amp;ROUNDUP(MONTH(Suoerstore_sales[[#This Row],[Order Date]])/3,0)</f>
        <v>Q1</v>
      </c>
      <c r="Y3455">
        <f>MONTH(Suoerstore_sales[[#This Row],[Order Date]])</f>
        <v>3</v>
      </c>
    </row>
    <row r="3456" spans="1:25" x14ac:dyDescent="0.2">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t="str" cm="1">
        <f t="array" ref="V3456">_xlfn.IFS(Suoerstore_sales[[#This Row],[Discount]]&lt;=0.05,"0-5%",Suoerstore_sales[[#This Row],[Discount]]&lt;=0.1,"5-10%",Suoerstore_sales[[#This Row],[Discount]]&lt;=0.2,"10-20%",TRUE,"20%+")</f>
        <v>10-20%</v>
      </c>
      <c r="W3456">
        <f>YEAR(Suoerstore_sales[[#This Row],[Order Date]])</f>
        <v>2015</v>
      </c>
      <c r="X3456" t="str">
        <f>"Q"&amp;ROUNDUP(MONTH(Suoerstore_sales[[#This Row],[Order Date]])/3,0)</f>
        <v>Q3</v>
      </c>
      <c r="Y3456">
        <f>MONTH(Suoerstore_sales[[#This Row],[Order Date]])</f>
        <v>7</v>
      </c>
    </row>
    <row r="3457" spans="1:25" x14ac:dyDescent="0.2">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t="str" cm="1">
        <f t="array" ref="V3457">_xlfn.IFS(Suoerstore_sales[[#This Row],[Discount]]&lt;=0.05,"0-5%",Suoerstore_sales[[#This Row],[Discount]]&lt;=0.1,"5-10%",Suoerstore_sales[[#This Row],[Discount]]&lt;=0.2,"10-20%",TRUE,"20%+")</f>
        <v>10-20%</v>
      </c>
      <c r="W3457">
        <f>YEAR(Suoerstore_sales[[#This Row],[Order Date]])</f>
        <v>2016</v>
      </c>
      <c r="X3457" t="str">
        <f>"Q"&amp;ROUNDUP(MONTH(Suoerstore_sales[[#This Row],[Order Date]])/3,0)</f>
        <v>Q1</v>
      </c>
      <c r="Y3457">
        <f>MONTH(Suoerstore_sales[[#This Row],[Order Date]])</f>
        <v>2</v>
      </c>
    </row>
    <row r="3458" spans="1:25" x14ac:dyDescent="0.2">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t="str" cm="1">
        <f t="array" ref="V3458">_xlfn.IFS(Suoerstore_sales[[#This Row],[Discount]]&lt;=0.05,"0-5%",Suoerstore_sales[[#This Row],[Discount]]&lt;=0.1,"5-10%",Suoerstore_sales[[#This Row],[Discount]]&lt;=0.2,"10-20%",TRUE,"20%+")</f>
        <v>10-20%</v>
      </c>
      <c r="W3458">
        <f>YEAR(Suoerstore_sales[[#This Row],[Order Date]])</f>
        <v>2017</v>
      </c>
      <c r="X3458" t="str">
        <f>"Q"&amp;ROUNDUP(MONTH(Suoerstore_sales[[#This Row],[Order Date]])/3,0)</f>
        <v>Q3</v>
      </c>
      <c r="Y3458">
        <f>MONTH(Suoerstore_sales[[#This Row],[Order Date]])</f>
        <v>9</v>
      </c>
    </row>
    <row r="3459" spans="1:25" x14ac:dyDescent="0.2">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t="str" cm="1">
        <f t="array" ref="V3459">_xlfn.IFS(Suoerstore_sales[[#This Row],[Discount]]&lt;=0.05,"0-5%",Suoerstore_sales[[#This Row],[Discount]]&lt;=0.1,"5-10%",Suoerstore_sales[[#This Row],[Discount]]&lt;=0.2,"10-20%",TRUE,"20%+")</f>
        <v>10-20%</v>
      </c>
      <c r="W3459">
        <f>YEAR(Suoerstore_sales[[#This Row],[Order Date]])</f>
        <v>2017</v>
      </c>
      <c r="X3459" t="str">
        <f>"Q"&amp;ROUNDUP(MONTH(Suoerstore_sales[[#This Row],[Order Date]])/3,0)</f>
        <v>Q3</v>
      </c>
      <c r="Y3459">
        <f>MONTH(Suoerstore_sales[[#This Row],[Order Date]])</f>
        <v>9</v>
      </c>
    </row>
    <row r="3460" spans="1:25" x14ac:dyDescent="0.2">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t="str" cm="1">
        <f t="array" ref="V3460">_xlfn.IFS(Suoerstore_sales[[#This Row],[Discount]]&lt;=0.05,"0-5%",Suoerstore_sales[[#This Row],[Discount]]&lt;=0.1,"5-10%",Suoerstore_sales[[#This Row],[Discount]]&lt;=0.2,"10-20%",TRUE,"20%+")</f>
        <v>20%+</v>
      </c>
      <c r="W3460">
        <f>YEAR(Suoerstore_sales[[#This Row],[Order Date]])</f>
        <v>2017</v>
      </c>
      <c r="X3460" t="str">
        <f>"Q"&amp;ROUNDUP(MONTH(Suoerstore_sales[[#This Row],[Order Date]])/3,0)</f>
        <v>Q3</v>
      </c>
      <c r="Y3460">
        <f>MONTH(Suoerstore_sales[[#This Row],[Order Date]])</f>
        <v>9</v>
      </c>
    </row>
    <row r="3461" spans="1:25" x14ac:dyDescent="0.2">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t="str" cm="1">
        <f t="array" ref="V3461">_xlfn.IFS(Suoerstore_sales[[#This Row],[Discount]]&lt;=0.05,"0-5%",Suoerstore_sales[[#This Row],[Discount]]&lt;=0.1,"5-10%",Suoerstore_sales[[#This Row],[Discount]]&lt;=0.2,"10-20%",TRUE,"20%+")</f>
        <v>20%+</v>
      </c>
      <c r="W3461">
        <f>YEAR(Suoerstore_sales[[#This Row],[Order Date]])</f>
        <v>2017</v>
      </c>
      <c r="X3461" t="str">
        <f>"Q"&amp;ROUNDUP(MONTH(Suoerstore_sales[[#This Row],[Order Date]])/3,0)</f>
        <v>Q3</v>
      </c>
      <c r="Y3461">
        <f>MONTH(Suoerstore_sales[[#This Row],[Order Date]])</f>
        <v>9</v>
      </c>
    </row>
    <row r="3462" spans="1:25" x14ac:dyDescent="0.2">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t="str" cm="1">
        <f t="array" ref="V3462">_xlfn.IFS(Suoerstore_sales[[#This Row],[Discount]]&lt;=0.05,"0-5%",Suoerstore_sales[[#This Row],[Discount]]&lt;=0.1,"5-10%",Suoerstore_sales[[#This Row],[Discount]]&lt;=0.2,"10-20%",TRUE,"20%+")</f>
        <v>10-20%</v>
      </c>
      <c r="W3462">
        <f>YEAR(Suoerstore_sales[[#This Row],[Order Date]])</f>
        <v>2017</v>
      </c>
      <c r="X3462" t="str">
        <f>"Q"&amp;ROUNDUP(MONTH(Suoerstore_sales[[#This Row],[Order Date]])/3,0)</f>
        <v>Q3</v>
      </c>
      <c r="Y3462">
        <f>MONTH(Suoerstore_sales[[#This Row],[Order Date]])</f>
        <v>9</v>
      </c>
    </row>
    <row r="3463" spans="1:25" x14ac:dyDescent="0.2">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t="str" cm="1">
        <f t="array" ref="V3463">_xlfn.IFS(Suoerstore_sales[[#This Row],[Discount]]&lt;=0.05,"0-5%",Suoerstore_sales[[#This Row],[Discount]]&lt;=0.1,"5-10%",Suoerstore_sales[[#This Row],[Discount]]&lt;=0.2,"10-20%",TRUE,"20%+")</f>
        <v>10-20%</v>
      </c>
      <c r="W3463">
        <f>YEAR(Suoerstore_sales[[#This Row],[Order Date]])</f>
        <v>2017</v>
      </c>
      <c r="X3463" t="str">
        <f>"Q"&amp;ROUNDUP(MONTH(Suoerstore_sales[[#This Row],[Order Date]])/3,0)</f>
        <v>Q4</v>
      </c>
      <c r="Y3463">
        <f>MONTH(Suoerstore_sales[[#This Row],[Order Date]])</f>
        <v>11</v>
      </c>
    </row>
    <row r="3464" spans="1:25" x14ac:dyDescent="0.2">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t="str" cm="1">
        <f t="array" ref="V3464">_xlfn.IFS(Suoerstore_sales[[#This Row],[Discount]]&lt;=0.05,"0-5%",Suoerstore_sales[[#This Row],[Discount]]&lt;=0.1,"5-10%",Suoerstore_sales[[#This Row],[Discount]]&lt;=0.2,"10-20%",TRUE,"20%+")</f>
        <v>0-5%</v>
      </c>
      <c r="W3464">
        <f>YEAR(Suoerstore_sales[[#This Row],[Order Date]])</f>
        <v>2015</v>
      </c>
      <c r="X3464" t="str">
        <f>"Q"&amp;ROUNDUP(MONTH(Suoerstore_sales[[#This Row],[Order Date]])/3,0)</f>
        <v>Q1</v>
      </c>
      <c r="Y3464">
        <f>MONTH(Suoerstore_sales[[#This Row],[Order Date]])</f>
        <v>2</v>
      </c>
    </row>
    <row r="3465" spans="1:25" x14ac:dyDescent="0.2">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t="str" cm="1">
        <f t="array" ref="V3465">_xlfn.IFS(Suoerstore_sales[[#This Row],[Discount]]&lt;=0.05,"0-5%",Suoerstore_sales[[#This Row],[Discount]]&lt;=0.1,"5-10%",Suoerstore_sales[[#This Row],[Discount]]&lt;=0.2,"10-20%",TRUE,"20%+")</f>
        <v>10-20%</v>
      </c>
      <c r="W3465">
        <f>YEAR(Suoerstore_sales[[#This Row],[Order Date]])</f>
        <v>2016</v>
      </c>
      <c r="X3465" t="str">
        <f>"Q"&amp;ROUNDUP(MONTH(Suoerstore_sales[[#This Row],[Order Date]])/3,0)</f>
        <v>Q4</v>
      </c>
      <c r="Y3465">
        <f>MONTH(Suoerstore_sales[[#This Row],[Order Date]])</f>
        <v>11</v>
      </c>
    </row>
    <row r="3466" spans="1:25" x14ac:dyDescent="0.2">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t="str" cm="1">
        <f t="array" ref="V3466">_xlfn.IFS(Suoerstore_sales[[#This Row],[Discount]]&lt;=0.05,"0-5%",Suoerstore_sales[[#This Row],[Discount]]&lt;=0.1,"5-10%",Suoerstore_sales[[#This Row],[Discount]]&lt;=0.2,"10-20%",TRUE,"20%+")</f>
        <v>10-20%</v>
      </c>
      <c r="W3466">
        <f>YEAR(Suoerstore_sales[[#This Row],[Order Date]])</f>
        <v>2017</v>
      </c>
      <c r="X3466" t="str">
        <f>"Q"&amp;ROUNDUP(MONTH(Suoerstore_sales[[#This Row],[Order Date]])/3,0)</f>
        <v>Q4</v>
      </c>
      <c r="Y3466">
        <f>MONTH(Suoerstore_sales[[#This Row],[Order Date]])</f>
        <v>12</v>
      </c>
    </row>
    <row r="3467" spans="1:25" x14ac:dyDescent="0.2">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t="str" cm="1">
        <f t="array" ref="V3467">_xlfn.IFS(Suoerstore_sales[[#This Row],[Discount]]&lt;=0.05,"0-5%",Suoerstore_sales[[#This Row],[Discount]]&lt;=0.1,"5-10%",Suoerstore_sales[[#This Row],[Discount]]&lt;=0.2,"10-20%",TRUE,"20%+")</f>
        <v>0-5%</v>
      </c>
      <c r="W3467">
        <f>YEAR(Suoerstore_sales[[#This Row],[Order Date]])</f>
        <v>2015</v>
      </c>
      <c r="X3467" t="str">
        <f>"Q"&amp;ROUNDUP(MONTH(Suoerstore_sales[[#This Row],[Order Date]])/3,0)</f>
        <v>Q3</v>
      </c>
      <c r="Y3467">
        <f>MONTH(Suoerstore_sales[[#This Row],[Order Date]])</f>
        <v>9</v>
      </c>
    </row>
    <row r="3468" spans="1:25" x14ac:dyDescent="0.2">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t="str" cm="1">
        <f t="array" ref="V3468">_xlfn.IFS(Suoerstore_sales[[#This Row],[Discount]]&lt;=0.05,"0-5%",Suoerstore_sales[[#This Row],[Discount]]&lt;=0.1,"5-10%",Suoerstore_sales[[#This Row],[Discount]]&lt;=0.2,"10-20%",TRUE,"20%+")</f>
        <v>0-5%</v>
      </c>
      <c r="W3468">
        <f>YEAR(Suoerstore_sales[[#This Row],[Order Date]])</f>
        <v>2015</v>
      </c>
      <c r="X3468" t="str">
        <f>"Q"&amp;ROUNDUP(MONTH(Suoerstore_sales[[#This Row],[Order Date]])/3,0)</f>
        <v>Q3</v>
      </c>
      <c r="Y3468">
        <f>MONTH(Suoerstore_sales[[#This Row],[Order Date]])</f>
        <v>9</v>
      </c>
    </row>
    <row r="3469" spans="1:25" x14ac:dyDescent="0.2">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t="str" cm="1">
        <f t="array" ref="V3469">_xlfn.IFS(Suoerstore_sales[[#This Row],[Discount]]&lt;=0.05,"0-5%",Suoerstore_sales[[#This Row],[Discount]]&lt;=0.1,"5-10%",Suoerstore_sales[[#This Row],[Discount]]&lt;=0.2,"10-20%",TRUE,"20%+")</f>
        <v>0-5%</v>
      </c>
      <c r="W3469">
        <f>YEAR(Suoerstore_sales[[#This Row],[Order Date]])</f>
        <v>2015</v>
      </c>
      <c r="X3469" t="str">
        <f>"Q"&amp;ROUNDUP(MONTH(Suoerstore_sales[[#This Row],[Order Date]])/3,0)</f>
        <v>Q3</v>
      </c>
      <c r="Y3469">
        <f>MONTH(Suoerstore_sales[[#This Row],[Order Date]])</f>
        <v>9</v>
      </c>
    </row>
    <row r="3470" spans="1:25" x14ac:dyDescent="0.2">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t="str" cm="1">
        <f t="array" ref="V3470">_xlfn.IFS(Suoerstore_sales[[#This Row],[Discount]]&lt;=0.05,"0-5%",Suoerstore_sales[[#This Row],[Discount]]&lt;=0.1,"5-10%",Suoerstore_sales[[#This Row],[Discount]]&lt;=0.2,"10-20%",TRUE,"20%+")</f>
        <v>0-5%</v>
      </c>
      <c r="W3470">
        <f>YEAR(Suoerstore_sales[[#This Row],[Order Date]])</f>
        <v>2016</v>
      </c>
      <c r="X3470" t="str">
        <f>"Q"&amp;ROUNDUP(MONTH(Suoerstore_sales[[#This Row],[Order Date]])/3,0)</f>
        <v>Q4</v>
      </c>
      <c r="Y3470">
        <f>MONTH(Suoerstore_sales[[#This Row],[Order Date]])</f>
        <v>12</v>
      </c>
    </row>
    <row r="3471" spans="1:25" x14ac:dyDescent="0.2">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t="str" cm="1">
        <f t="array" ref="V3471">_xlfn.IFS(Suoerstore_sales[[#This Row],[Discount]]&lt;=0.05,"0-5%",Suoerstore_sales[[#This Row],[Discount]]&lt;=0.1,"5-10%",Suoerstore_sales[[#This Row],[Discount]]&lt;=0.2,"10-20%",TRUE,"20%+")</f>
        <v>10-20%</v>
      </c>
      <c r="W3471">
        <f>YEAR(Suoerstore_sales[[#This Row],[Order Date]])</f>
        <v>2015</v>
      </c>
      <c r="X3471" t="str">
        <f>"Q"&amp;ROUNDUP(MONTH(Suoerstore_sales[[#This Row],[Order Date]])/3,0)</f>
        <v>Q2</v>
      </c>
      <c r="Y3471">
        <f>MONTH(Suoerstore_sales[[#This Row],[Order Date]])</f>
        <v>4</v>
      </c>
    </row>
    <row r="3472" spans="1:25" x14ac:dyDescent="0.2">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t="str" cm="1">
        <f t="array" ref="V3472">_xlfn.IFS(Suoerstore_sales[[#This Row],[Discount]]&lt;=0.05,"0-5%",Suoerstore_sales[[#This Row],[Discount]]&lt;=0.1,"5-10%",Suoerstore_sales[[#This Row],[Discount]]&lt;=0.2,"10-20%",TRUE,"20%+")</f>
        <v>0-5%</v>
      </c>
      <c r="W3472">
        <f>YEAR(Suoerstore_sales[[#This Row],[Order Date]])</f>
        <v>2016</v>
      </c>
      <c r="X3472" t="str">
        <f>"Q"&amp;ROUNDUP(MONTH(Suoerstore_sales[[#This Row],[Order Date]])/3,0)</f>
        <v>Q4</v>
      </c>
      <c r="Y3472">
        <f>MONTH(Suoerstore_sales[[#This Row],[Order Date]])</f>
        <v>12</v>
      </c>
    </row>
    <row r="3473" spans="1:25" x14ac:dyDescent="0.2">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t="str" cm="1">
        <f t="array" ref="V3473">_xlfn.IFS(Suoerstore_sales[[#This Row],[Discount]]&lt;=0.05,"0-5%",Suoerstore_sales[[#This Row],[Discount]]&lt;=0.1,"5-10%",Suoerstore_sales[[#This Row],[Discount]]&lt;=0.2,"10-20%",TRUE,"20%+")</f>
        <v>10-20%</v>
      </c>
      <c r="W3473">
        <f>YEAR(Suoerstore_sales[[#This Row],[Order Date]])</f>
        <v>2017</v>
      </c>
      <c r="X3473" t="str">
        <f>"Q"&amp;ROUNDUP(MONTH(Suoerstore_sales[[#This Row],[Order Date]])/3,0)</f>
        <v>Q4</v>
      </c>
      <c r="Y3473">
        <f>MONTH(Suoerstore_sales[[#This Row],[Order Date]])</f>
        <v>11</v>
      </c>
    </row>
    <row r="3474" spans="1:25" x14ac:dyDescent="0.2">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t="str" cm="1">
        <f t="array" ref="V3474">_xlfn.IFS(Suoerstore_sales[[#This Row],[Discount]]&lt;=0.05,"0-5%",Suoerstore_sales[[#This Row],[Discount]]&lt;=0.1,"5-10%",Suoerstore_sales[[#This Row],[Discount]]&lt;=0.2,"10-20%",TRUE,"20%+")</f>
        <v>10-20%</v>
      </c>
      <c r="W3474">
        <f>YEAR(Suoerstore_sales[[#This Row],[Order Date]])</f>
        <v>2017</v>
      </c>
      <c r="X3474" t="str">
        <f>"Q"&amp;ROUNDUP(MONTH(Suoerstore_sales[[#This Row],[Order Date]])/3,0)</f>
        <v>Q4</v>
      </c>
      <c r="Y3474">
        <f>MONTH(Suoerstore_sales[[#This Row],[Order Date]])</f>
        <v>11</v>
      </c>
    </row>
    <row r="3475" spans="1:25" x14ac:dyDescent="0.2">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t="str" cm="1">
        <f t="array" ref="V3475">_xlfn.IFS(Suoerstore_sales[[#This Row],[Discount]]&lt;=0.05,"0-5%",Suoerstore_sales[[#This Row],[Discount]]&lt;=0.1,"5-10%",Suoerstore_sales[[#This Row],[Discount]]&lt;=0.2,"10-20%",TRUE,"20%+")</f>
        <v>0-5%</v>
      </c>
      <c r="W3475">
        <f>YEAR(Suoerstore_sales[[#This Row],[Order Date]])</f>
        <v>2017</v>
      </c>
      <c r="X3475" t="str">
        <f>"Q"&amp;ROUNDUP(MONTH(Suoerstore_sales[[#This Row],[Order Date]])/3,0)</f>
        <v>Q1</v>
      </c>
      <c r="Y3475">
        <f>MONTH(Suoerstore_sales[[#This Row],[Order Date]])</f>
        <v>3</v>
      </c>
    </row>
    <row r="3476" spans="1:25" x14ac:dyDescent="0.2">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t="str" cm="1">
        <f t="array" ref="V3476">_xlfn.IFS(Suoerstore_sales[[#This Row],[Discount]]&lt;=0.05,"0-5%",Suoerstore_sales[[#This Row],[Discount]]&lt;=0.1,"5-10%",Suoerstore_sales[[#This Row],[Discount]]&lt;=0.2,"10-20%",TRUE,"20%+")</f>
        <v>0-5%</v>
      </c>
      <c r="W3476">
        <f>YEAR(Suoerstore_sales[[#This Row],[Order Date]])</f>
        <v>2017</v>
      </c>
      <c r="X3476" t="str">
        <f>"Q"&amp;ROUNDUP(MONTH(Suoerstore_sales[[#This Row],[Order Date]])/3,0)</f>
        <v>Q1</v>
      </c>
      <c r="Y3476">
        <f>MONTH(Suoerstore_sales[[#This Row],[Order Date]])</f>
        <v>3</v>
      </c>
    </row>
    <row r="3477" spans="1:25" x14ac:dyDescent="0.2">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t="str" cm="1">
        <f t="array" ref="V3477">_xlfn.IFS(Suoerstore_sales[[#This Row],[Discount]]&lt;=0.05,"0-5%",Suoerstore_sales[[#This Row],[Discount]]&lt;=0.1,"5-10%",Suoerstore_sales[[#This Row],[Discount]]&lt;=0.2,"10-20%",TRUE,"20%+")</f>
        <v>0-5%</v>
      </c>
      <c r="W3477">
        <f>YEAR(Suoerstore_sales[[#This Row],[Order Date]])</f>
        <v>2016</v>
      </c>
      <c r="X3477" t="str">
        <f>"Q"&amp;ROUNDUP(MONTH(Suoerstore_sales[[#This Row],[Order Date]])/3,0)</f>
        <v>Q4</v>
      </c>
      <c r="Y3477">
        <f>MONTH(Suoerstore_sales[[#This Row],[Order Date]])</f>
        <v>11</v>
      </c>
    </row>
    <row r="3478" spans="1:25" x14ac:dyDescent="0.2">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t="str" cm="1">
        <f t="array" ref="V3478">_xlfn.IFS(Suoerstore_sales[[#This Row],[Discount]]&lt;=0.05,"0-5%",Suoerstore_sales[[#This Row],[Discount]]&lt;=0.1,"5-10%",Suoerstore_sales[[#This Row],[Discount]]&lt;=0.2,"10-20%",TRUE,"20%+")</f>
        <v>0-5%</v>
      </c>
      <c r="W3478">
        <f>YEAR(Suoerstore_sales[[#This Row],[Order Date]])</f>
        <v>2016</v>
      </c>
      <c r="X3478" t="str">
        <f>"Q"&amp;ROUNDUP(MONTH(Suoerstore_sales[[#This Row],[Order Date]])/3,0)</f>
        <v>Q4</v>
      </c>
      <c r="Y3478">
        <f>MONTH(Suoerstore_sales[[#This Row],[Order Date]])</f>
        <v>11</v>
      </c>
    </row>
    <row r="3479" spans="1:25" x14ac:dyDescent="0.2">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t="str" cm="1">
        <f t="array" ref="V3479">_xlfn.IFS(Suoerstore_sales[[#This Row],[Discount]]&lt;=0.05,"0-5%",Suoerstore_sales[[#This Row],[Discount]]&lt;=0.1,"5-10%",Suoerstore_sales[[#This Row],[Discount]]&lt;=0.2,"10-20%",TRUE,"20%+")</f>
        <v>0-5%</v>
      </c>
      <c r="W3479">
        <f>YEAR(Suoerstore_sales[[#This Row],[Order Date]])</f>
        <v>2014</v>
      </c>
      <c r="X3479" t="str">
        <f>"Q"&amp;ROUNDUP(MONTH(Suoerstore_sales[[#This Row],[Order Date]])/3,0)</f>
        <v>Q3</v>
      </c>
      <c r="Y3479">
        <f>MONTH(Suoerstore_sales[[#This Row],[Order Date]])</f>
        <v>8</v>
      </c>
    </row>
    <row r="3480" spans="1:25" x14ac:dyDescent="0.2">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t="str" cm="1">
        <f t="array" ref="V3480">_xlfn.IFS(Suoerstore_sales[[#This Row],[Discount]]&lt;=0.05,"0-5%",Suoerstore_sales[[#This Row],[Discount]]&lt;=0.1,"5-10%",Suoerstore_sales[[#This Row],[Discount]]&lt;=0.2,"10-20%",TRUE,"20%+")</f>
        <v>0-5%</v>
      </c>
      <c r="W3480">
        <f>YEAR(Suoerstore_sales[[#This Row],[Order Date]])</f>
        <v>2016</v>
      </c>
      <c r="X3480" t="str">
        <f>"Q"&amp;ROUNDUP(MONTH(Suoerstore_sales[[#This Row],[Order Date]])/3,0)</f>
        <v>Q4</v>
      </c>
      <c r="Y3480">
        <f>MONTH(Suoerstore_sales[[#This Row],[Order Date]])</f>
        <v>12</v>
      </c>
    </row>
    <row r="3481" spans="1:25" x14ac:dyDescent="0.2">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t="str" cm="1">
        <f t="array" ref="V3481">_xlfn.IFS(Suoerstore_sales[[#This Row],[Discount]]&lt;=0.05,"0-5%",Suoerstore_sales[[#This Row],[Discount]]&lt;=0.1,"5-10%",Suoerstore_sales[[#This Row],[Discount]]&lt;=0.2,"10-20%",TRUE,"20%+")</f>
        <v>0-5%</v>
      </c>
      <c r="W3481">
        <f>YEAR(Suoerstore_sales[[#This Row],[Order Date]])</f>
        <v>2016</v>
      </c>
      <c r="X3481" t="str">
        <f>"Q"&amp;ROUNDUP(MONTH(Suoerstore_sales[[#This Row],[Order Date]])/3,0)</f>
        <v>Q4</v>
      </c>
      <c r="Y3481">
        <f>MONTH(Suoerstore_sales[[#This Row],[Order Date]])</f>
        <v>12</v>
      </c>
    </row>
    <row r="3482" spans="1:25" x14ac:dyDescent="0.2">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t="str" cm="1">
        <f t="array" ref="V3482">_xlfn.IFS(Suoerstore_sales[[#This Row],[Discount]]&lt;=0.05,"0-5%",Suoerstore_sales[[#This Row],[Discount]]&lt;=0.1,"5-10%",Suoerstore_sales[[#This Row],[Discount]]&lt;=0.2,"10-20%",TRUE,"20%+")</f>
        <v>10-20%</v>
      </c>
      <c r="W3482">
        <f>YEAR(Suoerstore_sales[[#This Row],[Order Date]])</f>
        <v>2016</v>
      </c>
      <c r="X3482" t="str">
        <f>"Q"&amp;ROUNDUP(MONTH(Suoerstore_sales[[#This Row],[Order Date]])/3,0)</f>
        <v>Q4</v>
      </c>
      <c r="Y3482">
        <f>MONTH(Suoerstore_sales[[#This Row],[Order Date]])</f>
        <v>12</v>
      </c>
    </row>
    <row r="3483" spans="1:25" x14ac:dyDescent="0.2">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t="str" cm="1">
        <f t="array" ref="V3483">_xlfn.IFS(Suoerstore_sales[[#This Row],[Discount]]&lt;=0.05,"0-5%",Suoerstore_sales[[#This Row],[Discount]]&lt;=0.1,"5-10%",Suoerstore_sales[[#This Row],[Discount]]&lt;=0.2,"10-20%",TRUE,"20%+")</f>
        <v>0-5%</v>
      </c>
      <c r="W3483">
        <f>YEAR(Suoerstore_sales[[#This Row],[Order Date]])</f>
        <v>2014</v>
      </c>
      <c r="X3483" t="str">
        <f>"Q"&amp;ROUNDUP(MONTH(Suoerstore_sales[[#This Row],[Order Date]])/3,0)</f>
        <v>Q2</v>
      </c>
      <c r="Y3483">
        <f>MONTH(Suoerstore_sales[[#This Row],[Order Date]])</f>
        <v>4</v>
      </c>
    </row>
    <row r="3484" spans="1:25" x14ac:dyDescent="0.2">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t="str" cm="1">
        <f t="array" ref="V3484">_xlfn.IFS(Suoerstore_sales[[#This Row],[Discount]]&lt;=0.05,"0-5%",Suoerstore_sales[[#This Row],[Discount]]&lt;=0.1,"5-10%",Suoerstore_sales[[#This Row],[Discount]]&lt;=0.2,"10-20%",TRUE,"20%+")</f>
        <v>0-5%</v>
      </c>
      <c r="W3484">
        <f>YEAR(Suoerstore_sales[[#This Row],[Order Date]])</f>
        <v>2014</v>
      </c>
      <c r="X3484" t="str">
        <f>"Q"&amp;ROUNDUP(MONTH(Suoerstore_sales[[#This Row],[Order Date]])/3,0)</f>
        <v>Q3</v>
      </c>
      <c r="Y3484">
        <f>MONTH(Suoerstore_sales[[#This Row],[Order Date]])</f>
        <v>8</v>
      </c>
    </row>
    <row r="3485" spans="1:25" x14ac:dyDescent="0.2">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t="str" cm="1">
        <f t="array" ref="V3485">_xlfn.IFS(Suoerstore_sales[[#This Row],[Discount]]&lt;=0.05,"0-5%",Suoerstore_sales[[#This Row],[Discount]]&lt;=0.1,"5-10%",Suoerstore_sales[[#This Row],[Discount]]&lt;=0.2,"10-20%",TRUE,"20%+")</f>
        <v>0-5%</v>
      </c>
      <c r="W3485">
        <f>YEAR(Suoerstore_sales[[#This Row],[Order Date]])</f>
        <v>2014</v>
      </c>
      <c r="X3485" t="str">
        <f>"Q"&amp;ROUNDUP(MONTH(Suoerstore_sales[[#This Row],[Order Date]])/3,0)</f>
        <v>Q3</v>
      </c>
      <c r="Y3485">
        <f>MONTH(Suoerstore_sales[[#This Row],[Order Date]])</f>
        <v>8</v>
      </c>
    </row>
    <row r="3486" spans="1:25" x14ac:dyDescent="0.2">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t="str" cm="1">
        <f t="array" ref="V3486">_xlfn.IFS(Suoerstore_sales[[#This Row],[Discount]]&lt;=0.05,"0-5%",Suoerstore_sales[[#This Row],[Discount]]&lt;=0.1,"5-10%",Suoerstore_sales[[#This Row],[Discount]]&lt;=0.2,"10-20%",TRUE,"20%+")</f>
        <v>0-5%</v>
      </c>
      <c r="W3486">
        <f>YEAR(Suoerstore_sales[[#This Row],[Order Date]])</f>
        <v>2014</v>
      </c>
      <c r="X3486" t="str">
        <f>"Q"&amp;ROUNDUP(MONTH(Suoerstore_sales[[#This Row],[Order Date]])/3,0)</f>
        <v>Q3</v>
      </c>
      <c r="Y3486">
        <f>MONTH(Suoerstore_sales[[#This Row],[Order Date]])</f>
        <v>8</v>
      </c>
    </row>
    <row r="3487" spans="1:25" x14ac:dyDescent="0.2">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t="str" cm="1">
        <f t="array" ref="V3487">_xlfn.IFS(Suoerstore_sales[[#This Row],[Discount]]&lt;=0.05,"0-5%",Suoerstore_sales[[#This Row],[Discount]]&lt;=0.1,"5-10%",Suoerstore_sales[[#This Row],[Discount]]&lt;=0.2,"10-20%",TRUE,"20%+")</f>
        <v>0-5%</v>
      </c>
      <c r="W3487">
        <f>YEAR(Suoerstore_sales[[#This Row],[Order Date]])</f>
        <v>2016</v>
      </c>
      <c r="X3487" t="str">
        <f>"Q"&amp;ROUNDUP(MONTH(Suoerstore_sales[[#This Row],[Order Date]])/3,0)</f>
        <v>Q4</v>
      </c>
      <c r="Y3487">
        <f>MONTH(Suoerstore_sales[[#This Row],[Order Date]])</f>
        <v>10</v>
      </c>
    </row>
    <row r="3488" spans="1:25" x14ac:dyDescent="0.2">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t="str" cm="1">
        <f t="array" ref="V3488">_xlfn.IFS(Suoerstore_sales[[#This Row],[Discount]]&lt;=0.05,"0-5%",Suoerstore_sales[[#This Row],[Discount]]&lt;=0.1,"5-10%",Suoerstore_sales[[#This Row],[Discount]]&lt;=0.2,"10-20%",TRUE,"20%+")</f>
        <v>10-20%</v>
      </c>
      <c r="W3488">
        <f>YEAR(Suoerstore_sales[[#This Row],[Order Date]])</f>
        <v>2016</v>
      </c>
      <c r="X3488" t="str">
        <f>"Q"&amp;ROUNDUP(MONTH(Suoerstore_sales[[#This Row],[Order Date]])/3,0)</f>
        <v>Q4</v>
      </c>
      <c r="Y3488">
        <f>MONTH(Suoerstore_sales[[#This Row],[Order Date]])</f>
        <v>11</v>
      </c>
    </row>
    <row r="3489" spans="1:25" x14ac:dyDescent="0.2">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t="str" cm="1">
        <f t="array" ref="V3489">_xlfn.IFS(Suoerstore_sales[[#This Row],[Discount]]&lt;=0.05,"0-5%",Suoerstore_sales[[#This Row],[Discount]]&lt;=0.1,"5-10%",Suoerstore_sales[[#This Row],[Discount]]&lt;=0.2,"10-20%",TRUE,"20%+")</f>
        <v>10-20%</v>
      </c>
      <c r="W3489">
        <f>YEAR(Suoerstore_sales[[#This Row],[Order Date]])</f>
        <v>2017</v>
      </c>
      <c r="X3489" t="str">
        <f>"Q"&amp;ROUNDUP(MONTH(Suoerstore_sales[[#This Row],[Order Date]])/3,0)</f>
        <v>Q3</v>
      </c>
      <c r="Y3489">
        <f>MONTH(Suoerstore_sales[[#This Row],[Order Date]])</f>
        <v>9</v>
      </c>
    </row>
    <row r="3490" spans="1:25" x14ac:dyDescent="0.2">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t="str" cm="1">
        <f t="array" ref="V3490">_xlfn.IFS(Suoerstore_sales[[#This Row],[Discount]]&lt;=0.05,"0-5%",Suoerstore_sales[[#This Row],[Discount]]&lt;=0.1,"5-10%",Suoerstore_sales[[#This Row],[Discount]]&lt;=0.2,"10-20%",TRUE,"20%+")</f>
        <v>20%+</v>
      </c>
      <c r="W3490">
        <f>YEAR(Suoerstore_sales[[#This Row],[Order Date]])</f>
        <v>2015</v>
      </c>
      <c r="X3490" t="str">
        <f>"Q"&amp;ROUNDUP(MONTH(Suoerstore_sales[[#This Row],[Order Date]])/3,0)</f>
        <v>Q3</v>
      </c>
      <c r="Y3490">
        <f>MONTH(Suoerstore_sales[[#This Row],[Order Date]])</f>
        <v>7</v>
      </c>
    </row>
    <row r="3491" spans="1:25" x14ac:dyDescent="0.2">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t="str" cm="1">
        <f t="array" ref="V3491">_xlfn.IFS(Suoerstore_sales[[#This Row],[Discount]]&lt;=0.05,"0-5%",Suoerstore_sales[[#This Row],[Discount]]&lt;=0.1,"5-10%",Suoerstore_sales[[#This Row],[Discount]]&lt;=0.2,"10-20%",TRUE,"20%+")</f>
        <v>20%+</v>
      </c>
      <c r="W3491">
        <f>YEAR(Suoerstore_sales[[#This Row],[Order Date]])</f>
        <v>2015</v>
      </c>
      <c r="X3491" t="str">
        <f>"Q"&amp;ROUNDUP(MONTH(Suoerstore_sales[[#This Row],[Order Date]])/3,0)</f>
        <v>Q3</v>
      </c>
      <c r="Y3491">
        <f>MONTH(Suoerstore_sales[[#This Row],[Order Date]])</f>
        <v>7</v>
      </c>
    </row>
    <row r="3492" spans="1:25" x14ac:dyDescent="0.2">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t="str" cm="1">
        <f t="array" ref="V3492">_xlfn.IFS(Suoerstore_sales[[#This Row],[Discount]]&lt;=0.05,"0-5%",Suoerstore_sales[[#This Row],[Discount]]&lt;=0.1,"5-10%",Suoerstore_sales[[#This Row],[Discount]]&lt;=0.2,"10-20%",TRUE,"20%+")</f>
        <v>10-20%</v>
      </c>
      <c r="W3492">
        <f>YEAR(Suoerstore_sales[[#This Row],[Order Date]])</f>
        <v>2015</v>
      </c>
      <c r="X3492" t="str">
        <f>"Q"&amp;ROUNDUP(MONTH(Suoerstore_sales[[#This Row],[Order Date]])/3,0)</f>
        <v>Q3</v>
      </c>
      <c r="Y3492">
        <f>MONTH(Suoerstore_sales[[#This Row],[Order Date]])</f>
        <v>7</v>
      </c>
    </row>
    <row r="3493" spans="1:25" x14ac:dyDescent="0.2">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t="str" cm="1">
        <f t="array" ref="V3493">_xlfn.IFS(Suoerstore_sales[[#This Row],[Discount]]&lt;=0.05,"0-5%",Suoerstore_sales[[#This Row],[Discount]]&lt;=0.1,"5-10%",Suoerstore_sales[[#This Row],[Discount]]&lt;=0.2,"10-20%",TRUE,"20%+")</f>
        <v>10-20%</v>
      </c>
      <c r="W3493">
        <f>YEAR(Suoerstore_sales[[#This Row],[Order Date]])</f>
        <v>2015</v>
      </c>
      <c r="X3493" t="str">
        <f>"Q"&amp;ROUNDUP(MONTH(Suoerstore_sales[[#This Row],[Order Date]])/3,0)</f>
        <v>Q3</v>
      </c>
      <c r="Y3493">
        <f>MONTH(Suoerstore_sales[[#This Row],[Order Date]])</f>
        <v>7</v>
      </c>
    </row>
    <row r="3494" spans="1:25" x14ac:dyDescent="0.2">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t="str" cm="1">
        <f t="array" ref="V3494">_xlfn.IFS(Suoerstore_sales[[#This Row],[Discount]]&lt;=0.05,"0-5%",Suoerstore_sales[[#This Row],[Discount]]&lt;=0.1,"5-10%",Suoerstore_sales[[#This Row],[Discount]]&lt;=0.2,"10-20%",TRUE,"20%+")</f>
        <v>10-20%</v>
      </c>
      <c r="W3494">
        <f>YEAR(Suoerstore_sales[[#This Row],[Order Date]])</f>
        <v>2015</v>
      </c>
      <c r="X3494" t="str">
        <f>"Q"&amp;ROUNDUP(MONTH(Suoerstore_sales[[#This Row],[Order Date]])/3,0)</f>
        <v>Q3</v>
      </c>
      <c r="Y3494">
        <f>MONTH(Suoerstore_sales[[#This Row],[Order Date]])</f>
        <v>7</v>
      </c>
    </row>
    <row r="3495" spans="1:25" x14ac:dyDescent="0.2">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t="str" cm="1">
        <f t="array" ref="V3495">_xlfn.IFS(Suoerstore_sales[[#This Row],[Discount]]&lt;=0.05,"0-5%",Suoerstore_sales[[#This Row],[Discount]]&lt;=0.1,"5-10%",Suoerstore_sales[[#This Row],[Discount]]&lt;=0.2,"10-20%",TRUE,"20%+")</f>
        <v>0-5%</v>
      </c>
      <c r="W3495">
        <f>YEAR(Suoerstore_sales[[#This Row],[Order Date]])</f>
        <v>2017</v>
      </c>
      <c r="X3495" t="str">
        <f>"Q"&amp;ROUNDUP(MONTH(Suoerstore_sales[[#This Row],[Order Date]])/3,0)</f>
        <v>Q3</v>
      </c>
      <c r="Y3495">
        <f>MONTH(Suoerstore_sales[[#This Row],[Order Date]])</f>
        <v>9</v>
      </c>
    </row>
    <row r="3496" spans="1:25" x14ac:dyDescent="0.2">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t="str" cm="1">
        <f t="array" ref="V3496">_xlfn.IFS(Suoerstore_sales[[#This Row],[Discount]]&lt;=0.05,"0-5%",Suoerstore_sales[[#This Row],[Discount]]&lt;=0.1,"5-10%",Suoerstore_sales[[#This Row],[Discount]]&lt;=0.2,"10-20%",TRUE,"20%+")</f>
        <v>0-5%</v>
      </c>
      <c r="W3496">
        <f>YEAR(Suoerstore_sales[[#This Row],[Order Date]])</f>
        <v>2017</v>
      </c>
      <c r="X3496" t="str">
        <f>"Q"&amp;ROUNDUP(MONTH(Suoerstore_sales[[#This Row],[Order Date]])/3,0)</f>
        <v>Q3</v>
      </c>
      <c r="Y3496">
        <f>MONTH(Suoerstore_sales[[#This Row],[Order Date]])</f>
        <v>9</v>
      </c>
    </row>
    <row r="3497" spans="1:25" x14ac:dyDescent="0.2">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t="str" cm="1">
        <f t="array" ref="V3497">_xlfn.IFS(Suoerstore_sales[[#This Row],[Discount]]&lt;=0.05,"0-5%",Suoerstore_sales[[#This Row],[Discount]]&lt;=0.1,"5-10%",Suoerstore_sales[[#This Row],[Discount]]&lt;=0.2,"10-20%",TRUE,"20%+")</f>
        <v>0-5%</v>
      </c>
      <c r="W3497">
        <f>YEAR(Suoerstore_sales[[#This Row],[Order Date]])</f>
        <v>2017</v>
      </c>
      <c r="X3497" t="str">
        <f>"Q"&amp;ROUNDUP(MONTH(Suoerstore_sales[[#This Row],[Order Date]])/3,0)</f>
        <v>Q3</v>
      </c>
      <c r="Y3497">
        <f>MONTH(Suoerstore_sales[[#This Row],[Order Date]])</f>
        <v>9</v>
      </c>
    </row>
    <row r="3498" spans="1:25" x14ac:dyDescent="0.2">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t="str" cm="1">
        <f t="array" ref="V3498">_xlfn.IFS(Suoerstore_sales[[#This Row],[Discount]]&lt;=0.05,"0-5%",Suoerstore_sales[[#This Row],[Discount]]&lt;=0.1,"5-10%",Suoerstore_sales[[#This Row],[Discount]]&lt;=0.2,"10-20%",TRUE,"20%+")</f>
        <v>10-20%</v>
      </c>
      <c r="W3498">
        <f>YEAR(Suoerstore_sales[[#This Row],[Order Date]])</f>
        <v>2016</v>
      </c>
      <c r="X3498" t="str">
        <f>"Q"&amp;ROUNDUP(MONTH(Suoerstore_sales[[#This Row],[Order Date]])/3,0)</f>
        <v>Q3</v>
      </c>
      <c r="Y3498">
        <f>MONTH(Suoerstore_sales[[#This Row],[Order Date]])</f>
        <v>8</v>
      </c>
    </row>
    <row r="3499" spans="1:25" x14ac:dyDescent="0.2">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t="str" cm="1">
        <f t="array" ref="V3499">_xlfn.IFS(Suoerstore_sales[[#This Row],[Discount]]&lt;=0.05,"0-5%",Suoerstore_sales[[#This Row],[Discount]]&lt;=0.1,"5-10%",Suoerstore_sales[[#This Row],[Discount]]&lt;=0.2,"10-20%",TRUE,"20%+")</f>
        <v>0-5%</v>
      </c>
      <c r="W3499">
        <f>YEAR(Suoerstore_sales[[#This Row],[Order Date]])</f>
        <v>2016</v>
      </c>
      <c r="X3499" t="str">
        <f>"Q"&amp;ROUNDUP(MONTH(Suoerstore_sales[[#This Row],[Order Date]])/3,0)</f>
        <v>Q3</v>
      </c>
      <c r="Y3499">
        <f>MONTH(Suoerstore_sales[[#This Row],[Order Date]])</f>
        <v>8</v>
      </c>
    </row>
    <row r="3500" spans="1:25" x14ac:dyDescent="0.2">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t="str" cm="1">
        <f t="array" ref="V3500">_xlfn.IFS(Suoerstore_sales[[#This Row],[Discount]]&lt;=0.05,"0-5%",Suoerstore_sales[[#This Row],[Discount]]&lt;=0.1,"5-10%",Suoerstore_sales[[#This Row],[Discount]]&lt;=0.2,"10-20%",TRUE,"20%+")</f>
        <v>10-20%</v>
      </c>
      <c r="W3500">
        <f>YEAR(Suoerstore_sales[[#This Row],[Order Date]])</f>
        <v>2016</v>
      </c>
      <c r="X3500" t="str">
        <f>"Q"&amp;ROUNDUP(MONTH(Suoerstore_sales[[#This Row],[Order Date]])/3,0)</f>
        <v>Q3</v>
      </c>
      <c r="Y3500">
        <f>MONTH(Suoerstore_sales[[#This Row],[Order Date]])</f>
        <v>8</v>
      </c>
    </row>
    <row r="3501" spans="1:25" x14ac:dyDescent="0.2">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t="str" cm="1">
        <f t="array" ref="V3501">_xlfn.IFS(Suoerstore_sales[[#This Row],[Discount]]&lt;=0.05,"0-5%",Suoerstore_sales[[#This Row],[Discount]]&lt;=0.1,"5-10%",Suoerstore_sales[[#This Row],[Discount]]&lt;=0.2,"10-20%",TRUE,"20%+")</f>
        <v>0-5%</v>
      </c>
      <c r="W3501">
        <f>YEAR(Suoerstore_sales[[#This Row],[Order Date]])</f>
        <v>2016</v>
      </c>
      <c r="X3501" t="str">
        <f>"Q"&amp;ROUNDUP(MONTH(Suoerstore_sales[[#This Row],[Order Date]])/3,0)</f>
        <v>Q3</v>
      </c>
      <c r="Y3501">
        <f>MONTH(Suoerstore_sales[[#This Row],[Order Date]])</f>
        <v>9</v>
      </c>
    </row>
    <row r="3502" spans="1:25" x14ac:dyDescent="0.2">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t="str" cm="1">
        <f t="array" ref="V3502">_xlfn.IFS(Suoerstore_sales[[#This Row],[Discount]]&lt;=0.05,"0-5%",Suoerstore_sales[[#This Row],[Discount]]&lt;=0.1,"5-10%",Suoerstore_sales[[#This Row],[Discount]]&lt;=0.2,"10-20%",TRUE,"20%+")</f>
        <v>0-5%</v>
      </c>
      <c r="W3502">
        <f>YEAR(Suoerstore_sales[[#This Row],[Order Date]])</f>
        <v>2016</v>
      </c>
      <c r="X3502" t="str">
        <f>"Q"&amp;ROUNDUP(MONTH(Suoerstore_sales[[#This Row],[Order Date]])/3,0)</f>
        <v>Q3</v>
      </c>
      <c r="Y3502">
        <f>MONTH(Suoerstore_sales[[#This Row],[Order Date]])</f>
        <v>9</v>
      </c>
    </row>
    <row r="3503" spans="1:25" x14ac:dyDescent="0.2">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t="str" cm="1">
        <f t="array" ref="V3503">_xlfn.IFS(Suoerstore_sales[[#This Row],[Discount]]&lt;=0.05,"0-5%",Suoerstore_sales[[#This Row],[Discount]]&lt;=0.1,"5-10%",Suoerstore_sales[[#This Row],[Discount]]&lt;=0.2,"10-20%",TRUE,"20%+")</f>
        <v>0-5%</v>
      </c>
      <c r="W3503">
        <f>YEAR(Suoerstore_sales[[#This Row],[Order Date]])</f>
        <v>2016</v>
      </c>
      <c r="X3503" t="str">
        <f>"Q"&amp;ROUNDUP(MONTH(Suoerstore_sales[[#This Row],[Order Date]])/3,0)</f>
        <v>Q3</v>
      </c>
      <c r="Y3503">
        <f>MONTH(Suoerstore_sales[[#This Row],[Order Date]])</f>
        <v>9</v>
      </c>
    </row>
    <row r="3504" spans="1:25" x14ac:dyDescent="0.2">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t="str" cm="1">
        <f t="array" ref="V3504">_xlfn.IFS(Suoerstore_sales[[#This Row],[Discount]]&lt;=0.05,"0-5%",Suoerstore_sales[[#This Row],[Discount]]&lt;=0.1,"5-10%",Suoerstore_sales[[#This Row],[Discount]]&lt;=0.2,"10-20%",TRUE,"20%+")</f>
        <v>10-20%</v>
      </c>
      <c r="W3504">
        <f>YEAR(Suoerstore_sales[[#This Row],[Order Date]])</f>
        <v>2017</v>
      </c>
      <c r="X3504" t="str">
        <f>"Q"&amp;ROUNDUP(MONTH(Suoerstore_sales[[#This Row],[Order Date]])/3,0)</f>
        <v>Q2</v>
      </c>
      <c r="Y3504">
        <f>MONTH(Suoerstore_sales[[#This Row],[Order Date]])</f>
        <v>4</v>
      </c>
    </row>
    <row r="3505" spans="1:25" x14ac:dyDescent="0.2">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t="str" cm="1">
        <f t="array" ref="V3505">_xlfn.IFS(Suoerstore_sales[[#This Row],[Discount]]&lt;=0.05,"0-5%",Suoerstore_sales[[#This Row],[Discount]]&lt;=0.1,"5-10%",Suoerstore_sales[[#This Row],[Discount]]&lt;=0.2,"10-20%",TRUE,"20%+")</f>
        <v>10-20%</v>
      </c>
      <c r="W3505">
        <f>YEAR(Suoerstore_sales[[#This Row],[Order Date]])</f>
        <v>2017</v>
      </c>
      <c r="X3505" t="str">
        <f>"Q"&amp;ROUNDUP(MONTH(Suoerstore_sales[[#This Row],[Order Date]])/3,0)</f>
        <v>Q2</v>
      </c>
      <c r="Y3505">
        <f>MONTH(Suoerstore_sales[[#This Row],[Order Date]])</f>
        <v>4</v>
      </c>
    </row>
    <row r="3506" spans="1:25" x14ac:dyDescent="0.2">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t="str" cm="1">
        <f t="array" ref="V3506">_xlfn.IFS(Suoerstore_sales[[#This Row],[Discount]]&lt;=0.05,"0-5%",Suoerstore_sales[[#This Row],[Discount]]&lt;=0.1,"5-10%",Suoerstore_sales[[#This Row],[Discount]]&lt;=0.2,"10-20%",TRUE,"20%+")</f>
        <v>0-5%</v>
      </c>
      <c r="W3506">
        <f>YEAR(Suoerstore_sales[[#This Row],[Order Date]])</f>
        <v>2016</v>
      </c>
      <c r="X3506" t="str">
        <f>"Q"&amp;ROUNDUP(MONTH(Suoerstore_sales[[#This Row],[Order Date]])/3,0)</f>
        <v>Q4</v>
      </c>
      <c r="Y3506">
        <f>MONTH(Suoerstore_sales[[#This Row],[Order Date]])</f>
        <v>12</v>
      </c>
    </row>
    <row r="3507" spans="1:25" x14ac:dyDescent="0.2">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t="str" cm="1">
        <f t="array" ref="V3507">_xlfn.IFS(Suoerstore_sales[[#This Row],[Discount]]&lt;=0.05,"0-5%",Suoerstore_sales[[#This Row],[Discount]]&lt;=0.1,"5-10%",Suoerstore_sales[[#This Row],[Discount]]&lt;=0.2,"10-20%",TRUE,"20%+")</f>
        <v>10-20%</v>
      </c>
      <c r="W3507">
        <f>YEAR(Suoerstore_sales[[#This Row],[Order Date]])</f>
        <v>2014</v>
      </c>
      <c r="X3507" t="str">
        <f>"Q"&amp;ROUNDUP(MONTH(Suoerstore_sales[[#This Row],[Order Date]])/3,0)</f>
        <v>Q2</v>
      </c>
      <c r="Y3507">
        <f>MONTH(Suoerstore_sales[[#This Row],[Order Date]])</f>
        <v>6</v>
      </c>
    </row>
    <row r="3508" spans="1:25" x14ac:dyDescent="0.2">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t="str" cm="1">
        <f t="array" ref="V3508">_xlfn.IFS(Suoerstore_sales[[#This Row],[Discount]]&lt;=0.05,"0-5%",Suoerstore_sales[[#This Row],[Discount]]&lt;=0.1,"5-10%",Suoerstore_sales[[#This Row],[Discount]]&lt;=0.2,"10-20%",TRUE,"20%+")</f>
        <v>20%+</v>
      </c>
      <c r="W3508">
        <f>YEAR(Suoerstore_sales[[#This Row],[Order Date]])</f>
        <v>2014</v>
      </c>
      <c r="X3508" t="str">
        <f>"Q"&amp;ROUNDUP(MONTH(Suoerstore_sales[[#This Row],[Order Date]])/3,0)</f>
        <v>Q2</v>
      </c>
      <c r="Y3508">
        <f>MONTH(Suoerstore_sales[[#This Row],[Order Date]])</f>
        <v>6</v>
      </c>
    </row>
    <row r="3509" spans="1:25" x14ac:dyDescent="0.2">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t="str" cm="1">
        <f t="array" ref="V3509">_xlfn.IFS(Suoerstore_sales[[#This Row],[Discount]]&lt;=0.05,"0-5%",Suoerstore_sales[[#This Row],[Discount]]&lt;=0.1,"5-10%",Suoerstore_sales[[#This Row],[Discount]]&lt;=0.2,"10-20%",TRUE,"20%+")</f>
        <v>20%+</v>
      </c>
      <c r="W3509">
        <f>YEAR(Suoerstore_sales[[#This Row],[Order Date]])</f>
        <v>2014</v>
      </c>
      <c r="X3509" t="str">
        <f>"Q"&amp;ROUNDUP(MONTH(Suoerstore_sales[[#This Row],[Order Date]])/3,0)</f>
        <v>Q2</v>
      </c>
      <c r="Y3509">
        <f>MONTH(Suoerstore_sales[[#This Row],[Order Date]])</f>
        <v>6</v>
      </c>
    </row>
    <row r="3510" spans="1:25" x14ac:dyDescent="0.2">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t="str" cm="1">
        <f t="array" ref="V3510">_xlfn.IFS(Suoerstore_sales[[#This Row],[Discount]]&lt;=0.05,"0-5%",Suoerstore_sales[[#This Row],[Discount]]&lt;=0.1,"5-10%",Suoerstore_sales[[#This Row],[Discount]]&lt;=0.2,"10-20%",TRUE,"20%+")</f>
        <v>10-20%</v>
      </c>
      <c r="W3510">
        <f>YEAR(Suoerstore_sales[[#This Row],[Order Date]])</f>
        <v>2014</v>
      </c>
      <c r="X3510" t="str">
        <f>"Q"&amp;ROUNDUP(MONTH(Suoerstore_sales[[#This Row],[Order Date]])/3,0)</f>
        <v>Q2</v>
      </c>
      <c r="Y3510">
        <f>MONTH(Suoerstore_sales[[#This Row],[Order Date]])</f>
        <v>6</v>
      </c>
    </row>
    <row r="3511" spans="1:25" x14ac:dyDescent="0.2">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t="str" cm="1">
        <f t="array" ref="V3511">_xlfn.IFS(Suoerstore_sales[[#This Row],[Discount]]&lt;=0.05,"0-5%",Suoerstore_sales[[#This Row],[Discount]]&lt;=0.1,"5-10%",Suoerstore_sales[[#This Row],[Discount]]&lt;=0.2,"10-20%",TRUE,"20%+")</f>
        <v>10-20%</v>
      </c>
      <c r="W3511">
        <f>YEAR(Suoerstore_sales[[#This Row],[Order Date]])</f>
        <v>2014</v>
      </c>
      <c r="X3511" t="str">
        <f>"Q"&amp;ROUNDUP(MONTH(Suoerstore_sales[[#This Row],[Order Date]])/3,0)</f>
        <v>Q2</v>
      </c>
      <c r="Y3511">
        <f>MONTH(Suoerstore_sales[[#This Row],[Order Date]])</f>
        <v>6</v>
      </c>
    </row>
    <row r="3512" spans="1:25" x14ac:dyDescent="0.2">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t="str" cm="1">
        <f t="array" ref="V3512">_xlfn.IFS(Suoerstore_sales[[#This Row],[Discount]]&lt;=0.05,"0-5%",Suoerstore_sales[[#This Row],[Discount]]&lt;=0.1,"5-10%",Suoerstore_sales[[#This Row],[Discount]]&lt;=0.2,"10-20%",TRUE,"20%+")</f>
        <v>20%+</v>
      </c>
      <c r="W3512">
        <f>YEAR(Suoerstore_sales[[#This Row],[Order Date]])</f>
        <v>2014</v>
      </c>
      <c r="X3512" t="str">
        <f>"Q"&amp;ROUNDUP(MONTH(Suoerstore_sales[[#This Row],[Order Date]])/3,0)</f>
        <v>Q2</v>
      </c>
      <c r="Y3512">
        <f>MONTH(Suoerstore_sales[[#This Row],[Order Date]])</f>
        <v>6</v>
      </c>
    </row>
    <row r="3513" spans="1:25" x14ac:dyDescent="0.2">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t="str" cm="1">
        <f t="array" ref="V3513">_xlfn.IFS(Suoerstore_sales[[#This Row],[Discount]]&lt;=0.05,"0-5%",Suoerstore_sales[[#This Row],[Discount]]&lt;=0.1,"5-10%",Suoerstore_sales[[#This Row],[Discount]]&lt;=0.2,"10-20%",TRUE,"20%+")</f>
        <v>10-20%</v>
      </c>
      <c r="W3513">
        <f>YEAR(Suoerstore_sales[[#This Row],[Order Date]])</f>
        <v>2014</v>
      </c>
      <c r="X3513" t="str">
        <f>"Q"&amp;ROUNDUP(MONTH(Suoerstore_sales[[#This Row],[Order Date]])/3,0)</f>
        <v>Q2</v>
      </c>
      <c r="Y3513">
        <f>MONTH(Suoerstore_sales[[#This Row],[Order Date]])</f>
        <v>6</v>
      </c>
    </row>
    <row r="3514" spans="1:25" x14ac:dyDescent="0.2">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t="str" cm="1">
        <f t="array" ref="V3514">_xlfn.IFS(Suoerstore_sales[[#This Row],[Discount]]&lt;=0.05,"0-5%",Suoerstore_sales[[#This Row],[Discount]]&lt;=0.1,"5-10%",Suoerstore_sales[[#This Row],[Discount]]&lt;=0.2,"10-20%",TRUE,"20%+")</f>
        <v>20%+</v>
      </c>
      <c r="W3514">
        <f>YEAR(Suoerstore_sales[[#This Row],[Order Date]])</f>
        <v>2017</v>
      </c>
      <c r="X3514" t="str">
        <f>"Q"&amp;ROUNDUP(MONTH(Suoerstore_sales[[#This Row],[Order Date]])/3,0)</f>
        <v>Q3</v>
      </c>
      <c r="Y3514">
        <f>MONTH(Suoerstore_sales[[#This Row],[Order Date]])</f>
        <v>9</v>
      </c>
    </row>
    <row r="3515" spans="1:25" x14ac:dyDescent="0.2">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t="str" cm="1">
        <f t="array" ref="V3515">_xlfn.IFS(Suoerstore_sales[[#This Row],[Discount]]&lt;=0.05,"0-5%",Suoerstore_sales[[#This Row],[Discount]]&lt;=0.1,"5-10%",Suoerstore_sales[[#This Row],[Discount]]&lt;=0.2,"10-20%",TRUE,"20%+")</f>
        <v>10-20%</v>
      </c>
      <c r="W3515">
        <f>YEAR(Suoerstore_sales[[#This Row],[Order Date]])</f>
        <v>2017</v>
      </c>
      <c r="X3515" t="str">
        <f>"Q"&amp;ROUNDUP(MONTH(Suoerstore_sales[[#This Row],[Order Date]])/3,0)</f>
        <v>Q3</v>
      </c>
      <c r="Y3515">
        <f>MONTH(Suoerstore_sales[[#This Row],[Order Date]])</f>
        <v>9</v>
      </c>
    </row>
    <row r="3516" spans="1:25" x14ac:dyDescent="0.2">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t="str" cm="1">
        <f t="array" ref="V3516">_xlfn.IFS(Suoerstore_sales[[#This Row],[Discount]]&lt;=0.05,"0-5%",Suoerstore_sales[[#This Row],[Discount]]&lt;=0.1,"5-10%",Suoerstore_sales[[#This Row],[Discount]]&lt;=0.2,"10-20%",TRUE,"20%+")</f>
        <v>10-20%</v>
      </c>
      <c r="W3516">
        <f>YEAR(Suoerstore_sales[[#This Row],[Order Date]])</f>
        <v>2017</v>
      </c>
      <c r="X3516" t="str">
        <f>"Q"&amp;ROUNDUP(MONTH(Suoerstore_sales[[#This Row],[Order Date]])/3,0)</f>
        <v>Q3</v>
      </c>
      <c r="Y3516">
        <f>MONTH(Suoerstore_sales[[#This Row],[Order Date]])</f>
        <v>9</v>
      </c>
    </row>
    <row r="3517" spans="1:25" x14ac:dyDescent="0.2">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t="str" cm="1">
        <f t="array" ref="V3517">_xlfn.IFS(Suoerstore_sales[[#This Row],[Discount]]&lt;=0.05,"0-5%",Suoerstore_sales[[#This Row],[Discount]]&lt;=0.1,"5-10%",Suoerstore_sales[[#This Row],[Discount]]&lt;=0.2,"10-20%",TRUE,"20%+")</f>
        <v>0-5%</v>
      </c>
      <c r="W3517">
        <f>YEAR(Suoerstore_sales[[#This Row],[Order Date]])</f>
        <v>2016</v>
      </c>
      <c r="X3517" t="str">
        <f>"Q"&amp;ROUNDUP(MONTH(Suoerstore_sales[[#This Row],[Order Date]])/3,0)</f>
        <v>Q4</v>
      </c>
      <c r="Y3517">
        <f>MONTH(Suoerstore_sales[[#This Row],[Order Date]])</f>
        <v>12</v>
      </c>
    </row>
    <row r="3518" spans="1:25" x14ac:dyDescent="0.2">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t="str" cm="1">
        <f t="array" ref="V3518">_xlfn.IFS(Suoerstore_sales[[#This Row],[Discount]]&lt;=0.05,"0-5%",Suoerstore_sales[[#This Row],[Discount]]&lt;=0.1,"5-10%",Suoerstore_sales[[#This Row],[Discount]]&lt;=0.2,"10-20%",TRUE,"20%+")</f>
        <v>10-20%</v>
      </c>
      <c r="W3518">
        <f>YEAR(Suoerstore_sales[[#This Row],[Order Date]])</f>
        <v>2016</v>
      </c>
      <c r="X3518" t="str">
        <f>"Q"&amp;ROUNDUP(MONTH(Suoerstore_sales[[#This Row],[Order Date]])/3,0)</f>
        <v>Q3</v>
      </c>
      <c r="Y3518">
        <f>MONTH(Suoerstore_sales[[#This Row],[Order Date]])</f>
        <v>8</v>
      </c>
    </row>
    <row r="3519" spans="1:25" x14ac:dyDescent="0.2">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t="str" cm="1">
        <f t="array" ref="V3519">_xlfn.IFS(Suoerstore_sales[[#This Row],[Discount]]&lt;=0.05,"0-5%",Suoerstore_sales[[#This Row],[Discount]]&lt;=0.1,"5-10%",Suoerstore_sales[[#This Row],[Discount]]&lt;=0.2,"10-20%",TRUE,"20%+")</f>
        <v>10-20%</v>
      </c>
      <c r="W3519">
        <f>YEAR(Suoerstore_sales[[#This Row],[Order Date]])</f>
        <v>2016</v>
      </c>
      <c r="X3519" t="str">
        <f>"Q"&amp;ROUNDUP(MONTH(Suoerstore_sales[[#This Row],[Order Date]])/3,0)</f>
        <v>Q3</v>
      </c>
      <c r="Y3519">
        <f>MONTH(Suoerstore_sales[[#This Row],[Order Date]])</f>
        <v>8</v>
      </c>
    </row>
    <row r="3520" spans="1:25" x14ac:dyDescent="0.2">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t="str" cm="1">
        <f t="array" ref="V3520">_xlfn.IFS(Suoerstore_sales[[#This Row],[Discount]]&lt;=0.05,"0-5%",Suoerstore_sales[[#This Row],[Discount]]&lt;=0.1,"5-10%",Suoerstore_sales[[#This Row],[Discount]]&lt;=0.2,"10-20%",TRUE,"20%+")</f>
        <v>10-20%</v>
      </c>
      <c r="W3520">
        <f>YEAR(Suoerstore_sales[[#This Row],[Order Date]])</f>
        <v>2016</v>
      </c>
      <c r="X3520" t="str">
        <f>"Q"&amp;ROUNDUP(MONTH(Suoerstore_sales[[#This Row],[Order Date]])/3,0)</f>
        <v>Q3</v>
      </c>
      <c r="Y3520">
        <f>MONTH(Suoerstore_sales[[#This Row],[Order Date]])</f>
        <v>8</v>
      </c>
    </row>
    <row r="3521" spans="1:25" x14ac:dyDescent="0.2">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t="str" cm="1">
        <f t="array" ref="V3521">_xlfn.IFS(Suoerstore_sales[[#This Row],[Discount]]&lt;=0.05,"0-5%",Suoerstore_sales[[#This Row],[Discount]]&lt;=0.1,"5-10%",Suoerstore_sales[[#This Row],[Discount]]&lt;=0.2,"10-20%",TRUE,"20%+")</f>
        <v>20%+</v>
      </c>
      <c r="W3521">
        <f>YEAR(Suoerstore_sales[[#This Row],[Order Date]])</f>
        <v>2015</v>
      </c>
      <c r="X3521" t="str">
        <f>"Q"&amp;ROUNDUP(MONTH(Suoerstore_sales[[#This Row],[Order Date]])/3,0)</f>
        <v>Q2</v>
      </c>
      <c r="Y3521">
        <f>MONTH(Suoerstore_sales[[#This Row],[Order Date]])</f>
        <v>6</v>
      </c>
    </row>
    <row r="3522" spans="1:25" x14ac:dyDescent="0.2">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t="str" cm="1">
        <f t="array" ref="V3522">_xlfn.IFS(Suoerstore_sales[[#This Row],[Discount]]&lt;=0.05,"0-5%",Suoerstore_sales[[#This Row],[Discount]]&lt;=0.1,"5-10%",Suoerstore_sales[[#This Row],[Discount]]&lt;=0.2,"10-20%",TRUE,"20%+")</f>
        <v>10-20%</v>
      </c>
      <c r="W3522">
        <f>YEAR(Suoerstore_sales[[#This Row],[Order Date]])</f>
        <v>2015</v>
      </c>
      <c r="X3522" t="str">
        <f>"Q"&amp;ROUNDUP(MONTH(Suoerstore_sales[[#This Row],[Order Date]])/3,0)</f>
        <v>Q2</v>
      </c>
      <c r="Y3522">
        <f>MONTH(Suoerstore_sales[[#This Row],[Order Date]])</f>
        <v>4</v>
      </c>
    </row>
    <row r="3523" spans="1:25" x14ac:dyDescent="0.2">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t="str" cm="1">
        <f t="array" ref="V3523">_xlfn.IFS(Suoerstore_sales[[#This Row],[Discount]]&lt;=0.05,"0-5%",Suoerstore_sales[[#This Row],[Discount]]&lt;=0.1,"5-10%",Suoerstore_sales[[#This Row],[Discount]]&lt;=0.2,"10-20%",TRUE,"20%+")</f>
        <v>0-5%</v>
      </c>
      <c r="W3523">
        <f>YEAR(Suoerstore_sales[[#This Row],[Order Date]])</f>
        <v>2016</v>
      </c>
      <c r="X3523" t="str">
        <f>"Q"&amp;ROUNDUP(MONTH(Suoerstore_sales[[#This Row],[Order Date]])/3,0)</f>
        <v>Q4</v>
      </c>
      <c r="Y3523">
        <f>MONTH(Suoerstore_sales[[#This Row],[Order Date]])</f>
        <v>11</v>
      </c>
    </row>
    <row r="3524" spans="1:25" x14ac:dyDescent="0.2">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t="str" cm="1">
        <f t="array" ref="V3524">_xlfn.IFS(Suoerstore_sales[[#This Row],[Discount]]&lt;=0.05,"0-5%",Suoerstore_sales[[#This Row],[Discount]]&lt;=0.1,"5-10%",Suoerstore_sales[[#This Row],[Discount]]&lt;=0.2,"10-20%",TRUE,"20%+")</f>
        <v>0-5%</v>
      </c>
      <c r="W3524">
        <f>YEAR(Suoerstore_sales[[#This Row],[Order Date]])</f>
        <v>2016</v>
      </c>
      <c r="X3524" t="str">
        <f>"Q"&amp;ROUNDUP(MONTH(Suoerstore_sales[[#This Row],[Order Date]])/3,0)</f>
        <v>Q4</v>
      </c>
      <c r="Y3524">
        <f>MONTH(Suoerstore_sales[[#This Row],[Order Date]])</f>
        <v>11</v>
      </c>
    </row>
    <row r="3525" spans="1:25" x14ac:dyDescent="0.2">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t="str" cm="1">
        <f t="array" ref="V3525">_xlfn.IFS(Suoerstore_sales[[#This Row],[Discount]]&lt;=0.05,"0-5%",Suoerstore_sales[[#This Row],[Discount]]&lt;=0.1,"5-10%",Suoerstore_sales[[#This Row],[Discount]]&lt;=0.2,"10-20%",TRUE,"20%+")</f>
        <v>0-5%</v>
      </c>
      <c r="W3525">
        <f>YEAR(Suoerstore_sales[[#This Row],[Order Date]])</f>
        <v>2016</v>
      </c>
      <c r="X3525" t="str">
        <f>"Q"&amp;ROUNDUP(MONTH(Suoerstore_sales[[#This Row],[Order Date]])/3,0)</f>
        <v>Q3</v>
      </c>
      <c r="Y3525">
        <f>MONTH(Suoerstore_sales[[#This Row],[Order Date]])</f>
        <v>9</v>
      </c>
    </row>
    <row r="3526" spans="1:25" x14ac:dyDescent="0.2">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t="str" cm="1">
        <f t="array" ref="V3526">_xlfn.IFS(Suoerstore_sales[[#This Row],[Discount]]&lt;=0.05,"0-5%",Suoerstore_sales[[#This Row],[Discount]]&lt;=0.1,"5-10%",Suoerstore_sales[[#This Row],[Discount]]&lt;=0.2,"10-20%",TRUE,"20%+")</f>
        <v>10-20%</v>
      </c>
      <c r="W3526">
        <f>YEAR(Suoerstore_sales[[#This Row],[Order Date]])</f>
        <v>2016</v>
      </c>
      <c r="X3526" t="str">
        <f>"Q"&amp;ROUNDUP(MONTH(Suoerstore_sales[[#This Row],[Order Date]])/3,0)</f>
        <v>Q4</v>
      </c>
      <c r="Y3526">
        <f>MONTH(Suoerstore_sales[[#This Row],[Order Date]])</f>
        <v>11</v>
      </c>
    </row>
    <row r="3527" spans="1:25" x14ac:dyDescent="0.2">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t="str" cm="1">
        <f t="array" ref="V3527">_xlfn.IFS(Suoerstore_sales[[#This Row],[Discount]]&lt;=0.05,"0-5%",Suoerstore_sales[[#This Row],[Discount]]&lt;=0.1,"5-10%",Suoerstore_sales[[#This Row],[Discount]]&lt;=0.2,"10-20%",TRUE,"20%+")</f>
        <v>0-5%</v>
      </c>
      <c r="W3527">
        <f>YEAR(Suoerstore_sales[[#This Row],[Order Date]])</f>
        <v>2017</v>
      </c>
      <c r="X3527" t="str">
        <f>"Q"&amp;ROUNDUP(MONTH(Suoerstore_sales[[#This Row],[Order Date]])/3,0)</f>
        <v>Q4</v>
      </c>
      <c r="Y3527">
        <f>MONTH(Suoerstore_sales[[#This Row],[Order Date]])</f>
        <v>12</v>
      </c>
    </row>
    <row r="3528" spans="1:25" x14ac:dyDescent="0.2">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t="str" cm="1">
        <f t="array" ref="V3528">_xlfn.IFS(Suoerstore_sales[[#This Row],[Discount]]&lt;=0.05,"0-5%",Suoerstore_sales[[#This Row],[Discount]]&lt;=0.1,"5-10%",Suoerstore_sales[[#This Row],[Discount]]&lt;=0.2,"10-20%",TRUE,"20%+")</f>
        <v>0-5%</v>
      </c>
      <c r="W3528">
        <f>YEAR(Suoerstore_sales[[#This Row],[Order Date]])</f>
        <v>2017</v>
      </c>
      <c r="X3528" t="str">
        <f>"Q"&amp;ROUNDUP(MONTH(Suoerstore_sales[[#This Row],[Order Date]])/3,0)</f>
        <v>Q4</v>
      </c>
      <c r="Y3528">
        <f>MONTH(Suoerstore_sales[[#This Row],[Order Date]])</f>
        <v>12</v>
      </c>
    </row>
    <row r="3529" spans="1:25" x14ac:dyDescent="0.2">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t="str" cm="1">
        <f t="array" ref="V3529">_xlfn.IFS(Suoerstore_sales[[#This Row],[Discount]]&lt;=0.05,"0-5%",Suoerstore_sales[[#This Row],[Discount]]&lt;=0.1,"5-10%",Suoerstore_sales[[#This Row],[Discount]]&lt;=0.2,"10-20%",TRUE,"20%+")</f>
        <v>0-5%</v>
      </c>
      <c r="W3529">
        <f>YEAR(Suoerstore_sales[[#This Row],[Order Date]])</f>
        <v>2017</v>
      </c>
      <c r="X3529" t="str">
        <f>"Q"&amp;ROUNDUP(MONTH(Suoerstore_sales[[#This Row],[Order Date]])/3,0)</f>
        <v>Q4</v>
      </c>
      <c r="Y3529">
        <f>MONTH(Suoerstore_sales[[#This Row],[Order Date]])</f>
        <v>12</v>
      </c>
    </row>
    <row r="3530" spans="1:25" x14ac:dyDescent="0.2">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t="str" cm="1">
        <f t="array" ref="V3530">_xlfn.IFS(Suoerstore_sales[[#This Row],[Discount]]&lt;=0.05,"0-5%",Suoerstore_sales[[#This Row],[Discount]]&lt;=0.1,"5-10%",Suoerstore_sales[[#This Row],[Discount]]&lt;=0.2,"10-20%",TRUE,"20%+")</f>
        <v>10-20%</v>
      </c>
      <c r="W3530">
        <f>YEAR(Suoerstore_sales[[#This Row],[Order Date]])</f>
        <v>2016</v>
      </c>
      <c r="X3530" t="str">
        <f>"Q"&amp;ROUNDUP(MONTH(Suoerstore_sales[[#This Row],[Order Date]])/3,0)</f>
        <v>Q2</v>
      </c>
      <c r="Y3530">
        <f>MONTH(Suoerstore_sales[[#This Row],[Order Date]])</f>
        <v>6</v>
      </c>
    </row>
    <row r="3531" spans="1:25" x14ac:dyDescent="0.2">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t="str" cm="1">
        <f t="array" ref="V3531">_xlfn.IFS(Suoerstore_sales[[#This Row],[Discount]]&lt;=0.05,"0-5%",Suoerstore_sales[[#This Row],[Discount]]&lt;=0.1,"5-10%",Suoerstore_sales[[#This Row],[Discount]]&lt;=0.2,"10-20%",TRUE,"20%+")</f>
        <v>10-20%</v>
      </c>
      <c r="W3531">
        <f>YEAR(Suoerstore_sales[[#This Row],[Order Date]])</f>
        <v>2015</v>
      </c>
      <c r="X3531" t="str">
        <f>"Q"&amp;ROUNDUP(MONTH(Suoerstore_sales[[#This Row],[Order Date]])/3,0)</f>
        <v>Q3</v>
      </c>
      <c r="Y3531">
        <f>MONTH(Suoerstore_sales[[#This Row],[Order Date]])</f>
        <v>9</v>
      </c>
    </row>
    <row r="3532" spans="1:25" x14ac:dyDescent="0.2">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t="str" cm="1">
        <f t="array" ref="V3532">_xlfn.IFS(Suoerstore_sales[[#This Row],[Discount]]&lt;=0.05,"0-5%",Suoerstore_sales[[#This Row],[Discount]]&lt;=0.1,"5-10%",Suoerstore_sales[[#This Row],[Discount]]&lt;=0.2,"10-20%",TRUE,"20%+")</f>
        <v>0-5%</v>
      </c>
      <c r="W3532">
        <f>YEAR(Suoerstore_sales[[#This Row],[Order Date]])</f>
        <v>2016</v>
      </c>
      <c r="X3532" t="str">
        <f>"Q"&amp;ROUNDUP(MONTH(Suoerstore_sales[[#This Row],[Order Date]])/3,0)</f>
        <v>Q2</v>
      </c>
      <c r="Y3532">
        <f>MONTH(Suoerstore_sales[[#This Row],[Order Date]])</f>
        <v>5</v>
      </c>
    </row>
    <row r="3533" spans="1:25" x14ac:dyDescent="0.2">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t="str" cm="1">
        <f t="array" ref="V3533">_xlfn.IFS(Suoerstore_sales[[#This Row],[Discount]]&lt;=0.05,"0-5%",Suoerstore_sales[[#This Row],[Discount]]&lt;=0.1,"5-10%",Suoerstore_sales[[#This Row],[Discount]]&lt;=0.2,"10-20%",TRUE,"20%+")</f>
        <v>0-5%</v>
      </c>
      <c r="W3533">
        <f>YEAR(Suoerstore_sales[[#This Row],[Order Date]])</f>
        <v>2016</v>
      </c>
      <c r="X3533" t="str">
        <f>"Q"&amp;ROUNDUP(MONTH(Suoerstore_sales[[#This Row],[Order Date]])/3,0)</f>
        <v>Q2</v>
      </c>
      <c r="Y3533">
        <f>MONTH(Suoerstore_sales[[#This Row],[Order Date]])</f>
        <v>5</v>
      </c>
    </row>
    <row r="3534" spans="1:25" x14ac:dyDescent="0.2">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t="str" cm="1">
        <f t="array" ref="V3534">_xlfn.IFS(Suoerstore_sales[[#This Row],[Discount]]&lt;=0.05,"0-5%",Suoerstore_sales[[#This Row],[Discount]]&lt;=0.1,"5-10%",Suoerstore_sales[[#This Row],[Discount]]&lt;=0.2,"10-20%",TRUE,"20%+")</f>
        <v>10-20%</v>
      </c>
      <c r="W3534">
        <f>YEAR(Suoerstore_sales[[#This Row],[Order Date]])</f>
        <v>2014</v>
      </c>
      <c r="X3534" t="str">
        <f>"Q"&amp;ROUNDUP(MONTH(Suoerstore_sales[[#This Row],[Order Date]])/3,0)</f>
        <v>Q2</v>
      </c>
      <c r="Y3534">
        <f>MONTH(Suoerstore_sales[[#This Row],[Order Date]])</f>
        <v>4</v>
      </c>
    </row>
    <row r="3535" spans="1:25" x14ac:dyDescent="0.2">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t="str" cm="1">
        <f t="array" ref="V3535">_xlfn.IFS(Suoerstore_sales[[#This Row],[Discount]]&lt;=0.05,"0-5%",Suoerstore_sales[[#This Row],[Discount]]&lt;=0.1,"5-10%",Suoerstore_sales[[#This Row],[Discount]]&lt;=0.2,"10-20%",TRUE,"20%+")</f>
        <v>0-5%</v>
      </c>
      <c r="W3535">
        <f>YEAR(Suoerstore_sales[[#This Row],[Order Date]])</f>
        <v>2014</v>
      </c>
      <c r="X3535" t="str">
        <f>"Q"&amp;ROUNDUP(MONTH(Suoerstore_sales[[#This Row],[Order Date]])/3,0)</f>
        <v>Q2</v>
      </c>
      <c r="Y3535">
        <f>MONTH(Suoerstore_sales[[#This Row],[Order Date]])</f>
        <v>4</v>
      </c>
    </row>
    <row r="3536" spans="1:25" x14ac:dyDescent="0.2">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t="str" cm="1">
        <f t="array" ref="V3536">_xlfn.IFS(Suoerstore_sales[[#This Row],[Discount]]&lt;=0.05,"0-5%",Suoerstore_sales[[#This Row],[Discount]]&lt;=0.1,"5-10%",Suoerstore_sales[[#This Row],[Discount]]&lt;=0.2,"10-20%",TRUE,"20%+")</f>
        <v>0-5%</v>
      </c>
      <c r="W3536">
        <f>YEAR(Suoerstore_sales[[#This Row],[Order Date]])</f>
        <v>2014</v>
      </c>
      <c r="X3536" t="str">
        <f>"Q"&amp;ROUNDUP(MONTH(Suoerstore_sales[[#This Row],[Order Date]])/3,0)</f>
        <v>Q2</v>
      </c>
      <c r="Y3536">
        <f>MONTH(Suoerstore_sales[[#This Row],[Order Date]])</f>
        <v>4</v>
      </c>
    </row>
    <row r="3537" spans="1:25" x14ac:dyDescent="0.2">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t="str" cm="1">
        <f t="array" ref="V3537">_xlfn.IFS(Suoerstore_sales[[#This Row],[Discount]]&lt;=0.05,"0-5%",Suoerstore_sales[[#This Row],[Discount]]&lt;=0.1,"5-10%",Suoerstore_sales[[#This Row],[Discount]]&lt;=0.2,"10-20%",TRUE,"20%+")</f>
        <v>0-5%</v>
      </c>
      <c r="W3537">
        <f>YEAR(Suoerstore_sales[[#This Row],[Order Date]])</f>
        <v>2014</v>
      </c>
      <c r="X3537" t="str">
        <f>"Q"&amp;ROUNDUP(MONTH(Suoerstore_sales[[#This Row],[Order Date]])/3,0)</f>
        <v>Q2</v>
      </c>
      <c r="Y3537">
        <f>MONTH(Suoerstore_sales[[#This Row],[Order Date]])</f>
        <v>4</v>
      </c>
    </row>
    <row r="3538" spans="1:25" x14ac:dyDescent="0.2">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t="str" cm="1">
        <f t="array" ref="V3538">_xlfn.IFS(Suoerstore_sales[[#This Row],[Discount]]&lt;=0.05,"0-5%",Suoerstore_sales[[#This Row],[Discount]]&lt;=0.1,"5-10%",Suoerstore_sales[[#This Row],[Discount]]&lt;=0.2,"10-20%",TRUE,"20%+")</f>
        <v>0-5%</v>
      </c>
      <c r="W3538">
        <f>YEAR(Suoerstore_sales[[#This Row],[Order Date]])</f>
        <v>2016</v>
      </c>
      <c r="X3538" t="str">
        <f>"Q"&amp;ROUNDUP(MONTH(Suoerstore_sales[[#This Row],[Order Date]])/3,0)</f>
        <v>Q2</v>
      </c>
      <c r="Y3538">
        <f>MONTH(Suoerstore_sales[[#This Row],[Order Date]])</f>
        <v>6</v>
      </c>
    </row>
    <row r="3539" spans="1:25" x14ac:dyDescent="0.2">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t="str" cm="1">
        <f t="array" ref="V3539">_xlfn.IFS(Suoerstore_sales[[#This Row],[Discount]]&lt;=0.05,"0-5%",Suoerstore_sales[[#This Row],[Discount]]&lt;=0.1,"5-10%",Suoerstore_sales[[#This Row],[Discount]]&lt;=0.2,"10-20%",TRUE,"20%+")</f>
        <v>0-5%</v>
      </c>
      <c r="W3539">
        <f>YEAR(Suoerstore_sales[[#This Row],[Order Date]])</f>
        <v>2014</v>
      </c>
      <c r="X3539" t="str">
        <f>"Q"&amp;ROUNDUP(MONTH(Suoerstore_sales[[#This Row],[Order Date]])/3,0)</f>
        <v>Q2</v>
      </c>
      <c r="Y3539">
        <f>MONTH(Suoerstore_sales[[#This Row],[Order Date]])</f>
        <v>5</v>
      </c>
    </row>
    <row r="3540" spans="1:25" x14ac:dyDescent="0.2">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t="str" cm="1">
        <f t="array" ref="V3540">_xlfn.IFS(Suoerstore_sales[[#This Row],[Discount]]&lt;=0.05,"0-5%",Suoerstore_sales[[#This Row],[Discount]]&lt;=0.1,"5-10%",Suoerstore_sales[[#This Row],[Discount]]&lt;=0.2,"10-20%",TRUE,"20%+")</f>
        <v>0-5%</v>
      </c>
      <c r="W3540">
        <f>YEAR(Suoerstore_sales[[#This Row],[Order Date]])</f>
        <v>2014</v>
      </c>
      <c r="X3540" t="str">
        <f>"Q"&amp;ROUNDUP(MONTH(Suoerstore_sales[[#This Row],[Order Date]])/3,0)</f>
        <v>Q2</v>
      </c>
      <c r="Y3540">
        <f>MONTH(Suoerstore_sales[[#This Row],[Order Date]])</f>
        <v>5</v>
      </c>
    </row>
    <row r="3541" spans="1:25" x14ac:dyDescent="0.2">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t="str" cm="1">
        <f t="array" ref="V3541">_xlfn.IFS(Suoerstore_sales[[#This Row],[Discount]]&lt;=0.05,"0-5%",Suoerstore_sales[[#This Row],[Discount]]&lt;=0.1,"5-10%",Suoerstore_sales[[#This Row],[Discount]]&lt;=0.2,"10-20%",TRUE,"20%+")</f>
        <v>0-5%</v>
      </c>
      <c r="W3541">
        <f>YEAR(Suoerstore_sales[[#This Row],[Order Date]])</f>
        <v>2014</v>
      </c>
      <c r="X3541" t="str">
        <f>"Q"&amp;ROUNDUP(MONTH(Suoerstore_sales[[#This Row],[Order Date]])/3,0)</f>
        <v>Q2</v>
      </c>
      <c r="Y3541">
        <f>MONTH(Suoerstore_sales[[#This Row],[Order Date]])</f>
        <v>5</v>
      </c>
    </row>
    <row r="3542" spans="1:25" x14ac:dyDescent="0.2">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t="str" cm="1">
        <f t="array" ref="V3542">_xlfn.IFS(Suoerstore_sales[[#This Row],[Discount]]&lt;=0.05,"0-5%",Suoerstore_sales[[#This Row],[Discount]]&lt;=0.1,"5-10%",Suoerstore_sales[[#This Row],[Discount]]&lt;=0.2,"10-20%",TRUE,"20%+")</f>
        <v>0-5%</v>
      </c>
      <c r="W3542">
        <f>YEAR(Suoerstore_sales[[#This Row],[Order Date]])</f>
        <v>2014</v>
      </c>
      <c r="X3542" t="str">
        <f>"Q"&amp;ROUNDUP(MONTH(Suoerstore_sales[[#This Row],[Order Date]])/3,0)</f>
        <v>Q2</v>
      </c>
      <c r="Y3542">
        <f>MONTH(Suoerstore_sales[[#This Row],[Order Date]])</f>
        <v>5</v>
      </c>
    </row>
    <row r="3543" spans="1:25" x14ac:dyDescent="0.2">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t="str" cm="1">
        <f t="array" ref="V3543">_xlfn.IFS(Suoerstore_sales[[#This Row],[Discount]]&lt;=0.05,"0-5%",Suoerstore_sales[[#This Row],[Discount]]&lt;=0.1,"5-10%",Suoerstore_sales[[#This Row],[Discount]]&lt;=0.2,"10-20%",TRUE,"20%+")</f>
        <v>10-20%</v>
      </c>
      <c r="W3543">
        <f>YEAR(Suoerstore_sales[[#This Row],[Order Date]])</f>
        <v>2016</v>
      </c>
      <c r="X3543" t="str">
        <f>"Q"&amp;ROUNDUP(MONTH(Suoerstore_sales[[#This Row],[Order Date]])/3,0)</f>
        <v>Q3</v>
      </c>
      <c r="Y3543">
        <f>MONTH(Suoerstore_sales[[#This Row],[Order Date]])</f>
        <v>9</v>
      </c>
    </row>
    <row r="3544" spans="1:25" x14ac:dyDescent="0.2">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t="str" cm="1">
        <f t="array" ref="V3544">_xlfn.IFS(Suoerstore_sales[[#This Row],[Discount]]&lt;=0.05,"0-5%",Suoerstore_sales[[#This Row],[Discount]]&lt;=0.1,"5-10%",Suoerstore_sales[[#This Row],[Discount]]&lt;=0.2,"10-20%",TRUE,"20%+")</f>
        <v>20%+</v>
      </c>
      <c r="W3544">
        <f>YEAR(Suoerstore_sales[[#This Row],[Order Date]])</f>
        <v>2016</v>
      </c>
      <c r="X3544" t="str">
        <f>"Q"&amp;ROUNDUP(MONTH(Suoerstore_sales[[#This Row],[Order Date]])/3,0)</f>
        <v>Q3</v>
      </c>
      <c r="Y3544">
        <f>MONTH(Suoerstore_sales[[#This Row],[Order Date]])</f>
        <v>9</v>
      </c>
    </row>
    <row r="3545" spans="1:25" x14ac:dyDescent="0.2">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t="str" cm="1">
        <f t="array" ref="V3545">_xlfn.IFS(Suoerstore_sales[[#This Row],[Discount]]&lt;=0.05,"0-5%",Suoerstore_sales[[#This Row],[Discount]]&lt;=0.1,"5-10%",Suoerstore_sales[[#This Row],[Discount]]&lt;=0.2,"10-20%",TRUE,"20%+")</f>
        <v>10-20%</v>
      </c>
      <c r="W3545">
        <f>YEAR(Suoerstore_sales[[#This Row],[Order Date]])</f>
        <v>2016</v>
      </c>
      <c r="X3545" t="str">
        <f>"Q"&amp;ROUNDUP(MONTH(Suoerstore_sales[[#This Row],[Order Date]])/3,0)</f>
        <v>Q3</v>
      </c>
      <c r="Y3545">
        <f>MONTH(Suoerstore_sales[[#This Row],[Order Date]])</f>
        <v>9</v>
      </c>
    </row>
    <row r="3546" spans="1:25" x14ac:dyDescent="0.2">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t="str" cm="1">
        <f t="array" ref="V3546">_xlfn.IFS(Suoerstore_sales[[#This Row],[Discount]]&lt;=0.05,"0-5%",Suoerstore_sales[[#This Row],[Discount]]&lt;=0.1,"5-10%",Suoerstore_sales[[#This Row],[Discount]]&lt;=0.2,"10-20%",TRUE,"20%+")</f>
        <v>10-20%</v>
      </c>
      <c r="W3546">
        <f>YEAR(Suoerstore_sales[[#This Row],[Order Date]])</f>
        <v>2017</v>
      </c>
      <c r="X3546" t="str">
        <f>"Q"&amp;ROUNDUP(MONTH(Suoerstore_sales[[#This Row],[Order Date]])/3,0)</f>
        <v>Q4</v>
      </c>
      <c r="Y3546">
        <f>MONTH(Suoerstore_sales[[#This Row],[Order Date]])</f>
        <v>12</v>
      </c>
    </row>
    <row r="3547" spans="1:25" x14ac:dyDescent="0.2">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t="str" cm="1">
        <f t="array" ref="V3547">_xlfn.IFS(Suoerstore_sales[[#This Row],[Discount]]&lt;=0.05,"0-5%",Suoerstore_sales[[#This Row],[Discount]]&lt;=0.1,"5-10%",Suoerstore_sales[[#This Row],[Discount]]&lt;=0.2,"10-20%",TRUE,"20%+")</f>
        <v>20%+</v>
      </c>
      <c r="W3547">
        <f>YEAR(Suoerstore_sales[[#This Row],[Order Date]])</f>
        <v>2017</v>
      </c>
      <c r="X3547" t="str">
        <f>"Q"&amp;ROUNDUP(MONTH(Suoerstore_sales[[#This Row],[Order Date]])/3,0)</f>
        <v>Q4</v>
      </c>
      <c r="Y3547">
        <f>MONTH(Suoerstore_sales[[#This Row],[Order Date]])</f>
        <v>12</v>
      </c>
    </row>
    <row r="3548" spans="1:25" x14ac:dyDescent="0.2">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t="str" cm="1">
        <f t="array" ref="V3548">_xlfn.IFS(Suoerstore_sales[[#This Row],[Discount]]&lt;=0.05,"0-5%",Suoerstore_sales[[#This Row],[Discount]]&lt;=0.1,"5-10%",Suoerstore_sales[[#This Row],[Discount]]&lt;=0.2,"10-20%",TRUE,"20%+")</f>
        <v>0-5%</v>
      </c>
      <c r="W3548">
        <f>YEAR(Suoerstore_sales[[#This Row],[Order Date]])</f>
        <v>2017</v>
      </c>
      <c r="X3548" t="str">
        <f>"Q"&amp;ROUNDUP(MONTH(Suoerstore_sales[[#This Row],[Order Date]])/3,0)</f>
        <v>Q4</v>
      </c>
      <c r="Y3548">
        <f>MONTH(Suoerstore_sales[[#This Row],[Order Date]])</f>
        <v>10</v>
      </c>
    </row>
    <row r="3549" spans="1:25" x14ac:dyDescent="0.2">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t="str" cm="1">
        <f t="array" ref="V3549">_xlfn.IFS(Suoerstore_sales[[#This Row],[Discount]]&lt;=0.05,"0-5%",Suoerstore_sales[[#This Row],[Discount]]&lt;=0.1,"5-10%",Suoerstore_sales[[#This Row],[Discount]]&lt;=0.2,"10-20%",TRUE,"20%+")</f>
        <v>0-5%</v>
      </c>
      <c r="W3549">
        <f>YEAR(Suoerstore_sales[[#This Row],[Order Date]])</f>
        <v>2017</v>
      </c>
      <c r="X3549" t="str">
        <f>"Q"&amp;ROUNDUP(MONTH(Suoerstore_sales[[#This Row],[Order Date]])/3,0)</f>
        <v>Q4</v>
      </c>
      <c r="Y3549">
        <f>MONTH(Suoerstore_sales[[#This Row],[Order Date]])</f>
        <v>10</v>
      </c>
    </row>
    <row r="3550" spans="1:25" x14ac:dyDescent="0.2">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t="str" cm="1">
        <f t="array" ref="V3550">_xlfn.IFS(Suoerstore_sales[[#This Row],[Discount]]&lt;=0.05,"0-5%",Suoerstore_sales[[#This Row],[Discount]]&lt;=0.1,"5-10%",Suoerstore_sales[[#This Row],[Discount]]&lt;=0.2,"10-20%",TRUE,"20%+")</f>
        <v>0-5%</v>
      </c>
      <c r="W3550">
        <f>YEAR(Suoerstore_sales[[#This Row],[Order Date]])</f>
        <v>2017</v>
      </c>
      <c r="X3550" t="str">
        <f>"Q"&amp;ROUNDUP(MONTH(Suoerstore_sales[[#This Row],[Order Date]])/3,0)</f>
        <v>Q4</v>
      </c>
      <c r="Y3550">
        <f>MONTH(Suoerstore_sales[[#This Row],[Order Date]])</f>
        <v>10</v>
      </c>
    </row>
    <row r="3551" spans="1:25" x14ac:dyDescent="0.2">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t="str" cm="1">
        <f t="array" ref="V3551">_xlfn.IFS(Suoerstore_sales[[#This Row],[Discount]]&lt;=0.05,"0-5%",Suoerstore_sales[[#This Row],[Discount]]&lt;=0.1,"5-10%",Suoerstore_sales[[#This Row],[Discount]]&lt;=0.2,"10-20%",TRUE,"20%+")</f>
        <v>0-5%</v>
      </c>
      <c r="W3551">
        <f>YEAR(Suoerstore_sales[[#This Row],[Order Date]])</f>
        <v>2017</v>
      </c>
      <c r="X3551" t="str">
        <f>"Q"&amp;ROUNDUP(MONTH(Suoerstore_sales[[#This Row],[Order Date]])/3,0)</f>
        <v>Q4</v>
      </c>
      <c r="Y3551">
        <f>MONTH(Suoerstore_sales[[#This Row],[Order Date]])</f>
        <v>10</v>
      </c>
    </row>
    <row r="3552" spans="1:25" x14ac:dyDescent="0.2">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t="str" cm="1">
        <f t="array" ref="V3552">_xlfn.IFS(Suoerstore_sales[[#This Row],[Discount]]&lt;=0.05,"0-5%",Suoerstore_sales[[#This Row],[Discount]]&lt;=0.1,"5-10%",Suoerstore_sales[[#This Row],[Discount]]&lt;=0.2,"10-20%",TRUE,"20%+")</f>
        <v>10-20%</v>
      </c>
      <c r="W3552">
        <f>YEAR(Suoerstore_sales[[#This Row],[Order Date]])</f>
        <v>2016</v>
      </c>
      <c r="X3552" t="str">
        <f>"Q"&amp;ROUNDUP(MONTH(Suoerstore_sales[[#This Row],[Order Date]])/3,0)</f>
        <v>Q1</v>
      </c>
      <c r="Y3552">
        <f>MONTH(Suoerstore_sales[[#This Row],[Order Date]])</f>
        <v>3</v>
      </c>
    </row>
    <row r="3553" spans="1:25" x14ac:dyDescent="0.2">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t="str" cm="1">
        <f t="array" ref="V3553">_xlfn.IFS(Suoerstore_sales[[#This Row],[Discount]]&lt;=0.05,"0-5%",Suoerstore_sales[[#This Row],[Discount]]&lt;=0.1,"5-10%",Suoerstore_sales[[#This Row],[Discount]]&lt;=0.2,"10-20%",TRUE,"20%+")</f>
        <v>20%+</v>
      </c>
      <c r="W3553">
        <f>YEAR(Suoerstore_sales[[#This Row],[Order Date]])</f>
        <v>2016</v>
      </c>
      <c r="X3553" t="str">
        <f>"Q"&amp;ROUNDUP(MONTH(Suoerstore_sales[[#This Row],[Order Date]])/3,0)</f>
        <v>Q1</v>
      </c>
      <c r="Y3553">
        <f>MONTH(Suoerstore_sales[[#This Row],[Order Date]])</f>
        <v>3</v>
      </c>
    </row>
    <row r="3554" spans="1:25" x14ac:dyDescent="0.2">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t="str" cm="1">
        <f t="array" ref="V3554">_xlfn.IFS(Suoerstore_sales[[#This Row],[Discount]]&lt;=0.05,"0-5%",Suoerstore_sales[[#This Row],[Discount]]&lt;=0.1,"5-10%",Suoerstore_sales[[#This Row],[Discount]]&lt;=0.2,"10-20%",TRUE,"20%+")</f>
        <v>10-20%</v>
      </c>
      <c r="W3554">
        <f>YEAR(Suoerstore_sales[[#This Row],[Order Date]])</f>
        <v>2016</v>
      </c>
      <c r="X3554" t="str">
        <f>"Q"&amp;ROUNDUP(MONTH(Suoerstore_sales[[#This Row],[Order Date]])/3,0)</f>
        <v>Q1</v>
      </c>
      <c r="Y3554">
        <f>MONTH(Suoerstore_sales[[#This Row],[Order Date]])</f>
        <v>3</v>
      </c>
    </row>
    <row r="3555" spans="1:25" x14ac:dyDescent="0.2">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t="str" cm="1">
        <f t="array" ref="V3555">_xlfn.IFS(Suoerstore_sales[[#This Row],[Discount]]&lt;=0.05,"0-5%",Suoerstore_sales[[#This Row],[Discount]]&lt;=0.1,"5-10%",Suoerstore_sales[[#This Row],[Discount]]&lt;=0.2,"10-20%",TRUE,"20%+")</f>
        <v>20%+</v>
      </c>
      <c r="W3555">
        <f>YEAR(Suoerstore_sales[[#This Row],[Order Date]])</f>
        <v>2017</v>
      </c>
      <c r="X3555" t="str">
        <f>"Q"&amp;ROUNDUP(MONTH(Suoerstore_sales[[#This Row],[Order Date]])/3,0)</f>
        <v>Q4</v>
      </c>
      <c r="Y3555">
        <f>MONTH(Suoerstore_sales[[#This Row],[Order Date]])</f>
        <v>11</v>
      </c>
    </row>
    <row r="3556" spans="1:25" x14ac:dyDescent="0.2">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t="str" cm="1">
        <f t="array" ref="V3556">_xlfn.IFS(Suoerstore_sales[[#This Row],[Discount]]&lt;=0.05,"0-5%",Suoerstore_sales[[#This Row],[Discount]]&lt;=0.1,"5-10%",Suoerstore_sales[[#This Row],[Discount]]&lt;=0.2,"10-20%",TRUE,"20%+")</f>
        <v>0-5%</v>
      </c>
      <c r="W3556">
        <f>YEAR(Suoerstore_sales[[#This Row],[Order Date]])</f>
        <v>2014</v>
      </c>
      <c r="X3556" t="str">
        <f>"Q"&amp;ROUNDUP(MONTH(Suoerstore_sales[[#This Row],[Order Date]])/3,0)</f>
        <v>Q1</v>
      </c>
      <c r="Y3556">
        <f>MONTH(Suoerstore_sales[[#This Row],[Order Date]])</f>
        <v>3</v>
      </c>
    </row>
    <row r="3557" spans="1:25" x14ac:dyDescent="0.2">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t="str" cm="1">
        <f t="array" ref="V3557">_xlfn.IFS(Suoerstore_sales[[#This Row],[Discount]]&lt;=0.05,"0-5%",Suoerstore_sales[[#This Row],[Discount]]&lt;=0.1,"5-10%",Suoerstore_sales[[#This Row],[Discount]]&lt;=0.2,"10-20%",TRUE,"20%+")</f>
        <v>10-20%</v>
      </c>
      <c r="W3557">
        <f>YEAR(Suoerstore_sales[[#This Row],[Order Date]])</f>
        <v>2014</v>
      </c>
      <c r="X3557" t="str">
        <f>"Q"&amp;ROUNDUP(MONTH(Suoerstore_sales[[#This Row],[Order Date]])/3,0)</f>
        <v>Q1</v>
      </c>
      <c r="Y3557">
        <f>MONTH(Suoerstore_sales[[#This Row],[Order Date]])</f>
        <v>3</v>
      </c>
    </row>
    <row r="3558" spans="1:25" x14ac:dyDescent="0.2">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t="str" cm="1">
        <f t="array" ref="V3558">_xlfn.IFS(Suoerstore_sales[[#This Row],[Discount]]&lt;=0.05,"0-5%",Suoerstore_sales[[#This Row],[Discount]]&lt;=0.1,"5-10%",Suoerstore_sales[[#This Row],[Discount]]&lt;=0.2,"10-20%",TRUE,"20%+")</f>
        <v>0-5%</v>
      </c>
      <c r="W3558">
        <f>YEAR(Suoerstore_sales[[#This Row],[Order Date]])</f>
        <v>2017</v>
      </c>
      <c r="X3558" t="str">
        <f>"Q"&amp;ROUNDUP(MONTH(Suoerstore_sales[[#This Row],[Order Date]])/3,0)</f>
        <v>Q4</v>
      </c>
      <c r="Y3558">
        <f>MONTH(Suoerstore_sales[[#This Row],[Order Date]])</f>
        <v>12</v>
      </c>
    </row>
    <row r="3559" spans="1:25" x14ac:dyDescent="0.2">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t="str" cm="1">
        <f t="array" ref="V3559">_xlfn.IFS(Suoerstore_sales[[#This Row],[Discount]]&lt;=0.05,"0-5%",Suoerstore_sales[[#This Row],[Discount]]&lt;=0.1,"5-10%",Suoerstore_sales[[#This Row],[Discount]]&lt;=0.2,"10-20%",TRUE,"20%+")</f>
        <v>10-20%</v>
      </c>
      <c r="W3559">
        <f>YEAR(Suoerstore_sales[[#This Row],[Order Date]])</f>
        <v>2017</v>
      </c>
      <c r="X3559" t="str">
        <f>"Q"&amp;ROUNDUP(MONTH(Suoerstore_sales[[#This Row],[Order Date]])/3,0)</f>
        <v>Q4</v>
      </c>
      <c r="Y3559">
        <f>MONTH(Suoerstore_sales[[#This Row],[Order Date]])</f>
        <v>12</v>
      </c>
    </row>
    <row r="3560" spans="1:25" x14ac:dyDescent="0.2">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t="str" cm="1">
        <f t="array" ref="V3560">_xlfn.IFS(Suoerstore_sales[[#This Row],[Discount]]&lt;=0.05,"0-5%",Suoerstore_sales[[#This Row],[Discount]]&lt;=0.1,"5-10%",Suoerstore_sales[[#This Row],[Discount]]&lt;=0.2,"10-20%",TRUE,"20%+")</f>
        <v>10-20%</v>
      </c>
      <c r="W3560">
        <f>YEAR(Suoerstore_sales[[#This Row],[Order Date]])</f>
        <v>2017</v>
      </c>
      <c r="X3560" t="str">
        <f>"Q"&amp;ROUNDUP(MONTH(Suoerstore_sales[[#This Row],[Order Date]])/3,0)</f>
        <v>Q4</v>
      </c>
      <c r="Y3560">
        <f>MONTH(Suoerstore_sales[[#This Row],[Order Date]])</f>
        <v>11</v>
      </c>
    </row>
    <row r="3561" spans="1:25" x14ac:dyDescent="0.2">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t="str" cm="1">
        <f t="array" ref="V3561">_xlfn.IFS(Suoerstore_sales[[#This Row],[Discount]]&lt;=0.05,"0-5%",Suoerstore_sales[[#This Row],[Discount]]&lt;=0.1,"5-10%",Suoerstore_sales[[#This Row],[Discount]]&lt;=0.2,"10-20%",TRUE,"20%+")</f>
        <v>0-5%</v>
      </c>
      <c r="W3561">
        <f>YEAR(Suoerstore_sales[[#This Row],[Order Date]])</f>
        <v>2017</v>
      </c>
      <c r="X3561" t="str">
        <f>"Q"&amp;ROUNDUP(MONTH(Suoerstore_sales[[#This Row],[Order Date]])/3,0)</f>
        <v>Q4</v>
      </c>
      <c r="Y3561">
        <f>MONTH(Suoerstore_sales[[#This Row],[Order Date]])</f>
        <v>11</v>
      </c>
    </row>
    <row r="3562" spans="1:25" x14ac:dyDescent="0.2">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t="str" cm="1">
        <f t="array" ref="V3562">_xlfn.IFS(Suoerstore_sales[[#This Row],[Discount]]&lt;=0.05,"0-5%",Suoerstore_sales[[#This Row],[Discount]]&lt;=0.1,"5-10%",Suoerstore_sales[[#This Row],[Discount]]&lt;=0.2,"10-20%",TRUE,"20%+")</f>
        <v>10-20%</v>
      </c>
      <c r="W3562">
        <f>YEAR(Suoerstore_sales[[#This Row],[Order Date]])</f>
        <v>2017</v>
      </c>
      <c r="X3562" t="str">
        <f>"Q"&amp;ROUNDUP(MONTH(Suoerstore_sales[[#This Row],[Order Date]])/3,0)</f>
        <v>Q3</v>
      </c>
      <c r="Y3562">
        <f>MONTH(Suoerstore_sales[[#This Row],[Order Date]])</f>
        <v>9</v>
      </c>
    </row>
    <row r="3563" spans="1:25" x14ac:dyDescent="0.2">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t="str" cm="1">
        <f t="array" ref="V3563">_xlfn.IFS(Suoerstore_sales[[#This Row],[Discount]]&lt;=0.05,"0-5%",Suoerstore_sales[[#This Row],[Discount]]&lt;=0.1,"5-10%",Suoerstore_sales[[#This Row],[Discount]]&lt;=0.2,"10-20%",TRUE,"20%+")</f>
        <v>20%+</v>
      </c>
      <c r="W3563">
        <f>YEAR(Suoerstore_sales[[#This Row],[Order Date]])</f>
        <v>2017</v>
      </c>
      <c r="X3563" t="str">
        <f>"Q"&amp;ROUNDUP(MONTH(Suoerstore_sales[[#This Row],[Order Date]])/3,0)</f>
        <v>Q3</v>
      </c>
      <c r="Y3563">
        <f>MONTH(Suoerstore_sales[[#This Row],[Order Date]])</f>
        <v>9</v>
      </c>
    </row>
    <row r="3564" spans="1:25" x14ac:dyDescent="0.2">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t="str" cm="1">
        <f t="array" ref="V3564">_xlfn.IFS(Suoerstore_sales[[#This Row],[Discount]]&lt;=0.05,"0-5%",Suoerstore_sales[[#This Row],[Discount]]&lt;=0.1,"5-10%",Suoerstore_sales[[#This Row],[Discount]]&lt;=0.2,"10-20%",TRUE,"20%+")</f>
        <v>20%+</v>
      </c>
      <c r="W3564">
        <f>YEAR(Suoerstore_sales[[#This Row],[Order Date]])</f>
        <v>2017</v>
      </c>
      <c r="X3564" t="str">
        <f>"Q"&amp;ROUNDUP(MONTH(Suoerstore_sales[[#This Row],[Order Date]])/3,0)</f>
        <v>Q3</v>
      </c>
      <c r="Y3564">
        <f>MONTH(Suoerstore_sales[[#This Row],[Order Date]])</f>
        <v>9</v>
      </c>
    </row>
    <row r="3565" spans="1:25" x14ac:dyDescent="0.2">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t="str" cm="1">
        <f t="array" ref="V3565">_xlfn.IFS(Suoerstore_sales[[#This Row],[Discount]]&lt;=0.05,"0-5%",Suoerstore_sales[[#This Row],[Discount]]&lt;=0.1,"5-10%",Suoerstore_sales[[#This Row],[Discount]]&lt;=0.2,"10-20%",TRUE,"20%+")</f>
        <v>10-20%</v>
      </c>
      <c r="W3565">
        <f>YEAR(Suoerstore_sales[[#This Row],[Order Date]])</f>
        <v>2017</v>
      </c>
      <c r="X3565" t="str">
        <f>"Q"&amp;ROUNDUP(MONTH(Suoerstore_sales[[#This Row],[Order Date]])/3,0)</f>
        <v>Q3</v>
      </c>
      <c r="Y3565">
        <f>MONTH(Suoerstore_sales[[#This Row],[Order Date]])</f>
        <v>9</v>
      </c>
    </row>
    <row r="3566" spans="1:25" x14ac:dyDescent="0.2">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t="str" cm="1">
        <f t="array" ref="V3566">_xlfn.IFS(Suoerstore_sales[[#This Row],[Discount]]&lt;=0.05,"0-5%",Suoerstore_sales[[#This Row],[Discount]]&lt;=0.1,"5-10%",Suoerstore_sales[[#This Row],[Discount]]&lt;=0.2,"10-20%",TRUE,"20%+")</f>
        <v>0-5%</v>
      </c>
      <c r="W3566">
        <f>YEAR(Suoerstore_sales[[#This Row],[Order Date]])</f>
        <v>2016</v>
      </c>
      <c r="X3566" t="str">
        <f>"Q"&amp;ROUNDUP(MONTH(Suoerstore_sales[[#This Row],[Order Date]])/3,0)</f>
        <v>Q3</v>
      </c>
      <c r="Y3566">
        <f>MONTH(Suoerstore_sales[[#This Row],[Order Date]])</f>
        <v>7</v>
      </c>
    </row>
    <row r="3567" spans="1:25" x14ac:dyDescent="0.2">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t="str" cm="1">
        <f t="array" ref="V3567">_xlfn.IFS(Suoerstore_sales[[#This Row],[Discount]]&lt;=0.05,"0-5%",Suoerstore_sales[[#This Row],[Discount]]&lt;=0.1,"5-10%",Suoerstore_sales[[#This Row],[Discount]]&lt;=0.2,"10-20%",TRUE,"20%+")</f>
        <v>0-5%</v>
      </c>
      <c r="W3567">
        <f>YEAR(Suoerstore_sales[[#This Row],[Order Date]])</f>
        <v>2016</v>
      </c>
      <c r="X3567" t="str">
        <f>"Q"&amp;ROUNDUP(MONTH(Suoerstore_sales[[#This Row],[Order Date]])/3,0)</f>
        <v>Q3</v>
      </c>
      <c r="Y3567">
        <f>MONTH(Suoerstore_sales[[#This Row],[Order Date]])</f>
        <v>7</v>
      </c>
    </row>
    <row r="3568" spans="1:25" x14ac:dyDescent="0.2">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t="str" cm="1">
        <f t="array" ref="V3568">_xlfn.IFS(Suoerstore_sales[[#This Row],[Discount]]&lt;=0.05,"0-5%",Suoerstore_sales[[#This Row],[Discount]]&lt;=0.1,"5-10%",Suoerstore_sales[[#This Row],[Discount]]&lt;=0.2,"10-20%",TRUE,"20%+")</f>
        <v>0-5%</v>
      </c>
      <c r="W3568">
        <f>YEAR(Suoerstore_sales[[#This Row],[Order Date]])</f>
        <v>2017</v>
      </c>
      <c r="X3568" t="str">
        <f>"Q"&amp;ROUNDUP(MONTH(Suoerstore_sales[[#This Row],[Order Date]])/3,0)</f>
        <v>Q3</v>
      </c>
      <c r="Y3568">
        <f>MONTH(Suoerstore_sales[[#This Row],[Order Date]])</f>
        <v>9</v>
      </c>
    </row>
    <row r="3569" spans="1:25" x14ac:dyDescent="0.2">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t="str" cm="1">
        <f t="array" ref="V3569">_xlfn.IFS(Suoerstore_sales[[#This Row],[Discount]]&lt;=0.05,"0-5%",Suoerstore_sales[[#This Row],[Discount]]&lt;=0.1,"5-10%",Suoerstore_sales[[#This Row],[Discount]]&lt;=0.2,"10-20%",TRUE,"20%+")</f>
        <v>20%+</v>
      </c>
      <c r="W3569">
        <f>YEAR(Suoerstore_sales[[#This Row],[Order Date]])</f>
        <v>2016</v>
      </c>
      <c r="X3569" t="str">
        <f>"Q"&amp;ROUNDUP(MONTH(Suoerstore_sales[[#This Row],[Order Date]])/3,0)</f>
        <v>Q3</v>
      </c>
      <c r="Y3569">
        <f>MONTH(Suoerstore_sales[[#This Row],[Order Date]])</f>
        <v>9</v>
      </c>
    </row>
    <row r="3570" spans="1:25" x14ac:dyDescent="0.2">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t="str" cm="1">
        <f t="array" ref="V3570">_xlfn.IFS(Suoerstore_sales[[#This Row],[Discount]]&lt;=0.05,"0-5%",Suoerstore_sales[[#This Row],[Discount]]&lt;=0.1,"5-10%",Suoerstore_sales[[#This Row],[Discount]]&lt;=0.2,"10-20%",TRUE,"20%+")</f>
        <v>0-5%</v>
      </c>
      <c r="W3570">
        <f>YEAR(Suoerstore_sales[[#This Row],[Order Date]])</f>
        <v>2017</v>
      </c>
      <c r="X3570" t="str">
        <f>"Q"&amp;ROUNDUP(MONTH(Suoerstore_sales[[#This Row],[Order Date]])/3,0)</f>
        <v>Q3</v>
      </c>
      <c r="Y3570">
        <f>MONTH(Suoerstore_sales[[#This Row],[Order Date]])</f>
        <v>7</v>
      </c>
    </row>
    <row r="3571" spans="1:25" x14ac:dyDescent="0.2">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t="str" cm="1">
        <f t="array" ref="V3571">_xlfn.IFS(Suoerstore_sales[[#This Row],[Discount]]&lt;=0.05,"0-5%",Suoerstore_sales[[#This Row],[Discount]]&lt;=0.1,"5-10%",Suoerstore_sales[[#This Row],[Discount]]&lt;=0.2,"10-20%",TRUE,"20%+")</f>
        <v>10-20%</v>
      </c>
      <c r="W3571">
        <f>YEAR(Suoerstore_sales[[#This Row],[Order Date]])</f>
        <v>2017</v>
      </c>
      <c r="X3571" t="str">
        <f>"Q"&amp;ROUNDUP(MONTH(Suoerstore_sales[[#This Row],[Order Date]])/3,0)</f>
        <v>Q3</v>
      </c>
      <c r="Y3571">
        <f>MONTH(Suoerstore_sales[[#This Row],[Order Date]])</f>
        <v>7</v>
      </c>
    </row>
    <row r="3572" spans="1:25" x14ac:dyDescent="0.2">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t="str" cm="1">
        <f t="array" ref="V3572">_xlfn.IFS(Suoerstore_sales[[#This Row],[Discount]]&lt;=0.05,"0-5%",Suoerstore_sales[[#This Row],[Discount]]&lt;=0.1,"5-10%",Suoerstore_sales[[#This Row],[Discount]]&lt;=0.2,"10-20%",TRUE,"20%+")</f>
        <v>0-5%</v>
      </c>
      <c r="W3572">
        <f>YEAR(Suoerstore_sales[[#This Row],[Order Date]])</f>
        <v>2017</v>
      </c>
      <c r="X3572" t="str">
        <f>"Q"&amp;ROUNDUP(MONTH(Suoerstore_sales[[#This Row],[Order Date]])/3,0)</f>
        <v>Q3</v>
      </c>
      <c r="Y3572">
        <f>MONTH(Suoerstore_sales[[#This Row],[Order Date]])</f>
        <v>7</v>
      </c>
    </row>
    <row r="3573" spans="1:25" x14ac:dyDescent="0.2">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t="str" cm="1">
        <f t="array" ref="V3573">_xlfn.IFS(Suoerstore_sales[[#This Row],[Discount]]&lt;=0.05,"0-5%",Suoerstore_sales[[#This Row],[Discount]]&lt;=0.1,"5-10%",Suoerstore_sales[[#This Row],[Discount]]&lt;=0.2,"10-20%",TRUE,"20%+")</f>
        <v>10-20%</v>
      </c>
      <c r="W3573">
        <f>YEAR(Suoerstore_sales[[#This Row],[Order Date]])</f>
        <v>2017</v>
      </c>
      <c r="X3573" t="str">
        <f>"Q"&amp;ROUNDUP(MONTH(Suoerstore_sales[[#This Row],[Order Date]])/3,0)</f>
        <v>Q3</v>
      </c>
      <c r="Y3573">
        <f>MONTH(Suoerstore_sales[[#This Row],[Order Date]])</f>
        <v>7</v>
      </c>
    </row>
    <row r="3574" spans="1:25" x14ac:dyDescent="0.2">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t="str" cm="1">
        <f t="array" ref="V3574">_xlfn.IFS(Suoerstore_sales[[#This Row],[Discount]]&lt;=0.05,"0-5%",Suoerstore_sales[[#This Row],[Discount]]&lt;=0.1,"5-10%",Suoerstore_sales[[#This Row],[Discount]]&lt;=0.2,"10-20%",TRUE,"20%+")</f>
        <v>10-20%</v>
      </c>
      <c r="W3574">
        <f>YEAR(Suoerstore_sales[[#This Row],[Order Date]])</f>
        <v>2017</v>
      </c>
      <c r="X3574" t="str">
        <f>"Q"&amp;ROUNDUP(MONTH(Suoerstore_sales[[#This Row],[Order Date]])/3,0)</f>
        <v>Q2</v>
      </c>
      <c r="Y3574">
        <f>MONTH(Suoerstore_sales[[#This Row],[Order Date]])</f>
        <v>6</v>
      </c>
    </row>
    <row r="3575" spans="1:25" x14ac:dyDescent="0.2">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t="str" cm="1">
        <f t="array" ref="V3575">_xlfn.IFS(Suoerstore_sales[[#This Row],[Discount]]&lt;=0.05,"0-5%",Suoerstore_sales[[#This Row],[Discount]]&lt;=0.1,"5-10%",Suoerstore_sales[[#This Row],[Discount]]&lt;=0.2,"10-20%",TRUE,"20%+")</f>
        <v>0-5%</v>
      </c>
      <c r="W3575">
        <f>YEAR(Suoerstore_sales[[#This Row],[Order Date]])</f>
        <v>2017</v>
      </c>
      <c r="X3575" t="str">
        <f>"Q"&amp;ROUNDUP(MONTH(Suoerstore_sales[[#This Row],[Order Date]])/3,0)</f>
        <v>Q3</v>
      </c>
      <c r="Y3575">
        <f>MONTH(Suoerstore_sales[[#This Row],[Order Date]])</f>
        <v>8</v>
      </c>
    </row>
    <row r="3576" spans="1:25" x14ac:dyDescent="0.2">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t="str" cm="1">
        <f t="array" ref="V3576">_xlfn.IFS(Suoerstore_sales[[#This Row],[Discount]]&lt;=0.05,"0-5%",Suoerstore_sales[[#This Row],[Discount]]&lt;=0.1,"5-10%",Suoerstore_sales[[#This Row],[Discount]]&lt;=0.2,"10-20%",TRUE,"20%+")</f>
        <v>0-5%</v>
      </c>
      <c r="W3576">
        <f>YEAR(Suoerstore_sales[[#This Row],[Order Date]])</f>
        <v>2017</v>
      </c>
      <c r="X3576" t="str">
        <f>"Q"&amp;ROUNDUP(MONTH(Suoerstore_sales[[#This Row],[Order Date]])/3,0)</f>
        <v>Q3</v>
      </c>
      <c r="Y3576">
        <f>MONTH(Suoerstore_sales[[#This Row],[Order Date]])</f>
        <v>8</v>
      </c>
    </row>
    <row r="3577" spans="1:25" x14ac:dyDescent="0.2">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t="str" cm="1">
        <f t="array" ref="V3577">_xlfn.IFS(Suoerstore_sales[[#This Row],[Discount]]&lt;=0.05,"0-5%",Suoerstore_sales[[#This Row],[Discount]]&lt;=0.1,"5-10%",Suoerstore_sales[[#This Row],[Discount]]&lt;=0.2,"10-20%",TRUE,"20%+")</f>
        <v>10-20%</v>
      </c>
      <c r="W3577">
        <f>YEAR(Suoerstore_sales[[#This Row],[Order Date]])</f>
        <v>2015</v>
      </c>
      <c r="X3577" t="str">
        <f>"Q"&amp;ROUNDUP(MONTH(Suoerstore_sales[[#This Row],[Order Date]])/3,0)</f>
        <v>Q1</v>
      </c>
      <c r="Y3577">
        <f>MONTH(Suoerstore_sales[[#This Row],[Order Date]])</f>
        <v>3</v>
      </c>
    </row>
    <row r="3578" spans="1:25" x14ac:dyDescent="0.2">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t="str" cm="1">
        <f t="array" ref="V3578">_xlfn.IFS(Suoerstore_sales[[#This Row],[Discount]]&lt;=0.05,"0-5%",Suoerstore_sales[[#This Row],[Discount]]&lt;=0.1,"5-10%",Suoerstore_sales[[#This Row],[Discount]]&lt;=0.2,"10-20%",TRUE,"20%+")</f>
        <v>10-20%</v>
      </c>
      <c r="W3578">
        <f>YEAR(Suoerstore_sales[[#This Row],[Order Date]])</f>
        <v>2016</v>
      </c>
      <c r="X3578" t="str">
        <f>"Q"&amp;ROUNDUP(MONTH(Suoerstore_sales[[#This Row],[Order Date]])/3,0)</f>
        <v>Q2</v>
      </c>
      <c r="Y3578">
        <f>MONTH(Suoerstore_sales[[#This Row],[Order Date]])</f>
        <v>6</v>
      </c>
    </row>
    <row r="3579" spans="1:25" x14ac:dyDescent="0.2">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t="str" cm="1">
        <f t="array" ref="V3579">_xlfn.IFS(Suoerstore_sales[[#This Row],[Discount]]&lt;=0.05,"0-5%",Suoerstore_sales[[#This Row],[Discount]]&lt;=0.1,"5-10%",Suoerstore_sales[[#This Row],[Discount]]&lt;=0.2,"10-20%",TRUE,"20%+")</f>
        <v>0-5%</v>
      </c>
      <c r="W3579">
        <f>YEAR(Suoerstore_sales[[#This Row],[Order Date]])</f>
        <v>2016</v>
      </c>
      <c r="X3579" t="str">
        <f>"Q"&amp;ROUNDUP(MONTH(Suoerstore_sales[[#This Row],[Order Date]])/3,0)</f>
        <v>Q2</v>
      </c>
      <c r="Y3579">
        <f>MONTH(Suoerstore_sales[[#This Row],[Order Date]])</f>
        <v>6</v>
      </c>
    </row>
    <row r="3580" spans="1:25" x14ac:dyDescent="0.2">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t="str" cm="1">
        <f t="array" ref="V3580">_xlfn.IFS(Suoerstore_sales[[#This Row],[Discount]]&lt;=0.05,"0-5%",Suoerstore_sales[[#This Row],[Discount]]&lt;=0.1,"5-10%",Suoerstore_sales[[#This Row],[Discount]]&lt;=0.2,"10-20%",TRUE,"20%+")</f>
        <v>0-5%</v>
      </c>
      <c r="W3580">
        <f>YEAR(Suoerstore_sales[[#This Row],[Order Date]])</f>
        <v>2016</v>
      </c>
      <c r="X3580" t="str">
        <f>"Q"&amp;ROUNDUP(MONTH(Suoerstore_sales[[#This Row],[Order Date]])/3,0)</f>
        <v>Q3</v>
      </c>
      <c r="Y3580">
        <f>MONTH(Suoerstore_sales[[#This Row],[Order Date]])</f>
        <v>7</v>
      </c>
    </row>
    <row r="3581" spans="1:25" x14ac:dyDescent="0.2">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t="str" cm="1">
        <f t="array" ref="V3581">_xlfn.IFS(Suoerstore_sales[[#This Row],[Discount]]&lt;=0.05,"0-5%",Suoerstore_sales[[#This Row],[Discount]]&lt;=0.1,"5-10%",Suoerstore_sales[[#This Row],[Discount]]&lt;=0.2,"10-20%",TRUE,"20%+")</f>
        <v>0-5%</v>
      </c>
      <c r="W3581">
        <f>YEAR(Suoerstore_sales[[#This Row],[Order Date]])</f>
        <v>2016</v>
      </c>
      <c r="X3581" t="str">
        <f>"Q"&amp;ROUNDUP(MONTH(Suoerstore_sales[[#This Row],[Order Date]])/3,0)</f>
        <v>Q3</v>
      </c>
      <c r="Y3581">
        <f>MONTH(Suoerstore_sales[[#This Row],[Order Date]])</f>
        <v>7</v>
      </c>
    </row>
    <row r="3582" spans="1:25" x14ac:dyDescent="0.2">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t="str" cm="1">
        <f t="array" ref="V3582">_xlfn.IFS(Suoerstore_sales[[#This Row],[Discount]]&lt;=0.05,"0-5%",Suoerstore_sales[[#This Row],[Discount]]&lt;=0.1,"5-10%",Suoerstore_sales[[#This Row],[Discount]]&lt;=0.2,"10-20%",TRUE,"20%+")</f>
        <v>0-5%</v>
      </c>
      <c r="W3582">
        <f>YEAR(Suoerstore_sales[[#This Row],[Order Date]])</f>
        <v>2016</v>
      </c>
      <c r="X3582" t="str">
        <f>"Q"&amp;ROUNDUP(MONTH(Suoerstore_sales[[#This Row],[Order Date]])/3,0)</f>
        <v>Q3</v>
      </c>
      <c r="Y3582">
        <f>MONTH(Suoerstore_sales[[#This Row],[Order Date]])</f>
        <v>7</v>
      </c>
    </row>
    <row r="3583" spans="1:25" x14ac:dyDescent="0.2">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t="str" cm="1">
        <f t="array" ref="V3583">_xlfn.IFS(Suoerstore_sales[[#This Row],[Discount]]&lt;=0.05,"0-5%",Suoerstore_sales[[#This Row],[Discount]]&lt;=0.1,"5-10%",Suoerstore_sales[[#This Row],[Discount]]&lt;=0.2,"10-20%",TRUE,"20%+")</f>
        <v>0-5%</v>
      </c>
      <c r="W3583">
        <f>YEAR(Suoerstore_sales[[#This Row],[Order Date]])</f>
        <v>2017</v>
      </c>
      <c r="X3583" t="str">
        <f>"Q"&amp;ROUNDUP(MONTH(Suoerstore_sales[[#This Row],[Order Date]])/3,0)</f>
        <v>Q4</v>
      </c>
      <c r="Y3583">
        <f>MONTH(Suoerstore_sales[[#This Row],[Order Date]])</f>
        <v>10</v>
      </c>
    </row>
    <row r="3584" spans="1:25" x14ac:dyDescent="0.2">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t="str" cm="1">
        <f t="array" ref="V3584">_xlfn.IFS(Suoerstore_sales[[#This Row],[Discount]]&lt;=0.05,"0-5%",Suoerstore_sales[[#This Row],[Discount]]&lt;=0.1,"5-10%",Suoerstore_sales[[#This Row],[Discount]]&lt;=0.2,"10-20%",TRUE,"20%+")</f>
        <v>0-5%</v>
      </c>
      <c r="W3584">
        <f>YEAR(Suoerstore_sales[[#This Row],[Order Date]])</f>
        <v>2015</v>
      </c>
      <c r="X3584" t="str">
        <f>"Q"&amp;ROUNDUP(MONTH(Suoerstore_sales[[#This Row],[Order Date]])/3,0)</f>
        <v>Q4</v>
      </c>
      <c r="Y3584">
        <f>MONTH(Suoerstore_sales[[#This Row],[Order Date]])</f>
        <v>12</v>
      </c>
    </row>
    <row r="3585" spans="1:25" x14ac:dyDescent="0.2">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t="str" cm="1">
        <f t="array" ref="V3585">_xlfn.IFS(Suoerstore_sales[[#This Row],[Discount]]&lt;=0.05,"0-5%",Suoerstore_sales[[#This Row],[Discount]]&lt;=0.1,"5-10%",Suoerstore_sales[[#This Row],[Discount]]&lt;=0.2,"10-20%",TRUE,"20%+")</f>
        <v>0-5%</v>
      </c>
      <c r="W3585">
        <f>YEAR(Suoerstore_sales[[#This Row],[Order Date]])</f>
        <v>2015</v>
      </c>
      <c r="X3585" t="str">
        <f>"Q"&amp;ROUNDUP(MONTH(Suoerstore_sales[[#This Row],[Order Date]])/3,0)</f>
        <v>Q4</v>
      </c>
      <c r="Y3585">
        <f>MONTH(Suoerstore_sales[[#This Row],[Order Date]])</f>
        <v>12</v>
      </c>
    </row>
    <row r="3586" spans="1:25" x14ac:dyDescent="0.2">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t="str" cm="1">
        <f t="array" ref="V3586">_xlfn.IFS(Suoerstore_sales[[#This Row],[Discount]]&lt;=0.05,"0-5%",Suoerstore_sales[[#This Row],[Discount]]&lt;=0.1,"5-10%",Suoerstore_sales[[#This Row],[Discount]]&lt;=0.2,"10-20%",TRUE,"20%+")</f>
        <v>0-5%</v>
      </c>
      <c r="W3586">
        <f>YEAR(Suoerstore_sales[[#This Row],[Order Date]])</f>
        <v>2015</v>
      </c>
      <c r="X3586" t="str">
        <f>"Q"&amp;ROUNDUP(MONTH(Suoerstore_sales[[#This Row],[Order Date]])/3,0)</f>
        <v>Q4</v>
      </c>
      <c r="Y3586">
        <f>MONTH(Suoerstore_sales[[#This Row],[Order Date]])</f>
        <v>12</v>
      </c>
    </row>
    <row r="3587" spans="1:25" x14ac:dyDescent="0.2">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t="str" cm="1">
        <f t="array" ref="V3587">_xlfn.IFS(Suoerstore_sales[[#This Row],[Discount]]&lt;=0.05,"0-5%",Suoerstore_sales[[#This Row],[Discount]]&lt;=0.1,"5-10%",Suoerstore_sales[[#This Row],[Discount]]&lt;=0.2,"10-20%",TRUE,"20%+")</f>
        <v>0-5%</v>
      </c>
      <c r="W3587">
        <f>YEAR(Suoerstore_sales[[#This Row],[Order Date]])</f>
        <v>2015</v>
      </c>
      <c r="X3587" t="str">
        <f>"Q"&amp;ROUNDUP(MONTH(Suoerstore_sales[[#This Row],[Order Date]])/3,0)</f>
        <v>Q4</v>
      </c>
      <c r="Y3587">
        <f>MONTH(Suoerstore_sales[[#This Row],[Order Date]])</f>
        <v>12</v>
      </c>
    </row>
    <row r="3588" spans="1:25" x14ac:dyDescent="0.2">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t="str" cm="1">
        <f t="array" ref="V3588">_xlfn.IFS(Suoerstore_sales[[#This Row],[Discount]]&lt;=0.05,"0-5%",Suoerstore_sales[[#This Row],[Discount]]&lt;=0.1,"5-10%",Suoerstore_sales[[#This Row],[Discount]]&lt;=0.2,"10-20%",TRUE,"20%+")</f>
        <v>0-5%</v>
      </c>
      <c r="W3588">
        <f>YEAR(Suoerstore_sales[[#This Row],[Order Date]])</f>
        <v>2017</v>
      </c>
      <c r="X3588" t="str">
        <f>"Q"&amp;ROUNDUP(MONTH(Suoerstore_sales[[#This Row],[Order Date]])/3,0)</f>
        <v>Q3</v>
      </c>
      <c r="Y3588">
        <f>MONTH(Suoerstore_sales[[#This Row],[Order Date]])</f>
        <v>9</v>
      </c>
    </row>
    <row r="3589" spans="1:25" x14ac:dyDescent="0.2">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t="str" cm="1">
        <f t="array" ref="V3589">_xlfn.IFS(Suoerstore_sales[[#This Row],[Discount]]&lt;=0.05,"0-5%",Suoerstore_sales[[#This Row],[Discount]]&lt;=0.1,"5-10%",Suoerstore_sales[[#This Row],[Discount]]&lt;=0.2,"10-20%",TRUE,"20%+")</f>
        <v>20%+</v>
      </c>
      <c r="W3589">
        <f>YEAR(Suoerstore_sales[[#This Row],[Order Date]])</f>
        <v>2017</v>
      </c>
      <c r="X3589" t="str">
        <f>"Q"&amp;ROUNDUP(MONTH(Suoerstore_sales[[#This Row],[Order Date]])/3,0)</f>
        <v>Q3</v>
      </c>
      <c r="Y3589">
        <f>MONTH(Suoerstore_sales[[#This Row],[Order Date]])</f>
        <v>9</v>
      </c>
    </row>
    <row r="3590" spans="1:25" x14ac:dyDescent="0.2">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t="str" cm="1">
        <f t="array" ref="V3590">_xlfn.IFS(Suoerstore_sales[[#This Row],[Discount]]&lt;=0.05,"0-5%",Suoerstore_sales[[#This Row],[Discount]]&lt;=0.1,"5-10%",Suoerstore_sales[[#This Row],[Discount]]&lt;=0.2,"10-20%",TRUE,"20%+")</f>
        <v>0-5%</v>
      </c>
      <c r="W3590">
        <f>YEAR(Suoerstore_sales[[#This Row],[Order Date]])</f>
        <v>2017</v>
      </c>
      <c r="X3590" t="str">
        <f>"Q"&amp;ROUNDUP(MONTH(Suoerstore_sales[[#This Row],[Order Date]])/3,0)</f>
        <v>Q4</v>
      </c>
      <c r="Y3590">
        <f>MONTH(Suoerstore_sales[[#This Row],[Order Date]])</f>
        <v>12</v>
      </c>
    </row>
    <row r="3591" spans="1:25" x14ac:dyDescent="0.2">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t="str" cm="1">
        <f t="array" ref="V3591">_xlfn.IFS(Suoerstore_sales[[#This Row],[Discount]]&lt;=0.05,"0-5%",Suoerstore_sales[[#This Row],[Discount]]&lt;=0.1,"5-10%",Suoerstore_sales[[#This Row],[Discount]]&lt;=0.2,"10-20%",TRUE,"20%+")</f>
        <v>0-5%</v>
      </c>
      <c r="W3591">
        <f>YEAR(Suoerstore_sales[[#This Row],[Order Date]])</f>
        <v>2017</v>
      </c>
      <c r="X3591" t="str">
        <f>"Q"&amp;ROUNDUP(MONTH(Suoerstore_sales[[#This Row],[Order Date]])/3,0)</f>
        <v>Q4</v>
      </c>
      <c r="Y3591">
        <f>MONTH(Suoerstore_sales[[#This Row],[Order Date]])</f>
        <v>11</v>
      </c>
    </row>
    <row r="3592" spans="1:25" x14ac:dyDescent="0.2">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t="str" cm="1">
        <f t="array" ref="V3592">_xlfn.IFS(Suoerstore_sales[[#This Row],[Discount]]&lt;=0.05,"0-5%",Suoerstore_sales[[#This Row],[Discount]]&lt;=0.1,"5-10%",Suoerstore_sales[[#This Row],[Discount]]&lt;=0.2,"10-20%",TRUE,"20%+")</f>
        <v>0-5%</v>
      </c>
      <c r="W3592">
        <f>YEAR(Suoerstore_sales[[#This Row],[Order Date]])</f>
        <v>2017</v>
      </c>
      <c r="X3592" t="str">
        <f>"Q"&amp;ROUNDUP(MONTH(Suoerstore_sales[[#This Row],[Order Date]])/3,0)</f>
        <v>Q4</v>
      </c>
      <c r="Y3592">
        <f>MONTH(Suoerstore_sales[[#This Row],[Order Date]])</f>
        <v>11</v>
      </c>
    </row>
    <row r="3593" spans="1:25" x14ac:dyDescent="0.2">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t="str" cm="1">
        <f t="array" ref="V3593">_xlfn.IFS(Suoerstore_sales[[#This Row],[Discount]]&lt;=0.05,"0-5%",Suoerstore_sales[[#This Row],[Discount]]&lt;=0.1,"5-10%",Suoerstore_sales[[#This Row],[Discount]]&lt;=0.2,"10-20%",TRUE,"20%+")</f>
        <v>10-20%</v>
      </c>
      <c r="W3593">
        <f>YEAR(Suoerstore_sales[[#This Row],[Order Date]])</f>
        <v>2014</v>
      </c>
      <c r="X3593" t="str">
        <f>"Q"&amp;ROUNDUP(MONTH(Suoerstore_sales[[#This Row],[Order Date]])/3,0)</f>
        <v>Q4</v>
      </c>
      <c r="Y3593">
        <f>MONTH(Suoerstore_sales[[#This Row],[Order Date]])</f>
        <v>12</v>
      </c>
    </row>
    <row r="3594" spans="1:25" x14ac:dyDescent="0.2">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t="str" cm="1">
        <f t="array" ref="V3594">_xlfn.IFS(Suoerstore_sales[[#This Row],[Discount]]&lt;=0.05,"0-5%",Suoerstore_sales[[#This Row],[Discount]]&lt;=0.1,"5-10%",Suoerstore_sales[[#This Row],[Discount]]&lt;=0.2,"10-20%",TRUE,"20%+")</f>
        <v>0-5%</v>
      </c>
      <c r="W3594">
        <f>YEAR(Suoerstore_sales[[#This Row],[Order Date]])</f>
        <v>2016</v>
      </c>
      <c r="X3594" t="str">
        <f>"Q"&amp;ROUNDUP(MONTH(Suoerstore_sales[[#This Row],[Order Date]])/3,0)</f>
        <v>Q4</v>
      </c>
      <c r="Y3594">
        <f>MONTH(Suoerstore_sales[[#This Row],[Order Date]])</f>
        <v>12</v>
      </c>
    </row>
    <row r="3595" spans="1:25" x14ac:dyDescent="0.2">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t="str" cm="1">
        <f t="array" ref="V3595">_xlfn.IFS(Suoerstore_sales[[#This Row],[Discount]]&lt;=0.05,"0-5%",Suoerstore_sales[[#This Row],[Discount]]&lt;=0.1,"5-10%",Suoerstore_sales[[#This Row],[Discount]]&lt;=0.2,"10-20%",TRUE,"20%+")</f>
        <v>20%+</v>
      </c>
      <c r="W3595">
        <f>YEAR(Suoerstore_sales[[#This Row],[Order Date]])</f>
        <v>2016</v>
      </c>
      <c r="X3595" t="str">
        <f>"Q"&amp;ROUNDUP(MONTH(Suoerstore_sales[[#This Row],[Order Date]])/3,0)</f>
        <v>Q3</v>
      </c>
      <c r="Y3595">
        <f>MONTH(Suoerstore_sales[[#This Row],[Order Date]])</f>
        <v>9</v>
      </c>
    </row>
    <row r="3596" spans="1:25" x14ac:dyDescent="0.2">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t="str" cm="1">
        <f t="array" ref="V3596">_xlfn.IFS(Suoerstore_sales[[#This Row],[Discount]]&lt;=0.05,"0-5%",Suoerstore_sales[[#This Row],[Discount]]&lt;=0.1,"5-10%",Suoerstore_sales[[#This Row],[Discount]]&lt;=0.2,"10-20%",TRUE,"20%+")</f>
        <v>10-20%</v>
      </c>
      <c r="W3596">
        <f>YEAR(Suoerstore_sales[[#This Row],[Order Date]])</f>
        <v>2016</v>
      </c>
      <c r="X3596" t="str">
        <f>"Q"&amp;ROUNDUP(MONTH(Suoerstore_sales[[#This Row],[Order Date]])/3,0)</f>
        <v>Q3</v>
      </c>
      <c r="Y3596">
        <f>MONTH(Suoerstore_sales[[#This Row],[Order Date]])</f>
        <v>9</v>
      </c>
    </row>
    <row r="3597" spans="1:25" x14ac:dyDescent="0.2">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t="str" cm="1">
        <f t="array" ref="V3597">_xlfn.IFS(Suoerstore_sales[[#This Row],[Discount]]&lt;=0.05,"0-5%",Suoerstore_sales[[#This Row],[Discount]]&lt;=0.1,"5-10%",Suoerstore_sales[[#This Row],[Discount]]&lt;=0.2,"10-20%",TRUE,"20%+")</f>
        <v>10-20%</v>
      </c>
      <c r="W3597">
        <f>YEAR(Suoerstore_sales[[#This Row],[Order Date]])</f>
        <v>2017</v>
      </c>
      <c r="X3597" t="str">
        <f>"Q"&amp;ROUNDUP(MONTH(Suoerstore_sales[[#This Row],[Order Date]])/3,0)</f>
        <v>Q4</v>
      </c>
      <c r="Y3597">
        <f>MONTH(Suoerstore_sales[[#This Row],[Order Date]])</f>
        <v>12</v>
      </c>
    </row>
    <row r="3598" spans="1:25" x14ac:dyDescent="0.2">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t="str" cm="1">
        <f t="array" ref="V3598">_xlfn.IFS(Suoerstore_sales[[#This Row],[Discount]]&lt;=0.05,"0-5%",Suoerstore_sales[[#This Row],[Discount]]&lt;=0.1,"5-10%",Suoerstore_sales[[#This Row],[Discount]]&lt;=0.2,"10-20%",TRUE,"20%+")</f>
        <v>10-20%</v>
      </c>
      <c r="W3598">
        <f>YEAR(Suoerstore_sales[[#This Row],[Order Date]])</f>
        <v>2014</v>
      </c>
      <c r="X3598" t="str">
        <f>"Q"&amp;ROUNDUP(MONTH(Suoerstore_sales[[#This Row],[Order Date]])/3,0)</f>
        <v>Q3</v>
      </c>
      <c r="Y3598">
        <f>MONTH(Suoerstore_sales[[#This Row],[Order Date]])</f>
        <v>9</v>
      </c>
    </row>
    <row r="3599" spans="1:25" x14ac:dyDescent="0.2">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t="str" cm="1">
        <f t="array" ref="V3599">_xlfn.IFS(Suoerstore_sales[[#This Row],[Discount]]&lt;=0.05,"0-5%",Suoerstore_sales[[#This Row],[Discount]]&lt;=0.1,"5-10%",Suoerstore_sales[[#This Row],[Discount]]&lt;=0.2,"10-20%",TRUE,"20%+")</f>
        <v>10-20%</v>
      </c>
      <c r="W3599">
        <f>YEAR(Suoerstore_sales[[#This Row],[Order Date]])</f>
        <v>2014</v>
      </c>
      <c r="X3599" t="str">
        <f>"Q"&amp;ROUNDUP(MONTH(Suoerstore_sales[[#This Row],[Order Date]])/3,0)</f>
        <v>Q3</v>
      </c>
      <c r="Y3599">
        <f>MONTH(Suoerstore_sales[[#This Row],[Order Date]])</f>
        <v>9</v>
      </c>
    </row>
    <row r="3600" spans="1:25" x14ac:dyDescent="0.2">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t="str" cm="1">
        <f t="array" ref="V3600">_xlfn.IFS(Suoerstore_sales[[#This Row],[Discount]]&lt;=0.05,"0-5%",Suoerstore_sales[[#This Row],[Discount]]&lt;=0.1,"5-10%",Suoerstore_sales[[#This Row],[Discount]]&lt;=0.2,"10-20%",TRUE,"20%+")</f>
        <v>10-20%</v>
      </c>
      <c r="W3600">
        <f>YEAR(Suoerstore_sales[[#This Row],[Order Date]])</f>
        <v>2014</v>
      </c>
      <c r="X3600" t="str">
        <f>"Q"&amp;ROUNDUP(MONTH(Suoerstore_sales[[#This Row],[Order Date]])/3,0)</f>
        <v>Q3</v>
      </c>
      <c r="Y3600">
        <f>MONTH(Suoerstore_sales[[#This Row],[Order Date]])</f>
        <v>9</v>
      </c>
    </row>
    <row r="3601" spans="1:25" x14ac:dyDescent="0.2">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t="str" cm="1">
        <f t="array" ref="V3601">_xlfn.IFS(Suoerstore_sales[[#This Row],[Discount]]&lt;=0.05,"0-5%",Suoerstore_sales[[#This Row],[Discount]]&lt;=0.1,"5-10%",Suoerstore_sales[[#This Row],[Discount]]&lt;=0.2,"10-20%",TRUE,"20%+")</f>
        <v>20%+</v>
      </c>
      <c r="W3601">
        <f>YEAR(Suoerstore_sales[[#This Row],[Order Date]])</f>
        <v>2014</v>
      </c>
      <c r="X3601" t="str">
        <f>"Q"&amp;ROUNDUP(MONTH(Suoerstore_sales[[#This Row],[Order Date]])/3,0)</f>
        <v>Q3</v>
      </c>
      <c r="Y3601">
        <f>MONTH(Suoerstore_sales[[#This Row],[Order Date]])</f>
        <v>9</v>
      </c>
    </row>
    <row r="3602" spans="1:25" x14ac:dyDescent="0.2">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t="str" cm="1">
        <f t="array" ref="V3602">_xlfn.IFS(Suoerstore_sales[[#This Row],[Discount]]&lt;=0.05,"0-5%",Suoerstore_sales[[#This Row],[Discount]]&lt;=0.1,"5-10%",Suoerstore_sales[[#This Row],[Discount]]&lt;=0.2,"10-20%",TRUE,"20%+")</f>
        <v>10-20%</v>
      </c>
      <c r="W3602">
        <f>YEAR(Suoerstore_sales[[#This Row],[Order Date]])</f>
        <v>2017</v>
      </c>
      <c r="X3602" t="str">
        <f>"Q"&amp;ROUNDUP(MONTH(Suoerstore_sales[[#This Row],[Order Date]])/3,0)</f>
        <v>Q2</v>
      </c>
      <c r="Y3602">
        <f>MONTH(Suoerstore_sales[[#This Row],[Order Date]])</f>
        <v>6</v>
      </c>
    </row>
    <row r="3603" spans="1:25" x14ac:dyDescent="0.2">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t="str" cm="1">
        <f t="array" ref="V3603">_xlfn.IFS(Suoerstore_sales[[#This Row],[Discount]]&lt;=0.05,"0-5%",Suoerstore_sales[[#This Row],[Discount]]&lt;=0.1,"5-10%",Suoerstore_sales[[#This Row],[Discount]]&lt;=0.2,"10-20%",TRUE,"20%+")</f>
        <v>10-20%</v>
      </c>
      <c r="W3603">
        <f>YEAR(Suoerstore_sales[[#This Row],[Order Date]])</f>
        <v>2014</v>
      </c>
      <c r="X3603" t="str">
        <f>"Q"&amp;ROUNDUP(MONTH(Suoerstore_sales[[#This Row],[Order Date]])/3,0)</f>
        <v>Q4</v>
      </c>
      <c r="Y3603">
        <f>MONTH(Suoerstore_sales[[#This Row],[Order Date]])</f>
        <v>11</v>
      </c>
    </row>
    <row r="3604" spans="1:25" x14ac:dyDescent="0.2">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t="str" cm="1">
        <f t="array" ref="V3604">_xlfn.IFS(Suoerstore_sales[[#This Row],[Discount]]&lt;=0.05,"0-5%",Suoerstore_sales[[#This Row],[Discount]]&lt;=0.1,"5-10%",Suoerstore_sales[[#This Row],[Discount]]&lt;=0.2,"10-20%",TRUE,"20%+")</f>
        <v>20%+</v>
      </c>
      <c r="W3604">
        <f>YEAR(Suoerstore_sales[[#This Row],[Order Date]])</f>
        <v>2014</v>
      </c>
      <c r="X3604" t="str">
        <f>"Q"&amp;ROUNDUP(MONTH(Suoerstore_sales[[#This Row],[Order Date]])/3,0)</f>
        <v>Q4</v>
      </c>
      <c r="Y3604">
        <f>MONTH(Suoerstore_sales[[#This Row],[Order Date]])</f>
        <v>11</v>
      </c>
    </row>
    <row r="3605" spans="1:25" x14ac:dyDescent="0.2">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t="str" cm="1">
        <f t="array" ref="V3605">_xlfn.IFS(Suoerstore_sales[[#This Row],[Discount]]&lt;=0.05,"0-5%",Suoerstore_sales[[#This Row],[Discount]]&lt;=0.1,"5-10%",Suoerstore_sales[[#This Row],[Discount]]&lt;=0.2,"10-20%",TRUE,"20%+")</f>
        <v>0-5%</v>
      </c>
      <c r="W3605">
        <f>YEAR(Suoerstore_sales[[#This Row],[Order Date]])</f>
        <v>2017</v>
      </c>
      <c r="X3605" t="str">
        <f>"Q"&amp;ROUNDUP(MONTH(Suoerstore_sales[[#This Row],[Order Date]])/3,0)</f>
        <v>Q3</v>
      </c>
      <c r="Y3605">
        <f>MONTH(Suoerstore_sales[[#This Row],[Order Date]])</f>
        <v>8</v>
      </c>
    </row>
    <row r="3606" spans="1:25" x14ac:dyDescent="0.2">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t="str" cm="1">
        <f t="array" ref="V3606">_xlfn.IFS(Suoerstore_sales[[#This Row],[Discount]]&lt;=0.05,"0-5%",Suoerstore_sales[[#This Row],[Discount]]&lt;=0.1,"5-10%",Suoerstore_sales[[#This Row],[Discount]]&lt;=0.2,"10-20%",TRUE,"20%+")</f>
        <v>0-5%</v>
      </c>
      <c r="W3606">
        <f>YEAR(Suoerstore_sales[[#This Row],[Order Date]])</f>
        <v>2017</v>
      </c>
      <c r="X3606" t="str">
        <f>"Q"&amp;ROUNDUP(MONTH(Suoerstore_sales[[#This Row],[Order Date]])/3,0)</f>
        <v>Q3</v>
      </c>
      <c r="Y3606">
        <f>MONTH(Suoerstore_sales[[#This Row],[Order Date]])</f>
        <v>8</v>
      </c>
    </row>
    <row r="3607" spans="1:25" x14ac:dyDescent="0.2">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t="str" cm="1">
        <f t="array" ref="V3607">_xlfn.IFS(Suoerstore_sales[[#This Row],[Discount]]&lt;=0.05,"0-5%",Suoerstore_sales[[#This Row],[Discount]]&lt;=0.1,"5-10%",Suoerstore_sales[[#This Row],[Discount]]&lt;=0.2,"10-20%",TRUE,"20%+")</f>
        <v>0-5%</v>
      </c>
      <c r="W3607">
        <f>YEAR(Suoerstore_sales[[#This Row],[Order Date]])</f>
        <v>2017</v>
      </c>
      <c r="X3607" t="str">
        <f>"Q"&amp;ROUNDUP(MONTH(Suoerstore_sales[[#This Row],[Order Date]])/3,0)</f>
        <v>Q3</v>
      </c>
      <c r="Y3607">
        <f>MONTH(Suoerstore_sales[[#This Row],[Order Date]])</f>
        <v>8</v>
      </c>
    </row>
    <row r="3608" spans="1:25" x14ac:dyDescent="0.2">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t="str" cm="1">
        <f t="array" ref="V3608">_xlfn.IFS(Suoerstore_sales[[#This Row],[Discount]]&lt;=0.05,"0-5%",Suoerstore_sales[[#This Row],[Discount]]&lt;=0.1,"5-10%",Suoerstore_sales[[#This Row],[Discount]]&lt;=0.2,"10-20%",TRUE,"20%+")</f>
        <v>0-5%</v>
      </c>
      <c r="W3608">
        <f>YEAR(Suoerstore_sales[[#This Row],[Order Date]])</f>
        <v>2016</v>
      </c>
      <c r="X3608" t="str">
        <f>"Q"&amp;ROUNDUP(MONTH(Suoerstore_sales[[#This Row],[Order Date]])/3,0)</f>
        <v>Q1</v>
      </c>
      <c r="Y3608">
        <f>MONTH(Suoerstore_sales[[#This Row],[Order Date]])</f>
        <v>3</v>
      </c>
    </row>
    <row r="3609" spans="1:25" x14ac:dyDescent="0.2">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t="str" cm="1">
        <f t="array" ref="V3609">_xlfn.IFS(Suoerstore_sales[[#This Row],[Discount]]&lt;=0.05,"0-5%",Suoerstore_sales[[#This Row],[Discount]]&lt;=0.1,"5-10%",Suoerstore_sales[[#This Row],[Discount]]&lt;=0.2,"10-20%",TRUE,"20%+")</f>
        <v>10-20%</v>
      </c>
      <c r="W3609">
        <f>YEAR(Suoerstore_sales[[#This Row],[Order Date]])</f>
        <v>2014</v>
      </c>
      <c r="X3609" t="str">
        <f>"Q"&amp;ROUNDUP(MONTH(Suoerstore_sales[[#This Row],[Order Date]])/3,0)</f>
        <v>Q3</v>
      </c>
      <c r="Y3609">
        <f>MONTH(Suoerstore_sales[[#This Row],[Order Date]])</f>
        <v>9</v>
      </c>
    </row>
    <row r="3610" spans="1:25" x14ac:dyDescent="0.2">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t="str" cm="1">
        <f t="array" ref="V3610">_xlfn.IFS(Suoerstore_sales[[#This Row],[Discount]]&lt;=0.05,"0-5%",Suoerstore_sales[[#This Row],[Discount]]&lt;=0.1,"5-10%",Suoerstore_sales[[#This Row],[Discount]]&lt;=0.2,"10-20%",TRUE,"20%+")</f>
        <v>10-20%</v>
      </c>
      <c r="W3610">
        <f>YEAR(Suoerstore_sales[[#This Row],[Order Date]])</f>
        <v>2014</v>
      </c>
      <c r="X3610" t="str">
        <f>"Q"&amp;ROUNDUP(MONTH(Suoerstore_sales[[#This Row],[Order Date]])/3,0)</f>
        <v>Q2</v>
      </c>
      <c r="Y3610">
        <f>MONTH(Suoerstore_sales[[#This Row],[Order Date]])</f>
        <v>4</v>
      </c>
    </row>
    <row r="3611" spans="1:25" x14ac:dyDescent="0.2">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t="str" cm="1">
        <f t="array" ref="V3611">_xlfn.IFS(Suoerstore_sales[[#This Row],[Discount]]&lt;=0.05,"0-5%",Suoerstore_sales[[#This Row],[Discount]]&lt;=0.1,"5-10%",Suoerstore_sales[[#This Row],[Discount]]&lt;=0.2,"10-20%",TRUE,"20%+")</f>
        <v>10-20%</v>
      </c>
      <c r="W3611">
        <f>YEAR(Suoerstore_sales[[#This Row],[Order Date]])</f>
        <v>2014</v>
      </c>
      <c r="X3611" t="str">
        <f>"Q"&amp;ROUNDUP(MONTH(Suoerstore_sales[[#This Row],[Order Date]])/3,0)</f>
        <v>Q2</v>
      </c>
      <c r="Y3611">
        <f>MONTH(Suoerstore_sales[[#This Row],[Order Date]])</f>
        <v>4</v>
      </c>
    </row>
    <row r="3612" spans="1:25" x14ac:dyDescent="0.2">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t="str" cm="1">
        <f t="array" ref="V3612">_xlfn.IFS(Suoerstore_sales[[#This Row],[Discount]]&lt;=0.05,"0-5%",Suoerstore_sales[[#This Row],[Discount]]&lt;=0.1,"5-10%",Suoerstore_sales[[#This Row],[Discount]]&lt;=0.2,"10-20%",TRUE,"20%+")</f>
        <v>10-20%</v>
      </c>
      <c r="W3612">
        <f>YEAR(Suoerstore_sales[[#This Row],[Order Date]])</f>
        <v>2014</v>
      </c>
      <c r="X3612" t="str">
        <f>"Q"&amp;ROUNDUP(MONTH(Suoerstore_sales[[#This Row],[Order Date]])/3,0)</f>
        <v>Q2</v>
      </c>
      <c r="Y3612">
        <f>MONTH(Suoerstore_sales[[#This Row],[Order Date]])</f>
        <v>4</v>
      </c>
    </row>
    <row r="3613" spans="1:25" x14ac:dyDescent="0.2">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t="str" cm="1">
        <f t="array" ref="V3613">_xlfn.IFS(Suoerstore_sales[[#This Row],[Discount]]&lt;=0.05,"0-5%",Suoerstore_sales[[#This Row],[Discount]]&lt;=0.1,"5-10%",Suoerstore_sales[[#This Row],[Discount]]&lt;=0.2,"10-20%",TRUE,"20%+")</f>
        <v>10-20%</v>
      </c>
      <c r="W3613">
        <f>YEAR(Suoerstore_sales[[#This Row],[Order Date]])</f>
        <v>2016</v>
      </c>
      <c r="X3613" t="str">
        <f>"Q"&amp;ROUNDUP(MONTH(Suoerstore_sales[[#This Row],[Order Date]])/3,0)</f>
        <v>Q4</v>
      </c>
      <c r="Y3613">
        <f>MONTH(Suoerstore_sales[[#This Row],[Order Date]])</f>
        <v>11</v>
      </c>
    </row>
    <row r="3614" spans="1:25" x14ac:dyDescent="0.2">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t="str" cm="1">
        <f t="array" ref="V3614">_xlfn.IFS(Suoerstore_sales[[#This Row],[Discount]]&lt;=0.05,"0-5%",Suoerstore_sales[[#This Row],[Discount]]&lt;=0.1,"5-10%",Suoerstore_sales[[#This Row],[Discount]]&lt;=0.2,"10-20%",TRUE,"20%+")</f>
        <v>10-20%</v>
      </c>
      <c r="W3614">
        <f>YEAR(Suoerstore_sales[[#This Row],[Order Date]])</f>
        <v>2015</v>
      </c>
      <c r="X3614" t="str">
        <f>"Q"&amp;ROUNDUP(MONTH(Suoerstore_sales[[#This Row],[Order Date]])/3,0)</f>
        <v>Q4</v>
      </c>
      <c r="Y3614">
        <f>MONTH(Suoerstore_sales[[#This Row],[Order Date]])</f>
        <v>12</v>
      </c>
    </row>
    <row r="3615" spans="1:25" x14ac:dyDescent="0.2">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t="str" cm="1">
        <f t="array" ref="V3615">_xlfn.IFS(Suoerstore_sales[[#This Row],[Discount]]&lt;=0.05,"0-5%",Suoerstore_sales[[#This Row],[Discount]]&lt;=0.1,"5-10%",Suoerstore_sales[[#This Row],[Discount]]&lt;=0.2,"10-20%",TRUE,"20%+")</f>
        <v>10-20%</v>
      </c>
      <c r="W3615">
        <f>YEAR(Suoerstore_sales[[#This Row],[Order Date]])</f>
        <v>2015</v>
      </c>
      <c r="X3615" t="str">
        <f>"Q"&amp;ROUNDUP(MONTH(Suoerstore_sales[[#This Row],[Order Date]])/3,0)</f>
        <v>Q4</v>
      </c>
      <c r="Y3615">
        <f>MONTH(Suoerstore_sales[[#This Row],[Order Date]])</f>
        <v>12</v>
      </c>
    </row>
    <row r="3616" spans="1:25" x14ac:dyDescent="0.2">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t="str" cm="1">
        <f t="array" ref="V3616">_xlfn.IFS(Suoerstore_sales[[#This Row],[Discount]]&lt;=0.05,"0-5%",Suoerstore_sales[[#This Row],[Discount]]&lt;=0.1,"5-10%",Suoerstore_sales[[#This Row],[Discount]]&lt;=0.2,"10-20%",TRUE,"20%+")</f>
        <v>20%+</v>
      </c>
      <c r="W3616">
        <f>YEAR(Suoerstore_sales[[#This Row],[Order Date]])</f>
        <v>2017</v>
      </c>
      <c r="X3616" t="str">
        <f>"Q"&amp;ROUNDUP(MONTH(Suoerstore_sales[[#This Row],[Order Date]])/3,0)</f>
        <v>Q4</v>
      </c>
      <c r="Y3616">
        <f>MONTH(Suoerstore_sales[[#This Row],[Order Date]])</f>
        <v>11</v>
      </c>
    </row>
    <row r="3617" spans="1:25" x14ac:dyDescent="0.2">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t="str" cm="1">
        <f t="array" ref="V3617">_xlfn.IFS(Suoerstore_sales[[#This Row],[Discount]]&lt;=0.05,"0-5%",Suoerstore_sales[[#This Row],[Discount]]&lt;=0.1,"5-10%",Suoerstore_sales[[#This Row],[Discount]]&lt;=0.2,"10-20%",TRUE,"20%+")</f>
        <v>10-20%</v>
      </c>
      <c r="W3617">
        <f>YEAR(Suoerstore_sales[[#This Row],[Order Date]])</f>
        <v>2017</v>
      </c>
      <c r="X3617" t="str">
        <f>"Q"&amp;ROUNDUP(MONTH(Suoerstore_sales[[#This Row],[Order Date]])/3,0)</f>
        <v>Q4</v>
      </c>
      <c r="Y3617">
        <f>MONTH(Suoerstore_sales[[#This Row],[Order Date]])</f>
        <v>11</v>
      </c>
    </row>
    <row r="3618" spans="1:25" x14ac:dyDescent="0.2">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t="str" cm="1">
        <f t="array" ref="V3618">_xlfn.IFS(Suoerstore_sales[[#This Row],[Discount]]&lt;=0.05,"0-5%",Suoerstore_sales[[#This Row],[Discount]]&lt;=0.1,"5-10%",Suoerstore_sales[[#This Row],[Discount]]&lt;=0.2,"10-20%",TRUE,"20%+")</f>
        <v>20%+</v>
      </c>
      <c r="W3618">
        <f>YEAR(Suoerstore_sales[[#This Row],[Order Date]])</f>
        <v>2016</v>
      </c>
      <c r="X3618" t="str">
        <f>"Q"&amp;ROUNDUP(MONTH(Suoerstore_sales[[#This Row],[Order Date]])/3,0)</f>
        <v>Q3</v>
      </c>
      <c r="Y3618">
        <f>MONTH(Suoerstore_sales[[#This Row],[Order Date]])</f>
        <v>9</v>
      </c>
    </row>
    <row r="3619" spans="1:25" x14ac:dyDescent="0.2">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t="str" cm="1">
        <f t="array" ref="V3619">_xlfn.IFS(Suoerstore_sales[[#This Row],[Discount]]&lt;=0.05,"0-5%",Suoerstore_sales[[#This Row],[Discount]]&lt;=0.1,"5-10%",Suoerstore_sales[[#This Row],[Discount]]&lt;=0.2,"10-20%",TRUE,"20%+")</f>
        <v>10-20%</v>
      </c>
      <c r="W3619">
        <f>YEAR(Suoerstore_sales[[#This Row],[Order Date]])</f>
        <v>2017</v>
      </c>
      <c r="X3619" t="str">
        <f>"Q"&amp;ROUNDUP(MONTH(Suoerstore_sales[[#This Row],[Order Date]])/3,0)</f>
        <v>Q3</v>
      </c>
      <c r="Y3619">
        <f>MONTH(Suoerstore_sales[[#This Row],[Order Date]])</f>
        <v>9</v>
      </c>
    </row>
    <row r="3620" spans="1:25" x14ac:dyDescent="0.2">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t="str" cm="1">
        <f t="array" ref="V3620">_xlfn.IFS(Suoerstore_sales[[#This Row],[Discount]]&lt;=0.05,"0-5%",Suoerstore_sales[[#This Row],[Discount]]&lt;=0.1,"5-10%",Suoerstore_sales[[#This Row],[Discount]]&lt;=0.2,"10-20%",TRUE,"20%+")</f>
        <v>10-20%</v>
      </c>
      <c r="W3620">
        <f>YEAR(Suoerstore_sales[[#This Row],[Order Date]])</f>
        <v>2017</v>
      </c>
      <c r="X3620" t="str">
        <f>"Q"&amp;ROUNDUP(MONTH(Suoerstore_sales[[#This Row],[Order Date]])/3,0)</f>
        <v>Q3</v>
      </c>
      <c r="Y3620">
        <f>MONTH(Suoerstore_sales[[#This Row],[Order Date]])</f>
        <v>9</v>
      </c>
    </row>
    <row r="3621" spans="1:25" x14ac:dyDescent="0.2">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t="str" cm="1">
        <f t="array" ref="V3621">_xlfn.IFS(Suoerstore_sales[[#This Row],[Discount]]&lt;=0.05,"0-5%",Suoerstore_sales[[#This Row],[Discount]]&lt;=0.1,"5-10%",Suoerstore_sales[[#This Row],[Discount]]&lt;=0.2,"10-20%",TRUE,"20%+")</f>
        <v>0-5%</v>
      </c>
      <c r="W3621">
        <f>YEAR(Suoerstore_sales[[#This Row],[Order Date]])</f>
        <v>2017</v>
      </c>
      <c r="X3621" t="str">
        <f>"Q"&amp;ROUNDUP(MONTH(Suoerstore_sales[[#This Row],[Order Date]])/3,0)</f>
        <v>Q3</v>
      </c>
      <c r="Y3621">
        <f>MONTH(Suoerstore_sales[[#This Row],[Order Date]])</f>
        <v>9</v>
      </c>
    </row>
    <row r="3622" spans="1:25" x14ac:dyDescent="0.2">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t="str" cm="1">
        <f t="array" ref="V3622">_xlfn.IFS(Suoerstore_sales[[#This Row],[Discount]]&lt;=0.05,"0-5%",Suoerstore_sales[[#This Row],[Discount]]&lt;=0.1,"5-10%",Suoerstore_sales[[#This Row],[Discount]]&lt;=0.2,"10-20%",TRUE,"20%+")</f>
        <v>10-20%</v>
      </c>
      <c r="W3622">
        <f>YEAR(Suoerstore_sales[[#This Row],[Order Date]])</f>
        <v>2016</v>
      </c>
      <c r="X3622" t="str">
        <f>"Q"&amp;ROUNDUP(MONTH(Suoerstore_sales[[#This Row],[Order Date]])/3,0)</f>
        <v>Q3</v>
      </c>
      <c r="Y3622">
        <f>MONTH(Suoerstore_sales[[#This Row],[Order Date]])</f>
        <v>9</v>
      </c>
    </row>
    <row r="3623" spans="1:25" x14ac:dyDescent="0.2">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t="str" cm="1">
        <f t="array" ref="V3623">_xlfn.IFS(Suoerstore_sales[[#This Row],[Discount]]&lt;=0.05,"0-5%",Suoerstore_sales[[#This Row],[Discount]]&lt;=0.1,"5-10%",Suoerstore_sales[[#This Row],[Discount]]&lt;=0.2,"10-20%",TRUE,"20%+")</f>
        <v>10-20%</v>
      </c>
      <c r="W3623">
        <f>YEAR(Suoerstore_sales[[#This Row],[Order Date]])</f>
        <v>2016</v>
      </c>
      <c r="X3623" t="str">
        <f>"Q"&amp;ROUNDUP(MONTH(Suoerstore_sales[[#This Row],[Order Date]])/3,0)</f>
        <v>Q3</v>
      </c>
      <c r="Y3623">
        <f>MONTH(Suoerstore_sales[[#This Row],[Order Date]])</f>
        <v>9</v>
      </c>
    </row>
    <row r="3624" spans="1:25" x14ac:dyDescent="0.2">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t="str" cm="1">
        <f t="array" ref="V3624">_xlfn.IFS(Suoerstore_sales[[#This Row],[Discount]]&lt;=0.05,"0-5%",Suoerstore_sales[[#This Row],[Discount]]&lt;=0.1,"5-10%",Suoerstore_sales[[#This Row],[Discount]]&lt;=0.2,"10-20%",TRUE,"20%+")</f>
        <v>0-5%</v>
      </c>
      <c r="W3624">
        <f>YEAR(Suoerstore_sales[[#This Row],[Order Date]])</f>
        <v>2014</v>
      </c>
      <c r="X3624" t="str">
        <f>"Q"&amp;ROUNDUP(MONTH(Suoerstore_sales[[#This Row],[Order Date]])/3,0)</f>
        <v>Q3</v>
      </c>
      <c r="Y3624">
        <f>MONTH(Suoerstore_sales[[#This Row],[Order Date]])</f>
        <v>9</v>
      </c>
    </row>
    <row r="3625" spans="1:25" x14ac:dyDescent="0.2">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t="str" cm="1">
        <f t="array" ref="V3625">_xlfn.IFS(Suoerstore_sales[[#This Row],[Discount]]&lt;=0.05,"0-5%",Suoerstore_sales[[#This Row],[Discount]]&lt;=0.1,"5-10%",Suoerstore_sales[[#This Row],[Discount]]&lt;=0.2,"10-20%",TRUE,"20%+")</f>
        <v>0-5%</v>
      </c>
      <c r="W3625">
        <f>YEAR(Suoerstore_sales[[#This Row],[Order Date]])</f>
        <v>2014</v>
      </c>
      <c r="X3625" t="str">
        <f>"Q"&amp;ROUNDUP(MONTH(Suoerstore_sales[[#This Row],[Order Date]])/3,0)</f>
        <v>Q3</v>
      </c>
      <c r="Y3625">
        <f>MONTH(Suoerstore_sales[[#This Row],[Order Date]])</f>
        <v>9</v>
      </c>
    </row>
    <row r="3626" spans="1:25" x14ac:dyDescent="0.2">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t="str" cm="1">
        <f t="array" ref="V3626">_xlfn.IFS(Suoerstore_sales[[#This Row],[Discount]]&lt;=0.05,"0-5%",Suoerstore_sales[[#This Row],[Discount]]&lt;=0.1,"5-10%",Suoerstore_sales[[#This Row],[Discount]]&lt;=0.2,"10-20%",TRUE,"20%+")</f>
        <v>10-20%</v>
      </c>
      <c r="W3626">
        <f>YEAR(Suoerstore_sales[[#This Row],[Order Date]])</f>
        <v>2017</v>
      </c>
      <c r="X3626" t="str">
        <f>"Q"&amp;ROUNDUP(MONTH(Suoerstore_sales[[#This Row],[Order Date]])/3,0)</f>
        <v>Q2</v>
      </c>
      <c r="Y3626">
        <f>MONTH(Suoerstore_sales[[#This Row],[Order Date]])</f>
        <v>5</v>
      </c>
    </row>
    <row r="3627" spans="1:25" x14ac:dyDescent="0.2">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t="str" cm="1">
        <f t="array" ref="V3627">_xlfn.IFS(Suoerstore_sales[[#This Row],[Discount]]&lt;=0.05,"0-5%",Suoerstore_sales[[#This Row],[Discount]]&lt;=0.1,"5-10%",Suoerstore_sales[[#This Row],[Discount]]&lt;=0.2,"10-20%",TRUE,"20%+")</f>
        <v>0-5%</v>
      </c>
      <c r="W3627">
        <f>YEAR(Suoerstore_sales[[#This Row],[Order Date]])</f>
        <v>2017</v>
      </c>
      <c r="X3627" t="str">
        <f>"Q"&amp;ROUNDUP(MONTH(Suoerstore_sales[[#This Row],[Order Date]])/3,0)</f>
        <v>Q2</v>
      </c>
      <c r="Y3627">
        <f>MONTH(Suoerstore_sales[[#This Row],[Order Date]])</f>
        <v>5</v>
      </c>
    </row>
    <row r="3628" spans="1:25" x14ac:dyDescent="0.2">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t="str" cm="1">
        <f t="array" ref="V3628">_xlfn.IFS(Suoerstore_sales[[#This Row],[Discount]]&lt;=0.05,"0-5%",Suoerstore_sales[[#This Row],[Discount]]&lt;=0.1,"5-10%",Suoerstore_sales[[#This Row],[Discount]]&lt;=0.2,"10-20%",TRUE,"20%+")</f>
        <v>0-5%</v>
      </c>
      <c r="W3628">
        <f>YEAR(Suoerstore_sales[[#This Row],[Order Date]])</f>
        <v>2017</v>
      </c>
      <c r="X3628" t="str">
        <f>"Q"&amp;ROUNDUP(MONTH(Suoerstore_sales[[#This Row],[Order Date]])/3,0)</f>
        <v>Q2</v>
      </c>
      <c r="Y3628">
        <f>MONTH(Suoerstore_sales[[#This Row],[Order Date]])</f>
        <v>5</v>
      </c>
    </row>
    <row r="3629" spans="1:25" x14ac:dyDescent="0.2">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t="str" cm="1">
        <f t="array" ref="V3629">_xlfn.IFS(Suoerstore_sales[[#This Row],[Discount]]&lt;=0.05,"0-5%",Suoerstore_sales[[#This Row],[Discount]]&lt;=0.1,"5-10%",Suoerstore_sales[[#This Row],[Discount]]&lt;=0.2,"10-20%",TRUE,"20%+")</f>
        <v>0-5%</v>
      </c>
      <c r="W3629">
        <f>YEAR(Suoerstore_sales[[#This Row],[Order Date]])</f>
        <v>2017</v>
      </c>
      <c r="X3629" t="str">
        <f>"Q"&amp;ROUNDUP(MONTH(Suoerstore_sales[[#This Row],[Order Date]])/3,0)</f>
        <v>Q2</v>
      </c>
      <c r="Y3629">
        <f>MONTH(Suoerstore_sales[[#This Row],[Order Date]])</f>
        <v>5</v>
      </c>
    </row>
    <row r="3630" spans="1:25" x14ac:dyDescent="0.2">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t="str" cm="1">
        <f t="array" ref="V3630">_xlfn.IFS(Suoerstore_sales[[#This Row],[Discount]]&lt;=0.05,"0-5%",Suoerstore_sales[[#This Row],[Discount]]&lt;=0.1,"5-10%",Suoerstore_sales[[#This Row],[Discount]]&lt;=0.2,"10-20%",TRUE,"20%+")</f>
        <v>10-20%</v>
      </c>
      <c r="W3630">
        <f>YEAR(Suoerstore_sales[[#This Row],[Order Date]])</f>
        <v>2014</v>
      </c>
      <c r="X3630" t="str">
        <f>"Q"&amp;ROUNDUP(MONTH(Suoerstore_sales[[#This Row],[Order Date]])/3,0)</f>
        <v>Q3</v>
      </c>
      <c r="Y3630">
        <f>MONTH(Suoerstore_sales[[#This Row],[Order Date]])</f>
        <v>8</v>
      </c>
    </row>
    <row r="3631" spans="1:25" x14ac:dyDescent="0.2">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t="str" cm="1">
        <f t="array" ref="V3631">_xlfn.IFS(Suoerstore_sales[[#This Row],[Discount]]&lt;=0.05,"0-5%",Suoerstore_sales[[#This Row],[Discount]]&lt;=0.1,"5-10%",Suoerstore_sales[[#This Row],[Discount]]&lt;=0.2,"10-20%",TRUE,"20%+")</f>
        <v>10-20%</v>
      </c>
      <c r="W3631">
        <f>YEAR(Suoerstore_sales[[#This Row],[Order Date]])</f>
        <v>2017</v>
      </c>
      <c r="X3631" t="str">
        <f>"Q"&amp;ROUNDUP(MONTH(Suoerstore_sales[[#This Row],[Order Date]])/3,0)</f>
        <v>Q4</v>
      </c>
      <c r="Y3631">
        <f>MONTH(Suoerstore_sales[[#This Row],[Order Date]])</f>
        <v>11</v>
      </c>
    </row>
    <row r="3632" spans="1:25" x14ac:dyDescent="0.2">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t="str" cm="1">
        <f t="array" ref="V3632">_xlfn.IFS(Suoerstore_sales[[#This Row],[Discount]]&lt;=0.05,"0-5%",Suoerstore_sales[[#This Row],[Discount]]&lt;=0.1,"5-10%",Suoerstore_sales[[#This Row],[Discount]]&lt;=0.2,"10-20%",TRUE,"20%+")</f>
        <v>10-20%</v>
      </c>
      <c r="W3632">
        <f>YEAR(Suoerstore_sales[[#This Row],[Order Date]])</f>
        <v>2017</v>
      </c>
      <c r="X3632" t="str">
        <f>"Q"&amp;ROUNDUP(MONTH(Suoerstore_sales[[#This Row],[Order Date]])/3,0)</f>
        <v>Q4</v>
      </c>
      <c r="Y3632">
        <f>MONTH(Suoerstore_sales[[#This Row],[Order Date]])</f>
        <v>11</v>
      </c>
    </row>
    <row r="3633" spans="1:25" x14ac:dyDescent="0.2">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t="str" cm="1">
        <f t="array" ref="V3633">_xlfn.IFS(Suoerstore_sales[[#This Row],[Discount]]&lt;=0.05,"0-5%",Suoerstore_sales[[#This Row],[Discount]]&lt;=0.1,"5-10%",Suoerstore_sales[[#This Row],[Discount]]&lt;=0.2,"10-20%",TRUE,"20%+")</f>
        <v>0-5%</v>
      </c>
      <c r="W3633">
        <f>YEAR(Suoerstore_sales[[#This Row],[Order Date]])</f>
        <v>2017</v>
      </c>
      <c r="X3633" t="str">
        <f>"Q"&amp;ROUNDUP(MONTH(Suoerstore_sales[[#This Row],[Order Date]])/3,0)</f>
        <v>Q2</v>
      </c>
      <c r="Y3633">
        <f>MONTH(Suoerstore_sales[[#This Row],[Order Date]])</f>
        <v>5</v>
      </c>
    </row>
    <row r="3634" spans="1:25" x14ac:dyDescent="0.2">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t="str" cm="1">
        <f t="array" ref="V3634">_xlfn.IFS(Suoerstore_sales[[#This Row],[Discount]]&lt;=0.05,"0-5%",Suoerstore_sales[[#This Row],[Discount]]&lt;=0.1,"5-10%",Suoerstore_sales[[#This Row],[Discount]]&lt;=0.2,"10-20%",TRUE,"20%+")</f>
        <v>0-5%</v>
      </c>
      <c r="W3634">
        <f>YEAR(Suoerstore_sales[[#This Row],[Order Date]])</f>
        <v>2017</v>
      </c>
      <c r="X3634" t="str">
        <f>"Q"&amp;ROUNDUP(MONTH(Suoerstore_sales[[#This Row],[Order Date]])/3,0)</f>
        <v>Q2</v>
      </c>
      <c r="Y3634">
        <f>MONTH(Suoerstore_sales[[#This Row],[Order Date]])</f>
        <v>5</v>
      </c>
    </row>
    <row r="3635" spans="1:25" x14ac:dyDescent="0.2">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t="str" cm="1">
        <f t="array" ref="V3635">_xlfn.IFS(Suoerstore_sales[[#This Row],[Discount]]&lt;=0.05,"0-5%",Suoerstore_sales[[#This Row],[Discount]]&lt;=0.1,"5-10%",Suoerstore_sales[[#This Row],[Discount]]&lt;=0.2,"10-20%",TRUE,"20%+")</f>
        <v>10-20%</v>
      </c>
      <c r="W3635">
        <f>YEAR(Suoerstore_sales[[#This Row],[Order Date]])</f>
        <v>2016</v>
      </c>
      <c r="X3635" t="str">
        <f>"Q"&amp;ROUNDUP(MONTH(Suoerstore_sales[[#This Row],[Order Date]])/3,0)</f>
        <v>Q4</v>
      </c>
      <c r="Y3635">
        <f>MONTH(Suoerstore_sales[[#This Row],[Order Date]])</f>
        <v>11</v>
      </c>
    </row>
    <row r="3636" spans="1:25" x14ac:dyDescent="0.2">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t="str" cm="1">
        <f t="array" ref="V3636">_xlfn.IFS(Suoerstore_sales[[#This Row],[Discount]]&lt;=0.05,"0-5%",Suoerstore_sales[[#This Row],[Discount]]&lt;=0.1,"5-10%",Suoerstore_sales[[#This Row],[Discount]]&lt;=0.2,"10-20%",TRUE,"20%+")</f>
        <v>20%+</v>
      </c>
      <c r="W3636">
        <f>YEAR(Suoerstore_sales[[#This Row],[Order Date]])</f>
        <v>2016</v>
      </c>
      <c r="X3636" t="str">
        <f>"Q"&amp;ROUNDUP(MONTH(Suoerstore_sales[[#This Row],[Order Date]])/3,0)</f>
        <v>Q4</v>
      </c>
      <c r="Y3636">
        <f>MONTH(Suoerstore_sales[[#This Row],[Order Date]])</f>
        <v>11</v>
      </c>
    </row>
    <row r="3637" spans="1:25" x14ac:dyDescent="0.2">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t="str" cm="1">
        <f t="array" ref="V3637">_xlfn.IFS(Suoerstore_sales[[#This Row],[Discount]]&lt;=0.05,"0-5%",Suoerstore_sales[[#This Row],[Discount]]&lt;=0.1,"5-10%",Suoerstore_sales[[#This Row],[Discount]]&lt;=0.2,"10-20%",TRUE,"20%+")</f>
        <v>10-20%</v>
      </c>
      <c r="W3637">
        <f>YEAR(Suoerstore_sales[[#This Row],[Order Date]])</f>
        <v>2016</v>
      </c>
      <c r="X3637" t="str">
        <f>"Q"&amp;ROUNDUP(MONTH(Suoerstore_sales[[#This Row],[Order Date]])/3,0)</f>
        <v>Q4</v>
      </c>
      <c r="Y3637">
        <f>MONTH(Suoerstore_sales[[#This Row],[Order Date]])</f>
        <v>11</v>
      </c>
    </row>
    <row r="3638" spans="1:25" x14ac:dyDescent="0.2">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t="str" cm="1">
        <f t="array" ref="V3638">_xlfn.IFS(Suoerstore_sales[[#This Row],[Discount]]&lt;=0.05,"0-5%",Suoerstore_sales[[#This Row],[Discount]]&lt;=0.1,"5-10%",Suoerstore_sales[[#This Row],[Discount]]&lt;=0.2,"10-20%",TRUE,"20%+")</f>
        <v>10-20%</v>
      </c>
      <c r="W3638">
        <f>YEAR(Suoerstore_sales[[#This Row],[Order Date]])</f>
        <v>2016</v>
      </c>
      <c r="X3638" t="str">
        <f>"Q"&amp;ROUNDUP(MONTH(Suoerstore_sales[[#This Row],[Order Date]])/3,0)</f>
        <v>Q4</v>
      </c>
      <c r="Y3638">
        <f>MONTH(Suoerstore_sales[[#This Row],[Order Date]])</f>
        <v>11</v>
      </c>
    </row>
    <row r="3639" spans="1:25" x14ac:dyDescent="0.2">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t="str" cm="1">
        <f t="array" ref="V3639">_xlfn.IFS(Suoerstore_sales[[#This Row],[Discount]]&lt;=0.05,"0-5%",Suoerstore_sales[[#This Row],[Discount]]&lt;=0.1,"5-10%",Suoerstore_sales[[#This Row],[Discount]]&lt;=0.2,"10-20%",TRUE,"20%+")</f>
        <v>10-20%</v>
      </c>
      <c r="W3639">
        <f>YEAR(Suoerstore_sales[[#This Row],[Order Date]])</f>
        <v>2016</v>
      </c>
      <c r="X3639" t="str">
        <f>"Q"&amp;ROUNDUP(MONTH(Suoerstore_sales[[#This Row],[Order Date]])/3,0)</f>
        <v>Q4</v>
      </c>
      <c r="Y3639">
        <f>MONTH(Suoerstore_sales[[#This Row],[Order Date]])</f>
        <v>11</v>
      </c>
    </row>
    <row r="3640" spans="1:25" x14ac:dyDescent="0.2">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t="str" cm="1">
        <f t="array" ref="V3640">_xlfn.IFS(Suoerstore_sales[[#This Row],[Discount]]&lt;=0.05,"0-5%",Suoerstore_sales[[#This Row],[Discount]]&lt;=0.1,"5-10%",Suoerstore_sales[[#This Row],[Discount]]&lt;=0.2,"10-20%",TRUE,"20%+")</f>
        <v>10-20%</v>
      </c>
      <c r="W3640">
        <f>YEAR(Suoerstore_sales[[#This Row],[Order Date]])</f>
        <v>2016</v>
      </c>
      <c r="X3640" t="str">
        <f>"Q"&amp;ROUNDUP(MONTH(Suoerstore_sales[[#This Row],[Order Date]])/3,0)</f>
        <v>Q4</v>
      </c>
      <c r="Y3640">
        <f>MONTH(Suoerstore_sales[[#This Row],[Order Date]])</f>
        <v>11</v>
      </c>
    </row>
    <row r="3641" spans="1:25" x14ac:dyDescent="0.2">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t="str" cm="1">
        <f t="array" ref="V3641">_xlfn.IFS(Suoerstore_sales[[#This Row],[Discount]]&lt;=0.05,"0-5%",Suoerstore_sales[[#This Row],[Discount]]&lt;=0.1,"5-10%",Suoerstore_sales[[#This Row],[Discount]]&lt;=0.2,"10-20%",TRUE,"20%+")</f>
        <v>10-20%</v>
      </c>
      <c r="W3641">
        <f>YEAR(Suoerstore_sales[[#This Row],[Order Date]])</f>
        <v>2016</v>
      </c>
      <c r="X3641" t="str">
        <f>"Q"&amp;ROUNDUP(MONTH(Suoerstore_sales[[#This Row],[Order Date]])/3,0)</f>
        <v>Q4</v>
      </c>
      <c r="Y3641">
        <f>MONTH(Suoerstore_sales[[#This Row],[Order Date]])</f>
        <v>11</v>
      </c>
    </row>
    <row r="3642" spans="1:25" x14ac:dyDescent="0.2">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t="str" cm="1">
        <f t="array" ref="V3642">_xlfn.IFS(Suoerstore_sales[[#This Row],[Discount]]&lt;=0.05,"0-5%",Suoerstore_sales[[#This Row],[Discount]]&lt;=0.1,"5-10%",Suoerstore_sales[[#This Row],[Discount]]&lt;=0.2,"10-20%",TRUE,"20%+")</f>
        <v>10-20%</v>
      </c>
      <c r="W3642">
        <f>YEAR(Suoerstore_sales[[#This Row],[Order Date]])</f>
        <v>2016</v>
      </c>
      <c r="X3642" t="str">
        <f>"Q"&amp;ROUNDUP(MONTH(Suoerstore_sales[[#This Row],[Order Date]])/3,0)</f>
        <v>Q4</v>
      </c>
      <c r="Y3642">
        <f>MONTH(Suoerstore_sales[[#This Row],[Order Date]])</f>
        <v>11</v>
      </c>
    </row>
    <row r="3643" spans="1:25" x14ac:dyDescent="0.2">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t="str" cm="1">
        <f t="array" ref="V3643">_xlfn.IFS(Suoerstore_sales[[#This Row],[Discount]]&lt;=0.05,"0-5%",Suoerstore_sales[[#This Row],[Discount]]&lt;=0.1,"5-10%",Suoerstore_sales[[#This Row],[Discount]]&lt;=0.2,"10-20%",TRUE,"20%+")</f>
        <v>20%+</v>
      </c>
      <c r="W3643">
        <f>YEAR(Suoerstore_sales[[#This Row],[Order Date]])</f>
        <v>2016</v>
      </c>
      <c r="X3643" t="str">
        <f>"Q"&amp;ROUNDUP(MONTH(Suoerstore_sales[[#This Row],[Order Date]])/3,0)</f>
        <v>Q4</v>
      </c>
      <c r="Y3643">
        <f>MONTH(Suoerstore_sales[[#This Row],[Order Date]])</f>
        <v>11</v>
      </c>
    </row>
    <row r="3644" spans="1:25" x14ac:dyDescent="0.2">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t="str" cm="1">
        <f t="array" ref="V3644">_xlfn.IFS(Suoerstore_sales[[#This Row],[Discount]]&lt;=0.05,"0-5%",Suoerstore_sales[[#This Row],[Discount]]&lt;=0.1,"5-10%",Suoerstore_sales[[#This Row],[Discount]]&lt;=0.2,"10-20%",TRUE,"20%+")</f>
        <v>10-20%</v>
      </c>
      <c r="W3644">
        <f>YEAR(Suoerstore_sales[[#This Row],[Order Date]])</f>
        <v>2014</v>
      </c>
      <c r="X3644" t="str">
        <f>"Q"&amp;ROUNDUP(MONTH(Suoerstore_sales[[#This Row],[Order Date]])/3,0)</f>
        <v>Q4</v>
      </c>
      <c r="Y3644">
        <f>MONTH(Suoerstore_sales[[#This Row],[Order Date]])</f>
        <v>12</v>
      </c>
    </row>
    <row r="3645" spans="1:25" x14ac:dyDescent="0.2">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t="str" cm="1">
        <f t="array" ref="V3645">_xlfn.IFS(Suoerstore_sales[[#This Row],[Discount]]&lt;=0.05,"0-5%",Suoerstore_sales[[#This Row],[Discount]]&lt;=0.1,"5-10%",Suoerstore_sales[[#This Row],[Discount]]&lt;=0.2,"10-20%",TRUE,"20%+")</f>
        <v>0-5%</v>
      </c>
      <c r="W3645">
        <f>YEAR(Suoerstore_sales[[#This Row],[Order Date]])</f>
        <v>2014</v>
      </c>
      <c r="X3645" t="str">
        <f>"Q"&amp;ROUNDUP(MONTH(Suoerstore_sales[[#This Row],[Order Date]])/3,0)</f>
        <v>Q4</v>
      </c>
      <c r="Y3645">
        <f>MONTH(Suoerstore_sales[[#This Row],[Order Date]])</f>
        <v>12</v>
      </c>
    </row>
    <row r="3646" spans="1:25" x14ac:dyDescent="0.2">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t="str" cm="1">
        <f t="array" ref="V3646">_xlfn.IFS(Suoerstore_sales[[#This Row],[Discount]]&lt;=0.05,"0-5%",Suoerstore_sales[[#This Row],[Discount]]&lt;=0.1,"5-10%",Suoerstore_sales[[#This Row],[Discount]]&lt;=0.2,"10-20%",TRUE,"20%+")</f>
        <v>0-5%</v>
      </c>
      <c r="W3646">
        <f>YEAR(Suoerstore_sales[[#This Row],[Order Date]])</f>
        <v>2014</v>
      </c>
      <c r="X3646" t="str">
        <f>"Q"&amp;ROUNDUP(MONTH(Suoerstore_sales[[#This Row],[Order Date]])/3,0)</f>
        <v>Q4</v>
      </c>
      <c r="Y3646">
        <f>MONTH(Suoerstore_sales[[#This Row],[Order Date]])</f>
        <v>12</v>
      </c>
    </row>
    <row r="3647" spans="1:25" x14ac:dyDescent="0.2">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t="str" cm="1">
        <f t="array" ref="V3647">_xlfn.IFS(Suoerstore_sales[[#This Row],[Discount]]&lt;=0.05,"0-5%",Suoerstore_sales[[#This Row],[Discount]]&lt;=0.1,"5-10%",Suoerstore_sales[[#This Row],[Discount]]&lt;=0.2,"10-20%",TRUE,"20%+")</f>
        <v>10-20%</v>
      </c>
      <c r="W3647">
        <f>YEAR(Suoerstore_sales[[#This Row],[Order Date]])</f>
        <v>2014</v>
      </c>
      <c r="X3647" t="str">
        <f>"Q"&amp;ROUNDUP(MONTH(Suoerstore_sales[[#This Row],[Order Date]])/3,0)</f>
        <v>Q4</v>
      </c>
      <c r="Y3647">
        <f>MONTH(Suoerstore_sales[[#This Row],[Order Date]])</f>
        <v>12</v>
      </c>
    </row>
    <row r="3648" spans="1:25" x14ac:dyDescent="0.2">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t="str" cm="1">
        <f t="array" ref="V3648">_xlfn.IFS(Suoerstore_sales[[#This Row],[Discount]]&lt;=0.05,"0-5%",Suoerstore_sales[[#This Row],[Discount]]&lt;=0.1,"5-10%",Suoerstore_sales[[#This Row],[Discount]]&lt;=0.2,"10-20%",TRUE,"20%+")</f>
        <v>0-5%</v>
      </c>
      <c r="W3648">
        <f>YEAR(Suoerstore_sales[[#This Row],[Order Date]])</f>
        <v>2014</v>
      </c>
      <c r="X3648" t="str">
        <f>"Q"&amp;ROUNDUP(MONTH(Suoerstore_sales[[#This Row],[Order Date]])/3,0)</f>
        <v>Q3</v>
      </c>
      <c r="Y3648">
        <f>MONTH(Suoerstore_sales[[#This Row],[Order Date]])</f>
        <v>7</v>
      </c>
    </row>
    <row r="3649" spans="1:25" x14ac:dyDescent="0.2">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t="str" cm="1">
        <f t="array" ref="V3649">_xlfn.IFS(Suoerstore_sales[[#This Row],[Discount]]&lt;=0.05,"0-5%",Suoerstore_sales[[#This Row],[Discount]]&lt;=0.1,"5-10%",Suoerstore_sales[[#This Row],[Discount]]&lt;=0.2,"10-20%",TRUE,"20%+")</f>
        <v>0-5%</v>
      </c>
      <c r="W3649">
        <f>YEAR(Suoerstore_sales[[#This Row],[Order Date]])</f>
        <v>2014</v>
      </c>
      <c r="X3649" t="str">
        <f>"Q"&amp;ROUNDUP(MONTH(Suoerstore_sales[[#This Row],[Order Date]])/3,0)</f>
        <v>Q3</v>
      </c>
      <c r="Y3649">
        <f>MONTH(Suoerstore_sales[[#This Row],[Order Date]])</f>
        <v>7</v>
      </c>
    </row>
    <row r="3650" spans="1:25" x14ac:dyDescent="0.2">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t="str" cm="1">
        <f t="array" ref="V3650">_xlfn.IFS(Suoerstore_sales[[#This Row],[Discount]]&lt;=0.05,"0-5%",Suoerstore_sales[[#This Row],[Discount]]&lt;=0.1,"5-10%",Suoerstore_sales[[#This Row],[Discount]]&lt;=0.2,"10-20%",TRUE,"20%+")</f>
        <v>20%+</v>
      </c>
      <c r="W3650">
        <f>YEAR(Suoerstore_sales[[#This Row],[Order Date]])</f>
        <v>2015</v>
      </c>
      <c r="X3650" t="str">
        <f>"Q"&amp;ROUNDUP(MONTH(Suoerstore_sales[[#This Row],[Order Date]])/3,0)</f>
        <v>Q4</v>
      </c>
      <c r="Y3650">
        <f>MONTH(Suoerstore_sales[[#This Row],[Order Date]])</f>
        <v>11</v>
      </c>
    </row>
    <row r="3651" spans="1:25" x14ac:dyDescent="0.2">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t="str" cm="1">
        <f t="array" ref="V3651">_xlfn.IFS(Suoerstore_sales[[#This Row],[Discount]]&lt;=0.05,"0-5%",Suoerstore_sales[[#This Row],[Discount]]&lt;=0.1,"5-10%",Suoerstore_sales[[#This Row],[Discount]]&lt;=0.2,"10-20%",TRUE,"20%+")</f>
        <v>10-20%</v>
      </c>
      <c r="W3651">
        <f>YEAR(Suoerstore_sales[[#This Row],[Order Date]])</f>
        <v>2015</v>
      </c>
      <c r="X3651" t="str">
        <f>"Q"&amp;ROUNDUP(MONTH(Suoerstore_sales[[#This Row],[Order Date]])/3,0)</f>
        <v>Q4</v>
      </c>
      <c r="Y3651">
        <f>MONTH(Suoerstore_sales[[#This Row],[Order Date]])</f>
        <v>11</v>
      </c>
    </row>
    <row r="3652" spans="1:25" x14ac:dyDescent="0.2">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t="str" cm="1">
        <f t="array" ref="V3652">_xlfn.IFS(Suoerstore_sales[[#This Row],[Discount]]&lt;=0.05,"0-5%",Suoerstore_sales[[#This Row],[Discount]]&lt;=0.1,"5-10%",Suoerstore_sales[[#This Row],[Discount]]&lt;=0.2,"10-20%",TRUE,"20%+")</f>
        <v>0-5%</v>
      </c>
      <c r="W3652">
        <f>YEAR(Suoerstore_sales[[#This Row],[Order Date]])</f>
        <v>2017</v>
      </c>
      <c r="X3652" t="str">
        <f>"Q"&amp;ROUNDUP(MONTH(Suoerstore_sales[[#This Row],[Order Date]])/3,0)</f>
        <v>Q4</v>
      </c>
      <c r="Y3652">
        <f>MONTH(Suoerstore_sales[[#This Row],[Order Date]])</f>
        <v>12</v>
      </c>
    </row>
    <row r="3653" spans="1:25" x14ac:dyDescent="0.2">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t="str" cm="1">
        <f t="array" ref="V3653">_xlfn.IFS(Suoerstore_sales[[#This Row],[Discount]]&lt;=0.05,"0-5%",Suoerstore_sales[[#This Row],[Discount]]&lt;=0.1,"5-10%",Suoerstore_sales[[#This Row],[Discount]]&lt;=0.2,"10-20%",TRUE,"20%+")</f>
        <v>0-5%</v>
      </c>
      <c r="W3653">
        <f>YEAR(Suoerstore_sales[[#This Row],[Order Date]])</f>
        <v>2017</v>
      </c>
      <c r="X3653" t="str">
        <f>"Q"&amp;ROUNDUP(MONTH(Suoerstore_sales[[#This Row],[Order Date]])/3,0)</f>
        <v>Q4</v>
      </c>
      <c r="Y3653">
        <f>MONTH(Suoerstore_sales[[#This Row],[Order Date]])</f>
        <v>12</v>
      </c>
    </row>
    <row r="3654" spans="1:25" x14ac:dyDescent="0.2">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t="str" cm="1">
        <f t="array" ref="V3654">_xlfn.IFS(Suoerstore_sales[[#This Row],[Discount]]&lt;=0.05,"0-5%",Suoerstore_sales[[#This Row],[Discount]]&lt;=0.1,"5-10%",Suoerstore_sales[[#This Row],[Discount]]&lt;=0.2,"10-20%",TRUE,"20%+")</f>
        <v>0-5%</v>
      </c>
      <c r="W3654">
        <f>YEAR(Suoerstore_sales[[#This Row],[Order Date]])</f>
        <v>2017</v>
      </c>
      <c r="X3654" t="str">
        <f>"Q"&amp;ROUNDUP(MONTH(Suoerstore_sales[[#This Row],[Order Date]])/3,0)</f>
        <v>Q4</v>
      </c>
      <c r="Y3654">
        <f>MONTH(Suoerstore_sales[[#This Row],[Order Date]])</f>
        <v>12</v>
      </c>
    </row>
    <row r="3655" spans="1:25" x14ac:dyDescent="0.2">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t="str" cm="1">
        <f t="array" ref="V3655">_xlfn.IFS(Suoerstore_sales[[#This Row],[Discount]]&lt;=0.05,"0-5%",Suoerstore_sales[[#This Row],[Discount]]&lt;=0.1,"5-10%",Suoerstore_sales[[#This Row],[Discount]]&lt;=0.2,"10-20%",TRUE,"20%+")</f>
        <v>0-5%</v>
      </c>
      <c r="W3655">
        <f>YEAR(Suoerstore_sales[[#This Row],[Order Date]])</f>
        <v>2017</v>
      </c>
      <c r="X3655" t="str">
        <f>"Q"&amp;ROUNDUP(MONTH(Suoerstore_sales[[#This Row],[Order Date]])/3,0)</f>
        <v>Q4</v>
      </c>
      <c r="Y3655">
        <f>MONTH(Suoerstore_sales[[#This Row],[Order Date]])</f>
        <v>12</v>
      </c>
    </row>
    <row r="3656" spans="1:25" x14ac:dyDescent="0.2">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t="str" cm="1">
        <f t="array" ref="V3656">_xlfn.IFS(Suoerstore_sales[[#This Row],[Discount]]&lt;=0.05,"0-5%",Suoerstore_sales[[#This Row],[Discount]]&lt;=0.1,"5-10%",Suoerstore_sales[[#This Row],[Discount]]&lt;=0.2,"10-20%",TRUE,"20%+")</f>
        <v>0-5%</v>
      </c>
      <c r="W3656">
        <f>YEAR(Suoerstore_sales[[#This Row],[Order Date]])</f>
        <v>2017</v>
      </c>
      <c r="X3656" t="str">
        <f>"Q"&amp;ROUNDUP(MONTH(Suoerstore_sales[[#This Row],[Order Date]])/3,0)</f>
        <v>Q3</v>
      </c>
      <c r="Y3656">
        <f>MONTH(Suoerstore_sales[[#This Row],[Order Date]])</f>
        <v>8</v>
      </c>
    </row>
    <row r="3657" spans="1:25" x14ac:dyDescent="0.2">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t="str" cm="1">
        <f t="array" ref="V3657">_xlfn.IFS(Suoerstore_sales[[#This Row],[Discount]]&lt;=0.05,"0-5%",Suoerstore_sales[[#This Row],[Discount]]&lt;=0.1,"5-10%",Suoerstore_sales[[#This Row],[Discount]]&lt;=0.2,"10-20%",TRUE,"20%+")</f>
        <v>10-20%</v>
      </c>
      <c r="W3657">
        <f>YEAR(Suoerstore_sales[[#This Row],[Order Date]])</f>
        <v>2017</v>
      </c>
      <c r="X3657" t="str">
        <f>"Q"&amp;ROUNDUP(MONTH(Suoerstore_sales[[#This Row],[Order Date]])/3,0)</f>
        <v>Q2</v>
      </c>
      <c r="Y3657">
        <f>MONTH(Suoerstore_sales[[#This Row],[Order Date]])</f>
        <v>4</v>
      </c>
    </row>
    <row r="3658" spans="1:25" x14ac:dyDescent="0.2">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t="str" cm="1">
        <f t="array" ref="V3658">_xlfn.IFS(Suoerstore_sales[[#This Row],[Discount]]&lt;=0.05,"0-5%",Suoerstore_sales[[#This Row],[Discount]]&lt;=0.1,"5-10%",Suoerstore_sales[[#This Row],[Discount]]&lt;=0.2,"10-20%",TRUE,"20%+")</f>
        <v>10-20%</v>
      </c>
      <c r="W3658">
        <f>YEAR(Suoerstore_sales[[#This Row],[Order Date]])</f>
        <v>2017</v>
      </c>
      <c r="X3658" t="str">
        <f>"Q"&amp;ROUNDUP(MONTH(Suoerstore_sales[[#This Row],[Order Date]])/3,0)</f>
        <v>Q3</v>
      </c>
      <c r="Y3658">
        <f>MONTH(Suoerstore_sales[[#This Row],[Order Date]])</f>
        <v>9</v>
      </c>
    </row>
    <row r="3659" spans="1:25" x14ac:dyDescent="0.2">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t="str" cm="1">
        <f t="array" ref="V3659">_xlfn.IFS(Suoerstore_sales[[#This Row],[Discount]]&lt;=0.05,"0-5%",Suoerstore_sales[[#This Row],[Discount]]&lt;=0.1,"5-10%",Suoerstore_sales[[#This Row],[Discount]]&lt;=0.2,"10-20%",TRUE,"20%+")</f>
        <v>10-20%</v>
      </c>
      <c r="W3659">
        <f>YEAR(Suoerstore_sales[[#This Row],[Order Date]])</f>
        <v>2015</v>
      </c>
      <c r="X3659" t="str">
        <f>"Q"&amp;ROUNDUP(MONTH(Suoerstore_sales[[#This Row],[Order Date]])/3,0)</f>
        <v>Q1</v>
      </c>
      <c r="Y3659">
        <f>MONTH(Suoerstore_sales[[#This Row],[Order Date]])</f>
        <v>3</v>
      </c>
    </row>
    <row r="3660" spans="1:25" x14ac:dyDescent="0.2">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t="str" cm="1">
        <f t="array" ref="V3660">_xlfn.IFS(Suoerstore_sales[[#This Row],[Discount]]&lt;=0.05,"0-5%",Suoerstore_sales[[#This Row],[Discount]]&lt;=0.1,"5-10%",Suoerstore_sales[[#This Row],[Discount]]&lt;=0.2,"10-20%",TRUE,"20%+")</f>
        <v>10-20%</v>
      </c>
      <c r="W3660">
        <f>YEAR(Suoerstore_sales[[#This Row],[Order Date]])</f>
        <v>2015</v>
      </c>
      <c r="X3660" t="str">
        <f>"Q"&amp;ROUNDUP(MONTH(Suoerstore_sales[[#This Row],[Order Date]])/3,0)</f>
        <v>Q1</v>
      </c>
      <c r="Y3660">
        <f>MONTH(Suoerstore_sales[[#This Row],[Order Date]])</f>
        <v>3</v>
      </c>
    </row>
    <row r="3661" spans="1:25" x14ac:dyDescent="0.2">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t="str" cm="1">
        <f t="array" ref="V3661">_xlfn.IFS(Suoerstore_sales[[#This Row],[Discount]]&lt;=0.05,"0-5%",Suoerstore_sales[[#This Row],[Discount]]&lt;=0.1,"5-10%",Suoerstore_sales[[#This Row],[Discount]]&lt;=0.2,"10-20%",TRUE,"20%+")</f>
        <v>10-20%</v>
      </c>
      <c r="W3661">
        <f>YEAR(Suoerstore_sales[[#This Row],[Order Date]])</f>
        <v>2015</v>
      </c>
      <c r="X3661" t="str">
        <f>"Q"&amp;ROUNDUP(MONTH(Suoerstore_sales[[#This Row],[Order Date]])/3,0)</f>
        <v>Q1</v>
      </c>
      <c r="Y3661">
        <f>MONTH(Suoerstore_sales[[#This Row],[Order Date]])</f>
        <v>3</v>
      </c>
    </row>
    <row r="3662" spans="1:25" x14ac:dyDescent="0.2">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t="str" cm="1">
        <f t="array" ref="V3662">_xlfn.IFS(Suoerstore_sales[[#This Row],[Discount]]&lt;=0.05,"0-5%",Suoerstore_sales[[#This Row],[Discount]]&lt;=0.1,"5-10%",Suoerstore_sales[[#This Row],[Discount]]&lt;=0.2,"10-20%",TRUE,"20%+")</f>
        <v>10-20%</v>
      </c>
      <c r="W3662">
        <f>YEAR(Suoerstore_sales[[#This Row],[Order Date]])</f>
        <v>2016</v>
      </c>
      <c r="X3662" t="str">
        <f>"Q"&amp;ROUNDUP(MONTH(Suoerstore_sales[[#This Row],[Order Date]])/3,0)</f>
        <v>Q3</v>
      </c>
      <c r="Y3662">
        <f>MONTH(Suoerstore_sales[[#This Row],[Order Date]])</f>
        <v>7</v>
      </c>
    </row>
    <row r="3663" spans="1:25" x14ac:dyDescent="0.2">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t="str" cm="1">
        <f t="array" ref="V3663">_xlfn.IFS(Suoerstore_sales[[#This Row],[Discount]]&lt;=0.05,"0-5%",Suoerstore_sales[[#This Row],[Discount]]&lt;=0.1,"5-10%",Suoerstore_sales[[#This Row],[Discount]]&lt;=0.2,"10-20%",TRUE,"20%+")</f>
        <v>0-5%</v>
      </c>
      <c r="W3663">
        <f>YEAR(Suoerstore_sales[[#This Row],[Order Date]])</f>
        <v>2016</v>
      </c>
      <c r="X3663" t="str">
        <f>"Q"&amp;ROUNDUP(MONTH(Suoerstore_sales[[#This Row],[Order Date]])/3,0)</f>
        <v>Q2</v>
      </c>
      <c r="Y3663">
        <f>MONTH(Suoerstore_sales[[#This Row],[Order Date]])</f>
        <v>6</v>
      </c>
    </row>
    <row r="3664" spans="1:25" x14ac:dyDescent="0.2">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t="str" cm="1">
        <f t="array" ref="V3664">_xlfn.IFS(Suoerstore_sales[[#This Row],[Discount]]&lt;=0.05,"0-5%",Suoerstore_sales[[#This Row],[Discount]]&lt;=0.1,"5-10%",Suoerstore_sales[[#This Row],[Discount]]&lt;=0.2,"10-20%",TRUE,"20%+")</f>
        <v>0-5%</v>
      </c>
      <c r="W3664">
        <f>YEAR(Suoerstore_sales[[#This Row],[Order Date]])</f>
        <v>2017</v>
      </c>
      <c r="X3664" t="str">
        <f>"Q"&amp;ROUNDUP(MONTH(Suoerstore_sales[[#This Row],[Order Date]])/3,0)</f>
        <v>Q3</v>
      </c>
      <c r="Y3664">
        <f>MONTH(Suoerstore_sales[[#This Row],[Order Date]])</f>
        <v>7</v>
      </c>
    </row>
    <row r="3665" spans="1:25" x14ac:dyDescent="0.2">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t="str" cm="1">
        <f t="array" ref="V3665">_xlfn.IFS(Suoerstore_sales[[#This Row],[Discount]]&lt;=0.05,"0-5%",Suoerstore_sales[[#This Row],[Discount]]&lt;=0.1,"5-10%",Suoerstore_sales[[#This Row],[Discount]]&lt;=0.2,"10-20%",TRUE,"20%+")</f>
        <v>0-5%</v>
      </c>
      <c r="W3665">
        <f>YEAR(Suoerstore_sales[[#This Row],[Order Date]])</f>
        <v>2017</v>
      </c>
      <c r="X3665" t="str">
        <f>"Q"&amp;ROUNDUP(MONTH(Suoerstore_sales[[#This Row],[Order Date]])/3,0)</f>
        <v>Q3</v>
      </c>
      <c r="Y3665">
        <f>MONTH(Suoerstore_sales[[#This Row],[Order Date]])</f>
        <v>7</v>
      </c>
    </row>
    <row r="3666" spans="1:25" x14ac:dyDescent="0.2">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t="str" cm="1">
        <f t="array" ref="V3666">_xlfn.IFS(Suoerstore_sales[[#This Row],[Discount]]&lt;=0.05,"0-5%",Suoerstore_sales[[#This Row],[Discount]]&lt;=0.1,"5-10%",Suoerstore_sales[[#This Row],[Discount]]&lt;=0.2,"10-20%",TRUE,"20%+")</f>
        <v>10-20%</v>
      </c>
      <c r="W3666">
        <f>YEAR(Suoerstore_sales[[#This Row],[Order Date]])</f>
        <v>2014</v>
      </c>
      <c r="X3666" t="str">
        <f>"Q"&amp;ROUNDUP(MONTH(Suoerstore_sales[[#This Row],[Order Date]])/3,0)</f>
        <v>Q4</v>
      </c>
      <c r="Y3666">
        <f>MONTH(Suoerstore_sales[[#This Row],[Order Date]])</f>
        <v>12</v>
      </c>
    </row>
    <row r="3667" spans="1:25" x14ac:dyDescent="0.2">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t="str" cm="1">
        <f t="array" ref="V3667">_xlfn.IFS(Suoerstore_sales[[#This Row],[Discount]]&lt;=0.05,"0-5%",Suoerstore_sales[[#This Row],[Discount]]&lt;=0.1,"5-10%",Suoerstore_sales[[#This Row],[Discount]]&lt;=0.2,"10-20%",TRUE,"20%+")</f>
        <v>20%+</v>
      </c>
      <c r="W3667">
        <f>YEAR(Suoerstore_sales[[#This Row],[Order Date]])</f>
        <v>2014</v>
      </c>
      <c r="X3667" t="str">
        <f>"Q"&amp;ROUNDUP(MONTH(Suoerstore_sales[[#This Row],[Order Date]])/3,0)</f>
        <v>Q4</v>
      </c>
      <c r="Y3667">
        <f>MONTH(Suoerstore_sales[[#This Row],[Order Date]])</f>
        <v>12</v>
      </c>
    </row>
    <row r="3668" spans="1:25" x14ac:dyDescent="0.2">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t="str" cm="1">
        <f t="array" ref="V3668">_xlfn.IFS(Suoerstore_sales[[#This Row],[Discount]]&lt;=0.05,"0-5%",Suoerstore_sales[[#This Row],[Discount]]&lt;=0.1,"5-10%",Suoerstore_sales[[#This Row],[Discount]]&lt;=0.2,"10-20%",TRUE,"20%+")</f>
        <v>10-20%</v>
      </c>
      <c r="W3668">
        <f>YEAR(Suoerstore_sales[[#This Row],[Order Date]])</f>
        <v>2014</v>
      </c>
      <c r="X3668" t="str">
        <f>"Q"&amp;ROUNDUP(MONTH(Suoerstore_sales[[#This Row],[Order Date]])/3,0)</f>
        <v>Q4</v>
      </c>
      <c r="Y3668">
        <f>MONTH(Suoerstore_sales[[#This Row],[Order Date]])</f>
        <v>12</v>
      </c>
    </row>
    <row r="3669" spans="1:25" x14ac:dyDescent="0.2">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t="str" cm="1">
        <f t="array" ref="V3669">_xlfn.IFS(Suoerstore_sales[[#This Row],[Discount]]&lt;=0.05,"0-5%",Suoerstore_sales[[#This Row],[Discount]]&lt;=0.1,"5-10%",Suoerstore_sales[[#This Row],[Discount]]&lt;=0.2,"10-20%",TRUE,"20%+")</f>
        <v>10-20%</v>
      </c>
      <c r="W3669">
        <f>YEAR(Suoerstore_sales[[#This Row],[Order Date]])</f>
        <v>2014</v>
      </c>
      <c r="X3669" t="str">
        <f>"Q"&amp;ROUNDUP(MONTH(Suoerstore_sales[[#This Row],[Order Date]])/3,0)</f>
        <v>Q4</v>
      </c>
      <c r="Y3669">
        <f>MONTH(Suoerstore_sales[[#This Row],[Order Date]])</f>
        <v>12</v>
      </c>
    </row>
    <row r="3670" spans="1:25" x14ac:dyDescent="0.2">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t="str" cm="1">
        <f t="array" ref="V3670">_xlfn.IFS(Suoerstore_sales[[#This Row],[Discount]]&lt;=0.05,"0-5%",Suoerstore_sales[[#This Row],[Discount]]&lt;=0.1,"5-10%",Suoerstore_sales[[#This Row],[Discount]]&lt;=0.2,"10-20%",TRUE,"20%+")</f>
        <v>10-20%</v>
      </c>
      <c r="W3670">
        <f>YEAR(Suoerstore_sales[[#This Row],[Order Date]])</f>
        <v>2014</v>
      </c>
      <c r="X3670" t="str">
        <f>"Q"&amp;ROUNDUP(MONTH(Suoerstore_sales[[#This Row],[Order Date]])/3,0)</f>
        <v>Q4</v>
      </c>
      <c r="Y3670">
        <f>MONTH(Suoerstore_sales[[#This Row],[Order Date]])</f>
        <v>12</v>
      </c>
    </row>
    <row r="3671" spans="1:25" x14ac:dyDescent="0.2">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t="str" cm="1">
        <f t="array" ref="V3671">_xlfn.IFS(Suoerstore_sales[[#This Row],[Discount]]&lt;=0.05,"0-5%",Suoerstore_sales[[#This Row],[Discount]]&lt;=0.1,"5-10%",Suoerstore_sales[[#This Row],[Discount]]&lt;=0.2,"10-20%",TRUE,"20%+")</f>
        <v>10-20%</v>
      </c>
      <c r="W3671">
        <f>YEAR(Suoerstore_sales[[#This Row],[Order Date]])</f>
        <v>2014</v>
      </c>
      <c r="X3671" t="str">
        <f>"Q"&amp;ROUNDUP(MONTH(Suoerstore_sales[[#This Row],[Order Date]])/3,0)</f>
        <v>Q4</v>
      </c>
      <c r="Y3671">
        <f>MONTH(Suoerstore_sales[[#This Row],[Order Date]])</f>
        <v>12</v>
      </c>
    </row>
    <row r="3672" spans="1:25" x14ac:dyDescent="0.2">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t="str" cm="1">
        <f t="array" ref="V3672">_xlfn.IFS(Suoerstore_sales[[#This Row],[Discount]]&lt;=0.05,"0-5%",Suoerstore_sales[[#This Row],[Discount]]&lt;=0.1,"5-10%",Suoerstore_sales[[#This Row],[Discount]]&lt;=0.2,"10-20%",TRUE,"20%+")</f>
        <v>10-20%</v>
      </c>
      <c r="W3672">
        <f>YEAR(Suoerstore_sales[[#This Row],[Order Date]])</f>
        <v>2014</v>
      </c>
      <c r="X3672" t="str">
        <f>"Q"&amp;ROUNDUP(MONTH(Suoerstore_sales[[#This Row],[Order Date]])/3,0)</f>
        <v>Q4</v>
      </c>
      <c r="Y3672">
        <f>MONTH(Suoerstore_sales[[#This Row],[Order Date]])</f>
        <v>12</v>
      </c>
    </row>
    <row r="3673" spans="1:25" x14ac:dyDescent="0.2">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t="str" cm="1">
        <f t="array" ref="V3673">_xlfn.IFS(Suoerstore_sales[[#This Row],[Discount]]&lt;=0.05,"0-5%",Suoerstore_sales[[#This Row],[Discount]]&lt;=0.1,"5-10%",Suoerstore_sales[[#This Row],[Discount]]&lt;=0.2,"10-20%",TRUE,"20%+")</f>
        <v>10-20%</v>
      </c>
      <c r="W3673">
        <f>YEAR(Suoerstore_sales[[#This Row],[Order Date]])</f>
        <v>2014</v>
      </c>
      <c r="X3673" t="str">
        <f>"Q"&amp;ROUNDUP(MONTH(Suoerstore_sales[[#This Row],[Order Date]])/3,0)</f>
        <v>Q4</v>
      </c>
      <c r="Y3673">
        <f>MONTH(Suoerstore_sales[[#This Row],[Order Date]])</f>
        <v>12</v>
      </c>
    </row>
    <row r="3674" spans="1:25" x14ac:dyDescent="0.2">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t="str" cm="1">
        <f t="array" ref="V3674">_xlfn.IFS(Suoerstore_sales[[#This Row],[Discount]]&lt;=0.05,"0-5%",Suoerstore_sales[[#This Row],[Discount]]&lt;=0.1,"5-10%",Suoerstore_sales[[#This Row],[Discount]]&lt;=0.2,"10-20%",TRUE,"20%+")</f>
        <v>10-20%</v>
      </c>
      <c r="W3674">
        <f>YEAR(Suoerstore_sales[[#This Row],[Order Date]])</f>
        <v>2016</v>
      </c>
      <c r="X3674" t="str">
        <f>"Q"&amp;ROUNDUP(MONTH(Suoerstore_sales[[#This Row],[Order Date]])/3,0)</f>
        <v>Q2</v>
      </c>
      <c r="Y3674">
        <f>MONTH(Suoerstore_sales[[#This Row],[Order Date]])</f>
        <v>4</v>
      </c>
    </row>
    <row r="3675" spans="1:25" x14ac:dyDescent="0.2">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t="str" cm="1">
        <f t="array" ref="V3675">_xlfn.IFS(Suoerstore_sales[[#This Row],[Discount]]&lt;=0.05,"0-5%",Suoerstore_sales[[#This Row],[Discount]]&lt;=0.1,"5-10%",Suoerstore_sales[[#This Row],[Discount]]&lt;=0.2,"10-20%",TRUE,"20%+")</f>
        <v>20%+</v>
      </c>
      <c r="W3675">
        <f>YEAR(Suoerstore_sales[[#This Row],[Order Date]])</f>
        <v>2016</v>
      </c>
      <c r="X3675" t="str">
        <f>"Q"&amp;ROUNDUP(MONTH(Suoerstore_sales[[#This Row],[Order Date]])/3,0)</f>
        <v>Q2</v>
      </c>
      <c r="Y3675">
        <f>MONTH(Suoerstore_sales[[#This Row],[Order Date]])</f>
        <v>4</v>
      </c>
    </row>
    <row r="3676" spans="1:25" x14ac:dyDescent="0.2">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t="str" cm="1">
        <f t="array" ref="V3676">_xlfn.IFS(Suoerstore_sales[[#This Row],[Discount]]&lt;=0.05,"0-5%",Suoerstore_sales[[#This Row],[Discount]]&lt;=0.1,"5-10%",Suoerstore_sales[[#This Row],[Discount]]&lt;=0.2,"10-20%",TRUE,"20%+")</f>
        <v>20%+</v>
      </c>
      <c r="W3676">
        <f>YEAR(Suoerstore_sales[[#This Row],[Order Date]])</f>
        <v>2017</v>
      </c>
      <c r="X3676" t="str">
        <f>"Q"&amp;ROUNDUP(MONTH(Suoerstore_sales[[#This Row],[Order Date]])/3,0)</f>
        <v>Q4</v>
      </c>
      <c r="Y3676">
        <f>MONTH(Suoerstore_sales[[#This Row],[Order Date]])</f>
        <v>11</v>
      </c>
    </row>
    <row r="3677" spans="1:25" x14ac:dyDescent="0.2">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t="str" cm="1">
        <f t="array" ref="V3677">_xlfn.IFS(Suoerstore_sales[[#This Row],[Discount]]&lt;=0.05,"0-5%",Suoerstore_sales[[#This Row],[Discount]]&lt;=0.1,"5-10%",Suoerstore_sales[[#This Row],[Discount]]&lt;=0.2,"10-20%",TRUE,"20%+")</f>
        <v>10-20%</v>
      </c>
      <c r="W3677">
        <f>YEAR(Suoerstore_sales[[#This Row],[Order Date]])</f>
        <v>2017</v>
      </c>
      <c r="X3677" t="str">
        <f>"Q"&amp;ROUNDUP(MONTH(Suoerstore_sales[[#This Row],[Order Date]])/3,0)</f>
        <v>Q4</v>
      </c>
      <c r="Y3677">
        <f>MONTH(Suoerstore_sales[[#This Row],[Order Date]])</f>
        <v>11</v>
      </c>
    </row>
    <row r="3678" spans="1:25" x14ac:dyDescent="0.2">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t="str" cm="1">
        <f t="array" ref="V3678">_xlfn.IFS(Suoerstore_sales[[#This Row],[Discount]]&lt;=0.05,"0-5%",Suoerstore_sales[[#This Row],[Discount]]&lt;=0.1,"5-10%",Suoerstore_sales[[#This Row],[Discount]]&lt;=0.2,"10-20%",TRUE,"20%+")</f>
        <v>0-5%</v>
      </c>
      <c r="W3678">
        <f>YEAR(Suoerstore_sales[[#This Row],[Order Date]])</f>
        <v>2015</v>
      </c>
      <c r="X3678" t="str">
        <f>"Q"&amp;ROUNDUP(MONTH(Suoerstore_sales[[#This Row],[Order Date]])/3,0)</f>
        <v>Q4</v>
      </c>
      <c r="Y3678">
        <f>MONTH(Suoerstore_sales[[#This Row],[Order Date]])</f>
        <v>12</v>
      </c>
    </row>
    <row r="3679" spans="1:25" x14ac:dyDescent="0.2">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t="str" cm="1">
        <f t="array" ref="V3679">_xlfn.IFS(Suoerstore_sales[[#This Row],[Discount]]&lt;=0.05,"0-5%",Suoerstore_sales[[#This Row],[Discount]]&lt;=0.1,"5-10%",Suoerstore_sales[[#This Row],[Discount]]&lt;=0.2,"10-20%",TRUE,"20%+")</f>
        <v>0-5%</v>
      </c>
      <c r="W3679">
        <f>YEAR(Suoerstore_sales[[#This Row],[Order Date]])</f>
        <v>2015</v>
      </c>
      <c r="X3679" t="str">
        <f>"Q"&amp;ROUNDUP(MONTH(Suoerstore_sales[[#This Row],[Order Date]])/3,0)</f>
        <v>Q3</v>
      </c>
      <c r="Y3679">
        <f>MONTH(Suoerstore_sales[[#This Row],[Order Date]])</f>
        <v>7</v>
      </c>
    </row>
    <row r="3680" spans="1:25" x14ac:dyDescent="0.2">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t="str" cm="1">
        <f t="array" ref="V3680">_xlfn.IFS(Suoerstore_sales[[#This Row],[Discount]]&lt;=0.05,"0-5%",Suoerstore_sales[[#This Row],[Discount]]&lt;=0.1,"5-10%",Suoerstore_sales[[#This Row],[Discount]]&lt;=0.2,"10-20%",TRUE,"20%+")</f>
        <v>0-5%</v>
      </c>
      <c r="W3680">
        <f>YEAR(Suoerstore_sales[[#This Row],[Order Date]])</f>
        <v>2015</v>
      </c>
      <c r="X3680" t="str">
        <f>"Q"&amp;ROUNDUP(MONTH(Suoerstore_sales[[#This Row],[Order Date]])/3,0)</f>
        <v>Q3</v>
      </c>
      <c r="Y3680">
        <f>MONTH(Suoerstore_sales[[#This Row],[Order Date]])</f>
        <v>7</v>
      </c>
    </row>
    <row r="3681" spans="1:25" x14ac:dyDescent="0.2">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t="str" cm="1">
        <f t="array" ref="V3681">_xlfn.IFS(Suoerstore_sales[[#This Row],[Discount]]&lt;=0.05,"0-5%",Suoerstore_sales[[#This Row],[Discount]]&lt;=0.1,"5-10%",Suoerstore_sales[[#This Row],[Discount]]&lt;=0.2,"10-20%",TRUE,"20%+")</f>
        <v>0-5%</v>
      </c>
      <c r="W3681">
        <f>YEAR(Suoerstore_sales[[#This Row],[Order Date]])</f>
        <v>2015</v>
      </c>
      <c r="X3681" t="str">
        <f>"Q"&amp;ROUNDUP(MONTH(Suoerstore_sales[[#This Row],[Order Date]])/3,0)</f>
        <v>Q3</v>
      </c>
      <c r="Y3681">
        <f>MONTH(Suoerstore_sales[[#This Row],[Order Date]])</f>
        <v>7</v>
      </c>
    </row>
    <row r="3682" spans="1:25" x14ac:dyDescent="0.2">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t="str" cm="1">
        <f t="array" ref="V3682">_xlfn.IFS(Suoerstore_sales[[#This Row],[Discount]]&lt;=0.05,"0-5%",Suoerstore_sales[[#This Row],[Discount]]&lt;=0.1,"5-10%",Suoerstore_sales[[#This Row],[Discount]]&lt;=0.2,"10-20%",TRUE,"20%+")</f>
        <v>0-5%</v>
      </c>
      <c r="W3682">
        <f>YEAR(Suoerstore_sales[[#This Row],[Order Date]])</f>
        <v>2015</v>
      </c>
      <c r="X3682" t="str">
        <f>"Q"&amp;ROUNDUP(MONTH(Suoerstore_sales[[#This Row],[Order Date]])/3,0)</f>
        <v>Q3</v>
      </c>
      <c r="Y3682">
        <f>MONTH(Suoerstore_sales[[#This Row],[Order Date]])</f>
        <v>7</v>
      </c>
    </row>
    <row r="3683" spans="1:25" x14ac:dyDescent="0.2">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t="str" cm="1">
        <f t="array" ref="V3683">_xlfn.IFS(Suoerstore_sales[[#This Row],[Discount]]&lt;=0.05,"0-5%",Suoerstore_sales[[#This Row],[Discount]]&lt;=0.1,"5-10%",Suoerstore_sales[[#This Row],[Discount]]&lt;=0.2,"10-20%",TRUE,"20%+")</f>
        <v>0-5%</v>
      </c>
      <c r="W3683">
        <f>YEAR(Suoerstore_sales[[#This Row],[Order Date]])</f>
        <v>2015</v>
      </c>
      <c r="X3683" t="str">
        <f>"Q"&amp;ROUNDUP(MONTH(Suoerstore_sales[[#This Row],[Order Date]])/3,0)</f>
        <v>Q3</v>
      </c>
      <c r="Y3683">
        <f>MONTH(Suoerstore_sales[[#This Row],[Order Date]])</f>
        <v>7</v>
      </c>
    </row>
    <row r="3684" spans="1:25" x14ac:dyDescent="0.2">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t="str" cm="1">
        <f t="array" ref="V3684">_xlfn.IFS(Suoerstore_sales[[#This Row],[Discount]]&lt;=0.05,"0-5%",Suoerstore_sales[[#This Row],[Discount]]&lt;=0.1,"5-10%",Suoerstore_sales[[#This Row],[Discount]]&lt;=0.2,"10-20%",TRUE,"20%+")</f>
        <v>0-5%</v>
      </c>
      <c r="W3684">
        <f>YEAR(Suoerstore_sales[[#This Row],[Order Date]])</f>
        <v>2015</v>
      </c>
      <c r="X3684" t="str">
        <f>"Q"&amp;ROUNDUP(MONTH(Suoerstore_sales[[#This Row],[Order Date]])/3,0)</f>
        <v>Q3</v>
      </c>
      <c r="Y3684">
        <f>MONTH(Suoerstore_sales[[#This Row],[Order Date]])</f>
        <v>7</v>
      </c>
    </row>
    <row r="3685" spans="1:25" x14ac:dyDescent="0.2">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t="str" cm="1">
        <f t="array" ref="V3685">_xlfn.IFS(Suoerstore_sales[[#This Row],[Discount]]&lt;=0.05,"0-5%",Suoerstore_sales[[#This Row],[Discount]]&lt;=0.1,"5-10%",Suoerstore_sales[[#This Row],[Discount]]&lt;=0.2,"10-20%",TRUE,"20%+")</f>
        <v>0-5%</v>
      </c>
      <c r="W3685">
        <f>YEAR(Suoerstore_sales[[#This Row],[Order Date]])</f>
        <v>2015</v>
      </c>
      <c r="X3685" t="str">
        <f>"Q"&amp;ROUNDUP(MONTH(Suoerstore_sales[[#This Row],[Order Date]])/3,0)</f>
        <v>Q3</v>
      </c>
      <c r="Y3685">
        <f>MONTH(Suoerstore_sales[[#This Row],[Order Date]])</f>
        <v>7</v>
      </c>
    </row>
    <row r="3686" spans="1:25" x14ac:dyDescent="0.2">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t="str" cm="1">
        <f t="array" ref="V3686">_xlfn.IFS(Suoerstore_sales[[#This Row],[Discount]]&lt;=0.05,"0-5%",Suoerstore_sales[[#This Row],[Discount]]&lt;=0.1,"5-10%",Suoerstore_sales[[#This Row],[Discount]]&lt;=0.2,"10-20%",TRUE,"20%+")</f>
        <v>0-5%</v>
      </c>
      <c r="W3686">
        <f>YEAR(Suoerstore_sales[[#This Row],[Order Date]])</f>
        <v>2015</v>
      </c>
      <c r="X3686" t="str">
        <f>"Q"&amp;ROUNDUP(MONTH(Suoerstore_sales[[#This Row],[Order Date]])/3,0)</f>
        <v>Q3</v>
      </c>
      <c r="Y3686">
        <f>MONTH(Suoerstore_sales[[#This Row],[Order Date]])</f>
        <v>7</v>
      </c>
    </row>
    <row r="3687" spans="1:25" x14ac:dyDescent="0.2">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t="str" cm="1">
        <f t="array" ref="V3687">_xlfn.IFS(Suoerstore_sales[[#This Row],[Discount]]&lt;=0.05,"0-5%",Suoerstore_sales[[#This Row],[Discount]]&lt;=0.1,"5-10%",Suoerstore_sales[[#This Row],[Discount]]&lt;=0.2,"10-20%",TRUE,"20%+")</f>
        <v>0-5%</v>
      </c>
      <c r="W3687">
        <f>YEAR(Suoerstore_sales[[#This Row],[Order Date]])</f>
        <v>2015</v>
      </c>
      <c r="X3687" t="str">
        <f>"Q"&amp;ROUNDUP(MONTH(Suoerstore_sales[[#This Row],[Order Date]])/3,0)</f>
        <v>Q3</v>
      </c>
      <c r="Y3687">
        <f>MONTH(Suoerstore_sales[[#This Row],[Order Date]])</f>
        <v>7</v>
      </c>
    </row>
    <row r="3688" spans="1:25" x14ac:dyDescent="0.2">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t="str" cm="1">
        <f t="array" ref="V3688">_xlfn.IFS(Suoerstore_sales[[#This Row],[Discount]]&lt;=0.05,"0-5%",Suoerstore_sales[[#This Row],[Discount]]&lt;=0.1,"5-10%",Suoerstore_sales[[#This Row],[Discount]]&lt;=0.2,"10-20%",TRUE,"20%+")</f>
        <v>0-5%</v>
      </c>
      <c r="W3688">
        <f>YEAR(Suoerstore_sales[[#This Row],[Order Date]])</f>
        <v>2016</v>
      </c>
      <c r="X3688" t="str">
        <f>"Q"&amp;ROUNDUP(MONTH(Suoerstore_sales[[#This Row],[Order Date]])/3,0)</f>
        <v>Q4</v>
      </c>
      <c r="Y3688">
        <f>MONTH(Suoerstore_sales[[#This Row],[Order Date]])</f>
        <v>12</v>
      </c>
    </row>
    <row r="3689" spans="1:25" x14ac:dyDescent="0.2">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t="str" cm="1">
        <f t="array" ref="V3689">_xlfn.IFS(Suoerstore_sales[[#This Row],[Discount]]&lt;=0.05,"0-5%",Suoerstore_sales[[#This Row],[Discount]]&lt;=0.1,"5-10%",Suoerstore_sales[[#This Row],[Discount]]&lt;=0.2,"10-20%",TRUE,"20%+")</f>
        <v>20%+</v>
      </c>
      <c r="W3689">
        <f>YEAR(Suoerstore_sales[[#This Row],[Order Date]])</f>
        <v>2016</v>
      </c>
      <c r="X3689" t="str">
        <f>"Q"&amp;ROUNDUP(MONTH(Suoerstore_sales[[#This Row],[Order Date]])/3,0)</f>
        <v>Q2</v>
      </c>
      <c r="Y3689">
        <f>MONTH(Suoerstore_sales[[#This Row],[Order Date]])</f>
        <v>5</v>
      </c>
    </row>
    <row r="3690" spans="1:25" x14ac:dyDescent="0.2">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t="str" cm="1">
        <f t="array" ref="V3690">_xlfn.IFS(Suoerstore_sales[[#This Row],[Discount]]&lt;=0.05,"0-5%",Suoerstore_sales[[#This Row],[Discount]]&lt;=0.1,"5-10%",Suoerstore_sales[[#This Row],[Discount]]&lt;=0.2,"10-20%",TRUE,"20%+")</f>
        <v>10-20%</v>
      </c>
      <c r="W3690">
        <f>YEAR(Suoerstore_sales[[#This Row],[Order Date]])</f>
        <v>2017</v>
      </c>
      <c r="X3690" t="str">
        <f>"Q"&amp;ROUNDUP(MONTH(Suoerstore_sales[[#This Row],[Order Date]])/3,0)</f>
        <v>Q2</v>
      </c>
      <c r="Y3690">
        <f>MONTH(Suoerstore_sales[[#This Row],[Order Date]])</f>
        <v>6</v>
      </c>
    </row>
    <row r="3691" spans="1:25" x14ac:dyDescent="0.2">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t="str" cm="1">
        <f t="array" ref="V3691">_xlfn.IFS(Suoerstore_sales[[#This Row],[Discount]]&lt;=0.05,"0-5%",Suoerstore_sales[[#This Row],[Discount]]&lt;=0.1,"5-10%",Suoerstore_sales[[#This Row],[Discount]]&lt;=0.2,"10-20%",TRUE,"20%+")</f>
        <v>10-20%</v>
      </c>
      <c r="W3691">
        <f>YEAR(Suoerstore_sales[[#This Row],[Order Date]])</f>
        <v>2017</v>
      </c>
      <c r="X3691" t="str">
        <f>"Q"&amp;ROUNDUP(MONTH(Suoerstore_sales[[#This Row],[Order Date]])/3,0)</f>
        <v>Q2</v>
      </c>
      <c r="Y3691">
        <f>MONTH(Suoerstore_sales[[#This Row],[Order Date]])</f>
        <v>6</v>
      </c>
    </row>
    <row r="3692" spans="1:25" x14ac:dyDescent="0.2">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t="str" cm="1">
        <f t="array" ref="V3692">_xlfn.IFS(Suoerstore_sales[[#This Row],[Discount]]&lt;=0.05,"0-5%",Suoerstore_sales[[#This Row],[Discount]]&lt;=0.1,"5-10%",Suoerstore_sales[[#This Row],[Discount]]&lt;=0.2,"10-20%",TRUE,"20%+")</f>
        <v>20%+</v>
      </c>
      <c r="W3692">
        <f>YEAR(Suoerstore_sales[[#This Row],[Order Date]])</f>
        <v>2015</v>
      </c>
      <c r="X3692" t="str">
        <f>"Q"&amp;ROUNDUP(MONTH(Suoerstore_sales[[#This Row],[Order Date]])/3,0)</f>
        <v>Q4</v>
      </c>
      <c r="Y3692">
        <f>MONTH(Suoerstore_sales[[#This Row],[Order Date]])</f>
        <v>10</v>
      </c>
    </row>
    <row r="3693" spans="1:25" x14ac:dyDescent="0.2">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t="str" cm="1">
        <f t="array" ref="V3693">_xlfn.IFS(Suoerstore_sales[[#This Row],[Discount]]&lt;=0.05,"0-5%",Suoerstore_sales[[#This Row],[Discount]]&lt;=0.1,"5-10%",Suoerstore_sales[[#This Row],[Discount]]&lt;=0.2,"10-20%",TRUE,"20%+")</f>
        <v>10-20%</v>
      </c>
      <c r="W3693">
        <f>YEAR(Suoerstore_sales[[#This Row],[Order Date]])</f>
        <v>2015</v>
      </c>
      <c r="X3693" t="str">
        <f>"Q"&amp;ROUNDUP(MONTH(Suoerstore_sales[[#This Row],[Order Date]])/3,0)</f>
        <v>Q4</v>
      </c>
      <c r="Y3693">
        <f>MONTH(Suoerstore_sales[[#This Row],[Order Date]])</f>
        <v>10</v>
      </c>
    </row>
    <row r="3694" spans="1:25" x14ac:dyDescent="0.2">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t="str" cm="1">
        <f t="array" ref="V3694">_xlfn.IFS(Suoerstore_sales[[#This Row],[Discount]]&lt;=0.05,"0-5%",Suoerstore_sales[[#This Row],[Discount]]&lt;=0.1,"5-10%",Suoerstore_sales[[#This Row],[Discount]]&lt;=0.2,"10-20%",TRUE,"20%+")</f>
        <v>10-20%</v>
      </c>
      <c r="W3694">
        <f>YEAR(Suoerstore_sales[[#This Row],[Order Date]])</f>
        <v>2015</v>
      </c>
      <c r="X3694" t="str">
        <f>"Q"&amp;ROUNDUP(MONTH(Suoerstore_sales[[#This Row],[Order Date]])/3,0)</f>
        <v>Q4</v>
      </c>
      <c r="Y3694">
        <f>MONTH(Suoerstore_sales[[#This Row],[Order Date]])</f>
        <v>10</v>
      </c>
    </row>
    <row r="3695" spans="1:25" x14ac:dyDescent="0.2">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t="str" cm="1">
        <f t="array" ref="V3695">_xlfn.IFS(Suoerstore_sales[[#This Row],[Discount]]&lt;=0.05,"0-5%",Suoerstore_sales[[#This Row],[Discount]]&lt;=0.1,"5-10%",Suoerstore_sales[[#This Row],[Discount]]&lt;=0.2,"10-20%",TRUE,"20%+")</f>
        <v>10-20%</v>
      </c>
      <c r="W3695">
        <f>YEAR(Suoerstore_sales[[#This Row],[Order Date]])</f>
        <v>2015</v>
      </c>
      <c r="X3695" t="str">
        <f>"Q"&amp;ROUNDUP(MONTH(Suoerstore_sales[[#This Row],[Order Date]])/3,0)</f>
        <v>Q4</v>
      </c>
      <c r="Y3695">
        <f>MONTH(Suoerstore_sales[[#This Row],[Order Date]])</f>
        <v>10</v>
      </c>
    </row>
    <row r="3696" spans="1:25" x14ac:dyDescent="0.2">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t="str" cm="1">
        <f t="array" ref="V3696">_xlfn.IFS(Suoerstore_sales[[#This Row],[Discount]]&lt;=0.05,"0-5%",Suoerstore_sales[[#This Row],[Discount]]&lt;=0.1,"5-10%",Suoerstore_sales[[#This Row],[Discount]]&lt;=0.2,"10-20%",TRUE,"20%+")</f>
        <v>0-5%</v>
      </c>
      <c r="W3696">
        <f>YEAR(Suoerstore_sales[[#This Row],[Order Date]])</f>
        <v>2016</v>
      </c>
      <c r="X3696" t="str">
        <f>"Q"&amp;ROUNDUP(MONTH(Suoerstore_sales[[#This Row],[Order Date]])/3,0)</f>
        <v>Q4</v>
      </c>
      <c r="Y3696">
        <f>MONTH(Suoerstore_sales[[#This Row],[Order Date]])</f>
        <v>10</v>
      </c>
    </row>
    <row r="3697" spans="1:25" x14ac:dyDescent="0.2">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t="str" cm="1">
        <f t="array" ref="V3697">_xlfn.IFS(Suoerstore_sales[[#This Row],[Discount]]&lt;=0.05,"0-5%",Suoerstore_sales[[#This Row],[Discount]]&lt;=0.1,"5-10%",Suoerstore_sales[[#This Row],[Discount]]&lt;=0.2,"10-20%",TRUE,"20%+")</f>
        <v>0-5%</v>
      </c>
      <c r="W3697">
        <f>YEAR(Suoerstore_sales[[#This Row],[Order Date]])</f>
        <v>2016</v>
      </c>
      <c r="X3697" t="str">
        <f>"Q"&amp;ROUNDUP(MONTH(Suoerstore_sales[[#This Row],[Order Date]])/3,0)</f>
        <v>Q4</v>
      </c>
      <c r="Y3697">
        <f>MONTH(Suoerstore_sales[[#This Row],[Order Date]])</f>
        <v>10</v>
      </c>
    </row>
    <row r="3698" spans="1:25" x14ac:dyDescent="0.2">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t="str" cm="1">
        <f t="array" ref="V3698">_xlfn.IFS(Suoerstore_sales[[#This Row],[Discount]]&lt;=0.05,"0-5%",Suoerstore_sales[[#This Row],[Discount]]&lt;=0.1,"5-10%",Suoerstore_sales[[#This Row],[Discount]]&lt;=0.2,"10-20%",TRUE,"20%+")</f>
        <v>0-5%</v>
      </c>
      <c r="W3698">
        <f>YEAR(Suoerstore_sales[[#This Row],[Order Date]])</f>
        <v>2016</v>
      </c>
      <c r="X3698" t="str">
        <f>"Q"&amp;ROUNDUP(MONTH(Suoerstore_sales[[#This Row],[Order Date]])/3,0)</f>
        <v>Q4</v>
      </c>
      <c r="Y3698">
        <f>MONTH(Suoerstore_sales[[#This Row],[Order Date]])</f>
        <v>10</v>
      </c>
    </row>
    <row r="3699" spans="1:25" x14ac:dyDescent="0.2">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t="str" cm="1">
        <f t="array" ref="V3699">_xlfn.IFS(Suoerstore_sales[[#This Row],[Discount]]&lt;=0.05,"0-5%",Suoerstore_sales[[#This Row],[Discount]]&lt;=0.1,"5-10%",Suoerstore_sales[[#This Row],[Discount]]&lt;=0.2,"10-20%",TRUE,"20%+")</f>
        <v>0-5%</v>
      </c>
      <c r="W3699">
        <f>YEAR(Suoerstore_sales[[#This Row],[Order Date]])</f>
        <v>2015</v>
      </c>
      <c r="X3699" t="str">
        <f>"Q"&amp;ROUNDUP(MONTH(Suoerstore_sales[[#This Row],[Order Date]])/3,0)</f>
        <v>Q4</v>
      </c>
      <c r="Y3699">
        <f>MONTH(Suoerstore_sales[[#This Row],[Order Date]])</f>
        <v>11</v>
      </c>
    </row>
    <row r="3700" spans="1:25" x14ac:dyDescent="0.2">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t="str" cm="1">
        <f t="array" ref="V3700">_xlfn.IFS(Suoerstore_sales[[#This Row],[Discount]]&lt;=0.05,"0-5%",Suoerstore_sales[[#This Row],[Discount]]&lt;=0.1,"5-10%",Suoerstore_sales[[#This Row],[Discount]]&lt;=0.2,"10-20%",TRUE,"20%+")</f>
        <v>10-20%</v>
      </c>
      <c r="W3700">
        <f>YEAR(Suoerstore_sales[[#This Row],[Order Date]])</f>
        <v>2014</v>
      </c>
      <c r="X3700" t="str">
        <f>"Q"&amp;ROUNDUP(MONTH(Suoerstore_sales[[#This Row],[Order Date]])/3,0)</f>
        <v>Q3</v>
      </c>
      <c r="Y3700">
        <f>MONTH(Suoerstore_sales[[#This Row],[Order Date]])</f>
        <v>9</v>
      </c>
    </row>
    <row r="3701" spans="1:25" x14ac:dyDescent="0.2">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t="str" cm="1">
        <f t="array" ref="V3701">_xlfn.IFS(Suoerstore_sales[[#This Row],[Discount]]&lt;=0.05,"0-5%",Suoerstore_sales[[#This Row],[Discount]]&lt;=0.1,"5-10%",Suoerstore_sales[[#This Row],[Discount]]&lt;=0.2,"10-20%",TRUE,"20%+")</f>
        <v>0-5%</v>
      </c>
      <c r="W3701">
        <f>YEAR(Suoerstore_sales[[#This Row],[Order Date]])</f>
        <v>2017</v>
      </c>
      <c r="X3701" t="str">
        <f>"Q"&amp;ROUNDUP(MONTH(Suoerstore_sales[[#This Row],[Order Date]])/3,0)</f>
        <v>Q4</v>
      </c>
      <c r="Y3701">
        <f>MONTH(Suoerstore_sales[[#This Row],[Order Date]])</f>
        <v>11</v>
      </c>
    </row>
    <row r="3702" spans="1:25" x14ac:dyDescent="0.2">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t="str" cm="1">
        <f t="array" ref="V3702">_xlfn.IFS(Suoerstore_sales[[#This Row],[Discount]]&lt;=0.05,"0-5%",Suoerstore_sales[[#This Row],[Discount]]&lt;=0.1,"5-10%",Suoerstore_sales[[#This Row],[Discount]]&lt;=0.2,"10-20%",TRUE,"20%+")</f>
        <v>0-5%</v>
      </c>
      <c r="W3702">
        <f>YEAR(Suoerstore_sales[[#This Row],[Order Date]])</f>
        <v>2017</v>
      </c>
      <c r="X3702" t="str">
        <f>"Q"&amp;ROUNDUP(MONTH(Suoerstore_sales[[#This Row],[Order Date]])/3,0)</f>
        <v>Q4</v>
      </c>
      <c r="Y3702">
        <f>MONTH(Suoerstore_sales[[#This Row],[Order Date]])</f>
        <v>12</v>
      </c>
    </row>
    <row r="3703" spans="1:25" x14ac:dyDescent="0.2">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t="str" cm="1">
        <f t="array" ref="V3703">_xlfn.IFS(Suoerstore_sales[[#This Row],[Discount]]&lt;=0.05,"0-5%",Suoerstore_sales[[#This Row],[Discount]]&lt;=0.1,"5-10%",Suoerstore_sales[[#This Row],[Discount]]&lt;=0.2,"10-20%",TRUE,"20%+")</f>
        <v>10-20%</v>
      </c>
      <c r="W3703">
        <f>YEAR(Suoerstore_sales[[#This Row],[Order Date]])</f>
        <v>2016</v>
      </c>
      <c r="X3703" t="str">
        <f>"Q"&amp;ROUNDUP(MONTH(Suoerstore_sales[[#This Row],[Order Date]])/3,0)</f>
        <v>Q1</v>
      </c>
      <c r="Y3703">
        <f>MONTH(Suoerstore_sales[[#This Row],[Order Date]])</f>
        <v>1</v>
      </c>
    </row>
    <row r="3704" spans="1:25" x14ac:dyDescent="0.2">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t="str" cm="1">
        <f t="array" ref="V3704">_xlfn.IFS(Suoerstore_sales[[#This Row],[Discount]]&lt;=0.05,"0-5%",Suoerstore_sales[[#This Row],[Discount]]&lt;=0.1,"5-10%",Suoerstore_sales[[#This Row],[Discount]]&lt;=0.2,"10-20%",TRUE,"20%+")</f>
        <v>0-5%</v>
      </c>
      <c r="W3704">
        <f>YEAR(Suoerstore_sales[[#This Row],[Order Date]])</f>
        <v>2015</v>
      </c>
      <c r="X3704" t="str">
        <f>"Q"&amp;ROUNDUP(MONTH(Suoerstore_sales[[#This Row],[Order Date]])/3,0)</f>
        <v>Q2</v>
      </c>
      <c r="Y3704">
        <f>MONTH(Suoerstore_sales[[#This Row],[Order Date]])</f>
        <v>6</v>
      </c>
    </row>
    <row r="3705" spans="1:25" x14ac:dyDescent="0.2">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t="str" cm="1">
        <f t="array" ref="V3705">_xlfn.IFS(Suoerstore_sales[[#This Row],[Discount]]&lt;=0.05,"0-5%",Suoerstore_sales[[#This Row],[Discount]]&lt;=0.1,"5-10%",Suoerstore_sales[[#This Row],[Discount]]&lt;=0.2,"10-20%",TRUE,"20%+")</f>
        <v>0-5%</v>
      </c>
      <c r="W3705">
        <f>YEAR(Suoerstore_sales[[#This Row],[Order Date]])</f>
        <v>2015</v>
      </c>
      <c r="X3705" t="str">
        <f>"Q"&amp;ROUNDUP(MONTH(Suoerstore_sales[[#This Row],[Order Date]])/3,0)</f>
        <v>Q2</v>
      </c>
      <c r="Y3705">
        <f>MONTH(Suoerstore_sales[[#This Row],[Order Date]])</f>
        <v>6</v>
      </c>
    </row>
    <row r="3706" spans="1:25" x14ac:dyDescent="0.2">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t="str" cm="1">
        <f t="array" ref="V3706">_xlfn.IFS(Suoerstore_sales[[#This Row],[Discount]]&lt;=0.05,"0-5%",Suoerstore_sales[[#This Row],[Discount]]&lt;=0.1,"5-10%",Suoerstore_sales[[#This Row],[Discount]]&lt;=0.2,"10-20%",TRUE,"20%+")</f>
        <v>0-5%</v>
      </c>
      <c r="W3706">
        <f>YEAR(Suoerstore_sales[[#This Row],[Order Date]])</f>
        <v>2015</v>
      </c>
      <c r="X3706" t="str">
        <f>"Q"&amp;ROUNDUP(MONTH(Suoerstore_sales[[#This Row],[Order Date]])/3,0)</f>
        <v>Q2</v>
      </c>
      <c r="Y3706">
        <f>MONTH(Suoerstore_sales[[#This Row],[Order Date]])</f>
        <v>6</v>
      </c>
    </row>
    <row r="3707" spans="1:25" x14ac:dyDescent="0.2">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t="str" cm="1">
        <f t="array" ref="V3707">_xlfn.IFS(Suoerstore_sales[[#This Row],[Discount]]&lt;=0.05,"0-5%",Suoerstore_sales[[#This Row],[Discount]]&lt;=0.1,"5-10%",Suoerstore_sales[[#This Row],[Discount]]&lt;=0.2,"10-20%",TRUE,"20%+")</f>
        <v>0-5%</v>
      </c>
      <c r="W3707">
        <f>YEAR(Suoerstore_sales[[#This Row],[Order Date]])</f>
        <v>2015</v>
      </c>
      <c r="X3707" t="str">
        <f>"Q"&amp;ROUNDUP(MONTH(Suoerstore_sales[[#This Row],[Order Date]])/3,0)</f>
        <v>Q2</v>
      </c>
      <c r="Y3707">
        <f>MONTH(Suoerstore_sales[[#This Row],[Order Date]])</f>
        <v>6</v>
      </c>
    </row>
    <row r="3708" spans="1:25" x14ac:dyDescent="0.2">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t="str" cm="1">
        <f t="array" ref="V3708">_xlfn.IFS(Suoerstore_sales[[#This Row],[Discount]]&lt;=0.05,"0-5%",Suoerstore_sales[[#This Row],[Discount]]&lt;=0.1,"5-10%",Suoerstore_sales[[#This Row],[Discount]]&lt;=0.2,"10-20%",TRUE,"20%+")</f>
        <v>10-20%</v>
      </c>
      <c r="W3708">
        <f>YEAR(Suoerstore_sales[[#This Row],[Order Date]])</f>
        <v>2017</v>
      </c>
      <c r="X3708" t="str">
        <f>"Q"&amp;ROUNDUP(MONTH(Suoerstore_sales[[#This Row],[Order Date]])/3,0)</f>
        <v>Q1</v>
      </c>
      <c r="Y3708">
        <f>MONTH(Suoerstore_sales[[#This Row],[Order Date]])</f>
        <v>3</v>
      </c>
    </row>
    <row r="3709" spans="1:25" x14ac:dyDescent="0.2">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t="str" cm="1">
        <f t="array" ref="V3709">_xlfn.IFS(Suoerstore_sales[[#This Row],[Discount]]&lt;=0.05,"0-5%",Suoerstore_sales[[#This Row],[Discount]]&lt;=0.1,"5-10%",Suoerstore_sales[[#This Row],[Discount]]&lt;=0.2,"10-20%",TRUE,"20%+")</f>
        <v>20%+</v>
      </c>
      <c r="W3709">
        <f>YEAR(Suoerstore_sales[[#This Row],[Order Date]])</f>
        <v>2014</v>
      </c>
      <c r="X3709" t="str">
        <f>"Q"&amp;ROUNDUP(MONTH(Suoerstore_sales[[#This Row],[Order Date]])/3,0)</f>
        <v>Q4</v>
      </c>
      <c r="Y3709">
        <f>MONTH(Suoerstore_sales[[#This Row],[Order Date]])</f>
        <v>11</v>
      </c>
    </row>
    <row r="3710" spans="1:25" x14ac:dyDescent="0.2">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t="str" cm="1">
        <f t="array" ref="V3710">_xlfn.IFS(Suoerstore_sales[[#This Row],[Discount]]&lt;=0.05,"0-5%",Suoerstore_sales[[#This Row],[Discount]]&lt;=0.1,"5-10%",Suoerstore_sales[[#This Row],[Discount]]&lt;=0.2,"10-20%",TRUE,"20%+")</f>
        <v>20%+</v>
      </c>
      <c r="W3710">
        <f>YEAR(Suoerstore_sales[[#This Row],[Order Date]])</f>
        <v>2014</v>
      </c>
      <c r="X3710" t="str">
        <f>"Q"&amp;ROUNDUP(MONTH(Suoerstore_sales[[#This Row],[Order Date]])/3,0)</f>
        <v>Q4</v>
      </c>
      <c r="Y3710">
        <f>MONTH(Suoerstore_sales[[#This Row],[Order Date]])</f>
        <v>11</v>
      </c>
    </row>
    <row r="3711" spans="1:25" x14ac:dyDescent="0.2">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t="str" cm="1">
        <f t="array" ref="V3711">_xlfn.IFS(Suoerstore_sales[[#This Row],[Discount]]&lt;=0.05,"0-5%",Suoerstore_sales[[#This Row],[Discount]]&lt;=0.1,"5-10%",Suoerstore_sales[[#This Row],[Discount]]&lt;=0.2,"10-20%",TRUE,"20%+")</f>
        <v>10-20%</v>
      </c>
      <c r="W3711">
        <f>YEAR(Suoerstore_sales[[#This Row],[Order Date]])</f>
        <v>2014</v>
      </c>
      <c r="X3711" t="str">
        <f>"Q"&amp;ROUNDUP(MONTH(Suoerstore_sales[[#This Row],[Order Date]])/3,0)</f>
        <v>Q4</v>
      </c>
      <c r="Y3711">
        <f>MONTH(Suoerstore_sales[[#This Row],[Order Date]])</f>
        <v>11</v>
      </c>
    </row>
    <row r="3712" spans="1:25" x14ac:dyDescent="0.2">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t="str" cm="1">
        <f t="array" ref="V3712">_xlfn.IFS(Suoerstore_sales[[#This Row],[Discount]]&lt;=0.05,"0-5%",Suoerstore_sales[[#This Row],[Discount]]&lt;=0.1,"5-10%",Suoerstore_sales[[#This Row],[Discount]]&lt;=0.2,"10-20%",TRUE,"20%+")</f>
        <v>10-20%</v>
      </c>
      <c r="W3712">
        <f>YEAR(Suoerstore_sales[[#This Row],[Order Date]])</f>
        <v>2017</v>
      </c>
      <c r="X3712" t="str">
        <f>"Q"&amp;ROUNDUP(MONTH(Suoerstore_sales[[#This Row],[Order Date]])/3,0)</f>
        <v>Q4</v>
      </c>
      <c r="Y3712">
        <f>MONTH(Suoerstore_sales[[#This Row],[Order Date]])</f>
        <v>10</v>
      </c>
    </row>
    <row r="3713" spans="1:25" x14ac:dyDescent="0.2">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t="str" cm="1">
        <f t="array" ref="V3713">_xlfn.IFS(Suoerstore_sales[[#This Row],[Discount]]&lt;=0.05,"0-5%",Suoerstore_sales[[#This Row],[Discount]]&lt;=0.1,"5-10%",Suoerstore_sales[[#This Row],[Discount]]&lt;=0.2,"10-20%",TRUE,"20%+")</f>
        <v>0-5%</v>
      </c>
      <c r="W3713">
        <f>YEAR(Suoerstore_sales[[#This Row],[Order Date]])</f>
        <v>2017</v>
      </c>
      <c r="X3713" t="str">
        <f>"Q"&amp;ROUNDUP(MONTH(Suoerstore_sales[[#This Row],[Order Date]])/3,0)</f>
        <v>Q4</v>
      </c>
      <c r="Y3713">
        <f>MONTH(Suoerstore_sales[[#This Row],[Order Date]])</f>
        <v>10</v>
      </c>
    </row>
    <row r="3714" spans="1:25" x14ac:dyDescent="0.2">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t="str" cm="1">
        <f t="array" ref="V3714">_xlfn.IFS(Suoerstore_sales[[#This Row],[Discount]]&lt;=0.05,"0-5%",Suoerstore_sales[[#This Row],[Discount]]&lt;=0.1,"5-10%",Suoerstore_sales[[#This Row],[Discount]]&lt;=0.2,"10-20%",TRUE,"20%+")</f>
        <v>0-5%</v>
      </c>
      <c r="W3714">
        <f>YEAR(Suoerstore_sales[[#This Row],[Order Date]])</f>
        <v>2017</v>
      </c>
      <c r="X3714" t="str">
        <f>"Q"&amp;ROUNDUP(MONTH(Suoerstore_sales[[#This Row],[Order Date]])/3,0)</f>
        <v>Q2</v>
      </c>
      <c r="Y3714">
        <f>MONTH(Suoerstore_sales[[#This Row],[Order Date]])</f>
        <v>4</v>
      </c>
    </row>
    <row r="3715" spans="1:25" x14ac:dyDescent="0.2">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t="str" cm="1">
        <f t="array" ref="V3715">_xlfn.IFS(Suoerstore_sales[[#This Row],[Discount]]&lt;=0.05,"0-5%",Suoerstore_sales[[#This Row],[Discount]]&lt;=0.1,"5-10%",Suoerstore_sales[[#This Row],[Discount]]&lt;=0.2,"10-20%",TRUE,"20%+")</f>
        <v>0-5%</v>
      </c>
      <c r="W3715">
        <f>YEAR(Suoerstore_sales[[#This Row],[Order Date]])</f>
        <v>2017</v>
      </c>
      <c r="X3715" t="str">
        <f>"Q"&amp;ROUNDUP(MONTH(Suoerstore_sales[[#This Row],[Order Date]])/3,0)</f>
        <v>Q2</v>
      </c>
      <c r="Y3715">
        <f>MONTH(Suoerstore_sales[[#This Row],[Order Date]])</f>
        <v>4</v>
      </c>
    </row>
    <row r="3716" spans="1:25" x14ac:dyDescent="0.2">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t="str" cm="1">
        <f t="array" ref="V3716">_xlfn.IFS(Suoerstore_sales[[#This Row],[Discount]]&lt;=0.05,"0-5%",Suoerstore_sales[[#This Row],[Discount]]&lt;=0.1,"5-10%",Suoerstore_sales[[#This Row],[Discount]]&lt;=0.2,"10-20%",TRUE,"20%+")</f>
        <v>0-5%</v>
      </c>
      <c r="W3716">
        <f>YEAR(Suoerstore_sales[[#This Row],[Order Date]])</f>
        <v>2014</v>
      </c>
      <c r="X3716" t="str">
        <f>"Q"&amp;ROUNDUP(MONTH(Suoerstore_sales[[#This Row],[Order Date]])/3,0)</f>
        <v>Q4</v>
      </c>
      <c r="Y3716">
        <f>MONTH(Suoerstore_sales[[#This Row],[Order Date]])</f>
        <v>12</v>
      </c>
    </row>
    <row r="3717" spans="1:25" x14ac:dyDescent="0.2">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t="str" cm="1">
        <f t="array" ref="V3717">_xlfn.IFS(Suoerstore_sales[[#This Row],[Discount]]&lt;=0.05,"0-5%",Suoerstore_sales[[#This Row],[Discount]]&lt;=0.1,"5-10%",Suoerstore_sales[[#This Row],[Discount]]&lt;=0.2,"10-20%",TRUE,"20%+")</f>
        <v>10-20%</v>
      </c>
      <c r="W3717">
        <f>YEAR(Suoerstore_sales[[#This Row],[Order Date]])</f>
        <v>2014</v>
      </c>
      <c r="X3717" t="str">
        <f>"Q"&amp;ROUNDUP(MONTH(Suoerstore_sales[[#This Row],[Order Date]])/3,0)</f>
        <v>Q4</v>
      </c>
      <c r="Y3717">
        <f>MONTH(Suoerstore_sales[[#This Row],[Order Date]])</f>
        <v>12</v>
      </c>
    </row>
    <row r="3718" spans="1:25" x14ac:dyDescent="0.2">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t="str" cm="1">
        <f t="array" ref="V3718">_xlfn.IFS(Suoerstore_sales[[#This Row],[Discount]]&lt;=0.05,"0-5%",Suoerstore_sales[[#This Row],[Discount]]&lt;=0.1,"5-10%",Suoerstore_sales[[#This Row],[Discount]]&lt;=0.2,"10-20%",TRUE,"20%+")</f>
        <v>0-5%</v>
      </c>
      <c r="W3718">
        <f>YEAR(Suoerstore_sales[[#This Row],[Order Date]])</f>
        <v>2017</v>
      </c>
      <c r="X3718" t="str">
        <f>"Q"&amp;ROUNDUP(MONTH(Suoerstore_sales[[#This Row],[Order Date]])/3,0)</f>
        <v>Q2</v>
      </c>
      <c r="Y3718">
        <f>MONTH(Suoerstore_sales[[#This Row],[Order Date]])</f>
        <v>5</v>
      </c>
    </row>
    <row r="3719" spans="1:25" x14ac:dyDescent="0.2">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t="str" cm="1">
        <f t="array" ref="V3719">_xlfn.IFS(Suoerstore_sales[[#This Row],[Discount]]&lt;=0.05,"0-5%",Suoerstore_sales[[#This Row],[Discount]]&lt;=0.1,"5-10%",Suoerstore_sales[[#This Row],[Discount]]&lt;=0.2,"10-20%",TRUE,"20%+")</f>
        <v>0-5%</v>
      </c>
      <c r="W3719">
        <f>YEAR(Suoerstore_sales[[#This Row],[Order Date]])</f>
        <v>2016</v>
      </c>
      <c r="X3719" t="str">
        <f>"Q"&amp;ROUNDUP(MONTH(Suoerstore_sales[[#This Row],[Order Date]])/3,0)</f>
        <v>Q3</v>
      </c>
      <c r="Y3719">
        <f>MONTH(Suoerstore_sales[[#This Row],[Order Date]])</f>
        <v>9</v>
      </c>
    </row>
    <row r="3720" spans="1:25" x14ac:dyDescent="0.2">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t="str" cm="1">
        <f t="array" ref="V3720">_xlfn.IFS(Suoerstore_sales[[#This Row],[Discount]]&lt;=0.05,"0-5%",Suoerstore_sales[[#This Row],[Discount]]&lt;=0.1,"5-10%",Suoerstore_sales[[#This Row],[Discount]]&lt;=0.2,"10-20%",TRUE,"20%+")</f>
        <v>0-5%</v>
      </c>
      <c r="W3720">
        <f>YEAR(Suoerstore_sales[[#This Row],[Order Date]])</f>
        <v>2016</v>
      </c>
      <c r="X3720" t="str">
        <f>"Q"&amp;ROUNDUP(MONTH(Suoerstore_sales[[#This Row],[Order Date]])/3,0)</f>
        <v>Q3</v>
      </c>
      <c r="Y3720">
        <f>MONTH(Suoerstore_sales[[#This Row],[Order Date]])</f>
        <v>9</v>
      </c>
    </row>
    <row r="3721" spans="1:25" x14ac:dyDescent="0.2">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t="str" cm="1">
        <f t="array" ref="V3721">_xlfn.IFS(Suoerstore_sales[[#This Row],[Discount]]&lt;=0.05,"0-5%",Suoerstore_sales[[#This Row],[Discount]]&lt;=0.1,"5-10%",Suoerstore_sales[[#This Row],[Discount]]&lt;=0.2,"10-20%",TRUE,"20%+")</f>
        <v>0-5%</v>
      </c>
      <c r="W3721">
        <f>YEAR(Suoerstore_sales[[#This Row],[Order Date]])</f>
        <v>2016</v>
      </c>
      <c r="X3721" t="str">
        <f>"Q"&amp;ROUNDUP(MONTH(Suoerstore_sales[[#This Row],[Order Date]])/3,0)</f>
        <v>Q3</v>
      </c>
      <c r="Y3721">
        <f>MONTH(Suoerstore_sales[[#This Row],[Order Date]])</f>
        <v>9</v>
      </c>
    </row>
    <row r="3722" spans="1:25" x14ac:dyDescent="0.2">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t="str" cm="1">
        <f t="array" ref="V3722">_xlfn.IFS(Suoerstore_sales[[#This Row],[Discount]]&lt;=0.05,"0-5%",Suoerstore_sales[[#This Row],[Discount]]&lt;=0.1,"5-10%",Suoerstore_sales[[#This Row],[Discount]]&lt;=0.2,"10-20%",TRUE,"20%+")</f>
        <v>0-5%</v>
      </c>
      <c r="W3722">
        <f>YEAR(Suoerstore_sales[[#This Row],[Order Date]])</f>
        <v>2016</v>
      </c>
      <c r="X3722" t="str">
        <f>"Q"&amp;ROUNDUP(MONTH(Suoerstore_sales[[#This Row],[Order Date]])/3,0)</f>
        <v>Q4</v>
      </c>
      <c r="Y3722">
        <f>MONTH(Suoerstore_sales[[#This Row],[Order Date]])</f>
        <v>12</v>
      </c>
    </row>
    <row r="3723" spans="1:25" x14ac:dyDescent="0.2">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t="str" cm="1">
        <f t="array" ref="V3723">_xlfn.IFS(Suoerstore_sales[[#This Row],[Discount]]&lt;=0.05,"0-5%",Suoerstore_sales[[#This Row],[Discount]]&lt;=0.1,"5-10%",Suoerstore_sales[[#This Row],[Discount]]&lt;=0.2,"10-20%",TRUE,"20%+")</f>
        <v>0-5%</v>
      </c>
      <c r="W3723">
        <f>YEAR(Suoerstore_sales[[#This Row],[Order Date]])</f>
        <v>2016</v>
      </c>
      <c r="X3723" t="str">
        <f>"Q"&amp;ROUNDUP(MONTH(Suoerstore_sales[[#This Row],[Order Date]])/3,0)</f>
        <v>Q4</v>
      </c>
      <c r="Y3723">
        <f>MONTH(Suoerstore_sales[[#This Row],[Order Date]])</f>
        <v>12</v>
      </c>
    </row>
    <row r="3724" spans="1:25" x14ac:dyDescent="0.2">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t="str" cm="1">
        <f t="array" ref="V3724">_xlfn.IFS(Suoerstore_sales[[#This Row],[Discount]]&lt;=0.05,"0-5%",Suoerstore_sales[[#This Row],[Discount]]&lt;=0.1,"5-10%",Suoerstore_sales[[#This Row],[Discount]]&lt;=0.2,"10-20%",TRUE,"20%+")</f>
        <v>10-20%</v>
      </c>
      <c r="W3724">
        <f>YEAR(Suoerstore_sales[[#This Row],[Order Date]])</f>
        <v>2017</v>
      </c>
      <c r="X3724" t="str">
        <f>"Q"&amp;ROUNDUP(MONTH(Suoerstore_sales[[#This Row],[Order Date]])/3,0)</f>
        <v>Q4</v>
      </c>
      <c r="Y3724">
        <f>MONTH(Suoerstore_sales[[#This Row],[Order Date]])</f>
        <v>11</v>
      </c>
    </row>
    <row r="3725" spans="1:25" x14ac:dyDescent="0.2">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t="str" cm="1">
        <f t="array" ref="V3725">_xlfn.IFS(Suoerstore_sales[[#This Row],[Discount]]&lt;=0.05,"0-5%",Suoerstore_sales[[#This Row],[Discount]]&lt;=0.1,"5-10%",Suoerstore_sales[[#This Row],[Discount]]&lt;=0.2,"10-20%",TRUE,"20%+")</f>
        <v>20%+</v>
      </c>
      <c r="W3725">
        <f>YEAR(Suoerstore_sales[[#This Row],[Order Date]])</f>
        <v>2014</v>
      </c>
      <c r="X3725" t="str">
        <f>"Q"&amp;ROUNDUP(MONTH(Suoerstore_sales[[#This Row],[Order Date]])/3,0)</f>
        <v>Q4</v>
      </c>
      <c r="Y3725">
        <f>MONTH(Suoerstore_sales[[#This Row],[Order Date]])</f>
        <v>12</v>
      </c>
    </row>
    <row r="3726" spans="1:25" x14ac:dyDescent="0.2">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t="str" cm="1">
        <f t="array" ref="V3726">_xlfn.IFS(Suoerstore_sales[[#This Row],[Discount]]&lt;=0.05,"0-5%",Suoerstore_sales[[#This Row],[Discount]]&lt;=0.1,"5-10%",Suoerstore_sales[[#This Row],[Discount]]&lt;=0.2,"10-20%",TRUE,"20%+")</f>
        <v>10-20%</v>
      </c>
      <c r="W3726">
        <f>YEAR(Suoerstore_sales[[#This Row],[Order Date]])</f>
        <v>2017</v>
      </c>
      <c r="X3726" t="str">
        <f>"Q"&amp;ROUNDUP(MONTH(Suoerstore_sales[[#This Row],[Order Date]])/3,0)</f>
        <v>Q2</v>
      </c>
      <c r="Y3726">
        <f>MONTH(Suoerstore_sales[[#This Row],[Order Date]])</f>
        <v>4</v>
      </c>
    </row>
    <row r="3727" spans="1:25" x14ac:dyDescent="0.2">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t="str" cm="1">
        <f t="array" ref="V3727">_xlfn.IFS(Suoerstore_sales[[#This Row],[Discount]]&lt;=0.05,"0-5%",Suoerstore_sales[[#This Row],[Discount]]&lt;=0.1,"5-10%",Suoerstore_sales[[#This Row],[Discount]]&lt;=0.2,"10-20%",TRUE,"20%+")</f>
        <v>10-20%</v>
      </c>
      <c r="W3727">
        <f>YEAR(Suoerstore_sales[[#This Row],[Order Date]])</f>
        <v>2016</v>
      </c>
      <c r="X3727" t="str">
        <f>"Q"&amp;ROUNDUP(MONTH(Suoerstore_sales[[#This Row],[Order Date]])/3,0)</f>
        <v>Q4</v>
      </c>
      <c r="Y3727">
        <f>MONTH(Suoerstore_sales[[#This Row],[Order Date]])</f>
        <v>12</v>
      </c>
    </row>
    <row r="3728" spans="1:25" x14ac:dyDescent="0.2">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t="str" cm="1">
        <f t="array" ref="V3728">_xlfn.IFS(Suoerstore_sales[[#This Row],[Discount]]&lt;=0.05,"0-5%",Suoerstore_sales[[#This Row],[Discount]]&lt;=0.1,"5-10%",Suoerstore_sales[[#This Row],[Discount]]&lt;=0.2,"10-20%",TRUE,"20%+")</f>
        <v>0-5%</v>
      </c>
      <c r="W3728">
        <f>YEAR(Suoerstore_sales[[#This Row],[Order Date]])</f>
        <v>2016</v>
      </c>
      <c r="X3728" t="str">
        <f>"Q"&amp;ROUNDUP(MONTH(Suoerstore_sales[[#This Row],[Order Date]])/3,0)</f>
        <v>Q2</v>
      </c>
      <c r="Y3728">
        <f>MONTH(Suoerstore_sales[[#This Row],[Order Date]])</f>
        <v>6</v>
      </c>
    </row>
    <row r="3729" spans="1:25" x14ac:dyDescent="0.2">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t="str" cm="1">
        <f t="array" ref="V3729">_xlfn.IFS(Suoerstore_sales[[#This Row],[Discount]]&lt;=0.05,"0-5%",Suoerstore_sales[[#This Row],[Discount]]&lt;=0.1,"5-10%",Suoerstore_sales[[#This Row],[Discount]]&lt;=0.2,"10-20%",TRUE,"20%+")</f>
        <v>0-5%</v>
      </c>
      <c r="W3729">
        <f>YEAR(Suoerstore_sales[[#This Row],[Order Date]])</f>
        <v>2016</v>
      </c>
      <c r="X3729" t="str">
        <f>"Q"&amp;ROUNDUP(MONTH(Suoerstore_sales[[#This Row],[Order Date]])/3,0)</f>
        <v>Q2</v>
      </c>
      <c r="Y3729">
        <f>MONTH(Suoerstore_sales[[#This Row],[Order Date]])</f>
        <v>6</v>
      </c>
    </row>
    <row r="3730" spans="1:25" x14ac:dyDescent="0.2">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t="str" cm="1">
        <f t="array" ref="V3730">_xlfn.IFS(Suoerstore_sales[[#This Row],[Discount]]&lt;=0.05,"0-5%",Suoerstore_sales[[#This Row],[Discount]]&lt;=0.1,"5-10%",Suoerstore_sales[[#This Row],[Discount]]&lt;=0.2,"10-20%",TRUE,"20%+")</f>
        <v>0-5%</v>
      </c>
      <c r="W3730">
        <f>YEAR(Suoerstore_sales[[#This Row],[Order Date]])</f>
        <v>2016</v>
      </c>
      <c r="X3730" t="str">
        <f>"Q"&amp;ROUNDUP(MONTH(Suoerstore_sales[[#This Row],[Order Date]])/3,0)</f>
        <v>Q2</v>
      </c>
      <c r="Y3730">
        <f>MONTH(Suoerstore_sales[[#This Row],[Order Date]])</f>
        <v>6</v>
      </c>
    </row>
    <row r="3731" spans="1:25" x14ac:dyDescent="0.2">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t="str" cm="1">
        <f t="array" ref="V3731">_xlfn.IFS(Suoerstore_sales[[#This Row],[Discount]]&lt;=0.05,"0-5%",Suoerstore_sales[[#This Row],[Discount]]&lt;=0.1,"5-10%",Suoerstore_sales[[#This Row],[Discount]]&lt;=0.2,"10-20%",TRUE,"20%+")</f>
        <v>0-5%</v>
      </c>
      <c r="W3731">
        <f>YEAR(Suoerstore_sales[[#This Row],[Order Date]])</f>
        <v>2015</v>
      </c>
      <c r="X3731" t="str">
        <f>"Q"&amp;ROUNDUP(MONTH(Suoerstore_sales[[#This Row],[Order Date]])/3,0)</f>
        <v>Q3</v>
      </c>
      <c r="Y3731">
        <f>MONTH(Suoerstore_sales[[#This Row],[Order Date]])</f>
        <v>9</v>
      </c>
    </row>
    <row r="3732" spans="1:25" x14ac:dyDescent="0.2">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t="str" cm="1">
        <f t="array" ref="V3732">_xlfn.IFS(Suoerstore_sales[[#This Row],[Discount]]&lt;=0.05,"0-5%",Suoerstore_sales[[#This Row],[Discount]]&lt;=0.1,"5-10%",Suoerstore_sales[[#This Row],[Discount]]&lt;=0.2,"10-20%",TRUE,"20%+")</f>
        <v>0-5%</v>
      </c>
      <c r="W3732">
        <f>YEAR(Suoerstore_sales[[#This Row],[Order Date]])</f>
        <v>2015</v>
      </c>
      <c r="X3732" t="str">
        <f>"Q"&amp;ROUNDUP(MONTH(Suoerstore_sales[[#This Row],[Order Date]])/3,0)</f>
        <v>Q3</v>
      </c>
      <c r="Y3732">
        <f>MONTH(Suoerstore_sales[[#This Row],[Order Date]])</f>
        <v>9</v>
      </c>
    </row>
    <row r="3733" spans="1:25" x14ac:dyDescent="0.2">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t="str" cm="1">
        <f t="array" ref="V3733">_xlfn.IFS(Suoerstore_sales[[#This Row],[Discount]]&lt;=0.05,"0-5%",Suoerstore_sales[[#This Row],[Discount]]&lt;=0.1,"5-10%",Suoerstore_sales[[#This Row],[Discount]]&lt;=0.2,"10-20%",TRUE,"20%+")</f>
        <v>0-5%</v>
      </c>
      <c r="W3733">
        <f>YEAR(Suoerstore_sales[[#This Row],[Order Date]])</f>
        <v>2015</v>
      </c>
      <c r="X3733" t="str">
        <f>"Q"&amp;ROUNDUP(MONTH(Suoerstore_sales[[#This Row],[Order Date]])/3,0)</f>
        <v>Q3</v>
      </c>
      <c r="Y3733">
        <f>MONTH(Suoerstore_sales[[#This Row],[Order Date]])</f>
        <v>9</v>
      </c>
    </row>
    <row r="3734" spans="1:25" x14ac:dyDescent="0.2">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t="str" cm="1">
        <f t="array" ref="V3734">_xlfn.IFS(Suoerstore_sales[[#This Row],[Discount]]&lt;=0.05,"0-5%",Suoerstore_sales[[#This Row],[Discount]]&lt;=0.1,"5-10%",Suoerstore_sales[[#This Row],[Discount]]&lt;=0.2,"10-20%",TRUE,"20%+")</f>
        <v>0-5%</v>
      </c>
      <c r="W3734">
        <f>YEAR(Suoerstore_sales[[#This Row],[Order Date]])</f>
        <v>2015</v>
      </c>
      <c r="X3734" t="str">
        <f>"Q"&amp;ROUNDUP(MONTH(Suoerstore_sales[[#This Row],[Order Date]])/3,0)</f>
        <v>Q3</v>
      </c>
      <c r="Y3734">
        <f>MONTH(Suoerstore_sales[[#This Row],[Order Date]])</f>
        <v>9</v>
      </c>
    </row>
    <row r="3735" spans="1:25" x14ac:dyDescent="0.2">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t="str" cm="1">
        <f t="array" ref="V3735">_xlfn.IFS(Suoerstore_sales[[#This Row],[Discount]]&lt;=0.05,"0-5%",Suoerstore_sales[[#This Row],[Discount]]&lt;=0.1,"5-10%",Suoerstore_sales[[#This Row],[Discount]]&lt;=0.2,"10-20%",TRUE,"20%+")</f>
        <v>0-5%</v>
      </c>
      <c r="W3735">
        <f>YEAR(Suoerstore_sales[[#This Row],[Order Date]])</f>
        <v>2015</v>
      </c>
      <c r="X3735" t="str">
        <f>"Q"&amp;ROUNDUP(MONTH(Suoerstore_sales[[#This Row],[Order Date]])/3,0)</f>
        <v>Q3</v>
      </c>
      <c r="Y3735">
        <f>MONTH(Suoerstore_sales[[#This Row],[Order Date]])</f>
        <v>9</v>
      </c>
    </row>
    <row r="3736" spans="1:25" x14ac:dyDescent="0.2">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t="str" cm="1">
        <f t="array" ref="V3736">_xlfn.IFS(Suoerstore_sales[[#This Row],[Discount]]&lt;=0.05,"0-5%",Suoerstore_sales[[#This Row],[Discount]]&lt;=0.1,"5-10%",Suoerstore_sales[[#This Row],[Discount]]&lt;=0.2,"10-20%",TRUE,"20%+")</f>
        <v>0-5%</v>
      </c>
      <c r="W3736">
        <f>YEAR(Suoerstore_sales[[#This Row],[Order Date]])</f>
        <v>2017</v>
      </c>
      <c r="X3736" t="str">
        <f>"Q"&amp;ROUNDUP(MONTH(Suoerstore_sales[[#This Row],[Order Date]])/3,0)</f>
        <v>Q1</v>
      </c>
      <c r="Y3736">
        <f>MONTH(Suoerstore_sales[[#This Row],[Order Date]])</f>
        <v>3</v>
      </c>
    </row>
    <row r="3737" spans="1:25" x14ac:dyDescent="0.2">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t="str" cm="1">
        <f t="array" ref="V3737">_xlfn.IFS(Suoerstore_sales[[#This Row],[Discount]]&lt;=0.05,"0-5%",Suoerstore_sales[[#This Row],[Discount]]&lt;=0.1,"5-10%",Suoerstore_sales[[#This Row],[Discount]]&lt;=0.2,"10-20%",TRUE,"20%+")</f>
        <v>0-5%</v>
      </c>
      <c r="W3737">
        <f>YEAR(Suoerstore_sales[[#This Row],[Order Date]])</f>
        <v>2017</v>
      </c>
      <c r="X3737" t="str">
        <f>"Q"&amp;ROUNDUP(MONTH(Suoerstore_sales[[#This Row],[Order Date]])/3,0)</f>
        <v>Q1</v>
      </c>
      <c r="Y3737">
        <f>MONTH(Suoerstore_sales[[#This Row],[Order Date]])</f>
        <v>3</v>
      </c>
    </row>
    <row r="3738" spans="1:25" x14ac:dyDescent="0.2">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t="str" cm="1">
        <f t="array" ref="V3738">_xlfn.IFS(Suoerstore_sales[[#This Row],[Discount]]&lt;=0.05,"0-5%",Suoerstore_sales[[#This Row],[Discount]]&lt;=0.1,"5-10%",Suoerstore_sales[[#This Row],[Discount]]&lt;=0.2,"10-20%",TRUE,"20%+")</f>
        <v>0-5%</v>
      </c>
      <c r="W3738">
        <f>YEAR(Suoerstore_sales[[#This Row],[Order Date]])</f>
        <v>2016</v>
      </c>
      <c r="X3738" t="str">
        <f>"Q"&amp;ROUNDUP(MONTH(Suoerstore_sales[[#This Row],[Order Date]])/3,0)</f>
        <v>Q1</v>
      </c>
      <c r="Y3738">
        <f>MONTH(Suoerstore_sales[[#This Row],[Order Date]])</f>
        <v>3</v>
      </c>
    </row>
    <row r="3739" spans="1:25" x14ac:dyDescent="0.2">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t="str" cm="1">
        <f t="array" ref="V3739">_xlfn.IFS(Suoerstore_sales[[#This Row],[Discount]]&lt;=0.05,"0-5%",Suoerstore_sales[[#This Row],[Discount]]&lt;=0.1,"5-10%",Suoerstore_sales[[#This Row],[Discount]]&lt;=0.2,"10-20%",TRUE,"20%+")</f>
        <v>0-5%</v>
      </c>
      <c r="W3739">
        <f>YEAR(Suoerstore_sales[[#This Row],[Order Date]])</f>
        <v>2016</v>
      </c>
      <c r="X3739" t="str">
        <f>"Q"&amp;ROUNDUP(MONTH(Suoerstore_sales[[#This Row],[Order Date]])/3,0)</f>
        <v>Q1</v>
      </c>
      <c r="Y3739">
        <f>MONTH(Suoerstore_sales[[#This Row],[Order Date]])</f>
        <v>3</v>
      </c>
    </row>
    <row r="3740" spans="1:25" x14ac:dyDescent="0.2">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t="str" cm="1">
        <f t="array" ref="V3740">_xlfn.IFS(Suoerstore_sales[[#This Row],[Discount]]&lt;=0.05,"0-5%",Suoerstore_sales[[#This Row],[Discount]]&lt;=0.1,"5-10%",Suoerstore_sales[[#This Row],[Discount]]&lt;=0.2,"10-20%",TRUE,"20%+")</f>
        <v>0-5%</v>
      </c>
      <c r="W3740">
        <f>YEAR(Suoerstore_sales[[#This Row],[Order Date]])</f>
        <v>2016</v>
      </c>
      <c r="X3740" t="str">
        <f>"Q"&amp;ROUNDUP(MONTH(Suoerstore_sales[[#This Row],[Order Date]])/3,0)</f>
        <v>Q4</v>
      </c>
      <c r="Y3740">
        <f>MONTH(Suoerstore_sales[[#This Row],[Order Date]])</f>
        <v>12</v>
      </c>
    </row>
    <row r="3741" spans="1:25" x14ac:dyDescent="0.2">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t="str" cm="1">
        <f t="array" ref="V3741">_xlfn.IFS(Suoerstore_sales[[#This Row],[Discount]]&lt;=0.05,"0-5%",Suoerstore_sales[[#This Row],[Discount]]&lt;=0.1,"5-10%",Suoerstore_sales[[#This Row],[Discount]]&lt;=0.2,"10-20%",TRUE,"20%+")</f>
        <v>0-5%</v>
      </c>
      <c r="W3741">
        <f>YEAR(Suoerstore_sales[[#This Row],[Order Date]])</f>
        <v>2016</v>
      </c>
      <c r="X3741" t="str">
        <f>"Q"&amp;ROUNDUP(MONTH(Suoerstore_sales[[#This Row],[Order Date]])/3,0)</f>
        <v>Q4</v>
      </c>
      <c r="Y3741">
        <f>MONTH(Suoerstore_sales[[#This Row],[Order Date]])</f>
        <v>12</v>
      </c>
    </row>
    <row r="3742" spans="1:25" x14ac:dyDescent="0.2">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t="str" cm="1">
        <f t="array" ref="V3742">_xlfn.IFS(Suoerstore_sales[[#This Row],[Discount]]&lt;=0.05,"0-5%",Suoerstore_sales[[#This Row],[Discount]]&lt;=0.1,"5-10%",Suoerstore_sales[[#This Row],[Discount]]&lt;=0.2,"10-20%",TRUE,"20%+")</f>
        <v>5-10%</v>
      </c>
      <c r="W3742">
        <f>YEAR(Suoerstore_sales[[#This Row],[Order Date]])</f>
        <v>2016</v>
      </c>
      <c r="X3742" t="str">
        <f>"Q"&amp;ROUNDUP(MONTH(Suoerstore_sales[[#This Row],[Order Date]])/3,0)</f>
        <v>Q4</v>
      </c>
      <c r="Y3742">
        <f>MONTH(Suoerstore_sales[[#This Row],[Order Date]])</f>
        <v>12</v>
      </c>
    </row>
    <row r="3743" spans="1:25" x14ac:dyDescent="0.2">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t="str" cm="1">
        <f t="array" ref="V3743">_xlfn.IFS(Suoerstore_sales[[#This Row],[Discount]]&lt;=0.05,"0-5%",Suoerstore_sales[[#This Row],[Discount]]&lt;=0.1,"5-10%",Suoerstore_sales[[#This Row],[Discount]]&lt;=0.2,"10-20%",TRUE,"20%+")</f>
        <v>0-5%</v>
      </c>
      <c r="W3743">
        <f>YEAR(Suoerstore_sales[[#This Row],[Order Date]])</f>
        <v>2016</v>
      </c>
      <c r="X3743" t="str">
        <f>"Q"&amp;ROUNDUP(MONTH(Suoerstore_sales[[#This Row],[Order Date]])/3,0)</f>
        <v>Q1</v>
      </c>
      <c r="Y3743">
        <f>MONTH(Suoerstore_sales[[#This Row],[Order Date]])</f>
        <v>1</v>
      </c>
    </row>
    <row r="3744" spans="1:25" x14ac:dyDescent="0.2">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t="str" cm="1">
        <f t="array" ref="V3744">_xlfn.IFS(Suoerstore_sales[[#This Row],[Discount]]&lt;=0.05,"0-5%",Suoerstore_sales[[#This Row],[Discount]]&lt;=0.1,"5-10%",Suoerstore_sales[[#This Row],[Discount]]&lt;=0.2,"10-20%",TRUE,"20%+")</f>
        <v>0-5%</v>
      </c>
      <c r="W3744">
        <f>YEAR(Suoerstore_sales[[#This Row],[Order Date]])</f>
        <v>2016</v>
      </c>
      <c r="X3744" t="str">
        <f>"Q"&amp;ROUNDUP(MONTH(Suoerstore_sales[[#This Row],[Order Date]])/3,0)</f>
        <v>Q1</v>
      </c>
      <c r="Y3744">
        <f>MONTH(Suoerstore_sales[[#This Row],[Order Date]])</f>
        <v>1</v>
      </c>
    </row>
    <row r="3745" spans="1:25" x14ac:dyDescent="0.2">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t="str" cm="1">
        <f t="array" ref="V3745">_xlfn.IFS(Suoerstore_sales[[#This Row],[Discount]]&lt;=0.05,"0-5%",Suoerstore_sales[[#This Row],[Discount]]&lt;=0.1,"5-10%",Suoerstore_sales[[#This Row],[Discount]]&lt;=0.2,"10-20%",TRUE,"20%+")</f>
        <v>10-20%</v>
      </c>
      <c r="W3745">
        <f>YEAR(Suoerstore_sales[[#This Row],[Order Date]])</f>
        <v>2016</v>
      </c>
      <c r="X3745" t="str">
        <f>"Q"&amp;ROUNDUP(MONTH(Suoerstore_sales[[#This Row],[Order Date]])/3,0)</f>
        <v>Q1</v>
      </c>
      <c r="Y3745">
        <f>MONTH(Suoerstore_sales[[#This Row],[Order Date]])</f>
        <v>1</v>
      </c>
    </row>
    <row r="3746" spans="1:25" x14ac:dyDescent="0.2">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t="str" cm="1">
        <f t="array" ref="V3746">_xlfn.IFS(Suoerstore_sales[[#This Row],[Discount]]&lt;=0.05,"0-5%",Suoerstore_sales[[#This Row],[Discount]]&lt;=0.1,"5-10%",Suoerstore_sales[[#This Row],[Discount]]&lt;=0.2,"10-20%",TRUE,"20%+")</f>
        <v>0-5%</v>
      </c>
      <c r="W3746">
        <f>YEAR(Suoerstore_sales[[#This Row],[Order Date]])</f>
        <v>2014</v>
      </c>
      <c r="X3746" t="str">
        <f>"Q"&amp;ROUNDUP(MONTH(Suoerstore_sales[[#This Row],[Order Date]])/3,0)</f>
        <v>Q4</v>
      </c>
      <c r="Y3746">
        <f>MONTH(Suoerstore_sales[[#This Row],[Order Date]])</f>
        <v>10</v>
      </c>
    </row>
    <row r="3747" spans="1:25" x14ac:dyDescent="0.2">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t="str" cm="1">
        <f t="array" ref="V3747">_xlfn.IFS(Suoerstore_sales[[#This Row],[Discount]]&lt;=0.05,"0-5%",Suoerstore_sales[[#This Row],[Discount]]&lt;=0.1,"5-10%",Suoerstore_sales[[#This Row],[Discount]]&lt;=0.2,"10-20%",TRUE,"20%+")</f>
        <v>0-5%</v>
      </c>
      <c r="W3747">
        <f>YEAR(Suoerstore_sales[[#This Row],[Order Date]])</f>
        <v>2016</v>
      </c>
      <c r="X3747" t="str">
        <f>"Q"&amp;ROUNDUP(MONTH(Suoerstore_sales[[#This Row],[Order Date]])/3,0)</f>
        <v>Q3</v>
      </c>
      <c r="Y3747">
        <f>MONTH(Suoerstore_sales[[#This Row],[Order Date]])</f>
        <v>9</v>
      </c>
    </row>
    <row r="3748" spans="1:25" x14ac:dyDescent="0.2">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t="str" cm="1">
        <f t="array" ref="V3748">_xlfn.IFS(Suoerstore_sales[[#This Row],[Discount]]&lt;=0.05,"0-5%",Suoerstore_sales[[#This Row],[Discount]]&lt;=0.1,"5-10%",Suoerstore_sales[[#This Row],[Discount]]&lt;=0.2,"10-20%",TRUE,"20%+")</f>
        <v>0-5%</v>
      </c>
      <c r="W3748">
        <f>YEAR(Suoerstore_sales[[#This Row],[Order Date]])</f>
        <v>2016</v>
      </c>
      <c r="X3748" t="str">
        <f>"Q"&amp;ROUNDUP(MONTH(Suoerstore_sales[[#This Row],[Order Date]])/3,0)</f>
        <v>Q3</v>
      </c>
      <c r="Y3748">
        <f>MONTH(Suoerstore_sales[[#This Row],[Order Date]])</f>
        <v>9</v>
      </c>
    </row>
    <row r="3749" spans="1:25" x14ac:dyDescent="0.2">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t="str" cm="1">
        <f t="array" ref="V3749">_xlfn.IFS(Suoerstore_sales[[#This Row],[Discount]]&lt;=0.05,"0-5%",Suoerstore_sales[[#This Row],[Discount]]&lt;=0.1,"5-10%",Suoerstore_sales[[#This Row],[Discount]]&lt;=0.2,"10-20%",TRUE,"20%+")</f>
        <v>0-5%</v>
      </c>
      <c r="W3749">
        <f>YEAR(Suoerstore_sales[[#This Row],[Order Date]])</f>
        <v>2017</v>
      </c>
      <c r="X3749" t="str">
        <f>"Q"&amp;ROUNDUP(MONTH(Suoerstore_sales[[#This Row],[Order Date]])/3,0)</f>
        <v>Q3</v>
      </c>
      <c r="Y3749">
        <f>MONTH(Suoerstore_sales[[#This Row],[Order Date]])</f>
        <v>8</v>
      </c>
    </row>
    <row r="3750" spans="1:25" x14ac:dyDescent="0.2">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t="str" cm="1">
        <f t="array" ref="V3750">_xlfn.IFS(Suoerstore_sales[[#This Row],[Discount]]&lt;=0.05,"0-5%",Suoerstore_sales[[#This Row],[Discount]]&lt;=0.1,"5-10%",Suoerstore_sales[[#This Row],[Discount]]&lt;=0.2,"10-20%",TRUE,"20%+")</f>
        <v>0-5%</v>
      </c>
      <c r="W3750">
        <f>YEAR(Suoerstore_sales[[#This Row],[Order Date]])</f>
        <v>2017</v>
      </c>
      <c r="X3750" t="str">
        <f>"Q"&amp;ROUNDUP(MONTH(Suoerstore_sales[[#This Row],[Order Date]])/3,0)</f>
        <v>Q3</v>
      </c>
      <c r="Y3750">
        <f>MONTH(Suoerstore_sales[[#This Row],[Order Date]])</f>
        <v>8</v>
      </c>
    </row>
    <row r="3751" spans="1:25" x14ac:dyDescent="0.2">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t="str" cm="1">
        <f t="array" ref="V3751">_xlfn.IFS(Suoerstore_sales[[#This Row],[Discount]]&lt;=0.05,"0-5%",Suoerstore_sales[[#This Row],[Discount]]&lt;=0.1,"5-10%",Suoerstore_sales[[#This Row],[Discount]]&lt;=0.2,"10-20%",TRUE,"20%+")</f>
        <v>10-20%</v>
      </c>
      <c r="W3751">
        <f>YEAR(Suoerstore_sales[[#This Row],[Order Date]])</f>
        <v>2017</v>
      </c>
      <c r="X3751" t="str">
        <f>"Q"&amp;ROUNDUP(MONTH(Suoerstore_sales[[#This Row],[Order Date]])/3,0)</f>
        <v>Q3</v>
      </c>
      <c r="Y3751">
        <f>MONTH(Suoerstore_sales[[#This Row],[Order Date]])</f>
        <v>8</v>
      </c>
    </row>
    <row r="3752" spans="1:25" x14ac:dyDescent="0.2">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t="str" cm="1">
        <f t="array" ref="V3752">_xlfn.IFS(Suoerstore_sales[[#This Row],[Discount]]&lt;=0.05,"0-5%",Suoerstore_sales[[#This Row],[Discount]]&lt;=0.1,"5-10%",Suoerstore_sales[[#This Row],[Discount]]&lt;=0.2,"10-20%",TRUE,"20%+")</f>
        <v>0-5%</v>
      </c>
      <c r="W3752">
        <f>YEAR(Suoerstore_sales[[#This Row],[Order Date]])</f>
        <v>2017</v>
      </c>
      <c r="X3752" t="str">
        <f>"Q"&amp;ROUNDUP(MONTH(Suoerstore_sales[[#This Row],[Order Date]])/3,0)</f>
        <v>Q3</v>
      </c>
      <c r="Y3752">
        <f>MONTH(Suoerstore_sales[[#This Row],[Order Date]])</f>
        <v>8</v>
      </c>
    </row>
    <row r="3753" spans="1:25" x14ac:dyDescent="0.2">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t="str" cm="1">
        <f t="array" ref="V3753">_xlfn.IFS(Suoerstore_sales[[#This Row],[Discount]]&lt;=0.05,"0-5%",Suoerstore_sales[[#This Row],[Discount]]&lt;=0.1,"5-10%",Suoerstore_sales[[#This Row],[Discount]]&lt;=0.2,"10-20%",TRUE,"20%+")</f>
        <v>10-20%</v>
      </c>
      <c r="W3753">
        <f>YEAR(Suoerstore_sales[[#This Row],[Order Date]])</f>
        <v>2017</v>
      </c>
      <c r="X3753" t="str">
        <f>"Q"&amp;ROUNDUP(MONTH(Suoerstore_sales[[#This Row],[Order Date]])/3,0)</f>
        <v>Q3</v>
      </c>
      <c r="Y3753">
        <f>MONTH(Suoerstore_sales[[#This Row],[Order Date]])</f>
        <v>8</v>
      </c>
    </row>
    <row r="3754" spans="1:25" x14ac:dyDescent="0.2">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t="str" cm="1">
        <f t="array" ref="V3754">_xlfn.IFS(Suoerstore_sales[[#This Row],[Discount]]&lt;=0.05,"0-5%",Suoerstore_sales[[#This Row],[Discount]]&lt;=0.1,"5-10%",Suoerstore_sales[[#This Row],[Discount]]&lt;=0.2,"10-20%",TRUE,"20%+")</f>
        <v>0-5%</v>
      </c>
      <c r="W3754">
        <f>YEAR(Suoerstore_sales[[#This Row],[Order Date]])</f>
        <v>2017</v>
      </c>
      <c r="X3754" t="str">
        <f>"Q"&amp;ROUNDUP(MONTH(Suoerstore_sales[[#This Row],[Order Date]])/3,0)</f>
        <v>Q3</v>
      </c>
      <c r="Y3754">
        <f>MONTH(Suoerstore_sales[[#This Row],[Order Date]])</f>
        <v>8</v>
      </c>
    </row>
    <row r="3755" spans="1:25" x14ac:dyDescent="0.2">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t="str" cm="1">
        <f t="array" ref="V3755">_xlfn.IFS(Suoerstore_sales[[#This Row],[Discount]]&lt;=0.05,"0-5%",Suoerstore_sales[[#This Row],[Discount]]&lt;=0.1,"5-10%",Suoerstore_sales[[#This Row],[Discount]]&lt;=0.2,"10-20%",TRUE,"20%+")</f>
        <v>10-20%</v>
      </c>
      <c r="W3755">
        <f>YEAR(Suoerstore_sales[[#This Row],[Order Date]])</f>
        <v>2017</v>
      </c>
      <c r="X3755" t="str">
        <f>"Q"&amp;ROUNDUP(MONTH(Suoerstore_sales[[#This Row],[Order Date]])/3,0)</f>
        <v>Q3</v>
      </c>
      <c r="Y3755">
        <f>MONTH(Suoerstore_sales[[#This Row],[Order Date]])</f>
        <v>8</v>
      </c>
    </row>
    <row r="3756" spans="1:25" x14ac:dyDescent="0.2">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t="str" cm="1">
        <f t="array" ref="V3756">_xlfn.IFS(Suoerstore_sales[[#This Row],[Discount]]&lt;=0.05,"0-5%",Suoerstore_sales[[#This Row],[Discount]]&lt;=0.1,"5-10%",Suoerstore_sales[[#This Row],[Discount]]&lt;=0.2,"10-20%",TRUE,"20%+")</f>
        <v>0-5%</v>
      </c>
      <c r="W3756">
        <f>YEAR(Suoerstore_sales[[#This Row],[Order Date]])</f>
        <v>2017</v>
      </c>
      <c r="X3756" t="str">
        <f>"Q"&amp;ROUNDUP(MONTH(Suoerstore_sales[[#This Row],[Order Date]])/3,0)</f>
        <v>Q3</v>
      </c>
      <c r="Y3756">
        <f>MONTH(Suoerstore_sales[[#This Row],[Order Date]])</f>
        <v>8</v>
      </c>
    </row>
    <row r="3757" spans="1:25" x14ac:dyDescent="0.2">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t="str" cm="1">
        <f t="array" ref="V3757">_xlfn.IFS(Suoerstore_sales[[#This Row],[Discount]]&lt;=0.05,"0-5%",Suoerstore_sales[[#This Row],[Discount]]&lt;=0.1,"5-10%",Suoerstore_sales[[#This Row],[Discount]]&lt;=0.2,"10-20%",TRUE,"20%+")</f>
        <v>10-20%</v>
      </c>
      <c r="W3757">
        <f>YEAR(Suoerstore_sales[[#This Row],[Order Date]])</f>
        <v>2016</v>
      </c>
      <c r="X3757" t="str">
        <f>"Q"&amp;ROUNDUP(MONTH(Suoerstore_sales[[#This Row],[Order Date]])/3,0)</f>
        <v>Q1</v>
      </c>
      <c r="Y3757">
        <f>MONTH(Suoerstore_sales[[#This Row],[Order Date]])</f>
        <v>3</v>
      </c>
    </row>
    <row r="3758" spans="1:25" x14ac:dyDescent="0.2">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t="str" cm="1">
        <f t="array" ref="V3758">_xlfn.IFS(Suoerstore_sales[[#This Row],[Discount]]&lt;=0.05,"0-5%",Suoerstore_sales[[#This Row],[Discount]]&lt;=0.1,"5-10%",Suoerstore_sales[[#This Row],[Discount]]&lt;=0.2,"10-20%",TRUE,"20%+")</f>
        <v>20%+</v>
      </c>
      <c r="W3758">
        <f>YEAR(Suoerstore_sales[[#This Row],[Order Date]])</f>
        <v>2016</v>
      </c>
      <c r="X3758" t="str">
        <f>"Q"&amp;ROUNDUP(MONTH(Suoerstore_sales[[#This Row],[Order Date]])/3,0)</f>
        <v>Q1</v>
      </c>
      <c r="Y3758">
        <f>MONTH(Suoerstore_sales[[#This Row],[Order Date]])</f>
        <v>3</v>
      </c>
    </row>
    <row r="3759" spans="1:25" x14ac:dyDescent="0.2">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t="str" cm="1">
        <f t="array" ref="V3759">_xlfn.IFS(Suoerstore_sales[[#This Row],[Discount]]&lt;=0.05,"0-5%",Suoerstore_sales[[#This Row],[Discount]]&lt;=0.1,"5-10%",Suoerstore_sales[[#This Row],[Discount]]&lt;=0.2,"10-20%",TRUE,"20%+")</f>
        <v>10-20%</v>
      </c>
      <c r="W3759">
        <f>YEAR(Suoerstore_sales[[#This Row],[Order Date]])</f>
        <v>2016</v>
      </c>
      <c r="X3759" t="str">
        <f>"Q"&amp;ROUNDUP(MONTH(Suoerstore_sales[[#This Row],[Order Date]])/3,0)</f>
        <v>Q1</v>
      </c>
      <c r="Y3759">
        <f>MONTH(Suoerstore_sales[[#This Row],[Order Date]])</f>
        <v>2</v>
      </c>
    </row>
    <row r="3760" spans="1:25" x14ac:dyDescent="0.2">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t="str" cm="1">
        <f t="array" ref="V3760">_xlfn.IFS(Suoerstore_sales[[#This Row],[Discount]]&lt;=0.05,"0-5%",Suoerstore_sales[[#This Row],[Discount]]&lt;=0.1,"5-10%",Suoerstore_sales[[#This Row],[Discount]]&lt;=0.2,"10-20%",TRUE,"20%+")</f>
        <v>0-5%</v>
      </c>
      <c r="W3760">
        <f>YEAR(Suoerstore_sales[[#This Row],[Order Date]])</f>
        <v>2015</v>
      </c>
      <c r="X3760" t="str">
        <f>"Q"&amp;ROUNDUP(MONTH(Suoerstore_sales[[#This Row],[Order Date]])/3,0)</f>
        <v>Q3</v>
      </c>
      <c r="Y3760">
        <f>MONTH(Suoerstore_sales[[#This Row],[Order Date]])</f>
        <v>9</v>
      </c>
    </row>
    <row r="3761" spans="1:25" x14ac:dyDescent="0.2">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t="str" cm="1">
        <f t="array" ref="V3761">_xlfn.IFS(Suoerstore_sales[[#This Row],[Discount]]&lt;=0.05,"0-5%",Suoerstore_sales[[#This Row],[Discount]]&lt;=0.1,"5-10%",Suoerstore_sales[[#This Row],[Discount]]&lt;=0.2,"10-20%",TRUE,"20%+")</f>
        <v>0-5%</v>
      </c>
      <c r="W3761">
        <f>YEAR(Suoerstore_sales[[#This Row],[Order Date]])</f>
        <v>2015</v>
      </c>
      <c r="X3761" t="str">
        <f>"Q"&amp;ROUNDUP(MONTH(Suoerstore_sales[[#This Row],[Order Date]])/3,0)</f>
        <v>Q3</v>
      </c>
      <c r="Y3761">
        <f>MONTH(Suoerstore_sales[[#This Row],[Order Date]])</f>
        <v>9</v>
      </c>
    </row>
    <row r="3762" spans="1:25" x14ac:dyDescent="0.2">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t="str" cm="1">
        <f t="array" ref="V3762">_xlfn.IFS(Suoerstore_sales[[#This Row],[Discount]]&lt;=0.05,"0-5%",Suoerstore_sales[[#This Row],[Discount]]&lt;=0.1,"5-10%",Suoerstore_sales[[#This Row],[Discount]]&lt;=0.2,"10-20%",TRUE,"20%+")</f>
        <v>0-5%</v>
      </c>
      <c r="W3762">
        <f>YEAR(Suoerstore_sales[[#This Row],[Order Date]])</f>
        <v>2015</v>
      </c>
      <c r="X3762" t="str">
        <f>"Q"&amp;ROUNDUP(MONTH(Suoerstore_sales[[#This Row],[Order Date]])/3,0)</f>
        <v>Q3</v>
      </c>
      <c r="Y3762">
        <f>MONTH(Suoerstore_sales[[#This Row],[Order Date]])</f>
        <v>9</v>
      </c>
    </row>
    <row r="3763" spans="1:25" x14ac:dyDescent="0.2">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t="str" cm="1">
        <f t="array" ref="V3763">_xlfn.IFS(Suoerstore_sales[[#This Row],[Discount]]&lt;=0.05,"0-5%",Suoerstore_sales[[#This Row],[Discount]]&lt;=0.1,"5-10%",Suoerstore_sales[[#This Row],[Discount]]&lt;=0.2,"10-20%",TRUE,"20%+")</f>
        <v>0-5%</v>
      </c>
      <c r="W3763">
        <f>YEAR(Suoerstore_sales[[#This Row],[Order Date]])</f>
        <v>2017</v>
      </c>
      <c r="X3763" t="str">
        <f>"Q"&amp;ROUNDUP(MONTH(Suoerstore_sales[[#This Row],[Order Date]])/3,0)</f>
        <v>Q2</v>
      </c>
      <c r="Y3763">
        <f>MONTH(Suoerstore_sales[[#This Row],[Order Date]])</f>
        <v>5</v>
      </c>
    </row>
    <row r="3764" spans="1:25" x14ac:dyDescent="0.2">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t="str" cm="1">
        <f t="array" ref="V3764">_xlfn.IFS(Suoerstore_sales[[#This Row],[Discount]]&lt;=0.05,"0-5%",Suoerstore_sales[[#This Row],[Discount]]&lt;=0.1,"5-10%",Suoerstore_sales[[#This Row],[Discount]]&lt;=0.2,"10-20%",TRUE,"20%+")</f>
        <v>0-5%</v>
      </c>
      <c r="W3764">
        <f>YEAR(Suoerstore_sales[[#This Row],[Order Date]])</f>
        <v>2016</v>
      </c>
      <c r="X3764" t="str">
        <f>"Q"&amp;ROUNDUP(MONTH(Suoerstore_sales[[#This Row],[Order Date]])/3,0)</f>
        <v>Q3</v>
      </c>
      <c r="Y3764">
        <f>MONTH(Suoerstore_sales[[#This Row],[Order Date]])</f>
        <v>8</v>
      </c>
    </row>
    <row r="3765" spans="1:25" x14ac:dyDescent="0.2">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t="str" cm="1">
        <f t="array" ref="V3765">_xlfn.IFS(Suoerstore_sales[[#This Row],[Discount]]&lt;=0.05,"0-5%",Suoerstore_sales[[#This Row],[Discount]]&lt;=0.1,"5-10%",Suoerstore_sales[[#This Row],[Discount]]&lt;=0.2,"10-20%",TRUE,"20%+")</f>
        <v>0-5%</v>
      </c>
      <c r="W3765">
        <f>YEAR(Suoerstore_sales[[#This Row],[Order Date]])</f>
        <v>2016</v>
      </c>
      <c r="X3765" t="str">
        <f>"Q"&amp;ROUNDUP(MONTH(Suoerstore_sales[[#This Row],[Order Date]])/3,0)</f>
        <v>Q3</v>
      </c>
      <c r="Y3765">
        <f>MONTH(Suoerstore_sales[[#This Row],[Order Date]])</f>
        <v>8</v>
      </c>
    </row>
    <row r="3766" spans="1:25" x14ac:dyDescent="0.2">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t="str" cm="1">
        <f t="array" ref="V3766">_xlfn.IFS(Suoerstore_sales[[#This Row],[Discount]]&lt;=0.05,"0-5%",Suoerstore_sales[[#This Row],[Discount]]&lt;=0.1,"5-10%",Suoerstore_sales[[#This Row],[Discount]]&lt;=0.2,"10-20%",TRUE,"20%+")</f>
        <v>20%+</v>
      </c>
      <c r="W3766">
        <f>YEAR(Suoerstore_sales[[#This Row],[Order Date]])</f>
        <v>2017</v>
      </c>
      <c r="X3766" t="str">
        <f>"Q"&amp;ROUNDUP(MONTH(Suoerstore_sales[[#This Row],[Order Date]])/3,0)</f>
        <v>Q1</v>
      </c>
      <c r="Y3766">
        <f>MONTH(Suoerstore_sales[[#This Row],[Order Date]])</f>
        <v>2</v>
      </c>
    </row>
    <row r="3767" spans="1:25" x14ac:dyDescent="0.2">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t="str" cm="1">
        <f t="array" ref="V3767">_xlfn.IFS(Suoerstore_sales[[#This Row],[Discount]]&lt;=0.05,"0-5%",Suoerstore_sales[[#This Row],[Discount]]&lt;=0.1,"5-10%",Suoerstore_sales[[#This Row],[Discount]]&lt;=0.2,"10-20%",TRUE,"20%+")</f>
        <v>20%+</v>
      </c>
      <c r="W3767">
        <f>YEAR(Suoerstore_sales[[#This Row],[Order Date]])</f>
        <v>2016</v>
      </c>
      <c r="X3767" t="str">
        <f>"Q"&amp;ROUNDUP(MONTH(Suoerstore_sales[[#This Row],[Order Date]])/3,0)</f>
        <v>Q1</v>
      </c>
      <c r="Y3767">
        <f>MONTH(Suoerstore_sales[[#This Row],[Order Date]])</f>
        <v>3</v>
      </c>
    </row>
    <row r="3768" spans="1:25" x14ac:dyDescent="0.2">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t="str" cm="1">
        <f t="array" ref="V3768">_xlfn.IFS(Suoerstore_sales[[#This Row],[Discount]]&lt;=0.05,"0-5%",Suoerstore_sales[[#This Row],[Discount]]&lt;=0.1,"5-10%",Suoerstore_sales[[#This Row],[Discount]]&lt;=0.2,"10-20%",TRUE,"20%+")</f>
        <v>10-20%</v>
      </c>
      <c r="W3768">
        <f>YEAR(Suoerstore_sales[[#This Row],[Order Date]])</f>
        <v>2016</v>
      </c>
      <c r="X3768" t="str">
        <f>"Q"&amp;ROUNDUP(MONTH(Suoerstore_sales[[#This Row],[Order Date]])/3,0)</f>
        <v>Q1</v>
      </c>
      <c r="Y3768">
        <f>MONTH(Suoerstore_sales[[#This Row],[Order Date]])</f>
        <v>3</v>
      </c>
    </row>
    <row r="3769" spans="1:25" x14ac:dyDescent="0.2">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t="str" cm="1">
        <f t="array" ref="V3769">_xlfn.IFS(Suoerstore_sales[[#This Row],[Discount]]&lt;=0.05,"0-5%",Suoerstore_sales[[#This Row],[Discount]]&lt;=0.1,"5-10%",Suoerstore_sales[[#This Row],[Discount]]&lt;=0.2,"10-20%",TRUE,"20%+")</f>
        <v>10-20%</v>
      </c>
      <c r="W3769">
        <f>YEAR(Suoerstore_sales[[#This Row],[Order Date]])</f>
        <v>2015</v>
      </c>
      <c r="X3769" t="str">
        <f>"Q"&amp;ROUNDUP(MONTH(Suoerstore_sales[[#This Row],[Order Date]])/3,0)</f>
        <v>Q4</v>
      </c>
      <c r="Y3769">
        <f>MONTH(Suoerstore_sales[[#This Row],[Order Date]])</f>
        <v>12</v>
      </c>
    </row>
    <row r="3770" spans="1:25" x14ac:dyDescent="0.2">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t="str" cm="1">
        <f t="array" ref="V3770">_xlfn.IFS(Suoerstore_sales[[#This Row],[Discount]]&lt;=0.05,"0-5%",Suoerstore_sales[[#This Row],[Discount]]&lt;=0.1,"5-10%",Suoerstore_sales[[#This Row],[Discount]]&lt;=0.2,"10-20%",TRUE,"20%+")</f>
        <v>10-20%</v>
      </c>
      <c r="W3770">
        <f>YEAR(Suoerstore_sales[[#This Row],[Order Date]])</f>
        <v>2014</v>
      </c>
      <c r="X3770" t="str">
        <f>"Q"&amp;ROUNDUP(MONTH(Suoerstore_sales[[#This Row],[Order Date]])/3,0)</f>
        <v>Q4</v>
      </c>
      <c r="Y3770">
        <f>MONTH(Suoerstore_sales[[#This Row],[Order Date]])</f>
        <v>12</v>
      </c>
    </row>
    <row r="3771" spans="1:25" x14ac:dyDescent="0.2">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t="str" cm="1">
        <f t="array" ref="V3771">_xlfn.IFS(Suoerstore_sales[[#This Row],[Discount]]&lt;=0.05,"0-5%",Suoerstore_sales[[#This Row],[Discount]]&lt;=0.1,"5-10%",Suoerstore_sales[[#This Row],[Discount]]&lt;=0.2,"10-20%",TRUE,"20%+")</f>
        <v>10-20%</v>
      </c>
      <c r="W3771">
        <f>YEAR(Suoerstore_sales[[#This Row],[Order Date]])</f>
        <v>2014</v>
      </c>
      <c r="X3771" t="str">
        <f>"Q"&amp;ROUNDUP(MONTH(Suoerstore_sales[[#This Row],[Order Date]])/3,0)</f>
        <v>Q4</v>
      </c>
      <c r="Y3771">
        <f>MONTH(Suoerstore_sales[[#This Row],[Order Date]])</f>
        <v>12</v>
      </c>
    </row>
    <row r="3772" spans="1:25" x14ac:dyDescent="0.2">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t="str" cm="1">
        <f t="array" ref="V3772">_xlfn.IFS(Suoerstore_sales[[#This Row],[Discount]]&lt;=0.05,"0-5%",Suoerstore_sales[[#This Row],[Discount]]&lt;=0.1,"5-10%",Suoerstore_sales[[#This Row],[Discount]]&lt;=0.2,"10-20%",TRUE,"20%+")</f>
        <v>10-20%</v>
      </c>
      <c r="W3772">
        <f>YEAR(Suoerstore_sales[[#This Row],[Order Date]])</f>
        <v>2016</v>
      </c>
      <c r="X3772" t="str">
        <f>"Q"&amp;ROUNDUP(MONTH(Suoerstore_sales[[#This Row],[Order Date]])/3,0)</f>
        <v>Q4</v>
      </c>
      <c r="Y3772">
        <f>MONTH(Suoerstore_sales[[#This Row],[Order Date]])</f>
        <v>12</v>
      </c>
    </row>
    <row r="3773" spans="1:25" x14ac:dyDescent="0.2">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t="str" cm="1">
        <f t="array" ref="V3773">_xlfn.IFS(Suoerstore_sales[[#This Row],[Discount]]&lt;=0.05,"0-5%",Suoerstore_sales[[#This Row],[Discount]]&lt;=0.1,"5-10%",Suoerstore_sales[[#This Row],[Discount]]&lt;=0.2,"10-20%",TRUE,"20%+")</f>
        <v>10-20%</v>
      </c>
      <c r="W3773">
        <f>YEAR(Suoerstore_sales[[#This Row],[Order Date]])</f>
        <v>2016</v>
      </c>
      <c r="X3773" t="str">
        <f>"Q"&amp;ROUNDUP(MONTH(Suoerstore_sales[[#This Row],[Order Date]])/3,0)</f>
        <v>Q2</v>
      </c>
      <c r="Y3773">
        <f>MONTH(Suoerstore_sales[[#This Row],[Order Date]])</f>
        <v>5</v>
      </c>
    </row>
    <row r="3774" spans="1:25" x14ac:dyDescent="0.2">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t="str" cm="1">
        <f t="array" ref="V3774">_xlfn.IFS(Suoerstore_sales[[#This Row],[Discount]]&lt;=0.05,"0-5%",Suoerstore_sales[[#This Row],[Discount]]&lt;=0.1,"5-10%",Suoerstore_sales[[#This Row],[Discount]]&lt;=0.2,"10-20%",TRUE,"20%+")</f>
        <v>0-5%</v>
      </c>
      <c r="W3774">
        <f>YEAR(Suoerstore_sales[[#This Row],[Order Date]])</f>
        <v>2014</v>
      </c>
      <c r="X3774" t="str">
        <f>"Q"&amp;ROUNDUP(MONTH(Suoerstore_sales[[#This Row],[Order Date]])/3,0)</f>
        <v>Q3</v>
      </c>
      <c r="Y3774">
        <f>MONTH(Suoerstore_sales[[#This Row],[Order Date]])</f>
        <v>8</v>
      </c>
    </row>
    <row r="3775" spans="1:25" x14ac:dyDescent="0.2">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t="str" cm="1">
        <f t="array" ref="V3775">_xlfn.IFS(Suoerstore_sales[[#This Row],[Discount]]&lt;=0.05,"0-5%",Suoerstore_sales[[#This Row],[Discount]]&lt;=0.1,"5-10%",Suoerstore_sales[[#This Row],[Discount]]&lt;=0.2,"10-20%",TRUE,"20%+")</f>
        <v>10-20%</v>
      </c>
      <c r="W3775">
        <f>YEAR(Suoerstore_sales[[#This Row],[Order Date]])</f>
        <v>2014</v>
      </c>
      <c r="X3775" t="str">
        <f>"Q"&amp;ROUNDUP(MONTH(Suoerstore_sales[[#This Row],[Order Date]])/3,0)</f>
        <v>Q2</v>
      </c>
      <c r="Y3775">
        <f>MONTH(Suoerstore_sales[[#This Row],[Order Date]])</f>
        <v>4</v>
      </c>
    </row>
    <row r="3776" spans="1:25" x14ac:dyDescent="0.2">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t="str" cm="1">
        <f t="array" ref="V3776">_xlfn.IFS(Suoerstore_sales[[#This Row],[Discount]]&lt;=0.05,"0-5%",Suoerstore_sales[[#This Row],[Discount]]&lt;=0.1,"5-10%",Suoerstore_sales[[#This Row],[Discount]]&lt;=0.2,"10-20%",TRUE,"20%+")</f>
        <v>10-20%</v>
      </c>
      <c r="W3776">
        <f>YEAR(Suoerstore_sales[[#This Row],[Order Date]])</f>
        <v>2014</v>
      </c>
      <c r="X3776" t="str">
        <f>"Q"&amp;ROUNDUP(MONTH(Suoerstore_sales[[#This Row],[Order Date]])/3,0)</f>
        <v>Q2</v>
      </c>
      <c r="Y3776">
        <f>MONTH(Suoerstore_sales[[#This Row],[Order Date]])</f>
        <v>4</v>
      </c>
    </row>
    <row r="3777" spans="1:25" x14ac:dyDescent="0.2">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t="str" cm="1">
        <f t="array" ref="V3777">_xlfn.IFS(Suoerstore_sales[[#This Row],[Discount]]&lt;=0.05,"0-5%",Suoerstore_sales[[#This Row],[Discount]]&lt;=0.1,"5-10%",Suoerstore_sales[[#This Row],[Discount]]&lt;=0.2,"10-20%",TRUE,"20%+")</f>
        <v>10-20%</v>
      </c>
      <c r="W3777">
        <f>YEAR(Suoerstore_sales[[#This Row],[Order Date]])</f>
        <v>2014</v>
      </c>
      <c r="X3777" t="str">
        <f>"Q"&amp;ROUNDUP(MONTH(Suoerstore_sales[[#This Row],[Order Date]])/3,0)</f>
        <v>Q2</v>
      </c>
      <c r="Y3777">
        <f>MONTH(Suoerstore_sales[[#This Row],[Order Date]])</f>
        <v>4</v>
      </c>
    </row>
    <row r="3778" spans="1:25" x14ac:dyDescent="0.2">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t="str" cm="1">
        <f t="array" ref="V3778">_xlfn.IFS(Suoerstore_sales[[#This Row],[Discount]]&lt;=0.05,"0-5%",Suoerstore_sales[[#This Row],[Discount]]&lt;=0.1,"5-10%",Suoerstore_sales[[#This Row],[Discount]]&lt;=0.2,"10-20%",TRUE,"20%+")</f>
        <v>10-20%</v>
      </c>
      <c r="W3778">
        <f>YEAR(Suoerstore_sales[[#This Row],[Order Date]])</f>
        <v>2014</v>
      </c>
      <c r="X3778" t="str">
        <f>"Q"&amp;ROUNDUP(MONTH(Suoerstore_sales[[#This Row],[Order Date]])/3,0)</f>
        <v>Q2</v>
      </c>
      <c r="Y3778">
        <f>MONTH(Suoerstore_sales[[#This Row],[Order Date]])</f>
        <v>4</v>
      </c>
    </row>
    <row r="3779" spans="1:25" x14ac:dyDescent="0.2">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t="str" cm="1">
        <f t="array" ref="V3779">_xlfn.IFS(Suoerstore_sales[[#This Row],[Discount]]&lt;=0.05,"0-5%",Suoerstore_sales[[#This Row],[Discount]]&lt;=0.1,"5-10%",Suoerstore_sales[[#This Row],[Discount]]&lt;=0.2,"10-20%",TRUE,"20%+")</f>
        <v>0-5%</v>
      </c>
      <c r="W3779">
        <f>YEAR(Suoerstore_sales[[#This Row],[Order Date]])</f>
        <v>2015</v>
      </c>
      <c r="X3779" t="str">
        <f>"Q"&amp;ROUNDUP(MONTH(Suoerstore_sales[[#This Row],[Order Date]])/3,0)</f>
        <v>Q2</v>
      </c>
      <c r="Y3779">
        <f>MONTH(Suoerstore_sales[[#This Row],[Order Date]])</f>
        <v>5</v>
      </c>
    </row>
    <row r="3780" spans="1:25" x14ac:dyDescent="0.2">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t="str" cm="1">
        <f t="array" ref="V3780">_xlfn.IFS(Suoerstore_sales[[#This Row],[Discount]]&lt;=0.05,"0-5%",Suoerstore_sales[[#This Row],[Discount]]&lt;=0.1,"5-10%",Suoerstore_sales[[#This Row],[Discount]]&lt;=0.2,"10-20%",TRUE,"20%+")</f>
        <v>10-20%</v>
      </c>
      <c r="W3780">
        <f>YEAR(Suoerstore_sales[[#This Row],[Order Date]])</f>
        <v>2017</v>
      </c>
      <c r="X3780" t="str">
        <f>"Q"&amp;ROUNDUP(MONTH(Suoerstore_sales[[#This Row],[Order Date]])/3,0)</f>
        <v>Q4</v>
      </c>
      <c r="Y3780">
        <f>MONTH(Suoerstore_sales[[#This Row],[Order Date]])</f>
        <v>11</v>
      </c>
    </row>
    <row r="3781" spans="1:25" x14ac:dyDescent="0.2">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t="str" cm="1">
        <f t="array" ref="V3781">_xlfn.IFS(Suoerstore_sales[[#This Row],[Discount]]&lt;=0.05,"0-5%",Suoerstore_sales[[#This Row],[Discount]]&lt;=0.1,"5-10%",Suoerstore_sales[[#This Row],[Discount]]&lt;=0.2,"10-20%",TRUE,"20%+")</f>
        <v>0-5%</v>
      </c>
      <c r="W3781">
        <f>YEAR(Suoerstore_sales[[#This Row],[Order Date]])</f>
        <v>2017</v>
      </c>
      <c r="X3781" t="str">
        <f>"Q"&amp;ROUNDUP(MONTH(Suoerstore_sales[[#This Row],[Order Date]])/3,0)</f>
        <v>Q1</v>
      </c>
      <c r="Y3781">
        <f>MONTH(Suoerstore_sales[[#This Row],[Order Date]])</f>
        <v>2</v>
      </c>
    </row>
    <row r="3782" spans="1:25" x14ac:dyDescent="0.2">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t="str" cm="1">
        <f t="array" ref="V3782">_xlfn.IFS(Suoerstore_sales[[#This Row],[Discount]]&lt;=0.05,"0-5%",Suoerstore_sales[[#This Row],[Discount]]&lt;=0.1,"5-10%",Suoerstore_sales[[#This Row],[Discount]]&lt;=0.2,"10-20%",TRUE,"20%+")</f>
        <v>0-5%</v>
      </c>
      <c r="W3782">
        <f>YEAR(Suoerstore_sales[[#This Row],[Order Date]])</f>
        <v>2014</v>
      </c>
      <c r="X3782" t="str">
        <f>"Q"&amp;ROUNDUP(MONTH(Suoerstore_sales[[#This Row],[Order Date]])/3,0)</f>
        <v>Q4</v>
      </c>
      <c r="Y3782">
        <f>MONTH(Suoerstore_sales[[#This Row],[Order Date]])</f>
        <v>11</v>
      </c>
    </row>
    <row r="3783" spans="1:25" x14ac:dyDescent="0.2">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t="str" cm="1">
        <f t="array" ref="V3783">_xlfn.IFS(Suoerstore_sales[[#This Row],[Discount]]&lt;=0.05,"0-5%",Suoerstore_sales[[#This Row],[Discount]]&lt;=0.1,"5-10%",Suoerstore_sales[[#This Row],[Discount]]&lt;=0.2,"10-20%",TRUE,"20%+")</f>
        <v>20%+</v>
      </c>
      <c r="W3783">
        <f>YEAR(Suoerstore_sales[[#This Row],[Order Date]])</f>
        <v>2015</v>
      </c>
      <c r="X3783" t="str">
        <f>"Q"&amp;ROUNDUP(MONTH(Suoerstore_sales[[#This Row],[Order Date]])/3,0)</f>
        <v>Q3</v>
      </c>
      <c r="Y3783">
        <f>MONTH(Suoerstore_sales[[#This Row],[Order Date]])</f>
        <v>7</v>
      </c>
    </row>
    <row r="3784" spans="1:25" x14ac:dyDescent="0.2">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t="str" cm="1">
        <f t="array" ref="V3784">_xlfn.IFS(Suoerstore_sales[[#This Row],[Discount]]&lt;=0.05,"0-5%",Suoerstore_sales[[#This Row],[Discount]]&lt;=0.1,"5-10%",Suoerstore_sales[[#This Row],[Discount]]&lt;=0.2,"10-20%",TRUE,"20%+")</f>
        <v>10-20%</v>
      </c>
      <c r="W3784">
        <f>YEAR(Suoerstore_sales[[#This Row],[Order Date]])</f>
        <v>2017</v>
      </c>
      <c r="X3784" t="str">
        <f>"Q"&amp;ROUNDUP(MONTH(Suoerstore_sales[[#This Row],[Order Date]])/3,0)</f>
        <v>Q4</v>
      </c>
      <c r="Y3784">
        <f>MONTH(Suoerstore_sales[[#This Row],[Order Date]])</f>
        <v>11</v>
      </c>
    </row>
    <row r="3785" spans="1:25" x14ac:dyDescent="0.2">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t="str" cm="1">
        <f t="array" ref="V3785">_xlfn.IFS(Suoerstore_sales[[#This Row],[Discount]]&lt;=0.05,"0-5%",Suoerstore_sales[[#This Row],[Discount]]&lt;=0.1,"5-10%",Suoerstore_sales[[#This Row],[Discount]]&lt;=0.2,"10-20%",TRUE,"20%+")</f>
        <v>10-20%</v>
      </c>
      <c r="W3785">
        <f>YEAR(Suoerstore_sales[[#This Row],[Order Date]])</f>
        <v>2017</v>
      </c>
      <c r="X3785" t="str">
        <f>"Q"&amp;ROUNDUP(MONTH(Suoerstore_sales[[#This Row],[Order Date]])/3,0)</f>
        <v>Q4</v>
      </c>
      <c r="Y3785">
        <f>MONTH(Suoerstore_sales[[#This Row],[Order Date]])</f>
        <v>11</v>
      </c>
    </row>
    <row r="3786" spans="1:25" x14ac:dyDescent="0.2">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t="str" cm="1">
        <f t="array" ref="V3786">_xlfn.IFS(Suoerstore_sales[[#This Row],[Discount]]&lt;=0.05,"0-5%",Suoerstore_sales[[#This Row],[Discount]]&lt;=0.1,"5-10%",Suoerstore_sales[[#This Row],[Discount]]&lt;=0.2,"10-20%",TRUE,"20%+")</f>
        <v>10-20%</v>
      </c>
      <c r="W3786">
        <f>YEAR(Suoerstore_sales[[#This Row],[Order Date]])</f>
        <v>2017</v>
      </c>
      <c r="X3786" t="str">
        <f>"Q"&amp;ROUNDUP(MONTH(Suoerstore_sales[[#This Row],[Order Date]])/3,0)</f>
        <v>Q3</v>
      </c>
      <c r="Y3786">
        <f>MONTH(Suoerstore_sales[[#This Row],[Order Date]])</f>
        <v>7</v>
      </c>
    </row>
    <row r="3787" spans="1:25" x14ac:dyDescent="0.2">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t="str" cm="1">
        <f t="array" ref="V3787">_xlfn.IFS(Suoerstore_sales[[#This Row],[Discount]]&lt;=0.05,"0-5%",Suoerstore_sales[[#This Row],[Discount]]&lt;=0.1,"5-10%",Suoerstore_sales[[#This Row],[Discount]]&lt;=0.2,"10-20%",TRUE,"20%+")</f>
        <v>20%+</v>
      </c>
      <c r="W3787">
        <f>YEAR(Suoerstore_sales[[#This Row],[Order Date]])</f>
        <v>2017</v>
      </c>
      <c r="X3787" t="str">
        <f>"Q"&amp;ROUNDUP(MONTH(Suoerstore_sales[[#This Row],[Order Date]])/3,0)</f>
        <v>Q4</v>
      </c>
      <c r="Y3787">
        <f>MONTH(Suoerstore_sales[[#This Row],[Order Date]])</f>
        <v>12</v>
      </c>
    </row>
    <row r="3788" spans="1:25" x14ac:dyDescent="0.2">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t="str" cm="1">
        <f t="array" ref="V3788">_xlfn.IFS(Suoerstore_sales[[#This Row],[Discount]]&lt;=0.05,"0-5%",Suoerstore_sales[[#This Row],[Discount]]&lt;=0.1,"5-10%",Suoerstore_sales[[#This Row],[Discount]]&lt;=0.2,"10-20%",TRUE,"20%+")</f>
        <v>0-5%</v>
      </c>
      <c r="W3788">
        <f>YEAR(Suoerstore_sales[[#This Row],[Order Date]])</f>
        <v>2016</v>
      </c>
      <c r="X3788" t="str">
        <f>"Q"&amp;ROUNDUP(MONTH(Suoerstore_sales[[#This Row],[Order Date]])/3,0)</f>
        <v>Q4</v>
      </c>
      <c r="Y3788">
        <f>MONTH(Suoerstore_sales[[#This Row],[Order Date]])</f>
        <v>10</v>
      </c>
    </row>
    <row r="3789" spans="1:25" x14ac:dyDescent="0.2">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t="str" cm="1">
        <f t="array" ref="V3789">_xlfn.IFS(Suoerstore_sales[[#This Row],[Discount]]&lt;=0.05,"0-5%",Suoerstore_sales[[#This Row],[Discount]]&lt;=0.1,"5-10%",Suoerstore_sales[[#This Row],[Discount]]&lt;=0.2,"10-20%",TRUE,"20%+")</f>
        <v>10-20%</v>
      </c>
      <c r="W3789">
        <f>YEAR(Suoerstore_sales[[#This Row],[Order Date]])</f>
        <v>2016</v>
      </c>
      <c r="X3789" t="str">
        <f>"Q"&amp;ROUNDUP(MONTH(Suoerstore_sales[[#This Row],[Order Date]])/3,0)</f>
        <v>Q3</v>
      </c>
      <c r="Y3789">
        <f>MONTH(Suoerstore_sales[[#This Row],[Order Date]])</f>
        <v>9</v>
      </c>
    </row>
    <row r="3790" spans="1:25" x14ac:dyDescent="0.2">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t="str" cm="1">
        <f t="array" ref="V3790">_xlfn.IFS(Suoerstore_sales[[#This Row],[Discount]]&lt;=0.05,"0-5%",Suoerstore_sales[[#This Row],[Discount]]&lt;=0.1,"5-10%",Suoerstore_sales[[#This Row],[Discount]]&lt;=0.2,"10-20%",TRUE,"20%+")</f>
        <v>10-20%</v>
      </c>
      <c r="W3790">
        <f>YEAR(Suoerstore_sales[[#This Row],[Order Date]])</f>
        <v>2016</v>
      </c>
      <c r="X3790" t="str">
        <f>"Q"&amp;ROUNDUP(MONTH(Suoerstore_sales[[#This Row],[Order Date]])/3,0)</f>
        <v>Q3</v>
      </c>
      <c r="Y3790">
        <f>MONTH(Suoerstore_sales[[#This Row],[Order Date]])</f>
        <v>9</v>
      </c>
    </row>
    <row r="3791" spans="1:25" x14ac:dyDescent="0.2">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t="str" cm="1">
        <f t="array" ref="V3791">_xlfn.IFS(Suoerstore_sales[[#This Row],[Discount]]&lt;=0.05,"0-5%",Suoerstore_sales[[#This Row],[Discount]]&lt;=0.1,"5-10%",Suoerstore_sales[[#This Row],[Discount]]&lt;=0.2,"10-20%",TRUE,"20%+")</f>
        <v>0-5%</v>
      </c>
      <c r="W3791">
        <f>YEAR(Suoerstore_sales[[#This Row],[Order Date]])</f>
        <v>2016</v>
      </c>
      <c r="X3791" t="str">
        <f>"Q"&amp;ROUNDUP(MONTH(Suoerstore_sales[[#This Row],[Order Date]])/3,0)</f>
        <v>Q2</v>
      </c>
      <c r="Y3791">
        <f>MONTH(Suoerstore_sales[[#This Row],[Order Date]])</f>
        <v>4</v>
      </c>
    </row>
    <row r="3792" spans="1:25" x14ac:dyDescent="0.2">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t="str" cm="1">
        <f t="array" ref="V3792">_xlfn.IFS(Suoerstore_sales[[#This Row],[Discount]]&lt;=0.05,"0-5%",Suoerstore_sales[[#This Row],[Discount]]&lt;=0.1,"5-10%",Suoerstore_sales[[#This Row],[Discount]]&lt;=0.2,"10-20%",TRUE,"20%+")</f>
        <v>10-20%</v>
      </c>
      <c r="W3792">
        <f>YEAR(Suoerstore_sales[[#This Row],[Order Date]])</f>
        <v>2014</v>
      </c>
      <c r="X3792" t="str">
        <f>"Q"&amp;ROUNDUP(MONTH(Suoerstore_sales[[#This Row],[Order Date]])/3,0)</f>
        <v>Q3</v>
      </c>
      <c r="Y3792">
        <f>MONTH(Suoerstore_sales[[#This Row],[Order Date]])</f>
        <v>7</v>
      </c>
    </row>
    <row r="3793" spans="1:25" x14ac:dyDescent="0.2">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t="str" cm="1">
        <f t="array" ref="V3793">_xlfn.IFS(Suoerstore_sales[[#This Row],[Discount]]&lt;=0.05,"0-5%",Suoerstore_sales[[#This Row],[Discount]]&lt;=0.1,"5-10%",Suoerstore_sales[[#This Row],[Discount]]&lt;=0.2,"10-20%",TRUE,"20%+")</f>
        <v>20%+</v>
      </c>
      <c r="W3793">
        <f>YEAR(Suoerstore_sales[[#This Row],[Order Date]])</f>
        <v>2015</v>
      </c>
      <c r="X3793" t="str">
        <f>"Q"&amp;ROUNDUP(MONTH(Suoerstore_sales[[#This Row],[Order Date]])/3,0)</f>
        <v>Q1</v>
      </c>
      <c r="Y3793">
        <f>MONTH(Suoerstore_sales[[#This Row],[Order Date]])</f>
        <v>2</v>
      </c>
    </row>
    <row r="3794" spans="1:25" x14ac:dyDescent="0.2">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t="str" cm="1">
        <f t="array" ref="V3794">_xlfn.IFS(Suoerstore_sales[[#This Row],[Discount]]&lt;=0.05,"0-5%",Suoerstore_sales[[#This Row],[Discount]]&lt;=0.1,"5-10%",Suoerstore_sales[[#This Row],[Discount]]&lt;=0.2,"10-20%",TRUE,"20%+")</f>
        <v>10-20%</v>
      </c>
      <c r="W3794">
        <f>YEAR(Suoerstore_sales[[#This Row],[Order Date]])</f>
        <v>2015</v>
      </c>
      <c r="X3794" t="str">
        <f>"Q"&amp;ROUNDUP(MONTH(Suoerstore_sales[[#This Row],[Order Date]])/3,0)</f>
        <v>Q1</v>
      </c>
      <c r="Y3794">
        <f>MONTH(Suoerstore_sales[[#This Row],[Order Date]])</f>
        <v>2</v>
      </c>
    </row>
    <row r="3795" spans="1:25" x14ac:dyDescent="0.2">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t="str" cm="1">
        <f t="array" ref="V3795">_xlfn.IFS(Suoerstore_sales[[#This Row],[Discount]]&lt;=0.05,"0-5%",Suoerstore_sales[[#This Row],[Discount]]&lt;=0.1,"5-10%",Suoerstore_sales[[#This Row],[Discount]]&lt;=0.2,"10-20%",TRUE,"20%+")</f>
        <v>0-5%</v>
      </c>
      <c r="W3795">
        <f>YEAR(Suoerstore_sales[[#This Row],[Order Date]])</f>
        <v>2015</v>
      </c>
      <c r="X3795" t="str">
        <f>"Q"&amp;ROUNDUP(MONTH(Suoerstore_sales[[#This Row],[Order Date]])/3,0)</f>
        <v>Q4</v>
      </c>
      <c r="Y3795">
        <f>MONTH(Suoerstore_sales[[#This Row],[Order Date]])</f>
        <v>11</v>
      </c>
    </row>
    <row r="3796" spans="1:25" x14ac:dyDescent="0.2">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t="str" cm="1">
        <f t="array" ref="V3796">_xlfn.IFS(Suoerstore_sales[[#This Row],[Discount]]&lt;=0.05,"0-5%",Suoerstore_sales[[#This Row],[Discount]]&lt;=0.1,"5-10%",Suoerstore_sales[[#This Row],[Discount]]&lt;=0.2,"10-20%",TRUE,"20%+")</f>
        <v>0-5%</v>
      </c>
      <c r="W3796">
        <f>YEAR(Suoerstore_sales[[#This Row],[Order Date]])</f>
        <v>2014</v>
      </c>
      <c r="X3796" t="str">
        <f>"Q"&amp;ROUNDUP(MONTH(Suoerstore_sales[[#This Row],[Order Date]])/3,0)</f>
        <v>Q1</v>
      </c>
      <c r="Y3796">
        <f>MONTH(Suoerstore_sales[[#This Row],[Order Date]])</f>
        <v>1</v>
      </c>
    </row>
    <row r="3797" spans="1:25" x14ac:dyDescent="0.2">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t="str" cm="1">
        <f t="array" ref="V3797">_xlfn.IFS(Suoerstore_sales[[#This Row],[Discount]]&lt;=0.05,"0-5%",Suoerstore_sales[[#This Row],[Discount]]&lt;=0.1,"5-10%",Suoerstore_sales[[#This Row],[Discount]]&lt;=0.2,"10-20%",TRUE,"20%+")</f>
        <v>10-20%</v>
      </c>
      <c r="W3797">
        <f>YEAR(Suoerstore_sales[[#This Row],[Order Date]])</f>
        <v>2014</v>
      </c>
      <c r="X3797" t="str">
        <f>"Q"&amp;ROUNDUP(MONTH(Suoerstore_sales[[#This Row],[Order Date]])/3,0)</f>
        <v>Q1</v>
      </c>
      <c r="Y3797">
        <f>MONTH(Suoerstore_sales[[#This Row],[Order Date]])</f>
        <v>1</v>
      </c>
    </row>
    <row r="3798" spans="1:25" x14ac:dyDescent="0.2">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t="str" cm="1">
        <f t="array" ref="V3798">_xlfn.IFS(Suoerstore_sales[[#This Row],[Discount]]&lt;=0.05,"0-5%",Suoerstore_sales[[#This Row],[Discount]]&lt;=0.1,"5-10%",Suoerstore_sales[[#This Row],[Discount]]&lt;=0.2,"10-20%",TRUE,"20%+")</f>
        <v>0-5%</v>
      </c>
      <c r="W3798">
        <f>YEAR(Suoerstore_sales[[#This Row],[Order Date]])</f>
        <v>2014</v>
      </c>
      <c r="X3798" t="str">
        <f>"Q"&amp;ROUNDUP(MONTH(Suoerstore_sales[[#This Row],[Order Date]])/3,0)</f>
        <v>Q1</v>
      </c>
      <c r="Y3798">
        <f>MONTH(Suoerstore_sales[[#This Row],[Order Date]])</f>
        <v>1</v>
      </c>
    </row>
    <row r="3799" spans="1:25" x14ac:dyDescent="0.2">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t="str" cm="1">
        <f t="array" ref="V3799">_xlfn.IFS(Suoerstore_sales[[#This Row],[Discount]]&lt;=0.05,"0-5%",Suoerstore_sales[[#This Row],[Discount]]&lt;=0.1,"5-10%",Suoerstore_sales[[#This Row],[Discount]]&lt;=0.2,"10-20%",TRUE,"20%+")</f>
        <v>10-20%</v>
      </c>
      <c r="W3799">
        <f>YEAR(Suoerstore_sales[[#This Row],[Order Date]])</f>
        <v>2017</v>
      </c>
      <c r="X3799" t="str">
        <f>"Q"&amp;ROUNDUP(MONTH(Suoerstore_sales[[#This Row],[Order Date]])/3,0)</f>
        <v>Q3</v>
      </c>
      <c r="Y3799">
        <f>MONTH(Suoerstore_sales[[#This Row],[Order Date]])</f>
        <v>9</v>
      </c>
    </row>
    <row r="3800" spans="1:25" x14ac:dyDescent="0.2">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t="str" cm="1">
        <f t="array" ref="V3800">_xlfn.IFS(Suoerstore_sales[[#This Row],[Discount]]&lt;=0.05,"0-5%",Suoerstore_sales[[#This Row],[Discount]]&lt;=0.1,"5-10%",Suoerstore_sales[[#This Row],[Discount]]&lt;=0.2,"10-20%",TRUE,"20%+")</f>
        <v>20%+</v>
      </c>
      <c r="W3800">
        <f>YEAR(Suoerstore_sales[[#This Row],[Order Date]])</f>
        <v>2017</v>
      </c>
      <c r="X3800" t="str">
        <f>"Q"&amp;ROUNDUP(MONTH(Suoerstore_sales[[#This Row],[Order Date]])/3,0)</f>
        <v>Q4</v>
      </c>
      <c r="Y3800">
        <f>MONTH(Suoerstore_sales[[#This Row],[Order Date]])</f>
        <v>11</v>
      </c>
    </row>
    <row r="3801" spans="1:25" x14ac:dyDescent="0.2">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t="str" cm="1">
        <f t="array" ref="V3801">_xlfn.IFS(Suoerstore_sales[[#This Row],[Discount]]&lt;=0.05,"0-5%",Suoerstore_sales[[#This Row],[Discount]]&lt;=0.1,"5-10%",Suoerstore_sales[[#This Row],[Discount]]&lt;=0.2,"10-20%",TRUE,"20%+")</f>
        <v>10-20%</v>
      </c>
      <c r="W3801">
        <f>YEAR(Suoerstore_sales[[#This Row],[Order Date]])</f>
        <v>2017</v>
      </c>
      <c r="X3801" t="str">
        <f>"Q"&amp;ROUNDUP(MONTH(Suoerstore_sales[[#This Row],[Order Date]])/3,0)</f>
        <v>Q4</v>
      </c>
      <c r="Y3801">
        <f>MONTH(Suoerstore_sales[[#This Row],[Order Date]])</f>
        <v>11</v>
      </c>
    </row>
    <row r="3802" spans="1:25" x14ac:dyDescent="0.2">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t="str" cm="1">
        <f t="array" ref="V3802">_xlfn.IFS(Suoerstore_sales[[#This Row],[Discount]]&lt;=0.05,"0-5%",Suoerstore_sales[[#This Row],[Discount]]&lt;=0.1,"5-10%",Suoerstore_sales[[#This Row],[Discount]]&lt;=0.2,"10-20%",TRUE,"20%+")</f>
        <v>10-20%</v>
      </c>
      <c r="W3802">
        <f>YEAR(Suoerstore_sales[[#This Row],[Order Date]])</f>
        <v>2016</v>
      </c>
      <c r="X3802" t="str">
        <f>"Q"&amp;ROUNDUP(MONTH(Suoerstore_sales[[#This Row],[Order Date]])/3,0)</f>
        <v>Q4</v>
      </c>
      <c r="Y3802">
        <f>MONTH(Suoerstore_sales[[#This Row],[Order Date]])</f>
        <v>10</v>
      </c>
    </row>
    <row r="3803" spans="1:25" x14ac:dyDescent="0.2">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t="str" cm="1">
        <f t="array" ref="V3803">_xlfn.IFS(Suoerstore_sales[[#This Row],[Discount]]&lt;=0.05,"0-5%",Suoerstore_sales[[#This Row],[Discount]]&lt;=0.1,"5-10%",Suoerstore_sales[[#This Row],[Discount]]&lt;=0.2,"10-20%",TRUE,"20%+")</f>
        <v>10-20%</v>
      </c>
      <c r="W3803">
        <f>YEAR(Suoerstore_sales[[#This Row],[Order Date]])</f>
        <v>2016</v>
      </c>
      <c r="X3803" t="str">
        <f>"Q"&amp;ROUNDUP(MONTH(Suoerstore_sales[[#This Row],[Order Date]])/3,0)</f>
        <v>Q4</v>
      </c>
      <c r="Y3803">
        <f>MONTH(Suoerstore_sales[[#This Row],[Order Date]])</f>
        <v>10</v>
      </c>
    </row>
    <row r="3804" spans="1:25" x14ac:dyDescent="0.2">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t="str" cm="1">
        <f t="array" ref="V3804">_xlfn.IFS(Suoerstore_sales[[#This Row],[Discount]]&lt;=0.05,"0-5%",Suoerstore_sales[[#This Row],[Discount]]&lt;=0.1,"5-10%",Suoerstore_sales[[#This Row],[Discount]]&lt;=0.2,"10-20%",TRUE,"20%+")</f>
        <v>10-20%</v>
      </c>
      <c r="W3804">
        <f>YEAR(Suoerstore_sales[[#This Row],[Order Date]])</f>
        <v>2016</v>
      </c>
      <c r="X3804" t="str">
        <f>"Q"&amp;ROUNDUP(MONTH(Suoerstore_sales[[#This Row],[Order Date]])/3,0)</f>
        <v>Q4</v>
      </c>
      <c r="Y3804">
        <f>MONTH(Suoerstore_sales[[#This Row],[Order Date]])</f>
        <v>10</v>
      </c>
    </row>
    <row r="3805" spans="1:25" x14ac:dyDescent="0.2">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t="str" cm="1">
        <f t="array" ref="V3805">_xlfn.IFS(Suoerstore_sales[[#This Row],[Discount]]&lt;=0.05,"0-5%",Suoerstore_sales[[#This Row],[Discount]]&lt;=0.1,"5-10%",Suoerstore_sales[[#This Row],[Discount]]&lt;=0.2,"10-20%",TRUE,"20%+")</f>
        <v>10-20%</v>
      </c>
      <c r="W3805">
        <f>YEAR(Suoerstore_sales[[#This Row],[Order Date]])</f>
        <v>2016</v>
      </c>
      <c r="X3805" t="str">
        <f>"Q"&amp;ROUNDUP(MONTH(Suoerstore_sales[[#This Row],[Order Date]])/3,0)</f>
        <v>Q4</v>
      </c>
      <c r="Y3805">
        <f>MONTH(Suoerstore_sales[[#This Row],[Order Date]])</f>
        <v>10</v>
      </c>
    </row>
    <row r="3806" spans="1:25" x14ac:dyDescent="0.2">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t="str" cm="1">
        <f t="array" ref="V3806">_xlfn.IFS(Suoerstore_sales[[#This Row],[Discount]]&lt;=0.05,"0-5%",Suoerstore_sales[[#This Row],[Discount]]&lt;=0.1,"5-10%",Suoerstore_sales[[#This Row],[Discount]]&lt;=0.2,"10-20%",TRUE,"20%+")</f>
        <v>10-20%</v>
      </c>
      <c r="W3806">
        <f>YEAR(Suoerstore_sales[[#This Row],[Order Date]])</f>
        <v>2016</v>
      </c>
      <c r="X3806" t="str">
        <f>"Q"&amp;ROUNDUP(MONTH(Suoerstore_sales[[#This Row],[Order Date]])/3,0)</f>
        <v>Q4</v>
      </c>
      <c r="Y3806">
        <f>MONTH(Suoerstore_sales[[#This Row],[Order Date]])</f>
        <v>10</v>
      </c>
    </row>
    <row r="3807" spans="1:25" x14ac:dyDescent="0.2">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t="str" cm="1">
        <f t="array" ref="V3807">_xlfn.IFS(Suoerstore_sales[[#This Row],[Discount]]&lt;=0.05,"0-5%",Suoerstore_sales[[#This Row],[Discount]]&lt;=0.1,"5-10%",Suoerstore_sales[[#This Row],[Discount]]&lt;=0.2,"10-20%",TRUE,"20%+")</f>
        <v>10-20%</v>
      </c>
      <c r="W3807">
        <f>YEAR(Suoerstore_sales[[#This Row],[Order Date]])</f>
        <v>2016</v>
      </c>
      <c r="X3807" t="str">
        <f>"Q"&amp;ROUNDUP(MONTH(Suoerstore_sales[[#This Row],[Order Date]])/3,0)</f>
        <v>Q4</v>
      </c>
      <c r="Y3807">
        <f>MONTH(Suoerstore_sales[[#This Row],[Order Date]])</f>
        <v>10</v>
      </c>
    </row>
    <row r="3808" spans="1:25" x14ac:dyDescent="0.2">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t="str" cm="1">
        <f t="array" ref="V3808">_xlfn.IFS(Suoerstore_sales[[#This Row],[Discount]]&lt;=0.05,"0-5%",Suoerstore_sales[[#This Row],[Discount]]&lt;=0.1,"5-10%",Suoerstore_sales[[#This Row],[Discount]]&lt;=0.2,"10-20%",TRUE,"20%+")</f>
        <v>10-20%</v>
      </c>
      <c r="W3808">
        <f>YEAR(Suoerstore_sales[[#This Row],[Order Date]])</f>
        <v>2015</v>
      </c>
      <c r="X3808" t="str">
        <f>"Q"&amp;ROUNDUP(MONTH(Suoerstore_sales[[#This Row],[Order Date]])/3,0)</f>
        <v>Q4</v>
      </c>
      <c r="Y3808">
        <f>MONTH(Suoerstore_sales[[#This Row],[Order Date]])</f>
        <v>11</v>
      </c>
    </row>
    <row r="3809" spans="1:25" x14ac:dyDescent="0.2">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t="str" cm="1">
        <f t="array" ref="V3809">_xlfn.IFS(Suoerstore_sales[[#This Row],[Discount]]&lt;=0.05,"0-5%",Suoerstore_sales[[#This Row],[Discount]]&lt;=0.1,"5-10%",Suoerstore_sales[[#This Row],[Discount]]&lt;=0.2,"10-20%",TRUE,"20%+")</f>
        <v>20%+</v>
      </c>
      <c r="W3809">
        <f>YEAR(Suoerstore_sales[[#This Row],[Order Date]])</f>
        <v>2015</v>
      </c>
      <c r="X3809" t="str">
        <f>"Q"&amp;ROUNDUP(MONTH(Suoerstore_sales[[#This Row],[Order Date]])/3,0)</f>
        <v>Q4</v>
      </c>
      <c r="Y3809">
        <f>MONTH(Suoerstore_sales[[#This Row],[Order Date]])</f>
        <v>11</v>
      </c>
    </row>
    <row r="3810" spans="1:25" x14ac:dyDescent="0.2">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t="str" cm="1">
        <f t="array" ref="V3810">_xlfn.IFS(Suoerstore_sales[[#This Row],[Discount]]&lt;=0.05,"0-5%",Suoerstore_sales[[#This Row],[Discount]]&lt;=0.1,"5-10%",Suoerstore_sales[[#This Row],[Discount]]&lt;=0.2,"10-20%",TRUE,"20%+")</f>
        <v>20%+</v>
      </c>
      <c r="W3810">
        <f>YEAR(Suoerstore_sales[[#This Row],[Order Date]])</f>
        <v>2015</v>
      </c>
      <c r="X3810" t="str">
        <f>"Q"&amp;ROUNDUP(MONTH(Suoerstore_sales[[#This Row],[Order Date]])/3,0)</f>
        <v>Q4</v>
      </c>
      <c r="Y3810">
        <f>MONTH(Suoerstore_sales[[#This Row],[Order Date]])</f>
        <v>11</v>
      </c>
    </row>
    <row r="3811" spans="1:25" x14ac:dyDescent="0.2">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t="str" cm="1">
        <f t="array" ref="V3811">_xlfn.IFS(Suoerstore_sales[[#This Row],[Discount]]&lt;=0.05,"0-5%",Suoerstore_sales[[#This Row],[Discount]]&lt;=0.1,"5-10%",Suoerstore_sales[[#This Row],[Discount]]&lt;=0.2,"10-20%",TRUE,"20%+")</f>
        <v>10-20%</v>
      </c>
      <c r="W3811">
        <f>YEAR(Suoerstore_sales[[#This Row],[Order Date]])</f>
        <v>2015</v>
      </c>
      <c r="X3811" t="str">
        <f>"Q"&amp;ROUNDUP(MONTH(Suoerstore_sales[[#This Row],[Order Date]])/3,0)</f>
        <v>Q4</v>
      </c>
      <c r="Y3811">
        <f>MONTH(Suoerstore_sales[[#This Row],[Order Date]])</f>
        <v>11</v>
      </c>
    </row>
    <row r="3812" spans="1:25" x14ac:dyDescent="0.2">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t="str" cm="1">
        <f t="array" ref="V3812">_xlfn.IFS(Suoerstore_sales[[#This Row],[Discount]]&lt;=0.05,"0-5%",Suoerstore_sales[[#This Row],[Discount]]&lt;=0.1,"5-10%",Suoerstore_sales[[#This Row],[Discount]]&lt;=0.2,"10-20%",TRUE,"20%+")</f>
        <v>10-20%</v>
      </c>
      <c r="W3812">
        <f>YEAR(Suoerstore_sales[[#This Row],[Order Date]])</f>
        <v>2015</v>
      </c>
      <c r="X3812" t="str">
        <f>"Q"&amp;ROUNDUP(MONTH(Suoerstore_sales[[#This Row],[Order Date]])/3,0)</f>
        <v>Q4</v>
      </c>
      <c r="Y3812">
        <f>MONTH(Suoerstore_sales[[#This Row],[Order Date]])</f>
        <v>11</v>
      </c>
    </row>
    <row r="3813" spans="1:25" x14ac:dyDescent="0.2">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t="str" cm="1">
        <f t="array" ref="V3813">_xlfn.IFS(Suoerstore_sales[[#This Row],[Discount]]&lt;=0.05,"0-5%",Suoerstore_sales[[#This Row],[Discount]]&lt;=0.1,"5-10%",Suoerstore_sales[[#This Row],[Discount]]&lt;=0.2,"10-20%",TRUE,"20%+")</f>
        <v>10-20%</v>
      </c>
      <c r="W3813">
        <f>YEAR(Suoerstore_sales[[#This Row],[Order Date]])</f>
        <v>2015</v>
      </c>
      <c r="X3813" t="str">
        <f>"Q"&amp;ROUNDUP(MONTH(Suoerstore_sales[[#This Row],[Order Date]])/3,0)</f>
        <v>Q4</v>
      </c>
      <c r="Y3813">
        <f>MONTH(Suoerstore_sales[[#This Row],[Order Date]])</f>
        <v>11</v>
      </c>
    </row>
    <row r="3814" spans="1:25" x14ac:dyDescent="0.2">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t="str" cm="1">
        <f t="array" ref="V3814">_xlfn.IFS(Suoerstore_sales[[#This Row],[Discount]]&lt;=0.05,"0-5%",Suoerstore_sales[[#This Row],[Discount]]&lt;=0.1,"5-10%",Suoerstore_sales[[#This Row],[Discount]]&lt;=0.2,"10-20%",TRUE,"20%+")</f>
        <v>0-5%</v>
      </c>
      <c r="W3814">
        <f>YEAR(Suoerstore_sales[[#This Row],[Order Date]])</f>
        <v>2017</v>
      </c>
      <c r="X3814" t="str">
        <f>"Q"&amp;ROUNDUP(MONTH(Suoerstore_sales[[#This Row],[Order Date]])/3,0)</f>
        <v>Q1</v>
      </c>
      <c r="Y3814">
        <f>MONTH(Suoerstore_sales[[#This Row],[Order Date]])</f>
        <v>3</v>
      </c>
    </row>
    <row r="3815" spans="1:25" x14ac:dyDescent="0.2">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t="str" cm="1">
        <f t="array" ref="V3815">_xlfn.IFS(Suoerstore_sales[[#This Row],[Discount]]&lt;=0.05,"0-5%",Suoerstore_sales[[#This Row],[Discount]]&lt;=0.1,"5-10%",Suoerstore_sales[[#This Row],[Discount]]&lt;=0.2,"10-20%",TRUE,"20%+")</f>
        <v>10-20%</v>
      </c>
      <c r="W3815">
        <f>YEAR(Suoerstore_sales[[#This Row],[Order Date]])</f>
        <v>2015</v>
      </c>
      <c r="X3815" t="str">
        <f>"Q"&amp;ROUNDUP(MONTH(Suoerstore_sales[[#This Row],[Order Date]])/3,0)</f>
        <v>Q4</v>
      </c>
      <c r="Y3815">
        <f>MONTH(Suoerstore_sales[[#This Row],[Order Date]])</f>
        <v>11</v>
      </c>
    </row>
    <row r="3816" spans="1:25" x14ac:dyDescent="0.2">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t="str" cm="1">
        <f t="array" ref="V3816">_xlfn.IFS(Suoerstore_sales[[#This Row],[Discount]]&lt;=0.05,"0-5%",Suoerstore_sales[[#This Row],[Discount]]&lt;=0.1,"5-10%",Suoerstore_sales[[#This Row],[Discount]]&lt;=0.2,"10-20%",TRUE,"20%+")</f>
        <v>10-20%</v>
      </c>
      <c r="W3816">
        <f>YEAR(Suoerstore_sales[[#This Row],[Order Date]])</f>
        <v>2016</v>
      </c>
      <c r="X3816" t="str">
        <f>"Q"&amp;ROUNDUP(MONTH(Suoerstore_sales[[#This Row],[Order Date]])/3,0)</f>
        <v>Q3</v>
      </c>
      <c r="Y3816">
        <f>MONTH(Suoerstore_sales[[#This Row],[Order Date]])</f>
        <v>7</v>
      </c>
    </row>
    <row r="3817" spans="1:25" x14ac:dyDescent="0.2">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t="str" cm="1">
        <f t="array" ref="V3817">_xlfn.IFS(Suoerstore_sales[[#This Row],[Discount]]&lt;=0.05,"0-5%",Suoerstore_sales[[#This Row],[Discount]]&lt;=0.1,"5-10%",Suoerstore_sales[[#This Row],[Discount]]&lt;=0.2,"10-20%",TRUE,"20%+")</f>
        <v>10-20%</v>
      </c>
      <c r="W3817">
        <f>YEAR(Suoerstore_sales[[#This Row],[Order Date]])</f>
        <v>2016</v>
      </c>
      <c r="X3817" t="str">
        <f>"Q"&amp;ROUNDUP(MONTH(Suoerstore_sales[[#This Row],[Order Date]])/3,0)</f>
        <v>Q3</v>
      </c>
      <c r="Y3817">
        <f>MONTH(Suoerstore_sales[[#This Row],[Order Date]])</f>
        <v>7</v>
      </c>
    </row>
    <row r="3818" spans="1:25" x14ac:dyDescent="0.2">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t="str" cm="1">
        <f t="array" ref="V3818">_xlfn.IFS(Suoerstore_sales[[#This Row],[Discount]]&lt;=0.05,"0-5%",Suoerstore_sales[[#This Row],[Discount]]&lt;=0.1,"5-10%",Suoerstore_sales[[#This Row],[Discount]]&lt;=0.2,"10-20%",TRUE,"20%+")</f>
        <v>0-5%</v>
      </c>
      <c r="W3818">
        <f>YEAR(Suoerstore_sales[[#This Row],[Order Date]])</f>
        <v>2015</v>
      </c>
      <c r="X3818" t="str">
        <f>"Q"&amp;ROUNDUP(MONTH(Suoerstore_sales[[#This Row],[Order Date]])/3,0)</f>
        <v>Q3</v>
      </c>
      <c r="Y3818">
        <f>MONTH(Suoerstore_sales[[#This Row],[Order Date]])</f>
        <v>9</v>
      </c>
    </row>
    <row r="3819" spans="1:25" x14ac:dyDescent="0.2">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t="str" cm="1">
        <f t="array" ref="V3819">_xlfn.IFS(Suoerstore_sales[[#This Row],[Discount]]&lt;=0.05,"0-5%",Suoerstore_sales[[#This Row],[Discount]]&lt;=0.1,"5-10%",Suoerstore_sales[[#This Row],[Discount]]&lt;=0.2,"10-20%",TRUE,"20%+")</f>
        <v>0-5%</v>
      </c>
      <c r="W3819">
        <f>YEAR(Suoerstore_sales[[#This Row],[Order Date]])</f>
        <v>2015</v>
      </c>
      <c r="X3819" t="str">
        <f>"Q"&amp;ROUNDUP(MONTH(Suoerstore_sales[[#This Row],[Order Date]])/3,0)</f>
        <v>Q3</v>
      </c>
      <c r="Y3819">
        <f>MONTH(Suoerstore_sales[[#This Row],[Order Date]])</f>
        <v>9</v>
      </c>
    </row>
    <row r="3820" spans="1:25" x14ac:dyDescent="0.2">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t="str" cm="1">
        <f t="array" ref="V3820">_xlfn.IFS(Suoerstore_sales[[#This Row],[Discount]]&lt;=0.05,"0-5%",Suoerstore_sales[[#This Row],[Discount]]&lt;=0.1,"5-10%",Suoerstore_sales[[#This Row],[Discount]]&lt;=0.2,"10-20%",TRUE,"20%+")</f>
        <v>0-5%</v>
      </c>
      <c r="W3820">
        <f>YEAR(Suoerstore_sales[[#This Row],[Order Date]])</f>
        <v>2015</v>
      </c>
      <c r="X3820" t="str">
        <f>"Q"&amp;ROUNDUP(MONTH(Suoerstore_sales[[#This Row],[Order Date]])/3,0)</f>
        <v>Q3</v>
      </c>
      <c r="Y3820">
        <f>MONTH(Suoerstore_sales[[#This Row],[Order Date]])</f>
        <v>9</v>
      </c>
    </row>
    <row r="3821" spans="1:25" x14ac:dyDescent="0.2">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t="str" cm="1">
        <f t="array" ref="V3821">_xlfn.IFS(Suoerstore_sales[[#This Row],[Discount]]&lt;=0.05,"0-5%",Suoerstore_sales[[#This Row],[Discount]]&lt;=0.1,"5-10%",Suoerstore_sales[[#This Row],[Discount]]&lt;=0.2,"10-20%",TRUE,"20%+")</f>
        <v>10-20%</v>
      </c>
      <c r="W3821">
        <f>YEAR(Suoerstore_sales[[#This Row],[Order Date]])</f>
        <v>2017</v>
      </c>
      <c r="X3821" t="str">
        <f>"Q"&amp;ROUNDUP(MONTH(Suoerstore_sales[[#This Row],[Order Date]])/3,0)</f>
        <v>Q4</v>
      </c>
      <c r="Y3821">
        <f>MONTH(Suoerstore_sales[[#This Row],[Order Date]])</f>
        <v>10</v>
      </c>
    </row>
    <row r="3822" spans="1:25" x14ac:dyDescent="0.2">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t="str" cm="1">
        <f t="array" ref="V3822">_xlfn.IFS(Suoerstore_sales[[#This Row],[Discount]]&lt;=0.05,"0-5%",Suoerstore_sales[[#This Row],[Discount]]&lt;=0.1,"5-10%",Suoerstore_sales[[#This Row],[Discount]]&lt;=0.2,"10-20%",TRUE,"20%+")</f>
        <v>10-20%</v>
      </c>
      <c r="W3822">
        <f>YEAR(Suoerstore_sales[[#This Row],[Order Date]])</f>
        <v>2017</v>
      </c>
      <c r="X3822" t="str">
        <f>"Q"&amp;ROUNDUP(MONTH(Suoerstore_sales[[#This Row],[Order Date]])/3,0)</f>
        <v>Q4</v>
      </c>
      <c r="Y3822">
        <f>MONTH(Suoerstore_sales[[#This Row],[Order Date]])</f>
        <v>10</v>
      </c>
    </row>
    <row r="3823" spans="1:25" x14ac:dyDescent="0.2">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t="str" cm="1">
        <f t="array" ref="V3823">_xlfn.IFS(Suoerstore_sales[[#This Row],[Discount]]&lt;=0.05,"0-5%",Suoerstore_sales[[#This Row],[Discount]]&lt;=0.1,"5-10%",Suoerstore_sales[[#This Row],[Discount]]&lt;=0.2,"10-20%",TRUE,"20%+")</f>
        <v>0-5%</v>
      </c>
      <c r="W3823">
        <f>YEAR(Suoerstore_sales[[#This Row],[Order Date]])</f>
        <v>2017</v>
      </c>
      <c r="X3823" t="str">
        <f>"Q"&amp;ROUNDUP(MONTH(Suoerstore_sales[[#This Row],[Order Date]])/3,0)</f>
        <v>Q4</v>
      </c>
      <c r="Y3823">
        <f>MONTH(Suoerstore_sales[[#This Row],[Order Date]])</f>
        <v>10</v>
      </c>
    </row>
    <row r="3824" spans="1:25" x14ac:dyDescent="0.2">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t="str" cm="1">
        <f t="array" ref="V3824">_xlfn.IFS(Suoerstore_sales[[#This Row],[Discount]]&lt;=0.05,"0-5%",Suoerstore_sales[[#This Row],[Discount]]&lt;=0.1,"5-10%",Suoerstore_sales[[#This Row],[Discount]]&lt;=0.2,"10-20%",TRUE,"20%+")</f>
        <v>10-20%</v>
      </c>
      <c r="W3824">
        <f>YEAR(Suoerstore_sales[[#This Row],[Order Date]])</f>
        <v>2017</v>
      </c>
      <c r="X3824" t="str">
        <f>"Q"&amp;ROUNDUP(MONTH(Suoerstore_sales[[#This Row],[Order Date]])/3,0)</f>
        <v>Q4</v>
      </c>
      <c r="Y3824">
        <f>MONTH(Suoerstore_sales[[#This Row],[Order Date]])</f>
        <v>10</v>
      </c>
    </row>
    <row r="3825" spans="1:25" x14ac:dyDescent="0.2">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t="str" cm="1">
        <f t="array" ref="V3825">_xlfn.IFS(Suoerstore_sales[[#This Row],[Discount]]&lt;=0.05,"0-5%",Suoerstore_sales[[#This Row],[Discount]]&lt;=0.1,"5-10%",Suoerstore_sales[[#This Row],[Discount]]&lt;=0.2,"10-20%",TRUE,"20%+")</f>
        <v>0-5%</v>
      </c>
      <c r="W3825">
        <f>YEAR(Suoerstore_sales[[#This Row],[Order Date]])</f>
        <v>2015</v>
      </c>
      <c r="X3825" t="str">
        <f>"Q"&amp;ROUNDUP(MONTH(Suoerstore_sales[[#This Row],[Order Date]])/3,0)</f>
        <v>Q3</v>
      </c>
      <c r="Y3825">
        <f>MONTH(Suoerstore_sales[[#This Row],[Order Date]])</f>
        <v>9</v>
      </c>
    </row>
    <row r="3826" spans="1:25" x14ac:dyDescent="0.2">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t="str" cm="1">
        <f t="array" ref="V3826">_xlfn.IFS(Suoerstore_sales[[#This Row],[Discount]]&lt;=0.05,"0-5%",Suoerstore_sales[[#This Row],[Discount]]&lt;=0.1,"5-10%",Suoerstore_sales[[#This Row],[Discount]]&lt;=0.2,"10-20%",TRUE,"20%+")</f>
        <v>10-20%</v>
      </c>
      <c r="W3826">
        <f>YEAR(Suoerstore_sales[[#This Row],[Order Date]])</f>
        <v>2015</v>
      </c>
      <c r="X3826" t="str">
        <f>"Q"&amp;ROUNDUP(MONTH(Suoerstore_sales[[#This Row],[Order Date]])/3,0)</f>
        <v>Q3</v>
      </c>
      <c r="Y3826">
        <f>MONTH(Suoerstore_sales[[#This Row],[Order Date]])</f>
        <v>9</v>
      </c>
    </row>
    <row r="3827" spans="1:25" x14ac:dyDescent="0.2">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t="str" cm="1">
        <f t="array" ref="V3827">_xlfn.IFS(Suoerstore_sales[[#This Row],[Discount]]&lt;=0.05,"0-5%",Suoerstore_sales[[#This Row],[Discount]]&lt;=0.1,"5-10%",Suoerstore_sales[[#This Row],[Discount]]&lt;=0.2,"10-20%",TRUE,"20%+")</f>
        <v>10-20%</v>
      </c>
      <c r="W3827">
        <f>YEAR(Suoerstore_sales[[#This Row],[Order Date]])</f>
        <v>2015</v>
      </c>
      <c r="X3827" t="str">
        <f>"Q"&amp;ROUNDUP(MONTH(Suoerstore_sales[[#This Row],[Order Date]])/3,0)</f>
        <v>Q3</v>
      </c>
      <c r="Y3827">
        <f>MONTH(Suoerstore_sales[[#This Row],[Order Date]])</f>
        <v>9</v>
      </c>
    </row>
    <row r="3828" spans="1:25" x14ac:dyDescent="0.2">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t="str" cm="1">
        <f t="array" ref="V3828">_xlfn.IFS(Suoerstore_sales[[#This Row],[Discount]]&lt;=0.05,"0-5%",Suoerstore_sales[[#This Row],[Discount]]&lt;=0.1,"5-10%",Suoerstore_sales[[#This Row],[Discount]]&lt;=0.2,"10-20%",TRUE,"20%+")</f>
        <v>10-20%</v>
      </c>
      <c r="W3828">
        <f>YEAR(Suoerstore_sales[[#This Row],[Order Date]])</f>
        <v>2014</v>
      </c>
      <c r="X3828" t="str">
        <f>"Q"&amp;ROUNDUP(MONTH(Suoerstore_sales[[#This Row],[Order Date]])/3,0)</f>
        <v>Q4</v>
      </c>
      <c r="Y3828">
        <f>MONTH(Suoerstore_sales[[#This Row],[Order Date]])</f>
        <v>10</v>
      </c>
    </row>
    <row r="3829" spans="1:25" x14ac:dyDescent="0.2">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t="str" cm="1">
        <f t="array" ref="V3829">_xlfn.IFS(Suoerstore_sales[[#This Row],[Discount]]&lt;=0.05,"0-5%",Suoerstore_sales[[#This Row],[Discount]]&lt;=0.1,"5-10%",Suoerstore_sales[[#This Row],[Discount]]&lt;=0.2,"10-20%",TRUE,"20%+")</f>
        <v>0-5%</v>
      </c>
      <c r="W3829">
        <f>YEAR(Suoerstore_sales[[#This Row],[Order Date]])</f>
        <v>2017</v>
      </c>
      <c r="X3829" t="str">
        <f>"Q"&amp;ROUNDUP(MONTH(Suoerstore_sales[[#This Row],[Order Date]])/3,0)</f>
        <v>Q2</v>
      </c>
      <c r="Y3829">
        <f>MONTH(Suoerstore_sales[[#This Row],[Order Date]])</f>
        <v>5</v>
      </c>
    </row>
    <row r="3830" spans="1:25" x14ac:dyDescent="0.2">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t="str" cm="1">
        <f t="array" ref="V3830">_xlfn.IFS(Suoerstore_sales[[#This Row],[Discount]]&lt;=0.05,"0-5%",Suoerstore_sales[[#This Row],[Discount]]&lt;=0.1,"5-10%",Suoerstore_sales[[#This Row],[Discount]]&lt;=0.2,"10-20%",TRUE,"20%+")</f>
        <v>0-5%</v>
      </c>
      <c r="W3830">
        <f>YEAR(Suoerstore_sales[[#This Row],[Order Date]])</f>
        <v>2017</v>
      </c>
      <c r="X3830" t="str">
        <f>"Q"&amp;ROUNDUP(MONTH(Suoerstore_sales[[#This Row],[Order Date]])/3,0)</f>
        <v>Q2</v>
      </c>
      <c r="Y3830">
        <f>MONTH(Suoerstore_sales[[#This Row],[Order Date]])</f>
        <v>5</v>
      </c>
    </row>
    <row r="3831" spans="1:25" x14ac:dyDescent="0.2">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t="str" cm="1">
        <f t="array" ref="V3831">_xlfn.IFS(Suoerstore_sales[[#This Row],[Discount]]&lt;=0.05,"0-5%",Suoerstore_sales[[#This Row],[Discount]]&lt;=0.1,"5-10%",Suoerstore_sales[[#This Row],[Discount]]&lt;=0.2,"10-20%",TRUE,"20%+")</f>
        <v>0-5%</v>
      </c>
      <c r="W3831">
        <f>YEAR(Suoerstore_sales[[#This Row],[Order Date]])</f>
        <v>2017</v>
      </c>
      <c r="X3831" t="str">
        <f>"Q"&amp;ROUNDUP(MONTH(Suoerstore_sales[[#This Row],[Order Date]])/3,0)</f>
        <v>Q2</v>
      </c>
      <c r="Y3831">
        <f>MONTH(Suoerstore_sales[[#This Row],[Order Date]])</f>
        <v>5</v>
      </c>
    </row>
    <row r="3832" spans="1:25" x14ac:dyDescent="0.2">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t="str" cm="1">
        <f t="array" ref="V3832">_xlfn.IFS(Suoerstore_sales[[#This Row],[Discount]]&lt;=0.05,"0-5%",Suoerstore_sales[[#This Row],[Discount]]&lt;=0.1,"5-10%",Suoerstore_sales[[#This Row],[Discount]]&lt;=0.2,"10-20%",TRUE,"20%+")</f>
        <v>5-10%</v>
      </c>
      <c r="W3832">
        <f>YEAR(Suoerstore_sales[[#This Row],[Order Date]])</f>
        <v>2017</v>
      </c>
      <c r="X3832" t="str">
        <f>"Q"&amp;ROUNDUP(MONTH(Suoerstore_sales[[#This Row],[Order Date]])/3,0)</f>
        <v>Q2</v>
      </c>
      <c r="Y3832">
        <f>MONTH(Suoerstore_sales[[#This Row],[Order Date]])</f>
        <v>5</v>
      </c>
    </row>
    <row r="3833" spans="1:25" x14ac:dyDescent="0.2">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t="str" cm="1">
        <f t="array" ref="V3833">_xlfn.IFS(Suoerstore_sales[[#This Row],[Discount]]&lt;=0.05,"0-5%",Suoerstore_sales[[#This Row],[Discount]]&lt;=0.1,"5-10%",Suoerstore_sales[[#This Row],[Discount]]&lt;=0.2,"10-20%",TRUE,"20%+")</f>
        <v>0-5%</v>
      </c>
      <c r="W3833">
        <f>YEAR(Suoerstore_sales[[#This Row],[Order Date]])</f>
        <v>2015</v>
      </c>
      <c r="X3833" t="str">
        <f>"Q"&amp;ROUNDUP(MONTH(Suoerstore_sales[[#This Row],[Order Date]])/3,0)</f>
        <v>Q4</v>
      </c>
      <c r="Y3833">
        <f>MONTH(Suoerstore_sales[[#This Row],[Order Date]])</f>
        <v>11</v>
      </c>
    </row>
    <row r="3834" spans="1:25" x14ac:dyDescent="0.2">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t="str" cm="1">
        <f t="array" ref="V3834">_xlfn.IFS(Suoerstore_sales[[#This Row],[Discount]]&lt;=0.05,"0-5%",Suoerstore_sales[[#This Row],[Discount]]&lt;=0.1,"5-10%",Suoerstore_sales[[#This Row],[Discount]]&lt;=0.2,"10-20%",TRUE,"20%+")</f>
        <v>0-5%</v>
      </c>
      <c r="W3834">
        <f>YEAR(Suoerstore_sales[[#This Row],[Order Date]])</f>
        <v>2015</v>
      </c>
      <c r="X3834" t="str">
        <f>"Q"&amp;ROUNDUP(MONTH(Suoerstore_sales[[#This Row],[Order Date]])/3,0)</f>
        <v>Q4</v>
      </c>
      <c r="Y3834">
        <f>MONTH(Suoerstore_sales[[#This Row],[Order Date]])</f>
        <v>11</v>
      </c>
    </row>
    <row r="3835" spans="1:25" x14ac:dyDescent="0.2">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t="str" cm="1">
        <f t="array" ref="V3835">_xlfn.IFS(Suoerstore_sales[[#This Row],[Discount]]&lt;=0.05,"0-5%",Suoerstore_sales[[#This Row],[Discount]]&lt;=0.1,"5-10%",Suoerstore_sales[[#This Row],[Discount]]&lt;=0.2,"10-20%",TRUE,"20%+")</f>
        <v>20%+</v>
      </c>
      <c r="W3835">
        <f>YEAR(Suoerstore_sales[[#This Row],[Order Date]])</f>
        <v>2014</v>
      </c>
      <c r="X3835" t="str">
        <f>"Q"&amp;ROUNDUP(MONTH(Suoerstore_sales[[#This Row],[Order Date]])/3,0)</f>
        <v>Q4</v>
      </c>
      <c r="Y3835">
        <f>MONTH(Suoerstore_sales[[#This Row],[Order Date]])</f>
        <v>11</v>
      </c>
    </row>
    <row r="3836" spans="1:25" x14ac:dyDescent="0.2">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t="str" cm="1">
        <f t="array" ref="V3836">_xlfn.IFS(Suoerstore_sales[[#This Row],[Discount]]&lt;=0.05,"0-5%",Suoerstore_sales[[#This Row],[Discount]]&lt;=0.1,"5-10%",Suoerstore_sales[[#This Row],[Discount]]&lt;=0.2,"10-20%",TRUE,"20%+")</f>
        <v>20%+</v>
      </c>
      <c r="W3836">
        <f>YEAR(Suoerstore_sales[[#This Row],[Order Date]])</f>
        <v>2014</v>
      </c>
      <c r="X3836" t="str">
        <f>"Q"&amp;ROUNDUP(MONTH(Suoerstore_sales[[#This Row],[Order Date]])/3,0)</f>
        <v>Q4</v>
      </c>
      <c r="Y3836">
        <f>MONTH(Suoerstore_sales[[#This Row],[Order Date]])</f>
        <v>11</v>
      </c>
    </row>
    <row r="3837" spans="1:25" x14ac:dyDescent="0.2">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t="str" cm="1">
        <f t="array" ref="V3837">_xlfn.IFS(Suoerstore_sales[[#This Row],[Discount]]&lt;=0.05,"0-5%",Suoerstore_sales[[#This Row],[Discount]]&lt;=0.1,"5-10%",Suoerstore_sales[[#This Row],[Discount]]&lt;=0.2,"10-20%",TRUE,"20%+")</f>
        <v>10-20%</v>
      </c>
      <c r="W3837">
        <f>YEAR(Suoerstore_sales[[#This Row],[Order Date]])</f>
        <v>2014</v>
      </c>
      <c r="X3837" t="str">
        <f>"Q"&amp;ROUNDUP(MONTH(Suoerstore_sales[[#This Row],[Order Date]])/3,0)</f>
        <v>Q2</v>
      </c>
      <c r="Y3837">
        <f>MONTH(Suoerstore_sales[[#This Row],[Order Date]])</f>
        <v>4</v>
      </c>
    </row>
    <row r="3838" spans="1:25" x14ac:dyDescent="0.2">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t="str" cm="1">
        <f t="array" ref="V3838">_xlfn.IFS(Suoerstore_sales[[#This Row],[Discount]]&lt;=0.05,"0-5%",Suoerstore_sales[[#This Row],[Discount]]&lt;=0.1,"5-10%",Suoerstore_sales[[#This Row],[Discount]]&lt;=0.2,"10-20%",TRUE,"20%+")</f>
        <v>10-20%</v>
      </c>
      <c r="W3838">
        <f>YEAR(Suoerstore_sales[[#This Row],[Order Date]])</f>
        <v>2014</v>
      </c>
      <c r="X3838" t="str">
        <f>"Q"&amp;ROUNDUP(MONTH(Suoerstore_sales[[#This Row],[Order Date]])/3,0)</f>
        <v>Q2</v>
      </c>
      <c r="Y3838">
        <f>MONTH(Suoerstore_sales[[#This Row],[Order Date]])</f>
        <v>4</v>
      </c>
    </row>
    <row r="3839" spans="1:25" x14ac:dyDescent="0.2">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t="str" cm="1">
        <f t="array" ref="V3839">_xlfn.IFS(Suoerstore_sales[[#This Row],[Discount]]&lt;=0.05,"0-5%",Suoerstore_sales[[#This Row],[Discount]]&lt;=0.1,"5-10%",Suoerstore_sales[[#This Row],[Discount]]&lt;=0.2,"10-20%",TRUE,"20%+")</f>
        <v>10-20%</v>
      </c>
      <c r="W3839">
        <f>YEAR(Suoerstore_sales[[#This Row],[Order Date]])</f>
        <v>2014</v>
      </c>
      <c r="X3839" t="str">
        <f>"Q"&amp;ROUNDUP(MONTH(Suoerstore_sales[[#This Row],[Order Date]])/3,0)</f>
        <v>Q3</v>
      </c>
      <c r="Y3839">
        <f>MONTH(Suoerstore_sales[[#This Row],[Order Date]])</f>
        <v>7</v>
      </c>
    </row>
    <row r="3840" spans="1:25" x14ac:dyDescent="0.2">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t="str" cm="1">
        <f t="array" ref="V3840">_xlfn.IFS(Suoerstore_sales[[#This Row],[Discount]]&lt;=0.05,"0-5%",Suoerstore_sales[[#This Row],[Discount]]&lt;=0.1,"5-10%",Suoerstore_sales[[#This Row],[Discount]]&lt;=0.2,"10-20%",TRUE,"20%+")</f>
        <v>10-20%</v>
      </c>
      <c r="W3840">
        <f>YEAR(Suoerstore_sales[[#This Row],[Order Date]])</f>
        <v>2014</v>
      </c>
      <c r="X3840" t="str">
        <f>"Q"&amp;ROUNDUP(MONTH(Suoerstore_sales[[#This Row],[Order Date]])/3,0)</f>
        <v>Q3</v>
      </c>
      <c r="Y3840">
        <f>MONTH(Suoerstore_sales[[#This Row],[Order Date]])</f>
        <v>7</v>
      </c>
    </row>
    <row r="3841" spans="1:25" x14ac:dyDescent="0.2">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t="str" cm="1">
        <f t="array" ref="V3841">_xlfn.IFS(Suoerstore_sales[[#This Row],[Discount]]&lt;=0.05,"0-5%",Suoerstore_sales[[#This Row],[Discount]]&lt;=0.1,"5-10%",Suoerstore_sales[[#This Row],[Discount]]&lt;=0.2,"10-20%",TRUE,"20%+")</f>
        <v>0-5%</v>
      </c>
      <c r="W3841">
        <f>YEAR(Suoerstore_sales[[#This Row],[Order Date]])</f>
        <v>2014</v>
      </c>
      <c r="X3841" t="str">
        <f>"Q"&amp;ROUNDUP(MONTH(Suoerstore_sales[[#This Row],[Order Date]])/3,0)</f>
        <v>Q3</v>
      </c>
      <c r="Y3841">
        <f>MONTH(Suoerstore_sales[[#This Row],[Order Date]])</f>
        <v>7</v>
      </c>
    </row>
    <row r="3842" spans="1:25" x14ac:dyDescent="0.2">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t="str" cm="1">
        <f t="array" ref="V3842">_xlfn.IFS(Suoerstore_sales[[#This Row],[Discount]]&lt;=0.05,"0-5%",Suoerstore_sales[[#This Row],[Discount]]&lt;=0.1,"5-10%",Suoerstore_sales[[#This Row],[Discount]]&lt;=0.2,"10-20%",TRUE,"20%+")</f>
        <v>0-5%</v>
      </c>
      <c r="W3842">
        <f>YEAR(Suoerstore_sales[[#This Row],[Order Date]])</f>
        <v>2014</v>
      </c>
      <c r="X3842" t="str">
        <f>"Q"&amp;ROUNDUP(MONTH(Suoerstore_sales[[#This Row],[Order Date]])/3,0)</f>
        <v>Q3</v>
      </c>
      <c r="Y3842">
        <f>MONTH(Suoerstore_sales[[#This Row],[Order Date]])</f>
        <v>7</v>
      </c>
    </row>
    <row r="3843" spans="1:25" x14ac:dyDescent="0.2">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t="str" cm="1">
        <f t="array" ref="V3843">_xlfn.IFS(Suoerstore_sales[[#This Row],[Discount]]&lt;=0.05,"0-5%",Suoerstore_sales[[#This Row],[Discount]]&lt;=0.1,"5-10%",Suoerstore_sales[[#This Row],[Discount]]&lt;=0.2,"10-20%",TRUE,"20%+")</f>
        <v>10-20%</v>
      </c>
      <c r="W3843">
        <f>YEAR(Suoerstore_sales[[#This Row],[Order Date]])</f>
        <v>2014</v>
      </c>
      <c r="X3843" t="str">
        <f>"Q"&amp;ROUNDUP(MONTH(Suoerstore_sales[[#This Row],[Order Date]])/3,0)</f>
        <v>Q2</v>
      </c>
      <c r="Y3843">
        <f>MONTH(Suoerstore_sales[[#This Row],[Order Date]])</f>
        <v>6</v>
      </c>
    </row>
    <row r="3844" spans="1:25" x14ac:dyDescent="0.2">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t="str" cm="1">
        <f t="array" ref="V3844">_xlfn.IFS(Suoerstore_sales[[#This Row],[Discount]]&lt;=0.05,"0-5%",Suoerstore_sales[[#This Row],[Discount]]&lt;=0.1,"5-10%",Suoerstore_sales[[#This Row],[Discount]]&lt;=0.2,"10-20%",TRUE,"20%+")</f>
        <v>10-20%</v>
      </c>
      <c r="W3844">
        <f>YEAR(Suoerstore_sales[[#This Row],[Order Date]])</f>
        <v>2014</v>
      </c>
      <c r="X3844" t="str">
        <f>"Q"&amp;ROUNDUP(MONTH(Suoerstore_sales[[#This Row],[Order Date]])/3,0)</f>
        <v>Q4</v>
      </c>
      <c r="Y3844">
        <f>MONTH(Suoerstore_sales[[#This Row],[Order Date]])</f>
        <v>10</v>
      </c>
    </row>
    <row r="3845" spans="1:25" x14ac:dyDescent="0.2">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t="str" cm="1">
        <f t="array" ref="V3845">_xlfn.IFS(Suoerstore_sales[[#This Row],[Discount]]&lt;=0.05,"0-5%",Suoerstore_sales[[#This Row],[Discount]]&lt;=0.1,"5-10%",Suoerstore_sales[[#This Row],[Discount]]&lt;=0.2,"10-20%",TRUE,"20%+")</f>
        <v>0-5%</v>
      </c>
      <c r="W3845">
        <f>YEAR(Suoerstore_sales[[#This Row],[Order Date]])</f>
        <v>2014</v>
      </c>
      <c r="X3845" t="str">
        <f>"Q"&amp;ROUNDUP(MONTH(Suoerstore_sales[[#This Row],[Order Date]])/3,0)</f>
        <v>Q4</v>
      </c>
      <c r="Y3845">
        <f>MONTH(Suoerstore_sales[[#This Row],[Order Date]])</f>
        <v>10</v>
      </c>
    </row>
    <row r="3846" spans="1:25" x14ac:dyDescent="0.2">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t="str" cm="1">
        <f t="array" ref="V3846">_xlfn.IFS(Suoerstore_sales[[#This Row],[Discount]]&lt;=0.05,"0-5%",Suoerstore_sales[[#This Row],[Discount]]&lt;=0.1,"5-10%",Suoerstore_sales[[#This Row],[Discount]]&lt;=0.2,"10-20%",TRUE,"20%+")</f>
        <v>0-5%</v>
      </c>
      <c r="W3846">
        <f>YEAR(Suoerstore_sales[[#This Row],[Order Date]])</f>
        <v>2014</v>
      </c>
      <c r="X3846" t="str">
        <f>"Q"&amp;ROUNDUP(MONTH(Suoerstore_sales[[#This Row],[Order Date]])/3,0)</f>
        <v>Q4</v>
      </c>
      <c r="Y3846">
        <f>MONTH(Suoerstore_sales[[#This Row],[Order Date]])</f>
        <v>10</v>
      </c>
    </row>
    <row r="3847" spans="1:25" x14ac:dyDescent="0.2">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t="str" cm="1">
        <f t="array" ref="V3847">_xlfn.IFS(Suoerstore_sales[[#This Row],[Discount]]&lt;=0.05,"0-5%",Suoerstore_sales[[#This Row],[Discount]]&lt;=0.1,"5-10%",Suoerstore_sales[[#This Row],[Discount]]&lt;=0.2,"10-20%",TRUE,"20%+")</f>
        <v>10-20%</v>
      </c>
      <c r="W3847">
        <f>YEAR(Suoerstore_sales[[#This Row],[Order Date]])</f>
        <v>2014</v>
      </c>
      <c r="X3847" t="str">
        <f>"Q"&amp;ROUNDUP(MONTH(Suoerstore_sales[[#This Row],[Order Date]])/3,0)</f>
        <v>Q4</v>
      </c>
      <c r="Y3847">
        <f>MONTH(Suoerstore_sales[[#This Row],[Order Date]])</f>
        <v>10</v>
      </c>
    </row>
    <row r="3848" spans="1:25" x14ac:dyDescent="0.2">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t="str" cm="1">
        <f t="array" ref="V3848">_xlfn.IFS(Suoerstore_sales[[#This Row],[Discount]]&lt;=0.05,"0-5%",Suoerstore_sales[[#This Row],[Discount]]&lt;=0.1,"5-10%",Suoerstore_sales[[#This Row],[Discount]]&lt;=0.2,"10-20%",TRUE,"20%+")</f>
        <v>0-5%</v>
      </c>
      <c r="W3848">
        <f>YEAR(Suoerstore_sales[[#This Row],[Order Date]])</f>
        <v>2014</v>
      </c>
      <c r="X3848" t="str">
        <f>"Q"&amp;ROUNDUP(MONTH(Suoerstore_sales[[#This Row],[Order Date]])/3,0)</f>
        <v>Q4</v>
      </c>
      <c r="Y3848">
        <f>MONTH(Suoerstore_sales[[#This Row],[Order Date]])</f>
        <v>10</v>
      </c>
    </row>
    <row r="3849" spans="1:25" x14ac:dyDescent="0.2">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t="str" cm="1">
        <f t="array" ref="V3849">_xlfn.IFS(Suoerstore_sales[[#This Row],[Discount]]&lt;=0.05,"0-5%",Suoerstore_sales[[#This Row],[Discount]]&lt;=0.1,"5-10%",Suoerstore_sales[[#This Row],[Discount]]&lt;=0.2,"10-20%",TRUE,"20%+")</f>
        <v>0-5%</v>
      </c>
      <c r="W3849">
        <f>YEAR(Suoerstore_sales[[#This Row],[Order Date]])</f>
        <v>2017</v>
      </c>
      <c r="X3849" t="str">
        <f>"Q"&amp;ROUNDUP(MONTH(Suoerstore_sales[[#This Row],[Order Date]])/3,0)</f>
        <v>Q4</v>
      </c>
      <c r="Y3849">
        <f>MONTH(Suoerstore_sales[[#This Row],[Order Date]])</f>
        <v>11</v>
      </c>
    </row>
    <row r="3850" spans="1:25" x14ac:dyDescent="0.2">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t="str" cm="1">
        <f t="array" ref="V3850">_xlfn.IFS(Suoerstore_sales[[#This Row],[Discount]]&lt;=0.05,"0-5%",Suoerstore_sales[[#This Row],[Discount]]&lt;=0.1,"5-10%",Suoerstore_sales[[#This Row],[Discount]]&lt;=0.2,"10-20%",TRUE,"20%+")</f>
        <v>0-5%</v>
      </c>
      <c r="W3850">
        <f>YEAR(Suoerstore_sales[[#This Row],[Order Date]])</f>
        <v>2017</v>
      </c>
      <c r="X3850" t="str">
        <f>"Q"&amp;ROUNDUP(MONTH(Suoerstore_sales[[#This Row],[Order Date]])/3,0)</f>
        <v>Q3</v>
      </c>
      <c r="Y3850">
        <f>MONTH(Suoerstore_sales[[#This Row],[Order Date]])</f>
        <v>9</v>
      </c>
    </row>
    <row r="3851" spans="1:25" x14ac:dyDescent="0.2">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t="str" cm="1">
        <f t="array" ref="V3851">_xlfn.IFS(Suoerstore_sales[[#This Row],[Discount]]&lt;=0.05,"0-5%",Suoerstore_sales[[#This Row],[Discount]]&lt;=0.1,"5-10%",Suoerstore_sales[[#This Row],[Discount]]&lt;=0.2,"10-20%",TRUE,"20%+")</f>
        <v>0-5%</v>
      </c>
      <c r="W3851">
        <f>YEAR(Suoerstore_sales[[#This Row],[Order Date]])</f>
        <v>2017</v>
      </c>
      <c r="X3851" t="str">
        <f>"Q"&amp;ROUNDUP(MONTH(Suoerstore_sales[[#This Row],[Order Date]])/3,0)</f>
        <v>Q3</v>
      </c>
      <c r="Y3851">
        <f>MONTH(Suoerstore_sales[[#This Row],[Order Date]])</f>
        <v>9</v>
      </c>
    </row>
    <row r="3852" spans="1:25" x14ac:dyDescent="0.2">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t="str" cm="1">
        <f t="array" ref="V3852">_xlfn.IFS(Suoerstore_sales[[#This Row],[Discount]]&lt;=0.05,"0-5%",Suoerstore_sales[[#This Row],[Discount]]&lt;=0.1,"5-10%",Suoerstore_sales[[#This Row],[Discount]]&lt;=0.2,"10-20%",TRUE,"20%+")</f>
        <v>0-5%</v>
      </c>
      <c r="W3852">
        <f>YEAR(Suoerstore_sales[[#This Row],[Order Date]])</f>
        <v>2015</v>
      </c>
      <c r="X3852" t="str">
        <f>"Q"&amp;ROUNDUP(MONTH(Suoerstore_sales[[#This Row],[Order Date]])/3,0)</f>
        <v>Q4</v>
      </c>
      <c r="Y3852">
        <f>MONTH(Suoerstore_sales[[#This Row],[Order Date]])</f>
        <v>12</v>
      </c>
    </row>
    <row r="3853" spans="1:25" x14ac:dyDescent="0.2">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t="str" cm="1">
        <f t="array" ref="V3853">_xlfn.IFS(Suoerstore_sales[[#This Row],[Discount]]&lt;=0.05,"0-5%",Suoerstore_sales[[#This Row],[Discount]]&lt;=0.1,"5-10%",Suoerstore_sales[[#This Row],[Discount]]&lt;=0.2,"10-20%",TRUE,"20%+")</f>
        <v>0-5%</v>
      </c>
      <c r="W3853">
        <f>YEAR(Suoerstore_sales[[#This Row],[Order Date]])</f>
        <v>2015</v>
      </c>
      <c r="X3853" t="str">
        <f>"Q"&amp;ROUNDUP(MONTH(Suoerstore_sales[[#This Row],[Order Date]])/3,0)</f>
        <v>Q3</v>
      </c>
      <c r="Y3853">
        <f>MONTH(Suoerstore_sales[[#This Row],[Order Date]])</f>
        <v>9</v>
      </c>
    </row>
    <row r="3854" spans="1:25" x14ac:dyDescent="0.2">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t="str" cm="1">
        <f t="array" ref="V3854">_xlfn.IFS(Suoerstore_sales[[#This Row],[Discount]]&lt;=0.05,"0-5%",Suoerstore_sales[[#This Row],[Discount]]&lt;=0.1,"5-10%",Suoerstore_sales[[#This Row],[Discount]]&lt;=0.2,"10-20%",TRUE,"20%+")</f>
        <v>20%+</v>
      </c>
      <c r="W3854">
        <f>YEAR(Suoerstore_sales[[#This Row],[Order Date]])</f>
        <v>2017</v>
      </c>
      <c r="X3854" t="str">
        <f>"Q"&amp;ROUNDUP(MONTH(Suoerstore_sales[[#This Row],[Order Date]])/3,0)</f>
        <v>Q4</v>
      </c>
      <c r="Y3854">
        <f>MONTH(Suoerstore_sales[[#This Row],[Order Date]])</f>
        <v>11</v>
      </c>
    </row>
    <row r="3855" spans="1:25" x14ac:dyDescent="0.2">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t="str" cm="1">
        <f t="array" ref="V3855">_xlfn.IFS(Suoerstore_sales[[#This Row],[Discount]]&lt;=0.05,"0-5%",Suoerstore_sales[[#This Row],[Discount]]&lt;=0.1,"5-10%",Suoerstore_sales[[#This Row],[Discount]]&lt;=0.2,"10-20%",TRUE,"20%+")</f>
        <v>0-5%</v>
      </c>
      <c r="W3855">
        <f>YEAR(Suoerstore_sales[[#This Row],[Order Date]])</f>
        <v>2017</v>
      </c>
      <c r="X3855" t="str">
        <f>"Q"&amp;ROUNDUP(MONTH(Suoerstore_sales[[#This Row],[Order Date]])/3,0)</f>
        <v>Q2</v>
      </c>
      <c r="Y3855">
        <f>MONTH(Suoerstore_sales[[#This Row],[Order Date]])</f>
        <v>6</v>
      </c>
    </row>
    <row r="3856" spans="1:25" x14ac:dyDescent="0.2">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t="str" cm="1">
        <f t="array" ref="V3856">_xlfn.IFS(Suoerstore_sales[[#This Row],[Discount]]&lt;=0.05,"0-5%",Suoerstore_sales[[#This Row],[Discount]]&lt;=0.1,"5-10%",Suoerstore_sales[[#This Row],[Discount]]&lt;=0.2,"10-20%",TRUE,"20%+")</f>
        <v>0-5%</v>
      </c>
      <c r="W3856">
        <f>YEAR(Suoerstore_sales[[#This Row],[Order Date]])</f>
        <v>2017</v>
      </c>
      <c r="X3856" t="str">
        <f>"Q"&amp;ROUNDUP(MONTH(Suoerstore_sales[[#This Row],[Order Date]])/3,0)</f>
        <v>Q2</v>
      </c>
      <c r="Y3856">
        <f>MONTH(Suoerstore_sales[[#This Row],[Order Date]])</f>
        <v>6</v>
      </c>
    </row>
    <row r="3857" spans="1:25" x14ac:dyDescent="0.2">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t="str" cm="1">
        <f t="array" ref="V3857">_xlfn.IFS(Suoerstore_sales[[#This Row],[Discount]]&lt;=0.05,"0-5%",Suoerstore_sales[[#This Row],[Discount]]&lt;=0.1,"5-10%",Suoerstore_sales[[#This Row],[Discount]]&lt;=0.2,"10-20%",TRUE,"20%+")</f>
        <v>20%+</v>
      </c>
      <c r="W3857">
        <f>YEAR(Suoerstore_sales[[#This Row],[Order Date]])</f>
        <v>2017</v>
      </c>
      <c r="X3857" t="str">
        <f>"Q"&amp;ROUNDUP(MONTH(Suoerstore_sales[[#This Row],[Order Date]])/3,0)</f>
        <v>Q4</v>
      </c>
      <c r="Y3857">
        <f>MONTH(Suoerstore_sales[[#This Row],[Order Date]])</f>
        <v>10</v>
      </c>
    </row>
    <row r="3858" spans="1:25" x14ac:dyDescent="0.2">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t="str" cm="1">
        <f t="array" ref="V3858">_xlfn.IFS(Suoerstore_sales[[#This Row],[Discount]]&lt;=0.05,"0-5%",Suoerstore_sales[[#This Row],[Discount]]&lt;=0.1,"5-10%",Suoerstore_sales[[#This Row],[Discount]]&lt;=0.2,"10-20%",TRUE,"20%+")</f>
        <v>10-20%</v>
      </c>
      <c r="W3858">
        <f>YEAR(Suoerstore_sales[[#This Row],[Order Date]])</f>
        <v>2017</v>
      </c>
      <c r="X3858" t="str">
        <f>"Q"&amp;ROUNDUP(MONTH(Suoerstore_sales[[#This Row],[Order Date]])/3,0)</f>
        <v>Q4</v>
      </c>
      <c r="Y3858">
        <f>MONTH(Suoerstore_sales[[#This Row],[Order Date]])</f>
        <v>10</v>
      </c>
    </row>
    <row r="3859" spans="1:25" x14ac:dyDescent="0.2">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t="str" cm="1">
        <f t="array" ref="V3859">_xlfn.IFS(Suoerstore_sales[[#This Row],[Discount]]&lt;=0.05,"0-5%",Suoerstore_sales[[#This Row],[Discount]]&lt;=0.1,"5-10%",Suoerstore_sales[[#This Row],[Discount]]&lt;=0.2,"10-20%",TRUE,"20%+")</f>
        <v>10-20%</v>
      </c>
      <c r="W3859">
        <f>YEAR(Suoerstore_sales[[#This Row],[Order Date]])</f>
        <v>2017</v>
      </c>
      <c r="X3859" t="str">
        <f>"Q"&amp;ROUNDUP(MONTH(Suoerstore_sales[[#This Row],[Order Date]])/3,0)</f>
        <v>Q4</v>
      </c>
      <c r="Y3859">
        <f>MONTH(Suoerstore_sales[[#This Row],[Order Date]])</f>
        <v>10</v>
      </c>
    </row>
    <row r="3860" spans="1:25" x14ac:dyDescent="0.2">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t="str" cm="1">
        <f t="array" ref="V3860">_xlfn.IFS(Suoerstore_sales[[#This Row],[Discount]]&lt;=0.05,"0-5%",Suoerstore_sales[[#This Row],[Discount]]&lt;=0.1,"5-10%",Suoerstore_sales[[#This Row],[Discount]]&lt;=0.2,"10-20%",TRUE,"20%+")</f>
        <v>10-20%</v>
      </c>
      <c r="W3860">
        <f>YEAR(Suoerstore_sales[[#This Row],[Order Date]])</f>
        <v>2014</v>
      </c>
      <c r="X3860" t="str">
        <f>"Q"&amp;ROUNDUP(MONTH(Suoerstore_sales[[#This Row],[Order Date]])/3,0)</f>
        <v>Q4</v>
      </c>
      <c r="Y3860">
        <f>MONTH(Suoerstore_sales[[#This Row],[Order Date]])</f>
        <v>12</v>
      </c>
    </row>
    <row r="3861" spans="1:25" x14ac:dyDescent="0.2">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t="str" cm="1">
        <f t="array" ref="V3861">_xlfn.IFS(Suoerstore_sales[[#This Row],[Discount]]&lt;=0.05,"0-5%",Suoerstore_sales[[#This Row],[Discount]]&lt;=0.1,"5-10%",Suoerstore_sales[[#This Row],[Discount]]&lt;=0.2,"10-20%",TRUE,"20%+")</f>
        <v>20%+</v>
      </c>
      <c r="W3861">
        <f>YEAR(Suoerstore_sales[[#This Row],[Order Date]])</f>
        <v>2017</v>
      </c>
      <c r="X3861" t="str">
        <f>"Q"&amp;ROUNDUP(MONTH(Suoerstore_sales[[#This Row],[Order Date]])/3,0)</f>
        <v>Q1</v>
      </c>
      <c r="Y3861">
        <f>MONTH(Suoerstore_sales[[#This Row],[Order Date]])</f>
        <v>2</v>
      </c>
    </row>
    <row r="3862" spans="1:25" x14ac:dyDescent="0.2">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t="str" cm="1">
        <f t="array" ref="V3862">_xlfn.IFS(Suoerstore_sales[[#This Row],[Discount]]&lt;=0.05,"0-5%",Suoerstore_sales[[#This Row],[Discount]]&lt;=0.1,"5-10%",Suoerstore_sales[[#This Row],[Discount]]&lt;=0.2,"10-20%",TRUE,"20%+")</f>
        <v>10-20%</v>
      </c>
      <c r="W3862">
        <f>YEAR(Suoerstore_sales[[#This Row],[Order Date]])</f>
        <v>2017</v>
      </c>
      <c r="X3862" t="str">
        <f>"Q"&amp;ROUNDUP(MONTH(Suoerstore_sales[[#This Row],[Order Date]])/3,0)</f>
        <v>Q1</v>
      </c>
      <c r="Y3862">
        <f>MONTH(Suoerstore_sales[[#This Row],[Order Date]])</f>
        <v>2</v>
      </c>
    </row>
    <row r="3863" spans="1:25" x14ac:dyDescent="0.2">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t="str" cm="1">
        <f t="array" ref="V3863">_xlfn.IFS(Suoerstore_sales[[#This Row],[Discount]]&lt;=0.05,"0-5%",Suoerstore_sales[[#This Row],[Discount]]&lt;=0.1,"5-10%",Suoerstore_sales[[#This Row],[Discount]]&lt;=0.2,"10-20%",TRUE,"20%+")</f>
        <v>10-20%</v>
      </c>
      <c r="W3863">
        <f>YEAR(Suoerstore_sales[[#This Row],[Order Date]])</f>
        <v>2014</v>
      </c>
      <c r="X3863" t="str">
        <f>"Q"&amp;ROUNDUP(MONTH(Suoerstore_sales[[#This Row],[Order Date]])/3,0)</f>
        <v>Q2</v>
      </c>
      <c r="Y3863">
        <f>MONTH(Suoerstore_sales[[#This Row],[Order Date]])</f>
        <v>5</v>
      </c>
    </row>
    <row r="3864" spans="1:25" x14ac:dyDescent="0.2">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t="str" cm="1">
        <f t="array" ref="V3864">_xlfn.IFS(Suoerstore_sales[[#This Row],[Discount]]&lt;=0.05,"0-5%",Suoerstore_sales[[#This Row],[Discount]]&lt;=0.1,"5-10%",Suoerstore_sales[[#This Row],[Discount]]&lt;=0.2,"10-20%",TRUE,"20%+")</f>
        <v>10-20%</v>
      </c>
      <c r="W3864">
        <f>YEAR(Suoerstore_sales[[#This Row],[Order Date]])</f>
        <v>2014</v>
      </c>
      <c r="X3864" t="str">
        <f>"Q"&amp;ROUNDUP(MONTH(Suoerstore_sales[[#This Row],[Order Date]])/3,0)</f>
        <v>Q2</v>
      </c>
      <c r="Y3864">
        <f>MONTH(Suoerstore_sales[[#This Row],[Order Date]])</f>
        <v>5</v>
      </c>
    </row>
    <row r="3865" spans="1:25" x14ac:dyDescent="0.2">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t="str" cm="1">
        <f t="array" ref="V3865">_xlfn.IFS(Suoerstore_sales[[#This Row],[Discount]]&lt;=0.05,"0-5%",Suoerstore_sales[[#This Row],[Discount]]&lt;=0.1,"5-10%",Suoerstore_sales[[#This Row],[Discount]]&lt;=0.2,"10-20%",TRUE,"20%+")</f>
        <v>0-5%</v>
      </c>
      <c r="W3865">
        <f>YEAR(Suoerstore_sales[[#This Row],[Order Date]])</f>
        <v>2017</v>
      </c>
      <c r="X3865" t="str">
        <f>"Q"&amp;ROUNDUP(MONTH(Suoerstore_sales[[#This Row],[Order Date]])/3,0)</f>
        <v>Q4</v>
      </c>
      <c r="Y3865">
        <f>MONTH(Suoerstore_sales[[#This Row],[Order Date]])</f>
        <v>10</v>
      </c>
    </row>
    <row r="3866" spans="1:25" x14ac:dyDescent="0.2">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t="str" cm="1">
        <f t="array" ref="V3866">_xlfn.IFS(Suoerstore_sales[[#This Row],[Discount]]&lt;=0.05,"0-5%",Suoerstore_sales[[#This Row],[Discount]]&lt;=0.1,"5-10%",Suoerstore_sales[[#This Row],[Discount]]&lt;=0.2,"10-20%",TRUE,"20%+")</f>
        <v>20%+</v>
      </c>
      <c r="W3866">
        <f>YEAR(Suoerstore_sales[[#This Row],[Order Date]])</f>
        <v>2015</v>
      </c>
      <c r="X3866" t="str">
        <f>"Q"&amp;ROUNDUP(MONTH(Suoerstore_sales[[#This Row],[Order Date]])/3,0)</f>
        <v>Q4</v>
      </c>
      <c r="Y3866">
        <f>MONTH(Suoerstore_sales[[#This Row],[Order Date]])</f>
        <v>11</v>
      </c>
    </row>
    <row r="3867" spans="1:25" x14ac:dyDescent="0.2">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t="str" cm="1">
        <f t="array" ref="V3867">_xlfn.IFS(Suoerstore_sales[[#This Row],[Discount]]&lt;=0.05,"0-5%",Suoerstore_sales[[#This Row],[Discount]]&lt;=0.1,"5-10%",Suoerstore_sales[[#This Row],[Discount]]&lt;=0.2,"10-20%",TRUE,"20%+")</f>
        <v>0-5%</v>
      </c>
      <c r="W3867">
        <f>YEAR(Suoerstore_sales[[#This Row],[Order Date]])</f>
        <v>2014</v>
      </c>
      <c r="X3867" t="str">
        <f>"Q"&amp;ROUNDUP(MONTH(Suoerstore_sales[[#This Row],[Order Date]])/3,0)</f>
        <v>Q3</v>
      </c>
      <c r="Y3867">
        <f>MONTH(Suoerstore_sales[[#This Row],[Order Date]])</f>
        <v>7</v>
      </c>
    </row>
    <row r="3868" spans="1:25" x14ac:dyDescent="0.2">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t="str" cm="1">
        <f t="array" ref="V3868">_xlfn.IFS(Suoerstore_sales[[#This Row],[Discount]]&lt;=0.05,"0-5%",Suoerstore_sales[[#This Row],[Discount]]&lt;=0.1,"5-10%",Suoerstore_sales[[#This Row],[Discount]]&lt;=0.2,"10-20%",TRUE,"20%+")</f>
        <v>0-5%</v>
      </c>
      <c r="W3868">
        <f>YEAR(Suoerstore_sales[[#This Row],[Order Date]])</f>
        <v>2017</v>
      </c>
      <c r="X3868" t="str">
        <f>"Q"&amp;ROUNDUP(MONTH(Suoerstore_sales[[#This Row],[Order Date]])/3,0)</f>
        <v>Q2</v>
      </c>
      <c r="Y3868">
        <f>MONTH(Suoerstore_sales[[#This Row],[Order Date]])</f>
        <v>4</v>
      </c>
    </row>
    <row r="3869" spans="1:25" x14ac:dyDescent="0.2">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t="str" cm="1">
        <f t="array" ref="V3869">_xlfn.IFS(Suoerstore_sales[[#This Row],[Discount]]&lt;=0.05,"0-5%",Suoerstore_sales[[#This Row],[Discount]]&lt;=0.1,"5-10%",Suoerstore_sales[[#This Row],[Discount]]&lt;=0.2,"10-20%",TRUE,"20%+")</f>
        <v>0-5%</v>
      </c>
      <c r="W3869">
        <f>YEAR(Suoerstore_sales[[#This Row],[Order Date]])</f>
        <v>2015</v>
      </c>
      <c r="X3869" t="str">
        <f>"Q"&amp;ROUNDUP(MONTH(Suoerstore_sales[[#This Row],[Order Date]])/3,0)</f>
        <v>Q4</v>
      </c>
      <c r="Y3869">
        <f>MONTH(Suoerstore_sales[[#This Row],[Order Date]])</f>
        <v>10</v>
      </c>
    </row>
    <row r="3870" spans="1:25" x14ac:dyDescent="0.2">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t="str" cm="1">
        <f t="array" ref="V3870">_xlfn.IFS(Suoerstore_sales[[#This Row],[Discount]]&lt;=0.05,"0-5%",Suoerstore_sales[[#This Row],[Discount]]&lt;=0.1,"5-10%",Suoerstore_sales[[#This Row],[Discount]]&lt;=0.2,"10-20%",TRUE,"20%+")</f>
        <v>10-20%</v>
      </c>
      <c r="W3870">
        <f>YEAR(Suoerstore_sales[[#This Row],[Order Date]])</f>
        <v>2015</v>
      </c>
      <c r="X3870" t="str">
        <f>"Q"&amp;ROUNDUP(MONTH(Suoerstore_sales[[#This Row],[Order Date]])/3,0)</f>
        <v>Q4</v>
      </c>
      <c r="Y3870">
        <f>MONTH(Suoerstore_sales[[#This Row],[Order Date]])</f>
        <v>10</v>
      </c>
    </row>
    <row r="3871" spans="1:25" x14ac:dyDescent="0.2">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t="str" cm="1">
        <f t="array" ref="V3871">_xlfn.IFS(Suoerstore_sales[[#This Row],[Discount]]&lt;=0.05,"0-5%",Suoerstore_sales[[#This Row],[Discount]]&lt;=0.1,"5-10%",Suoerstore_sales[[#This Row],[Discount]]&lt;=0.2,"10-20%",TRUE,"20%+")</f>
        <v>10-20%</v>
      </c>
      <c r="W3871">
        <f>YEAR(Suoerstore_sales[[#This Row],[Order Date]])</f>
        <v>2015</v>
      </c>
      <c r="X3871" t="str">
        <f>"Q"&amp;ROUNDUP(MONTH(Suoerstore_sales[[#This Row],[Order Date]])/3,0)</f>
        <v>Q4</v>
      </c>
      <c r="Y3871">
        <f>MONTH(Suoerstore_sales[[#This Row],[Order Date]])</f>
        <v>10</v>
      </c>
    </row>
    <row r="3872" spans="1:25" x14ac:dyDescent="0.2">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t="str" cm="1">
        <f t="array" ref="V3872">_xlfn.IFS(Suoerstore_sales[[#This Row],[Discount]]&lt;=0.05,"0-5%",Suoerstore_sales[[#This Row],[Discount]]&lt;=0.1,"5-10%",Suoerstore_sales[[#This Row],[Discount]]&lt;=0.2,"10-20%",TRUE,"20%+")</f>
        <v>0-5%</v>
      </c>
      <c r="W3872">
        <f>YEAR(Suoerstore_sales[[#This Row],[Order Date]])</f>
        <v>2015</v>
      </c>
      <c r="X3872" t="str">
        <f>"Q"&amp;ROUNDUP(MONTH(Suoerstore_sales[[#This Row],[Order Date]])/3,0)</f>
        <v>Q4</v>
      </c>
      <c r="Y3872">
        <f>MONTH(Suoerstore_sales[[#This Row],[Order Date]])</f>
        <v>10</v>
      </c>
    </row>
    <row r="3873" spans="1:25" x14ac:dyDescent="0.2">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t="str" cm="1">
        <f t="array" ref="V3873">_xlfn.IFS(Suoerstore_sales[[#This Row],[Discount]]&lt;=0.05,"0-5%",Suoerstore_sales[[#This Row],[Discount]]&lt;=0.1,"5-10%",Suoerstore_sales[[#This Row],[Discount]]&lt;=0.2,"10-20%",TRUE,"20%+")</f>
        <v>0-5%</v>
      </c>
      <c r="W3873">
        <f>YEAR(Suoerstore_sales[[#This Row],[Order Date]])</f>
        <v>2015</v>
      </c>
      <c r="X3873" t="str">
        <f>"Q"&amp;ROUNDUP(MONTH(Suoerstore_sales[[#This Row],[Order Date]])/3,0)</f>
        <v>Q4</v>
      </c>
      <c r="Y3873">
        <f>MONTH(Suoerstore_sales[[#This Row],[Order Date]])</f>
        <v>10</v>
      </c>
    </row>
    <row r="3874" spans="1:25" x14ac:dyDescent="0.2">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t="str" cm="1">
        <f t="array" ref="V3874">_xlfn.IFS(Suoerstore_sales[[#This Row],[Discount]]&lt;=0.05,"0-5%",Suoerstore_sales[[#This Row],[Discount]]&lt;=0.1,"5-10%",Suoerstore_sales[[#This Row],[Discount]]&lt;=0.2,"10-20%",TRUE,"20%+")</f>
        <v>10-20%</v>
      </c>
      <c r="W3874">
        <f>YEAR(Suoerstore_sales[[#This Row],[Order Date]])</f>
        <v>2015</v>
      </c>
      <c r="X3874" t="str">
        <f>"Q"&amp;ROUNDUP(MONTH(Suoerstore_sales[[#This Row],[Order Date]])/3,0)</f>
        <v>Q4</v>
      </c>
      <c r="Y3874">
        <f>MONTH(Suoerstore_sales[[#This Row],[Order Date]])</f>
        <v>10</v>
      </c>
    </row>
    <row r="3875" spans="1:25" x14ac:dyDescent="0.2">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t="str" cm="1">
        <f t="array" ref="V3875">_xlfn.IFS(Suoerstore_sales[[#This Row],[Discount]]&lt;=0.05,"0-5%",Suoerstore_sales[[#This Row],[Discount]]&lt;=0.1,"5-10%",Suoerstore_sales[[#This Row],[Discount]]&lt;=0.2,"10-20%",TRUE,"20%+")</f>
        <v>10-20%</v>
      </c>
      <c r="W3875">
        <f>YEAR(Suoerstore_sales[[#This Row],[Order Date]])</f>
        <v>2016</v>
      </c>
      <c r="X3875" t="str">
        <f>"Q"&amp;ROUNDUP(MONTH(Suoerstore_sales[[#This Row],[Order Date]])/3,0)</f>
        <v>Q3</v>
      </c>
      <c r="Y3875">
        <f>MONTH(Suoerstore_sales[[#This Row],[Order Date]])</f>
        <v>9</v>
      </c>
    </row>
    <row r="3876" spans="1:25" x14ac:dyDescent="0.2">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t="str" cm="1">
        <f t="array" ref="V3876">_xlfn.IFS(Suoerstore_sales[[#This Row],[Discount]]&lt;=0.05,"0-5%",Suoerstore_sales[[#This Row],[Discount]]&lt;=0.1,"5-10%",Suoerstore_sales[[#This Row],[Discount]]&lt;=0.2,"10-20%",TRUE,"20%+")</f>
        <v>20%+</v>
      </c>
      <c r="W3876">
        <f>YEAR(Suoerstore_sales[[#This Row],[Order Date]])</f>
        <v>2016</v>
      </c>
      <c r="X3876" t="str">
        <f>"Q"&amp;ROUNDUP(MONTH(Suoerstore_sales[[#This Row],[Order Date]])/3,0)</f>
        <v>Q3</v>
      </c>
      <c r="Y3876">
        <f>MONTH(Suoerstore_sales[[#This Row],[Order Date]])</f>
        <v>9</v>
      </c>
    </row>
    <row r="3877" spans="1:25" x14ac:dyDescent="0.2">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t="str" cm="1">
        <f t="array" ref="V3877">_xlfn.IFS(Suoerstore_sales[[#This Row],[Discount]]&lt;=0.05,"0-5%",Suoerstore_sales[[#This Row],[Discount]]&lt;=0.1,"5-10%",Suoerstore_sales[[#This Row],[Discount]]&lt;=0.2,"10-20%",TRUE,"20%+")</f>
        <v>10-20%</v>
      </c>
      <c r="W3877">
        <f>YEAR(Suoerstore_sales[[#This Row],[Order Date]])</f>
        <v>2016</v>
      </c>
      <c r="X3877" t="str">
        <f>"Q"&amp;ROUNDUP(MONTH(Suoerstore_sales[[#This Row],[Order Date]])/3,0)</f>
        <v>Q3</v>
      </c>
      <c r="Y3877">
        <f>MONTH(Suoerstore_sales[[#This Row],[Order Date]])</f>
        <v>9</v>
      </c>
    </row>
    <row r="3878" spans="1:25" x14ac:dyDescent="0.2">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t="str" cm="1">
        <f t="array" ref="V3878">_xlfn.IFS(Suoerstore_sales[[#This Row],[Discount]]&lt;=0.05,"0-5%",Suoerstore_sales[[#This Row],[Discount]]&lt;=0.1,"5-10%",Suoerstore_sales[[#This Row],[Discount]]&lt;=0.2,"10-20%",TRUE,"20%+")</f>
        <v>10-20%</v>
      </c>
      <c r="W3878">
        <f>YEAR(Suoerstore_sales[[#This Row],[Order Date]])</f>
        <v>2016</v>
      </c>
      <c r="X3878" t="str">
        <f>"Q"&amp;ROUNDUP(MONTH(Suoerstore_sales[[#This Row],[Order Date]])/3,0)</f>
        <v>Q3</v>
      </c>
      <c r="Y3878">
        <f>MONTH(Suoerstore_sales[[#This Row],[Order Date]])</f>
        <v>9</v>
      </c>
    </row>
    <row r="3879" spans="1:25" x14ac:dyDescent="0.2">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t="str" cm="1">
        <f t="array" ref="V3879">_xlfn.IFS(Suoerstore_sales[[#This Row],[Discount]]&lt;=0.05,"0-5%",Suoerstore_sales[[#This Row],[Discount]]&lt;=0.1,"5-10%",Suoerstore_sales[[#This Row],[Discount]]&lt;=0.2,"10-20%",TRUE,"20%+")</f>
        <v>20%+</v>
      </c>
      <c r="W3879">
        <f>YEAR(Suoerstore_sales[[#This Row],[Order Date]])</f>
        <v>2016</v>
      </c>
      <c r="X3879" t="str">
        <f>"Q"&amp;ROUNDUP(MONTH(Suoerstore_sales[[#This Row],[Order Date]])/3,0)</f>
        <v>Q4</v>
      </c>
      <c r="Y3879">
        <f>MONTH(Suoerstore_sales[[#This Row],[Order Date]])</f>
        <v>10</v>
      </c>
    </row>
    <row r="3880" spans="1:25" x14ac:dyDescent="0.2">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t="str" cm="1">
        <f t="array" ref="V3880">_xlfn.IFS(Suoerstore_sales[[#This Row],[Discount]]&lt;=0.05,"0-5%",Suoerstore_sales[[#This Row],[Discount]]&lt;=0.1,"5-10%",Suoerstore_sales[[#This Row],[Discount]]&lt;=0.2,"10-20%",TRUE,"20%+")</f>
        <v>10-20%</v>
      </c>
      <c r="W3880">
        <f>YEAR(Suoerstore_sales[[#This Row],[Order Date]])</f>
        <v>2014</v>
      </c>
      <c r="X3880" t="str">
        <f>"Q"&amp;ROUNDUP(MONTH(Suoerstore_sales[[#This Row],[Order Date]])/3,0)</f>
        <v>Q2</v>
      </c>
      <c r="Y3880">
        <f>MONTH(Suoerstore_sales[[#This Row],[Order Date]])</f>
        <v>4</v>
      </c>
    </row>
    <row r="3881" spans="1:25" x14ac:dyDescent="0.2">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t="str" cm="1">
        <f t="array" ref="V3881">_xlfn.IFS(Suoerstore_sales[[#This Row],[Discount]]&lt;=0.05,"0-5%",Suoerstore_sales[[#This Row],[Discount]]&lt;=0.1,"5-10%",Suoerstore_sales[[#This Row],[Discount]]&lt;=0.2,"10-20%",TRUE,"20%+")</f>
        <v>10-20%</v>
      </c>
      <c r="W3881">
        <f>YEAR(Suoerstore_sales[[#This Row],[Order Date]])</f>
        <v>2014</v>
      </c>
      <c r="X3881" t="str">
        <f>"Q"&amp;ROUNDUP(MONTH(Suoerstore_sales[[#This Row],[Order Date]])/3,0)</f>
        <v>Q2</v>
      </c>
      <c r="Y3881">
        <f>MONTH(Suoerstore_sales[[#This Row],[Order Date]])</f>
        <v>4</v>
      </c>
    </row>
    <row r="3882" spans="1:25" x14ac:dyDescent="0.2">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t="str" cm="1">
        <f t="array" ref="V3882">_xlfn.IFS(Suoerstore_sales[[#This Row],[Discount]]&lt;=0.05,"0-5%",Suoerstore_sales[[#This Row],[Discount]]&lt;=0.1,"5-10%",Suoerstore_sales[[#This Row],[Discount]]&lt;=0.2,"10-20%",TRUE,"20%+")</f>
        <v>10-20%</v>
      </c>
      <c r="W3882">
        <f>YEAR(Suoerstore_sales[[#This Row],[Order Date]])</f>
        <v>2015</v>
      </c>
      <c r="X3882" t="str">
        <f>"Q"&amp;ROUNDUP(MONTH(Suoerstore_sales[[#This Row],[Order Date]])/3,0)</f>
        <v>Q2</v>
      </c>
      <c r="Y3882">
        <f>MONTH(Suoerstore_sales[[#This Row],[Order Date]])</f>
        <v>6</v>
      </c>
    </row>
    <row r="3883" spans="1:25" x14ac:dyDescent="0.2">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t="str" cm="1">
        <f t="array" ref="V3883">_xlfn.IFS(Suoerstore_sales[[#This Row],[Discount]]&lt;=0.05,"0-5%",Suoerstore_sales[[#This Row],[Discount]]&lt;=0.1,"5-10%",Suoerstore_sales[[#This Row],[Discount]]&lt;=0.2,"10-20%",TRUE,"20%+")</f>
        <v>10-20%</v>
      </c>
      <c r="W3883">
        <f>YEAR(Suoerstore_sales[[#This Row],[Order Date]])</f>
        <v>2015</v>
      </c>
      <c r="X3883" t="str">
        <f>"Q"&amp;ROUNDUP(MONTH(Suoerstore_sales[[#This Row],[Order Date]])/3,0)</f>
        <v>Q2</v>
      </c>
      <c r="Y3883">
        <f>MONTH(Suoerstore_sales[[#This Row],[Order Date]])</f>
        <v>6</v>
      </c>
    </row>
    <row r="3884" spans="1:25" x14ac:dyDescent="0.2">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t="str" cm="1">
        <f t="array" ref="V3884">_xlfn.IFS(Suoerstore_sales[[#This Row],[Discount]]&lt;=0.05,"0-5%",Suoerstore_sales[[#This Row],[Discount]]&lt;=0.1,"5-10%",Suoerstore_sales[[#This Row],[Discount]]&lt;=0.2,"10-20%",TRUE,"20%+")</f>
        <v>10-20%</v>
      </c>
      <c r="W3884">
        <f>YEAR(Suoerstore_sales[[#This Row],[Order Date]])</f>
        <v>2015</v>
      </c>
      <c r="X3884" t="str">
        <f>"Q"&amp;ROUNDUP(MONTH(Suoerstore_sales[[#This Row],[Order Date]])/3,0)</f>
        <v>Q2</v>
      </c>
      <c r="Y3884">
        <f>MONTH(Suoerstore_sales[[#This Row],[Order Date]])</f>
        <v>6</v>
      </c>
    </row>
    <row r="3885" spans="1:25" x14ac:dyDescent="0.2">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t="str" cm="1">
        <f t="array" ref="V3885">_xlfn.IFS(Suoerstore_sales[[#This Row],[Discount]]&lt;=0.05,"0-5%",Suoerstore_sales[[#This Row],[Discount]]&lt;=0.1,"5-10%",Suoerstore_sales[[#This Row],[Discount]]&lt;=0.2,"10-20%",TRUE,"20%+")</f>
        <v>10-20%</v>
      </c>
      <c r="W3885">
        <f>YEAR(Suoerstore_sales[[#This Row],[Order Date]])</f>
        <v>2015</v>
      </c>
      <c r="X3885" t="str">
        <f>"Q"&amp;ROUNDUP(MONTH(Suoerstore_sales[[#This Row],[Order Date]])/3,0)</f>
        <v>Q2</v>
      </c>
      <c r="Y3885">
        <f>MONTH(Suoerstore_sales[[#This Row],[Order Date]])</f>
        <v>6</v>
      </c>
    </row>
    <row r="3886" spans="1:25" x14ac:dyDescent="0.2">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t="str" cm="1">
        <f t="array" ref="V3886">_xlfn.IFS(Suoerstore_sales[[#This Row],[Discount]]&lt;=0.05,"0-5%",Suoerstore_sales[[#This Row],[Discount]]&lt;=0.1,"5-10%",Suoerstore_sales[[#This Row],[Discount]]&lt;=0.2,"10-20%",TRUE,"20%+")</f>
        <v>10-20%</v>
      </c>
      <c r="W3886">
        <f>YEAR(Suoerstore_sales[[#This Row],[Order Date]])</f>
        <v>2014</v>
      </c>
      <c r="X3886" t="str">
        <f>"Q"&amp;ROUNDUP(MONTH(Suoerstore_sales[[#This Row],[Order Date]])/3,0)</f>
        <v>Q3</v>
      </c>
      <c r="Y3886">
        <f>MONTH(Suoerstore_sales[[#This Row],[Order Date]])</f>
        <v>7</v>
      </c>
    </row>
    <row r="3887" spans="1:25" x14ac:dyDescent="0.2">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t="str" cm="1">
        <f t="array" ref="V3887">_xlfn.IFS(Suoerstore_sales[[#This Row],[Discount]]&lt;=0.05,"0-5%",Suoerstore_sales[[#This Row],[Discount]]&lt;=0.1,"5-10%",Suoerstore_sales[[#This Row],[Discount]]&lt;=0.2,"10-20%",TRUE,"20%+")</f>
        <v>20%+</v>
      </c>
      <c r="W3887">
        <f>YEAR(Suoerstore_sales[[#This Row],[Order Date]])</f>
        <v>2017</v>
      </c>
      <c r="X3887" t="str">
        <f>"Q"&amp;ROUNDUP(MONTH(Suoerstore_sales[[#This Row],[Order Date]])/3,0)</f>
        <v>Q1</v>
      </c>
      <c r="Y3887">
        <f>MONTH(Suoerstore_sales[[#This Row],[Order Date]])</f>
        <v>1</v>
      </c>
    </row>
    <row r="3888" spans="1:25" x14ac:dyDescent="0.2">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t="str" cm="1">
        <f t="array" ref="V3888">_xlfn.IFS(Suoerstore_sales[[#This Row],[Discount]]&lt;=0.05,"0-5%",Suoerstore_sales[[#This Row],[Discount]]&lt;=0.1,"5-10%",Suoerstore_sales[[#This Row],[Discount]]&lt;=0.2,"10-20%",TRUE,"20%+")</f>
        <v>0-5%</v>
      </c>
      <c r="W3888">
        <f>YEAR(Suoerstore_sales[[#This Row],[Order Date]])</f>
        <v>2016</v>
      </c>
      <c r="X3888" t="str">
        <f>"Q"&amp;ROUNDUP(MONTH(Suoerstore_sales[[#This Row],[Order Date]])/3,0)</f>
        <v>Q1</v>
      </c>
      <c r="Y3888">
        <f>MONTH(Suoerstore_sales[[#This Row],[Order Date]])</f>
        <v>3</v>
      </c>
    </row>
    <row r="3889" spans="1:25" x14ac:dyDescent="0.2">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t="str" cm="1">
        <f t="array" ref="V3889">_xlfn.IFS(Suoerstore_sales[[#This Row],[Discount]]&lt;=0.05,"0-5%",Suoerstore_sales[[#This Row],[Discount]]&lt;=0.1,"5-10%",Suoerstore_sales[[#This Row],[Discount]]&lt;=0.2,"10-20%",TRUE,"20%+")</f>
        <v>0-5%</v>
      </c>
      <c r="W3889">
        <f>YEAR(Suoerstore_sales[[#This Row],[Order Date]])</f>
        <v>2014</v>
      </c>
      <c r="X3889" t="str">
        <f>"Q"&amp;ROUNDUP(MONTH(Suoerstore_sales[[#This Row],[Order Date]])/3,0)</f>
        <v>Q2</v>
      </c>
      <c r="Y3889">
        <f>MONTH(Suoerstore_sales[[#This Row],[Order Date]])</f>
        <v>6</v>
      </c>
    </row>
    <row r="3890" spans="1:25" x14ac:dyDescent="0.2">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t="str" cm="1">
        <f t="array" ref="V3890">_xlfn.IFS(Suoerstore_sales[[#This Row],[Discount]]&lt;=0.05,"0-5%",Suoerstore_sales[[#This Row],[Discount]]&lt;=0.1,"5-10%",Suoerstore_sales[[#This Row],[Discount]]&lt;=0.2,"10-20%",TRUE,"20%+")</f>
        <v>0-5%</v>
      </c>
      <c r="W3890">
        <f>YEAR(Suoerstore_sales[[#This Row],[Order Date]])</f>
        <v>2014</v>
      </c>
      <c r="X3890" t="str">
        <f>"Q"&amp;ROUNDUP(MONTH(Suoerstore_sales[[#This Row],[Order Date]])/3,0)</f>
        <v>Q2</v>
      </c>
      <c r="Y3890">
        <f>MONTH(Suoerstore_sales[[#This Row],[Order Date]])</f>
        <v>6</v>
      </c>
    </row>
    <row r="3891" spans="1:25" x14ac:dyDescent="0.2">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t="str" cm="1">
        <f t="array" ref="V3891">_xlfn.IFS(Suoerstore_sales[[#This Row],[Discount]]&lt;=0.05,"0-5%",Suoerstore_sales[[#This Row],[Discount]]&lt;=0.1,"5-10%",Suoerstore_sales[[#This Row],[Discount]]&lt;=0.2,"10-20%",TRUE,"20%+")</f>
        <v>0-5%</v>
      </c>
      <c r="W3891">
        <f>YEAR(Suoerstore_sales[[#This Row],[Order Date]])</f>
        <v>2014</v>
      </c>
      <c r="X3891" t="str">
        <f>"Q"&amp;ROUNDUP(MONTH(Suoerstore_sales[[#This Row],[Order Date]])/3,0)</f>
        <v>Q2</v>
      </c>
      <c r="Y3891">
        <f>MONTH(Suoerstore_sales[[#This Row],[Order Date]])</f>
        <v>6</v>
      </c>
    </row>
    <row r="3892" spans="1:25" x14ac:dyDescent="0.2">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t="str" cm="1">
        <f t="array" ref="V3892">_xlfn.IFS(Suoerstore_sales[[#This Row],[Discount]]&lt;=0.05,"0-5%",Suoerstore_sales[[#This Row],[Discount]]&lt;=0.1,"5-10%",Suoerstore_sales[[#This Row],[Discount]]&lt;=0.2,"10-20%",TRUE,"20%+")</f>
        <v>0-5%</v>
      </c>
      <c r="W3892">
        <f>YEAR(Suoerstore_sales[[#This Row],[Order Date]])</f>
        <v>2016</v>
      </c>
      <c r="X3892" t="str">
        <f>"Q"&amp;ROUNDUP(MONTH(Suoerstore_sales[[#This Row],[Order Date]])/3,0)</f>
        <v>Q4</v>
      </c>
      <c r="Y3892">
        <f>MONTH(Suoerstore_sales[[#This Row],[Order Date]])</f>
        <v>11</v>
      </c>
    </row>
    <row r="3893" spans="1:25" x14ac:dyDescent="0.2">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t="str" cm="1">
        <f t="array" ref="V3893">_xlfn.IFS(Suoerstore_sales[[#This Row],[Discount]]&lt;=0.05,"0-5%",Suoerstore_sales[[#This Row],[Discount]]&lt;=0.1,"5-10%",Suoerstore_sales[[#This Row],[Discount]]&lt;=0.2,"10-20%",TRUE,"20%+")</f>
        <v>10-20%</v>
      </c>
      <c r="W3893">
        <f>YEAR(Suoerstore_sales[[#This Row],[Order Date]])</f>
        <v>2016</v>
      </c>
      <c r="X3893" t="str">
        <f>"Q"&amp;ROUNDUP(MONTH(Suoerstore_sales[[#This Row],[Order Date]])/3,0)</f>
        <v>Q4</v>
      </c>
      <c r="Y3893">
        <f>MONTH(Suoerstore_sales[[#This Row],[Order Date]])</f>
        <v>11</v>
      </c>
    </row>
    <row r="3894" spans="1:25" x14ac:dyDescent="0.2">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t="str" cm="1">
        <f t="array" ref="V3894">_xlfn.IFS(Suoerstore_sales[[#This Row],[Discount]]&lt;=0.05,"0-5%",Suoerstore_sales[[#This Row],[Discount]]&lt;=0.1,"5-10%",Suoerstore_sales[[#This Row],[Discount]]&lt;=0.2,"10-20%",TRUE,"20%+")</f>
        <v>0-5%</v>
      </c>
      <c r="W3894">
        <f>YEAR(Suoerstore_sales[[#This Row],[Order Date]])</f>
        <v>2016</v>
      </c>
      <c r="X3894" t="str">
        <f>"Q"&amp;ROUNDUP(MONTH(Suoerstore_sales[[#This Row],[Order Date]])/3,0)</f>
        <v>Q4</v>
      </c>
      <c r="Y3894">
        <f>MONTH(Suoerstore_sales[[#This Row],[Order Date]])</f>
        <v>11</v>
      </c>
    </row>
    <row r="3895" spans="1:25" x14ac:dyDescent="0.2">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t="str" cm="1">
        <f t="array" ref="V3895">_xlfn.IFS(Suoerstore_sales[[#This Row],[Discount]]&lt;=0.05,"0-5%",Suoerstore_sales[[#This Row],[Discount]]&lt;=0.1,"5-10%",Suoerstore_sales[[#This Row],[Discount]]&lt;=0.2,"10-20%",TRUE,"20%+")</f>
        <v>10-20%</v>
      </c>
      <c r="W3895">
        <f>YEAR(Suoerstore_sales[[#This Row],[Order Date]])</f>
        <v>2016</v>
      </c>
      <c r="X3895" t="str">
        <f>"Q"&amp;ROUNDUP(MONTH(Suoerstore_sales[[#This Row],[Order Date]])/3,0)</f>
        <v>Q4</v>
      </c>
      <c r="Y3895">
        <f>MONTH(Suoerstore_sales[[#This Row],[Order Date]])</f>
        <v>11</v>
      </c>
    </row>
    <row r="3896" spans="1:25" x14ac:dyDescent="0.2">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t="str" cm="1">
        <f t="array" ref="V3896">_xlfn.IFS(Suoerstore_sales[[#This Row],[Discount]]&lt;=0.05,"0-5%",Suoerstore_sales[[#This Row],[Discount]]&lt;=0.1,"5-10%",Suoerstore_sales[[#This Row],[Discount]]&lt;=0.2,"10-20%",TRUE,"20%+")</f>
        <v>20%+</v>
      </c>
      <c r="W3896">
        <f>YEAR(Suoerstore_sales[[#This Row],[Order Date]])</f>
        <v>2014</v>
      </c>
      <c r="X3896" t="str">
        <f>"Q"&amp;ROUNDUP(MONTH(Suoerstore_sales[[#This Row],[Order Date]])/3,0)</f>
        <v>Q4</v>
      </c>
      <c r="Y3896">
        <f>MONTH(Suoerstore_sales[[#This Row],[Order Date]])</f>
        <v>11</v>
      </c>
    </row>
    <row r="3897" spans="1:25" x14ac:dyDescent="0.2">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t="str" cm="1">
        <f t="array" ref="V3897">_xlfn.IFS(Suoerstore_sales[[#This Row],[Discount]]&lt;=0.05,"0-5%",Suoerstore_sales[[#This Row],[Discount]]&lt;=0.1,"5-10%",Suoerstore_sales[[#This Row],[Discount]]&lt;=0.2,"10-20%",TRUE,"20%+")</f>
        <v>0-5%</v>
      </c>
      <c r="W3897">
        <f>YEAR(Suoerstore_sales[[#This Row],[Order Date]])</f>
        <v>2017</v>
      </c>
      <c r="X3897" t="str">
        <f>"Q"&amp;ROUNDUP(MONTH(Suoerstore_sales[[#This Row],[Order Date]])/3,0)</f>
        <v>Q2</v>
      </c>
      <c r="Y3897">
        <f>MONTH(Suoerstore_sales[[#This Row],[Order Date]])</f>
        <v>5</v>
      </c>
    </row>
    <row r="3898" spans="1:25" x14ac:dyDescent="0.2">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t="str" cm="1">
        <f t="array" ref="V3898">_xlfn.IFS(Suoerstore_sales[[#This Row],[Discount]]&lt;=0.05,"0-5%",Suoerstore_sales[[#This Row],[Discount]]&lt;=0.1,"5-10%",Suoerstore_sales[[#This Row],[Discount]]&lt;=0.2,"10-20%",TRUE,"20%+")</f>
        <v>10-20%</v>
      </c>
      <c r="W3898">
        <f>YEAR(Suoerstore_sales[[#This Row],[Order Date]])</f>
        <v>2017</v>
      </c>
      <c r="X3898" t="str">
        <f>"Q"&amp;ROUNDUP(MONTH(Suoerstore_sales[[#This Row],[Order Date]])/3,0)</f>
        <v>Q4</v>
      </c>
      <c r="Y3898">
        <f>MONTH(Suoerstore_sales[[#This Row],[Order Date]])</f>
        <v>12</v>
      </c>
    </row>
    <row r="3899" spans="1:25" x14ac:dyDescent="0.2">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t="str" cm="1">
        <f t="array" ref="V3899">_xlfn.IFS(Suoerstore_sales[[#This Row],[Discount]]&lt;=0.05,"0-5%",Suoerstore_sales[[#This Row],[Discount]]&lt;=0.1,"5-10%",Suoerstore_sales[[#This Row],[Discount]]&lt;=0.2,"10-20%",TRUE,"20%+")</f>
        <v>10-20%</v>
      </c>
      <c r="W3899">
        <f>YEAR(Suoerstore_sales[[#This Row],[Order Date]])</f>
        <v>2017</v>
      </c>
      <c r="X3899" t="str">
        <f>"Q"&amp;ROUNDUP(MONTH(Suoerstore_sales[[#This Row],[Order Date]])/3,0)</f>
        <v>Q4</v>
      </c>
      <c r="Y3899">
        <f>MONTH(Suoerstore_sales[[#This Row],[Order Date]])</f>
        <v>12</v>
      </c>
    </row>
    <row r="3900" spans="1:25" x14ac:dyDescent="0.2">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t="str" cm="1">
        <f t="array" ref="V3900">_xlfn.IFS(Suoerstore_sales[[#This Row],[Discount]]&lt;=0.05,"0-5%",Suoerstore_sales[[#This Row],[Discount]]&lt;=0.1,"5-10%",Suoerstore_sales[[#This Row],[Discount]]&lt;=0.2,"10-20%",TRUE,"20%+")</f>
        <v>10-20%</v>
      </c>
      <c r="W3900">
        <f>YEAR(Suoerstore_sales[[#This Row],[Order Date]])</f>
        <v>2017</v>
      </c>
      <c r="X3900" t="str">
        <f>"Q"&amp;ROUNDUP(MONTH(Suoerstore_sales[[#This Row],[Order Date]])/3,0)</f>
        <v>Q4</v>
      </c>
      <c r="Y3900">
        <f>MONTH(Suoerstore_sales[[#This Row],[Order Date]])</f>
        <v>11</v>
      </c>
    </row>
    <row r="3901" spans="1:25" x14ac:dyDescent="0.2">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t="str" cm="1">
        <f t="array" ref="V3901">_xlfn.IFS(Suoerstore_sales[[#This Row],[Discount]]&lt;=0.05,"0-5%",Suoerstore_sales[[#This Row],[Discount]]&lt;=0.1,"5-10%",Suoerstore_sales[[#This Row],[Discount]]&lt;=0.2,"10-20%",TRUE,"20%+")</f>
        <v>10-20%</v>
      </c>
      <c r="W3901">
        <f>YEAR(Suoerstore_sales[[#This Row],[Order Date]])</f>
        <v>2017</v>
      </c>
      <c r="X3901" t="str">
        <f>"Q"&amp;ROUNDUP(MONTH(Suoerstore_sales[[#This Row],[Order Date]])/3,0)</f>
        <v>Q4</v>
      </c>
      <c r="Y3901">
        <f>MONTH(Suoerstore_sales[[#This Row],[Order Date]])</f>
        <v>12</v>
      </c>
    </row>
    <row r="3902" spans="1:25" x14ac:dyDescent="0.2">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t="str" cm="1">
        <f t="array" ref="V3902">_xlfn.IFS(Suoerstore_sales[[#This Row],[Discount]]&lt;=0.05,"0-5%",Suoerstore_sales[[#This Row],[Discount]]&lt;=0.1,"5-10%",Suoerstore_sales[[#This Row],[Discount]]&lt;=0.2,"10-20%",TRUE,"20%+")</f>
        <v>10-20%</v>
      </c>
      <c r="W3902">
        <f>YEAR(Suoerstore_sales[[#This Row],[Order Date]])</f>
        <v>2015</v>
      </c>
      <c r="X3902" t="str">
        <f>"Q"&amp;ROUNDUP(MONTH(Suoerstore_sales[[#This Row],[Order Date]])/3,0)</f>
        <v>Q1</v>
      </c>
      <c r="Y3902">
        <f>MONTH(Suoerstore_sales[[#This Row],[Order Date]])</f>
        <v>1</v>
      </c>
    </row>
    <row r="3903" spans="1:25" x14ac:dyDescent="0.2">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t="str" cm="1">
        <f t="array" ref="V3903">_xlfn.IFS(Suoerstore_sales[[#This Row],[Discount]]&lt;=0.05,"0-5%",Suoerstore_sales[[#This Row],[Discount]]&lt;=0.1,"5-10%",Suoerstore_sales[[#This Row],[Discount]]&lt;=0.2,"10-20%",TRUE,"20%+")</f>
        <v>10-20%</v>
      </c>
      <c r="W3903">
        <f>YEAR(Suoerstore_sales[[#This Row],[Order Date]])</f>
        <v>2015</v>
      </c>
      <c r="X3903" t="str">
        <f>"Q"&amp;ROUNDUP(MONTH(Suoerstore_sales[[#This Row],[Order Date]])/3,0)</f>
        <v>Q4</v>
      </c>
      <c r="Y3903">
        <f>MONTH(Suoerstore_sales[[#This Row],[Order Date]])</f>
        <v>11</v>
      </c>
    </row>
    <row r="3904" spans="1:25" x14ac:dyDescent="0.2">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t="str" cm="1">
        <f t="array" ref="V3904">_xlfn.IFS(Suoerstore_sales[[#This Row],[Discount]]&lt;=0.05,"0-5%",Suoerstore_sales[[#This Row],[Discount]]&lt;=0.1,"5-10%",Suoerstore_sales[[#This Row],[Discount]]&lt;=0.2,"10-20%",TRUE,"20%+")</f>
        <v>0-5%</v>
      </c>
      <c r="W3904">
        <f>YEAR(Suoerstore_sales[[#This Row],[Order Date]])</f>
        <v>2015</v>
      </c>
      <c r="X3904" t="str">
        <f>"Q"&amp;ROUNDUP(MONTH(Suoerstore_sales[[#This Row],[Order Date]])/3,0)</f>
        <v>Q4</v>
      </c>
      <c r="Y3904">
        <f>MONTH(Suoerstore_sales[[#This Row],[Order Date]])</f>
        <v>10</v>
      </c>
    </row>
    <row r="3905" spans="1:25" x14ac:dyDescent="0.2">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t="str" cm="1">
        <f t="array" ref="V3905">_xlfn.IFS(Suoerstore_sales[[#This Row],[Discount]]&lt;=0.05,"0-5%",Suoerstore_sales[[#This Row],[Discount]]&lt;=0.1,"5-10%",Suoerstore_sales[[#This Row],[Discount]]&lt;=0.2,"10-20%",TRUE,"20%+")</f>
        <v>10-20%</v>
      </c>
      <c r="W3905">
        <f>YEAR(Suoerstore_sales[[#This Row],[Order Date]])</f>
        <v>2015</v>
      </c>
      <c r="X3905" t="str">
        <f>"Q"&amp;ROUNDUP(MONTH(Suoerstore_sales[[#This Row],[Order Date]])/3,0)</f>
        <v>Q2</v>
      </c>
      <c r="Y3905">
        <f>MONTH(Suoerstore_sales[[#This Row],[Order Date]])</f>
        <v>4</v>
      </c>
    </row>
    <row r="3906" spans="1:25" x14ac:dyDescent="0.2">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t="str" cm="1">
        <f t="array" ref="V3906">_xlfn.IFS(Suoerstore_sales[[#This Row],[Discount]]&lt;=0.05,"0-5%",Suoerstore_sales[[#This Row],[Discount]]&lt;=0.1,"5-10%",Suoerstore_sales[[#This Row],[Discount]]&lt;=0.2,"10-20%",TRUE,"20%+")</f>
        <v>10-20%</v>
      </c>
      <c r="W3906">
        <f>YEAR(Suoerstore_sales[[#This Row],[Order Date]])</f>
        <v>2015</v>
      </c>
      <c r="X3906" t="str">
        <f>"Q"&amp;ROUNDUP(MONTH(Suoerstore_sales[[#This Row],[Order Date]])/3,0)</f>
        <v>Q2</v>
      </c>
      <c r="Y3906">
        <f>MONTH(Suoerstore_sales[[#This Row],[Order Date]])</f>
        <v>4</v>
      </c>
    </row>
    <row r="3907" spans="1:25" x14ac:dyDescent="0.2">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t="str" cm="1">
        <f t="array" ref="V3907">_xlfn.IFS(Suoerstore_sales[[#This Row],[Discount]]&lt;=0.05,"0-5%",Suoerstore_sales[[#This Row],[Discount]]&lt;=0.1,"5-10%",Suoerstore_sales[[#This Row],[Discount]]&lt;=0.2,"10-20%",TRUE,"20%+")</f>
        <v>20%+</v>
      </c>
      <c r="W3907">
        <f>YEAR(Suoerstore_sales[[#This Row],[Order Date]])</f>
        <v>2015</v>
      </c>
      <c r="X3907" t="str">
        <f>"Q"&amp;ROUNDUP(MONTH(Suoerstore_sales[[#This Row],[Order Date]])/3,0)</f>
        <v>Q2</v>
      </c>
      <c r="Y3907">
        <f>MONTH(Suoerstore_sales[[#This Row],[Order Date]])</f>
        <v>4</v>
      </c>
    </row>
    <row r="3908" spans="1:25" x14ac:dyDescent="0.2">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t="str" cm="1">
        <f t="array" ref="V3908">_xlfn.IFS(Suoerstore_sales[[#This Row],[Discount]]&lt;=0.05,"0-5%",Suoerstore_sales[[#This Row],[Discount]]&lt;=0.1,"5-10%",Suoerstore_sales[[#This Row],[Discount]]&lt;=0.2,"10-20%",TRUE,"20%+")</f>
        <v>10-20%</v>
      </c>
      <c r="W3908">
        <f>YEAR(Suoerstore_sales[[#This Row],[Order Date]])</f>
        <v>2015</v>
      </c>
      <c r="X3908" t="str">
        <f>"Q"&amp;ROUNDUP(MONTH(Suoerstore_sales[[#This Row],[Order Date]])/3,0)</f>
        <v>Q2</v>
      </c>
      <c r="Y3908">
        <f>MONTH(Suoerstore_sales[[#This Row],[Order Date]])</f>
        <v>4</v>
      </c>
    </row>
    <row r="3909" spans="1:25" x14ac:dyDescent="0.2">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t="str" cm="1">
        <f t="array" ref="V3909">_xlfn.IFS(Suoerstore_sales[[#This Row],[Discount]]&lt;=0.05,"0-5%",Suoerstore_sales[[#This Row],[Discount]]&lt;=0.1,"5-10%",Suoerstore_sales[[#This Row],[Discount]]&lt;=0.2,"10-20%",TRUE,"20%+")</f>
        <v>20%+</v>
      </c>
      <c r="W3909">
        <f>YEAR(Suoerstore_sales[[#This Row],[Order Date]])</f>
        <v>2015</v>
      </c>
      <c r="X3909" t="str">
        <f>"Q"&amp;ROUNDUP(MONTH(Suoerstore_sales[[#This Row],[Order Date]])/3,0)</f>
        <v>Q2</v>
      </c>
      <c r="Y3909">
        <f>MONTH(Suoerstore_sales[[#This Row],[Order Date]])</f>
        <v>4</v>
      </c>
    </row>
    <row r="3910" spans="1:25" x14ac:dyDescent="0.2">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t="str" cm="1">
        <f t="array" ref="V3910">_xlfn.IFS(Suoerstore_sales[[#This Row],[Discount]]&lt;=0.05,"0-5%",Suoerstore_sales[[#This Row],[Discount]]&lt;=0.1,"5-10%",Suoerstore_sales[[#This Row],[Discount]]&lt;=0.2,"10-20%",TRUE,"20%+")</f>
        <v>20%+</v>
      </c>
      <c r="W3910">
        <f>YEAR(Suoerstore_sales[[#This Row],[Order Date]])</f>
        <v>2015</v>
      </c>
      <c r="X3910" t="str">
        <f>"Q"&amp;ROUNDUP(MONTH(Suoerstore_sales[[#This Row],[Order Date]])/3,0)</f>
        <v>Q2</v>
      </c>
      <c r="Y3910">
        <f>MONTH(Suoerstore_sales[[#This Row],[Order Date]])</f>
        <v>4</v>
      </c>
    </row>
    <row r="3911" spans="1:25" x14ac:dyDescent="0.2">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t="str" cm="1">
        <f t="array" ref="V3911">_xlfn.IFS(Suoerstore_sales[[#This Row],[Discount]]&lt;=0.05,"0-5%",Suoerstore_sales[[#This Row],[Discount]]&lt;=0.1,"5-10%",Suoerstore_sales[[#This Row],[Discount]]&lt;=0.2,"10-20%",TRUE,"20%+")</f>
        <v>10-20%</v>
      </c>
      <c r="W3911">
        <f>YEAR(Suoerstore_sales[[#This Row],[Order Date]])</f>
        <v>2015</v>
      </c>
      <c r="X3911" t="str">
        <f>"Q"&amp;ROUNDUP(MONTH(Suoerstore_sales[[#This Row],[Order Date]])/3,0)</f>
        <v>Q2</v>
      </c>
      <c r="Y3911">
        <f>MONTH(Suoerstore_sales[[#This Row],[Order Date]])</f>
        <v>4</v>
      </c>
    </row>
    <row r="3912" spans="1:25" x14ac:dyDescent="0.2">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t="str" cm="1">
        <f t="array" ref="V3912">_xlfn.IFS(Suoerstore_sales[[#This Row],[Discount]]&lt;=0.05,"0-5%",Suoerstore_sales[[#This Row],[Discount]]&lt;=0.1,"5-10%",Suoerstore_sales[[#This Row],[Discount]]&lt;=0.2,"10-20%",TRUE,"20%+")</f>
        <v>20%+</v>
      </c>
      <c r="W3912">
        <f>YEAR(Suoerstore_sales[[#This Row],[Order Date]])</f>
        <v>2015</v>
      </c>
      <c r="X3912" t="str">
        <f>"Q"&amp;ROUNDUP(MONTH(Suoerstore_sales[[#This Row],[Order Date]])/3,0)</f>
        <v>Q2</v>
      </c>
      <c r="Y3912">
        <f>MONTH(Suoerstore_sales[[#This Row],[Order Date]])</f>
        <v>4</v>
      </c>
    </row>
    <row r="3913" spans="1:25" x14ac:dyDescent="0.2">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t="str" cm="1">
        <f t="array" ref="V3913">_xlfn.IFS(Suoerstore_sales[[#This Row],[Discount]]&lt;=0.05,"0-5%",Suoerstore_sales[[#This Row],[Discount]]&lt;=0.1,"5-10%",Suoerstore_sales[[#This Row],[Discount]]&lt;=0.2,"10-20%",TRUE,"20%+")</f>
        <v>10-20%</v>
      </c>
      <c r="W3913">
        <f>YEAR(Suoerstore_sales[[#This Row],[Order Date]])</f>
        <v>2017</v>
      </c>
      <c r="X3913" t="str">
        <f>"Q"&amp;ROUNDUP(MONTH(Suoerstore_sales[[#This Row],[Order Date]])/3,0)</f>
        <v>Q2</v>
      </c>
      <c r="Y3913">
        <f>MONTH(Suoerstore_sales[[#This Row],[Order Date]])</f>
        <v>6</v>
      </c>
    </row>
    <row r="3914" spans="1:25" x14ac:dyDescent="0.2">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t="str" cm="1">
        <f t="array" ref="V3914">_xlfn.IFS(Suoerstore_sales[[#This Row],[Discount]]&lt;=0.05,"0-5%",Suoerstore_sales[[#This Row],[Discount]]&lt;=0.1,"5-10%",Suoerstore_sales[[#This Row],[Discount]]&lt;=0.2,"10-20%",TRUE,"20%+")</f>
        <v>0-5%</v>
      </c>
      <c r="W3914">
        <f>YEAR(Suoerstore_sales[[#This Row],[Order Date]])</f>
        <v>2017</v>
      </c>
      <c r="X3914" t="str">
        <f>"Q"&amp;ROUNDUP(MONTH(Suoerstore_sales[[#This Row],[Order Date]])/3,0)</f>
        <v>Q3</v>
      </c>
      <c r="Y3914">
        <f>MONTH(Suoerstore_sales[[#This Row],[Order Date]])</f>
        <v>9</v>
      </c>
    </row>
    <row r="3915" spans="1:25" x14ac:dyDescent="0.2">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t="str" cm="1">
        <f t="array" ref="V3915">_xlfn.IFS(Suoerstore_sales[[#This Row],[Discount]]&lt;=0.05,"0-5%",Suoerstore_sales[[#This Row],[Discount]]&lt;=0.1,"5-10%",Suoerstore_sales[[#This Row],[Discount]]&lt;=0.2,"10-20%",TRUE,"20%+")</f>
        <v>0-5%</v>
      </c>
      <c r="W3915">
        <f>YEAR(Suoerstore_sales[[#This Row],[Order Date]])</f>
        <v>2017</v>
      </c>
      <c r="X3915" t="str">
        <f>"Q"&amp;ROUNDUP(MONTH(Suoerstore_sales[[#This Row],[Order Date]])/3,0)</f>
        <v>Q3</v>
      </c>
      <c r="Y3915">
        <f>MONTH(Suoerstore_sales[[#This Row],[Order Date]])</f>
        <v>9</v>
      </c>
    </row>
    <row r="3916" spans="1:25" x14ac:dyDescent="0.2">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t="str" cm="1">
        <f t="array" ref="V3916">_xlfn.IFS(Suoerstore_sales[[#This Row],[Discount]]&lt;=0.05,"0-5%",Suoerstore_sales[[#This Row],[Discount]]&lt;=0.1,"5-10%",Suoerstore_sales[[#This Row],[Discount]]&lt;=0.2,"10-20%",TRUE,"20%+")</f>
        <v>20%+</v>
      </c>
      <c r="W3916">
        <f>YEAR(Suoerstore_sales[[#This Row],[Order Date]])</f>
        <v>2017</v>
      </c>
      <c r="X3916" t="str">
        <f>"Q"&amp;ROUNDUP(MONTH(Suoerstore_sales[[#This Row],[Order Date]])/3,0)</f>
        <v>Q3</v>
      </c>
      <c r="Y3916">
        <f>MONTH(Suoerstore_sales[[#This Row],[Order Date]])</f>
        <v>7</v>
      </c>
    </row>
    <row r="3917" spans="1:25" x14ac:dyDescent="0.2">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t="str" cm="1">
        <f t="array" ref="V3917">_xlfn.IFS(Suoerstore_sales[[#This Row],[Discount]]&lt;=0.05,"0-5%",Suoerstore_sales[[#This Row],[Discount]]&lt;=0.1,"5-10%",Suoerstore_sales[[#This Row],[Discount]]&lt;=0.2,"10-20%",TRUE,"20%+")</f>
        <v>10-20%</v>
      </c>
      <c r="W3917">
        <f>YEAR(Suoerstore_sales[[#This Row],[Order Date]])</f>
        <v>2017</v>
      </c>
      <c r="X3917" t="str">
        <f>"Q"&amp;ROUNDUP(MONTH(Suoerstore_sales[[#This Row],[Order Date]])/3,0)</f>
        <v>Q3</v>
      </c>
      <c r="Y3917">
        <f>MONTH(Suoerstore_sales[[#This Row],[Order Date]])</f>
        <v>7</v>
      </c>
    </row>
    <row r="3918" spans="1:25" x14ac:dyDescent="0.2">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t="str" cm="1">
        <f t="array" ref="V3918">_xlfn.IFS(Suoerstore_sales[[#This Row],[Discount]]&lt;=0.05,"0-5%",Suoerstore_sales[[#This Row],[Discount]]&lt;=0.1,"5-10%",Suoerstore_sales[[#This Row],[Discount]]&lt;=0.2,"10-20%",TRUE,"20%+")</f>
        <v>10-20%</v>
      </c>
      <c r="W3918">
        <f>YEAR(Suoerstore_sales[[#This Row],[Order Date]])</f>
        <v>2017</v>
      </c>
      <c r="X3918" t="str">
        <f>"Q"&amp;ROUNDUP(MONTH(Suoerstore_sales[[#This Row],[Order Date]])/3,0)</f>
        <v>Q3</v>
      </c>
      <c r="Y3918">
        <f>MONTH(Suoerstore_sales[[#This Row],[Order Date]])</f>
        <v>7</v>
      </c>
    </row>
    <row r="3919" spans="1:25" x14ac:dyDescent="0.2">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t="str" cm="1">
        <f t="array" ref="V3919">_xlfn.IFS(Suoerstore_sales[[#This Row],[Discount]]&lt;=0.05,"0-5%",Suoerstore_sales[[#This Row],[Discount]]&lt;=0.1,"5-10%",Suoerstore_sales[[#This Row],[Discount]]&lt;=0.2,"10-20%",TRUE,"20%+")</f>
        <v>20%+</v>
      </c>
      <c r="W3919">
        <f>YEAR(Suoerstore_sales[[#This Row],[Order Date]])</f>
        <v>2017</v>
      </c>
      <c r="X3919" t="str">
        <f>"Q"&amp;ROUNDUP(MONTH(Suoerstore_sales[[#This Row],[Order Date]])/3,0)</f>
        <v>Q3</v>
      </c>
      <c r="Y3919">
        <f>MONTH(Suoerstore_sales[[#This Row],[Order Date]])</f>
        <v>7</v>
      </c>
    </row>
    <row r="3920" spans="1:25" x14ac:dyDescent="0.2">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t="str" cm="1">
        <f t="array" ref="V3920">_xlfn.IFS(Suoerstore_sales[[#This Row],[Discount]]&lt;=0.05,"0-5%",Suoerstore_sales[[#This Row],[Discount]]&lt;=0.1,"5-10%",Suoerstore_sales[[#This Row],[Discount]]&lt;=0.2,"10-20%",TRUE,"20%+")</f>
        <v>10-20%</v>
      </c>
      <c r="W3920">
        <f>YEAR(Suoerstore_sales[[#This Row],[Order Date]])</f>
        <v>2017</v>
      </c>
      <c r="X3920" t="str">
        <f>"Q"&amp;ROUNDUP(MONTH(Suoerstore_sales[[#This Row],[Order Date]])/3,0)</f>
        <v>Q3</v>
      </c>
      <c r="Y3920">
        <f>MONTH(Suoerstore_sales[[#This Row],[Order Date]])</f>
        <v>7</v>
      </c>
    </row>
    <row r="3921" spans="1:25" x14ac:dyDescent="0.2">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t="str" cm="1">
        <f t="array" ref="V3921">_xlfn.IFS(Suoerstore_sales[[#This Row],[Discount]]&lt;=0.05,"0-5%",Suoerstore_sales[[#This Row],[Discount]]&lt;=0.1,"5-10%",Suoerstore_sales[[#This Row],[Discount]]&lt;=0.2,"10-20%",TRUE,"20%+")</f>
        <v>0-5%</v>
      </c>
      <c r="W3921">
        <f>YEAR(Suoerstore_sales[[#This Row],[Order Date]])</f>
        <v>2015</v>
      </c>
      <c r="X3921" t="str">
        <f>"Q"&amp;ROUNDUP(MONTH(Suoerstore_sales[[#This Row],[Order Date]])/3,0)</f>
        <v>Q4</v>
      </c>
      <c r="Y3921">
        <f>MONTH(Suoerstore_sales[[#This Row],[Order Date]])</f>
        <v>12</v>
      </c>
    </row>
    <row r="3922" spans="1:25" x14ac:dyDescent="0.2">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t="str" cm="1">
        <f t="array" ref="V3922">_xlfn.IFS(Suoerstore_sales[[#This Row],[Discount]]&lt;=0.05,"0-5%",Suoerstore_sales[[#This Row],[Discount]]&lt;=0.1,"5-10%",Suoerstore_sales[[#This Row],[Discount]]&lt;=0.2,"10-20%",TRUE,"20%+")</f>
        <v>0-5%</v>
      </c>
      <c r="W3922">
        <f>YEAR(Suoerstore_sales[[#This Row],[Order Date]])</f>
        <v>2015</v>
      </c>
      <c r="X3922" t="str">
        <f>"Q"&amp;ROUNDUP(MONTH(Suoerstore_sales[[#This Row],[Order Date]])/3,0)</f>
        <v>Q4</v>
      </c>
      <c r="Y3922">
        <f>MONTH(Suoerstore_sales[[#This Row],[Order Date]])</f>
        <v>12</v>
      </c>
    </row>
    <row r="3923" spans="1:25" x14ac:dyDescent="0.2">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t="str" cm="1">
        <f t="array" ref="V3923">_xlfn.IFS(Suoerstore_sales[[#This Row],[Discount]]&lt;=0.05,"0-5%",Suoerstore_sales[[#This Row],[Discount]]&lt;=0.1,"5-10%",Suoerstore_sales[[#This Row],[Discount]]&lt;=0.2,"10-20%",TRUE,"20%+")</f>
        <v>10-20%</v>
      </c>
      <c r="W3923">
        <f>YEAR(Suoerstore_sales[[#This Row],[Order Date]])</f>
        <v>2016</v>
      </c>
      <c r="X3923" t="str">
        <f>"Q"&amp;ROUNDUP(MONTH(Suoerstore_sales[[#This Row],[Order Date]])/3,0)</f>
        <v>Q2</v>
      </c>
      <c r="Y3923">
        <f>MONTH(Suoerstore_sales[[#This Row],[Order Date]])</f>
        <v>6</v>
      </c>
    </row>
    <row r="3924" spans="1:25" x14ac:dyDescent="0.2">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t="str" cm="1">
        <f t="array" ref="V3924">_xlfn.IFS(Suoerstore_sales[[#This Row],[Discount]]&lt;=0.05,"0-5%",Suoerstore_sales[[#This Row],[Discount]]&lt;=0.1,"5-10%",Suoerstore_sales[[#This Row],[Discount]]&lt;=0.2,"10-20%",TRUE,"20%+")</f>
        <v>10-20%</v>
      </c>
      <c r="W3924">
        <f>YEAR(Suoerstore_sales[[#This Row],[Order Date]])</f>
        <v>2017</v>
      </c>
      <c r="X3924" t="str">
        <f>"Q"&amp;ROUNDUP(MONTH(Suoerstore_sales[[#This Row],[Order Date]])/3,0)</f>
        <v>Q3</v>
      </c>
      <c r="Y3924">
        <f>MONTH(Suoerstore_sales[[#This Row],[Order Date]])</f>
        <v>8</v>
      </c>
    </row>
    <row r="3925" spans="1:25" x14ac:dyDescent="0.2">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t="str" cm="1">
        <f t="array" ref="V3925">_xlfn.IFS(Suoerstore_sales[[#This Row],[Discount]]&lt;=0.05,"0-5%",Suoerstore_sales[[#This Row],[Discount]]&lt;=0.1,"5-10%",Suoerstore_sales[[#This Row],[Discount]]&lt;=0.2,"10-20%",TRUE,"20%+")</f>
        <v>10-20%</v>
      </c>
      <c r="W3925">
        <f>YEAR(Suoerstore_sales[[#This Row],[Order Date]])</f>
        <v>2017</v>
      </c>
      <c r="X3925" t="str">
        <f>"Q"&amp;ROUNDUP(MONTH(Suoerstore_sales[[#This Row],[Order Date]])/3,0)</f>
        <v>Q3</v>
      </c>
      <c r="Y3925">
        <f>MONTH(Suoerstore_sales[[#This Row],[Order Date]])</f>
        <v>8</v>
      </c>
    </row>
    <row r="3926" spans="1:25" x14ac:dyDescent="0.2">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t="str" cm="1">
        <f t="array" ref="V3926">_xlfn.IFS(Suoerstore_sales[[#This Row],[Discount]]&lt;=0.05,"0-5%",Suoerstore_sales[[#This Row],[Discount]]&lt;=0.1,"5-10%",Suoerstore_sales[[#This Row],[Discount]]&lt;=0.2,"10-20%",TRUE,"20%+")</f>
        <v>0-5%</v>
      </c>
      <c r="W3926">
        <f>YEAR(Suoerstore_sales[[#This Row],[Order Date]])</f>
        <v>2014</v>
      </c>
      <c r="X3926" t="str">
        <f>"Q"&amp;ROUNDUP(MONTH(Suoerstore_sales[[#This Row],[Order Date]])/3,0)</f>
        <v>Q3</v>
      </c>
      <c r="Y3926">
        <f>MONTH(Suoerstore_sales[[#This Row],[Order Date]])</f>
        <v>9</v>
      </c>
    </row>
    <row r="3927" spans="1:25" x14ac:dyDescent="0.2">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t="str" cm="1">
        <f t="array" ref="V3927">_xlfn.IFS(Suoerstore_sales[[#This Row],[Discount]]&lt;=0.05,"0-5%",Suoerstore_sales[[#This Row],[Discount]]&lt;=0.1,"5-10%",Suoerstore_sales[[#This Row],[Discount]]&lt;=0.2,"10-20%",TRUE,"20%+")</f>
        <v>0-5%</v>
      </c>
      <c r="W3927">
        <f>YEAR(Suoerstore_sales[[#This Row],[Order Date]])</f>
        <v>2014</v>
      </c>
      <c r="X3927" t="str">
        <f>"Q"&amp;ROUNDUP(MONTH(Suoerstore_sales[[#This Row],[Order Date]])/3,0)</f>
        <v>Q3</v>
      </c>
      <c r="Y3927">
        <f>MONTH(Suoerstore_sales[[#This Row],[Order Date]])</f>
        <v>9</v>
      </c>
    </row>
    <row r="3928" spans="1:25" x14ac:dyDescent="0.2">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t="str" cm="1">
        <f t="array" ref="V3928">_xlfn.IFS(Suoerstore_sales[[#This Row],[Discount]]&lt;=0.05,"0-5%",Suoerstore_sales[[#This Row],[Discount]]&lt;=0.1,"5-10%",Suoerstore_sales[[#This Row],[Discount]]&lt;=0.2,"10-20%",TRUE,"20%+")</f>
        <v>0-5%</v>
      </c>
      <c r="W3928">
        <f>YEAR(Suoerstore_sales[[#This Row],[Order Date]])</f>
        <v>2014</v>
      </c>
      <c r="X3928" t="str">
        <f>"Q"&amp;ROUNDUP(MONTH(Suoerstore_sales[[#This Row],[Order Date]])/3,0)</f>
        <v>Q3</v>
      </c>
      <c r="Y3928">
        <f>MONTH(Suoerstore_sales[[#This Row],[Order Date]])</f>
        <v>9</v>
      </c>
    </row>
    <row r="3929" spans="1:25" x14ac:dyDescent="0.2">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t="str" cm="1">
        <f t="array" ref="V3929">_xlfn.IFS(Suoerstore_sales[[#This Row],[Discount]]&lt;=0.05,"0-5%",Suoerstore_sales[[#This Row],[Discount]]&lt;=0.1,"5-10%",Suoerstore_sales[[#This Row],[Discount]]&lt;=0.2,"10-20%",TRUE,"20%+")</f>
        <v>10-20%</v>
      </c>
      <c r="W3929">
        <f>YEAR(Suoerstore_sales[[#This Row],[Order Date]])</f>
        <v>2014</v>
      </c>
      <c r="X3929" t="str">
        <f>"Q"&amp;ROUNDUP(MONTH(Suoerstore_sales[[#This Row],[Order Date]])/3,0)</f>
        <v>Q3</v>
      </c>
      <c r="Y3929">
        <f>MONTH(Suoerstore_sales[[#This Row],[Order Date]])</f>
        <v>9</v>
      </c>
    </row>
    <row r="3930" spans="1:25" x14ac:dyDescent="0.2">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t="str" cm="1">
        <f t="array" ref="V3930">_xlfn.IFS(Suoerstore_sales[[#This Row],[Discount]]&lt;=0.05,"0-5%",Suoerstore_sales[[#This Row],[Discount]]&lt;=0.1,"5-10%",Suoerstore_sales[[#This Row],[Discount]]&lt;=0.2,"10-20%",TRUE,"20%+")</f>
        <v>20%+</v>
      </c>
      <c r="W3930">
        <f>YEAR(Suoerstore_sales[[#This Row],[Order Date]])</f>
        <v>2016</v>
      </c>
      <c r="X3930" t="str">
        <f>"Q"&amp;ROUNDUP(MONTH(Suoerstore_sales[[#This Row],[Order Date]])/3,0)</f>
        <v>Q1</v>
      </c>
      <c r="Y3930">
        <f>MONTH(Suoerstore_sales[[#This Row],[Order Date]])</f>
        <v>3</v>
      </c>
    </row>
    <row r="3931" spans="1:25" x14ac:dyDescent="0.2">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t="str" cm="1">
        <f t="array" ref="V3931">_xlfn.IFS(Suoerstore_sales[[#This Row],[Discount]]&lt;=0.05,"0-5%",Suoerstore_sales[[#This Row],[Discount]]&lt;=0.1,"5-10%",Suoerstore_sales[[#This Row],[Discount]]&lt;=0.2,"10-20%",TRUE,"20%+")</f>
        <v>10-20%</v>
      </c>
      <c r="W3931">
        <f>YEAR(Suoerstore_sales[[#This Row],[Order Date]])</f>
        <v>2016</v>
      </c>
      <c r="X3931" t="str">
        <f>"Q"&amp;ROUNDUP(MONTH(Suoerstore_sales[[#This Row],[Order Date]])/3,0)</f>
        <v>Q1</v>
      </c>
      <c r="Y3931">
        <f>MONTH(Suoerstore_sales[[#This Row],[Order Date]])</f>
        <v>3</v>
      </c>
    </row>
    <row r="3932" spans="1:25" x14ac:dyDescent="0.2">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t="str" cm="1">
        <f t="array" ref="V3932">_xlfn.IFS(Suoerstore_sales[[#This Row],[Discount]]&lt;=0.05,"0-5%",Suoerstore_sales[[#This Row],[Discount]]&lt;=0.1,"5-10%",Suoerstore_sales[[#This Row],[Discount]]&lt;=0.2,"10-20%",TRUE,"20%+")</f>
        <v>10-20%</v>
      </c>
      <c r="W3932">
        <f>YEAR(Suoerstore_sales[[#This Row],[Order Date]])</f>
        <v>2016</v>
      </c>
      <c r="X3932" t="str">
        <f>"Q"&amp;ROUNDUP(MONTH(Suoerstore_sales[[#This Row],[Order Date]])/3,0)</f>
        <v>Q1</v>
      </c>
      <c r="Y3932">
        <f>MONTH(Suoerstore_sales[[#This Row],[Order Date]])</f>
        <v>3</v>
      </c>
    </row>
    <row r="3933" spans="1:25" x14ac:dyDescent="0.2">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t="str" cm="1">
        <f t="array" ref="V3933">_xlfn.IFS(Suoerstore_sales[[#This Row],[Discount]]&lt;=0.05,"0-5%",Suoerstore_sales[[#This Row],[Discount]]&lt;=0.1,"5-10%",Suoerstore_sales[[#This Row],[Discount]]&lt;=0.2,"10-20%",TRUE,"20%+")</f>
        <v>10-20%</v>
      </c>
      <c r="W3933">
        <f>YEAR(Suoerstore_sales[[#This Row],[Order Date]])</f>
        <v>2016</v>
      </c>
      <c r="X3933" t="str">
        <f>"Q"&amp;ROUNDUP(MONTH(Suoerstore_sales[[#This Row],[Order Date]])/3,0)</f>
        <v>Q3</v>
      </c>
      <c r="Y3933">
        <f>MONTH(Suoerstore_sales[[#This Row],[Order Date]])</f>
        <v>8</v>
      </c>
    </row>
    <row r="3934" spans="1:25" x14ac:dyDescent="0.2">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t="str" cm="1">
        <f t="array" ref="V3934">_xlfn.IFS(Suoerstore_sales[[#This Row],[Discount]]&lt;=0.05,"0-5%",Suoerstore_sales[[#This Row],[Discount]]&lt;=0.1,"5-10%",Suoerstore_sales[[#This Row],[Discount]]&lt;=0.2,"10-20%",TRUE,"20%+")</f>
        <v>10-20%</v>
      </c>
      <c r="W3934">
        <f>YEAR(Suoerstore_sales[[#This Row],[Order Date]])</f>
        <v>2016</v>
      </c>
      <c r="X3934" t="str">
        <f>"Q"&amp;ROUNDUP(MONTH(Suoerstore_sales[[#This Row],[Order Date]])/3,0)</f>
        <v>Q3</v>
      </c>
      <c r="Y3934">
        <f>MONTH(Suoerstore_sales[[#This Row],[Order Date]])</f>
        <v>8</v>
      </c>
    </row>
    <row r="3935" spans="1:25" x14ac:dyDescent="0.2">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t="str" cm="1">
        <f t="array" ref="V3935">_xlfn.IFS(Suoerstore_sales[[#This Row],[Discount]]&lt;=0.05,"0-5%",Suoerstore_sales[[#This Row],[Discount]]&lt;=0.1,"5-10%",Suoerstore_sales[[#This Row],[Discount]]&lt;=0.2,"10-20%",TRUE,"20%+")</f>
        <v>0-5%</v>
      </c>
      <c r="W3935">
        <f>YEAR(Suoerstore_sales[[#This Row],[Order Date]])</f>
        <v>2017</v>
      </c>
      <c r="X3935" t="str">
        <f>"Q"&amp;ROUNDUP(MONTH(Suoerstore_sales[[#This Row],[Order Date]])/3,0)</f>
        <v>Q3</v>
      </c>
      <c r="Y3935">
        <f>MONTH(Suoerstore_sales[[#This Row],[Order Date]])</f>
        <v>9</v>
      </c>
    </row>
    <row r="3936" spans="1:25" x14ac:dyDescent="0.2">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t="str" cm="1">
        <f t="array" ref="V3936">_xlfn.IFS(Suoerstore_sales[[#This Row],[Discount]]&lt;=0.05,"0-5%",Suoerstore_sales[[#This Row],[Discount]]&lt;=0.1,"5-10%",Suoerstore_sales[[#This Row],[Discount]]&lt;=0.2,"10-20%",TRUE,"20%+")</f>
        <v>0-5%</v>
      </c>
      <c r="W3936">
        <f>YEAR(Suoerstore_sales[[#This Row],[Order Date]])</f>
        <v>2017</v>
      </c>
      <c r="X3936" t="str">
        <f>"Q"&amp;ROUNDUP(MONTH(Suoerstore_sales[[#This Row],[Order Date]])/3,0)</f>
        <v>Q3</v>
      </c>
      <c r="Y3936">
        <f>MONTH(Suoerstore_sales[[#This Row],[Order Date]])</f>
        <v>9</v>
      </c>
    </row>
    <row r="3937" spans="1:25" x14ac:dyDescent="0.2">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t="str" cm="1">
        <f t="array" ref="V3937">_xlfn.IFS(Suoerstore_sales[[#This Row],[Discount]]&lt;=0.05,"0-5%",Suoerstore_sales[[#This Row],[Discount]]&lt;=0.1,"5-10%",Suoerstore_sales[[#This Row],[Discount]]&lt;=0.2,"10-20%",TRUE,"20%+")</f>
        <v>10-20%</v>
      </c>
      <c r="W3937">
        <f>YEAR(Suoerstore_sales[[#This Row],[Order Date]])</f>
        <v>2017</v>
      </c>
      <c r="X3937" t="str">
        <f>"Q"&amp;ROUNDUP(MONTH(Suoerstore_sales[[#This Row],[Order Date]])/3,0)</f>
        <v>Q3</v>
      </c>
      <c r="Y3937">
        <f>MONTH(Suoerstore_sales[[#This Row],[Order Date]])</f>
        <v>9</v>
      </c>
    </row>
    <row r="3938" spans="1:25" x14ac:dyDescent="0.2">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t="str" cm="1">
        <f t="array" ref="V3938">_xlfn.IFS(Suoerstore_sales[[#This Row],[Discount]]&lt;=0.05,"0-5%",Suoerstore_sales[[#This Row],[Discount]]&lt;=0.1,"5-10%",Suoerstore_sales[[#This Row],[Discount]]&lt;=0.2,"10-20%",TRUE,"20%+")</f>
        <v>10-20%</v>
      </c>
      <c r="W3938">
        <f>YEAR(Suoerstore_sales[[#This Row],[Order Date]])</f>
        <v>2015</v>
      </c>
      <c r="X3938" t="str">
        <f>"Q"&amp;ROUNDUP(MONTH(Suoerstore_sales[[#This Row],[Order Date]])/3,0)</f>
        <v>Q2</v>
      </c>
      <c r="Y3938">
        <f>MONTH(Suoerstore_sales[[#This Row],[Order Date]])</f>
        <v>6</v>
      </c>
    </row>
    <row r="3939" spans="1:25" x14ac:dyDescent="0.2">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t="str" cm="1">
        <f t="array" ref="V3939">_xlfn.IFS(Suoerstore_sales[[#This Row],[Discount]]&lt;=0.05,"0-5%",Suoerstore_sales[[#This Row],[Discount]]&lt;=0.1,"5-10%",Suoerstore_sales[[#This Row],[Discount]]&lt;=0.2,"10-20%",TRUE,"20%+")</f>
        <v>10-20%</v>
      </c>
      <c r="W3939">
        <f>YEAR(Suoerstore_sales[[#This Row],[Order Date]])</f>
        <v>2015</v>
      </c>
      <c r="X3939" t="str">
        <f>"Q"&amp;ROUNDUP(MONTH(Suoerstore_sales[[#This Row],[Order Date]])/3,0)</f>
        <v>Q2</v>
      </c>
      <c r="Y3939">
        <f>MONTH(Suoerstore_sales[[#This Row],[Order Date]])</f>
        <v>6</v>
      </c>
    </row>
    <row r="3940" spans="1:25" x14ac:dyDescent="0.2">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t="str" cm="1">
        <f t="array" ref="V3940">_xlfn.IFS(Suoerstore_sales[[#This Row],[Discount]]&lt;=0.05,"0-5%",Suoerstore_sales[[#This Row],[Discount]]&lt;=0.1,"5-10%",Suoerstore_sales[[#This Row],[Discount]]&lt;=0.2,"10-20%",TRUE,"20%+")</f>
        <v>20%+</v>
      </c>
      <c r="W3940">
        <f>YEAR(Suoerstore_sales[[#This Row],[Order Date]])</f>
        <v>2015</v>
      </c>
      <c r="X3940" t="str">
        <f>"Q"&amp;ROUNDUP(MONTH(Suoerstore_sales[[#This Row],[Order Date]])/3,0)</f>
        <v>Q2</v>
      </c>
      <c r="Y3940">
        <f>MONTH(Suoerstore_sales[[#This Row],[Order Date]])</f>
        <v>6</v>
      </c>
    </row>
    <row r="3941" spans="1:25" x14ac:dyDescent="0.2">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t="str" cm="1">
        <f t="array" ref="V3941">_xlfn.IFS(Suoerstore_sales[[#This Row],[Discount]]&lt;=0.05,"0-5%",Suoerstore_sales[[#This Row],[Discount]]&lt;=0.1,"5-10%",Suoerstore_sales[[#This Row],[Discount]]&lt;=0.2,"10-20%",TRUE,"20%+")</f>
        <v>0-5%</v>
      </c>
      <c r="W3941">
        <f>YEAR(Suoerstore_sales[[#This Row],[Order Date]])</f>
        <v>2016</v>
      </c>
      <c r="X3941" t="str">
        <f>"Q"&amp;ROUNDUP(MONTH(Suoerstore_sales[[#This Row],[Order Date]])/3,0)</f>
        <v>Q4</v>
      </c>
      <c r="Y3941">
        <f>MONTH(Suoerstore_sales[[#This Row],[Order Date]])</f>
        <v>12</v>
      </c>
    </row>
    <row r="3942" spans="1:25" x14ac:dyDescent="0.2">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t="str" cm="1">
        <f t="array" ref="V3942">_xlfn.IFS(Suoerstore_sales[[#This Row],[Discount]]&lt;=0.05,"0-5%",Suoerstore_sales[[#This Row],[Discount]]&lt;=0.1,"5-10%",Suoerstore_sales[[#This Row],[Discount]]&lt;=0.2,"10-20%",TRUE,"20%+")</f>
        <v>0-5%</v>
      </c>
      <c r="W3942">
        <f>YEAR(Suoerstore_sales[[#This Row],[Order Date]])</f>
        <v>2017</v>
      </c>
      <c r="X3942" t="str">
        <f>"Q"&amp;ROUNDUP(MONTH(Suoerstore_sales[[#This Row],[Order Date]])/3,0)</f>
        <v>Q2</v>
      </c>
      <c r="Y3942">
        <f>MONTH(Suoerstore_sales[[#This Row],[Order Date]])</f>
        <v>5</v>
      </c>
    </row>
    <row r="3943" spans="1:25" x14ac:dyDescent="0.2">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t="str" cm="1">
        <f t="array" ref="V3943">_xlfn.IFS(Suoerstore_sales[[#This Row],[Discount]]&lt;=0.05,"0-5%",Suoerstore_sales[[#This Row],[Discount]]&lt;=0.1,"5-10%",Suoerstore_sales[[#This Row],[Discount]]&lt;=0.2,"10-20%",TRUE,"20%+")</f>
        <v>10-20%</v>
      </c>
      <c r="W3943">
        <f>YEAR(Suoerstore_sales[[#This Row],[Order Date]])</f>
        <v>2017</v>
      </c>
      <c r="X3943" t="str">
        <f>"Q"&amp;ROUNDUP(MONTH(Suoerstore_sales[[#This Row],[Order Date]])/3,0)</f>
        <v>Q2</v>
      </c>
      <c r="Y3943">
        <f>MONTH(Suoerstore_sales[[#This Row],[Order Date]])</f>
        <v>5</v>
      </c>
    </row>
    <row r="3944" spans="1:25" x14ac:dyDescent="0.2">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t="str" cm="1">
        <f t="array" ref="V3944">_xlfn.IFS(Suoerstore_sales[[#This Row],[Discount]]&lt;=0.05,"0-5%",Suoerstore_sales[[#This Row],[Discount]]&lt;=0.1,"5-10%",Suoerstore_sales[[#This Row],[Discount]]&lt;=0.2,"10-20%",TRUE,"20%+")</f>
        <v>10-20%</v>
      </c>
      <c r="W3944">
        <f>YEAR(Suoerstore_sales[[#This Row],[Order Date]])</f>
        <v>2017</v>
      </c>
      <c r="X3944" t="str">
        <f>"Q"&amp;ROUNDUP(MONTH(Suoerstore_sales[[#This Row],[Order Date]])/3,0)</f>
        <v>Q2</v>
      </c>
      <c r="Y3944">
        <f>MONTH(Suoerstore_sales[[#This Row],[Order Date]])</f>
        <v>5</v>
      </c>
    </row>
    <row r="3945" spans="1:25" x14ac:dyDescent="0.2">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t="str" cm="1">
        <f t="array" ref="V3945">_xlfn.IFS(Suoerstore_sales[[#This Row],[Discount]]&lt;=0.05,"0-5%",Suoerstore_sales[[#This Row],[Discount]]&lt;=0.1,"5-10%",Suoerstore_sales[[#This Row],[Discount]]&lt;=0.2,"10-20%",TRUE,"20%+")</f>
        <v>0-5%</v>
      </c>
      <c r="W3945">
        <f>YEAR(Suoerstore_sales[[#This Row],[Order Date]])</f>
        <v>2016</v>
      </c>
      <c r="X3945" t="str">
        <f>"Q"&amp;ROUNDUP(MONTH(Suoerstore_sales[[#This Row],[Order Date]])/3,0)</f>
        <v>Q2</v>
      </c>
      <c r="Y3945">
        <f>MONTH(Suoerstore_sales[[#This Row],[Order Date]])</f>
        <v>6</v>
      </c>
    </row>
    <row r="3946" spans="1:25" x14ac:dyDescent="0.2">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t="str" cm="1">
        <f t="array" ref="V3946">_xlfn.IFS(Suoerstore_sales[[#This Row],[Discount]]&lt;=0.05,"0-5%",Suoerstore_sales[[#This Row],[Discount]]&lt;=0.1,"5-10%",Suoerstore_sales[[#This Row],[Discount]]&lt;=0.2,"10-20%",TRUE,"20%+")</f>
        <v>0-5%</v>
      </c>
      <c r="W3946">
        <f>YEAR(Suoerstore_sales[[#This Row],[Order Date]])</f>
        <v>2016</v>
      </c>
      <c r="X3946" t="str">
        <f>"Q"&amp;ROUNDUP(MONTH(Suoerstore_sales[[#This Row],[Order Date]])/3,0)</f>
        <v>Q2</v>
      </c>
      <c r="Y3946">
        <f>MONTH(Suoerstore_sales[[#This Row],[Order Date]])</f>
        <v>5</v>
      </c>
    </row>
    <row r="3947" spans="1:25" x14ac:dyDescent="0.2">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t="str" cm="1">
        <f t="array" ref="V3947">_xlfn.IFS(Suoerstore_sales[[#This Row],[Discount]]&lt;=0.05,"0-5%",Suoerstore_sales[[#This Row],[Discount]]&lt;=0.1,"5-10%",Suoerstore_sales[[#This Row],[Discount]]&lt;=0.2,"10-20%",TRUE,"20%+")</f>
        <v>10-20%</v>
      </c>
      <c r="W3947">
        <f>YEAR(Suoerstore_sales[[#This Row],[Order Date]])</f>
        <v>2017</v>
      </c>
      <c r="X3947" t="str">
        <f>"Q"&amp;ROUNDUP(MONTH(Suoerstore_sales[[#This Row],[Order Date]])/3,0)</f>
        <v>Q4</v>
      </c>
      <c r="Y3947">
        <f>MONTH(Suoerstore_sales[[#This Row],[Order Date]])</f>
        <v>11</v>
      </c>
    </row>
    <row r="3948" spans="1:25" x14ac:dyDescent="0.2">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t="str" cm="1">
        <f t="array" ref="V3948">_xlfn.IFS(Suoerstore_sales[[#This Row],[Discount]]&lt;=0.05,"0-5%",Suoerstore_sales[[#This Row],[Discount]]&lt;=0.1,"5-10%",Suoerstore_sales[[#This Row],[Discount]]&lt;=0.2,"10-20%",TRUE,"20%+")</f>
        <v>10-20%</v>
      </c>
      <c r="W3948">
        <f>YEAR(Suoerstore_sales[[#This Row],[Order Date]])</f>
        <v>2017</v>
      </c>
      <c r="X3948" t="str">
        <f>"Q"&amp;ROUNDUP(MONTH(Suoerstore_sales[[#This Row],[Order Date]])/3,0)</f>
        <v>Q4</v>
      </c>
      <c r="Y3948">
        <f>MONTH(Suoerstore_sales[[#This Row],[Order Date]])</f>
        <v>11</v>
      </c>
    </row>
    <row r="3949" spans="1:25" x14ac:dyDescent="0.2">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t="str" cm="1">
        <f t="array" ref="V3949">_xlfn.IFS(Suoerstore_sales[[#This Row],[Discount]]&lt;=0.05,"0-5%",Suoerstore_sales[[#This Row],[Discount]]&lt;=0.1,"5-10%",Suoerstore_sales[[#This Row],[Discount]]&lt;=0.2,"10-20%",TRUE,"20%+")</f>
        <v>10-20%</v>
      </c>
      <c r="W3949">
        <f>YEAR(Suoerstore_sales[[#This Row],[Order Date]])</f>
        <v>2016</v>
      </c>
      <c r="X3949" t="str">
        <f>"Q"&amp;ROUNDUP(MONTH(Suoerstore_sales[[#This Row],[Order Date]])/3,0)</f>
        <v>Q4</v>
      </c>
      <c r="Y3949">
        <f>MONTH(Suoerstore_sales[[#This Row],[Order Date]])</f>
        <v>11</v>
      </c>
    </row>
    <row r="3950" spans="1:25" x14ac:dyDescent="0.2">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t="str" cm="1">
        <f t="array" ref="V3950">_xlfn.IFS(Suoerstore_sales[[#This Row],[Discount]]&lt;=0.05,"0-5%",Suoerstore_sales[[#This Row],[Discount]]&lt;=0.1,"5-10%",Suoerstore_sales[[#This Row],[Discount]]&lt;=0.2,"10-20%",TRUE,"20%+")</f>
        <v>10-20%</v>
      </c>
      <c r="W3950">
        <f>YEAR(Suoerstore_sales[[#This Row],[Order Date]])</f>
        <v>2016</v>
      </c>
      <c r="X3950" t="str">
        <f>"Q"&amp;ROUNDUP(MONTH(Suoerstore_sales[[#This Row],[Order Date]])/3,0)</f>
        <v>Q4</v>
      </c>
      <c r="Y3950">
        <f>MONTH(Suoerstore_sales[[#This Row],[Order Date]])</f>
        <v>11</v>
      </c>
    </row>
    <row r="3951" spans="1:25" x14ac:dyDescent="0.2">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t="str" cm="1">
        <f t="array" ref="V3951">_xlfn.IFS(Suoerstore_sales[[#This Row],[Discount]]&lt;=0.05,"0-5%",Suoerstore_sales[[#This Row],[Discount]]&lt;=0.1,"5-10%",Suoerstore_sales[[#This Row],[Discount]]&lt;=0.2,"10-20%",TRUE,"20%+")</f>
        <v>10-20%</v>
      </c>
      <c r="W3951">
        <f>YEAR(Suoerstore_sales[[#This Row],[Order Date]])</f>
        <v>2016</v>
      </c>
      <c r="X3951" t="str">
        <f>"Q"&amp;ROUNDUP(MONTH(Suoerstore_sales[[#This Row],[Order Date]])/3,0)</f>
        <v>Q4</v>
      </c>
      <c r="Y3951">
        <f>MONTH(Suoerstore_sales[[#This Row],[Order Date]])</f>
        <v>11</v>
      </c>
    </row>
    <row r="3952" spans="1:25" x14ac:dyDescent="0.2">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t="str" cm="1">
        <f t="array" ref="V3952">_xlfn.IFS(Suoerstore_sales[[#This Row],[Discount]]&lt;=0.05,"0-5%",Suoerstore_sales[[#This Row],[Discount]]&lt;=0.1,"5-10%",Suoerstore_sales[[#This Row],[Discount]]&lt;=0.2,"10-20%",TRUE,"20%+")</f>
        <v>20%+</v>
      </c>
      <c r="W3952">
        <f>YEAR(Suoerstore_sales[[#This Row],[Order Date]])</f>
        <v>2016</v>
      </c>
      <c r="X3952" t="str">
        <f>"Q"&amp;ROUNDUP(MONTH(Suoerstore_sales[[#This Row],[Order Date]])/3,0)</f>
        <v>Q4</v>
      </c>
      <c r="Y3952">
        <f>MONTH(Suoerstore_sales[[#This Row],[Order Date]])</f>
        <v>11</v>
      </c>
    </row>
    <row r="3953" spans="1:25" x14ac:dyDescent="0.2">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t="str" cm="1">
        <f t="array" ref="V3953">_xlfn.IFS(Suoerstore_sales[[#This Row],[Discount]]&lt;=0.05,"0-5%",Suoerstore_sales[[#This Row],[Discount]]&lt;=0.1,"5-10%",Suoerstore_sales[[#This Row],[Discount]]&lt;=0.2,"10-20%",TRUE,"20%+")</f>
        <v>10-20%</v>
      </c>
      <c r="W3953">
        <f>YEAR(Suoerstore_sales[[#This Row],[Order Date]])</f>
        <v>2014</v>
      </c>
      <c r="X3953" t="str">
        <f>"Q"&amp;ROUNDUP(MONTH(Suoerstore_sales[[#This Row],[Order Date]])/3,0)</f>
        <v>Q4</v>
      </c>
      <c r="Y3953">
        <f>MONTH(Suoerstore_sales[[#This Row],[Order Date]])</f>
        <v>11</v>
      </c>
    </row>
    <row r="3954" spans="1:25" x14ac:dyDescent="0.2">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t="str" cm="1">
        <f t="array" ref="V3954">_xlfn.IFS(Suoerstore_sales[[#This Row],[Discount]]&lt;=0.05,"0-5%",Suoerstore_sales[[#This Row],[Discount]]&lt;=0.1,"5-10%",Suoerstore_sales[[#This Row],[Discount]]&lt;=0.2,"10-20%",TRUE,"20%+")</f>
        <v>10-20%</v>
      </c>
      <c r="W3954">
        <f>YEAR(Suoerstore_sales[[#This Row],[Order Date]])</f>
        <v>2016</v>
      </c>
      <c r="X3954" t="str">
        <f>"Q"&amp;ROUNDUP(MONTH(Suoerstore_sales[[#This Row],[Order Date]])/3,0)</f>
        <v>Q1</v>
      </c>
      <c r="Y3954">
        <f>MONTH(Suoerstore_sales[[#This Row],[Order Date]])</f>
        <v>3</v>
      </c>
    </row>
    <row r="3955" spans="1:25" x14ac:dyDescent="0.2">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t="str" cm="1">
        <f t="array" ref="V3955">_xlfn.IFS(Suoerstore_sales[[#This Row],[Discount]]&lt;=0.05,"0-5%",Suoerstore_sales[[#This Row],[Discount]]&lt;=0.1,"5-10%",Suoerstore_sales[[#This Row],[Discount]]&lt;=0.2,"10-20%",TRUE,"20%+")</f>
        <v>0-5%</v>
      </c>
      <c r="W3955">
        <f>YEAR(Suoerstore_sales[[#This Row],[Order Date]])</f>
        <v>2017</v>
      </c>
      <c r="X3955" t="str">
        <f>"Q"&amp;ROUNDUP(MONTH(Suoerstore_sales[[#This Row],[Order Date]])/3,0)</f>
        <v>Q1</v>
      </c>
      <c r="Y3955">
        <f>MONTH(Suoerstore_sales[[#This Row],[Order Date]])</f>
        <v>1</v>
      </c>
    </row>
    <row r="3956" spans="1:25" x14ac:dyDescent="0.2">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t="str" cm="1">
        <f t="array" ref="V3956">_xlfn.IFS(Suoerstore_sales[[#This Row],[Discount]]&lt;=0.05,"0-5%",Suoerstore_sales[[#This Row],[Discount]]&lt;=0.1,"5-10%",Suoerstore_sales[[#This Row],[Discount]]&lt;=0.2,"10-20%",TRUE,"20%+")</f>
        <v>0-5%</v>
      </c>
      <c r="W3956">
        <f>YEAR(Suoerstore_sales[[#This Row],[Order Date]])</f>
        <v>2014</v>
      </c>
      <c r="X3956" t="str">
        <f>"Q"&amp;ROUNDUP(MONTH(Suoerstore_sales[[#This Row],[Order Date]])/3,0)</f>
        <v>Q2</v>
      </c>
      <c r="Y3956">
        <f>MONTH(Suoerstore_sales[[#This Row],[Order Date]])</f>
        <v>4</v>
      </c>
    </row>
    <row r="3957" spans="1:25" x14ac:dyDescent="0.2">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t="str" cm="1">
        <f t="array" ref="V3957">_xlfn.IFS(Suoerstore_sales[[#This Row],[Discount]]&lt;=0.05,"0-5%",Suoerstore_sales[[#This Row],[Discount]]&lt;=0.1,"5-10%",Suoerstore_sales[[#This Row],[Discount]]&lt;=0.2,"10-20%",TRUE,"20%+")</f>
        <v>0-5%</v>
      </c>
      <c r="W3957">
        <f>YEAR(Suoerstore_sales[[#This Row],[Order Date]])</f>
        <v>2014</v>
      </c>
      <c r="X3957" t="str">
        <f>"Q"&amp;ROUNDUP(MONTH(Suoerstore_sales[[#This Row],[Order Date]])/3,0)</f>
        <v>Q2</v>
      </c>
      <c r="Y3957">
        <f>MONTH(Suoerstore_sales[[#This Row],[Order Date]])</f>
        <v>4</v>
      </c>
    </row>
    <row r="3958" spans="1:25" x14ac:dyDescent="0.2">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t="str" cm="1">
        <f t="array" ref="V3958">_xlfn.IFS(Suoerstore_sales[[#This Row],[Discount]]&lt;=0.05,"0-5%",Suoerstore_sales[[#This Row],[Discount]]&lt;=0.1,"5-10%",Suoerstore_sales[[#This Row],[Discount]]&lt;=0.2,"10-20%",TRUE,"20%+")</f>
        <v>0-5%</v>
      </c>
      <c r="W3958">
        <f>YEAR(Suoerstore_sales[[#This Row],[Order Date]])</f>
        <v>2016</v>
      </c>
      <c r="X3958" t="str">
        <f>"Q"&amp;ROUNDUP(MONTH(Suoerstore_sales[[#This Row],[Order Date]])/3,0)</f>
        <v>Q2</v>
      </c>
      <c r="Y3958">
        <f>MONTH(Suoerstore_sales[[#This Row],[Order Date]])</f>
        <v>6</v>
      </c>
    </row>
    <row r="3959" spans="1:25" x14ac:dyDescent="0.2">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t="str" cm="1">
        <f t="array" ref="V3959">_xlfn.IFS(Suoerstore_sales[[#This Row],[Discount]]&lt;=0.05,"0-5%",Suoerstore_sales[[#This Row],[Discount]]&lt;=0.1,"5-10%",Suoerstore_sales[[#This Row],[Discount]]&lt;=0.2,"10-20%",TRUE,"20%+")</f>
        <v>20%+</v>
      </c>
      <c r="W3959">
        <f>YEAR(Suoerstore_sales[[#This Row],[Order Date]])</f>
        <v>2016</v>
      </c>
      <c r="X3959" t="str">
        <f>"Q"&amp;ROUNDUP(MONTH(Suoerstore_sales[[#This Row],[Order Date]])/3,0)</f>
        <v>Q2</v>
      </c>
      <c r="Y3959">
        <f>MONTH(Suoerstore_sales[[#This Row],[Order Date]])</f>
        <v>5</v>
      </c>
    </row>
    <row r="3960" spans="1:25" x14ac:dyDescent="0.2">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t="str" cm="1">
        <f t="array" ref="V3960">_xlfn.IFS(Suoerstore_sales[[#This Row],[Discount]]&lt;=0.05,"0-5%",Suoerstore_sales[[#This Row],[Discount]]&lt;=0.1,"5-10%",Suoerstore_sales[[#This Row],[Discount]]&lt;=0.2,"10-20%",TRUE,"20%+")</f>
        <v>10-20%</v>
      </c>
      <c r="W3960">
        <f>YEAR(Suoerstore_sales[[#This Row],[Order Date]])</f>
        <v>2016</v>
      </c>
      <c r="X3960" t="str">
        <f>"Q"&amp;ROUNDUP(MONTH(Suoerstore_sales[[#This Row],[Order Date]])/3,0)</f>
        <v>Q2</v>
      </c>
      <c r="Y3960">
        <f>MONTH(Suoerstore_sales[[#This Row],[Order Date]])</f>
        <v>5</v>
      </c>
    </row>
    <row r="3961" spans="1:25" x14ac:dyDescent="0.2">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t="str" cm="1">
        <f t="array" ref="V3961">_xlfn.IFS(Suoerstore_sales[[#This Row],[Discount]]&lt;=0.05,"0-5%",Suoerstore_sales[[#This Row],[Discount]]&lt;=0.1,"5-10%",Suoerstore_sales[[#This Row],[Discount]]&lt;=0.2,"10-20%",TRUE,"20%+")</f>
        <v>10-20%</v>
      </c>
      <c r="W3961">
        <f>YEAR(Suoerstore_sales[[#This Row],[Order Date]])</f>
        <v>2016</v>
      </c>
      <c r="X3961" t="str">
        <f>"Q"&amp;ROUNDUP(MONTH(Suoerstore_sales[[#This Row],[Order Date]])/3,0)</f>
        <v>Q2</v>
      </c>
      <c r="Y3961">
        <f>MONTH(Suoerstore_sales[[#This Row],[Order Date]])</f>
        <v>5</v>
      </c>
    </row>
    <row r="3962" spans="1:25" x14ac:dyDescent="0.2">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t="str" cm="1">
        <f t="array" ref="V3962">_xlfn.IFS(Suoerstore_sales[[#This Row],[Discount]]&lt;=0.05,"0-5%",Suoerstore_sales[[#This Row],[Discount]]&lt;=0.1,"5-10%",Suoerstore_sales[[#This Row],[Discount]]&lt;=0.2,"10-20%",TRUE,"20%+")</f>
        <v>0-5%</v>
      </c>
      <c r="W3962">
        <f>YEAR(Suoerstore_sales[[#This Row],[Order Date]])</f>
        <v>2015</v>
      </c>
      <c r="X3962" t="str">
        <f>"Q"&amp;ROUNDUP(MONTH(Suoerstore_sales[[#This Row],[Order Date]])/3,0)</f>
        <v>Q4</v>
      </c>
      <c r="Y3962">
        <f>MONTH(Suoerstore_sales[[#This Row],[Order Date]])</f>
        <v>10</v>
      </c>
    </row>
    <row r="3963" spans="1:25" x14ac:dyDescent="0.2">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t="str" cm="1">
        <f t="array" ref="V3963">_xlfn.IFS(Suoerstore_sales[[#This Row],[Discount]]&lt;=0.05,"0-5%",Suoerstore_sales[[#This Row],[Discount]]&lt;=0.1,"5-10%",Suoerstore_sales[[#This Row],[Discount]]&lt;=0.2,"10-20%",TRUE,"20%+")</f>
        <v>0-5%</v>
      </c>
      <c r="W3963">
        <f>YEAR(Suoerstore_sales[[#This Row],[Order Date]])</f>
        <v>2015</v>
      </c>
      <c r="X3963" t="str">
        <f>"Q"&amp;ROUNDUP(MONTH(Suoerstore_sales[[#This Row],[Order Date]])/3,0)</f>
        <v>Q4</v>
      </c>
      <c r="Y3963">
        <f>MONTH(Suoerstore_sales[[#This Row],[Order Date]])</f>
        <v>10</v>
      </c>
    </row>
    <row r="3964" spans="1:25" x14ac:dyDescent="0.2">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t="str" cm="1">
        <f t="array" ref="V3964">_xlfn.IFS(Suoerstore_sales[[#This Row],[Discount]]&lt;=0.05,"0-5%",Suoerstore_sales[[#This Row],[Discount]]&lt;=0.1,"5-10%",Suoerstore_sales[[#This Row],[Discount]]&lt;=0.2,"10-20%",TRUE,"20%+")</f>
        <v>0-5%</v>
      </c>
      <c r="W3964">
        <f>YEAR(Suoerstore_sales[[#This Row],[Order Date]])</f>
        <v>2017</v>
      </c>
      <c r="X3964" t="str">
        <f>"Q"&amp;ROUNDUP(MONTH(Suoerstore_sales[[#This Row],[Order Date]])/3,0)</f>
        <v>Q1</v>
      </c>
      <c r="Y3964">
        <f>MONTH(Suoerstore_sales[[#This Row],[Order Date]])</f>
        <v>2</v>
      </c>
    </row>
    <row r="3965" spans="1:25" x14ac:dyDescent="0.2">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t="str" cm="1">
        <f t="array" ref="V3965">_xlfn.IFS(Suoerstore_sales[[#This Row],[Discount]]&lt;=0.05,"0-5%",Suoerstore_sales[[#This Row],[Discount]]&lt;=0.1,"5-10%",Suoerstore_sales[[#This Row],[Discount]]&lt;=0.2,"10-20%",TRUE,"20%+")</f>
        <v>0-5%</v>
      </c>
      <c r="W3965">
        <f>YEAR(Suoerstore_sales[[#This Row],[Order Date]])</f>
        <v>2017</v>
      </c>
      <c r="X3965" t="str">
        <f>"Q"&amp;ROUNDUP(MONTH(Suoerstore_sales[[#This Row],[Order Date]])/3,0)</f>
        <v>Q1</v>
      </c>
      <c r="Y3965">
        <f>MONTH(Suoerstore_sales[[#This Row],[Order Date]])</f>
        <v>2</v>
      </c>
    </row>
    <row r="3966" spans="1:25" x14ac:dyDescent="0.2">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t="str" cm="1">
        <f t="array" ref="V3966">_xlfn.IFS(Suoerstore_sales[[#This Row],[Discount]]&lt;=0.05,"0-5%",Suoerstore_sales[[#This Row],[Discount]]&lt;=0.1,"5-10%",Suoerstore_sales[[#This Row],[Discount]]&lt;=0.2,"10-20%",TRUE,"20%+")</f>
        <v>10-20%</v>
      </c>
      <c r="W3966">
        <f>YEAR(Suoerstore_sales[[#This Row],[Order Date]])</f>
        <v>2016</v>
      </c>
      <c r="X3966" t="str">
        <f>"Q"&amp;ROUNDUP(MONTH(Suoerstore_sales[[#This Row],[Order Date]])/3,0)</f>
        <v>Q3</v>
      </c>
      <c r="Y3966">
        <f>MONTH(Suoerstore_sales[[#This Row],[Order Date]])</f>
        <v>9</v>
      </c>
    </row>
    <row r="3967" spans="1:25" x14ac:dyDescent="0.2">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t="str" cm="1">
        <f t="array" ref="V3967">_xlfn.IFS(Suoerstore_sales[[#This Row],[Discount]]&lt;=0.05,"0-5%",Suoerstore_sales[[#This Row],[Discount]]&lt;=0.1,"5-10%",Suoerstore_sales[[#This Row],[Discount]]&lt;=0.2,"10-20%",TRUE,"20%+")</f>
        <v>10-20%</v>
      </c>
      <c r="W3967">
        <f>YEAR(Suoerstore_sales[[#This Row],[Order Date]])</f>
        <v>2014</v>
      </c>
      <c r="X3967" t="str">
        <f>"Q"&amp;ROUNDUP(MONTH(Suoerstore_sales[[#This Row],[Order Date]])/3,0)</f>
        <v>Q4</v>
      </c>
      <c r="Y3967">
        <f>MONTH(Suoerstore_sales[[#This Row],[Order Date]])</f>
        <v>11</v>
      </c>
    </row>
    <row r="3968" spans="1:25" x14ac:dyDescent="0.2">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t="str" cm="1">
        <f t="array" ref="V3968">_xlfn.IFS(Suoerstore_sales[[#This Row],[Discount]]&lt;=0.05,"0-5%",Suoerstore_sales[[#This Row],[Discount]]&lt;=0.1,"5-10%",Suoerstore_sales[[#This Row],[Discount]]&lt;=0.2,"10-20%",TRUE,"20%+")</f>
        <v>0-5%</v>
      </c>
      <c r="W3968">
        <f>YEAR(Suoerstore_sales[[#This Row],[Order Date]])</f>
        <v>2016</v>
      </c>
      <c r="X3968" t="str">
        <f>"Q"&amp;ROUNDUP(MONTH(Suoerstore_sales[[#This Row],[Order Date]])/3,0)</f>
        <v>Q2</v>
      </c>
      <c r="Y3968">
        <f>MONTH(Suoerstore_sales[[#This Row],[Order Date]])</f>
        <v>4</v>
      </c>
    </row>
    <row r="3969" spans="1:25" x14ac:dyDescent="0.2">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t="str" cm="1">
        <f t="array" ref="V3969">_xlfn.IFS(Suoerstore_sales[[#This Row],[Discount]]&lt;=0.05,"0-5%",Suoerstore_sales[[#This Row],[Discount]]&lt;=0.1,"5-10%",Suoerstore_sales[[#This Row],[Discount]]&lt;=0.2,"10-20%",TRUE,"20%+")</f>
        <v>20%+</v>
      </c>
      <c r="W3969">
        <f>YEAR(Suoerstore_sales[[#This Row],[Order Date]])</f>
        <v>2016</v>
      </c>
      <c r="X3969" t="str">
        <f>"Q"&amp;ROUNDUP(MONTH(Suoerstore_sales[[#This Row],[Order Date]])/3,0)</f>
        <v>Q2</v>
      </c>
      <c r="Y3969">
        <f>MONTH(Suoerstore_sales[[#This Row],[Order Date]])</f>
        <v>5</v>
      </c>
    </row>
    <row r="3970" spans="1:25" x14ac:dyDescent="0.2">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t="str" cm="1">
        <f t="array" ref="V3970">_xlfn.IFS(Suoerstore_sales[[#This Row],[Discount]]&lt;=0.05,"0-5%",Suoerstore_sales[[#This Row],[Discount]]&lt;=0.1,"5-10%",Suoerstore_sales[[#This Row],[Discount]]&lt;=0.2,"10-20%",TRUE,"20%+")</f>
        <v>20%+</v>
      </c>
      <c r="W3970">
        <f>YEAR(Suoerstore_sales[[#This Row],[Order Date]])</f>
        <v>2015</v>
      </c>
      <c r="X3970" t="str">
        <f>"Q"&amp;ROUNDUP(MONTH(Suoerstore_sales[[#This Row],[Order Date]])/3,0)</f>
        <v>Q2</v>
      </c>
      <c r="Y3970">
        <f>MONTH(Suoerstore_sales[[#This Row],[Order Date]])</f>
        <v>6</v>
      </c>
    </row>
    <row r="3971" spans="1:25" x14ac:dyDescent="0.2">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t="str" cm="1">
        <f t="array" ref="V3971">_xlfn.IFS(Suoerstore_sales[[#This Row],[Discount]]&lt;=0.05,"0-5%",Suoerstore_sales[[#This Row],[Discount]]&lt;=0.1,"5-10%",Suoerstore_sales[[#This Row],[Discount]]&lt;=0.2,"10-20%",TRUE,"20%+")</f>
        <v>10-20%</v>
      </c>
      <c r="W3971">
        <f>YEAR(Suoerstore_sales[[#This Row],[Order Date]])</f>
        <v>2015</v>
      </c>
      <c r="X3971" t="str">
        <f>"Q"&amp;ROUNDUP(MONTH(Suoerstore_sales[[#This Row],[Order Date]])/3,0)</f>
        <v>Q2</v>
      </c>
      <c r="Y3971">
        <f>MONTH(Suoerstore_sales[[#This Row],[Order Date]])</f>
        <v>6</v>
      </c>
    </row>
    <row r="3972" spans="1:25" x14ac:dyDescent="0.2">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t="str" cm="1">
        <f t="array" ref="V3972">_xlfn.IFS(Suoerstore_sales[[#This Row],[Discount]]&lt;=0.05,"0-5%",Suoerstore_sales[[#This Row],[Discount]]&lt;=0.1,"5-10%",Suoerstore_sales[[#This Row],[Discount]]&lt;=0.2,"10-20%",TRUE,"20%+")</f>
        <v>0-5%</v>
      </c>
      <c r="W3972">
        <f>YEAR(Suoerstore_sales[[#This Row],[Order Date]])</f>
        <v>2014</v>
      </c>
      <c r="X3972" t="str">
        <f>"Q"&amp;ROUNDUP(MONTH(Suoerstore_sales[[#This Row],[Order Date]])/3,0)</f>
        <v>Q4</v>
      </c>
      <c r="Y3972">
        <f>MONTH(Suoerstore_sales[[#This Row],[Order Date]])</f>
        <v>11</v>
      </c>
    </row>
    <row r="3973" spans="1:25" x14ac:dyDescent="0.2">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t="str" cm="1">
        <f t="array" ref="V3973">_xlfn.IFS(Suoerstore_sales[[#This Row],[Discount]]&lt;=0.05,"0-5%",Suoerstore_sales[[#This Row],[Discount]]&lt;=0.1,"5-10%",Suoerstore_sales[[#This Row],[Discount]]&lt;=0.2,"10-20%",TRUE,"20%+")</f>
        <v>0-5%</v>
      </c>
      <c r="W3973">
        <f>YEAR(Suoerstore_sales[[#This Row],[Order Date]])</f>
        <v>2015</v>
      </c>
      <c r="X3973" t="str">
        <f>"Q"&amp;ROUNDUP(MONTH(Suoerstore_sales[[#This Row],[Order Date]])/3,0)</f>
        <v>Q1</v>
      </c>
      <c r="Y3973">
        <f>MONTH(Suoerstore_sales[[#This Row],[Order Date]])</f>
        <v>2</v>
      </c>
    </row>
    <row r="3974" spans="1:25" x14ac:dyDescent="0.2">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t="str" cm="1">
        <f t="array" ref="V3974">_xlfn.IFS(Suoerstore_sales[[#This Row],[Discount]]&lt;=0.05,"0-5%",Suoerstore_sales[[#This Row],[Discount]]&lt;=0.1,"5-10%",Suoerstore_sales[[#This Row],[Discount]]&lt;=0.2,"10-20%",TRUE,"20%+")</f>
        <v>0-5%</v>
      </c>
      <c r="W3974">
        <f>YEAR(Suoerstore_sales[[#This Row],[Order Date]])</f>
        <v>2016</v>
      </c>
      <c r="X3974" t="str">
        <f>"Q"&amp;ROUNDUP(MONTH(Suoerstore_sales[[#This Row],[Order Date]])/3,0)</f>
        <v>Q1</v>
      </c>
      <c r="Y3974">
        <f>MONTH(Suoerstore_sales[[#This Row],[Order Date]])</f>
        <v>3</v>
      </c>
    </row>
    <row r="3975" spans="1:25" x14ac:dyDescent="0.2">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t="str" cm="1">
        <f t="array" ref="V3975">_xlfn.IFS(Suoerstore_sales[[#This Row],[Discount]]&lt;=0.05,"0-5%",Suoerstore_sales[[#This Row],[Discount]]&lt;=0.1,"5-10%",Suoerstore_sales[[#This Row],[Discount]]&lt;=0.2,"10-20%",TRUE,"20%+")</f>
        <v>10-20%</v>
      </c>
      <c r="W3975">
        <f>YEAR(Suoerstore_sales[[#This Row],[Order Date]])</f>
        <v>2016</v>
      </c>
      <c r="X3975" t="str">
        <f>"Q"&amp;ROUNDUP(MONTH(Suoerstore_sales[[#This Row],[Order Date]])/3,0)</f>
        <v>Q1</v>
      </c>
      <c r="Y3975">
        <f>MONTH(Suoerstore_sales[[#This Row],[Order Date]])</f>
        <v>3</v>
      </c>
    </row>
    <row r="3976" spans="1:25" x14ac:dyDescent="0.2">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t="str" cm="1">
        <f t="array" ref="V3976">_xlfn.IFS(Suoerstore_sales[[#This Row],[Discount]]&lt;=0.05,"0-5%",Suoerstore_sales[[#This Row],[Discount]]&lt;=0.1,"5-10%",Suoerstore_sales[[#This Row],[Discount]]&lt;=0.2,"10-20%",TRUE,"20%+")</f>
        <v>0-5%</v>
      </c>
      <c r="W3976">
        <f>YEAR(Suoerstore_sales[[#This Row],[Order Date]])</f>
        <v>2016</v>
      </c>
      <c r="X3976" t="str">
        <f>"Q"&amp;ROUNDUP(MONTH(Suoerstore_sales[[#This Row],[Order Date]])/3,0)</f>
        <v>Q1</v>
      </c>
      <c r="Y3976">
        <f>MONTH(Suoerstore_sales[[#This Row],[Order Date]])</f>
        <v>3</v>
      </c>
    </row>
    <row r="3977" spans="1:25" x14ac:dyDescent="0.2">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t="str" cm="1">
        <f t="array" ref="V3977">_xlfn.IFS(Suoerstore_sales[[#This Row],[Discount]]&lt;=0.05,"0-5%",Suoerstore_sales[[#This Row],[Discount]]&lt;=0.1,"5-10%",Suoerstore_sales[[#This Row],[Discount]]&lt;=0.2,"10-20%",TRUE,"20%+")</f>
        <v>10-20%</v>
      </c>
      <c r="W3977">
        <f>YEAR(Suoerstore_sales[[#This Row],[Order Date]])</f>
        <v>2016</v>
      </c>
      <c r="X3977" t="str">
        <f>"Q"&amp;ROUNDUP(MONTH(Suoerstore_sales[[#This Row],[Order Date]])/3,0)</f>
        <v>Q1</v>
      </c>
      <c r="Y3977">
        <f>MONTH(Suoerstore_sales[[#This Row],[Order Date]])</f>
        <v>3</v>
      </c>
    </row>
    <row r="3978" spans="1:25" x14ac:dyDescent="0.2">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t="str" cm="1">
        <f t="array" ref="V3978">_xlfn.IFS(Suoerstore_sales[[#This Row],[Discount]]&lt;=0.05,"0-5%",Suoerstore_sales[[#This Row],[Discount]]&lt;=0.1,"5-10%",Suoerstore_sales[[#This Row],[Discount]]&lt;=0.2,"10-20%",TRUE,"20%+")</f>
        <v>0-5%</v>
      </c>
      <c r="W3978">
        <f>YEAR(Suoerstore_sales[[#This Row],[Order Date]])</f>
        <v>2016</v>
      </c>
      <c r="X3978" t="str">
        <f>"Q"&amp;ROUNDUP(MONTH(Suoerstore_sales[[#This Row],[Order Date]])/3,0)</f>
        <v>Q4</v>
      </c>
      <c r="Y3978">
        <f>MONTH(Suoerstore_sales[[#This Row],[Order Date]])</f>
        <v>10</v>
      </c>
    </row>
    <row r="3979" spans="1:25" x14ac:dyDescent="0.2">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t="str" cm="1">
        <f t="array" ref="V3979">_xlfn.IFS(Suoerstore_sales[[#This Row],[Discount]]&lt;=0.05,"0-5%",Suoerstore_sales[[#This Row],[Discount]]&lt;=0.1,"5-10%",Suoerstore_sales[[#This Row],[Discount]]&lt;=0.2,"10-20%",TRUE,"20%+")</f>
        <v>0-5%</v>
      </c>
      <c r="W3979">
        <f>YEAR(Suoerstore_sales[[#This Row],[Order Date]])</f>
        <v>2017</v>
      </c>
      <c r="X3979" t="str">
        <f>"Q"&amp;ROUNDUP(MONTH(Suoerstore_sales[[#This Row],[Order Date]])/3,0)</f>
        <v>Q4</v>
      </c>
      <c r="Y3979">
        <f>MONTH(Suoerstore_sales[[#This Row],[Order Date]])</f>
        <v>10</v>
      </c>
    </row>
    <row r="3980" spans="1:25" x14ac:dyDescent="0.2">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t="str" cm="1">
        <f t="array" ref="V3980">_xlfn.IFS(Suoerstore_sales[[#This Row],[Discount]]&lt;=0.05,"0-5%",Suoerstore_sales[[#This Row],[Discount]]&lt;=0.1,"5-10%",Suoerstore_sales[[#This Row],[Discount]]&lt;=0.2,"10-20%",TRUE,"20%+")</f>
        <v>10-20%</v>
      </c>
      <c r="W3980">
        <f>YEAR(Suoerstore_sales[[#This Row],[Order Date]])</f>
        <v>2017</v>
      </c>
      <c r="X3980" t="str">
        <f>"Q"&amp;ROUNDUP(MONTH(Suoerstore_sales[[#This Row],[Order Date]])/3,0)</f>
        <v>Q4</v>
      </c>
      <c r="Y3980">
        <f>MONTH(Suoerstore_sales[[#This Row],[Order Date]])</f>
        <v>10</v>
      </c>
    </row>
    <row r="3981" spans="1:25" x14ac:dyDescent="0.2">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t="str" cm="1">
        <f t="array" ref="V3981">_xlfn.IFS(Suoerstore_sales[[#This Row],[Discount]]&lt;=0.05,"0-5%",Suoerstore_sales[[#This Row],[Discount]]&lt;=0.1,"5-10%",Suoerstore_sales[[#This Row],[Discount]]&lt;=0.2,"10-20%",TRUE,"20%+")</f>
        <v>20%+</v>
      </c>
      <c r="W3981">
        <f>YEAR(Suoerstore_sales[[#This Row],[Order Date]])</f>
        <v>2014</v>
      </c>
      <c r="X3981" t="str">
        <f>"Q"&amp;ROUNDUP(MONTH(Suoerstore_sales[[#This Row],[Order Date]])/3,0)</f>
        <v>Q4</v>
      </c>
      <c r="Y3981">
        <f>MONTH(Suoerstore_sales[[#This Row],[Order Date]])</f>
        <v>12</v>
      </c>
    </row>
    <row r="3982" spans="1:25" x14ac:dyDescent="0.2">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t="str" cm="1">
        <f t="array" ref="V3982">_xlfn.IFS(Suoerstore_sales[[#This Row],[Discount]]&lt;=0.05,"0-5%",Suoerstore_sales[[#This Row],[Discount]]&lt;=0.1,"5-10%",Suoerstore_sales[[#This Row],[Discount]]&lt;=0.2,"10-20%",TRUE,"20%+")</f>
        <v>0-5%</v>
      </c>
      <c r="W3982">
        <f>YEAR(Suoerstore_sales[[#This Row],[Order Date]])</f>
        <v>2014</v>
      </c>
      <c r="X3982" t="str">
        <f>"Q"&amp;ROUNDUP(MONTH(Suoerstore_sales[[#This Row],[Order Date]])/3,0)</f>
        <v>Q4</v>
      </c>
      <c r="Y3982">
        <f>MONTH(Suoerstore_sales[[#This Row],[Order Date]])</f>
        <v>12</v>
      </c>
    </row>
    <row r="3983" spans="1:25" x14ac:dyDescent="0.2">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t="str" cm="1">
        <f t="array" ref="V3983">_xlfn.IFS(Suoerstore_sales[[#This Row],[Discount]]&lt;=0.05,"0-5%",Suoerstore_sales[[#This Row],[Discount]]&lt;=0.1,"5-10%",Suoerstore_sales[[#This Row],[Discount]]&lt;=0.2,"10-20%",TRUE,"20%+")</f>
        <v>0-5%</v>
      </c>
      <c r="W3983">
        <f>YEAR(Suoerstore_sales[[#This Row],[Order Date]])</f>
        <v>2017</v>
      </c>
      <c r="X3983" t="str">
        <f>"Q"&amp;ROUNDUP(MONTH(Suoerstore_sales[[#This Row],[Order Date]])/3,0)</f>
        <v>Q4</v>
      </c>
      <c r="Y3983">
        <f>MONTH(Suoerstore_sales[[#This Row],[Order Date]])</f>
        <v>12</v>
      </c>
    </row>
    <row r="3984" spans="1:25" x14ac:dyDescent="0.2">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t="str" cm="1">
        <f t="array" ref="V3984">_xlfn.IFS(Suoerstore_sales[[#This Row],[Discount]]&lt;=0.05,"0-5%",Suoerstore_sales[[#This Row],[Discount]]&lt;=0.1,"5-10%",Suoerstore_sales[[#This Row],[Discount]]&lt;=0.2,"10-20%",TRUE,"20%+")</f>
        <v>10-20%</v>
      </c>
      <c r="W3984">
        <f>YEAR(Suoerstore_sales[[#This Row],[Order Date]])</f>
        <v>2016</v>
      </c>
      <c r="X3984" t="str">
        <f>"Q"&amp;ROUNDUP(MONTH(Suoerstore_sales[[#This Row],[Order Date]])/3,0)</f>
        <v>Q3</v>
      </c>
      <c r="Y3984">
        <f>MONTH(Suoerstore_sales[[#This Row],[Order Date]])</f>
        <v>7</v>
      </c>
    </row>
    <row r="3985" spans="1:25" x14ac:dyDescent="0.2">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t="str" cm="1">
        <f t="array" ref="V3985">_xlfn.IFS(Suoerstore_sales[[#This Row],[Discount]]&lt;=0.05,"0-5%",Suoerstore_sales[[#This Row],[Discount]]&lt;=0.1,"5-10%",Suoerstore_sales[[#This Row],[Discount]]&lt;=0.2,"10-20%",TRUE,"20%+")</f>
        <v>10-20%</v>
      </c>
      <c r="W3985">
        <f>YEAR(Suoerstore_sales[[#This Row],[Order Date]])</f>
        <v>2016</v>
      </c>
      <c r="X3985" t="str">
        <f>"Q"&amp;ROUNDUP(MONTH(Suoerstore_sales[[#This Row],[Order Date]])/3,0)</f>
        <v>Q3</v>
      </c>
      <c r="Y3985">
        <f>MONTH(Suoerstore_sales[[#This Row],[Order Date]])</f>
        <v>7</v>
      </c>
    </row>
    <row r="3986" spans="1:25" x14ac:dyDescent="0.2">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t="str" cm="1">
        <f t="array" ref="V3986">_xlfn.IFS(Suoerstore_sales[[#This Row],[Discount]]&lt;=0.05,"0-5%",Suoerstore_sales[[#This Row],[Discount]]&lt;=0.1,"5-10%",Suoerstore_sales[[#This Row],[Discount]]&lt;=0.2,"10-20%",TRUE,"20%+")</f>
        <v>0-5%</v>
      </c>
      <c r="W3986">
        <f>YEAR(Suoerstore_sales[[#This Row],[Order Date]])</f>
        <v>2016</v>
      </c>
      <c r="X3986" t="str">
        <f>"Q"&amp;ROUNDUP(MONTH(Suoerstore_sales[[#This Row],[Order Date]])/3,0)</f>
        <v>Q3</v>
      </c>
      <c r="Y3986">
        <f>MONTH(Suoerstore_sales[[#This Row],[Order Date]])</f>
        <v>7</v>
      </c>
    </row>
    <row r="3987" spans="1:25" x14ac:dyDescent="0.2">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t="str" cm="1">
        <f t="array" ref="V3987">_xlfn.IFS(Suoerstore_sales[[#This Row],[Discount]]&lt;=0.05,"0-5%",Suoerstore_sales[[#This Row],[Discount]]&lt;=0.1,"5-10%",Suoerstore_sales[[#This Row],[Discount]]&lt;=0.2,"10-20%",TRUE,"20%+")</f>
        <v>10-20%</v>
      </c>
      <c r="W3987">
        <f>YEAR(Suoerstore_sales[[#This Row],[Order Date]])</f>
        <v>2016</v>
      </c>
      <c r="X3987" t="str">
        <f>"Q"&amp;ROUNDUP(MONTH(Suoerstore_sales[[#This Row],[Order Date]])/3,0)</f>
        <v>Q2</v>
      </c>
      <c r="Y3987">
        <f>MONTH(Suoerstore_sales[[#This Row],[Order Date]])</f>
        <v>4</v>
      </c>
    </row>
    <row r="3988" spans="1:25" x14ac:dyDescent="0.2">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t="str" cm="1">
        <f t="array" ref="V3988">_xlfn.IFS(Suoerstore_sales[[#This Row],[Discount]]&lt;=0.05,"0-5%",Suoerstore_sales[[#This Row],[Discount]]&lt;=0.1,"5-10%",Suoerstore_sales[[#This Row],[Discount]]&lt;=0.2,"10-20%",TRUE,"20%+")</f>
        <v>0-5%</v>
      </c>
      <c r="W3988">
        <f>YEAR(Suoerstore_sales[[#This Row],[Order Date]])</f>
        <v>2017</v>
      </c>
      <c r="X3988" t="str">
        <f>"Q"&amp;ROUNDUP(MONTH(Suoerstore_sales[[#This Row],[Order Date]])/3,0)</f>
        <v>Q2</v>
      </c>
      <c r="Y3988">
        <f>MONTH(Suoerstore_sales[[#This Row],[Order Date]])</f>
        <v>4</v>
      </c>
    </row>
    <row r="3989" spans="1:25" x14ac:dyDescent="0.2">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t="str" cm="1">
        <f t="array" ref="V3989">_xlfn.IFS(Suoerstore_sales[[#This Row],[Discount]]&lt;=0.05,"0-5%",Suoerstore_sales[[#This Row],[Discount]]&lt;=0.1,"5-10%",Suoerstore_sales[[#This Row],[Discount]]&lt;=0.2,"10-20%",TRUE,"20%+")</f>
        <v>0-5%</v>
      </c>
      <c r="W3989">
        <f>YEAR(Suoerstore_sales[[#This Row],[Order Date]])</f>
        <v>2017</v>
      </c>
      <c r="X3989" t="str">
        <f>"Q"&amp;ROUNDUP(MONTH(Suoerstore_sales[[#This Row],[Order Date]])/3,0)</f>
        <v>Q2</v>
      </c>
      <c r="Y3989">
        <f>MONTH(Suoerstore_sales[[#This Row],[Order Date]])</f>
        <v>4</v>
      </c>
    </row>
    <row r="3990" spans="1:25" x14ac:dyDescent="0.2">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t="str" cm="1">
        <f t="array" ref="V3990">_xlfn.IFS(Suoerstore_sales[[#This Row],[Discount]]&lt;=0.05,"0-5%",Suoerstore_sales[[#This Row],[Discount]]&lt;=0.1,"5-10%",Suoerstore_sales[[#This Row],[Discount]]&lt;=0.2,"10-20%",TRUE,"20%+")</f>
        <v>10-20%</v>
      </c>
      <c r="W3990">
        <f>YEAR(Suoerstore_sales[[#This Row],[Order Date]])</f>
        <v>2016</v>
      </c>
      <c r="X3990" t="str">
        <f>"Q"&amp;ROUNDUP(MONTH(Suoerstore_sales[[#This Row],[Order Date]])/3,0)</f>
        <v>Q2</v>
      </c>
      <c r="Y3990">
        <f>MONTH(Suoerstore_sales[[#This Row],[Order Date]])</f>
        <v>4</v>
      </c>
    </row>
    <row r="3991" spans="1:25" x14ac:dyDescent="0.2">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t="str" cm="1">
        <f t="array" ref="V3991">_xlfn.IFS(Suoerstore_sales[[#This Row],[Discount]]&lt;=0.05,"0-5%",Suoerstore_sales[[#This Row],[Discount]]&lt;=0.1,"5-10%",Suoerstore_sales[[#This Row],[Discount]]&lt;=0.2,"10-20%",TRUE,"20%+")</f>
        <v>0-5%</v>
      </c>
      <c r="W3991">
        <f>YEAR(Suoerstore_sales[[#This Row],[Order Date]])</f>
        <v>2014</v>
      </c>
      <c r="X3991" t="str">
        <f>"Q"&amp;ROUNDUP(MONTH(Suoerstore_sales[[#This Row],[Order Date]])/3,0)</f>
        <v>Q4</v>
      </c>
      <c r="Y3991">
        <f>MONTH(Suoerstore_sales[[#This Row],[Order Date]])</f>
        <v>11</v>
      </c>
    </row>
    <row r="3992" spans="1:25" x14ac:dyDescent="0.2">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t="str" cm="1">
        <f t="array" ref="V3992">_xlfn.IFS(Suoerstore_sales[[#This Row],[Discount]]&lt;=0.05,"0-5%",Suoerstore_sales[[#This Row],[Discount]]&lt;=0.1,"5-10%",Suoerstore_sales[[#This Row],[Discount]]&lt;=0.2,"10-20%",TRUE,"20%+")</f>
        <v>10-20%</v>
      </c>
      <c r="W3992">
        <f>YEAR(Suoerstore_sales[[#This Row],[Order Date]])</f>
        <v>2014</v>
      </c>
      <c r="X3992" t="str">
        <f>"Q"&amp;ROUNDUP(MONTH(Suoerstore_sales[[#This Row],[Order Date]])/3,0)</f>
        <v>Q4</v>
      </c>
      <c r="Y3992">
        <f>MONTH(Suoerstore_sales[[#This Row],[Order Date]])</f>
        <v>11</v>
      </c>
    </row>
    <row r="3993" spans="1:25" x14ac:dyDescent="0.2">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t="str" cm="1">
        <f t="array" ref="V3993">_xlfn.IFS(Suoerstore_sales[[#This Row],[Discount]]&lt;=0.05,"0-5%",Suoerstore_sales[[#This Row],[Discount]]&lt;=0.1,"5-10%",Suoerstore_sales[[#This Row],[Discount]]&lt;=0.2,"10-20%",TRUE,"20%+")</f>
        <v>10-20%</v>
      </c>
      <c r="W3993">
        <f>YEAR(Suoerstore_sales[[#This Row],[Order Date]])</f>
        <v>2015</v>
      </c>
      <c r="X3993" t="str">
        <f>"Q"&amp;ROUNDUP(MONTH(Suoerstore_sales[[#This Row],[Order Date]])/3,0)</f>
        <v>Q2</v>
      </c>
      <c r="Y3993">
        <f>MONTH(Suoerstore_sales[[#This Row],[Order Date]])</f>
        <v>5</v>
      </c>
    </row>
    <row r="3994" spans="1:25" x14ac:dyDescent="0.2">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t="str" cm="1">
        <f t="array" ref="V3994">_xlfn.IFS(Suoerstore_sales[[#This Row],[Discount]]&lt;=0.05,"0-5%",Suoerstore_sales[[#This Row],[Discount]]&lt;=0.1,"5-10%",Suoerstore_sales[[#This Row],[Discount]]&lt;=0.2,"10-20%",TRUE,"20%+")</f>
        <v>10-20%</v>
      </c>
      <c r="W3994">
        <f>YEAR(Suoerstore_sales[[#This Row],[Order Date]])</f>
        <v>2015</v>
      </c>
      <c r="X3994" t="str">
        <f>"Q"&amp;ROUNDUP(MONTH(Suoerstore_sales[[#This Row],[Order Date]])/3,0)</f>
        <v>Q2</v>
      </c>
      <c r="Y3994">
        <f>MONTH(Suoerstore_sales[[#This Row],[Order Date]])</f>
        <v>5</v>
      </c>
    </row>
    <row r="3995" spans="1:25" x14ac:dyDescent="0.2">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t="str" cm="1">
        <f t="array" ref="V3995">_xlfn.IFS(Suoerstore_sales[[#This Row],[Discount]]&lt;=0.05,"0-5%",Suoerstore_sales[[#This Row],[Discount]]&lt;=0.1,"5-10%",Suoerstore_sales[[#This Row],[Discount]]&lt;=0.2,"10-20%",TRUE,"20%+")</f>
        <v>10-20%</v>
      </c>
      <c r="W3995">
        <f>YEAR(Suoerstore_sales[[#This Row],[Order Date]])</f>
        <v>2015</v>
      </c>
      <c r="X3995" t="str">
        <f>"Q"&amp;ROUNDUP(MONTH(Suoerstore_sales[[#This Row],[Order Date]])/3,0)</f>
        <v>Q2</v>
      </c>
      <c r="Y3995">
        <f>MONTH(Suoerstore_sales[[#This Row],[Order Date]])</f>
        <v>5</v>
      </c>
    </row>
    <row r="3996" spans="1:25" x14ac:dyDescent="0.2">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t="str" cm="1">
        <f t="array" ref="V3996">_xlfn.IFS(Suoerstore_sales[[#This Row],[Discount]]&lt;=0.05,"0-5%",Suoerstore_sales[[#This Row],[Discount]]&lt;=0.1,"5-10%",Suoerstore_sales[[#This Row],[Discount]]&lt;=0.2,"10-20%",TRUE,"20%+")</f>
        <v>0-5%</v>
      </c>
      <c r="W3996">
        <f>YEAR(Suoerstore_sales[[#This Row],[Order Date]])</f>
        <v>2015</v>
      </c>
      <c r="X3996" t="str">
        <f>"Q"&amp;ROUNDUP(MONTH(Suoerstore_sales[[#This Row],[Order Date]])/3,0)</f>
        <v>Q1</v>
      </c>
      <c r="Y3996">
        <f>MONTH(Suoerstore_sales[[#This Row],[Order Date]])</f>
        <v>3</v>
      </c>
    </row>
    <row r="3997" spans="1:25" x14ac:dyDescent="0.2">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t="str" cm="1">
        <f t="array" ref="V3997">_xlfn.IFS(Suoerstore_sales[[#This Row],[Discount]]&lt;=0.05,"0-5%",Suoerstore_sales[[#This Row],[Discount]]&lt;=0.1,"5-10%",Suoerstore_sales[[#This Row],[Discount]]&lt;=0.2,"10-20%",TRUE,"20%+")</f>
        <v>0-5%</v>
      </c>
      <c r="W3997">
        <f>YEAR(Suoerstore_sales[[#This Row],[Order Date]])</f>
        <v>2015</v>
      </c>
      <c r="X3997" t="str">
        <f>"Q"&amp;ROUNDUP(MONTH(Suoerstore_sales[[#This Row],[Order Date]])/3,0)</f>
        <v>Q1</v>
      </c>
      <c r="Y3997">
        <f>MONTH(Suoerstore_sales[[#This Row],[Order Date]])</f>
        <v>3</v>
      </c>
    </row>
    <row r="3998" spans="1:25" x14ac:dyDescent="0.2">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t="str" cm="1">
        <f t="array" ref="V3998">_xlfn.IFS(Suoerstore_sales[[#This Row],[Discount]]&lt;=0.05,"0-5%",Suoerstore_sales[[#This Row],[Discount]]&lt;=0.1,"5-10%",Suoerstore_sales[[#This Row],[Discount]]&lt;=0.2,"10-20%",TRUE,"20%+")</f>
        <v>0-5%</v>
      </c>
      <c r="W3998">
        <f>YEAR(Suoerstore_sales[[#This Row],[Order Date]])</f>
        <v>2015</v>
      </c>
      <c r="X3998" t="str">
        <f>"Q"&amp;ROUNDUP(MONTH(Suoerstore_sales[[#This Row],[Order Date]])/3,0)</f>
        <v>Q1</v>
      </c>
      <c r="Y3998">
        <f>MONTH(Suoerstore_sales[[#This Row],[Order Date]])</f>
        <v>3</v>
      </c>
    </row>
    <row r="3999" spans="1:25" x14ac:dyDescent="0.2">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t="str" cm="1">
        <f t="array" ref="V3999">_xlfn.IFS(Suoerstore_sales[[#This Row],[Discount]]&lt;=0.05,"0-5%",Suoerstore_sales[[#This Row],[Discount]]&lt;=0.1,"5-10%",Suoerstore_sales[[#This Row],[Discount]]&lt;=0.2,"10-20%",TRUE,"20%+")</f>
        <v>0-5%</v>
      </c>
      <c r="W3999">
        <f>YEAR(Suoerstore_sales[[#This Row],[Order Date]])</f>
        <v>2015</v>
      </c>
      <c r="X3999" t="str">
        <f>"Q"&amp;ROUNDUP(MONTH(Suoerstore_sales[[#This Row],[Order Date]])/3,0)</f>
        <v>Q1</v>
      </c>
      <c r="Y3999">
        <f>MONTH(Suoerstore_sales[[#This Row],[Order Date]])</f>
        <v>3</v>
      </c>
    </row>
    <row r="4000" spans="1:25" x14ac:dyDescent="0.2">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t="str" cm="1">
        <f t="array" ref="V4000">_xlfn.IFS(Suoerstore_sales[[#This Row],[Discount]]&lt;=0.05,"0-5%",Suoerstore_sales[[#This Row],[Discount]]&lt;=0.1,"5-10%",Suoerstore_sales[[#This Row],[Discount]]&lt;=0.2,"10-20%",TRUE,"20%+")</f>
        <v>0-5%</v>
      </c>
      <c r="W4000">
        <f>YEAR(Suoerstore_sales[[#This Row],[Order Date]])</f>
        <v>2015</v>
      </c>
      <c r="X4000" t="str">
        <f>"Q"&amp;ROUNDUP(MONTH(Suoerstore_sales[[#This Row],[Order Date]])/3,0)</f>
        <v>Q1</v>
      </c>
      <c r="Y4000">
        <f>MONTH(Suoerstore_sales[[#This Row],[Order Date]])</f>
        <v>3</v>
      </c>
    </row>
    <row r="4001" spans="1:25" x14ac:dyDescent="0.2">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t="str" cm="1">
        <f t="array" ref="V4001">_xlfn.IFS(Suoerstore_sales[[#This Row],[Discount]]&lt;=0.05,"0-5%",Suoerstore_sales[[#This Row],[Discount]]&lt;=0.1,"5-10%",Suoerstore_sales[[#This Row],[Discount]]&lt;=0.2,"10-20%",TRUE,"20%+")</f>
        <v>10-20%</v>
      </c>
      <c r="W4001">
        <f>YEAR(Suoerstore_sales[[#This Row],[Order Date]])</f>
        <v>2015</v>
      </c>
      <c r="X4001" t="str">
        <f>"Q"&amp;ROUNDUP(MONTH(Suoerstore_sales[[#This Row],[Order Date]])/3,0)</f>
        <v>Q3</v>
      </c>
      <c r="Y4001">
        <f>MONTH(Suoerstore_sales[[#This Row],[Order Date]])</f>
        <v>7</v>
      </c>
    </row>
    <row r="4002" spans="1:25" x14ac:dyDescent="0.2">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t="str" cm="1">
        <f t="array" ref="V4002">_xlfn.IFS(Suoerstore_sales[[#This Row],[Discount]]&lt;=0.05,"0-5%",Suoerstore_sales[[#This Row],[Discount]]&lt;=0.1,"5-10%",Suoerstore_sales[[#This Row],[Discount]]&lt;=0.2,"10-20%",TRUE,"20%+")</f>
        <v>0-5%</v>
      </c>
      <c r="W4002">
        <f>YEAR(Suoerstore_sales[[#This Row],[Order Date]])</f>
        <v>2014</v>
      </c>
      <c r="X4002" t="str">
        <f>"Q"&amp;ROUNDUP(MONTH(Suoerstore_sales[[#This Row],[Order Date]])/3,0)</f>
        <v>Q4</v>
      </c>
      <c r="Y4002">
        <f>MONTH(Suoerstore_sales[[#This Row],[Order Date]])</f>
        <v>10</v>
      </c>
    </row>
    <row r="4003" spans="1:25" x14ac:dyDescent="0.2">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t="str" cm="1">
        <f t="array" ref="V4003">_xlfn.IFS(Suoerstore_sales[[#This Row],[Discount]]&lt;=0.05,"0-5%",Suoerstore_sales[[#This Row],[Discount]]&lt;=0.1,"5-10%",Suoerstore_sales[[#This Row],[Discount]]&lt;=0.2,"10-20%",TRUE,"20%+")</f>
        <v>0-5%</v>
      </c>
      <c r="W4003">
        <f>YEAR(Suoerstore_sales[[#This Row],[Order Date]])</f>
        <v>2014</v>
      </c>
      <c r="X4003" t="str">
        <f>"Q"&amp;ROUNDUP(MONTH(Suoerstore_sales[[#This Row],[Order Date]])/3,0)</f>
        <v>Q4</v>
      </c>
      <c r="Y4003">
        <f>MONTH(Suoerstore_sales[[#This Row],[Order Date]])</f>
        <v>10</v>
      </c>
    </row>
    <row r="4004" spans="1:25" x14ac:dyDescent="0.2">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t="str" cm="1">
        <f t="array" ref="V4004">_xlfn.IFS(Suoerstore_sales[[#This Row],[Discount]]&lt;=0.05,"0-5%",Suoerstore_sales[[#This Row],[Discount]]&lt;=0.1,"5-10%",Suoerstore_sales[[#This Row],[Discount]]&lt;=0.2,"10-20%",TRUE,"20%+")</f>
        <v>20%+</v>
      </c>
      <c r="W4004">
        <f>YEAR(Suoerstore_sales[[#This Row],[Order Date]])</f>
        <v>2016</v>
      </c>
      <c r="X4004" t="str">
        <f>"Q"&amp;ROUNDUP(MONTH(Suoerstore_sales[[#This Row],[Order Date]])/3,0)</f>
        <v>Q1</v>
      </c>
      <c r="Y4004">
        <f>MONTH(Suoerstore_sales[[#This Row],[Order Date]])</f>
        <v>3</v>
      </c>
    </row>
    <row r="4005" spans="1:25" x14ac:dyDescent="0.2">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t="str" cm="1">
        <f t="array" ref="V4005">_xlfn.IFS(Suoerstore_sales[[#This Row],[Discount]]&lt;=0.05,"0-5%",Suoerstore_sales[[#This Row],[Discount]]&lt;=0.1,"5-10%",Suoerstore_sales[[#This Row],[Discount]]&lt;=0.2,"10-20%",TRUE,"20%+")</f>
        <v>20%+</v>
      </c>
      <c r="W4005">
        <f>YEAR(Suoerstore_sales[[#This Row],[Order Date]])</f>
        <v>2016</v>
      </c>
      <c r="X4005" t="str">
        <f>"Q"&amp;ROUNDUP(MONTH(Suoerstore_sales[[#This Row],[Order Date]])/3,0)</f>
        <v>Q1</v>
      </c>
      <c r="Y4005">
        <f>MONTH(Suoerstore_sales[[#This Row],[Order Date]])</f>
        <v>3</v>
      </c>
    </row>
    <row r="4006" spans="1:25" x14ac:dyDescent="0.2">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t="str" cm="1">
        <f t="array" ref="V4006">_xlfn.IFS(Suoerstore_sales[[#This Row],[Discount]]&lt;=0.05,"0-5%",Suoerstore_sales[[#This Row],[Discount]]&lt;=0.1,"5-10%",Suoerstore_sales[[#This Row],[Discount]]&lt;=0.2,"10-20%",TRUE,"20%+")</f>
        <v>10-20%</v>
      </c>
      <c r="W4006">
        <f>YEAR(Suoerstore_sales[[#This Row],[Order Date]])</f>
        <v>2016</v>
      </c>
      <c r="X4006" t="str">
        <f>"Q"&amp;ROUNDUP(MONTH(Suoerstore_sales[[#This Row],[Order Date]])/3,0)</f>
        <v>Q1</v>
      </c>
      <c r="Y4006">
        <f>MONTH(Suoerstore_sales[[#This Row],[Order Date]])</f>
        <v>3</v>
      </c>
    </row>
    <row r="4007" spans="1:25" x14ac:dyDescent="0.2">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t="str" cm="1">
        <f t="array" ref="V4007">_xlfn.IFS(Suoerstore_sales[[#This Row],[Discount]]&lt;=0.05,"0-5%",Suoerstore_sales[[#This Row],[Discount]]&lt;=0.1,"5-10%",Suoerstore_sales[[#This Row],[Discount]]&lt;=0.2,"10-20%",TRUE,"20%+")</f>
        <v>0-5%</v>
      </c>
      <c r="W4007">
        <f>YEAR(Suoerstore_sales[[#This Row],[Order Date]])</f>
        <v>2015</v>
      </c>
      <c r="X4007" t="str">
        <f>"Q"&amp;ROUNDUP(MONTH(Suoerstore_sales[[#This Row],[Order Date]])/3,0)</f>
        <v>Q4</v>
      </c>
      <c r="Y4007">
        <f>MONTH(Suoerstore_sales[[#This Row],[Order Date]])</f>
        <v>12</v>
      </c>
    </row>
    <row r="4008" spans="1:25" x14ac:dyDescent="0.2">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t="str" cm="1">
        <f t="array" ref="V4008">_xlfn.IFS(Suoerstore_sales[[#This Row],[Discount]]&lt;=0.05,"0-5%",Suoerstore_sales[[#This Row],[Discount]]&lt;=0.1,"5-10%",Suoerstore_sales[[#This Row],[Discount]]&lt;=0.2,"10-20%",TRUE,"20%+")</f>
        <v>0-5%</v>
      </c>
      <c r="W4008">
        <f>YEAR(Suoerstore_sales[[#This Row],[Order Date]])</f>
        <v>2015</v>
      </c>
      <c r="X4008" t="str">
        <f>"Q"&amp;ROUNDUP(MONTH(Suoerstore_sales[[#This Row],[Order Date]])/3,0)</f>
        <v>Q4</v>
      </c>
      <c r="Y4008">
        <f>MONTH(Suoerstore_sales[[#This Row],[Order Date]])</f>
        <v>12</v>
      </c>
    </row>
    <row r="4009" spans="1:25" x14ac:dyDescent="0.2">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t="str" cm="1">
        <f t="array" ref="V4009">_xlfn.IFS(Suoerstore_sales[[#This Row],[Discount]]&lt;=0.05,"0-5%",Suoerstore_sales[[#This Row],[Discount]]&lt;=0.1,"5-10%",Suoerstore_sales[[#This Row],[Discount]]&lt;=0.2,"10-20%",TRUE,"20%+")</f>
        <v>0-5%</v>
      </c>
      <c r="W4009">
        <f>YEAR(Suoerstore_sales[[#This Row],[Order Date]])</f>
        <v>2015</v>
      </c>
      <c r="X4009" t="str">
        <f>"Q"&amp;ROUNDUP(MONTH(Suoerstore_sales[[#This Row],[Order Date]])/3,0)</f>
        <v>Q4</v>
      </c>
      <c r="Y4009">
        <f>MONTH(Suoerstore_sales[[#This Row],[Order Date]])</f>
        <v>12</v>
      </c>
    </row>
    <row r="4010" spans="1:25" x14ac:dyDescent="0.2">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t="str" cm="1">
        <f t="array" ref="V4010">_xlfn.IFS(Suoerstore_sales[[#This Row],[Discount]]&lt;=0.05,"0-5%",Suoerstore_sales[[#This Row],[Discount]]&lt;=0.1,"5-10%",Suoerstore_sales[[#This Row],[Discount]]&lt;=0.2,"10-20%",TRUE,"20%+")</f>
        <v>10-20%</v>
      </c>
      <c r="W4010">
        <f>YEAR(Suoerstore_sales[[#This Row],[Order Date]])</f>
        <v>2015</v>
      </c>
      <c r="X4010" t="str">
        <f>"Q"&amp;ROUNDUP(MONTH(Suoerstore_sales[[#This Row],[Order Date]])/3,0)</f>
        <v>Q4</v>
      </c>
      <c r="Y4010">
        <f>MONTH(Suoerstore_sales[[#This Row],[Order Date]])</f>
        <v>12</v>
      </c>
    </row>
    <row r="4011" spans="1:25" x14ac:dyDescent="0.2">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t="str" cm="1">
        <f t="array" ref="V4011">_xlfn.IFS(Suoerstore_sales[[#This Row],[Discount]]&lt;=0.05,"0-5%",Suoerstore_sales[[#This Row],[Discount]]&lt;=0.1,"5-10%",Suoerstore_sales[[#This Row],[Discount]]&lt;=0.2,"10-20%",TRUE,"20%+")</f>
        <v>0-5%</v>
      </c>
      <c r="W4011">
        <f>YEAR(Suoerstore_sales[[#This Row],[Order Date]])</f>
        <v>2017</v>
      </c>
      <c r="X4011" t="str">
        <f>"Q"&amp;ROUNDUP(MONTH(Suoerstore_sales[[#This Row],[Order Date]])/3,0)</f>
        <v>Q1</v>
      </c>
      <c r="Y4011">
        <f>MONTH(Suoerstore_sales[[#This Row],[Order Date]])</f>
        <v>1</v>
      </c>
    </row>
    <row r="4012" spans="1:25" x14ac:dyDescent="0.2">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t="str" cm="1">
        <f t="array" ref="V4012">_xlfn.IFS(Suoerstore_sales[[#This Row],[Discount]]&lt;=0.05,"0-5%",Suoerstore_sales[[#This Row],[Discount]]&lt;=0.1,"5-10%",Suoerstore_sales[[#This Row],[Discount]]&lt;=0.2,"10-20%",TRUE,"20%+")</f>
        <v>10-20%</v>
      </c>
      <c r="W4012">
        <f>YEAR(Suoerstore_sales[[#This Row],[Order Date]])</f>
        <v>2017</v>
      </c>
      <c r="X4012" t="str">
        <f>"Q"&amp;ROUNDUP(MONTH(Suoerstore_sales[[#This Row],[Order Date]])/3,0)</f>
        <v>Q4</v>
      </c>
      <c r="Y4012">
        <f>MONTH(Suoerstore_sales[[#This Row],[Order Date]])</f>
        <v>11</v>
      </c>
    </row>
    <row r="4013" spans="1:25" x14ac:dyDescent="0.2">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t="str" cm="1">
        <f t="array" ref="V4013">_xlfn.IFS(Suoerstore_sales[[#This Row],[Discount]]&lt;=0.05,"0-5%",Suoerstore_sales[[#This Row],[Discount]]&lt;=0.1,"5-10%",Suoerstore_sales[[#This Row],[Discount]]&lt;=0.2,"10-20%",TRUE,"20%+")</f>
        <v>10-20%</v>
      </c>
      <c r="W4013">
        <f>YEAR(Suoerstore_sales[[#This Row],[Order Date]])</f>
        <v>2017</v>
      </c>
      <c r="X4013" t="str">
        <f>"Q"&amp;ROUNDUP(MONTH(Suoerstore_sales[[#This Row],[Order Date]])/3,0)</f>
        <v>Q4</v>
      </c>
      <c r="Y4013">
        <f>MONTH(Suoerstore_sales[[#This Row],[Order Date]])</f>
        <v>11</v>
      </c>
    </row>
    <row r="4014" spans="1:25" x14ac:dyDescent="0.2">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t="str" cm="1">
        <f t="array" ref="V4014">_xlfn.IFS(Suoerstore_sales[[#This Row],[Discount]]&lt;=0.05,"0-5%",Suoerstore_sales[[#This Row],[Discount]]&lt;=0.1,"5-10%",Suoerstore_sales[[#This Row],[Discount]]&lt;=0.2,"10-20%",TRUE,"20%+")</f>
        <v>0-5%</v>
      </c>
      <c r="W4014">
        <f>YEAR(Suoerstore_sales[[#This Row],[Order Date]])</f>
        <v>2015</v>
      </c>
      <c r="X4014" t="str">
        <f>"Q"&amp;ROUNDUP(MONTH(Suoerstore_sales[[#This Row],[Order Date]])/3,0)</f>
        <v>Q4</v>
      </c>
      <c r="Y4014">
        <f>MONTH(Suoerstore_sales[[#This Row],[Order Date]])</f>
        <v>12</v>
      </c>
    </row>
    <row r="4015" spans="1:25" x14ac:dyDescent="0.2">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t="str" cm="1">
        <f t="array" ref="V4015">_xlfn.IFS(Suoerstore_sales[[#This Row],[Discount]]&lt;=0.05,"0-5%",Suoerstore_sales[[#This Row],[Discount]]&lt;=0.1,"5-10%",Suoerstore_sales[[#This Row],[Discount]]&lt;=0.2,"10-20%",TRUE,"20%+")</f>
        <v>0-5%</v>
      </c>
      <c r="W4015">
        <f>YEAR(Suoerstore_sales[[#This Row],[Order Date]])</f>
        <v>2015</v>
      </c>
      <c r="X4015" t="str">
        <f>"Q"&amp;ROUNDUP(MONTH(Suoerstore_sales[[#This Row],[Order Date]])/3,0)</f>
        <v>Q3</v>
      </c>
      <c r="Y4015">
        <f>MONTH(Suoerstore_sales[[#This Row],[Order Date]])</f>
        <v>8</v>
      </c>
    </row>
    <row r="4016" spans="1:25" x14ac:dyDescent="0.2">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t="str" cm="1">
        <f t="array" ref="V4016">_xlfn.IFS(Suoerstore_sales[[#This Row],[Discount]]&lt;=0.05,"0-5%",Suoerstore_sales[[#This Row],[Discount]]&lt;=0.1,"5-10%",Suoerstore_sales[[#This Row],[Discount]]&lt;=0.2,"10-20%",TRUE,"20%+")</f>
        <v>0-5%</v>
      </c>
      <c r="W4016">
        <f>YEAR(Suoerstore_sales[[#This Row],[Order Date]])</f>
        <v>2015</v>
      </c>
      <c r="X4016" t="str">
        <f>"Q"&amp;ROUNDUP(MONTH(Suoerstore_sales[[#This Row],[Order Date]])/3,0)</f>
        <v>Q3</v>
      </c>
      <c r="Y4016">
        <f>MONTH(Suoerstore_sales[[#This Row],[Order Date]])</f>
        <v>8</v>
      </c>
    </row>
    <row r="4017" spans="1:25" x14ac:dyDescent="0.2">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t="str" cm="1">
        <f t="array" ref="V4017">_xlfn.IFS(Suoerstore_sales[[#This Row],[Discount]]&lt;=0.05,"0-5%",Suoerstore_sales[[#This Row],[Discount]]&lt;=0.1,"5-10%",Suoerstore_sales[[#This Row],[Discount]]&lt;=0.2,"10-20%",TRUE,"20%+")</f>
        <v>0-5%</v>
      </c>
      <c r="W4017">
        <f>YEAR(Suoerstore_sales[[#This Row],[Order Date]])</f>
        <v>2015</v>
      </c>
      <c r="X4017" t="str">
        <f>"Q"&amp;ROUNDUP(MONTH(Suoerstore_sales[[#This Row],[Order Date]])/3,0)</f>
        <v>Q3</v>
      </c>
      <c r="Y4017">
        <f>MONTH(Suoerstore_sales[[#This Row],[Order Date]])</f>
        <v>8</v>
      </c>
    </row>
    <row r="4018" spans="1:25" x14ac:dyDescent="0.2">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t="str" cm="1">
        <f t="array" ref="V4018">_xlfn.IFS(Suoerstore_sales[[#This Row],[Discount]]&lt;=0.05,"0-5%",Suoerstore_sales[[#This Row],[Discount]]&lt;=0.1,"5-10%",Suoerstore_sales[[#This Row],[Discount]]&lt;=0.2,"10-20%",TRUE,"20%+")</f>
        <v>0-5%</v>
      </c>
      <c r="W4018">
        <f>YEAR(Suoerstore_sales[[#This Row],[Order Date]])</f>
        <v>2015</v>
      </c>
      <c r="X4018" t="str">
        <f>"Q"&amp;ROUNDUP(MONTH(Suoerstore_sales[[#This Row],[Order Date]])/3,0)</f>
        <v>Q3</v>
      </c>
      <c r="Y4018">
        <f>MONTH(Suoerstore_sales[[#This Row],[Order Date]])</f>
        <v>8</v>
      </c>
    </row>
    <row r="4019" spans="1:25" x14ac:dyDescent="0.2">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t="str" cm="1">
        <f t="array" ref="V4019">_xlfn.IFS(Suoerstore_sales[[#This Row],[Discount]]&lt;=0.05,"0-5%",Suoerstore_sales[[#This Row],[Discount]]&lt;=0.1,"5-10%",Suoerstore_sales[[#This Row],[Discount]]&lt;=0.2,"10-20%",TRUE,"20%+")</f>
        <v>0-5%</v>
      </c>
      <c r="W4019">
        <f>YEAR(Suoerstore_sales[[#This Row],[Order Date]])</f>
        <v>2015</v>
      </c>
      <c r="X4019" t="str">
        <f>"Q"&amp;ROUNDUP(MONTH(Suoerstore_sales[[#This Row],[Order Date]])/3,0)</f>
        <v>Q3</v>
      </c>
      <c r="Y4019">
        <f>MONTH(Suoerstore_sales[[#This Row],[Order Date]])</f>
        <v>8</v>
      </c>
    </row>
    <row r="4020" spans="1:25" x14ac:dyDescent="0.2">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t="str" cm="1">
        <f t="array" ref="V4020">_xlfn.IFS(Suoerstore_sales[[#This Row],[Discount]]&lt;=0.05,"0-5%",Suoerstore_sales[[#This Row],[Discount]]&lt;=0.1,"5-10%",Suoerstore_sales[[#This Row],[Discount]]&lt;=0.2,"10-20%",TRUE,"20%+")</f>
        <v>0-5%</v>
      </c>
      <c r="W4020">
        <f>YEAR(Suoerstore_sales[[#This Row],[Order Date]])</f>
        <v>2015</v>
      </c>
      <c r="X4020" t="str">
        <f>"Q"&amp;ROUNDUP(MONTH(Suoerstore_sales[[#This Row],[Order Date]])/3,0)</f>
        <v>Q3</v>
      </c>
      <c r="Y4020">
        <f>MONTH(Suoerstore_sales[[#This Row],[Order Date]])</f>
        <v>8</v>
      </c>
    </row>
    <row r="4021" spans="1:25" x14ac:dyDescent="0.2">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t="str" cm="1">
        <f t="array" ref="V4021">_xlfn.IFS(Suoerstore_sales[[#This Row],[Discount]]&lt;=0.05,"0-5%",Suoerstore_sales[[#This Row],[Discount]]&lt;=0.1,"5-10%",Suoerstore_sales[[#This Row],[Discount]]&lt;=0.2,"10-20%",TRUE,"20%+")</f>
        <v>0-5%</v>
      </c>
      <c r="W4021">
        <f>YEAR(Suoerstore_sales[[#This Row],[Order Date]])</f>
        <v>2015</v>
      </c>
      <c r="X4021" t="str">
        <f>"Q"&amp;ROUNDUP(MONTH(Suoerstore_sales[[#This Row],[Order Date]])/3,0)</f>
        <v>Q3</v>
      </c>
      <c r="Y4021">
        <f>MONTH(Suoerstore_sales[[#This Row],[Order Date]])</f>
        <v>8</v>
      </c>
    </row>
    <row r="4022" spans="1:25" x14ac:dyDescent="0.2">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t="str" cm="1">
        <f t="array" ref="V4022">_xlfn.IFS(Suoerstore_sales[[#This Row],[Discount]]&lt;=0.05,"0-5%",Suoerstore_sales[[#This Row],[Discount]]&lt;=0.1,"5-10%",Suoerstore_sales[[#This Row],[Discount]]&lt;=0.2,"10-20%",TRUE,"20%+")</f>
        <v>20%+</v>
      </c>
      <c r="W4022">
        <f>YEAR(Suoerstore_sales[[#This Row],[Order Date]])</f>
        <v>2014</v>
      </c>
      <c r="X4022" t="str">
        <f>"Q"&amp;ROUNDUP(MONTH(Suoerstore_sales[[#This Row],[Order Date]])/3,0)</f>
        <v>Q2</v>
      </c>
      <c r="Y4022">
        <f>MONTH(Suoerstore_sales[[#This Row],[Order Date]])</f>
        <v>6</v>
      </c>
    </row>
    <row r="4023" spans="1:25" x14ac:dyDescent="0.2">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t="str" cm="1">
        <f t="array" ref="V4023">_xlfn.IFS(Suoerstore_sales[[#This Row],[Discount]]&lt;=0.05,"0-5%",Suoerstore_sales[[#This Row],[Discount]]&lt;=0.1,"5-10%",Suoerstore_sales[[#This Row],[Discount]]&lt;=0.2,"10-20%",TRUE,"20%+")</f>
        <v>20%+</v>
      </c>
      <c r="W4023">
        <f>YEAR(Suoerstore_sales[[#This Row],[Order Date]])</f>
        <v>2014</v>
      </c>
      <c r="X4023" t="str">
        <f>"Q"&amp;ROUNDUP(MONTH(Suoerstore_sales[[#This Row],[Order Date]])/3,0)</f>
        <v>Q2</v>
      </c>
      <c r="Y4023">
        <f>MONTH(Suoerstore_sales[[#This Row],[Order Date]])</f>
        <v>6</v>
      </c>
    </row>
    <row r="4024" spans="1:25" x14ac:dyDescent="0.2">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t="str" cm="1">
        <f t="array" ref="V4024">_xlfn.IFS(Suoerstore_sales[[#This Row],[Discount]]&lt;=0.05,"0-5%",Suoerstore_sales[[#This Row],[Discount]]&lt;=0.1,"5-10%",Suoerstore_sales[[#This Row],[Discount]]&lt;=0.2,"10-20%",TRUE,"20%+")</f>
        <v>20%+</v>
      </c>
      <c r="W4024">
        <f>YEAR(Suoerstore_sales[[#This Row],[Order Date]])</f>
        <v>2014</v>
      </c>
      <c r="X4024" t="str">
        <f>"Q"&amp;ROUNDUP(MONTH(Suoerstore_sales[[#This Row],[Order Date]])/3,0)</f>
        <v>Q2</v>
      </c>
      <c r="Y4024">
        <f>MONTH(Suoerstore_sales[[#This Row],[Order Date]])</f>
        <v>6</v>
      </c>
    </row>
    <row r="4025" spans="1:25" x14ac:dyDescent="0.2">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t="str" cm="1">
        <f t="array" ref="V4025">_xlfn.IFS(Suoerstore_sales[[#This Row],[Discount]]&lt;=0.05,"0-5%",Suoerstore_sales[[#This Row],[Discount]]&lt;=0.1,"5-10%",Suoerstore_sales[[#This Row],[Discount]]&lt;=0.2,"10-20%",TRUE,"20%+")</f>
        <v>10-20%</v>
      </c>
      <c r="W4025">
        <f>YEAR(Suoerstore_sales[[#This Row],[Order Date]])</f>
        <v>2017</v>
      </c>
      <c r="X4025" t="str">
        <f>"Q"&amp;ROUNDUP(MONTH(Suoerstore_sales[[#This Row],[Order Date]])/3,0)</f>
        <v>Q4</v>
      </c>
      <c r="Y4025">
        <f>MONTH(Suoerstore_sales[[#This Row],[Order Date]])</f>
        <v>10</v>
      </c>
    </row>
    <row r="4026" spans="1:25" x14ac:dyDescent="0.2">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t="str" cm="1">
        <f t="array" ref="V4026">_xlfn.IFS(Suoerstore_sales[[#This Row],[Discount]]&lt;=0.05,"0-5%",Suoerstore_sales[[#This Row],[Discount]]&lt;=0.1,"5-10%",Suoerstore_sales[[#This Row],[Discount]]&lt;=0.2,"10-20%",TRUE,"20%+")</f>
        <v>10-20%</v>
      </c>
      <c r="W4026">
        <f>YEAR(Suoerstore_sales[[#This Row],[Order Date]])</f>
        <v>2017</v>
      </c>
      <c r="X4026" t="str">
        <f>"Q"&amp;ROUNDUP(MONTH(Suoerstore_sales[[#This Row],[Order Date]])/3,0)</f>
        <v>Q4</v>
      </c>
      <c r="Y4026">
        <f>MONTH(Suoerstore_sales[[#This Row],[Order Date]])</f>
        <v>10</v>
      </c>
    </row>
    <row r="4027" spans="1:25" x14ac:dyDescent="0.2">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t="str" cm="1">
        <f t="array" ref="V4027">_xlfn.IFS(Suoerstore_sales[[#This Row],[Discount]]&lt;=0.05,"0-5%",Suoerstore_sales[[#This Row],[Discount]]&lt;=0.1,"5-10%",Suoerstore_sales[[#This Row],[Discount]]&lt;=0.2,"10-20%",TRUE,"20%+")</f>
        <v>10-20%</v>
      </c>
      <c r="W4027">
        <f>YEAR(Suoerstore_sales[[#This Row],[Order Date]])</f>
        <v>2017</v>
      </c>
      <c r="X4027" t="str">
        <f>"Q"&amp;ROUNDUP(MONTH(Suoerstore_sales[[#This Row],[Order Date]])/3,0)</f>
        <v>Q3</v>
      </c>
      <c r="Y4027">
        <f>MONTH(Suoerstore_sales[[#This Row],[Order Date]])</f>
        <v>8</v>
      </c>
    </row>
    <row r="4028" spans="1:25" x14ac:dyDescent="0.2">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t="str" cm="1">
        <f t="array" ref="V4028">_xlfn.IFS(Suoerstore_sales[[#This Row],[Discount]]&lt;=0.05,"0-5%",Suoerstore_sales[[#This Row],[Discount]]&lt;=0.1,"5-10%",Suoerstore_sales[[#This Row],[Discount]]&lt;=0.2,"10-20%",TRUE,"20%+")</f>
        <v>10-20%</v>
      </c>
      <c r="W4028">
        <f>YEAR(Suoerstore_sales[[#This Row],[Order Date]])</f>
        <v>2017</v>
      </c>
      <c r="X4028" t="str">
        <f>"Q"&amp;ROUNDUP(MONTH(Suoerstore_sales[[#This Row],[Order Date]])/3,0)</f>
        <v>Q3</v>
      </c>
      <c r="Y4028">
        <f>MONTH(Suoerstore_sales[[#This Row],[Order Date]])</f>
        <v>8</v>
      </c>
    </row>
    <row r="4029" spans="1:25" x14ac:dyDescent="0.2">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t="str" cm="1">
        <f t="array" ref="V4029">_xlfn.IFS(Suoerstore_sales[[#This Row],[Discount]]&lt;=0.05,"0-5%",Suoerstore_sales[[#This Row],[Discount]]&lt;=0.1,"5-10%",Suoerstore_sales[[#This Row],[Discount]]&lt;=0.2,"10-20%",TRUE,"20%+")</f>
        <v>10-20%</v>
      </c>
      <c r="W4029">
        <f>YEAR(Suoerstore_sales[[#This Row],[Order Date]])</f>
        <v>2017</v>
      </c>
      <c r="X4029" t="str">
        <f>"Q"&amp;ROUNDUP(MONTH(Suoerstore_sales[[#This Row],[Order Date]])/3,0)</f>
        <v>Q3</v>
      </c>
      <c r="Y4029">
        <f>MONTH(Suoerstore_sales[[#This Row],[Order Date]])</f>
        <v>8</v>
      </c>
    </row>
    <row r="4030" spans="1:25" x14ac:dyDescent="0.2">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t="str" cm="1">
        <f t="array" ref="V4030">_xlfn.IFS(Suoerstore_sales[[#This Row],[Discount]]&lt;=0.05,"0-5%",Suoerstore_sales[[#This Row],[Discount]]&lt;=0.1,"5-10%",Suoerstore_sales[[#This Row],[Discount]]&lt;=0.2,"10-20%",TRUE,"20%+")</f>
        <v>20%+</v>
      </c>
      <c r="W4030">
        <f>YEAR(Suoerstore_sales[[#This Row],[Order Date]])</f>
        <v>2017</v>
      </c>
      <c r="X4030" t="str">
        <f>"Q"&amp;ROUNDUP(MONTH(Suoerstore_sales[[#This Row],[Order Date]])/3,0)</f>
        <v>Q3</v>
      </c>
      <c r="Y4030">
        <f>MONTH(Suoerstore_sales[[#This Row],[Order Date]])</f>
        <v>8</v>
      </c>
    </row>
    <row r="4031" spans="1:25" x14ac:dyDescent="0.2">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t="str" cm="1">
        <f t="array" ref="V4031">_xlfn.IFS(Suoerstore_sales[[#This Row],[Discount]]&lt;=0.05,"0-5%",Suoerstore_sales[[#This Row],[Discount]]&lt;=0.1,"5-10%",Suoerstore_sales[[#This Row],[Discount]]&lt;=0.2,"10-20%",TRUE,"20%+")</f>
        <v>0-5%</v>
      </c>
      <c r="W4031">
        <f>YEAR(Suoerstore_sales[[#This Row],[Order Date]])</f>
        <v>2017</v>
      </c>
      <c r="X4031" t="str">
        <f>"Q"&amp;ROUNDUP(MONTH(Suoerstore_sales[[#This Row],[Order Date]])/3,0)</f>
        <v>Q4</v>
      </c>
      <c r="Y4031">
        <f>MONTH(Suoerstore_sales[[#This Row],[Order Date]])</f>
        <v>12</v>
      </c>
    </row>
    <row r="4032" spans="1:25" x14ac:dyDescent="0.2">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t="str" cm="1">
        <f t="array" ref="V4032">_xlfn.IFS(Suoerstore_sales[[#This Row],[Discount]]&lt;=0.05,"0-5%",Suoerstore_sales[[#This Row],[Discount]]&lt;=0.1,"5-10%",Suoerstore_sales[[#This Row],[Discount]]&lt;=0.2,"10-20%",TRUE,"20%+")</f>
        <v>0-5%</v>
      </c>
      <c r="W4032">
        <f>YEAR(Suoerstore_sales[[#This Row],[Order Date]])</f>
        <v>2017</v>
      </c>
      <c r="X4032" t="str">
        <f>"Q"&amp;ROUNDUP(MONTH(Suoerstore_sales[[#This Row],[Order Date]])/3,0)</f>
        <v>Q4</v>
      </c>
      <c r="Y4032">
        <f>MONTH(Suoerstore_sales[[#This Row],[Order Date]])</f>
        <v>12</v>
      </c>
    </row>
    <row r="4033" spans="1:25" x14ac:dyDescent="0.2">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t="str" cm="1">
        <f t="array" ref="V4033">_xlfn.IFS(Suoerstore_sales[[#This Row],[Discount]]&lt;=0.05,"0-5%",Suoerstore_sales[[#This Row],[Discount]]&lt;=0.1,"5-10%",Suoerstore_sales[[#This Row],[Discount]]&lt;=0.2,"10-20%",TRUE,"20%+")</f>
        <v>0-5%</v>
      </c>
      <c r="W4033">
        <f>YEAR(Suoerstore_sales[[#This Row],[Order Date]])</f>
        <v>2016</v>
      </c>
      <c r="X4033" t="str">
        <f>"Q"&amp;ROUNDUP(MONTH(Suoerstore_sales[[#This Row],[Order Date]])/3,0)</f>
        <v>Q3</v>
      </c>
      <c r="Y4033">
        <f>MONTH(Suoerstore_sales[[#This Row],[Order Date]])</f>
        <v>9</v>
      </c>
    </row>
    <row r="4034" spans="1:25" x14ac:dyDescent="0.2">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t="str" cm="1">
        <f t="array" ref="V4034">_xlfn.IFS(Suoerstore_sales[[#This Row],[Discount]]&lt;=0.05,"0-5%",Suoerstore_sales[[#This Row],[Discount]]&lt;=0.1,"5-10%",Suoerstore_sales[[#This Row],[Discount]]&lt;=0.2,"10-20%",TRUE,"20%+")</f>
        <v>0-5%</v>
      </c>
      <c r="W4034">
        <f>YEAR(Suoerstore_sales[[#This Row],[Order Date]])</f>
        <v>2016</v>
      </c>
      <c r="X4034" t="str">
        <f>"Q"&amp;ROUNDUP(MONTH(Suoerstore_sales[[#This Row],[Order Date]])/3,0)</f>
        <v>Q3</v>
      </c>
      <c r="Y4034">
        <f>MONTH(Suoerstore_sales[[#This Row],[Order Date]])</f>
        <v>9</v>
      </c>
    </row>
    <row r="4035" spans="1:25" x14ac:dyDescent="0.2">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t="str" cm="1">
        <f t="array" ref="V4035">_xlfn.IFS(Suoerstore_sales[[#This Row],[Discount]]&lt;=0.05,"0-5%",Suoerstore_sales[[#This Row],[Discount]]&lt;=0.1,"5-10%",Suoerstore_sales[[#This Row],[Discount]]&lt;=0.2,"10-20%",TRUE,"20%+")</f>
        <v>0-5%</v>
      </c>
      <c r="W4035">
        <f>YEAR(Suoerstore_sales[[#This Row],[Order Date]])</f>
        <v>2016</v>
      </c>
      <c r="X4035" t="str">
        <f>"Q"&amp;ROUNDUP(MONTH(Suoerstore_sales[[#This Row],[Order Date]])/3,0)</f>
        <v>Q3</v>
      </c>
      <c r="Y4035">
        <f>MONTH(Suoerstore_sales[[#This Row],[Order Date]])</f>
        <v>9</v>
      </c>
    </row>
    <row r="4036" spans="1:25" x14ac:dyDescent="0.2">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t="str" cm="1">
        <f t="array" ref="V4036">_xlfn.IFS(Suoerstore_sales[[#This Row],[Discount]]&lt;=0.05,"0-5%",Suoerstore_sales[[#This Row],[Discount]]&lt;=0.1,"5-10%",Suoerstore_sales[[#This Row],[Discount]]&lt;=0.2,"10-20%",TRUE,"20%+")</f>
        <v>20%+</v>
      </c>
      <c r="W4036">
        <f>YEAR(Suoerstore_sales[[#This Row],[Order Date]])</f>
        <v>2016</v>
      </c>
      <c r="X4036" t="str">
        <f>"Q"&amp;ROUNDUP(MONTH(Suoerstore_sales[[#This Row],[Order Date]])/3,0)</f>
        <v>Q4</v>
      </c>
      <c r="Y4036">
        <f>MONTH(Suoerstore_sales[[#This Row],[Order Date]])</f>
        <v>12</v>
      </c>
    </row>
    <row r="4037" spans="1:25" x14ac:dyDescent="0.2">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t="str" cm="1">
        <f t="array" ref="V4037">_xlfn.IFS(Suoerstore_sales[[#This Row],[Discount]]&lt;=0.05,"0-5%",Suoerstore_sales[[#This Row],[Discount]]&lt;=0.1,"5-10%",Suoerstore_sales[[#This Row],[Discount]]&lt;=0.2,"10-20%",TRUE,"20%+")</f>
        <v>10-20%</v>
      </c>
      <c r="W4037">
        <f>YEAR(Suoerstore_sales[[#This Row],[Order Date]])</f>
        <v>2016</v>
      </c>
      <c r="X4037" t="str">
        <f>"Q"&amp;ROUNDUP(MONTH(Suoerstore_sales[[#This Row],[Order Date]])/3,0)</f>
        <v>Q4</v>
      </c>
      <c r="Y4037">
        <f>MONTH(Suoerstore_sales[[#This Row],[Order Date]])</f>
        <v>12</v>
      </c>
    </row>
    <row r="4038" spans="1:25" x14ac:dyDescent="0.2">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t="str" cm="1">
        <f t="array" ref="V4038">_xlfn.IFS(Suoerstore_sales[[#This Row],[Discount]]&lt;=0.05,"0-5%",Suoerstore_sales[[#This Row],[Discount]]&lt;=0.1,"5-10%",Suoerstore_sales[[#This Row],[Discount]]&lt;=0.2,"10-20%",TRUE,"20%+")</f>
        <v>10-20%</v>
      </c>
      <c r="W4038">
        <f>YEAR(Suoerstore_sales[[#This Row],[Order Date]])</f>
        <v>2015</v>
      </c>
      <c r="X4038" t="str">
        <f>"Q"&amp;ROUNDUP(MONTH(Suoerstore_sales[[#This Row],[Order Date]])/3,0)</f>
        <v>Q4</v>
      </c>
      <c r="Y4038">
        <f>MONTH(Suoerstore_sales[[#This Row],[Order Date]])</f>
        <v>12</v>
      </c>
    </row>
    <row r="4039" spans="1:25" x14ac:dyDescent="0.2">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t="str" cm="1">
        <f t="array" ref="V4039">_xlfn.IFS(Suoerstore_sales[[#This Row],[Discount]]&lt;=0.05,"0-5%",Suoerstore_sales[[#This Row],[Discount]]&lt;=0.1,"5-10%",Suoerstore_sales[[#This Row],[Discount]]&lt;=0.2,"10-20%",TRUE,"20%+")</f>
        <v>0-5%</v>
      </c>
      <c r="W4039">
        <f>YEAR(Suoerstore_sales[[#This Row],[Order Date]])</f>
        <v>2014</v>
      </c>
      <c r="X4039" t="str">
        <f>"Q"&amp;ROUNDUP(MONTH(Suoerstore_sales[[#This Row],[Order Date]])/3,0)</f>
        <v>Q4</v>
      </c>
      <c r="Y4039">
        <f>MONTH(Suoerstore_sales[[#This Row],[Order Date]])</f>
        <v>12</v>
      </c>
    </row>
    <row r="4040" spans="1:25" x14ac:dyDescent="0.2">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t="str" cm="1">
        <f t="array" ref="V4040">_xlfn.IFS(Suoerstore_sales[[#This Row],[Discount]]&lt;=0.05,"0-5%",Suoerstore_sales[[#This Row],[Discount]]&lt;=0.1,"5-10%",Suoerstore_sales[[#This Row],[Discount]]&lt;=0.2,"10-20%",TRUE,"20%+")</f>
        <v>0-5%</v>
      </c>
      <c r="W4040">
        <f>YEAR(Suoerstore_sales[[#This Row],[Order Date]])</f>
        <v>2014</v>
      </c>
      <c r="X4040" t="str">
        <f>"Q"&amp;ROUNDUP(MONTH(Suoerstore_sales[[#This Row],[Order Date]])/3,0)</f>
        <v>Q4</v>
      </c>
      <c r="Y4040">
        <f>MONTH(Suoerstore_sales[[#This Row],[Order Date]])</f>
        <v>12</v>
      </c>
    </row>
    <row r="4041" spans="1:25" x14ac:dyDescent="0.2">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t="str" cm="1">
        <f t="array" ref="V4041">_xlfn.IFS(Suoerstore_sales[[#This Row],[Discount]]&lt;=0.05,"0-5%",Suoerstore_sales[[#This Row],[Discount]]&lt;=0.1,"5-10%",Suoerstore_sales[[#This Row],[Discount]]&lt;=0.2,"10-20%",TRUE,"20%+")</f>
        <v>10-20%</v>
      </c>
      <c r="W4041">
        <f>YEAR(Suoerstore_sales[[#This Row],[Order Date]])</f>
        <v>2014</v>
      </c>
      <c r="X4041" t="str">
        <f>"Q"&amp;ROUNDUP(MONTH(Suoerstore_sales[[#This Row],[Order Date]])/3,0)</f>
        <v>Q4</v>
      </c>
      <c r="Y4041">
        <f>MONTH(Suoerstore_sales[[#This Row],[Order Date]])</f>
        <v>12</v>
      </c>
    </row>
    <row r="4042" spans="1:25" x14ac:dyDescent="0.2">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t="str" cm="1">
        <f t="array" ref="V4042">_xlfn.IFS(Suoerstore_sales[[#This Row],[Discount]]&lt;=0.05,"0-5%",Suoerstore_sales[[#This Row],[Discount]]&lt;=0.1,"5-10%",Suoerstore_sales[[#This Row],[Discount]]&lt;=0.2,"10-20%",TRUE,"20%+")</f>
        <v>10-20%</v>
      </c>
      <c r="W4042">
        <f>YEAR(Suoerstore_sales[[#This Row],[Order Date]])</f>
        <v>2014</v>
      </c>
      <c r="X4042" t="str">
        <f>"Q"&amp;ROUNDUP(MONTH(Suoerstore_sales[[#This Row],[Order Date]])/3,0)</f>
        <v>Q4</v>
      </c>
      <c r="Y4042">
        <f>MONTH(Suoerstore_sales[[#This Row],[Order Date]])</f>
        <v>12</v>
      </c>
    </row>
    <row r="4043" spans="1:25" x14ac:dyDescent="0.2">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t="str" cm="1">
        <f t="array" ref="V4043">_xlfn.IFS(Suoerstore_sales[[#This Row],[Discount]]&lt;=0.05,"0-5%",Suoerstore_sales[[#This Row],[Discount]]&lt;=0.1,"5-10%",Suoerstore_sales[[#This Row],[Discount]]&lt;=0.2,"10-20%",TRUE,"20%+")</f>
        <v>10-20%</v>
      </c>
      <c r="W4043">
        <f>YEAR(Suoerstore_sales[[#This Row],[Order Date]])</f>
        <v>2014</v>
      </c>
      <c r="X4043" t="str">
        <f>"Q"&amp;ROUNDUP(MONTH(Suoerstore_sales[[#This Row],[Order Date]])/3,0)</f>
        <v>Q4</v>
      </c>
      <c r="Y4043">
        <f>MONTH(Suoerstore_sales[[#This Row],[Order Date]])</f>
        <v>12</v>
      </c>
    </row>
    <row r="4044" spans="1:25" x14ac:dyDescent="0.2">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t="str" cm="1">
        <f t="array" ref="V4044">_xlfn.IFS(Suoerstore_sales[[#This Row],[Discount]]&lt;=0.05,"0-5%",Suoerstore_sales[[#This Row],[Discount]]&lt;=0.1,"5-10%",Suoerstore_sales[[#This Row],[Discount]]&lt;=0.2,"10-20%",TRUE,"20%+")</f>
        <v>0-5%</v>
      </c>
      <c r="W4044">
        <f>YEAR(Suoerstore_sales[[#This Row],[Order Date]])</f>
        <v>2014</v>
      </c>
      <c r="X4044" t="str">
        <f>"Q"&amp;ROUNDUP(MONTH(Suoerstore_sales[[#This Row],[Order Date]])/3,0)</f>
        <v>Q4</v>
      </c>
      <c r="Y4044">
        <f>MONTH(Suoerstore_sales[[#This Row],[Order Date]])</f>
        <v>12</v>
      </c>
    </row>
    <row r="4045" spans="1:25" x14ac:dyDescent="0.2">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t="str" cm="1">
        <f t="array" ref="V4045">_xlfn.IFS(Suoerstore_sales[[#This Row],[Discount]]&lt;=0.05,"0-5%",Suoerstore_sales[[#This Row],[Discount]]&lt;=0.1,"5-10%",Suoerstore_sales[[#This Row],[Discount]]&lt;=0.2,"10-20%",TRUE,"20%+")</f>
        <v>0-5%</v>
      </c>
      <c r="W4045">
        <f>YEAR(Suoerstore_sales[[#This Row],[Order Date]])</f>
        <v>2014</v>
      </c>
      <c r="X4045" t="str">
        <f>"Q"&amp;ROUNDUP(MONTH(Suoerstore_sales[[#This Row],[Order Date]])/3,0)</f>
        <v>Q4</v>
      </c>
      <c r="Y4045">
        <f>MONTH(Suoerstore_sales[[#This Row],[Order Date]])</f>
        <v>12</v>
      </c>
    </row>
    <row r="4046" spans="1:25" x14ac:dyDescent="0.2">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t="str" cm="1">
        <f t="array" ref="V4046">_xlfn.IFS(Suoerstore_sales[[#This Row],[Discount]]&lt;=0.05,"0-5%",Suoerstore_sales[[#This Row],[Discount]]&lt;=0.1,"5-10%",Suoerstore_sales[[#This Row],[Discount]]&lt;=0.2,"10-20%",TRUE,"20%+")</f>
        <v>0-5%</v>
      </c>
      <c r="W4046">
        <f>YEAR(Suoerstore_sales[[#This Row],[Order Date]])</f>
        <v>2015</v>
      </c>
      <c r="X4046" t="str">
        <f>"Q"&amp;ROUNDUP(MONTH(Suoerstore_sales[[#This Row],[Order Date]])/3,0)</f>
        <v>Q2</v>
      </c>
      <c r="Y4046">
        <f>MONTH(Suoerstore_sales[[#This Row],[Order Date]])</f>
        <v>6</v>
      </c>
    </row>
    <row r="4047" spans="1:25" x14ac:dyDescent="0.2">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t="str" cm="1">
        <f t="array" ref="V4047">_xlfn.IFS(Suoerstore_sales[[#This Row],[Discount]]&lt;=0.05,"0-5%",Suoerstore_sales[[#This Row],[Discount]]&lt;=0.1,"5-10%",Suoerstore_sales[[#This Row],[Discount]]&lt;=0.2,"10-20%",TRUE,"20%+")</f>
        <v>20%+</v>
      </c>
      <c r="W4047">
        <f>YEAR(Suoerstore_sales[[#This Row],[Order Date]])</f>
        <v>2015</v>
      </c>
      <c r="X4047" t="str">
        <f>"Q"&amp;ROUNDUP(MONTH(Suoerstore_sales[[#This Row],[Order Date]])/3,0)</f>
        <v>Q2</v>
      </c>
      <c r="Y4047">
        <f>MONTH(Suoerstore_sales[[#This Row],[Order Date]])</f>
        <v>4</v>
      </c>
    </row>
    <row r="4048" spans="1:25" x14ac:dyDescent="0.2">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t="str" cm="1">
        <f t="array" ref="V4048">_xlfn.IFS(Suoerstore_sales[[#This Row],[Discount]]&lt;=0.05,"0-5%",Suoerstore_sales[[#This Row],[Discount]]&lt;=0.1,"5-10%",Suoerstore_sales[[#This Row],[Discount]]&lt;=0.2,"10-20%",TRUE,"20%+")</f>
        <v>20%+</v>
      </c>
      <c r="W4048">
        <f>YEAR(Suoerstore_sales[[#This Row],[Order Date]])</f>
        <v>2017</v>
      </c>
      <c r="X4048" t="str">
        <f>"Q"&amp;ROUNDUP(MONTH(Suoerstore_sales[[#This Row],[Order Date]])/3,0)</f>
        <v>Q4</v>
      </c>
      <c r="Y4048">
        <f>MONTH(Suoerstore_sales[[#This Row],[Order Date]])</f>
        <v>10</v>
      </c>
    </row>
    <row r="4049" spans="1:25" x14ac:dyDescent="0.2">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t="str" cm="1">
        <f t="array" ref="V4049">_xlfn.IFS(Suoerstore_sales[[#This Row],[Discount]]&lt;=0.05,"0-5%",Suoerstore_sales[[#This Row],[Discount]]&lt;=0.1,"5-10%",Suoerstore_sales[[#This Row],[Discount]]&lt;=0.2,"10-20%",TRUE,"20%+")</f>
        <v>0-5%</v>
      </c>
      <c r="W4049">
        <f>YEAR(Suoerstore_sales[[#This Row],[Order Date]])</f>
        <v>2015</v>
      </c>
      <c r="X4049" t="str">
        <f>"Q"&amp;ROUNDUP(MONTH(Suoerstore_sales[[#This Row],[Order Date]])/3,0)</f>
        <v>Q3</v>
      </c>
      <c r="Y4049">
        <f>MONTH(Suoerstore_sales[[#This Row],[Order Date]])</f>
        <v>7</v>
      </c>
    </row>
    <row r="4050" spans="1:25" x14ac:dyDescent="0.2">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t="str" cm="1">
        <f t="array" ref="V4050">_xlfn.IFS(Suoerstore_sales[[#This Row],[Discount]]&lt;=0.05,"0-5%",Suoerstore_sales[[#This Row],[Discount]]&lt;=0.1,"5-10%",Suoerstore_sales[[#This Row],[Discount]]&lt;=0.2,"10-20%",TRUE,"20%+")</f>
        <v>0-5%</v>
      </c>
      <c r="W4050">
        <f>YEAR(Suoerstore_sales[[#This Row],[Order Date]])</f>
        <v>2015</v>
      </c>
      <c r="X4050" t="str">
        <f>"Q"&amp;ROUNDUP(MONTH(Suoerstore_sales[[#This Row],[Order Date]])/3,0)</f>
        <v>Q3</v>
      </c>
      <c r="Y4050">
        <f>MONTH(Suoerstore_sales[[#This Row],[Order Date]])</f>
        <v>7</v>
      </c>
    </row>
    <row r="4051" spans="1:25" x14ac:dyDescent="0.2">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t="str" cm="1">
        <f t="array" ref="V4051">_xlfn.IFS(Suoerstore_sales[[#This Row],[Discount]]&lt;=0.05,"0-5%",Suoerstore_sales[[#This Row],[Discount]]&lt;=0.1,"5-10%",Suoerstore_sales[[#This Row],[Discount]]&lt;=0.2,"10-20%",TRUE,"20%+")</f>
        <v>0-5%</v>
      </c>
      <c r="W4051">
        <f>YEAR(Suoerstore_sales[[#This Row],[Order Date]])</f>
        <v>2017</v>
      </c>
      <c r="X4051" t="str">
        <f>"Q"&amp;ROUNDUP(MONTH(Suoerstore_sales[[#This Row],[Order Date]])/3,0)</f>
        <v>Q2</v>
      </c>
      <c r="Y4051">
        <f>MONTH(Suoerstore_sales[[#This Row],[Order Date]])</f>
        <v>6</v>
      </c>
    </row>
    <row r="4052" spans="1:25" x14ac:dyDescent="0.2">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t="str" cm="1">
        <f t="array" ref="V4052">_xlfn.IFS(Suoerstore_sales[[#This Row],[Discount]]&lt;=0.05,"0-5%",Suoerstore_sales[[#This Row],[Discount]]&lt;=0.1,"5-10%",Suoerstore_sales[[#This Row],[Discount]]&lt;=0.2,"10-20%",TRUE,"20%+")</f>
        <v>5-10%</v>
      </c>
      <c r="W4052">
        <f>YEAR(Suoerstore_sales[[#This Row],[Order Date]])</f>
        <v>2017</v>
      </c>
      <c r="X4052" t="str">
        <f>"Q"&amp;ROUNDUP(MONTH(Suoerstore_sales[[#This Row],[Order Date]])/3,0)</f>
        <v>Q2</v>
      </c>
      <c r="Y4052">
        <f>MONTH(Suoerstore_sales[[#This Row],[Order Date]])</f>
        <v>6</v>
      </c>
    </row>
    <row r="4053" spans="1:25" x14ac:dyDescent="0.2">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t="str" cm="1">
        <f t="array" ref="V4053">_xlfn.IFS(Suoerstore_sales[[#This Row],[Discount]]&lt;=0.05,"0-5%",Suoerstore_sales[[#This Row],[Discount]]&lt;=0.1,"5-10%",Suoerstore_sales[[#This Row],[Discount]]&lt;=0.2,"10-20%",TRUE,"20%+")</f>
        <v>10-20%</v>
      </c>
      <c r="W4053">
        <f>YEAR(Suoerstore_sales[[#This Row],[Order Date]])</f>
        <v>2014</v>
      </c>
      <c r="X4053" t="str">
        <f>"Q"&amp;ROUNDUP(MONTH(Suoerstore_sales[[#This Row],[Order Date]])/3,0)</f>
        <v>Q3</v>
      </c>
      <c r="Y4053">
        <f>MONTH(Suoerstore_sales[[#This Row],[Order Date]])</f>
        <v>9</v>
      </c>
    </row>
    <row r="4054" spans="1:25" x14ac:dyDescent="0.2">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t="str" cm="1">
        <f t="array" ref="V4054">_xlfn.IFS(Suoerstore_sales[[#This Row],[Discount]]&lt;=0.05,"0-5%",Suoerstore_sales[[#This Row],[Discount]]&lt;=0.1,"5-10%",Suoerstore_sales[[#This Row],[Discount]]&lt;=0.2,"10-20%",TRUE,"20%+")</f>
        <v>20%+</v>
      </c>
      <c r="W4054">
        <f>YEAR(Suoerstore_sales[[#This Row],[Order Date]])</f>
        <v>2014</v>
      </c>
      <c r="X4054" t="str">
        <f>"Q"&amp;ROUNDUP(MONTH(Suoerstore_sales[[#This Row],[Order Date]])/3,0)</f>
        <v>Q3</v>
      </c>
      <c r="Y4054">
        <f>MONTH(Suoerstore_sales[[#This Row],[Order Date]])</f>
        <v>9</v>
      </c>
    </row>
    <row r="4055" spans="1:25" x14ac:dyDescent="0.2">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t="str" cm="1">
        <f t="array" ref="V4055">_xlfn.IFS(Suoerstore_sales[[#This Row],[Discount]]&lt;=0.05,"0-5%",Suoerstore_sales[[#This Row],[Discount]]&lt;=0.1,"5-10%",Suoerstore_sales[[#This Row],[Discount]]&lt;=0.2,"10-20%",TRUE,"20%+")</f>
        <v>10-20%</v>
      </c>
      <c r="W4055">
        <f>YEAR(Suoerstore_sales[[#This Row],[Order Date]])</f>
        <v>2014</v>
      </c>
      <c r="X4055" t="str">
        <f>"Q"&amp;ROUNDUP(MONTH(Suoerstore_sales[[#This Row],[Order Date]])/3,0)</f>
        <v>Q3</v>
      </c>
      <c r="Y4055">
        <f>MONTH(Suoerstore_sales[[#This Row],[Order Date]])</f>
        <v>9</v>
      </c>
    </row>
    <row r="4056" spans="1:25" x14ac:dyDescent="0.2">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t="str" cm="1">
        <f t="array" ref="V4056">_xlfn.IFS(Suoerstore_sales[[#This Row],[Discount]]&lt;=0.05,"0-5%",Suoerstore_sales[[#This Row],[Discount]]&lt;=0.1,"5-10%",Suoerstore_sales[[#This Row],[Discount]]&lt;=0.2,"10-20%",TRUE,"20%+")</f>
        <v>10-20%</v>
      </c>
      <c r="W4056">
        <f>YEAR(Suoerstore_sales[[#This Row],[Order Date]])</f>
        <v>2014</v>
      </c>
      <c r="X4056" t="str">
        <f>"Q"&amp;ROUNDUP(MONTH(Suoerstore_sales[[#This Row],[Order Date]])/3,0)</f>
        <v>Q3</v>
      </c>
      <c r="Y4056">
        <f>MONTH(Suoerstore_sales[[#This Row],[Order Date]])</f>
        <v>9</v>
      </c>
    </row>
    <row r="4057" spans="1:25" x14ac:dyDescent="0.2">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t="str" cm="1">
        <f t="array" ref="V4057">_xlfn.IFS(Suoerstore_sales[[#This Row],[Discount]]&lt;=0.05,"0-5%",Suoerstore_sales[[#This Row],[Discount]]&lt;=0.1,"5-10%",Suoerstore_sales[[#This Row],[Discount]]&lt;=0.2,"10-20%",TRUE,"20%+")</f>
        <v>10-20%</v>
      </c>
      <c r="W4057">
        <f>YEAR(Suoerstore_sales[[#This Row],[Order Date]])</f>
        <v>2014</v>
      </c>
      <c r="X4057" t="str">
        <f>"Q"&amp;ROUNDUP(MONTH(Suoerstore_sales[[#This Row],[Order Date]])/3,0)</f>
        <v>Q3</v>
      </c>
      <c r="Y4057">
        <f>MONTH(Suoerstore_sales[[#This Row],[Order Date]])</f>
        <v>9</v>
      </c>
    </row>
    <row r="4058" spans="1:25" x14ac:dyDescent="0.2">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t="str" cm="1">
        <f t="array" ref="V4058">_xlfn.IFS(Suoerstore_sales[[#This Row],[Discount]]&lt;=0.05,"0-5%",Suoerstore_sales[[#This Row],[Discount]]&lt;=0.1,"5-10%",Suoerstore_sales[[#This Row],[Discount]]&lt;=0.2,"10-20%",TRUE,"20%+")</f>
        <v>20%+</v>
      </c>
      <c r="W4058">
        <f>YEAR(Suoerstore_sales[[#This Row],[Order Date]])</f>
        <v>2014</v>
      </c>
      <c r="X4058" t="str">
        <f>"Q"&amp;ROUNDUP(MONTH(Suoerstore_sales[[#This Row],[Order Date]])/3,0)</f>
        <v>Q3</v>
      </c>
      <c r="Y4058">
        <f>MONTH(Suoerstore_sales[[#This Row],[Order Date]])</f>
        <v>9</v>
      </c>
    </row>
    <row r="4059" spans="1:25" x14ac:dyDescent="0.2">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t="str" cm="1">
        <f t="array" ref="V4059">_xlfn.IFS(Suoerstore_sales[[#This Row],[Discount]]&lt;=0.05,"0-5%",Suoerstore_sales[[#This Row],[Discount]]&lt;=0.1,"5-10%",Suoerstore_sales[[#This Row],[Discount]]&lt;=0.2,"10-20%",TRUE,"20%+")</f>
        <v>10-20%</v>
      </c>
      <c r="W4059">
        <f>YEAR(Suoerstore_sales[[#This Row],[Order Date]])</f>
        <v>2014</v>
      </c>
      <c r="X4059" t="str">
        <f>"Q"&amp;ROUNDUP(MONTH(Suoerstore_sales[[#This Row],[Order Date]])/3,0)</f>
        <v>Q4</v>
      </c>
      <c r="Y4059">
        <f>MONTH(Suoerstore_sales[[#This Row],[Order Date]])</f>
        <v>11</v>
      </c>
    </row>
    <row r="4060" spans="1:25" x14ac:dyDescent="0.2">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t="str" cm="1">
        <f t="array" ref="V4060">_xlfn.IFS(Suoerstore_sales[[#This Row],[Discount]]&lt;=0.05,"0-5%",Suoerstore_sales[[#This Row],[Discount]]&lt;=0.1,"5-10%",Suoerstore_sales[[#This Row],[Discount]]&lt;=0.2,"10-20%",TRUE,"20%+")</f>
        <v>10-20%</v>
      </c>
      <c r="W4060">
        <f>YEAR(Suoerstore_sales[[#This Row],[Order Date]])</f>
        <v>2015</v>
      </c>
      <c r="X4060" t="str">
        <f>"Q"&amp;ROUNDUP(MONTH(Suoerstore_sales[[#This Row],[Order Date]])/3,0)</f>
        <v>Q4</v>
      </c>
      <c r="Y4060">
        <f>MONTH(Suoerstore_sales[[#This Row],[Order Date]])</f>
        <v>11</v>
      </c>
    </row>
    <row r="4061" spans="1:25" x14ac:dyDescent="0.2">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t="str" cm="1">
        <f t="array" ref="V4061">_xlfn.IFS(Suoerstore_sales[[#This Row],[Discount]]&lt;=0.05,"0-5%",Suoerstore_sales[[#This Row],[Discount]]&lt;=0.1,"5-10%",Suoerstore_sales[[#This Row],[Discount]]&lt;=0.2,"10-20%",TRUE,"20%+")</f>
        <v>10-20%</v>
      </c>
      <c r="W4061">
        <f>YEAR(Suoerstore_sales[[#This Row],[Order Date]])</f>
        <v>2015</v>
      </c>
      <c r="X4061" t="str">
        <f>"Q"&amp;ROUNDUP(MONTH(Suoerstore_sales[[#This Row],[Order Date]])/3,0)</f>
        <v>Q4</v>
      </c>
      <c r="Y4061">
        <f>MONTH(Suoerstore_sales[[#This Row],[Order Date]])</f>
        <v>11</v>
      </c>
    </row>
    <row r="4062" spans="1:25" x14ac:dyDescent="0.2">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t="str" cm="1">
        <f t="array" ref="V4062">_xlfn.IFS(Suoerstore_sales[[#This Row],[Discount]]&lt;=0.05,"0-5%",Suoerstore_sales[[#This Row],[Discount]]&lt;=0.1,"5-10%",Suoerstore_sales[[#This Row],[Discount]]&lt;=0.2,"10-20%",TRUE,"20%+")</f>
        <v>10-20%</v>
      </c>
      <c r="W4062">
        <f>YEAR(Suoerstore_sales[[#This Row],[Order Date]])</f>
        <v>2016</v>
      </c>
      <c r="X4062" t="str">
        <f>"Q"&amp;ROUNDUP(MONTH(Suoerstore_sales[[#This Row],[Order Date]])/3,0)</f>
        <v>Q4</v>
      </c>
      <c r="Y4062">
        <f>MONTH(Suoerstore_sales[[#This Row],[Order Date]])</f>
        <v>11</v>
      </c>
    </row>
    <row r="4063" spans="1:25" x14ac:dyDescent="0.2">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t="str" cm="1">
        <f t="array" ref="V4063">_xlfn.IFS(Suoerstore_sales[[#This Row],[Discount]]&lt;=0.05,"0-5%",Suoerstore_sales[[#This Row],[Discount]]&lt;=0.1,"5-10%",Suoerstore_sales[[#This Row],[Discount]]&lt;=0.2,"10-20%",TRUE,"20%+")</f>
        <v>10-20%</v>
      </c>
      <c r="W4063">
        <f>YEAR(Suoerstore_sales[[#This Row],[Order Date]])</f>
        <v>2015</v>
      </c>
      <c r="X4063" t="str">
        <f>"Q"&amp;ROUNDUP(MONTH(Suoerstore_sales[[#This Row],[Order Date]])/3,0)</f>
        <v>Q3</v>
      </c>
      <c r="Y4063">
        <f>MONTH(Suoerstore_sales[[#This Row],[Order Date]])</f>
        <v>9</v>
      </c>
    </row>
    <row r="4064" spans="1:25" x14ac:dyDescent="0.2">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t="str" cm="1">
        <f t="array" ref="V4064">_xlfn.IFS(Suoerstore_sales[[#This Row],[Discount]]&lt;=0.05,"0-5%",Suoerstore_sales[[#This Row],[Discount]]&lt;=0.1,"5-10%",Suoerstore_sales[[#This Row],[Discount]]&lt;=0.2,"10-20%",TRUE,"20%+")</f>
        <v>10-20%</v>
      </c>
      <c r="W4064">
        <f>YEAR(Suoerstore_sales[[#This Row],[Order Date]])</f>
        <v>2016</v>
      </c>
      <c r="X4064" t="str">
        <f>"Q"&amp;ROUNDUP(MONTH(Suoerstore_sales[[#This Row],[Order Date]])/3,0)</f>
        <v>Q1</v>
      </c>
      <c r="Y4064">
        <f>MONTH(Suoerstore_sales[[#This Row],[Order Date]])</f>
        <v>3</v>
      </c>
    </row>
    <row r="4065" spans="1:25" x14ac:dyDescent="0.2">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t="str" cm="1">
        <f t="array" ref="V4065">_xlfn.IFS(Suoerstore_sales[[#This Row],[Discount]]&lt;=0.05,"0-5%",Suoerstore_sales[[#This Row],[Discount]]&lt;=0.1,"5-10%",Suoerstore_sales[[#This Row],[Discount]]&lt;=0.2,"10-20%",TRUE,"20%+")</f>
        <v>10-20%</v>
      </c>
      <c r="W4065">
        <f>YEAR(Suoerstore_sales[[#This Row],[Order Date]])</f>
        <v>2014</v>
      </c>
      <c r="X4065" t="str">
        <f>"Q"&amp;ROUNDUP(MONTH(Suoerstore_sales[[#This Row],[Order Date]])/3,0)</f>
        <v>Q2</v>
      </c>
      <c r="Y4065">
        <f>MONTH(Suoerstore_sales[[#This Row],[Order Date]])</f>
        <v>6</v>
      </c>
    </row>
    <row r="4066" spans="1:25" x14ac:dyDescent="0.2">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t="str" cm="1">
        <f t="array" ref="V4066">_xlfn.IFS(Suoerstore_sales[[#This Row],[Discount]]&lt;=0.05,"0-5%",Suoerstore_sales[[#This Row],[Discount]]&lt;=0.1,"5-10%",Suoerstore_sales[[#This Row],[Discount]]&lt;=0.2,"10-20%",TRUE,"20%+")</f>
        <v>10-20%</v>
      </c>
      <c r="W4066">
        <f>YEAR(Suoerstore_sales[[#This Row],[Order Date]])</f>
        <v>2014</v>
      </c>
      <c r="X4066" t="str">
        <f>"Q"&amp;ROUNDUP(MONTH(Suoerstore_sales[[#This Row],[Order Date]])/3,0)</f>
        <v>Q2</v>
      </c>
      <c r="Y4066">
        <f>MONTH(Suoerstore_sales[[#This Row],[Order Date]])</f>
        <v>6</v>
      </c>
    </row>
    <row r="4067" spans="1:25" x14ac:dyDescent="0.2">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t="str" cm="1">
        <f t="array" ref="V4067">_xlfn.IFS(Suoerstore_sales[[#This Row],[Discount]]&lt;=0.05,"0-5%",Suoerstore_sales[[#This Row],[Discount]]&lt;=0.1,"5-10%",Suoerstore_sales[[#This Row],[Discount]]&lt;=0.2,"10-20%",TRUE,"20%+")</f>
        <v>10-20%</v>
      </c>
      <c r="W4067">
        <f>YEAR(Suoerstore_sales[[#This Row],[Order Date]])</f>
        <v>2014</v>
      </c>
      <c r="X4067" t="str">
        <f>"Q"&amp;ROUNDUP(MONTH(Suoerstore_sales[[#This Row],[Order Date]])/3,0)</f>
        <v>Q4</v>
      </c>
      <c r="Y4067">
        <f>MONTH(Suoerstore_sales[[#This Row],[Order Date]])</f>
        <v>11</v>
      </c>
    </row>
    <row r="4068" spans="1:25" x14ac:dyDescent="0.2">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t="str" cm="1">
        <f t="array" ref="V4068">_xlfn.IFS(Suoerstore_sales[[#This Row],[Discount]]&lt;=0.05,"0-5%",Suoerstore_sales[[#This Row],[Discount]]&lt;=0.1,"5-10%",Suoerstore_sales[[#This Row],[Discount]]&lt;=0.2,"10-20%",TRUE,"20%+")</f>
        <v>10-20%</v>
      </c>
      <c r="W4068">
        <f>YEAR(Suoerstore_sales[[#This Row],[Order Date]])</f>
        <v>2014</v>
      </c>
      <c r="X4068" t="str">
        <f>"Q"&amp;ROUNDUP(MONTH(Suoerstore_sales[[#This Row],[Order Date]])/3,0)</f>
        <v>Q4</v>
      </c>
      <c r="Y4068">
        <f>MONTH(Suoerstore_sales[[#This Row],[Order Date]])</f>
        <v>11</v>
      </c>
    </row>
    <row r="4069" spans="1:25" x14ac:dyDescent="0.2">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t="str" cm="1">
        <f t="array" ref="V4069">_xlfn.IFS(Suoerstore_sales[[#This Row],[Discount]]&lt;=0.05,"0-5%",Suoerstore_sales[[#This Row],[Discount]]&lt;=0.1,"5-10%",Suoerstore_sales[[#This Row],[Discount]]&lt;=0.2,"10-20%",TRUE,"20%+")</f>
        <v>10-20%</v>
      </c>
      <c r="W4069">
        <f>YEAR(Suoerstore_sales[[#This Row],[Order Date]])</f>
        <v>2014</v>
      </c>
      <c r="X4069" t="str">
        <f>"Q"&amp;ROUNDUP(MONTH(Suoerstore_sales[[#This Row],[Order Date]])/3,0)</f>
        <v>Q4</v>
      </c>
      <c r="Y4069">
        <f>MONTH(Suoerstore_sales[[#This Row],[Order Date]])</f>
        <v>11</v>
      </c>
    </row>
    <row r="4070" spans="1:25" x14ac:dyDescent="0.2">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t="str" cm="1">
        <f t="array" ref="V4070">_xlfn.IFS(Suoerstore_sales[[#This Row],[Discount]]&lt;=0.05,"0-5%",Suoerstore_sales[[#This Row],[Discount]]&lt;=0.1,"5-10%",Suoerstore_sales[[#This Row],[Discount]]&lt;=0.2,"10-20%",TRUE,"20%+")</f>
        <v>10-20%</v>
      </c>
      <c r="W4070">
        <f>YEAR(Suoerstore_sales[[#This Row],[Order Date]])</f>
        <v>2014</v>
      </c>
      <c r="X4070" t="str">
        <f>"Q"&amp;ROUNDUP(MONTH(Suoerstore_sales[[#This Row],[Order Date]])/3,0)</f>
        <v>Q4</v>
      </c>
      <c r="Y4070">
        <f>MONTH(Suoerstore_sales[[#This Row],[Order Date]])</f>
        <v>11</v>
      </c>
    </row>
    <row r="4071" spans="1:25" x14ac:dyDescent="0.2">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t="str" cm="1">
        <f t="array" ref="V4071">_xlfn.IFS(Suoerstore_sales[[#This Row],[Discount]]&lt;=0.05,"0-5%",Suoerstore_sales[[#This Row],[Discount]]&lt;=0.1,"5-10%",Suoerstore_sales[[#This Row],[Discount]]&lt;=0.2,"10-20%",TRUE,"20%+")</f>
        <v>20%+</v>
      </c>
      <c r="W4071">
        <f>YEAR(Suoerstore_sales[[#This Row],[Order Date]])</f>
        <v>2016</v>
      </c>
      <c r="X4071" t="str">
        <f>"Q"&amp;ROUNDUP(MONTH(Suoerstore_sales[[#This Row],[Order Date]])/3,0)</f>
        <v>Q3</v>
      </c>
      <c r="Y4071">
        <f>MONTH(Suoerstore_sales[[#This Row],[Order Date]])</f>
        <v>8</v>
      </c>
    </row>
    <row r="4072" spans="1:25" x14ac:dyDescent="0.2">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t="str" cm="1">
        <f t="array" ref="V4072">_xlfn.IFS(Suoerstore_sales[[#This Row],[Discount]]&lt;=0.05,"0-5%",Suoerstore_sales[[#This Row],[Discount]]&lt;=0.1,"5-10%",Suoerstore_sales[[#This Row],[Discount]]&lt;=0.2,"10-20%",TRUE,"20%+")</f>
        <v>20%+</v>
      </c>
      <c r="W4072">
        <f>YEAR(Suoerstore_sales[[#This Row],[Order Date]])</f>
        <v>2016</v>
      </c>
      <c r="X4072" t="str">
        <f>"Q"&amp;ROUNDUP(MONTH(Suoerstore_sales[[#This Row],[Order Date]])/3,0)</f>
        <v>Q3</v>
      </c>
      <c r="Y4072">
        <f>MONTH(Suoerstore_sales[[#This Row],[Order Date]])</f>
        <v>8</v>
      </c>
    </row>
    <row r="4073" spans="1:25" x14ac:dyDescent="0.2">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t="str" cm="1">
        <f t="array" ref="V4073">_xlfn.IFS(Suoerstore_sales[[#This Row],[Discount]]&lt;=0.05,"0-5%",Suoerstore_sales[[#This Row],[Discount]]&lt;=0.1,"5-10%",Suoerstore_sales[[#This Row],[Discount]]&lt;=0.2,"10-20%",TRUE,"20%+")</f>
        <v>20%+</v>
      </c>
      <c r="W4073">
        <f>YEAR(Suoerstore_sales[[#This Row],[Order Date]])</f>
        <v>2016</v>
      </c>
      <c r="X4073" t="str">
        <f>"Q"&amp;ROUNDUP(MONTH(Suoerstore_sales[[#This Row],[Order Date]])/3,0)</f>
        <v>Q3</v>
      </c>
      <c r="Y4073">
        <f>MONTH(Suoerstore_sales[[#This Row],[Order Date]])</f>
        <v>8</v>
      </c>
    </row>
    <row r="4074" spans="1:25" x14ac:dyDescent="0.2">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t="str" cm="1">
        <f t="array" ref="V4074">_xlfn.IFS(Suoerstore_sales[[#This Row],[Discount]]&lt;=0.05,"0-5%",Suoerstore_sales[[#This Row],[Discount]]&lt;=0.1,"5-10%",Suoerstore_sales[[#This Row],[Discount]]&lt;=0.2,"10-20%",TRUE,"20%+")</f>
        <v>0-5%</v>
      </c>
      <c r="W4074">
        <f>YEAR(Suoerstore_sales[[#This Row],[Order Date]])</f>
        <v>2015</v>
      </c>
      <c r="X4074" t="str">
        <f>"Q"&amp;ROUNDUP(MONTH(Suoerstore_sales[[#This Row],[Order Date]])/3,0)</f>
        <v>Q4</v>
      </c>
      <c r="Y4074">
        <f>MONTH(Suoerstore_sales[[#This Row],[Order Date]])</f>
        <v>12</v>
      </c>
    </row>
    <row r="4075" spans="1:25" x14ac:dyDescent="0.2">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t="str" cm="1">
        <f t="array" ref="V4075">_xlfn.IFS(Suoerstore_sales[[#This Row],[Discount]]&lt;=0.05,"0-5%",Suoerstore_sales[[#This Row],[Discount]]&lt;=0.1,"5-10%",Suoerstore_sales[[#This Row],[Discount]]&lt;=0.2,"10-20%",TRUE,"20%+")</f>
        <v>0-5%</v>
      </c>
      <c r="W4075">
        <f>YEAR(Suoerstore_sales[[#This Row],[Order Date]])</f>
        <v>2015</v>
      </c>
      <c r="X4075" t="str">
        <f>"Q"&amp;ROUNDUP(MONTH(Suoerstore_sales[[#This Row],[Order Date]])/3,0)</f>
        <v>Q3</v>
      </c>
      <c r="Y4075">
        <f>MONTH(Suoerstore_sales[[#This Row],[Order Date]])</f>
        <v>9</v>
      </c>
    </row>
    <row r="4076" spans="1:25" x14ac:dyDescent="0.2">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t="str" cm="1">
        <f t="array" ref="V4076">_xlfn.IFS(Suoerstore_sales[[#This Row],[Discount]]&lt;=0.05,"0-5%",Suoerstore_sales[[#This Row],[Discount]]&lt;=0.1,"5-10%",Suoerstore_sales[[#This Row],[Discount]]&lt;=0.2,"10-20%",TRUE,"20%+")</f>
        <v>10-20%</v>
      </c>
      <c r="W4076">
        <f>YEAR(Suoerstore_sales[[#This Row],[Order Date]])</f>
        <v>2017</v>
      </c>
      <c r="X4076" t="str">
        <f>"Q"&amp;ROUNDUP(MONTH(Suoerstore_sales[[#This Row],[Order Date]])/3,0)</f>
        <v>Q4</v>
      </c>
      <c r="Y4076">
        <f>MONTH(Suoerstore_sales[[#This Row],[Order Date]])</f>
        <v>11</v>
      </c>
    </row>
    <row r="4077" spans="1:25" x14ac:dyDescent="0.2">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t="str" cm="1">
        <f t="array" ref="V4077">_xlfn.IFS(Suoerstore_sales[[#This Row],[Discount]]&lt;=0.05,"0-5%",Suoerstore_sales[[#This Row],[Discount]]&lt;=0.1,"5-10%",Suoerstore_sales[[#This Row],[Discount]]&lt;=0.2,"10-20%",TRUE,"20%+")</f>
        <v>10-20%</v>
      </c>
      <c r="W4077">
        <f>YEAR(Suoerstore_sales[[#This Row],[Order Date]])</f>
        <v>2017</v>
      </c>
      <c r="X4077" t="str">
        <f>"Q"&amp;ROUNDUP(MONTH(Suoerstore_sales[[#This Row],[Order Date]])/3,0)</f>
        <v>Q4</v>
      </c>
      <c r="Y4077">
        <f>MONTH(Suoerstore_sales[[#This Row],[Order Date]])</f>
        <v>11</v>
      </c>
    </row>
    <row r="4078" spans="1:25" x14ac:dyDescent="0.2">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t="str" cm="1">
        <f t="array" ref="V4078">_xlfn.IFS(Suoerstore_sales[[#This Row],[Discount]]&lt;=0.05,"0-5%",Suoerstore_sales[[#This Row],[Discount]]&lt;=0.1,"5-10%",Suoerstore_sales[[#This Row],[Discount]]&lt;=0.2,"10-20%",TRUE,"20%+")</f>
        <v>0-5%</v>
      </c>
      <c r="W4078">
        <f>YEAR(Suoerstore_sales[[#This Row],[Order Date]])</f>
        <v>2015</v>
      </c>
      <c r="X4078" t="str">
        <f>"Q"&amp;ROUNDUP(MONTH(Suoerstore_sales[[#This Row],[Order Date]])/3,0)</f>
        <v>Q4</v>
      </c>
      <c r="Y4078">
        <f>MONTH(Suoerstore_sales[[#This Row],[Order Date]])</f>
        <v>12</v>
      </c>
    </row>
    <row r="4079" spans="1:25" x14ac:dyDescent="0.2">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t="str" cm="1">
        <f t="array" ref="V4079">_xlfn.IFS(Suoerstore_sales[[#This Row],[Discount]]&lt;=0.05,"0-5%",Suoerstore_sales[[#This Row],[Discount]]&lt;=0.1,"5-10%",Suoerstore_sales[[#This Row],[Discount]]&lt;=0.2,"10-20%",TRUE,"20%+")</f>
        <v>0-5%</v>
      </c>
      <c r="W4079">
        <f>YEAR(Suoerstore_sales[[#This Row],[Order Date]])</f>
        <v>2015</v>
      </c>
      <c r="X4079" t="str">
        <f>"Q"&amp;ROUNDUP(MONTH(Suoerstore_sales[[#This Row],[Order Date]])/3,0)</f>
        <v>Q4</v>
      </c>
      <c r="Y4079">
        <f>MONTH(Suoerstore_sales[[#This Row],[Order Date]])</f>
        <v>12</v>
      </c>
    </row>
    <row r="4080" spans="1:25" x14ac:dyDescent="0.2">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t="str" cm="1">
        <f t="array" ref="V4080">_xlfn.IFS(Suoerstore_sales[[#This Row],[Discount]]&lt;=0.05,"0-5%",Suoerstore_sales[[#This Row],[Discount]]&lt;=0.1,"5-10%",Suoerstore_sales[[#This Row],[Discount]]&lt;=0.2,"10-20%",TRUE,"20%+")</f>
        <v>0-5%</v>
      </c>
      <c r="W4080">
        <f>YEAR(Suoerstore_sales[[#This Row],[Order Date]])</f>
        <v>2015</v>
      </c>
      <c r="X4080" t="str">
        <f>"Q"&amp;ROUNDUP(MONTH(Suoerstore_sales[[#This Row],[Order Date]])/3,0)</f>
        <v>Q4</v>
      </c>
      <c r="Y4080">
        <f>MONTH(Suoerstore_sales[[#This Row],[Order Date]])</f>
        <v>12</v>
      </c>
    </row>
    <row r="4081" spans="1:25" x14ac:dyDescent="0.2">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t="str" cm="1">
        <f t="array" ref="V4081">_xlfn.IFS(Suoerstore_sales[[#This Row],[Discount]]&lt;=0.05,"0-5%",Suoerstore_sales[[#This Row],[Discount]]&lt;=0.1,"5-10%",Suoerstore_sales[[#This Row],[Discount]]&lt;=0.2,"10-20%",TRUE,"20%+")</f>
        <v>10-20%</v>
      </c>
      <c r="W4081">
        <f>YEAR(Suoerstore_sales[[#This Row],[Order Date]])</f>
        <v>2015</v>
      </c>
      <c r="X4081" t="str">
        <f>"Q"&amp;ROUNDUP(MONTH(Suoerstore_sales[[#This Row],[Order Date]])/3,0)</f>
        <v>Q4</v>
      </c>
      <c r="Y4081">
        <f>MONTH(Suoerstore_sales[[#This Row],[Order Date]])</f>
        <v>12</v>
      </c>
    </row>
    <row r="4082" spans="1:25" x14ac:dyDescent="0.2">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t="str" cm="1">
        <f t="array" ref="V4082">_xlfn.IFS(Suoerstore_sales[[#This Row],[Discount]]&lt;=0.05,"0-5%",Suoerstore_sales[[#This Row],[Discount]]&lt;=0.1,"5-10%",Suoerstore_sales[[#This Row],[Discount]]&lt;=0.2,"10-20%",TRUE,"20%+")</f>
        <v>10-20%</v>
      </c>
      <c r="W4082">
        <f>YEAR(Suoerstore_sales[[#This Row],[Order Date]])</f>
        <v>2016</v>
      </c>
      <c r="X4082" t="str">
        <f>"Q"&amp;ROUNDUP(MONTH(Suoerstore_sales[[#This Row],[Order Date]])/3,0)</f>
        <v>Q3</v>
      </c>
      <c r="Y4082">
        <f>MONTH(Suoerstore_sales[[#This Row],[Order Date]])</f>
        <v>9</v>
      </c>
    </row>
    <row r="4083" spans="1:25" x14ac:dyDescent="0.2">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t="str" cm="1">
        <f t="array" ref="V4083">_xlfn.IFS(Suoerstore_sales[[#This Row],[Discount]]&lt;=0.05,"0-5%",Suoerstore_sales[[#This Row],[Discount]]&lt;=0.1,"5-10%",Suoerstore_sales[[#This Row],[Discount]]&lt;=0.2,"10-20%",TRUE,"20%+")</f>
        <v>20%+</v>
      </c>
      <c r="W4083">
        <f>YEAR(Suoerstore_sales[[#This Row],[Order Date]])</f>
        <v>2016</v>
      </c>
      <c r="X4083" t="str">
        <f>"Q"&amp;ROUNDUP(MONTH(Suoerstore_sales[[#This Row],[Order Date]])/3,0)</f>
        <v>Q3</v>
      </c>
      <c r="Y4083">
        <f>MONTH(Suoerstore_sales[[#This Row],[Order Date]])</f>
        <v>9</v>
      </c>
    </row>
    <row r="4084" spans="1:25" x14ac:dyDescent="0.2">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t="str" cm="1">
        <f t="array" ref="V4084">_xlfn.IFS(Suoerstore_sales[[#This Row],[Discount]]&lt;=0.05,"0-5%",Suoerstore_sales[[#This Row],[Discount]]&lt;=0.1,"5-10%",Suoerstore_sales[[#This Row],[Discount]]&lt;=0.2,"10-20%",TRUE,"20%+")</f>
        <v>20%+</v>
      </c>
      <c r="W4084">
        <f>YEAR(Suoerstore_sales[[#This Row],[Order Date]])</f>
        <v>2017</v>
      </c>
      <c r="X4084" t="str">
        <f>"Q"&amp;ROUNDUP(MONTH(Suoerstore_sales[[#This Row],[Order Date]])/3,0)</f>
        <v>Q2</v>
      </c>
      <c r="Y4084">
        <f>MONTH(Suoerstore_sales[[#This Row],[Order Date]])</f>
        <v>6</v>
      </c>
    </row>
    <row r="4085" spans="1:25" x14ac:dyDescent="0.2">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t="str" cm="1">
        <f t="array" ref="V4085">_xlfn.IFS(Suoerstore_sales[[#This Row],[Discount]]&lt;=0.05,"0-5%",Suoerstore_sales[[#This Row],[Discount]]&lt;=0.1,"5-10%",Suoerstore_sales[[#This Row],[Discount]]&lt;=0.2,"10-20%",TRUE,"20%+")</f>
        <v>10-20%</v>
      </c>
      <c r="W4085">
        <f>YEAR(Suoerstore_sales[[#This Row],[Order Date]])</f>
        <v>2017</v>
      </c>
      <c r="X4085" t="str">
        <f>"Q"&amp;ROUNDUP(MONTH(Suoerstore_sales[[#This Row],[Order Date]])/3,0)</f>
        <v>Q2</v>
      </c>
      <c r="Y4085">
        <f>MONTH(Suoerstore_sales[[#This Row],[Order Date]])</f>
        <v>6</v>
      </c>
    </row>
    <row r="4086" spans="1:25" x14ac:dyDescent="0.2">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t="str" cm="1">
        <f t="array" ref="V4086">_xlfn.IFS(Suoerstore_sales[[#This Row],[Discount]]&lt;=0.05,"0-5%",Suoerstore_sales[[#This Row],[Discount]]&lt;=0.1,"5-10%",Suoerstore_sales[[#This Row],[Discount]]&lt;=0.2,"10-20%",TRUE,"20%+")</f>
        <v>20%+</v>
      </c>
      <c r="W4086">
        <f>YEAR(Suoerstore_sales[[#This Row],[Order Date]])</f>
        <v>2017</v>
      </c>
      <c r="X4086" t="str">
        <f>"Q"&amp;ROUNDUP(MONTH(Suoerstore_sales[[#This Row],[Order Date]])/3,0)</f>
        <v>Q3</v>
      </c>
      <c r="Y4086">
        <f>MONTH(Suoerstore_sales[[#This Row],[Order Date]])</f>
        <v>9</v>
      </c>
    </row>
    <row r="4087" spans="1:25" x14ac:dyDescent="0.2">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t="str" cm="1">
        <f t="array" ref="V4087">_xlfn.IFS(Suoerstore_sales[[#This Row],[Discount]]&lt;=0.05,"0-5%",Suoerstore_sales[[#This Row],[Discount]]&lt;=0.1,"5-10%",Suoerstore_sales[[#This Row],[Discount]]&lt;=0.2,"10-20%",TRUE,"20%+")</f>
        <v>10-20%</v>
      </c>
      <c r="W4087">
        <f>YEAR(Suoerstore_sales[[#This Row],[Order Date]])</f>
        <v>2016</v>
      </c>
      <c r="X4087" t="str">
        <f>"Q"&amp;ROUNDUP(MONTH(Suoerstore_sales[[#This Row],[Order Date]])/3,0)</f>
        <v>Q3</v>
      </c>
      <c r="Y4087">
        <f>MONTH(Suoerstore_sales[[#This Row],[Order Date]])</f>
        <v>8</v>
      </c>
    </row>
    <row r="4088" spans="1:25" x14ac:dyDescent="0.2">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t="str" cm="1">
        <f t="array" ref="V4088">_xlfn.IFS(Suoerstore_sales[[#This Row],[Discount]]&lt;=0.05,"0-5%",Suoerstore_sales[[#This Row],[Discount]]&lt;=0.1,"5-10%",Suoerstore_sales[[#This Row],[Discount]]&lt;=0.2,"10-20%",TRUE,"20%+")</f>
        <v>10-20%</v>
      </c>
      <c r="W4088">
        <f>YEAR(Suoerstore_sales[[#This Row],[Order Date]])</f>
        <v>2016</v>
      </c>
      <c r="X4088" t="str">
        <f>"Q"&amp;ROUNDUP(MONTH(Suoerstore_sales[[#This Row],[Order Date]])/3,0)</f>
        <v>Q3</v>
      </c>
      <c r="Y4088">
        <f>MONTH(Suoerstore_sales[[#This Row],[Order Date]])</f>
        <v>8</v>
      </c>
    </row>
    <row r="4089" spans="1:25" x14ac:dyDescent="0.2">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t="str" cm="1">
        <f t="array" ref="V4089">_xlfn.IFS(Suoerstore_sales[[#This Row],[Discount]]&lt;=0.05,"0-5%",Suoerstore_sales[[#This Row],[Discount]]&lt;=0.1,"5-10%",Suoerstore_sales[[#This Row],[Discount]]&lt;=0.2,"10-20%",TRUE,"20%+")</f>
        <v>10-20%</v>
      </c>
      <c r="W4089">
        <f>YEAR(Suoerstore_sales[[#This Row],[Order Date]])</f>
        <v>2016</v>
      </c>
      <c r="X4089" t="str">
        <f>"Q"&amp;ROUNDUP(MONTH(Suoerstore_sales[[#This Row],[Order Date]])/3,0)</f>
        <v>Q3</v>
      </c>
      <c r="Y4089">
        <f>MONTH(Suoerstore_sales[[#This Row],[Order Date]])</f>
        <v>8</v>
      </c>
    </row>
    <row r="4090" spans="1:25" x14ac:dyDescent="0.2">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t="str" cm="1">
        <f t="array" ref="V4090">_xlfn.IFS(Suoerstore_sales[[#This Row],[Discount]]&lt;=0.05,"0-5%",Suoerstore_sales[[#This Row],[Discount]]&lt;=0.1,"5-10%",Suoerstore_sales[[#This Row],[Discount]]&lt;=0.2,"10-20%",TRUE,"20%+")</f>
        <v>0-5%</v>
      </c>
      <c r="W4090">
        <f>YEAR(Suoerstore_sales[[#This Row],[Order Date]])</f>
        <v>2014</v>
      </c>
      <c r="X4090" t="str">
        <f>"Q"&amp;ROUNDUP(MONTH(Suoerstore_sales[[#This Row],[Order Date]])/3,0)</f>
        <v>Q3</v>
      </c>
      <c r="Y4090">
        <f>MONTH(Suoerstore_sales[[#This Row],[Order Date]])</f>
        <v>8</v>
      </c>
    </row>
    <row r="4091" spans="1:25" x14ac:dyDescent="0.2">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t="str" cm="1">
        <f t="array" ref="V4091">_xlfn.IFS(Suoerstore_sales[[#This Row],[Discount]]&lt;=0.05,"0-5%",Suoerstore_sales[[#This Row],[Discount]]&lt;=0.1,"5-10%",Suoerstore_sales[[#This Row],[Discount]]&lt;=0.2,"10-20%",TRUE,"20%+")</f>
        <v>0-5%</v>
      </c>
      <c r="W4091">
        <f>YEAR(Suoerstore_sales[[#This Row],[Order Date]])</f>
        <v>2016</v>
      </c>
      <c r="X4091" t="str">
        <f>"Q"&amp;ROUNDUP(MONTH(Suoerstore_sales[[#This Row],[Order Date]])/3,0)</f>
        <v>Q2</v>
      </c>
      <c r="Y4091">
        <f>MONTH(Suoerstore_sales[[#This Row],[Order Date]])</f>
        <v>4</v>
      </c>
    </row>
    <row r="4092" spans="1:25" x14ac:dyDescent="0.2">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t="str" cm="1">
        <f t="array" ref="V4092">_xlfn.IFS(Suoerstore_sales[[#This Row],[Discount]]&lt;=0.05,"0-5%",Suoerstore_sales[[#This Row],[Discount]]&lt;=0.1,"5-10%",Suoerstore_sales[[#This Row],[Discount]]&lt;=0.2,"10-20%",TRUE,"20%+")</f>
        <v>0-5%</v>
      </c>
      <c r="W4092">
        <f>YEAR(Suoerstore_sales[[#This Row],[Order Date]])</f>
        <v>2016</v>
      </c>
      <c r="X4092" t="str">
        <f>"Q"&amp;ROUNDUP(MONTH(Suoerstore_sales[[#This Row],[Order Date]])/3,0)</f>
        <v>Q2</v>
      </c>
      <c r="Y4092">
        <f>MONTH(Suoerstore_sales[[#This Row],[Order Date]])</f>
        <v>4</v>
      </c>
    </row>
    <row r="4093" spans="1:25" x14ac:dyDescent="0.2">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t="str" cm="1">
        <f t="array" ref="V4093">_xlfn.IFS(Suoerstore_sales[[#This Row],[Discount]]&lt;=0.05,"0-5%",Suoerstore_sales[[#This Row],[Discount]]&lt;=0.1,"5-10%",Suoerstore_sales[[#This Row],[Discount]]&lt;=0.2,"10-20%",TRUE,"20%+")</f>
        <v>10-20%</v>
      </c>
      <c r="W4093">
        <f>YEAR(Suoerstore_sales[[#This Row],[Order Date]])</f>
        <v>2016</v>
      </c>
      <c r="X4093" t="str">
        <f>"Q"&amp;ROUNDUP(MONTH(Suoerstore_sales[[#This Row],[Order Date]])/3,0)</f>
        <v>Q2</v>
      </c>
      <c r="Y4093">
        <f>MONTH(Suoerstore_sales[[#This Row],[Order Date]])</f>
        <v>4</v>
      </c>
    </row>
    <row r="4094" spans="1:25" x14ac:dyDescent="0.2">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t="str" cm="1">
        <f t="array" ref="V4094">_xlfn.IFS(Suoerstore_sales[[#This Row],[Discount]]&lt;=0.05,"0-5%",Suoerstore_sales[[#This Row],[Discount]]&lt;=0.1,"5-10%",Suoerstore_sales[[#This Row],[Discount]]&lt;=0.2,"10-20%",TRUE,"20%+")</f>
        <v>10-20%</v>
      </c>
      <c r="W4094">
        <f>YEAR(Suoerstore_sales[[#This Row],[Order Date]])</f>
        <v>2017</v>
      </c>
      <c r="X4094" t="str">
        <f>"Q"&amp;ROUNDUP(MONTH(Suoerstore_sales[[#This Row],[Order Date]])/3,0)</f>
        <v>Q2</v>
      </c>
      <c r="Y4094">
        <f>MONTH(Suoerstore_sales[[#This Row],[Order Date]])</f>
        <v>5</v>
      </c>
    </row>
    <row r="4095" spans="1:25" x14ac:dyDescent="0.2">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t="str" cm="1">
        <f t="array" ref="V4095">_xlfn.IFS(Suoerstore_sales[[#This Row],[Discount]]&lt;=0.05,"0-5%",Suoerstore_sales[[#This Row],[Discount]]&lt;=0.1,"5-10%",Suoerstore_sales[[#This Row],[Discount]]&lt;=0.2,"10-20%",TRUE,"20%+")</f>
        <v>0-5%</v>
      </c>
      <c r="W4095">
        <f>YEAR(Suoerstore_sales[[#This Row],[Order Date]])</f>
        <v>2015</v>
      </c>
      <c r="X4095" t="str">
        <f>"Q"&amp;ROUNDUP(MONTH(Suoerstore_sales[[#This Row],[Order Date]])/3,0)</f>
        <v>Q3</v>
      </c>
      <c r="Y4095">
        <f>MONTH(Suoerstore_sales[[#This Row],[Order Date]])</f>
        <v>8</v>
      </c>
    </row>
    <row r="4096" spans="1:25" x14ac:dyDescent="0.2">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t="str" cm="1">
        <f t="array" ref="V4096">_xlfn.IFS(Suoerstore_sales[[#This Row],[Discount]]&lt;=0.05,"0-5%",Suoerstore_sales[[#This Row],[Discount]]&lt;=0.1,"5-10%",Suoerstore_sales[[#This Row],[Discount]]&lt;=0.2,"10-20%",TRUE,"20%+")</f>
        <v>0-5%</v>
      </c>
      <c r="W4096">
        <f>YEAR(Suoerstore_sales[[#This Row],[Order Date]])</f>
        <v>2015</v>
      </c>
      <c r="X4096" t="str">
        <f>"Q"&amp;ROUNDUP(MONTH(Suoerstore_sales[[#This Row],[Order Date]])/3,0)</f>
        <v>Q3</v>
      </c>
      <c r="Y4096">
        <f>MONTH(Suoerstore_sales[[#This Row],[Order Date]])</f>
        <v>8</v>
      </c>
    </row>
    <row r="4097" spans="1:25" x14ac:dyDescent="0.2">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t="str" cm="1">
        <f t="array" ref="V4097">_xlfn.IFS(Suoerstore_sales[[#This Row],[Discount]]&lt;=0.05,"0-5%",Suoerstore_sales[[#This Row],[Discount]]&lt;=0.1,"5-10%",Suoerstore_sales[[#This Row],[Discount]]&lt;=0.2,"10-20%",TRUE,"20%+")</f>
        <v>0-5%</v>
      </c>
      <c r="W4097">
        <f>YEAR(Suoerstore_sales[[#This Row],[Order Date]])</f>
        <v>2015</v>
      </c>
      <c r="X4097" t="str">
        <f>"Q"&amp;ROUNDUP(MONTH(Suoerstore_sales[[#This Row],[Order Date]])/3,0)</f>
        <v>Q3</v>
      </c>
      <c r="Y4097">
        <f>MONTH(Suoerstore_sales[[#This Row],[Order Date]])</f>
        <v>8</v>
      </c>
    </row>
    <row r="4098" spans="1:25" x14ac:dyDescent="0.2">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t="str" cm="1">
        <f t="array" ref="V4098">_xlfn.IFS(Suoerstore_sales[[#This Row],[Discount]]&lt;=0.05,"0-5%",Suoerstore_sales[[#This Row],[Discount]]&lt;=0.1,"5-10%",Suoerstore_sales[[#This Row],[Discount]]&lt;=0.2,"10-20%",TRUE,"20%+")</f>
        <v>0-5%</v>
      </c>
      <c r="W4098">
        <f>YEAR(Suoerstore_sales[[#This Row],[Order Date]])</f>
        <v>2014</v>
      </c>
      <c r="X4098" t="str">
        <f>"Q"&amp;ROUNDUP(MONTH(Suoerstore_sales[[#This Row],[Order Date]])/3,0)</f>
        <v>Q3</v>
      </c>
      <c r="Y4098">
        <f>MONTH(Suoerstore_sales[[#This Row],[Order Date]])</f>
        <v>9</v>
      </c>
    </row>
    <row r="4099" spans="1:25" x14ac:dyDescent="0.2">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t="str" cm="1">
        <f t="array" ref="V4099">_xlfn.IFS(Suoerstore_sales[[#This Row],[Discount]]&lt;=0.05,"0-5%",Suoerstore_sales[[#This Row],[Discount]]&lt;=0.1,"5-10%",Suoerstore_sales[[#This Row],[Discount]]&lt;=0.2,"10-20%",TRUE,"20%+")</f>
        <v>0-5%</v>
      </c>
      <c r="W4099">
        <f>YEAR(Suoerstore_sales[[#This Row],[Order Date]])</f>
        <v>2014</v>
      </c>
      <c r="X4099" t="str">
        <f>"Q"&amp;ROUNDUP(MONTH(Suoerstore_sales[[#This Row],[Order Date]])/3,0)</f>
        <v>Q3</v>
      </c>
      <c r="Y4099">
        <f>MONTH(Suoerstore_sales[[#This Row],[Order Date]])</f>
        <v>9</v>
      </c>
    </row>
    <row r="4100" spans="1:25" x14ac:dyDescent="0.2">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t="str" cm="1">
        <f t="array" ref="V4100">_xlfn.IFS(Suoerstore_sales[[#This Row],[Discount]]&lt;=0.05,"0-5%",Suoerstore_sales[[#This Row],[Discount]]&lt;=0.1,"5-10%",Suoerstore_sales[[#This Row],[Discount]]&lt;=0.2,"10-20%",TRUE,"20%+")</f>
        <v>0-5%</v>
      </c>
      <c r="W4100">
        <f>YEAR(Suoerstore_sales[[#This Row],[Order Date]])</f>
        <v>2014</v>
      </c>
      <c r="X4100" t="str">
        <f>"Q"&amp;ROUNDUP(MONTH(Suoerstore_sales[[#This Row],[Order Date]])/3,0)</f>
        <v>Q3</v>
      </c>
      <c r="Y4100">
        <f>MONTH(Suoerstore_sales[[#This Row],[Order Date]])</f>
        <v>9</v>
      </c>
    </row>
    <row r="4101" spans="1:25" x14ac:dyDescent="0.2">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t="str" cm="1">
        <f t="array" ref="V4101">_xlfn.IFS(Suoerstore_sales[[#This Row],[Discount]]&lt;=0.05,"0-5%",Suoerstore_sales[[#This Row],[Discount]]&lt;=0.1,"5-10%",Suoerstore_sales[[#This Row],[Discount]]&lt;=0.2,"10-20%",TRUE,"20%+")</f>
        <v>0-5%</v>
      </c>
      <c r="W4101">
        <f>YEAR(Suoerstore_sales[[#This Row],[Order Date]])</f>
        <v>2014</v>
      </c>
      <c r="X4101" t="str">
        <f>"Q"&amp;ROUNDUP(MONTH(Suoerstore_sales[[#This Row],[Order Date]])/3,0)</f>
        <v>Q3</v>
      </c>
      <c r="Y4101">
        <f>MONTH(Suoerstore_sales[[#This Row],[Order Date]])</f>
        <v>9</v>
      </c>
    </row>
    <row r="4102" spans="1:25" x14ac:dyDescent="0.2">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t="str" cm="1">
        <f t="array" ref="V4102">_xlfn.IFS(Suoerstore_sales[[#This Row],[Discount]]&lt;=0.05,"0-5%",Suoerstore_sales[[#This Row],[Discount]]&lt;=0.1,"5-10%",Suoerstore_sales[[#This Row],[Discount]]&lt;=0.2,"10-20%",TRUE,"20%+")</f>
        <v>20%+</v>
      </c>
      <c r="W4102">
        <f>YEAR(Suoerstore_sales[[#This Row],[Order Date]])</f>
        <v>2017</v>
      </c>
      <c r="X4102" t="str">
        <f>"Q"&amp;ROUNDUP(MONTH(Suoerstore_sales[[#This Row],[Order Date]])/3,0)</f>
        <v>Q2</v>
      </c>
      <c r="Y4102">
        <f>MONTH(Suoerstore_sales[[#This Row],[Order Date]])</f>
        <v>6</v>
      </c>
    </row>
    <row r="4103" spans="1:25" x14ac:dyDescent="0.2">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t="str" cm="1">
        <f t="array" ref="V4103">_xlfn.IFS(Suoerstore_sales[[#This Row],[Discount]]&lt;=0.05,"0-5%",Suoerstore_sales[[#This Row],[Discount]]&lt;=0.1,"5-10%",Suoerstore_sales[[#This Row],[Discount]]&lt;=0.2,"10-20%",TRUE,"20%+")</f>
        <v>20%+</v>
      </c>
      <c r="W4103">
        <f>YEAR(Suoerstore_sales[[#This Row],[Order Date]])</f>
        <v>2017</v>
      </c>
      <c r="X4103" t="str">
        <f>"Q"&amp;ROUNDUP(MONTH(Suoerstore_sales[[#This Row],[Order Date]])/3,0)</f>
        <v>Q2</v>
      </c>
      <c r="Y4103">
        <f>MONTH(Suoerstore_sales[[#This Row],[Order Date]])</f>
        <v>6</v>
      </c>
    </row>
    <row r="4104" spans="1:25" x14ac:dyDescent="0.2">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t="str" cm="1">
        <f t="array" ref="V4104">_xlfn.IFS(Suoerstore_sales[[#This Row],[Discount]]&lt;=0.05,"0-5%",Suoerstore_sales[[#This Row],[Discount]]&lt;=0.1,"5-10%",Suoerstore_sales[[#This Row],[Discount]]&lt;=0.2,"10-20%",TRUE,"20%+")</f>
        <v>10-20%</v>
      </c>
      <c r="W4104">
        <f>YEAR(Suoerstore_sales[[#This Row],[Order Date]])</f>
        <v>2017</v>
      </c>
      <c r="X4104" t="str">
        <f>"Q"&amp;ROUNDUP(MONTH(Suoerstore_sales[[#This Row],[Order Date]])/3,0)</f>
        <v>Q2</v>
      </c>
      <c r="Y4104">
        <f>MONTH(Suoerstore_sales[[#This Row],[Order Date]])</f>
        <v>6</v>
      </c>
    </row>
    <row r="4105" spans="1:25" x14ac:dyDescent="0.2">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t="str" cm="1">
        <f t="array" ref="V4105">_xlfn.IFS(Suoerstore_sales[[#This Row],[Discount]]&lt;=0.05,"0-5%",Suoerstore_sales[[#This Row],[Discount]]&lt;=0.1,"5-10%",Suoerstore_sales[[#This Row],[Discount]]&lt;=0.2,"10-20%",TRUE,"20%+")</f>
        <v>0-5%</v>
      </c>
      <c r="W4105">
        <f>YEAR(Suoerstore_sales[[#This Row],[Order Date]])</f>
        <v>2017</v>
      </c>
      <c r="X4105" t="str">
        <f>"Q"&amp;ROUNDUP(MONTH(Suoerstore_sales[[#This Row],[Order Date]])/3,0)</f>
        <v>Q4</v>
      </c>
      <c r="Y4105">
        <f>MONTH(Suoerstore_sales[[#This Row],[Order Date]])</f>
        <v>12</v>
      </c>
    </row>
    <row r="4106" spans="1:25" x14ac:dyDescent="0.2">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t="str" cm="1">
        <f t="array" ref="V4106">_xlfn.IFS(Suoerstore_sales[[#This Row],[Discount]]&lt;=0.05,"0-5%",Suoerstore_sales[[#This Row],[Discount]]&lt;=0.1,"5-10%",Suoerstore_sales[[#This Row],[Discount]]&lt;=0.2,"10-20%",TRUE,"20%+")</f>
        <v>10-20%</v>
      </c>
      <c r="W4106">
        <f>YEAR(Suoerstore_sales[[#This Row],[Order Date]])</f>
        <v>2017</v>
      </c>
      <c r="X4106" t="str">
        <f>"Q"&amp;ROUNDUP(MONTH(Suoerstore_sales[[#This Row],[Order Date]])/3,0)</f>
        <v>Q3</v>
      </c>
      <c r="Y4106">
        <f>MONTH(Suoerstore_sales[[#This Row],[Order Date]])</f>
        <v>8</v>
      </c>
    </row>
    <row r="4107" spans="1:25" x14ac:dyDescent="0.2">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t="str" cm="1">
        <f t="array" ref="V4107">_xlfn.IFS(Suoerstore_sales[[#This Row],[Discount]]&lt;=0.05,"0-5%",Suoerstore_sales[[#This Row],[Discount]]&lt;=0.1,"5-10%",Suoerstore_sales[[#This Row],[Discount]]&lt;=0.2,"10-20%",TRUE,"20%+")</f>
        <v>10-20%</v>
      </c>
      <c r="W4107">
        <f>YEAR(Suoerstore_sales[[#This Row],[Order Date]])</f>
        <v>2017</v>
      </c>
      <c r="X4107" t="str">
        <f>"Q"&amp;ROUNDUP(MONTH(Suoerstore_sales[[#This Row],[Order Date]])/3,0)</f>
        <v>Q3</v>
      </c>
      <c r="Y4107">
        <f>MONTH(Suoerstore_sales[[#This Row],[Order Date]])</f>
        <v>8</v>
      </c>
    </row>
    <row r="4108" spans="1:25" x14ac:dyDescent="0.2">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t="str" cm="1">
        <f t="array" ref="V4108">_xlfn.IFS(Suoerstore_sales[[#This Row],[Discount]]&lt;=0.05,"0-5%",Suoerstore_sales[[#This Row],[Discount]]&lt;=0.1,"5-10%",Suoerstore_sales[[#This Row],[Discount]]&lt;=0.2,"10-20%",TRUE,"20%+")</f>
        <v>20%+</v>
      </c>
      <c r="W4108">
        <f>YEAR(Suoerstore_sales[[#This Row],[Order Date]])</f>
        <v>2016</v>
      </c>
      <c r="X4108" t="str">
        <f>"Q"&amp;ROUNDUP(MONTH(Suoerstore_sales[[#This Row],[Order Date]])/3,0)</f>
        <v>Q3</v>
      </c>
      <c r="Y4108">
        <f>MONTH(Suoerstore_sales[[#This Row],[Order Date]])</f>
        <v>8</v>
      </c>
    </row>
    <row r="4109" spans="1:25" x14ac:dyDescent="0.2">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t="str" cm="1">
        <f t="array" ref="V4109">_xlfn.IFS(Suoerstore_sales[[#This Row],[Discount]]&lt;=0.05,"0-5%",Suoerstore_sales[[#This Row],[Discount]]&lt;=0.1,"5-10%",Suoerstore_sales[[#This Row],[Discount]]&lt;=0.2,"10-20%",TRUE,"20%+")</f>
        <v>0-5%</v>
      </c>
      <c r="W4109">
        <f>YEAR(Suoerstore_sales[[#This Row],[Order Date]])</f>
        <v>2015</v>
      </c>
      <c r="X4109" t="str">
        <f>"Q"&amp;ROUNDUP(MONTH(Suoerstore_sales[[#This Row],[Order Date]])/3,0)</f>
        <v>Q3</v>
      </c>
      <c r="Y4109">
        <f>MONTH(Suoerstore_sales[[#This Row],[Order Date]])</f>
        <v>9</v>
      </c>
    </row>
    <row r="4110" spans="1:25" x14ac:dyDescent="0.2">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t="str" cm="1">
        <f t="array" ref="V4110">_xlfn.IFS(Suoerstore_sales[[#This Row],[Discount]]&lt;=0.05,"0-5%",Suoerstore_sales[[#This Row],[Discount]]&lt;=0.1,"5-10%",Suoerstore_sales[[#This Row],[Discount]]&lt;=0.2,"10-20%",TRUE,"20%+")</f>
        <v>20%+</v>
      </c>
      <c r="W4110">
        <f>YEAR(Suoerstore_sales[[#This Row],[Order Date]])</f>
        <v>2015</v>
      </c>
      <c r="X4110" t="str">
        <f>"Q"&amp;ROUNDUP(MONTH(Suoerstore_sales[[#This Row],[Order Date]])/3,0)</f>
        <v>Q3</v>
      </c>
      <c r="Y4110">
        <f>MONTH(Suoerstore_sales[[#This Row],[Order Date]])</f>
        <v>9</v>
      </c>
    </row>
    <row r="4111" spans="1:25" x14ac:dyDescent="0.2">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t="str" cm="1">
        <f t="array" ref="V4111">_xlfn.IFS(Suoerstore_sales[[#This Row],[Discount]]&lt;=0.05,"0-5%",Suoerstore_sales[[#This Row],[Discount]]&lt;=0.1,"5-10%",Suoerstore_sales[[#This Row],[Discount]]&lt;=0.2,"10-20%",TRUE,"20%+")</f>
        <v>0-5%</v>
      </c>
      <c r="W4111">
        <f>YEAR(Suoerstore_sales[[#This Row],[Order Date]])</f>
        <v>2015</v>
      </c>
      <c r="X4111" t="str">
        <f>"Q"&amp;ROUNDUP(MONTH(Suoerstore_sales[[#This Row],[Order Date]])/3,0)</f>
        <v>Q4</v>
      </c>
      <c r="Y4111">
        <f>MONTH(Suoerstore_sales[[#This Row],[Order Date]])</f>
        <v>12</v>
      </c>
    </row>
    <row r="4112" spans="1:25" x14ac:dyDescent="0.2">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t="str" cm="1">
        <f t="array" ref="V4112">_xlfn.IFS(Suoerstore_sales[[#This Row],[Discount]]&lt;=0.05,"0-5%",Suoerstore_sales[[#This Row],[Discount]]&lt;=0.1,"5-10%",Suoerstore_sales[[#This Row],[Discount]]&lt;=0.2,"10-20%",TRUE,"20%+")</f>
        <v>0-5%</v>
      </c>
      <c r="W4112">
        <f>YEAR(Suoerstore_sales[[#This Row],[Order Date]])</f>
        <v>2015</v>
      </c>
      <c r="X4112" t="str">
        <f>"Q"&amp;ROUNDUP(MONTH(Suoerstore_sales[[#This Row],[Order Date]])/3,0)</f>
        <v>Q4</v>
      </c>
      <c r="Y4112">
        <f>MONTH(Suoerstore_sales[[#This Row],[Order Date]])</f>
        <v>12</v>
      </c>
    </row>
    <row r="4113" spans="1:25" x14ac:dyDescent="0.2">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t="str" cm="1">
        <f t="array" ref="V4113">_xlfn.IFS(Suoerstore_sales[[#This Row],[Discount]]&lt;=0.05,"0-5%",Suoerstore_sales[[#This Row],[Discount]]&lt;=0.1,"5-10%",Suoerstore_sales[[#This Row],[Discount]]&lt;=0.2,"10-20%",TRUE,"20%+")</f>
        <v>0-5%</v>
      </c>
      <c r="W4113">
        <f>YEAR(Suoerstore_sales[[#This Row],[Order Date]])</f>
        <v>2015</v>
      </c>
      <c r="X4113" t="str">
        <f>"Q"&amp;ROUNDUP(MONTH(Suoerstore_sales[[#This Row],[Order Date]])/3,0)</f>
        <v>Q4</v>
      </c>
      <c r="Y4113">
        <f>MONTH(Suoerstore_sales[[#This Row],[Order Date]])</f>
        <v>12</v>
      </c>
    </row>
    <row r="4114" spans="1:25" x14ac:dyDescent="0.2">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t="str" cm="1">
        <f t="array" ref="V4114">_xlfn.IFS(Suoerstore_sales[[#This Row],[Discount]]&lt;=0.05,"0-5%",Suoerstore_sales[[#This Row],[Discount]]&lt;=0.1,"5-10%",Suoerstore_sales[[#This Row],[Discount]]&lt;=0.2,"10-20%",TRUE,"20%+")</f>
        <v>0-5%</v>
      </c>
      <c r="W4114">
        <f>YEAR(Suoerstore_sales[[#This Row],[Order Date]])</f>
        <v>2015</v>
      </c>
      <c r="X4114" t="str">
        <f>"Q"&amp;ROUNDUP(MONTH(Suoerstore_sales[[#This Row],[Order Date]])/3,0)</f>
        <v>Q4</v>
      </c>
      <c r="Y4114">
        <f>MONTH(Suoerstore_sales[[#This Row],[Order Date]])</f>
        <v>12</v>
      </c>
    </row>
    <row r="4115" spans="1:25" x14ac:dyDescent="0.2">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t="str" cm="1">
        <f t="array" ref="V4115">_xlfn.IFS(Suoerstore_sales[[#This Row],[Discount]]&lt;=0.05,"0-5%",Suoerstore_sales[[#This Row],[Discount]]&lt;=0.1,"5-10%",Suoerstore_sales[[#This Row],[Discount]]&lt;=0.2,"10-20%",TRUE,"20%+")</f>
        <v>10-20%</v>
      </c>
      <c r="W4115">
        <f>YEAR(Suoerstore_sales[[#This Row],[Order Date]])</f>
        <v>2015</v>
      </c>
      <c r="X4115" t="str">
        <f>"Q"&amp;ROUNDUP(MONTH(Suoerstore_sales[[#This Row],[Order Date]])/3,0)</f>
        <v>Q2</v>
      </c>
      <c r="Y4115">
        <f>MONTH(Suoerstore_sales[[#This Row],[Order Date]])</f>
        <v>5</v>
      </c>
    </row>
    <row r="4116" spans="1:25" x14ac:dyDescent="0.2">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t="str" cm="1">
        <f t="array" ref="V4116">_xlfn.IFS(Suoerstore_sales[[#This Row],[Discount]]&lt;=0.05,"0-5%",Suoerstore_sales[[#This Row],[Discount]]&lt;=0.1,"5-10%",Suoerstore_sales[[#This Row],[Discount]]&lt;=0.2,"10-20%",TRUE,"20%+")</f>
        <v>10-20%</v>
      </c>
      <c r="W4116">
        <f>YEAR(Suoerstore_sales[[#This Row],[Order Date]])</f>
        <v>2015</v>
      </c>
      <c r="X4116" t="str">
        <f>"Q"&amp;ROUNDUP(MONTH(Suoerstore_sales[[#This Row],[Order Date]])/3,0)</f>
        <v>Q2</v>
      </c>
      <c r="Y4116">
        <f>MONTH(Suoerstore_sales[[#This Row],[Order Date]])</f>
        <v>5</v>
      </c>
    </row>
    <row r="4117" spans="1:25" x14ac:dyDescent="0.2">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t="str" cm="1">
        <f t="array" ref="V4117">_xlfn.IFS(Suoerstore_sales[[#This Row],[Discount]]&lt;=0.05,"0-5%",Suoerstore_sales[[#This Row],[Discount]]&lt;=0.1,"5-10%",Suoerstore_sales[[#This Row],[Discount]]&lt;=0.2,"10-20%",TRUE,"20%+")</f>
        <v>10-20%</v>
      </c>
      <c r="W4117">
        <f>YEAR(Suoerstore_sales[[#This Row],[Order Date]])</f>
        <v>2016</v>
      </c>
      <c r="X4117" t="str">
        <f>"Q"&amp;ROUNDUP(MONTH(Suoerstore_sales[[#This Row],[Order Date]])/3,0)</f>
        <v>Q4</v>
      </c>
      <c r="Y4117">
        <f>MONTH(Suoerstore_sales[[#This Row],[Order Date]])</f>
        <v>11</v>
      </c>
    </row>
    <row r="4118" spans="1:25" x14ac:dyDescent="0.2">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t="str" cm="1">
        <f t="array" ref="V4118">_xlfn.IFS(Suoerstore_sales[[#This Row],[Discount]]&lt;=0.05,"0-5%",Suoerstore_sales[[#This Row],[Discount]]&lt;=0.1,"5-10%",Suoerstore_sales[[#This Row],[Discount]]&lt;=0.2,"10-20%",TRUE,"20%+")</f>
        <v>10-20%</v>
      </c>
      <c r="W4118">
        <f>YEAR(Suoerstore_sales[[#This Row],[Order Date]])</f>
        <v>2015</v>
      </c>
      <c r="X4118" t="str">
        <f>"Q"&amp;ROUNDUP(MONTH(Suoerstore_sales[[#This Row],[Order Date]])/3,0)</f>
        <v>Q4</v>
      </c>
      <c r="Y4118">
        <f>MONTH(Suoerstore_sales[[#This Row],[Order Date]])</f>
        <v>11</v>
      </c>
    </row>
    <row r="4119" spans="1:25" x14ac:dyDescent="0.2">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t="str" cm="1">
        <f t="array" ref="V4119">_xlfn.IFS(Suoerstore_sales[[#This Row],[Discount]]&lt;=0.05,"0-5%",Suoerstore_sales[[#This Row],[Discount]]&lt;=0.1,"5-10%",Suoerstore_sales[[#This Row],[Discount]]&lt;=0.2,"10-20%",TRUE,"20%+")</f>
        <v>0-5%</v>
      </c>
      <c r="W4119">
        <f>YEAR(Suoerstore_sales[[#This Row],[Order Date]])</f>
        <v>2015</v>
      </c>
      <c r="X4119" t="str">
        <f>"Q"&amp;ROUNDUP(MONTH(Suoerstore_sales[[#This Row],[Order Date]])/3,0)</f>
        <v>Q4</v>
      </c>
      <c r="Y4119">
        <f>MONTH(Suoerstore_sales[[#This Row],[Order Date]])</f>
        <v>11</v>
      </c>
    </row>
    <row r="4120" spans="1:25" x14ac:dyDescent="0.2">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t="str" cm="1">
        <f t="array" ref="V4120">_xlfn.IFS(Suoerstore_sales[[#This Row],[Discount]]&lt;=0.05,"0-5%",Suoerstore_sales[[#This Row],[Discount]]&lt;=0.1,"5-10%",Suoerstore_sales[[#This Row],[Discount]]&lt;=0.2,"10-20%",TRUE,"20%+")</f>
        <v>0-5%</v>
      </c>
      <c r="W4120">
        <f>YEAR(Suoerstore_sales[[#This Row],[Order Date]])</f>
        <v>2015</v>
      </c>
      <c r="X4120" t="str">
        <f>"Q"&amp;ROUNDUP(MONTH(Suoerstore_sales[[#This Row],[Order Date]])/3,0)</f>
        <v>Q4</v>
      </c>
      <c r="Y4120">
        <f>MONTH(Suoerstore_sales[[#This Row],[Order Date]])</f>
        <v>11</v>
      </c>
    </row>
    <row r="4121" spans="1:25" x14ac:dyDescent="0.2">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t="str" cm="1">
        <f t="array" ref="V4121">_xlfn.IFS(Suoerstore_sales[[#This Row],[Discount]]&lt;=0.05,"0-5%",Suoerstore_sales[[#This Row],[Discount]]&lt;=0.1,"5-10%",Suoerstore_sales[[#This Row],[Discount]]&lt;=0.2,"10-20%",TRUE,"20%+")</f>
        <v>10-20%</v>
      </c>
      <c r="W4121">
        <f>YEAR(Suoerstore_sales[[#This Row],[Order Date]])</f>
        <v>2015</v>
      </c>
      <c r="X4121" t="str">
        <f>"Q"&amp;ROUNDUP(MONTH(Suoerstore_sales[[#This Row],[Order Date]])/3,0)</f>
        <v>Q4</v>
      </c>
      <c r="Y4121">
        <f>MONTH(Suoerstore_sales[[#This Row],[Order Date]])</f>
        <v>11</v>
      </c>
    </row>
    <row r="4122" spans="1:25" x14ac:dyDescent="0.2">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t="str" cm="1">
        <f t="array" ref="V4122">_xlfn.IFS(Suoerstore_sales[[#This Row],[Discount]]&lt;=0.05,"0-5%",Suoerstore_sales[[#This Row],[Discount]]&lt;=0.1,"5-10%",Suoerstore_sales[[#This Row],[Discount]]&lt;=0.2,"10-20%",TRUE,"20%+")</f>
        <v>10-20%</v>
      </c>
      <c r="W4122">
        <f>YEAR(Suoerstore_sales[[#This Row],[Order Date]])</f>
        <v>2017</v>
      </c>
      <c r="X4122" t="str">
        <f>"Q"&amp;ROUNDUP(MONTH(Suoerstore_sales[[#This Row],[Order Date]])/3,0)</f>
        <v>Q3</v>
      </c>
      <c r="Y4122">
        <f>MONTH(Suoerstore_sales[[#This Row],[Order Date]])</f>
        <v>9</v>
      </c>
    </row>
    <row r="4123" spans="1:25" x14ac:dyDescent="0.2">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t="str" cm="1">
        <f t="array" ref="V4123">_xlfn.IFS(Suoerstore_sales[[#This Row],[Discount]]&lt;=0.05,"0-5%",Suoerstore_sales[[#This Row],[Discount]]&lt;=0.1,"5-10%",Suoerstore_sales[[#This Row],[Discount]]&lt;=0.2,"10-20%",TRUE,"20%+")</f>
        <v>0-5%</v>
      </c>
      <c r="W4123">
        <f>YEAR(Suoerstore_sales[[#This Row],[Order Date]])</f>
        <v>2017</v>
      </c>
      <c r="X4123" t="str">
        <f>"Q"&amp;ROUNDUP(MONTH(Suoerstore_sales[[#This Row],[Order Date]])/3,0)</f>
        <v>Q2</v>
      </c>
      <c r="Y4123">
        <f>MONTH(Suoerstore_sales[[#This Row],[Order Date]])</f>
        <v>5</v>
      </c>
    </row>
    <row r="4124" spans="1:25" x14ac:dyDescent="0.2">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t="str" cm="1">
        <f t="array" ref="V4124">_xlfn.IFS(Suoerstore_sales[[#This Row],[Discount]]&lt;=0.05,"0-5%",Suoerstore_sales[[#This Row],[Discount]]&lt;=0.1,"5-10%",Suoerstore_sales[[#This Row],[Discount]]&lt;=0.2,"10-20%",TRUE,"20%+")</f>
        <v>0-5%</v>
      </c>
      <c r="W4124">
        <f>YEAR(Suoerstore_sales[[#This Row],[Order Date]])</f>
        <v>2017</v>
      </c>
      <c r="X4124" t="str">
        <f>"Q"&amp;ROUNDUP(MONTH(Suoerstore_sales[[#This Row],[Order Date]])/3,0)</f>
        <v>Q2</v>
      </c>
      <c r="Y4124">
        <f>MONTH(Suoerstore_sales[[#This Row],[Order Date]])</f>
        <v>5</v>
      </c>
    </row>
    <row r="4125" spans="1:25" x14ac:dyDescent="0.2">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t="str" cm="1">
        <f t="array" ref="V4125">_xlfn.IFS(Suoerstore_sales[[#This Row],[Discount]]&lt;=0.05,"0-5%",Suoerstore_sales[[#This Row],[Discount]]&lt;=0.1,"5-10%",Suoerstore_sales[[#This Row],[Discount]]&lt;=0.2,"10-20%",TRUE,"20%+")</f>
        <v>10-20%</v>
      </c>
      <c r="W4125">
        <f>YEAR(Suoerstore_sales[[#This Row],[Order Date]])</f>
        <v>2017</v>
      </c>
      <c r="X4125" t="str">
        <f>"Q"&amp;ROUNDUP(MONTH(Suoerstore_sales[[#This Row],[Order Date]])/3,0)</f>
        <v>Q2</v>
      </c>
      <c r="Y4125">
        <f>MONTH(Suoerstore_sales[[#This Row],[Order Date]])</f>
        <v>5</v>
      </c>
    </row>
    <row r="4126" spans="1:25" x14ac:dyDescent="0.2">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t="str" cm="1">
        <f t="array" ref="V4126">_xlfn.IFS(Suoerstore_sales[[#This Row],[Discount]]&lt;=0.05,"0-5%",Suoerstore_sales[[#This Row],[Discount]]&lt;=0.1,"5-10%",Suoerstore_sales[[#This Row],[Discount]]&lt;=0.2,"10-20%",TRUE,"20%+")</f>
        <v>0-5%</v>
      </c>
      <c r="W4126">
        <f>YEAR(Suoerstore_sales[[#This Row],[Order Date]])</f>
        <v>2014</v>
      </c>
      <c r="X4126" t="str">
        <f>"Q"&amp;ROUNDUP(MONTH(Suoerstore_sales[[#This Row],[Order Date]])/3,0)</f>
        <v>Q2</v>
      </c>
      <c r="Y4126">
        <f>MONTH(Suoerstore_sales[[#This Row],[Order Date]])</f>
        <v>5</v>
      </c>
    </row>
    <row r="4127" spans="1:25" x14ac:dyDescent="0.2">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t="str" cm="1">
        <f t="array" ref="V4127">_xlfn.IFS(Suoerstore_sales[[#This Row],[Discount]]&lt;=0.05,"0-5%",Suoerstore_sales[[#This Row],[Discount]]&lt;=0.1,"5-10%",Suoerstore_sales[[#This Row],[Discount]]&lt;=0.2,"10-20%",TRUE,"20%+")</f>
        <v>10-20%</v>
      </c>
      <c r="W4127">
        <f>YEAR(Suoerstore_sales[[#This Row],[Order Date]])</f>
        <v>2017</v>
      </c>
      <c r="X4127" t="str">
        <f>"Q"&amp;ROUNDUP(MONTH(Suoerstore_sales[[#This Row],[Order Date]])/3,0)</f>
        <v>Q3</v>
      </c>
      <c r="Y4127">
        <f>MONTH(Suoerstore_sales[[#This Row],[Order Date]])</f>
        <v>7</v>
      </c>
    </row>
    <row r="4128" spans="1:25" x14ac:dyDescent="0.2">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t="str" cm="1">
        <f t="array" ref="V4128">_xlfn.IFS(Suoerstore_sales[[#This Row],[Discount]]&lt;=0.05,"0-5%",Suoerstore_sales[[#This Row],[Discount]]&lt;=0.1,"5-10%",Suoerstore_sales[[#This Row],[Discount]]&lt;=0.2,"10-20%",TRUE,"20%+")</f>
        <v>0-5%</v>
      </c>
      <c r="W4128">
        <f>YEAR(Suoerstore_sales[[#This Row],[Order Date]])</f>
        <v>2017</v>
      </c>
      <c r="X4128" t="str">
        <f>"Q"&amp;ROUNDUP(MONTH(Suoerstore_sales[[#This Row],[Order Date]])/3,0)</f>
        <v>Q2</v>
      </c>
      <c r="Y4128">
        <f>MONTH(Suoerstore_sales[[#This Row],[Order Date]])</f>
        <v>5</v>
      </c>
    </row>
    <row r="4129" spans="1:25" x14ac:dyDescent="0.2">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t="str" cm="1">
        <f t="array" ref="V4129">_xlfn.IFS(Suoerstore_sales[[#This Row],[Discount]]&lt;=0.05,"0-5%",Suoerstore_sales[[#This Row],[Discount]]&lt;=0.1,"5-10%",Suoerstore_sales[[#This Row],[Discount]]&lt;=0.2,"10-20%",TRUE,"20%+")</f>
        <v>10-20%</v>
      </c>
      <c r="W4129">
        <f>YEAR(Suoerstore_sales[[#This Row],[Order Date]])</f>
        <v>2014</v>
      </c>
      <c r="X4129" t="str">
        <f>"Q"&amp;ROUNDUP(MONTH(Suoerstore_sales[[#This Row],[Order Date]])/3,0)</f>
        <v>Q3</v>
      </c>
      <c r="Y4129">
        <f>MONTH(Suoerstore_sales[[#This Row],[Order Date]])</f>
        <v>9</v>
      </c>
    </row>
    <row r="4130" spans="1:25" x14ac:dyDescent="0.2">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t="str" cm="1">
        <f t="array" ref="V4130">_xlfn.IFS(Suoerstore_sales[[#This Row],[Discount]]&lt;=0.05,"0-5%",Suoerstore_sales[[#This Row],[Discount]]&lt;=0.1,"5-10%",Suoerstore_sales[[#This Row],[Discount]]&lt;=0.2,"10-20%",TRUE,"20%+")</f>
        <v>20%+</v>
      </c>
      <c r="W4130">
        <f>YEAR(Suoerstore_sales[[#This Row],[Order Date]])</f>
        <v>2014</v>
      </c>
      <c r="X4130" t="str">
        <f>"Q"&amp;ROUNDUP(MONTH(Suoerstore_sales[[#This Row],[Order Date]])/3,0)</f>
        <v>Q3</v>
      </c>
      <c r="Y4130">
        <f>MONTH(Suoerstore_sales[[#This Row],[Order Date]])</f>
        <v>9</v>
      </c>
    </row>
    <row r="4131" spans="1:25" x14ac:dyDescent="0.2">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t="str" cm="1">
        <f t="array" ref="V4131">_xlfn.IFS(Suoerstore_sales[[#This Row],[Discount]]&lt;=0.05,"0-5%",Suoerstore_sales[[#This Row],[Discount]]&lt;=0.1,"5-10%",Suoerstore_sales[[#This Row],[Discount]]&lt;=0.2,"10-20%",TRUE,"20%+")</f>
        <v>0-5%</v>
      </c>
      <c r="W4131">
        <f>YEAR(Suoerstore_sales[[#This Row],[Order Date]])</f>
        <v>2015</v>
      </c>
      <c r="X4131" t="str">
        <f>"Q"&amp;ROUNDUP(MONTH(Suoerstore_sales[[#This Row],[Order Date]])/3,0)</f>
        <v>Q1</v>
      </c>
      <c r="Y4131">
        <f>MONTH(Suoerstore_sales[[#This Row],[Order Date]])</f>
        <v>3</v>
      </c>
    </row>
    <row r="4132" spans="1:25" x14ac:dyDescent="0.2">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t="str" cm="1">
        <f t="array" ref="V4132">_xlfn.IFS(Suoerstore_sales[[#This Row],[Discount]]&lt;=0.05,"0-5%",Suoerstore_sales[[#This Row],[Discount]]&lt;=0.1,"5-10%",Suoerstore_sales[[#This Row],[Discount]]&lt;=0.2,"10-20%",TRUE,"20%+")</f>
        <v>20%+</v>
      </c>
      <c r="W4132">
        <f>YEAR(Suoerstore_sales[[#This Row],[Order Date]])</f>
        <v>2014</v>
      </c>
      <c r="X4132" t="str">
        <f>"Q"&amp;ROUNDUP(MONTH(Suoerstore_sales[[#This Row],[Order Date]])/3,0)</f>
        <v>Q4</v>
      </c>
      <c r="Y4132">
        <f>MONTH(Suoerstore_sales[[#This Row],[Order Date]])</f>
        <v>11</v>
      </c>
    </row>
    <row r="4133" spans="1:25" x14ac:dyDescent="0.2">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t="str" cm="1">
        <f t="array" ref="V4133">_xlfn.IFS(Suoerstore_sales[[#This Row],[Discount]]&lt;=0.05,"0-5%",Suoerstore_sales[[#This Row],[Discount]]&lt;=0.1,"5-10%",Suoerstore_sales[[#This Row],[Discount]]&lt;=0.2,"10-20%",TRUE,"20%+")</f>
        <v>10-20%</v>
      </c>
      <c r="W4133">
        <f>YEAR(Suoerstore_sales[[#This Row],[Order Date]])</f>
        <v>2015</v>
      </c>
      <c r="X4133" t="str">
        <f>"Q"&amp;ROUNDUP(MONTH(Suoerstore_sales[[#This Row],[Order Date]])/3,0)</f>
        <v>Q3</v>
      </c>
      <c r="Y4133">
        <f>MONTH(Suoerstore_sales[[#This Row],[Order Date]])</f>
        <v>7</v>
      </c>
    </row>
    <row r="4134" spans="1:25" x14ac:dyDescent="0.2">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t="str" cm="1">
        <f t="array" ref="V4134">_xlfn.IFS(Suoerstore_sales[[#This Row],[Discount]]&lt;=0.05,"0-5%",Suoerstore_sales[[#This Row],[Discount]]&lt;=0.1,"5-10%",Suoerstore_sales[[#This Row],[Discount]]&lt;=0.2,"10-20%",TRUE,"20%+")</f>
        <v>10-20%</v>
      </c>
      <c r="W4134">
        <f>YEAR(Suoerstore_sales[[#This Row],[Order Date]])</f>
        <v>2015</v>
      </c>
      <c r="X4134" t="str">
        <f>"Q"&amp;ROUNDUP(MONTH(Suoerstore_sales[[#This Row],[Order Date]])/3,0)</f>
        <v>Q3</v>
      </c>
      <c r="Y4134">
        <f>MONTH(Suoerstore_sales[[#This Row],[Order Date]])</f>
        <v>7</v>
      </c>
    </row>
    <row r="4135" spans="1:25" x14ac:dyDescent="0.2">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t="str" cm="1">
        <f t="array" ref="V4135">_xlfn.IFS(Suoerstore_sales[[#This Row],[Discount]]&lt;=0.05,"0-5%",Suoerstore_sales[[#This Row],[Discount]]&lt;=0.1,"5-10%",Suoerstore_sales[[#This Row],[Discount]]&lt;=0.2,"10-20%",TRUE,"20%+")</f>
        <v>0-5%</v>
      </c>
      <c r="W4135">
        <f>YEAR(Suoerstore_sales[[#This Row],[Order Date]])</f>
        <v>2014</v>
      </c>
      <c r="X4135" t="str">
        <f>"Q"&amp;ROUNDUP(MONTH(Suoerstore_sales[[#This Row],[Order Date]])/3,0)</f>
        <v>Q3</v>
      </c>
      <c r="Y4135">
        <f>MONTH(Suoerstore_sales[[#This Row],[Order Date]])</f>
        <v>9</v>
      </c>
    </row>
    <row r="4136" spans="1:25" x14ac:dyDescent="0.2">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t="str" cm="1">
        <f t="array" ref="V4136">_xlfn.IFS(Suoerstore_sales[[#This Row],[Discount]]&lt;=0.05,"0-5%",Suoerstore_sales[[#This Row],[Discount]]&lt;=0.1,"5-10%",Suoerstore_sales[[#This Row],[Discount]]&lt;=0.2,"10-20%",TRUE,"20%+")</f>
        <v>0-5%</v>
      </c>
      <c r="W4136">
        <f>YEAR(Suoerstore_sales[[#This Row],[Order Date]])</f>
        <v>2014</v>
      </c>
      <c r="X4136" t="str">
        <f>"Q"&amp;ROUNDUP(MONTH(Suoerstore_sales[[#This Row],[Order Date]])/3,0)</f>
        <v>Q3</v>
      </c>
      <c r="Y4136">
        <f>MONTH(Suoerstore_sales[[#This Row],[Order Date]])</f>
        <v>9</v>
      </c>
    </row>
    <row r="4137" spans="1:25" x14ac:dyDescent="0.2">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t="str" cm="1">
        <f t="array" ref="V4137">_xlfn.IFS(Suoerstore_sales[[#This Row],[Discount]]&lt;=0.05,"0-5%",Suoerstore_sales[[#This Row],[Discount]]&lt;=0.1,"5-10%",Suoerstore_sales[[#This Row],[Discount]]&lt;=0.2,"10-20%",TRUE,"20%+")</f>
        <v>10-20%</v>
      </c>
      <c r="W4137">
        <f>YEAR(Suoerstore_sales[[#This Row],[Order Date]])</f>
        <v>2017</v>
      </c>
      <c r="X4137" t="str">
        <f>"Q"&amp;ROUNDUP(MONTH(Suoerstore_sales[[#This Row],[Order Date]])/3,0)</f>
        <v>Q4</v>
      </c>
      <c r="Y4137">
        <f>MONTH(Suoerstore_sales[[#This Row],[Order Date]])</f>
        <v>10</v>
      </c>
    </row>
    <row r="4138" spans="1:25" x14ac:dyDescent="0.2">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t="str" cm="1">
        <f t="array" ref="V4138">_xlfn.IFS(Suoerstore_sales[[#This Row],[Discount]]&lt;=0.05,"0-5%",Suoerstore_sales[[#This Row],[Discount]]&lt;=0.1,"5-10%",Suoerstore_sales[[#This Row],[Discount]]&lt;=0.2,"10-20%",TRUE,"20%+")</f>
        <v>0-5%</v>
      </c>
      <c r="W4138">
        <f>YEAR(Suoerstore_sales[[#This Row],[Order Date]])</f>
        <v>2017</v>
      </c>
      <c r="X4138" t="str">
        <f>"Q"&amp;ROUNDUP(MONTH(Suoerstore_sales[[#This Row],[Order Date]])/3,0)</f>
        <v>Q4</v>
      </c>
      <c r="Y4138">
        <f>MONTH(Suoerstore_sales[[#This Row],[Order Date]])</f>
        <v>10</v>
      </c>
    </row>
    <row r="4139" spans="1:25" x14ac:dyDescent="0.2">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t="str" cm="1">
        <f t="array" ref="V4139">_xlfn.IFS(Suoerstore_sales[[#This Row],[Discount]]&lt;=0.05,"0-5%",Suoerstore_sales[[#This Row],[Discount]]&lt;=0.1,"5-10%",Suoerstore_sales[[#This Row],[Discount]]&lt;=0.2,"10-20%",TRUE,"20%+")</f>
        <v>0-5%</v>
      </c>
      <c r="W4139">
        <f>YEAR(Suoerstore_sales[[#This Row],[Order Date]])</f>
        <v>2017</v>
      </c>
      <c r="X4139" t="str">
        <f>"Q"&amp;ROUNDUP(MONTH(Suoerstore_sales[[#This Row],[Order Date]])/3,0)</f>
        <v>Q4</v>
      </c>
      <c r="Y4139">
        <f>MONTH(Suoerstore_sales[[#This Row],[Order Date]])</f>
        <v>11</v>
      </c>
    </row>
    <row r="4140" spans="1:25" x14ac:dyDescent="0.2">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t="str" cm="1">
        <f t="array" ref="V4140">_xlfn.IFS(Suoerstore_sales[[#This Row],[Discount]]&lt;=0.05,"0-5%",Suoerstore_sales[[#This Row],[Discount]]&lt;=0.1,"5-10%",Suoerstore_sales[[#This Row],[Discount]]&lt;=0.2,"10-20%",TRUE,"20%+")</f>
        <v>20%+</v>
      </c>
      <c r="W4140">
        <f>YEAR(Suoerstore_sales[[#This Row],[Order Date]])</f>
        <v>2016</v>
      </c>
      <c r="X4140" t="str">
        <f>"Q"&amp;ROUNDUP(MONTH(Suoerstore_sales[[#This Row],[Order Date]])/3,0)</f>
        <v>Q4</v>
      </c>
      <c r="Y4140">
        <f>MONTH(Suoerstore_sales[[#This Row],[Order Date]])</f>
        <v>12</v>
      </c>
    </row>
    <row r="4141" spans="1:25" x14ac:dyDescent="0.2">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t="str" cm="1">
        <f t="array" ref="V4141">_xlfn.IFS(Suoerstore_sales[[#This Row],[Discount]]&lt;=0.05,"0-5%",Suoerstore_sales[[#This Row],[Discount]]&lt;=0.1,"5-10%",Suoerstore_sales[[#This Row],[Discount]]&lt;=0.2,"10-20%",TRUE,"20%+")</f>
        <v>10-20%</v>
      </c>
      <c r="W4141">
        <f>YEAR(Suoerstore_sales[[#This Row],[Order Date]])</f>
        <v>2017</v>
      </c>
      <c r="X4141" t="str">
        <f>"Q"&amp;ROUNDUP(MONTH(Suoerstore_sales[[#This Row],[Order Date]])/3,0)</f>
        <v>Q4</v>
      </c>
      <c r="Y4141">
        <f>MONTH(Suoerstore_sales[[#This Row],[Order Date]])</f>
        <v>12</v>
      </c>
    </row>
    <row r="4142" spans="1:25" x14ac:dyDescent="0.2">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t="str" cm="1">
        <f t="array" ref="V4142">_xlfn.IFS(Suoerstore_sales[[#This Row],[Discount]]&lt;=0.05,"0-5%",Suoerstore_sales[[#This Row],[Discount]]&lt;=0.1,"5-10%",Suoerstore_sales[[#This Row],[Discount]]&lt;=0.2,"10-20%",TRUE,"20%+")</f>
        <v>10-20%</v>
      </c>
      <c r="W4142">
        <f>YEAR(Suoerstore_sales[[#This Row],[Order Date]])</f>
        <v>2017</v>
      </c>
      <c r="X4142" t="str">
        <f>"Q"&amp;ROUNDUP(MONTH(Suoerstore_sales[[#This Row],[Order Date]])/3,0)</f>
        <v>Q4</v>
      </c>
      <c r="Y4142">
        <f>MONTH(Suoerstore_sales[[#This Row],[Order Date]])</f>
        <v>12</v>
      </c>
    </row>
    <row r="4143" spans="1:25" x14ac:dyDescent="0.2">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t="str" cm="1">
        <f t="array" ref="V4143">_xlfn.IFS(Suoerstore_sales[[#This Row],[Discount]]&lt;=0.05,"0-5%",Suoerstore_sales[[#This Row],[Discount]]&lt;=0.1,"5-10%",Suoerstore_sales[[#This Row],[Discount]]&lt;=0.2,"10-20%",TRUE,"20%+")</f>
        <v>0-5%</v>
      </c>
      <c r="W4143">
        <f>YEAR(Suoerstore_sales[[#This Row],[Order Date]])</f>
        <v>2016</v>
      </c>
      <c r="X4143" t="str">
        <f>"Q"&amp;ROUNDUP(MONTH(Suoerstore_sales[[#This Row],[Order Date]])/3,0)</f>
        <v>Q2</v>
      </c>
      <c r="Y4143">
        <f>MONTH(Suoerstore_sales[[#This Row],[Order Date]])</f>
        <v>6</v>
      </c>
    </row>
    <row r="4144" spans="1:25" x14ac:dyDescent="0.2">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t="str" cm="1">
        <f t="array" ref="V4144">_xlfn.IFS(Suoerstore_sales[[#This Row],[Discount]]&lt;=0.05,"0-5%",Suoerstore_sales[[#This Row],[Discount]]&lt;=0.1,"5-10%",Suoerstore_sales[[#This Row],[Discount]]&lt;=0.2,"10-20%",TRUE,"20%+")</f>
        <v>0-5%</v>
      </c>
      <c r="W4144">
        <f>YEAR(Suoerstore_sales[[#This Row],[Order Date]])</f>
        <v>2014</v>
      </c>
      <c r="X4144" t="str">
        <f>"Q"&amp;ROUNDUP(MONTH(Suoerstore_sales[[#This Row],[Order Date]])/3,0)</f>
        <v>Q2</v>
      </c>
      <c r="Y4144">
        <f>MONTH(Suoerstore_sales[[#This Row],[Order Date]])</f>
        <v>5</v>
      </c>
    </row>
    <row r="4145" spans="1:25" x14ac:dyDescent="0.2">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t="str" cm="1">
        <f t="array" ref="V4145">_xlfn.IFS(Suoerstore_sales[[#This Row],[Discount]]&lt;=0.05,"0-5%",Suoerstore_sales[[#This Row],[Discount]]&lt;=0.1,"5-10%",Suoerstore_sales[[#This Row],[Discount]]&lt;=0.2,"10-20%",TRUE,"20%+")</f>
        <v>0-5%</v>
      </c>
      <c r="W4145">
        <f>YEAR(Suoerstore_sales[[#This Row],[Order Date]])</f>
        <v>2017</v>
      </c>
      <c r="X4145" t="str">
        <f>"Q"&amp;ROUNDUP(MONTH(Suoerstore_sales[[#This Row],[Order Date]])/3,0)</f>
        <v>Q1</v>
      </c>
      <c r="Y4145">
        <f>MONTH(Suoerstore_sales[[#This Row],[Order Date]])</f>
        <v>1</v>
      </c>
    </row>
    <row r="4146" spans="1:25" x14ac:dyDescent="0.2">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t="str" cm="1">
        <f t="array" ref="V4146">_xlfn.IFS(Suoerstore_sales[[#This Row],[Discount]]&lt;=0.05,"0-5%",Suoerstore_sales[[#This Row],[Discount]]&lt;=0.1,"5-10%",Suoerstore_sales[[#This Row],[Discount]]&lt;=0.2,"10-20%",TRUE,"20%+")</f>
        <v>0-5%</v>
      </c>
      <c r="W4146">
        <f>YEAR(Suoerstore_sales[[#This Row],[Order Date]])</f>
        <v>2017</v>
      </c>
      <c r="X4146" t="str">
        <f>"Q"&amp;ROUNDUP(MONTH(Suoerstore_sales[[#This Row],[Order Date]])/3,0)</f>
        <v>Q1</v>
      </c>
      <c r="Y4146">
        <f>MONTH(Suoerstore_sales[[#This Row],[Order Date]])</f>
        <v>1</v>
      </c>
    </row>
    <row r="4147" spans="1:25" x14ac:dyDescent="0.2">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t="str" cm="1">
        <f t="array" ref="V4147">_xlfn.IFS(Suoerstore_sales[[#This Row],[Discount]]&lt;=0.05,"0-5%",Suoerstore_sales[[#This Row],[Discount]]&lt;=0.1,"5-10%",Suoerstore_sales[[#This Row],[Discount]]&lt;=0.2,"10-20%",TRUE,"20%+")</f>
        <v>10-20%</v>
      </c>
      <c r="W4147">
        <f>YEAR(Suoerstore_sales[[#This Row],[Order Date]])</f>
        <v>2017</v>
      </c>
      <c r="X4147" t="str">
        <f>"Q"&amp;ROUNDUP(MONTH(Suoerstore_sales[[#This Row],[Order Date]])/3,0)</f>
        <v>Q1</v>
      </c>
      <c r="Y4147">
        <f>MONTH(Suoerstore_sales[[#This Row],[Order Date]])</f>
        <v>1</v>
      </c>
    </row>
    <row r="4148" spans="1:25" x14ac:dyDescent="0.2">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t="str" cm="1">
        <f t="array" ref="V4148">_xlfn.IFS(Suoerstore_sales[[#This Row],[Discount]]&lt;=0.05,"0-5%",Suoerstore_sales[[#This Row],[Discount]]&lt;=0.1,"5-10%",Suoerstore_sales[[#This Row],[Discount]]&lt;=0.2,"10-20%",TRUE,"20%+")</f>
        <v>0-5%</v>
      </c>
      <c r="W4148">
        <f>YEAR(Suoerstore_sales[[#This Row],[Order Date]])</f>
        <v>2015</v>
      </c>
      <c r="X4148" t="str">
        <f>"Q"&amp;ROUNDUP(MONTH(Suoerstore_sales[[#This Row],[Order Date]])/3,0)</f>
        <v>Q4</v>
      </c>
      <c r="Y4148">
        <f>MONTH(Suoerstore_sales[[#This Row],[Order Date]])</f>
        <v>11</v>
      </c>
    </row>
    <row r="4149" spans="1:25" x14ac:dyDescent="0.2">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t="str" cm="1">
        <f t="array" ref="V4149">_xlfn.IFS(Suoerstore_sales[[#This Row],[Discount]]&lt;=0.05,"0-5%",Suoerstore_sales[[#This Row],[Discount]]&lt;=0.1,"5-10%",Suoerstore_sales[[#This Row],[Discount]]&lt;=0.2,"10-20%",TRUE,"20%+")</f>
        <v>20%+</v>
      </c>
      <c r="W4149">
        <f>YEAR(Suoerstore_sales[[#This Row],[Order Date]])</f>
        <v>2017</v>
      </c>
      <c r="X4149" t="str">
        <f>"Q"&amp;ROUNDUP(MONTH(Suoerstore_sales[[#This Row],[Order Date]])/3,0)</f>
        <v>Q4</v>
      </c>
      <c r="Y4149">
        <f>MONTH(Suoerstore_sales[[#This Row],[Order Date]])</f>
        <v>10</v>
      </c>
    </row>
    <row r="4150" spans="1:25" x14ac:dyDescent="0.2">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t="str" cm="1">
        <f t="array" ref="V4150">_xlfn.IFS(Suoerstore_sales[[#This Row],[Discount]]&lt;=0.05,"0-5%",Suoerstore_sales[[#This Row],[Discount]]&lt;=0.1,"5-10%",Suoerstore_sales[[#This Row],[Discount]]&lt;=0.2,"10-20%",TRUE,"20%+")</f>
        <v>10-20%</v>
      </c>
      <c r="W4150">
        <f>YEAR(Suoerstore_sales[[#This Row],[Order Date]])</f>
        <v>2017</v>
      </c>
      <c r="X4150" t="str">
        <f>"Q"&amp;ROUNDUP(MONTH(Suoerstore_sales[[#This Row],[Order Date]])/3,0)</f>
        <v>Q4</v>
      </c>
      <c r="Y4150">
        <f>MONTH(Suoerstore_sales[[#This Row],[Order Date]])</f>
        <v>10</v>
      </c>
    </row>
    <row r="4151" spans="1:25" x14ac:dyDescent="0.2">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t="str" cm="1">
        <f t="array" ref="V4151">_xlfn.IFS(Suoerstore_sales[[#This Row],[Discount]]&lt;=0.05,"0-5%",Suoerstore_sales[[#This Row],[Discount]]&lt;=0.1,"5-10%",Suoerstore_sales[[#This Row],[Discount]]&lt;=0.2,"10-20%",TRUE,"20%+")</f>
        <v>10-20%</v>
      </c>
      <c r="W4151">
        <f>YEAR(Suoerstore_sales[[#This Row],[Order Date]])</f>
        <v>2017</v>
      </c>
      <c r="X4151" t="str">
        <f>"Q"&amp;ROUNDUP(MONTH(Suoerstore_sales[[#This Row],[Order Date]])/3,0)</f>
        <v>Q4</v>
      </c>
      <c r="Y4151">
        <f>MONTH(Suoerstore_sales[[#This Row],[Order Date]])</f>
        <v>10</v>
      </c>
    </row>
    <row r="4152" spans="1:25" x14ac:dyDescent="0.2">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t="str" cm="1">
        <f t="array" ref="V4152">_xlfn.IFS(Suoerstore_sales[[#This Row],[Discount]]&lt;=0.05,"0-5%",Suoerstore_sales[[#This Row],[Discount]]&lt;=0.1,"5-10%",Suoerstore_sales[[#This Row],[Discount]]&lt;=0.2,"10-20%",TRUE,"20%+")</f>
        <v>10-20%</v>
      </c>
      <c r="W4152">
        <f>YEAR(Suoerstore_sales[[#This Row],[Order Date]])</f>
        <v>2017</v>
      </c>
      <c r="X4152" t="str">
        <f>"Q"&amp;ROUNDUP(MONTH(Suoerstore_sales[[#This Row],[Order Date]])/3,0)</f>
        <v>Q4</v>
      </c>
      <c r="Y4152">
        <f>MONTH(Suoerstore_sales[[#This Row],[Order Date]])</f>
        <v>10</v>
      </c>
    </row>
    <row r="4153" spans="1:25" x14ac:dyDescent="0.2">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t="str" cm="1">
        <f t="array" ref="V4153">_xlfn.IFS(Suoerstore_sales[[#This Row],[Discount]]&lt;=0.05,"0-5%",Suoerstore_sales[[#This Row],[Discount]]&lt;=0.1,"5-10%",Suoerstore_sales[[#This Row],[Discount]]&lt;=0.2,"10-20%",TRUE,"20%+")</f>
        <v>10-20%</v>
      </c>
      <c r="W4153">
        <f>YEAR(Suoerstore_sales[[#This Row],[Order Date]])</f>
        <v>2017</v>
      </c>
      <c r="X4153" t="str">
        <f>"Q"&amp;ROUNDUP(MONTH(Suoerstore_sales[[#This Row],[Order Date]])/3,0)</f>
        <v>Q3</v>
      </c>
      <c r="Y4153">
        <f>MONTH(Suoerstore_sales[[#This Row],[Order Date]])</f>
        <v>9</v>
      </c>
    </row>
    <row r="4154" spans="1:25" x14ac:dyDescent="0.2">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t="str" cm="1">
        <f t="array" ref="V4154">_xlfn.IFS(Suoerstore_sales[[#This Row],[Discount]]&lt;=0.05,"0-5%",Suoerstore_sales[[#This Row],[Discount]]&lt;=0.1,"5-10%",Suoerstore_sales[[#This Row],[Discount]]&lt;=0.2,"10-20%",TRUE,"20%+")</f>
        <v>10-20%</v>
      </c>
      <c r="W4154">
        <f>YEAR(Suoerstore_sales[[#This Row],[Order Date]])</f>
        <v>2017</v>
      </c>
      <c r="X4154" t="str">
        <f>"Q"&amp;ROUNDUP(MONTH(Suoerstore_sales[[#This Row],[Order Date]])/3,0)</f>
        <v>Q3</v>
      </c>
      <c r="Y4154">
        <f>MONTH(Suoerstore_sales[[#This Row],[Order Date]])</f>
        <v>9</v>
      </c>
    </row>
    <row r="4155" spans="1:25" x14ac:dyDescent="0.2">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t="str" cm="1">
        <f t="array" ref="V4155">_xlfn.IFS(Suoerstore_sales[[#This Row],[Discount]]&lt;=0.05,"0-5%",Suoerstore_sales[[#This Row],[Discount]]&lt;=0.1,"5-10%",Suoerstore_sales[[#This Row],[Discount]]&lt;=0.2,"10-20%",TRUE,"20%+")</f>
        <v>10-20%</v>
      </c>
      <c r="W4155">
        <f>YEAR(Suoerstore_sales[[#This Row],[Order Date]])</f>
        <v>2017</v>
      </c>
      <c r="X4155" t="str">
        <f>"Q"&amp;ROUNDUP(MONTH(Suoerstore_sales[[#This Row],[Order Date]])/3,0)</f>
        <v>Q3</v>
      </c>
      <c r="Y4155">
        <f>MONTH(Suoerstore_sales[[#This Row],[Order Date]])</f>
        <v>9</v>
      </c>
    </row>
    <row r="4156" spans="1:25" x14ac:dyDescent="0.2">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t="str" cm="1">
        <f t="array" ref="V4156">_xlfn.IFS(Suoerstore_sales[[#This Row],[Discount]]&lt;=0.05,"0-5%",Suoerstore_sales[[#This Row],[Discount]]&lt;=0.1,"5-10%",Suoerstore_sales[[#This Row],[Discount]]&lt;=0.2,"10-20%",TRUE,"20%+")</f>
        <v>20%+</v>
      </c>
      <c r="W4156">
        <f>YEAR(Suoerstore_sales[[#This Row],[Order Date]])</f>
        <v>2016</v>
      </c>
      <c r="X4156" t="str">
        <f>"Q"&amp;ROUNDUP(MONTH(Suoerstore_sales[[#This Row],[Order Date]])/3,0)</f>
        <v>Q4</v>
      </c>
      <c r="Y4156">
        <f>MONTH(Suoerstore_sales[[#This Row],[Order Date]])</f>
        <v>12</v>
      </c>
    </row>
    <row r="4157" spans="1:25" x14ac:dyDescent="0.2">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t="str" cm="1">
        <f t="array" ref="V4157">_xlfn.IFS(Suoerstore_sales[[#This Row],[Discount]]&lt;=0.05,"0-5%",Suoerstore_sales[[#This Row],[Discount]]&lt;=0.1,"5-10%",Suoerstore_sales[[#This Row],[Discount]]&lt;=0.2,"10-20%",TRUE,"20%+")</f>
        <v>20%+</v>
      </c>
      <c r="W4157">
        <f>YEAR(Suoerstore_sales[[#This Row],[Order Date]])</f>
        <v>2016</v>
      </c>
      <c r="X4157" t="str">
        <f>"Q"&amp;ROUNDUP(MONTH(Suoerstore_sales[[#This Row],[Order Date]])/3,0)</f>
        <v>Q4</v>
      </c>
      <c r="Y4157">
        <f>MONTH(Suoerstore_sales[[#This Row],[Order Date]])</f>
        <v>12</v>
      </c>
    </row>
    <row r="4158" spans="1:25" x14ac:dyDescent="0.2">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t="str" cm="1">
        <f t="array" ref="V4158">_xlfn.IFS(Suoerstore_sales[[#This Row],[Discount]]&lt;=0.05,"0-5%",Suoerstore_sales[[#This Row],[Discount]]&lt;=0.1,"5-10%",Suoerstore_sales[[#This Row],[Discount]]&lt;=0.2,"10-20%",TRUE,"20%+")</f>
        <v>10-20%</v>
      </c>
      <c r="W4158">
        <f>YEAR(Suoerstore_sales[[#This Row],[Order Date]])</f>
        <v>2015</v>
      </c>
      <c r="X4158" t="str">
        <f>"Q"&amp;ROUNDUP(MONTH(Suoerstore_sales[[#This Row],[Order Date]])/3,0)</f>
        <v>Q4</v>
      </c>
      <c r="Y4158">
        <f>MONTH(Suoerstore_sales[[#This Row],[Order Date]])</f>
        <v>12</v>
      </c>
    </row>
    <row r="4159" spans="1:25" x14ac:dyDescent="0.2">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t="str" cm="1">
        <f t="array" ref="V4159">_xlfn.IFS(Suoerstore_sales[[#This Row],[Discount]]&lt;=0.05,"0-5%",Suoerstore_sales[[#This Row],[Discount]]&lt;=0.1,"5-10%",Suoerstore_sales[[#This Row],[Discount]]&lt;=0.2,"10-20%",TRUE,"20%+")</f>
        <v>20%+</v>
      </c>
      <c r="W4159">
        <f>YEAR(Suoerstore_sales[[#This Row],[Order Date]])</f>
        <v>2015</v>
      </c>
      <c r="X4159" t="str">
        <f>"Q"&amp;ROUNDUP(MONTH(Suoerstore_sales[[#This Row],[Order Date]])/3,0)</f>
        <v>Q4</v>
      </c>
      <c r="Y4159">
        <f>MONTH(Suoerstore_sales[[#This Row],[Order Date]])</f>
        <v>12</v>
      </c>
    </row>
    <row r="4160" spans="1:25" x14ac:dyDescent="0.2">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t="str" cm="1">
        <f t="array" ref="V4160">_xlfn.IFS(Suoerstore_sales[[#This Row],[Discount]]&lt;=0.05,"0-5%",Suoerstore_sales[[#This Row],[Discount]]&lt;=0.1,"5-10%",Suoerstore_sales[[#This Row],[Discount]]&lt;=0.2,"10-20%",TRUE,"20%+")</f>
        <v>10-20%</v>
      </c>
      <c r="W4160">
        <f>YEAR(Suoerstore_sales[[#This Row],[Order Date]])</f>
        <v>2014</v>
      </c>
      <c r="X4160" t="str">
        <f>"Q"&amp;ROUNDUP(MONTH(Suoerstore_sales[[#This Row],[Order Date]])/3,0)</f>
        <v>Q4</v>
      </c>
      <c r="Y4160">
        <f>MONTH(Suoerstore_sales[[#This Row],[Order Date]])</f>
        <v>11</v>
      </c>
    </row>
    <row r="4161" spans="1:25" x14ac:dyDescent="0.2">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t="str" cm="1">
        <f t="array" ref="V4161">_xlfn.IFS(Suoerstore_sales[[#This Row],[Discount]]&lt;=0.05,"0-5%",Suoerstore_sales[[#This Row],[Discount]]&lt;=0.1,"5-10%",Suoerstore_sales[[#This Row],[Discount]]&lt;=0.2,"10-20%",TRUE,"20%+")</f>
        <v>0-5%</v>
      </c>
      <c r="W4161">
        <f>YEAR(Suoerstore_sales[[#This Row],[Order Date]])</f>
        <v>2016</v>
      </c>
      <c r="X4161" t="str">
        <f>"Q"&amp;ROUNDUP(MONTH(Suoerstore_sales[[#This Row],[Order Date]])/3,0)</f>
        <v>Q2</v>
      </c>
      <c r="Y4161">
        <f>MONTH(Suoerstore_sales[[#This Row],[Order Date]])</f>
        <v>4</v>
      </c>
    </row>
    <row r="4162" spans="1:25" x14ac:dyDescent="0.2">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t="str" cm="1">
        <f t="array" ref="V4162">_xlfn.IFS(Suoerstore_sales[[#This Row],[Discount]]&lt;=0.05,"0-5%",Suoerstore_sales[[#This Row],[Discount]]&lt;=0.1,"5-10%",Suoerstore_sales[[#This Row],[Discount]]&lt;=0.2,"10-20%",TRUE,"20%+")</f>
        <v>0-5%</v>
      </c>
      <c r="W4162">
        <f>YEAR(Suoerstore_sales[[#This Row],[Order Date]])</f>
        <v>2017</v>
      </c>
      <c r="X4162" t="str">
        <f>"Q"&amp;ROUNDUP(MONTH(Suoerstore_sales[[#This Row],[Order Date]])/3,0)</f>
        <v>Q2</v>
      </c>
      <c r="Y4162">
        <f>MONTH(Suoerstore_sales[[#This Row],[Order Date]])</f>
        <v>5</v>
      </c>
    </row>
    <row r="4163" spans="1:25" x14ac:dyDescent="0.2">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t="str" cm="1">
        <f t="array" ref="V4163">_xlfn.IFS(Suoerstore_sales[[#This Row],[Discount]]&lt;=0.05,"0-5%",Suoerstore_sales[[#This Row],[Discount]]&lt;=0.1,"5-10%",Suoerstore_sales[[#This Row],[Discount]]&lt;=0.2,"10-20%",TRUE,"20%+")</f>
        <v>0-5%</v>
      </c>
      <c r="W4163">
        <f>YEAR(Suoerstore_sales[[#This Row],[Order Date]])</f>
        <v>2017</v>
      </c>
      <c r="X4163" t="str">
        <f>"Q"&amp;ROUNDUP(MONTH(Suoerstore_sales[[#This Row],[Order Date]])/3,0)</f>
        <v>Q2</v>
      </c>
      <c r="Y4163">
        <f>MONTH(Suoerstore_sales[[#This Row],[Order Date]])</f>
        <v>5</v>
      </c>
    </row>
    <row r="4164" spans="1:25" x14ac:dyDescent="0.2">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t="str" cm="1">
        <f t="array" ref="V4164">_xlfn.IFS(Suoerstore_sales[[#This Row],[Discount]]&lt;=0.05,"0-5%",Suoerstore_sales[[#This Row],[Discount]]&lt;=0.1,"5-10%",Suoerstore_sales[[#This Row],[Discount]]&lt;=0.2,"10-20%",TRUE,"20%+")</f>
        <v>0-5%</v>
      </c>
      <c r="W4164">
        <f>YEAR(Suoerstore_sales[[#This Row],[Order Date]])</f>
        <v>2015</v>
      </c>
      <c r="X4164" t="str">
        <f>"Q"&amp;ROUNDUP(MONTH(Suoerstore_sales[[#This Row],[Order Date]])/3,0)</f>
        <v>Q1</v>
      </c>
      <c r="Y4164">
        <f>MONTH(Suoerstore_sales[[#This Row],[Order Date]])</f>
        <v>3</v>
      </c>
    </row>
    <row r="4165" spans="1:25" x14ac:dyDescent="0.2">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t="str" cm="1">
        <f t="array" ref="V4165">_xlfn.IFS(Suoerstore_sales[[#This Row],[Discount]]&lt;=0.05,"0-5%",Suoerstore_sales[[#This Row],[Discount]]&lt;=0.1,"5-10%",Suoerstore_sales[[#This Row],[Discount]]&lt;=0.2,"10-20%",TRUE,"20%+")</f>
        <v>0-5%</v>
      </c>
      <c r="W4165">
        <f>YEAR(Suoerstore_sales[[#This Row],[Order Date]])</f>
        <v>2015</v>
      </c>
      <c r="X4165" t="str">
        <f>"Q"&amp;ROUNDUP(MONTH(Suoerstore_sales[[#This Row],[Order Date]])/3,0)</f>
        <v>Q1</v>
      </c>
      <c r="Y4165">
        <f>MONTH(Suoerstore_sales[[#This Row],[Order Date]])</f>
        <v>3</v>
      </c>
    </row>
    <row r="4166" spans="1:25" x14ac:dyDescent="0.2">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t="str" cm="1">
        <f t="array" ref="V4166">_xlfn.IFS(Suoerstore_sales[[#This Row],[Discount]]&lt;=0.05,"0-5%",Suoerstore_sales[[#This Row],[Discount]]&lt;=0.1,"5-10%",Suoerstore_sales[[#This Row],[Discount]]&lt;=0.2,"10-20%",TRUE,"20%+")</f>
        <v>10-20%</v>
      </c>
      <c r="W4166">
        <f>YEAR(Suoerstore_sales[[#This Row],[Order Date]])</f>
        <v>2017</v>
      </c>
      <c r="X4166" t="str">
        <f>"Q"&amp;ROUNDUP(MONTH(Suoerstore_sales[[#This Row],[Order Date]])/3,0)</f>
        <v>Q1</v>
      </c>
      <c r="Y4166">
        <f>MONTH(Suoerstore_sales[[#This Row],[Order Date]])</f>
        <v>1</v>
      </c>
    </row>
    <row r="4167" spans="1:25" x14ac:dyDescent="0.2">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t="str" cm="1">
        <f t="array" ref="V4167">_xlfn.IFS(Suoerstore_sales[[#This Row],[Discount]]&lt;=0.05,"0-5%",Suoerstore_sales[[#This Row],[Discount]]&lt;=0.1,"5-10%",Suoerstore_sales[[#This Row],[Discount]]&lt;=0.2,"10-20%",TRUE,"20%+")</f>
        <v>10-20%</v>
      </c>
      <c r="W4167">
        <f>YEAR(Suoerstore_sales[[#This Row],[Order Date]])</f>
        <v>2017</v>
      </c>
      <c r="X4167" t="str">
        <f>"Q"&amp;ROUNDUP(MONTH(Suoerstore_sales[[#This Row],[Order Date]])/3,0)</f>
        <v>Q1</v>
      </c>
      <c r="Y4167">
        <f>MONTH(Suoerstore_sales[[#This Row],[Order Date]])</f>
        <v>1</v>
      </c>
    </row>
    <row r="4168" spans="1:25" x14ac:dyDescent="0.2">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t="str" cm="1">
        <f t="array" ref="V4168">_xlfn.IFS(Suoerstore_sales[[#This Row],[Discount]]&lt;=0.05,"0-5%",Suoerstore_sales[[#This Row],[Discount]]&lt;=0.1,"5-10%",Suoerstore_sales[[#This Row],[Discount]]&lt;=0.2,"10-20%",TRUE,"20%+")</f>
        <v>0-5%</v>
      </c>
      <c r="W4168">
        <f>YEAR(Suoerstore_sales[[#This Row],[Order Date]])</f>
        <v>2015</v>
      </c>
      <c r="X4168" t="str">
        <f>"Q"&amp;ROUNDUP(MONTH(Suoerstore_sales[[#This Row],[Order Date]])/3,0)</f>
        <v>Q1</v>
      </c>
      <c r="Y4168">
        <f>MONTH(Suoerstore_sales[[#This Row],[Order Date]])</f>
        <v>3</v>
      </c>
    </row>
    <row r="4169" spans="1:25" x14ac:dyDescent="0.2">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t="str" cm="1">
        <f t="array" ref="V4169">_xlfn.IFS(Suoerstore_sales[[#This Row],[Discount]]&lt;=0.05,"0-5%",Suoerstore_sales[[#This Row],[Discount]]&lt;=0.1,"5-10%",Suoerstore_sales[[#This Row],[Discount]]&lt;=0.2,"10-20%",TRUE,"20%+")</f>
        <v>0-5%</v>
      </c>
      <c r="W4169">
        <f>YEAR(Suoerstore_sales[[#This Row],[Order Date]])</f>
        <v>2014</v>
      </c>
      <c r="X4169" t="str">
        <f>"Q"&amp;ROUNDUP(MONTH(Suoerstore_sales[[#This Row],[Order Date]])/3,0)</f>
        <v>Q4</v>
      </c>
      <c r="Y4169">
        <f>MONTH(Suoerstore_sales[[#This Row],[Order Date]])</f>
        <v>10</v>
      </c>
    </row>
    <row r="4170" spans="1:25" x14ac:dyDescent="0.2">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t="str" cm="1">
        <f t="array" ref="V4170">_xlfn.IFS(Suoerstore_sales[[#This Row],[Discount]]&lt;=0.05,"0-5%",Suoerstore_sales[[#This Row],[Discount]]&lt;=0.1,"5-10%",Suoerstore_sales[[#This Row],[Discount]]&lt;=0.2,"10-20%",TRUE,"20%+")</f>
        <v>10-20%</v>
      </c>
      <c r="W4170">
        <f>YEAR(Suoerstore_sales[[#This Row],[Order Date]])</f>
        <v>2014</v>
      </c>
      <c r="X4170" t="str">
        <f>"Q"&amp;ROUNDUP(MONTH(Suoerstore_sales[[#This Row],[Order Date]])/3,0)</f>
        <v>Q4</v>
      </c>
      <c r="Y4170">
        <f>MONTH(Suoerstore_sales[[#This Row],[Order Date]])</f>
        <v>10</v>
      </c>
    </row>
    <row r="4171" spans="1:25" x14ac:dyDescent="0.2">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t="str" cm="1">
        <f t="array" ref="V4171">_xlfn.IFS(Suoerstore_sales[[#This Row],[Discount]]&lt;=0.05,"0-5%",Suoerstore_sales[[#This Row],[Discount]]&lt;=0.1,"5-10%",Suoerstore_sales[[#This Row],[Discount]]&lt;=0.2,"10-20%",TRUE,"20%+")</f>
        <v>10-20%</v>
      </c>
      <c r="W4171">
        <f>YEAR(Suoerstore_sales[[#This Row],[Order Date]])</f>
        <v>2015</v>
      </c>
      <c r="X4171" t="str">
        <f>"Q"&amp;ROUNDUP(MONTH(Suoerstore_sales[[#This Row],[Order Date]])/3,0)</f>
        <v>Q2</v>
      </c>
      <c r="Y4171">
        <f>MONTH(Suoerstore_sales[[#This Row],[Order Date]])</f>
        <v>4</v>
      </c>
    </row>
    <row r="4172" spans="1:25" x14ac:dyDescent="0.2">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t="str" cm="1">
        <f t="array" ref="V4172">_xlfn.IFS(Suoerstore_sales[[#This Row],[Discount]]&lt;=0.05,"0-5%",Suoerstore_sales[[#This Row],[Discount]]&lt;=0.1,"5-10%",Suoerstore_sales[[#This Row],[Discount]]&lt;=0.2,"10-20%",TRUE,"20%+")</f>
        <v>10-20%</v>
      </c>
      <c r="W4172">
        <f>YEAR(Suoerstore_sales[[#This Row],[Order Date]])</f>
        <v>2015</v>
      </c>
      <c r="X4172" t="str">
        <f>"Q"&amp;ROUNDUP(MONTH(Suoerstore_sales[[#This Row],[Order Date]])/3,0)</f>
        <v>Q2</v>
      </c>
      <c r="Y4172">
        <f>MONTH(Suoerstore_sales[[#This Row],[Order Date]])</f>
        <v>4</v>
      </c>
    </row>
    <row r="4173" spans="1:25" x14ac:dyDescent="0.2">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t="str" cm="1">
        <f t="array" ref="V4173">_xlfn.IFS(Suoerstore_sales[[#This Row],[Discount]]&lt;=0.05,"0-5%",Suoerstore_sales[[#This Row],[Discount]]&lt;=0.1,"5-10%",Suoerstore_sales[[#This Row],[Discount]]&lt;=0.2,"10-20%",TRUE,"20%+")</f>
        <v>0-5%</v>
      </c>
      <c r="W4173">
        <f>YEAR(Suoerstore_sales[[#This Row],[Order Date]])</f>
        <v>2017</v>
      </c>
      <c r="X4173" t="str">
        <f>"Q"&amp;ROUNDUP(MONTH(Suoerstore_sales[[#This Row],[Order Date]])/3,0)</f>
        <v>Q4</v>
      </c>
      <c r="Y4173">
        <f>MONTH(Suoerstore_sales[[#This Row],[Order Date]])</f>
        <v>11</v>
      </c>
    </row>
    <row r="4174" spans="1:25" x14ac:dyDescent="0.2">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t="str" cm="1">
        <f t="array" ref="V4174">_xlfn.IFS(Suoerstore_sales[[#This Row],[Discount]]&lt;=0.05,"0-5%",Suoerstore_sales[[#This Row],[Discount]]&lt;=0.1,"5-10%",Suoerstore_sales[[#This Row],[Discount]]&lt;=0.2,"10-20%",TRUE,"20%+")</f>
        <v>0-5%</v>
      </c>
      <c r="W4174">
        <f>YEAR(Suoerstore_sales[[#This Row],[Order Date]])</f>
        <v>2016</v>
      </c>
      <c r="X4174" t="str">
        <f>"Q"&amp;ROUNDUP(MONTH(Suoerstore_sales[[#This Row],[Order Date]])/3,0)</f>
        <v>Q3</v>
      </c>
      <c r="Y4174">
        <f>MONTH(Suoerstore_sales[[#This Row],[Order Date]])</f>
        <v>7</v>
      </c>
    </row>
    <row r="4175" spans="1:25" x14ac:dyDescent="0.2">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t="str" cm="1">
        <f t="array" ref="V4175">_xlfn.IFS(Suoerstore_sales[[#This Row],[Discount]]&lt;=0.05,"0-5%",Suoerstore_sales[[#This Row],[Discount]]&lt;=0.1,"5-10%",Suoerstore_sales[[#This Row],[Discount]]&lt;=0.2,"10-20%",TRUE,"20%+")</f>
        <v>0-5%</v>
      </c>
      <c r="W4175">
        <f>YEAR(Suoerstore_sales[[#This Row],[Order Date]])</f>
        <v>2016</v>
      </c>
      <c r="X4175" t="str">
        <f>"Q"&amp;ROUNDUP(MONTH(Suoerstore_sales[[#This Row],[Order Date]])/3,0)</f>
        <v>Q3</v>
      </c>
      <c r="Y4175">
        <f>MONTH(Suoerstore_sales[[#This Row],[Order Date]])</f>
        <v>7</v>
      </c>
    </row>
    <row r="4176" spans="1:25" x14ac:dyDescent="0.2">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t="str" cm="1">
        <f t="array" ref="V4176">_xlfn.IFS(Suoerstore_sales[[#This Row],[Discount]]&lt;=0.05,"0-5%",Suoerstore_sales[[#This Row],[Discount]]&lt;=0.1,"5-10%",Suoerstore_sales[[#This Row],[Discount]]&lt;=0.2,"10-20%",TRUE,"20%+")</f>
        <v>0-5%</v>
      </c>
      <c r="W4176">
        <f>YEAR(Suoerstore_sales[[#This Row],[Order Date]])</f>
        <v>2016</v>
      </c>
      <c r="X4176" t="str">
        <f>"Q"&amp;ROUNDUP(MONTH(Suoerstore_sales[[#This Row],[Order Date]])/3,0)</f>
        <v>Q3</v>
      </c>
      <c r="Y4176">
        <f>MONTH(Suoerstore_sales[[#This Row],[Order Date]])</f>
        <v>7</v>
      </c>
    </row>
    <row r="4177" spans="1:25" x14ac:dyDescent="0.2">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t="str" cm="1">
        <f t="array" ref="V4177">_xlfn.IFS(Suoerstore_sales[[#This Row],[Discount]]&lt;=0.05,"0-5%",Suoerstore_sales[[#This Row],[Discount]]&lt;=0.1,"5-10%",Suoerstore_sales[[#This Row],[Discount]]&lt;=0.2,"10-20%",TRUE,"20%+")</f>
        <v>0-5%</v>
      </c>
      <c r="W4177">
        <f>YEAR(Suoerstore_sales[[#This Row],[Order Date]])</f>
        <v>2015</v>
      </c>
      <c r="X4177" t="str">
        <f>"Q"&amp;ROUNDUP(MONTH(Suoerstore_sales[[#This Row],[Order Date]])/3,0)</f>
        <v>Q4</v>
      </c>
      <c r="Y4177">
        <f>MONTH(Suoerstore_sales[[#This Row],[Order Date]])</f>
        <v>11</v>
      </c>
    </row>
    <row r="4178" spans="1:25" x14ac:dyDescent="0.2">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t="str" cm="1">
        <f t="array" ref="V4178">_xlfn.IFS(Suoerstore_sales[[#This Row],[Discount]]&lt;=0.05,"0-5%",Suoerstore_sales[[#This Row],[Discount]]&lt;=0.1,"5-10%",Suoerstore_sales[[#This Row],[Discount]]&lt;=0.2,"10-20%",TRUE,"20%+")</f>
        <v>0-5%</v>
      </c>
      <c r="W4178">
        <f>YEAR(Suoerstore_sales[[#This Row],[Order Date]])</f>
        <v>2014</v>
      </c>
      <c r="X4178" t="str">
        <f>"Q"&amp;ROUNDUP(MONTH(Suoerstore_sales[[#This Row],[Order Date]])/3,0)</f>
        <v>Q2</v>
      </c>
      <c r="Y4178">
        <f>MONTH(Suoerstore_sales[[#This Row],[Order Date]])</f>
        <v>4</v>
      </c>
    </row>
    <row r="4179" spans="1:25" x14ac:dyDescent="0.2">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t="str" cm="1">
        <f t="array" ref="V4179">_xlfn.IFS(Suoerstore_sales[[#This Row],[Discount]]&lt;=0.05,"0-5%",Suoerstore_sales[[#This Row],[Discount]]&lt;=0.1,"5-10%",Suoerstore_sales[[#This Row],[Discount]]&lt;=0.2,"10-20%",TRUE,"20%+")</f>
        <v>0-5%</v>
      </c>
      <c r="W4179">
        <f>YEAR(Suoerstore_sales[[#This Row],[Order Date]])</f>
        <v>2014</v>
      </c>
      <c r="X4179" t="str">
        <f>"Q"&amp;ROUNDUP(MONTH(Suoerstore_sales[[#This Row],[Order Date]])/3,0)</f>
        <v>Q2</v>
      </c>
      <c r="Y4179">
        <f>MONTH(Suoerstore_sales[[#This Row],[Order Date]])</f>
        <v>4</v>
      </c>
    </row>
    <row r="4180" spans="1:25" x14ac:dyDescent="0.2">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t="str" cm="1">
        <f t="array" ref="V4180">_xlfn.IFS(Suoerstore_sales[[#This Row],[Discount]]&lt;=0.05,"0-5%",Suoerstore_sales[[#This Row],[Discount]]&lt;=0.1,"5-10%",Suoerstore_sales[[#This Row],[Discount]]&lt;=0.2,"10-20%",TRUE,"20%+")</f>
        <v>0-5%</v>
      </c>
      <c r="W4180">
        <f>YEAR(Suoerstore_sales[[#This Row],[Order Date]])</f>
        <v>2016</v>
      </c>
      <c r="X4180" t="str">
        <f>"Q"&amp;ROUNDUP(MONTH(Suoerstore_sales[[#This Row],[Order Date]])/3,0)</f>
        <v>Q2</v>
      </c>
      <c r="Y4180">
        <f>MONTH(Suoerstore_sales[[#This Row],[Order Date]])</f>
        <v>6</v>
      </c>
    </row>
    <row r="4181" spans="1:25" x14ac:dyDescent="0.2">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t="str" cm="1">
        <f t="array" ref="V4181">_xlfn.IFS(Suoerstore_sales[[#This Row],[Discount]]&lt;=0.05,"0-5%",Suoerstore_sales[[#This Row],[Discount]]&lt;=0.1,"5-10%",Suoerstore_sales[[#This Row],[Discount]]&lt;=0.2,"10-20%",TRUE,"20%+")</f>
        <v>10-20%</v>
      </c>
      <c r="W4181">
        <f>YEAR(Suoerstore_sales[[#This Row],[Order Date]])</f>
        <v>2017</v>
      </c>
      <c r="X4181" t="str">
        <f>"Q"&amp;ROUNDUP(MONTH(Suoerstore_sales[[#This Row],[Order Date]])/3,0)</f>
        <v>Q1</v>
      </c>
      <c r="Y4181">
        <f>MONTH(Suoerstore_sales[[#This Row],[Order Date]])</f>
        <v>3</v>
      </c>
    </row>
    <row r="4182" spans="1:25" x14ac:dyDescent="0.2">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t="str" cm="1">
        <f t="array" ref="V4182">_xlfn.IFS(Suoerstore_sales[[#This Row],[Discount]]&lt;=0.05,"0-5%",Suoerstore_sales[[#This Row],[Discount]]&lt;=0.1,"5-10%",Suoerstore_sales[[#This Row],[Discount]]&lt;=0.2,"10-20%",TRUE,"20%+")</f>
        <v>20%+</v>
      </c>
      <c r="W4182">
        <f>YEAR(Suoerstore_sales[[#This Row],[Order Date]])</f>
        <v>2017</v>
      </c>
      <c r="X4182" t="str">
        <f>"Q"&amp;ROUNDUP(MONTH(Suoerstore_sales[[#This Row],[Order Date]])/3,0)</f>
        <v>Q4</v>
      </c>
      <c r="Y4182">
        <f>MONTH(Suoerstore_sales[[#This Row],[Order Date]])</f>
        <v>10</v>
      </c>
    </row>
    <row r="4183" spans="1:25" x14ac:dyDescent="0.2">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t="str" cm="1">
        <f t="array" ref="V4183">_xlfn.IFS(Suoerstore_sales[[#This Row],[Discount]]&lt;=0.05,"0-5%",Suoerstore_sales[[#This Row],[Discount]]&lt;=0.1,"5-10%",Suoerstore_sales[[#This Row],[Discount]]&lt;=0.2,"10-20%",TRUE,"20%+")</f>
        <v>0-5%</v>
      </c>
      <c r="W4183">
        <f>YEAR(Suoerstore_sales[[#This Row],[Order Date]])</f>
        <v>2017</v>
      </c>
      <c r="X4183" t="str">
        <f>"Q"&amp;ROUNDUP(MONTH(Suoerstore_sales[[#This Row],[Order Date]])/3,0)</f>
        <v>Q4</v>
      </c>
      <c r="Y4183">
        <f>MONTH(Suoerstore_sales[[#This Row],[Order Date]])</f>
        <v>10</v>
      </c>
    </row>
    <row r="4184" spans="1:25" x14ac:dyDescent="0.2">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t="str" cm="1">
        <f t="array" ref="V4184">_xlfn.IFS(Suoerstore_sales[[#This Row],[Discount]]&lt;=0.05,"0-5%",Suoerstore_sales[[#This Row],[Discount]]&lt;=0.1,"5-10%",Suoerstore_sales[[#This Row],[Discount]]&lt;=0.2,"10-20%",TRUE,"20%+")</f>
        <v>0-5%</v>
      </c>
      <c r="W4184">
        <f>YEAR(Suoerstore_sales[[#This Row],[Order Date]])</f>
        <v>2017</v>
      </c>
      <c r="X4184" t="str">
        <f>"Q"&amp;ROUNDUP(MONTH(Suoerstore_sales[[#This Row],[Order Date]])/3,0)</f>
        <v>Q4</v>
      </c>
      <c r="Y4184">
        <f>MONTH(Suoerstore_sales[[#This Row],[Order Date]])</f>
        <v>10</v>
      </c>
    </row>
    <row r="4185" spans="1:25" x14ac:dyDescent="0.2">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t="str" cm="1">
        <f t="array" ref="V4185">_xlfn.IFS(Suoerstore_sales[[#This Row],[Discount]]&lt;=0.05,"0-5%",Suoerstore_sales[[#This Row],[Discount]]&lt;=0.1,"5-10%",Suoerstore_sales[[#This Row],[Discount]]&lt;=0.2,"10-20%",TRUE,"20%+")</f>
        <v>0-5%</v>
      </c>
      <c r="W4185">
        <f>YEAR(Suoerstore_sales[[#This Row],[Order Date]])</f>
        <v>2017</v>
      </c>
      <c r="X4185" t="str">
        <f>"Q"&amp;ROUNDUP(MONTH(Suoerstore_sales[[#This Row],[Order Date]])/3,0)</f>
        <v>Q4</v>
      </c>
      <c r="Y4185">
        <f>MONTH(Suoerstore_sales[[#This Row],[Order Date]])</f>
        <v>10</v>
      </c>
    </row>
    <row r="4186" spans="1:25" x14ac:dyDescent="0.2">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t="str" cm="1">
        <f t="array" ref="V4186">_xlfn.IFS(Suoerstore_sales[[#This Row],[Discount]]&lt;=0.05,"0-5%",Suoerstore_sales[[#This Row],[Discount]]&lt;=0.1,"5-10%",Suoerstore_sales[[#This Row],[Discount]]&lt;=0.2,"10-20%",TRUE,"20%+")</f>
        <v>0-5%</v>
      </c>
      <c r="W4186">
        <f>YEAR(Suoerstore_sales[[#This Row],[Order Date]])</f>
        <v>2016</v>
      </c>
      <c r="X4186" t="str">
        <f>"Q"&amp;ROUNDUP(MONTH(Suoerstore_sales[[#This Row],[Order Date]])/3,0)</f>
        <v>Q4</v>
      </c>
      <c r="Y4186">
        <f>MONTH(Suoerstore_sales[[#This Row],[Order Date]])</f>
        <v>12</v>
      </c>
    </row>
    <row r="4187" spans="1:25" x14ac:dyDescent="0.2">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t="str" cm="1">
        <f t="array" ref="V4187">_xlfn.IFS(Suoerstore_sales[[#This Row],[Discount]]&lt;=0.05,"0-5%",Suoerstore_sales[[#This Row],[Discount]]&lt;=0.1,"5-10%",Suoerstore_sales[[#This Row],[Discount]]&lt;=0.2,"10-20%",TRUE,"20%+")</f>
        <v>0-5%</v>
      </c>
      <c r="W4187">
        <f>YEAR(Suoerstore_sales[[#This Row],[Order Date]])</f>
        <v>2016</v>
      </c>
      <c r="X4187" t="str">
        <f>"Q"&amp;ROUNDUP(MONTH(Suoerstore_sales[[#This Row],[Order Date]])/3,0)</f>
        <v>Q4</v>
      </c>
      <c r="Y4187">
        <f>MONTH(Suoerstore_sales[[#This Row],[Order Date]])</f>
        <v>10</v>
      </c>
    </row>
    <row r="4188" spans="1:25" x14ac:dyDescent="0.2">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t="str" cm="1">
        <f t="array" ref="V4188">_xlfn.IFS(Suoerstore_sales[[#This Row],[Discount]]&lt;=0.05,"0-5%",Suoerstore_sales[[#This Row],[Discount]]&lt;=0.1,"5-10%",Suoerstore_sales[[#This Row],[Discount]]&lt;=0.2,"10-20%",TRUE,"20%+")</f>
        <v>20%+</v>
      </c>
      <c r="W4188">
        <f>YEAR(Suoerstore_sales[[#This Row],[Order Date]])</f>
        <v>2017</v>
      </c>
      <c r="X4188" t="str">
        <f>"Q"&amp;ROUNDUP(MONTH(Suoerstore_sales[[#This Row],[Order Date]])/3,0)</f>
        <v>Q2</v>
      </c>
      <c r="Y4188">
        <f>MONTH(Suoerstore_sales[[#This Row],[Order Date]])</f>
        <v>5</v>
      </c>
    </row>
    <row r="4189" spans="1:25" x14ac:dyDescent="0.2">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t="str" cm="1">
        <f t="array" ref="V4189">_xlfn.IFS(Suoerstore_sales[[#This Row],[Discount]]&lt;=0.05,"0-5%",Suoerstore_sales[[#This Row],[Discount]]&lt;=0.1,"5-10%",Suoerstore_sales[[#This Row],[Discount]]&lt;=0.2,"10-20%",TRUE,"20%+")</f>
        <v>20%+</v>
      </c>
      <c r="W4189">
        <f>YEAR(Suoerstore_sales[[#This Row],[Order Date]])</f>
        <v>2017</v>
      </c>
      <c r="X4189" t="str">
        <f>"Q"&amp;ROUNDUP(MONTH(Suoerstore_sales[[#This Row],[Order Date]])/3,0)</f>
        <v>Q2</v>
      </c>
      <c r="Y4189">
        <f>MONTH(Suoerstore_sales[[#This Row],[Order Date]])</f>
        <v>5</v>
      </c>
    </row>
    <row r="4190" spans="1:25" x14ac:dyDescent="0.2">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t="str" cm="1">
        <f t="array" ref="V4190">_xlfn.IFS(Suoerstore_sales[[#This Row],[Discount]]&lt;=0.05,"0-5%",Suoerstore_sales[[#This Row],[Discount]]&lt;=0.1,"5-10%",Suoerstore_sales[[#This Row],[Discount]]&lt;=0.2,"10-20%",TRUE,"20%+")</f>
        <v>10-20%</v>
      </c>
      <c r="W4190">
        <f>YEAR(Suoerstore_sales[[#This Row],[Order Date]])</f>
        <v>2017</v>
      </c>
      <c r="X4190" t="str">
        <f>"Q"&amp;ROUNDUP(MONTH(Suoerstore_sales[[#This Row],[Order Date]])/3,0)</f>
        <v>Q2</v>
      </c>
      <c r="Y4190">
        <f>MONTH(Suoerstore_sales[[#This Row],[Order Date]])</f>
        <v>5</v>
      </c>
    </row>
    <row r="4191" spans="1:25" x14ac:dyDescent="0.2">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t="str" cm="1">
        <f t="array" ref="V4191">_xlfn.IFS(Suoerstore_sales[[#This Row],[Discount]]&lt;=0.05,"0-5%",Suoerstore_sales[[#This Row],[Discount]]&lt;=0.1,"5-10%",Suoerstore_sales[[#This Row],[Discount]]&lt;=0.2,"10-20%",TRUE,"20%+")</f>
        <v>0-5%</v>
      </c>
      <c r="W4191">
        <f>YEAR(Suoerstore_sales[[#This Row],[Order Date]])</f>
        <v>2016</v>
      </c>
      <c r="X4191" t="str">
        <f>"Q"&amp;ROUNDUP(MONTH(Suoerstore_sales[[#This Row],[Order Date]])/3,0)</f>
        <v>Q3</v>
      </c>
      <c r="Y4191">
        <f>MONTH(Suoerstore_sales[[#This Row],[Order Date]])</f>
        <v>9</v>
      </c>
    </row>
    <row r="4192" spans="1:25" x14ac:dyDescent="0.2">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t="str" cm="1">
        <f t="array" ref="V4192">_xlfn.IFS(Suoerstore_sales[[#This Row],[Discount]]&lt;=0.05,"0-5%",Suoerstore_sales[[#This Row],[Discount]]&lt;=0.1,"5-10%",Suoerstore_sales[[#This Row],[Discount]]&lt;=0.2,"10-20%",TRUE,"20%+")</f>
        <v>0-5%</v>
      </c>
      <c r="W4192">
        <f>YEAR(Suoerstore_sales[[#This Row],[Order Date]])</f>
        <v>2017</v>
      </c>
      <c r="X4192" t="str">
        <f>"Q"&amp;ROUNDUP(MONTH(Suoerstore_sales[[#This Row],[Order Date]])/3,0)</f>
        <v>Q4</v>
      </c>
      <c r="Y4192">
        <f>MONTH(Suoerstore_sales[[#This Row],[Order Date]])</f>
        <v>11</v>
      </c>
    </row>
    <row r="4193" spans="1:25" x14ac:dyDescent="0.2">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t="str" cm="1">
        <f t="array" ref="V4193">_xlfn.IFS(Suoerstore_sales[[#This Row],[Discount]]&lt;=0.05,"0-5%",Suoerstore_sales[[#This Row],[Discount]]&lt;=0.1,"5-10%",Suoerstore_sales[[#This Row],[Discount]]&lt;=0.2,"10-20%",TRUE,"20%+")</f>
        <v>10-20%</v>
      </c>
      <c r="W4193">
        <f>YEAR(Suoerstore_sales[[#This Row],[Order Date]])</f>
        <v>2015</v>
      </c>
      <c r="X4193" t="str">
        <f>"Q"&amp;ROUNDUP(MONTH(Suoerstore_sales[[#This Row],[Order Date]])/3,0)</f>
        <v>Q3</v>
      </c>
      <c r="Y4193">
        <f>MONTH(Suoerstore_sales[[#This Row],[Order Date]])</f>
        <v>7</v>
      </c>
    </row>
    <row r="4194" spans="1:25" x14ac:dyDescent="0.2">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t="str" cm="1">
        <f t="array" ref="V4194">_xlfn.IFS(Suoerstore_sales[[#This Row],[Discount]]&lt;=0.05,"0-5%",Suoerstore_sales[[#This Row],[Discount]]&lt;=0.1,"5-10%",Suoerstore_sales[[#This Row],[Discount]]&lt;=0.2,"10-20%",TRUE,"20%+")</f>
        <v>0-5%</v>
      </c>
      <c r="W4194">
        <f>YEAR(Suoerstore_sales[[#This Row],[Order Date]])</f>
        <v>2015</v>
      </c>
      <c r="X4194" t="str">
        <f>"Q"&amp;ROUNDUP(MONTH(Suoerstore_sales[[#This Row],[Order Date]])/3,0)</f>
        <v>Q4</v>
      </c>
      <c r="Y4194">
        <f>MONTH(Suoerstore_sales[[#This Row],[Order Date]])</f>
        <v>11</v>
      </c>
    </row>
    <row r="4195" spans="1:25" x14ac:dyDescent="0.2">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t="str" cm="1">
        <f t="array" ref="V4195">_xlfn.IFS(Suoerstore_sales[[#This Row],[Discount]]&lt;=0.05,"0-5%",Suoerstore_sales[[#This Row],[Discount]]&lt;=0.1,"5-10%",Suoerstore_sales[[#This Row],[Discount]]&lt;=0.2,"10-20%",TRUE,"20%+")</f>
        <v>10-20%</v>
      </c>
      <c r="W4195">
        <f>YEAR(Suoerstore_sales[[#This Row],[Order Date]])</f>
        <v>2015</v>
      </c>
      <c r="X4195" t="str">
        <f>"Q"&amp;ROUNDUP(MONTH(Suoerstore_sales[[#This Row],[Order Date]])/3,0)</f>
        <v>Q4</v>
      </c>
      <c r="Y4195">
        <f>MONTH(Suoerstore_sales[[#This Row],[Order Date]])</f>
        <v>11</v>
      </c>
    </row>
    <row r="4196" spans="1:25" x14ac:dyDescent="0.2">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t="str" cm="1">
        <f t="array" ref="V4196">_xlfn.IFS(Suoerstore_sales[[#This Row],[Discount]]&lt;=0.05,"0-5%",Suoerstore_sales[[#This Row],[Discount]]&lt;=0.1,"5-10%",Suoerstore_sales[[#This Row],[Discount]]&lt;=0.2,"10-20%",TRUE,"20%+")</f>
        <v>0-5%</v>
      </c>
      <c r="W4196">
        <f>YEAR(Suoerstore_sales[[#This Row],[Order Date]])</f>
        <v>2015</v>
      </c>
      <c r="X4196" t="str">
        <f>"Q"&amp;ROUNDUP(MONTH(Suoerstore_sales[[#This Row],[Order Date]])/3,0)</f>
        <v>Q2</v>
      </c>
      <c r="Y4196">
        <f>MONTH(Suoerstore_sales[[#This Row],[Order Date]])</f>
        <v>6</v>
      </c>
    </row>
    <row r="4197" spans="1:25" x14ac:dyDescent="0.2">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t="str" cm="1">
        <f t="array" ref="V4197">_xlfn.IFS(Suoerstore_sales[[#This Row],[Discount]]&lt;=0.05,"0-5%",Suoerstore_sales[[#This Row],[Discount]]&lt;=0.1,"5-10%",Suoerstore_sales[[#This Row],[Discount]]&lt;=0.2,"10-20%",TRUE,"20%+")</f>
        <v>0-5%</v>
      </c>
      <c r="W4197">
        <f>YEAR(Suoerstore_sales[[#This Row],[Order Date]])</f>
        <v>2016</v>
      </c>
      <c r="X4197" t="str">
        <f>"Q"&amp;ROUNDUP(MONTH(Suoerstore_sales[[#This Row],[Order Date]])/3,0)</f>
        <v>Q2</v>
      </c>
      <c r="Y4197">
        <f>MONTH(Suoerstore_sales[[#This Row],[Order Date]])</f>
        <v>4</v>
      </c>
    </row>
    <row r="4198" spans="1:25" x14ac:dyDescent="0.2">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t="str" cm="1">
        <f t="array" ref="V4198">_xlfn.IFS(Suoerstore_sales[[#This Row],[Discount]]&lt;=0.05,"0-5%",Suoerstore_sales[[#This Row],[Discount]]&lt;=0.1,"5-10%",Suoerstore_sales[[#This Row],[Discount]]&lt;=0.2,"10-20%",TRUE,"20%+")</f>
        <v>0-5%</v>
      </c>
      <c r="W4198">
        <f>YEAR(Suoerstore_sales[[#This Row],[Order Date]])</f>
        <v>2015</v>
      </c>
      <c r="X4198" t="str">
        <f>"Q"&amp;ROUNDUP(MONTH(Suoerstore_sales[[#This Row],[Order Date]])/3,0)</f>
        <v>Q2</v>
      </c>
      <c r="Y4198">
        <f>MONTH(Suoerstore_sales[[#This Row],[Order Date]])</f>
        <v>4</v>
      </c>
    </row>
    <row r="4199" spans="1:25" x14ac:dyDescent="0.2">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t="str" cm="1">
        <f t="array" ref="V4199">_xlfn.IFS(Suoerstore_sales[[#This Row],[Discount]]&lt;=0.05,"0-5%",Suoerstore_sales[[#This Row],[Discount]]&lt;=0.1,"5-10%",Suoerstore_sales[[#This Row],[Discount]]&lt;=0.2,"10-20%",TRUE,"20%+")</f>
        <v>10-20%</v>
      </c>
      <c r="W4199">
        <f>YEAR(Suoerstore_sales[[#This Row],[Order Date]])</f>
        <v>2016</v>
      </c>
      <c r="X4199" t="str">
        <f>"Q"&amp;ROUNDUP(MONTH(Suoerstore_sales[[#This Row],[Order Date]])/3,0)</f>
        <v>Q4</v>
      </c>
      <c r="Y4199">
        <f>MONTH(Suoerstore_sales[[#This Row],[Order Date]])</f>
        <v>12</v>
      </c>
    </row>
    <row r="4200" spans="1:25" x14ac:dyDescent="0.2">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t="str" cm="1">
        <f t="array" ref="V4200">_xlfn.IFS(Suoerstore_sales[[#This Row],[Discount]]&lt;=0.05,"0-5%",Suoerstore_sales[[#This Row],[Discount]]&lt;=0.1,"5-10%",Suoerstore_sales[[#This Row],[Discount]]&lt;=0.2,"10-20%",TRUE,"20%+")</f>
        <v>20%+</v>
      </c>
      <c r="W4200">
        <f>YEAR(Suoerstore_sales[[#This Row],[Order Date]])</f>
        <v>2016</v>
      </c>
      <c r="X4200" t="str">
        <f>"Q"&amp;ROUNDUP(MONTH(Suoerstore_sales[[#This Row],[Order Date]])/3,0)</f>
        <v>Q4</v>
      </c>
      <c r="Y4200">
        <f>MONTH(Suoerstore_sales[[#This Row],[Order Date]])</f>
        <v>12</v>
      </c>
    </row>
    <row r="4201" spans="1:25" x14ac:dyDescent="0.2">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t="str" cm="1">
        <f t="array" ref="V4201">_xlfn.IFS(Suoerstore_sales[[#This Row],[Discount]]&lt;=0.05,"0-5%",Suoerstore_sales[[#This Row],[Discount]]&lt;=0.1,"5-10%",Suoerstore_sales[[#This Row],[Discount]]&lt;=0.2,"10-20%",TRUE,"20%+")</f>
        <v>0-5%</v>
      </c>
      <c r="W4201">
        <f>YEAR(Suoerstore_sales[[#This Row],[Order Date]])</f>
        <v>2015</v>
      </c>
      <c r="X4201" t="str">
        <f>"Q"&amp;ROUNDUP(MONTH(Suoerstore_sales[[#This Row],[Order Date]])/3,0)</f>
        <v>Q4</v>
      </c>
      <c r="Y4201">
        <f>MONTH(Suoerstore_sales[[#This Row],[Order Date]])</f>
        <v>12</v>
      </c>
    </row>
    <row r="4202" spans="1:25" x14ac:dyDescent="0.2">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t="str" cm="1">
        <f t="array" ref="V4202">_xlfn.IFS(Suoerstore_sales[[#This Row],[Discount]]&lt;=0.05,"0-5%",Suoerstore_sales[[#This Row],[Discount]]&lt;=0.1,"5-10%",Suoerstore_sales[[#This Row],[Discount]]&lt;=0.2,"10-20%",TRUE,"20%+")</f>
        <v>10-20%</v>
      </c>
      <c r="W4202">
        <f>YEAR(Suoerstore_sales[[#This Row],[Order Date]])</f>
        <v>2015</v>
      </c>
      <c r="X4202" t="str">
        <f>"Q"&amp;ROUNDUP(MONTH(Suoerstore_sales[[#This Row],[Order Date]])/3,0)</f>
        <v>Q4</v>
      </c>
      <c r="Y4202">
        <f>MONTH(Suoerstore_sales[[#This Row],[Order Date]])</f>
        <v>12</v>
      </c>
    </row>
    <row r="4203" spans="1:25" x14ac:dyDescent="0.2">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t="str" cm="1">
        <f t="array" ref="V4203">_xlfn.IFS(Suoerstore_sales[[#This Row],[Discount]]&lt;=0.05,"0-5%",Suoerstore_sales[[#This Row],[Discount]]&lt;=0.1,"5-10%",Suoerstore_sales[[#This Row],[Discount]]&lt;=0.2,"10-20%",TRUE,"20%+")</f>
        <v>0-5%</v>
      </c>
      <c r="W4203">
        <f>YEAR(Suoerstore_sales[[#This Row],[Order Date]])</f>
        <v>2015</v>
      </c>
      <c r="X4203" t="str">
        <f>"Q"&amp;ROUNDUP(MONTH(Suoerstore_sales[[#This Row],[Order Date]])/3,0)</f>
        <v>Q4</v>
      </c>
      <c r="Y4203">
        <f>MONTH(Suoerstore_sales[[#This Row],[Order Date]])</f>
        <v>12</v>
      </c>
    </row>
    <row r="4204" spans="1:25" x14ac:dyDescent="0.2">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t="str" cm="1">
        <f t="array" ref="V4204">_xlfn.IFS(Suoerstore_sales[[#This Row],[Discount]]&lt;=0.05,"0-5%",Suoerstore_sales[[#This Row],[Discount]]&lt;=0.1,"5-10%",Suoerstore_sales[[#This Row],[Discount]]&lt;=0.2,"10-20%",TRUE,"20%+")</f>
        <v>0-5%</v>
      </c>
      <c r="W4204">
        <f>YEAR(Suoerstore_sales[[#This Row],[Order Date]])</f>
        <v>2015</v>
      </c>
      <c r="X4204" t="str">
        <f>"Q"&amp;ROUNDUP(MONTH(Suoerstore_sales[[#This Row],[Order Date]])/3,0)</f>
        <v>Q4</v>
      </c>
      <c r="Y4204">
        <f>MONTH(Suoerstore_sales[[#This Row],[Order Date]])</f>
        <v>12</v>
      </c>
    </row>
    <row r="4205" spans="1:25" x14ac:dyDescent="0.2">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t="str" cm="1">
        <f t="array" ref="V4205">_xlfn.IFS(Suoerstore_sales[[#This Row],[Discount]]&lt;=0.05,"0-5%",Suoerstore_sales[[#This Row],[Discount]]&lt;=0.1,"5-10%",Suoerstore_sales[[#This Row],[Discount]]&lt;=0.2,"10-20%",TRUE,"20%+")</f>
        <v>0-5%</v>
      </c>
      <c r="W4205">
        <f>YEAR(Suoerstore_sales[[#This Row],[Order Date]])</f>
        <v>2014</v>
      </c>
      <c r="X4205" t="str">
        <f>"Q"&amp;ROUNDUP(MONTH(Suoerstore_sales[[#This Row],[Order Date]])/3,0)</f>
        <v>Q4</v>
      </c>
      <c r="Y4205">
        <f>MONTH(Suoerstore_sales[[#This Row],[Order Date]])</f>
        <v>10</v>
      </c>
    </row>
    <row r="4206" spans="1:25" x14ac:dyDescent="0.2">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t="str" cm="1">
        <f t="array" ref="V4206">_xlfn.IFS(Suoerstore_sales[[#This Row],[Discount]]&lt;=0.05,"0-5%",Suoerstore_sales[[#This Row],[Discount]]&lt;=0.1,"5-10%",Suoerstore_sales[[#This Row],[Discount]]&lt;=0.2,"10-20%",TRUE,"20%+")</f>
        <v>0-5%</v>
      </c>
      <c r="W4206">
        <f>YEAR(Suoerstore_sales[[#This Row],[Order Date]])</f>
        <v>2014</v>
      </c>
      <c r="X4206" t="str">
        <f>"Q"&amp;ROUNDUP(MONTH(Suoerstore_sales[[#This Row],[Order Date]])/3,0)</f>
        <v>Q4</v>
      </c>
      <c r="Y4206">
        <f>MONTH(Suoerstore_sales[[#This Row],[Order Date]])</f>
        <v>10</v>
      </c>
    </row>
    <row r="4207" spans="1:25" x14ac:dyDescent="0.2">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t="str" cm="1">
        <f t="array" ref="V4207">_xlfn.IFS(Suoerstore_sales[[#This Row],[Discount]]&lt;=0.05,"0-5%",Suoerstore_sales[[#This Row],[Discount]]&lt;=0.1,"5-10%",Suoerstore_sales[[#This Row],[Discount]]&lt;=0.2,"10-20%",TRUE,"20%+")</f>
        <v>0-5%</v>
      </c>
      <c r="W4207">
        <f>YEAR(Suoerstore_sales[[#This Row],[Order Date]])</f>
        <v>2014</v>
      </c>
      <c r="X4207" t="str">
        <f>"Q"&amp;ROUNDUP(MONTH(Suoerstore_sales[[#This Row],[Order Date]])/3,0)</f>
        <v>Q4</v>
      </c>
      <c r="Y4207">
        <f>MONTH(Suoerstore_sales[[#This Row],[Order Date]])</f>
        <v>10</v>
      </c>
    </row>
    <row r="4208" spans="1:25" x14ac:dyDescent="0.2">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t="str" cm="1">
        <f t="array" ref="V4208">_xlfn.IFS(Suoerstore_sales[[#This Row],[Discount]]&lt;=0.05,"0-5%",Suoerstore_sales[[#This Row],[Discount]]&lt;=0.1,"5-10%",Suoerstore_sales[[#This Row],[Discount]]&lt;=0.2,"10-20%",TRUE,"20%+")</f>
        <v>0-5%</v>
      </c>
      <c r="W4208">
        <f>YEAR(Suoerstore_sales[[#This Row],[Order Date]])</f>
        <v>2014</v>
      </c>
      <c r="X4208" t="str">
        <f>"Q"&amp;ROUNDUP(MONTH(Suoerstore_sales[[#This Row],[Order Date]])/3,0)</f>
        <v>Q4</v>
      </c>
      <c r="Y4208">
        <f>MONTH(Suoerstore_sales[[#This Row],[Order Date]])</f>
        <v>10</v>
      </c>
    </row>
    <row r="4209" spans="1:25" x14ac:dyDescent="0.2">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t="str" cm="1">
        <f t="array" ref="V4209">_xlfn.IFS(Suoerstore_sales[[#This Row],[Discount]]&lt;=0.05,"0-5%",Suoerstore_sales[[#This Row],[Discount]]&lt;=0.1,"5-10%",Suoerstore_sales[[#This Row],[Discount]]&lt;=0.2,"10-20%",TRUE,"20%+")</f>
        <v>0-5%</v>
      </c>
      <c r="W4209">
        <f>YEAR(Suoerstore_sales[[#This Row],[Order Date]])</f>
        <v>2014</v>
      </c>
      <c r="X4209" t="str">
        <f>"Q"&amp;ROUNDUP(MONTH(Suoerstore_sales[[#This Row],[Order Date]])/3,0)</f>
        <v>Q4</v>
      </c>
      <c r="Y4209">
        <f>MONTH(Suoerstore_sales[[#This Row],[Order Date]])</f>
        <v>10</v>
      </c>
    </row>
    <row r="4210" spans="1:25" x14ac:dyDescent="0.2">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t="str" cm="1">
        <f t="array" ref="V4210">_xlfn.IFS(Suoerstore_sales[[#This Row],[Discount]]&lt;=0.05,"0-5%",Suoerstore_sales[[#This Row],[Discount]]&lt;=0.1,"5-10%",Suoerstore_sales[[#This Row],[Discount]]&lt;=0.2,"10-20%",TRUE,"20%+")</f>
        <v>0-5%</v>
      </c>
      <c r="W4210">
        <f>YEAR(Suoerstore_sales[[#This Row],[Order Date]])</f>
        <v>2014</v>
      </c>
      <c r="X4210" t="str">
        <f>"Q"&amp;ROUNDUP(MONTH(Suoerstore_sales[[#This Row],[Order Date]])/3,0)</f>
        <v>Q4</v>
      </c>
      <c r="Y4210">
        <f>MONTH(Suoerstore_sales[[#This Row],[Order Date]])</f>
        <v>10</v>
      </c>
    </row>
    <row r="4211" spans="1:25" x14ac:dyDescent="0.2">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t="str" cm="1">
        <f t="array" ref="V4211">_xlfn.IFS(Suoerstore_sales[[#This Row],[Discount]]&lt;=0.05,"0-5%",Suoerstore_sales[[#This Row],[Discount]]&lt;=0.1,"5-10%",Suoerstore_sales[[#This Row],[Discount]]&lt;=0.2,"10-20%",TRUE,"20%+")</f>
        <v>20%+</v>
      </c>
      <c r="W4211">
        <f>YEAR(Suoerstore_sales[[#This Row],[Order Date]])</f>
        <v>2014</v>
      </c>
      <c r="X4211" t="str">
        <f>"Q"&amp;ROUNDUP(MONTH(Suoerstore_sales[[#This Row],[Order Date]])/3,0)</f>
        <v>Q4</v>
      </c>
      <c r="Y4211">
        <f>MONTH(Suoerstore_sales[[#This Row],[Order Date]])</f>
        <v>10</v>
      </c>
    </row>
    <row r="4212" spans="1:25" x14ac:dyDescent="0.2">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t="str" cm="1">
        <f t="array" ref="V4212">_xlfn.IFS(Suoerstore_sales[[#This Row],[Discount]]&lt;=0.05,"0-5%",Suoerstore_sales[[#This Row],[Discount]]&lt;=0.1,"5-10%",Suoerstore_sales[[#This Row],[Discount]]&lt;=0.2,"10-20%",TRUE,"20%+")</f>
        <v>10-20%</v>
      </c>
      <c r="W4212">
        <f>YEAR(Suoerstore_sales[[#This Row],[Order Date]])</f>
        <v>2017</v>
      </c>
      <c r="X4212" t="str">
        <f>"Q"&amp;ROUNDUP(MONTH(Suoerstore_sales[[#This Row],[Order Date]])/3,0)</f>
        <v>Q4</v>
      </c>
      <c r="Y4212">
        <f>MONTH(Suoerstore_sales[[#This Row],[Order Date]])</f>
        <v>12</v>
      </c>
    </row>
    <row r="4213" spans="1:25" x14ac:dyDescent="0.2">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t="str" cm="1">
        <f t="array" ref="V4213">_xlfn.IFS(Suoerstore_sales[[#This Row],[Discount]]&lt;=0.05,"0-5%",Suoerstore_sales[[#This Row],[Discount]]&lt;=0.1,"5-10%",Suoerstore_sales[[#This Row],[Discount]]&lt;=0.2,"10-20%",TRUE,"20%+")</f>
        <v>0-5%</v>
      </c>
      <c r="W4213">
        <f>YEAR(Suoerstore_sales[[#This Row],[Order Date]])</f>
        <v>2014</v>
      </c>
      <c r="X4213" t="str">
        <f>"Q"&amp;ROUNDUP(MONTH(Suoerstore_sales[[#This Row],[Order Date]])/3,0)</f>
        <v>Q2</v>
      </c>
      <c r="Y4213">
        <f>MONTH(Suoerstore_sales[[#This Row],[Order Date]])</f>
        <v>5</v>
      </c>
    </row>
    <row r="4214" spans="1:25" x14ac:dyDescent="0.2">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t="str" cm="1">
        <f t="array" ref="V4214">_xlfn.IFS(Suoerstore_sales[[#This Row],[Discount]]&lt;=0.05,"0-5%",Suoerstore_sales[[#This Row],[Discount]]&lt;=0.1,"5-10%",Suoerstore_sales[[#This Row],[Discount]]&lt;=0.2,"10-20%",TRUE,"20%+")</f>
        <v>0-5%</v>
      </c>
      <c r="W4214">
        <f>YEAR(Suoerstore_sales[[#This Row],[Order Date]])</f>
        <v>2014</v>
      </c>
      <c r="X4214" t="str">
        <f>"Q"&amp;ROUNDUP(MONTH(Suoerstore_sales[[#This Row],[Order Date]])/3,0)</f>
        <v>Q2</v>
      </c>
      <c r="Y4214">
        <f>MONTH(Suoerstore_sales[[#This Row],[Order Date]])</f>
        <v>5</v>
      </c>
    </row>
    <row r="4215" spans="1:25" x14ac:dyDescent="0.2">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t="str" cm="1">
        <f t="array" ref="V4215">_xlfn.IFS(Suoerstore_sales[[#This Row],[Discount]]&lt;=0.05,"0-5%",Suoerstore_sales[[#This Row],[Discount]]&lt;=0.1,"5-10%",Suoerstore_sales[[#This Row],[Discount]]&lt;=0.2,"10-20%",TRUE,"20%+")</f>
        <v>0-5%</v>
      </c>
      <c r="W4215">
        <f>YEAR(Suoerstore_sales[[#This Row],[Order Date]])</f>
        <v>2014</v>
      </c>
      <c r="X4215" t="str">
        <f>"Q"&amp;ROUNDUP(MONTH(Suoerstore_sales[[#This Row],[Order Date]])/3,0)</f>
        <v>Q2</v>
      </c>
      <c r="Y4215">
        <f>MONTH(Suoerstore_sales[[#This Row],[Order Date]])</f>
        <v>5</v>
      </c>
    </row>
    <row r="4216" spans="1:25" x14ac:dyDescent="0.2">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t="str" cm="1">
        <f t="array" ref="V4216">_xlfn.IFS(Suoerstore_sales[[#This Row],[Discount]]&lt;=0.05,"0-5%",Suoerstore_sales[[#This Row],[Discount]]&lt;=0.1,"5-10%",Suoerstore_sales[[#This Row],[Discount]]&lt;=0.2,"10-20%",TRUE,"20%+")</f>
        <v>0-5%</v>
      </c>
      <c r="W4216">
        <f>YEAR(Suoerstore_sales[[#This Row],[Order Date]])</f>
        <v>2016</v>
      </c>
      <c r="X4216" t="str">
        <f>"Q"&amp;ROUNDUP(MONTH(Suoerstore_sales[[#This Row],[Order Date]])/3,0)</f>
        <v>Q1</v>
      </c>
      <c r="Y4216">
        <f>MONTH(Suoerstore_sales[[#This Row],[Order Date]])</f>
        <v>3</v>
      </c>
    </row>
    <row r="4217" spans="1:25" x14ac:dyDescent="0.2">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t="str" cm="1">
        <f t="array" ref="V4217">_xlfn.IFS(Suoerstore_sales[[#This Row],[Discount]]&lt;=0.05,"0-5%",Suoerstore_sales[[#This Row],[Discount]]&lt;=0.1,"5-10%",Suoerstore_sales[[#This Row],[Discount]]&lt;=0.2,"10-20%",TRUE,"20%+")</f>
        <v>0-5%</v>
      </c>
      <c r="W4217">
        <f>YEAR(Suoerstore_sales[[#This Row],[Order Date]])</f>
        <v>2014</v>
      </c>
      <c r="X4217" t="str">
        <f>"Q"&amp;ROUNDUP(MONTH(Suoerstore_sales[[#This Row],[Order Date]])/3,0)</f>
        <v>Q4</v>
      </c>
      <c r="Y4217">
        <f>MONTH(Suoerstore_sales[[#This Row],[Order Date]])</f>
        <v>11</v>
      </c>
    </row>
    <row r="4218" spans="1:25" x14ac:dyDescent="0.2">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t="str" cm="1">
        <f t="array" ref="V4218">_xlfn.IFS(Suoerstore_sales[[#This Row],[Discount]]&lt;=0.05,"0-5%",Suoerstore_sales[[#This Row],[Discount]]&lt;=0.1,"5-10%",Suoerstore_sales[[#This Row],[Discount]]&lt;=0.2,"10-20%",TRUE,"20%+")</f>
        <v>0-5%</v>
      </c>
      <c r="W4218">
        <f>YEAR(Suoerstore_sales[[#This Row],[Order Date]])</f>
        <v>2015</v>
      </c>
      <c r="X4218" t="str">
        <f>"Q"&amp;ROUNDUP(MONTH(Suoerstore_sales[[#This Row],[Order Date]])/3,0)</f>
        <v>Q1</v>
      </c>
      <c r="Y4218">
        <f>MONTH(Suoerstore_sales[[#This Row],[Order Date]])</f>
        <v>2</v>
      </c>
    </row>
    <row r="4219" spans="1:25" x14ac:dyDescent="0.2">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t="str" cm="1">
        <f t="array" ref="V4219">_xlfn.IFS(Suoerstore_sales[[#This Row],[Discount]]&lt;=0.05,"0-5%",Suoerstore_sales[[#This Row],[Discount]]&lt;=0.1,"5-10%",Suoerstore_sales[[#This Row],[Discount]]&lt;=0.2,"10-20%",TRUE,"20%+")</f>
        <v>10-20%</v>
      </c>
      <c r="W4219">
        <f>YEAR(Suoerstore_sales[[#This Row],[Order Date]])</f>
        <v>2017</v>
      </c>
      <c r="X4219" t="str">
        <f>"Q"&amp;ROUNDUP(MONTH(Suoerstore_sales[[#This Row],[Order Date]])/3,0)</f>
        <v>Q2</v>
      </c>
      <c r="Y4219">
        <f>MONTH(Suoerstore_sales[[#This Row],[Order Date]])</f>
        <v>4</v>
      </c>
    </row>
    <row r="4220" spans="1:25" x14ac:dyDescent="0.2">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t="str" cm="1">
        <f t="array" ref="V4220">_xlfn.IFS(Suoerstore_sales[[#This Row],[Discount]]&lt;=0.05,"0-5%",Suoerstore_sales[[#This Row],[Discount]]&lt;=0.1,"5-10%",Suoerstore_sales[[#This Row],[Discount]]&lt;=0.2,"10-20%",TRUE,"20%+")</f>
        <v>10-20%</v>
      </c>
      <c r="W4220">
        <f>YEAR(Suoerstore_sales[[#This Row],[Order Date]])</f>
        <v>2017</v>
      </c>
      <c r="X4220" t="str">
        <f>"Q"&amp;ROUNDUP(MONTH(Suoerstore_sales[[#This Row],[Order Date]])/3,0)</f>
        <v>Q2</v>
      </c>
      <c r="Y4220">
        <f>MONTH(Suoerstore_sales[[#This Row],[Order Date]])</f>
        <v>4</v>
      </c>
    </row>
    <row r="4221" spans="1:25" x14ac:dyDescent="0.2">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t="str" cm="1">
        <f t="array" ref="V4221">_xlfn.IFS(Suoerstore_sales[[#This Row],[Discount]]&lt;=0.05,"0-5%",Suoerstore_sales[[#This Row],[Discount]]&lt;=0.1,"5-10%",Suoerstore_sales[[#This Row],[Discount]]&lt;=0.2,"10-20%",TRUE,"20%+")</f>
        <v>0-5%</v>
      </c>
      <c r="W4221">
        <f>YEAR(Suoerstore_sales[[#This Row],[Order Date]])</f>
        <v>2017</v>
      </c>
      <c r="X4221" t="str">
        <f>"Q"&amp;ROUNDUP(MONTH(Suoerstore_sales[[#This Row],[Order Date]])/3,0)</f>
        <v>Q2</v>
      </c>
      <c r="Y4221">
        <f>MONTH(Suoerstore_sales[[#This Row],[Order Date]])</f>
        <v>6</v>
      </c>
    </row>
    <row r="4222" spans="1:25" x14ac:dyDescent="0.2">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t="str" cm="1">
        <f t="array" ref="V4222">_xlfn.IFS(Suoerstore_sales[[#This Row],[Discount]]&lt;=0.05,"0-5%",Suoerstore_sales[[#This Row],[Discount]]&lt;=0.1,"5-10%",Suoerstore_sales[[#This Row],[Discount]]&lt;=0.2,"10-20%",TRUE,"20%+")</f>
        <v>10-20%</v>
      </c>
      <c r="W4222">
        <f>YEAR(Suoerstore_sales[[#This Row],[Order Date]])</f>
        <v>2017</v>
      </c>
      <c r="X4222" t="str">
        <f>"Q"&amp;ROUNDUP(MONTH(Suoerstore_sales[[#This Row],[Order Date]])/3,0)</f>
        <v>Q2</v>
      </c>
      <c r="Y4222">
        <f>MONTH(Suoerstore_sales[[#This Row],[Order Date]])</f>
        <v>6</v>
      </c>
    </row>
    <row r="4223" spans="1:25" x14ac:dyDescent="0.2">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t="str" cm="1">
        <f t="array" ref="V4223">_xlfn.IFS(Suoerstore_sales[[#This Row],[Discount]]&lt;=0.05,"0-5%",Suoerstore_sales[[#This Row],[Discount]]&lt;=0.1,"5-10%",Suoerstore_sales[[#This Row],[Discount]]&lt;=0.2,"10-20%",TRUE,"20%+")</f>
        <v>10-20%</v>
      </c>
      <c r="W4223">
        <f>YEAR(Suoerstore_sales[[#This Row],[Order Date]])</f>
        <v>2017</v>
      </c>
      <c r="X4223" t="str">
        <f>"Q"&amp;ROUNDUP(MONTH(Suoerstore_sales[[#This Row],[Order Date]])/3,0)</f>
        <v>Q2</v>
      </c>
      <c r="Y4223">
        <f>MONTH(Suoerstore_sales[[#This Row],[Order Date]])</f>
        <v>6</v>
      </c>
    </row>
    <row r="4224" spans="1:25" x14ac:dyDescent="0.2">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t="str" cm="1">
        <f t="array" ref="V4224">_xlfn.IFS(Suoerstore_sales[[#This Row],[Discount]]&lt;=0.05,"0-5%",Suoerstore_sales[[#This Row],[Discount]]&lt;=0.1,"5-10%",Suoerstore_sales[[#This Row],[Discount]]&lt;=0.2,"10-20%",TRUE,"20%+")</f>
        <v>0-5%</v>
      </c>
      <c r="W4224">
        <f>YEAR(Suoerstore_sales[[#This Row],[Order Date]])</f>
        <v>2017</v>
      </c>
      <c r="X4224" t="str">
        <f>"Q"&amp;ROUNDUP(MONTH(Suoerstore_sales[[#This Row],[Order Date]])/3,0)</f>
        <v>Q2</v>
      </c>
      <c r="Y4224">
        <f>MONTH(Suoerstore_sales[[#This Row],[Order Date]])</f>
        <v>6</v>
      </c>
    </row>
    <row r="4225" spans="1:25" x14ac:dyDescent="0.2">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t="str" cm="1">
        <f t="array" ref="V4225">_xlfn.IFS(Suoerstore_sales[[#This Row],[Discount]]&lt;=0.05,"0-5%",Suoerstore_sales[[#This Row],[Discount]]&lt;=0.1,"5-10%",Suoerstore_sales[[#This Row],[Discount]]&lt;=0.2,"10-20%",TRUE,"20%+")</f>
        <v>0-5%</v>
      </c>
      <c r="W4225">
        <f>YEAR(Suoerstore_sales[[#This Row],[Order Date]])</f>
        <v>2017</v>
      </c>
      <c r="X4225" t="str">
        <f>"Q"&amp;ROUNDUP(MONTH(Suoerstore_sales[[#This Row],[Order Date]])/3,0)</f>
        <v>Q2</v>
      </c>
      <c r="Y4225">
        <f>MONTH(Suoerstore_sales[[#This Row],[Order Date]])</f>
        <v>6</v>
      </c>
    </row>
    <row r="4226" spans="1:25" x14ac:dyDescent="0.2">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t="str" cm="1">
        <f t="array" ref="V4226">_xlfn.IFS(Suoerstore_sales[[#This Row],[Discount]]&lt;=0.05,"0-5%",Suoerstore_sales[[#This Row],[Discount]]&lt;=0.1,"5-10%",Suoerstore_sales[[#This Row],[Discount]]&lt;=0.2,"10-20%",TRUE,"20%+")</f>
        <v>20%+</v>
      </c>
      <c r="W4226">
        <f>YEAR(Suoerstore_sales[[#This Row],[Order Date]])</f>
        <v>2016</v>
      </c>
      <c r="X4226" t="str">
        <f>"Q"&amp;ROUNDUP(MONTH(Suoerstore_sales[[#This Row],[Order Date]])/3,0)</f>
        <v>Q3</v>
      </c>
      <c r="Y4226">
        <f>MONTH(Suoerstore_sales[[#This Row],[Order Date]])</f>
        <v>9</v>
      </c>
    </row>
    <row r="4227" spans="1:25" x14ac:dyDescent="0.2">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t="str" cm="1">
        <f t="array" ref="V4227">_xlfn.IFS(Suoerstore_sales[[#This Row],[Discount]]&lt;=0.05,"0-5%",Suoerstore_sales[[#This Row],[Discount]]&lt;=0.1,"5-10%",Suoerstore_sales[[#This Row],[Discount]]&lt;=0.2,"10-20%",TRUE,"20%+")</f>
        <v>20%+</v>
      </c>
      <c r="W4227">
        <f>YEAR(Suoerstore_sales[[#This Row],[Order Date]])</f>
        <v>2014</v>
      </c>
      <c r="X4227" t="str">
        <f>"Q"&amp;ROUNDUP(MONTH(Suoerstore_sales[[#This Row],[Order Date]])/3,0)</f>
        <v>Q4</v>
      </c>
      <c r="Y4227">
        <f>MONTH(Suoerstore_sales[[#This Row],[Order Date]])</f>
        <v>12</v>
      </c>
    </row>
    <row r="4228" spans="1:25" x14ac:dyDescent="0.2">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t="str" cm="1">
        <f t="array" ref="V4228">_xlfn.IFS(Suoerstore_sales[[#This Row],[Discount]]&lt;=0.05,"0-5%",Suoerstore_sales[[#This Row],[Discount]]&lt;=0.1,"5-10%",Suoerstore_sales[[#This Row],[Discount]]&lt;=0.2,"10-20%",TRUE,"20%+")</f>
        <v>0-5%</v>
      </c>
      <c r="W4228">
        <f>YEAR(Suoerstore_sales[[#This Row],[Order Date]])</f>
        <v>2017</v>
      </c>
      <c r="X4228" t="str">
        <f>"Q"&amp;ROUNDUP(MONTH(Suoerstore_sales[[#This Row],[Order Date]])/3,0)</f>
        <v>Q4</v>
      </c>
      <c r="Y4228">
        <f>MONTH(Suoerstore_sales[[#This Row],[Order Date]])</f>
        <v>11</v>
      </c>
    </row>
    <row r="4229" spans="1:25" x14ac:dyDescent="0.2">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t="str" cm="1">
        <f t="array" ref="V4229">_xlfn.IFS(Suoerstore_sales[[#This Row],[Discount]]&lt;=0.05,"0-5%",Suoerstore_sales[[#This Row],[Discount]]&lt;=0.1,"5-10%",Suoerstore_sales[[#This Row],[Discount]]&lt;=0.2,"10-20%",TRUE,"20%+")</f>
        <v>10-20%</v>
      </c>
      <c r="W4229">
        <f>YEAR(Suoerstore_sales[[#This Row],[Order Date]])</f>
        <v>2015</v>
      </c>
      <c r="X4229" t="str">
        <f>"Q"&amp;ROUNDUP(MONTH(Suoerstore_sales[[#This Row],[Order Date]])/3,0)</f>
        <v>Q1</v>
      </c>
      <c r="Y4229">
        <f>MONTH(Suoerstore_sales[[#This Row],[Order Date]])</f>
        <v>1</v>
      </c>
    </row>
    <row r="4230" spans="1:25" x14ac:dyDescent="0.2">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t="str" cm="1">
        <f t="array" ref="V4230">_xlfn.IFS(Suoerstore_sales[[#This Row],[Discount]]&lt;=0.05,"0-5%",Suoerstore_sales[[#This Row],[Discount]]&lt;=0.1,"5-10%",Suoerstore_sales[[#This Row],[Discount]]&lt;=0.2,"10-20%",TRUE,"20%+")</f>
        <v>0-5%</v>
      </c>
      <c r="W4230">
        <f>YEAR(Suoerstore_sales[[#This Row],[Order Date]])</f>
        <v>2016</v>
      </c>
      <c r="X4230" t="str">
        <f>"Q"&amp;ROUNDUP(MONTH(Suoerstore_sales[[#This Row],[Order Date]])/3,0)</f>
        <v>Q1</v>
      </c>
      <c r="Y4230">
        <f>MONTH(Suoerstore_sales[[#This Row],[Order Date]])</f>
        <v>3</v>
      </c>
    </row>
    <row r="4231" spans="1:25" x14ac:dyDescent="0.2">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t="str" cm="1">
        <f t="array" ref="V4231">_xlfn.IFS(Suoerstore_sales[[#This Row],[Discount]]&lt;=0.05,"0-5%",Suoerstore_sales[[#This Row],[Discount]]&lt;=0.1,"5-10%",Suoerstore_sales[[#This Row],[Discount]]&lt;=0.2,"10-20%",TRUE,"20%+")</f>
        <v>20%+</v>
      </c>
      <c r="W4231">
        <f>YEAR(Suoerstore_sales[[#This Row],[Order Date]])</f>
        <v>2017</v>
      </c>
      <c r="X4231" t="str">
        <f>"Q"&amp;ROUNDUP(MONTH(Suoerstore_sales[[#This Row],[Order Date]])/3,0)</f>
        <v>Q3</v>
      </c>
      <c r="Y4231">
        <f>MONTH(Suoerstore_sales[[#This Row],[Order Date]])</f>
        <v>7</v>
      </c>
    </row>
    <row r="4232" spans="1:25" x14ac:dyDescent="0.2">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t="str" cm="1">
        <f t="array" ref="V4232">_xlfn.IFS(Suoerstore_sales[[#This Row],[Discount]]&lt;=0.05,"0-5%",Suoerstore_sales[[#This Row],[Discount]]&lt;=0.1,"5-10%",Suoerstore_sales[[#This Row],[Discount]]&lt;=0.2,"10-20%",TRUE,"20%+")</f>
        <v>20%+</v>
      </c>
      <c r="W4232">
        <f>YEAR(Suoerstore_sales[[#This Row],[Order Date]])</f>
        <v>2017</v>
      </c>
      <c r="X4232" t="str">
        <f>"Q"&amp;ROUNDUP(MONTH(Suoerstore_sales[[#This Row],[Order Date]])/3,0)</f>
        <v>Q3</v>
      </c>
      <c r="Y4232">
        <f>MONTH(Suoerstore_sales[[#This Row],[Order Date]])</f>
        <v>7</v>
      </c>
    </row>
    <row r="4233" spans="1:25" x14ac:dyDescent="0.2">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t="str" cm="1">
        <f t="array" ref="V4233">_xlfn.IFS(Suoerstore_sales[[#This Row],[Discount]]&lt;=0.05,"0-5%",Suoerstore_sales[[#This Row],[Discount]]&lt;=0.1,"5-10%",Suoerstore_sales[[#This Row],[Discount]]&lt;=0.2,"10-20%",TRUE,"20%+")</f>
        <v>10-20%</v>
      </c>
      <c r="W4233">
        <f>YEAR(Suoerstore_sales[[#This Row],[Order Date]])</f>
        <v>2017</v>
      </c>
      <c r="X4233" t="str">
        <f>"Q"&amp;ROUNDUP(MONTH(Suoerstore_sales[[#This Row],[Order Date]])/3,0)</f>
        <v>Q3</v>
      </c>
      <c r="Y4233">
        <f>MONTH(Suoerstore_sales[[#This Row],[Order Date]])</f>
        <v>7</v>
      </c>
    </row>
    <row r="4234" spans="1:25" x14ac:dyDescent="0.2">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t="str" cm="1">
        <f t="array" ref="V4234">_xlfn.IFS(Suoerstore_sales[[#This Row],[Discount]]&lt;=0.05,"0-5%",Suoerstore_sales[[#This Row],[Discount]]&lt;=0.1,"5-10%",Suoerstore_sales[[#This Row],[Discount]]&lt;=0.2,"10-20%",TRUE,"20%+")</f>
        <v>10-20%</v>
      </c>
      <c r="W4234">
        <f>YEAR(Suoerstore_sales[[#This Row],[Order Date]])</f>
        <v>2017</v>
      </c>
      <c r="X4234" t="str">
        <f>"Q"&amp;ROUNDUP(MONTH(Suoerstore_sales[[#This Row],[Order Date]])/3,0)</f>
        <v>Q3</v>
      </c>
      <c r="Y4234">
        <f>MONTH(Suoerstore_sales[[#This Row],[Order Date]])</f>
        <v>7</v>
      </c>
    </row>
    <row r="4235" spans="1:25" x14ac:dyDescent="0.2">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t="str" cm="1">
        <f t="array" ref="V4235">_xlfn.IFS(Suoerstore_sales[[#This Row],[Discount]]&lt;=0.05,"0-5%",Suoerstore_sales[[#This Row],[Discount]]&lt;=0.1,"5-10%",Suoerstore_sales[[#This Row],[Discount]]&lt;=0.2,"10-20%",TRUE,"20%+")</f>
        <v>20%+</v>
      </c>
      <c r="W4235">
        <f>YEAR(Suoerstore_sales[[#This Row],[Order Date]])</f>
        <v>2017</v>
      </c>
      <c r="X4235" t="str">
        <f>"Q"&amp;ROUNDUP(MONTH(Suoerstore_sales[[#This Row],[Order Date]])/3,0)</f>
        <v>Q3</v>
      </c>
      <c r="Y4235">
        <f>MONTH(Suoerstore_sales[[#This Row],[Order Date]])</f>
        <v>7</v>
      </c>
    </row>
    <row r="4236" spans="1:25" x14ac:dyDescent="0.2">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t="str" cm="1">
        <f t="array" ref="V4236">_xlfn.IFS(Suoerstore_sales[[#This Row],[Discount]]&lt;=0.05,"0-5%",Suoerstore_sales[[#This Row],[Discount]]&lt;=0.1,"5-10%",Suoerstore_sales[[#This Row],[Discount]]&lt;=0.2,"10-20%",TRUE,"20%+")</f>
        <v>10-20%</v>
      </c>
      <c r="W4236">
        <f>YEAR(Suoerstore_sales[[#This Row],[Order Date]])</f>
        <v>2014</v>
      </c>
      <c r="X4236" t="str">
        <f>"Q"&amp;ROUNDUP(MONTH(Suoerstore_sales[[#This Row],[Order Date]])/3,0)</f>
        <v>Q3</v>
      </c>
      <c r="Y4236">
        <f>MONTH(Suoerstore_sales[[#This Row],[Order Date]])</f>
        <v>9</v>
      </c>
    </row>
    <row r="4237" spans="1:25" x14ac:dyDescent="0.2">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t="str" cm="1">
        <f t="array" ref="V4237">_xlfn.IFS(Suoerstore_sales[[#This Row],[Discount]]&lt;=0.05,"0-5%",Suoerstore_sales[[#This Row],[Discount]]&lt;=0.1,"5-10%",Suoerstore_sales[[#This Row],[Discount]]&lt;=0.2,"10-20%",TRUE,"20%+")</f>
        <v>10-20%</v>
      </c>
      <c r="W4237">
        <f>YEAR(Suoerstore_sales[[#This Row],[Order Date]])</f>
        <v>2014</v>
      </c>
      <c r="X4237" t="str">
        <f>"Q"&amp;ROUNDUP(MONTH(Suoerstore_sales[[#This Row],[Order Date]])/3,0)</f>
        <v>Q3</v>
      </c>
      <c r="Y4237">
        <f>MONTH(Suoerstore_sales[[#This Row],[Order Date]])</f>
        <v>9</v>
      </c>
    </row>
    <row r="4238" spans="1:25" x14ac:dyDescent="0.2">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t="str" cm="1">
        <f t="array" ref="V4238">_xlfn.IFS(Suoerstore_sales[[#This Row],[Discount]]&lt;=0.05,"0-5%",Suoerstore_sales[[#This Row],[Discount]]&lt;=0.1,"5-10%",Suoerstore_sales[[#This Row],[Discount]]&lt;=0.2,"10-20%",TRUE,"20%+")</f>
        <v>20%+</v>
      </c>
      <c r="W4238">
        <f>YEAR(Suoerstore_sales[[#This Row],[Order Date]])</f>
        <v>2016</v>
      </c>
      <c r="X4238" t="str">
        <f>"Q"&amp;ROUNDUP(MONTH(Suoerstore_sales[[#This Row],[Order Date]])/3,0)</f>
        <v>Q3</v>
      </c>
      <c r="Y4238">
        <f>MONTH(Suoerstore_sales[[#This Row],[Order Date]])</f>
        <v>7</v>
      </c>
    </row>
    <row r="4239" spans="1:25" x14ac:dyDescent="0.2">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t="str" cm="1">
        <f t="array" ref="V4239">_xlfn.IFS(Suoerstore_sales[[#This Row],[Discount]]&lt;=0.05,"0-5%",Suoerstore_sales[[#This Row],[Discount]]&lt;=0.1,"5-10%",Suoerstore_sales[[#This Row],[Discount]]&lt;=0.2,"10-20%",TRUE,"20%+")</f>
        <v>10-20%</v>
      </c>
      <c r="W4239">
        <f>YEAR(Suoerstore_sales[[#This Row],[Order Date]])</f>
        <v>2017</v>
      </c>
      <c r="X4239" t="str">
        <f>"Q"&amp;ROUNDUP(MONTH(Suoerstore_sales[[#This Row],[Order Date]])/3,0)</f>
        <v>Q3</v>
      </c>
      <c r="Y4239">
        <f>MONTH(Suoerstore_sales[[#This Row],[Order Date]])</f>
        <v>8</v>
      </c>
    </row>
    <row r="4240" spans="1:25" x14ac:dyDescent="0.2">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t="str" cm="1">
        <f t="array" ref="V4240">_xlfn.IFS(Suoerstore_sales[[#This Row],[Discount]]&lt;=0.05,"0-5%",Suoerstore_sales[[#This Row],[Discount]]&lt;=0.1,"5-10%",Suoerstore_sales[[#This Row],[Discount]]&lt;=0.2,"10-20%",TRUE,"20%+")</f>
        <v>0-5%</v>
      </c>
      <c r="W4240">
        <f>YEAR(Suoerstore_sales[[#This Row],[Order Date]])</f>
        <v>2017</v>
      </c>
      <c r="X4240" t="str">
        <f>"Q"&amp;ROUNDUP(MONTH(Suoerstore_sales[[#This Row],[Order Date]])/3,0)</f>
        <v>Q1</v>
      </c>
      <c r="Y4240">
        <f>MONTH(Suoerstore_sales[[#This Row],[Order Date]])</f>
        <v>3</v>
      </c>
    </row>
    <row r="4241" spans="1:25" x14ac:dyDescent="0.2">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t="str" cm="1">
        <f t="array" ref="V4241">_xlfn.IFS(Suoerstore_sales[[#This Row],[Discount]]&lt;=0.05,"0-5%",Suoerstore_sales[[#This Row],[Discount]]&lt;=0.1,"5-10%",Suoerstore_sales[[#This Row],[Discount]]&lt;=0.2,"10-20%",TRUE,"20%+")</f>
        <v>0-5%</v>
      </c>
      <c r="W4241">
        <f>YEAR(Suoerstore_sales[[#This Row],[Order Date]])</f>
        <v>2017</v>
      </c>
      <c r="X4241" t="str">
        <f>"Q"&amp;ROUNDUP(MONTH(Suoerstore_sales[[#This Row],[Order Date]])/3,0)</f>
        <v>Q4</v>
      </c>
      <c r="Y4241">
        <f>MONTH(Suoerstore_sales[[#This Row],[Order Date]])</f>
        <v>12</v>
      </c>
    </row>
    <row r="4242" spans="1:25" x14ac:dyDescent="0.2">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t="str" cm="1">
        <f t="array" ref="V4242">_xlfn.IFS(Suoerstore_sales[[#This Row],[Discount]]&lt;=0.05,"0-5%",Suoerstore_sales[[#This Row],[Discount]]&lt;=0.1,"5-10%",Suoerstore_sales[[#This Row],[Discount]]&lt;=0.2,"10-20%",TRUE,"20%+")</f>
        <v>0-5%</v>
      </c>
      <c r="W4242">
        <f>YEAR(Suoerstore_sales[[#This Row],[Order Date]])</f>
        <v>2014</v>
      </c>
      <c r="X4242" t="str">
        <f>"Q"&amp;ROUNDUP(MONTH(Suoerstore_sales[[#This Row],[Order Date]])/3,0)</f>
        <v>Q3</v>
      </c>
      <c r="Y4242">
        <f>MONTH(Suoerstore_sales[[#This Row],[Order Date]])</f>
        <v>9</v>
      </c>
    </row>
    <row r="4243" spans="1:25" x14ac:dyDescent="0.2">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t="str" cm="1">
        <f t="array" ref="V4243">_xlfn.IFS(Suoerstore_sales[[#This Row],[Discount]]&lt;=0.05,"0-5%",Suoerstore_sales[[#This Row],[Discount]]&lt;=0.1,"5-10%",Suoerstore_sales[[#This Row],[Discount]]&lt;=0.2,"10-20%",TRUE,"20%+")</f>
        <v>10-20%</v>
      </c>
      <c r="W4243">
        <f>YEAR(Suoerstore_sales[[#This Row],[Order Date]])</f>
        <v>2014</v>
      </c>
      <c r="X4243" t="str">
        <f>"Q"&amp;ROUNDUP(MONTH(Suoerstore_sales[[#This Row],[Order Date]])/3,0)</f>
        <v>Q3</v>
      </c>
      <c r="Y4243">
        <f>MONTH(Suoerstore_sales[[#This Row],[Order Date]])</f>
        <v>9</v>
      </c>
    </row>
    <row r="4244" spans="1:25" x14ac:dyDescent="0.2">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t="str" cm="1">
        <f t="array" ref="V4244">_xlfn.IFS(Suoerstore_sales[[#This Row],[Discount]]&lt;=0.05,"0-5%",Suoerstore_sales[[#This Row],[Discount]]&lt;=0.1,"5-10%",Suoerstore_sales[[#This Row],[Discount]]&lt;=0.2,"10-20%",TRUE,"20%+")</f>
        <v>0-5%</v>
      </c>
      <c r="W4244">
        <f>YEAR(Suoerstore_sales[[#This Row],[Order Date]])</f>
        <v>2016</v>
      </c>
      <c r="X4244" t="str">
        <f>"Q"&amp;ROUNDUP(MONTH(Suoerstore_sales[[#This Row],[Order Date]])/3,0)</f>
        <v>Q2</v>
      </c>
      <c r="Y4244">
        <f>MONTH(Suoerstore_sales[[#This Row],[Order Date]])</f>
        <v>4</v>
      </c>
    </row>
    <row r="4245" spans="1:25" x14ac:dyDescent="0.2">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t="str" cm="1">
        <f t="array" ref="V4245">_xlfn.IFS(Suoerstore_sales[[#This Row],[Discount]]&lt;=0.05,"0-5%",Suoerstore_sales[[#This Row],[Discount]]&lt;=0.1,"5-10%",Suoerstore_sales[[#This Row],[Discount]]&lt;=0.2,"10-20%",TRUE,"20%+")</f>
        <v>0-5%</v>
      </c>
      <c r="W4245">
        <f>YEAR(Suoerstore_sales[[#This Row],[Order Date]])</f>
        <v>2016</v>
      </c>
      <c r="X4245" t="str">
        <f>"Q"&amp;ROUNDUP(MONTH(Suoerstore_sales[[#This Row],[Order Date]])/3,0)</f>
        <v>Q2</v>
      </c>
      <c r="Y4245">
        <f>MONTH(Suoerstore_sales[[#This Row],[Order Date]])</f>
        <v>4</v>
      </c>
    </row>
    <row r="4246" spans="1:25" x14ac:dyDescent="0.2">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t="str" cm="1">
        <f t="array" ref="V4246">_xlfn.IFS(Suoerstore_sales[[#This Row],[Discount]]&lt;=0.05,"0-5%",Suoerstore_sales[[#This Row],[Discount]]&lt;=0.1,"5-10%",Suoerstore_sales[[#This Row],[Discount]]&lt;=0.2,"10-20%",TRUE,"20%+")</f>
        <v>0-5%</v>
      </c>
      <c r="W4246">
        <f>YEAR(Suoerstore_sales[[#This Row],[Order Date]])</f>
        <v>2014</v>
      </c>
      <c r="X4246" t="str">
        <f>"Q"&amp;ROUNDUP(MONTH(Suoerstore_sales[[#This Row],[Order Date]])/3,0)</f>
        <v>Q1</v>
      </c>
      <c r="Y4246">
        <f>MONTH(Suoerstore_sales[[#This Row],[Order Date]])</f>
        <v>3</v>
      </c>
    </row>
    <row r="4247" spans="1:25" x14ac:dyDescent="0.2">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t="str" cm="1">
        <f t="array" ref="V4247">_xlfn.IFS(Suoerstore_sales[[#This Row],[Discount]]&lt;=0.05,"0-5%",Suoerstore_sales[[#This Row],[Discount]]&lt;=0.1,"5-10%",Suoerstore_sales[[#This Row],[Discount]]&lt;=0.2,"10-20%",TRUE,"20%+")</f>
        <v>0-5%</v>
      </c>
      <c r="W4247">
        <f>YEAR(Suoerstore_sales[[#This Row],[Order Date]])</f>
        <v>2017</v>
      </c>
      <c r="X4247" t="str">
        <f>"Q"&amp;ROUNDUP(MONTH(Suoerstore_sales[[#This Row],[Order Date]])/3,0)</f>
        <v>Q4</v>
      </c>
      <c r="Y4247">
        <f>MONTH(Suoerstore_sales[[#This Row],[Order Date]])</f>
        <v>11</v>
      </c>
    </row>
    <row r="4248" spans="1:25" x14ac:dyDescent="0.2">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t="str" cm="1">
        <f t="array" ref="V4248">_xlfn.IFS(Suoerstore_sales[[#This Row],[Discount]]&lt;=0.05,"0-5%",Suoerstore_sales[[#This Row],[Discount]]&lt;=0.1,"5-10%",Suoerstore_sales[[#This Row],[Discount]]&lt;=0.2,"10-20%",TRUE,"20%+")</f>
        <v>0-5%</v>
      </c>
      <c r="W4248">
        <f>YEAR(Suoerstore_sales[[#This Row],[Order Date]])</f>
        <v>2017</v>
      </c>
      <c r="X4248" t="str">
        <f>"Q"&amp;ROUNDUP(MONTH(Suoerstore_sales[[#This Row],[Order Date]])/3,0)</f>
        <v>Q4</v>
      </c>
      <c r="Y4248">
        <f>MONTH(Suoerstore_sales[[#This Row],[Order Date]])</f>
        <v>11</v>
      </c>
    </row>
    <row r="4249" spans="1:25" x14ac:dyDescent="0.2">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t="str" cm="1">
        <f t="array" ref="V4249">_xlfn.IFS(Suoerstore_sales[[#This Row],[Discount]]&lt;=0.05,"0-5%",Suoerstore_sales[[#This Row],[Discount]]&lt;=0.1,"5-10%",Suoerstore_sales[[#This Row],[Discount]]&lt;=0.2,"10-20%",TRUE,"20%+")</f>
        <v>0-5%</v>
      </c>
      <c r="W4249">
        <f>YEAR(Suoerstore_sales[[#This Row],[Order Date]])</f>
        <v>2017</v>
      </c>
      <c r="X4249" t="str">
        <f>"Q"&amp;ROUNDUP(MONTH(Suoerstore_sales[[#This Row],[Order Date]])/3,0)</f>
        <v>Q4</v>
      </c>
      <c r="Y4249">
        <f>MONTH(Suoerstore_sales[[#This Row],[Order Date]])</f>
        <v>11</v>
      </c>
    </row>
    <row r="4250" spans="1:25" x14ac:dyDescent="0.2">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t="str" cm="1">
        <f t="array" ref="V4250">_xlfn.IFS(Suoerstore_sales[[#This Row],[Discount]]&lt;=0.05,"0-5%",Suoerstore_sales[[#This Row],[Discount]]&lt;=0.1,"5-10%",Suoerstore_sales[[#This Row],[Discount]]&lt;=0.2,"10-20%",TRUE,"20%+")</f>
        <v>0-5%</v>
      </c>
      <c r="W4250">
        <f>YEAR(Suoerstore_sales[[#This Row],[Order Date]])</f>
        <v>2016</v>
      </c>
      <c r="X4250" t="str">
        <f>"Q"&amp;ROUNDUP(MONTH(Suoerstore_sales[[#This Row],[Order Date]])/3,0)</f>
        <v>Q4</v>
      </c>
      <c r="Y4250">
        <f>MONTH(Suoerstore_sales[[#This Row],[Order Date]])</f>
        <v>12</v>
      </c>
    </row>
    <row r="4251" spans="1:25" x14ac:dyDescent="0.2">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t="str" cm="1">
        <f t="array" ref="V4251">_xlfn.IFS(Suoerstore_sales[[#This Row],[Discount]]&lt;=0.05,"0-5%",Suoerstore_sales[[#This Row],[Discount]]&lt;=0.1,"5-10%",Suoerstore_sales[[#This Row],[Discount]]&lt;=0.2,"10-20%",TRUE,"20%+")</f>
        <v>0-5%</v>
      </c>
      <c r="W4251">
        <f>YEAR(Suoerstore_sales[[#This Row],[Order Date]])</f>
        <v>2016</v>
      </c>
      <c r="X4251" t="str">
        <f>"Q"&amp;ROUNDUP(MONTH(Suoerstore_sales[[#This Row],[Order Date]])/3,0)</f>
        <v>Q4</v>
      </c>
      <c r="Y4251">
        <f>MONTH(Suoerstore_sales[[#This Row],[Order Date]])</f>
        <v>12</v>
      </c>
    </row>
    <row r="4252" spans="1:25" x14ac:dyDescent="0.2">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t="str" cm="1">
        <f t="array" ref="V4252">_xlfn.IFS(Suoerstore_sales[[#This Row],[Discount]]&lt;=0.05,"0-5%",Suoerstore_sales[[#This Row],[Discount]]&lt;=0.1,"5-10%",Suoerstore_sales[[#This Row],[Discount]]&lt;=0.2,"10-20%",TRUE,"20%+")</f>
        <v>5-10%</v>
      </c>
      <c r="W4252">
        <f>YEAR(Suoerstore_sales[[#This Row],[Order Date]])</f>
        <v>2014</v>
      </c>
      <c r="X4252" t="str">
        <f>"Q"&amp;ROUNDUP(MONTH(Suoerstore_sales[[#This Row],[Order Date]])/3,0)</f>
        <v>Q3</v>
      </c>
      <c r="Y4252">
        <f>MONTH(Suoerstore_sales[[#This Row],[Order Date]])</f>
        <v>9</v>
      </c>
    </row>
    <row r="4253" spans="1:25" x14ac:dyDescent="0.2">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t="str" cm="1">
        <f t="array" ref="V4253">_xlfn.IFS(Suoerstore_sales[[#This Row],[Discount]]&lt;=0.05,"0-5%",Suoerstore_sales[[#This Row],[Discount]]&lt;=0.1,"5-10%",Suoerstore_sales[[#This Row],[Discount]]&lt;=0.2,"10-20%",TRUE,"20%+")</f>
        <v>10-20%</v>
      </c>
      <c r="W4253">
        <f>YEAR(Suoerstore_sales[[#This Row],[Order Date]])</f>
        <v>2015</v>
      </c>
      <c r="X4253" t="str">
        <f>"Q"&amp;ROUNDUP(MONTH(Suoerstore_sales[[#This Row],[Order Date]])/3,0)</f>
        <v>Q4</v>
      </c>
      <c r="Y4253">
        <f>MONTH(Suoerstore_sales[[#This Row],[Order Date]])</f>
        <v>10</v>
      </c>
    </row>
    <row r="4254" spans="1:25" x14ac:dyDescent="0.2">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t="str" cm="1">
        <f t="array" ref="V4254">_xlfn.IFS(Suoerstore_sales[[#This Row],[Discount]]&lt;=0.05,"0-5%",Suoerstore_sales[[#This Row],[Discount]]&lt;=0.1,"5-10%",Suoerstore_sales[[#This Row],[Discount]]&lt;=0.2,"10-20%",TRUE,"20%+")</f>
        <v>10-20%</v>
      </c>
      <c r="W4254">
        <f>YEAR(Suoerstore_sales[[#This Row],[Order Date]])</f>
        <v>2015</v>
      </c>
      <c r="X4254" t="str">
        <f>"Q"&amp;ROUNDUP(MONTH(Suoerstore_sales[[#This Row],[Order Date]])/3,0)</f>
        <v>Q4</v>
      </c>
      <c r="Y4254">
        <f>MONTH(Suoerstore_sales[[#This Row],[Order Date]])</f>
        <v>10</v>
      </c>
    </row>
    <row r="4255" spans="1:25" x14ac:dyDescent="0.2">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t="str" cm="1">
        <f t="array" ref="V4255">_xlfn.IFS(Suoerstore_sales[[#This Row],[Discount]]&lt;=0.05,"0-5%",Suoerstore_sales[[#This Row],[Discount]]&lt;=0.1,"5-10%",Suoerstore_sales[[#This Row],[Discount]]&lt;=0.2,"10-20%",TRUE,"20%+")</f>
        <v>10-20%</v>
      </c>
      <c r="W4255">
        <f>YEAR(Suoerstore_sales[[#This Row],[Order Date]])</f>
        <v>2015</v>
      </c>
      <c r="X4255" t="str">
        <f>"Q"&amp;ROUNDUP(MONTH(Suoerstore_sales[[#This Row],[Order Date]])/3,0)</f>
        <v>Q4</v>
      </c>
      <c r="Y4255">
        <f>MONTH(Suoerstore_sales[[#This Row],[Order Date]])</f>
        <v>10</v>
      </c>
    </row>
    <row r="4256" spans="1:25" x14ac:dyDescent="0.2">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t="str" cm="1">
        <f t="array" ref="V4256">_xlfn.IFS(Suoerstore_sales[[#This Row],[Discount]]&lt;=0.05,"0-5%",Suoerstore_sales[[#This Row],[Discount]]&lt;=0.1,"5-10%",Suoerstore_sales[[#This Row],[Discount]]&lt;=0.2,"10-20%",TRUE,"20%+")</f>
        <v>10-20%</v>
      </c>
      <c r="W4256">
        <f>YEAR(Suoerstore_sales[[#This Row],[Order Date]])</f>
        <v>2017</v>
      </c>
      <c r="X4256" t="str">
        <f>"Q"&amp;ROUNDUP(MONTH(Suoerstore_sales[[#This Row],[Order Date]])/3,0)</f>
        <v>Q4</v>
      </c>
      <c r="Y4256">
        <f>MONTH(Suoerstore_sales[[#This Row],[Order Date]])</f>
        <v>10</v>
      </c>
    </row>
    <row r="4257" spans="1:25" x14ac:dyDescent="0.2">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t="str" cm="1">
        <f t="array" ref="V4257">_xlfn.IFS(Suoerstore_sales[[#This Row],[Discount]]&lt;=0.05,"0-5%",Suoerstore_sales[[#This Row],[Discount]]&lt;=0.1,"5-10%",Suoerstore_sales[[#This Row],[Discount]]&lt;=0.2,"10-20%",TRUE,"20%+")</f>
        <v>20%+</v>
      </c>
      <c r="W4257">
        <f>YEAR(Suoerstore_sales[[#This Row],[Order Date]])</f>
        <v>2017</v>
      </c>
      <c r="X4257" t="str">
        <f>"Q"&amp;ROUNDUP(MONTH(Suoerstore_sales[[#This Row],[Order Date]])/3,0)</f>
        <v>Q4</v>
      </c>
      <c r="Y4257">
        <f>MONTH(Suoerstore_sales[[#This Row],[Order Date]])</f>
        <v>10</v>
      </c>
    </row>
    <row r="4258" spans="1:25" x14ac:dyDescent="0.2">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t="str" cm="1">
        <f t="array" ref="V4258">_xlfn.IFS(Suoerstore_sales[[#This Row],[Discount]]&lt;=0.05,"0-5%",Suoerstore_sales[[#This Row],[Discount]]&lt;=0.1,"5-10%",Suoerstore_sales[[#This Row],[Discount]]&lt;=0.2,"10-20%",TRUE,"20%+")</f>
        <v>20%+</v>
      </c>
      <c r="W4258">
        <f>YEAR(Suoerstore_sales[[#This Row],[Order Date]])</f>
        <v>2017</v>
      </c>
      <c r="X4258" t="str">
        <f>"Q"&amp;ROUNDUP(MONTH(Suoerstore_sales[[#This Row],[Order Date]])/3,0)</f>
        <v>Q4</v>
      </c>
      <c r="Y4258">
        <f>MONTH(Suoerstore_sales[[#This Row],[Order Date]])</f>
        <v>10</v>
      </c>
    </row>
    <row r="4259" spans="1:25" x14ac:dyDescent="0.2">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t="str" cm="1">
        <f t="array" ref="V4259">_xlfn.IFS(Suoerstore_sales[[#This Row],[Discount]]&lt;=0.05,"0-5%",Suoerstore_sales[[#This Row],[Discount]]&lt;=0.1,"5-10%",Suoerstore_sales[[#This Row],[Discount]]&lt;=0.2,"10-20%",TRUE,"20%+")</f>
        <v>20%+</v>
      </c>
      <c r="W4259">
        <f>YEAR(Suoerstore_sales[[#This Row],[Order Date]])</f>
        <v>2015</v>
      </c>
      <c r="X4259" t="str">
        <f>"Q"&amp;ROUNDUP(MONTH(Suoerstore_sales[[#This Row],[Order Date]])/3,0)</f>
        <v>Q3</v>
      </c>
      <c r="Y4259">
        <f>MONTH(Suoerstore_sales[[#This Row],[Order Date]])</f>
        <v>9</v>
      </c>
    </row>
    <row r="4260" spans="1:25" x14ac:dyDescent="0.2">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t="str" cm="1">
        <f t="array" ref="V4260">_xlfn.IFS(Suoerstore_sales[[#This Row],[Discount]]&lt;=0.05,"0-5%",Suoerstore_sales[[#This Row],[Discount]]&lt;=0.1,"5-10%",Suoerstore_sales[[#This Row],[Discount]]&lt;=0.2,"10-20%",TRUE,"20%+")</f>
        <v>10-20%</v>
      </c>
      <c r="W4260">
        <f>YEAR(Suoerstore_sales[[#This Row],[Order Date]])</f>
        <v>2016</v>
      </c>
      <c r="X4260" t="str">
        <f>"Q"&amp;ROUNDUP(MONTH(Suoerstore_sales[[#This Row],[Order Date]])/3,0)</f>
        <v>Q1</v>
      </c>
      <c r="Y4260">
        <f>MONTH(Suoerstore_sales[[#This Row],[Order Date]])</f>
        <v>3</v>
      </c>
    </row>
    <row r="4261" spans="1:25" x14ac:dyDescent="0.2">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t="str" cm="1">
        <f t="array" ref="V4261">_xlfn.IFS(Suoerstore_sales[[#This Row],[Discount]]&lt;=0.05,"0-5%",Suoerstore_sales[[#This Row],[Discount]]&lt;=0.1,"5-10%",Suoerstore_sales[[#This Row],[Discount]]&lt;=0.2,"10-20%",TRUE,"20%+")</f>
        <v>0-5%</v>
      </c>
      <c r="W4261">
        <f>YEAR(Suoerstore_sales[[#This Row],[Order Date]])</f>
        <v>2017</v>
      </c>
      <c r="X4261" t="str">
        <f>"Q"&amp;ROUNDUP(MONTH(Suoerstore_sales[[#This Row],[Order Date]])/3,0)</f>
        <v>Q4</v>
      </c>
      <c r="Y4261">
        <f>MONTH(Suoerstore_sales[[#This Row],[Order Date]])</f>
        <v>10</v>
      </c>
    </row>
    <row r="4262" spans="1:25" x14ac:dyDescent="0.2">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t="str" cm="1">
        <f t="array" ref="V4262">_xlfn.IFS(Suoerstore_sales[[#This Row],[Discount]]&lt;=0.05,"0-5%",Suoerstore_sales[[#This Row],[Discount]]&lt;=0.1,"5-10%",Suoerstore_sales[[#This Row],[Discount]]&lt;=0.2,"10-20%",TRUE,"20%+")</f>
        <v>0-5%</v>
      </c>
      <c r="W4262">
        <f>YEAR(Suoerstore_sales[[#This Row],[Order Date]])</f>
        <v>2017</v>
      </c>
      <c r="X4262" t="str">
        <f>"Q"&amp;ROUNDUP(MONTH(Suoerstore_sales[[#This Row],[Order Date]])/3,0)</f>
        <v>Q4</v>
      </c>
      <c r="Y4262">
        <f>MONTH(Suoerstore_sales[[#This Row],[Order Date]])</f>
        <v>10</v>
      </c>
    </row>
    <row r="4263" spans="1:25" x14ac:dyDescent="0.2">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t="str" cm="1">
        <f t="array" ref="V4263">_xlfn.IFS(Suoerstore_sales[[#This Row],[Discount]]&lt;=0.05,"0-5%",Suoerstore_sales[[#This Row],[Discount]]&lt;=0.1,"5-10%",Suoerstore_sales[[#This Row],[Discount]]&lt;=0.2,"10-20%",TRUE,"20%+")</f>
        <v>0-5%</v>
      </c>
      <c r="W4263">
        <f>YEAR(Suoerstore_sales[[#This Row],[Order Date]])</f>
        <v>2017</v>
      </c>
      <c r="X4263" t="str">
        <f>"Q"&amp;ROUNDUP(MONTH(Suoerstore_sales[[#This Row],[Order Date]])/3,0)</f>
        <v>Q3</v>
      </c>
      <c r="Y4263">
        <f>MONTH(Suoerstore_sales[[#This Row],[Order Date]])</f>
        <v>8</v>
      </c>
    </row>
    <row r="4264" spans="1:25" x14ac:dyDescent="0.2">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t="str" cm="1">
        <f t="array" ref="V4264">_xlfn.IFS(Suoerstore_sales[[#This Row],[Discount]]&lt;=0.05,"0-5%",Suoerstore_sales[[#This Row],[Discount]]&lt;=0.1,"5-10%",Suoerstore_sales[[#This Row],[Discount]]&lt;=0.2,"10-20%",TRUE,"20%+")</f>
        <v>0-5%</v>
      </c>
      <c r="W4264">
        <f>YEAR(Suoerstore_sales[[#This Row],[Order Date]])</f>
        <v>2017</v>
      </c>
      <c r="X4264" t="str">
        <f>"Q"&amp;ROUNDUP(MONTH(Suoerstore_sales[[#This Row],[Order Date]])/3,0)</f>
        <v>Q3</v>
      </c>
      <c r="Y4264">
        <f>MONTH(Suoerstore_sales[[#This Row],[Order Date]])</f>
        <v>9</v>
      </c>
    </row>
    <row r="4265" spans="1:25" x14ac:dyDescent="0.2">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t="str" cm="1">
        <f t="array" ref="V4265">_xlfn.IFS(Suoerstore_sales[[#This Row],[Discount]]&lt;=0.05,"0-5%",Suoerstore_sales[[#This Row],[Discount]]&lt;=0.1,"5-10%",Suoerstore_sales[[#This Row],[Discount]]&lt;=0.2,"10-20%",TRUE,"20%+")</f>
        <v>20%+</v>
      </c>
      <c r="W4265">
        <f>YEAR(Suoerstore_sales[[#This Row],[Order Date]])</f>
        <v>2017</v>
      </c>
      <c r="X4265" t="str">
        <f>"Q"&amp;ROUNDUP(MONTH(Suoerstore_sales[[#This Row],[Order Date]])/3,0)</f>
        <v>Q4</v>
      </c>
      <c r="Y4265">
        <f>MONTH(Suoerstore_sales[[#This Row],[Order Date]])</f>
        <v>11</v>
      </c>
    </row>
    <row r="4266" spans="1:25" x14ac:dyDescent="0.2">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t="str" cm="1">
        <f t="array" ref="V4266">_xlfn.IFS(Suoerstore_sales[[#This Row],[Discount]]&lt;=0.05,"0-5%",Suoerstore_sales[[#This Row],[Discount]]&lt;=0.1,"5-10%",Suoerstore_sales[[#This Row],[Discount]]&lt;=0.2,"10-20%",TRUE,"20%+")</f>
        <v>20%+</v>
      </c>
      <c r="W4266">
        <f>YEAR(Suoerstore_sales[[#This Row],[Order Date]])</f>
        <v>2016</v>
      </c>
      <c r="X4266" t="str">
        <f>"Q"&amp;ROUNDUP(MONTH(Suoerstore_sales[[#This Row],[Order Date]])/3,0)</f>
        <v>Q4</v>
      </c>
      <c r="Y4266">
        <f>MONTH(Suoerstore_sales[[#This Row],[Order Date]])</f>
        <v>11</v>
      </c>
    </row>
    <row r="4267" spans="1:25" x14ac:dyDescent="0.2">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t="str" cm="1">
        <f t="array" ref="V4267">_xlfn.IFS(Suoerstore_sales[[#This Row],[Discount]]&lt;=0.05,"0-5%",Suoerstore_sales[[#This Row],[Discount]]&lt;=0.1,"5-10%",Suoerstore_sales[[#This Row],[Discount]]&lt;=0.2,"10-20%",TRUE,"20%+")</f>
        <v>20%+</v>
      </c>
      <c r="W4267">
        <f>YEAR(Suoerstore_sales[[#This Row],[Order Date]])</f>
        <v>2016</v>
      </c>
      <c r="X4267" t="str">
        <f>"Q"&amp;ROUNDUP(MONTH(Suoerstore_sales[[#This Row],[Order Date]])/3,0)</f>
        <v>Q4</v>
      </c>
      <c r="Y4267">
        <f>MONTH(Suoerstore_sales[[#This Row],[Order Date]])</f>
        <v>11</v>
      </c>
    </row>
    <row r="4268" spans="1:25" x14ac:dyDescent="0.2">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t="str" cm="1">
        <f t="array" ref="V4268">_xlfn.IFS(Suoerstore_sales[[#This Row],[Discount]]&lt;=0.05,"0-5%",Suoerstore_sales[[#This Row],[Discount]]&lt;=0.1,"5-10%",Suoerstore_sales[[#This Row],[Discount]]&lt;=0.2,"10-20%",TRUE,"20%+")</f>
        <v>20%+</v>
      </c>
      <c r="W4268">
        <f>YEAR(Suoerstore_sales[[#This Row],[Order Date]])</f>
        <v>2016</v>
      </c>
      <c r="X4268" t="str">
        <f>"Q"&amp;ROUNDUP(MONTH(Suoerstore_sales[[#This Row],[Order Date]])/3,0)</f>
        <v>Q4</v>
      </c>
      <c r="Y4268">
        <f>MONTH(Suoerstore_sales[[#This Row],[Order Date]])</f>
        <v>11</v>
      </c>
    </row>
    <row r="4269" spans="1:25" x14ac:dyDescent="0.2">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t="str" cm="1">
        <f t="array" ref="V4269">_xlfn.IFS(Suoerstore_sales[[#This Row],[Discount]]&lt;=0.05,"0-5%",Suoerstore_sales[[#This Row],[Discount]]&lt;=0.1,"5-10%",Suoerstore_sales[[#This Row],[Discount]]&lt;=0.2,"10-20%",TRUE,"20%+")</f>
        <v>20%+</v>
      </c>
      <c r="W4269">
        <f>YEAR(Suoerstore_sales[[#This Row],[Order Date]])</f>
        <v>2016</v>
      </c>
      <c r="X4269" t="str">
        <f>"Q"&amp;ROUNDUP(MONTH(Suoerstore_sales[[#This Row],[Order Date]])/3,0)</f>
        <v>Q4</v>
      </c>
      <c r="Y4269">
        <f>MONTH(Suoerstore_sales[[#This Row],[Order Date]])</f>
        <v>11</v>
      </c>
    </row>
    <row r="4270" spans="1:25" x14ac:dyDescent="0.2">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t="str" cm="1">
        <f t="array" ref="V4270">_xlfn.IFS(Suoerstore_sales[[#This Row],[Discount]]&lt;=0.05,"0-5%",Suoerstore_sales[[#This Row],[Discount]]&lt;=0.1,"5-10%",Suoerstore_sales[[#This Row],[Discount]]&lt;=0.2,"10-20%",TRUE,"20%+")</f>
        <v>10-20%</v>
      </c>
      <c r="W4270">
        <f>YEAR(Suoerstore_sales[[#This Row],[Order Date]])</f>
        <v>2016</v>
      </c>
      <c r="X4270" t="str">
        <f>"Q"&amp;ROUNDUP(MONTH(Suoerstore_sales[[#This Row],[Order Date]])/3,0)</f>
        <v>Q4</v>
      </c>
      <c r="Y4270">
        <f>MONTH(Suoerstore_sales[[#This Row],[Order Date]])</f>
        <v>11</v>
      </c>
    </row>
    <row r="4271" spans="1:25" x14ac:dyDescent="0.2">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t="str" cm="1">
        <f t="array" ref="V4271">_xlfn.IFS(Suoerstore_sales[[#This Row],[Discount]]&lt;=0.05,"0-5%",Suoerstore_sales[[#This Row],[Discount]]&lt;=0.1,"5-10%",Suoerstore_sales[[#This Row],[Discount]]&lt;=0.2,"10-20%",TRUE,"20%+")</f>
        <v>0-5%</v>
      </c>
      <c r="W4271">
        <f>YEAR(Suoerstore_sales[[#This Row],[Order Date]])</f>
        <v>2017</v>
      </c>
      <c r="X4271" t="str">
        <f>"Q"&amp;ROUNDUP(MONTH(Suoerstore_sales[[#This Row],[Order Date]])/3,0)</f>
        <v>Q2</v>
      </c>
      <c r="Y4271">
        <f>MONTH(Suoerstore_sales[[#This Row],[Order Date]])</f>
        <v>6</v>
      </c>
    </row>
    <row r="4272" spans="1:25" x14ac:dyDescent="0.2">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t="str" cm="1">
        <f t="array" ref="V4272">_xlfn.IFS(Suoerstore_sales[[#This Row],[Discount]]&lt;=0.05,"0-5%",Suoerstore_sales[[#This Row],[Discount]]&lt;=0.1,"5-10%",Suoerstore_sales[[#This Row],[Discount]]&lt;=0.2,"10-20%",TRUE,"20%+")</f>
        <v>10-20%</v>
      </c>
      <c r="W4272">
        <f>YEAR(Suoerstore_sales[[#This Row],[Order Date]])</f>
        <v>2015</v>
      </c>
      <c r="X4272" t="str">
        <f>"Q"&amp;ROUNDUP(MONTH(Suoerstore_sales[[#This Row],[Order Date]])/3,0)</f>
        <v>Q4</v>
      </c>
      <c r="Y4272">
        <f>MONTH(Suoerstore_sales[[#This Row],[Order Date]])</f>
        <v>11</v>
      </c>
    </row>
    <row r="4273" spans="1:25" x14ac:dyDescent="0.2">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t="str" cm="1">
        <f t="array" ref="V4273">_xlfn.IFS(Suoerstore_sales[[#This Row],[Discount]]&lt;=0.05,"0-5%",Suoerstore_sales[[#This Row],[Discount]]&lt;=0.1,"5-10%",Suoerstore_sales[[#This Row],[Discount]]&lt;=0.2,"10-20%",TRUE,"20%+")</f>
        <v>0-5%</v>
      </c>
      <c r="W4273">
        <f>YEAR(Suoerstore_sales[[#This Row],[Order Date]])</f>
        <v>2016</v>
      </c>
      <c r="X4273" t="str">
        <f>"Q"&amp;ROUNDUP(MONTH(Suoerstore_sales[[#This Row],[Order Date]])/3,0)</f>
        <v>Q4</v>
      </c>
      <c r="Y4273">
        <f>MONTH(Suoerstore_sales[[#This Row],[Order Date]])</f>
        <v>11</v>
      </c>
    </row>
    <row r="4274" spans="1:25" x14ac:dyDescent="0.2">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t="str" cm="1">
        <f t="array" ref="V4274">_xlfn.IFS(Suoerstore_sales[[#This Row],[Discount]]&lt;=0.05,"0-5%",Suoerstore_sales[[#This Row],[Discount]]&lt;=0.1,"5-10%",Suoerstore_sales[[#This Row],[Discount]]&lt;=0.2,"10-20%",TRUE,"20%+")</f>
        <v>10-20%</v>
      </c>
      <c r="W4274">
        <f>YEAR(Suoerstore_sales[[#This Row],[Order Date]])</f>
        <v>2017</v>
      </c>
      <c r="X4274" t="str">
        <f>"Q"&amp;ROUNDUP(MONTH(Suoerstore_sales[[#This Row],[Order Date]])/3,0)</f>
        <v>Q3</v>
      </c>
      <c r="Y4274">
        <f>MONTH(Suoerstore_sales[[#This Row],[Order Date]])</f>
        <v>7</v>
      </c>
    </row>
    <row r="4275" spans="1:25" x14ac:dyDescent="0.2">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t="str" cm="1">
        <f t="array" ref="V4275">_xlfn.IFS(Suoerstore_sales[[#This Row],[Discount]]&lt;=0.05,"0-5%",Suoerstore_sales[[#This Row],[Discount]]&lt;=0.1,"5-10%",Suoerstore_sales[[#This Row],[Discount]]&lt;=0.2,"10-20%",TRUE,"20%+")</f>
        <v>0-5%</v>
      </c>
      <c r="W4275">
        <f>YEAR(Suoerstore_sales[[#This Row],[Order Date]])</f>
        <v>2017</v>
      </c>
      <c r="X4275" t="str">
        <f>"Q"&amp;ROUNDUP(MONTH(Suoerstore_sales[[#This Row],[Order Date]])/3,0)</f>
        <v>Q3</v>
      </c>
      <c r="Y4275">
        <f>MONTH(Suoerstore_sales[[#This Row],[Order Date]])</f>
        <v>7</v>
      </c>
    </row>
    <row r="4276" spans="1:25" x14ac:dyDescent="0.2">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t="str" cm="1">
        <f t="array" ref="V4276">_xlfn.IFS(Suoerstore_sales[[#This Row],[Discount]]&lt;=0.05,"0-5%",Suoerstore_sales[[#This Row],[Discount]]&lt;=0.1,"5-10%",Suoerstore_sales[[#This Row],[Discount]]&lt;=0.2,"10-20%",TRUE,"20%+")</f>
        <v>10-20%</v>
      </c>
      <c r="W4276">
        <f>YEAR(Suoerstore_sales[[#This Row],[Order Date]])</f>
        <v>2015</v>
      </c>
      <c r="X4276" t="str">
        <f>"Q"&amp;ROUNDUP(MONTH(Suoerstore_sales[[#This Row],[Order Date]])/3,0)</f>
        <v>Q4</v>
      </c>
      <c r="Y4276">
        <f>MONTH(Suoerstore_sales[[#This Row],[Order Date]])</f>
        <v>10</v>
      </c>
    </row>
    <row r="4277" spans="1:25" x14ac:dyDescent="0.2">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t="str" cm="1">
        <f t="array" ref="V4277">_xlfn.IFS(Suoerstore_sales[[#This Row],[Discount]]&lt;=0.05,"0-5%",Suoerstore_sales[[#This Row],[Discount]]&lt;=0.1,"5-10%",Suoerstore_sales[[#This Row],[Discount]]&lt;=0.2,"10-20%",TRUE,"20%+")</f>
        <v>20%+</v>
      </c>
      <c r="W4277">
        <f>YEAR(Suoerstore_sales[[#This Row],[Order Date]])</f>
        <v>2015</v>
      </c>
      <c r="X4277" t="str">
        <f>"Q"&amp;ROUNDUP(MONTH(Suoerstore_sales[[#This Row],[Order Date]])/3,0)</f>
        <v>Q3</v>
      </c>
      <c r="Y4277">
        <f>MONTH(Suoerstore_sales[[#This Row],[Order Date]])</f>
        <v>7</v>
      </c>
    </row>
    <row r="4278" spans="1:25" x14ac:dyDescent="0.2">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t="str" cm="1">
        <f t="array" ref="V4278">_xlfn.IFS(Suoerstore_sales[[#This Row],[Discount]]&lt;=0.05,"0-5%",Suoerstore_sales[[#This Row],[Discount]]&lt;=0.1,"5-10%",Suoerstore_sales[[#This Row],[Discount]]&lt;=0.2,"10-20%",TRUE,"20%+")</f>
        <v>0-5%</v>
      </c>
      <c r="W4278">
        <f>YEAR(Suoerstore_sales[[#This Row],[Order Date]])</f>
        <v>2017</v>
      </c>
      <c r="X4278" t="str">
        <f>"Q"&amp;ROUNDUP(MONTH(Suoerstore_sales[[#This Row],[Order Date]])/3,0)</f>
        <v>Q3</v>
      </c>
      <c r="Y4278">
        <f>MONTH(Suoerstore_sales[[#This Row],[Order Date]])</f>
        <v>8</v>
      </c>
    </row>
    <row r="4279" spans="1:25" x14ac:dyDescent="0.2">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t="str" cm="1">
        <f t="array" ref="V4279">_xlfn.IFS(Suoerstore_sales[[#This Row],[Discount]]&lt;=0.05,"0-5%",Suoerstore_sales[[#This Row],[Discount]]&lt;=0.1,"5-10%",Suoerstore_sales[[#This Row],[Discount]]&lt;=0.2,"10-20%",TRUE,"20%+")</f>
        <v>0-5%</v>
      </c>
      <c r="W4279">
        <f>YEAR(Suoerstore_sales[[#This Row],[Order Date]])</f>
        <v>2016</v>
      </c>
      <c r="X4279" t="str">
        <f>"Q"&amp;ROUNDUP(MONTH(Suoerstore_sales[[#This Row],[Order Date]])/3,0)</f>
        <v>Q2</v>
      </c>
      <c r="Y4279">
        <f>MONTH(Suoerstore_sales[[#This Row],[Order Date]])</f>
        <v>4</v>
      </c>
    </row>
    <row r="4280" spans="1:25" x14ac:dyDescent="0.2">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t="str" cm="1">
        <f t="array" ref="V4280">_xlfn.IFS(Suoerstore_sales[[#This Row],[Discount]]&lt;=0.05,"0-5%",Suoerstore_sales[[#This Row],[Discount]]&lt;=0.1,"5-10%",Suoerstore_sales[[#This Row],[Discount]]&lt;=0.2,"10-20%",TRUE,"20%+")</f>
        <v>0-5%</v>
      </c>
      <c r="W4280">
        <f>YEAR(Suoerstore_sales[[#This Row],[Order Date]])</f>
        <v>2016</v>
      </c>
      <c r="X4280" t="str">
        <f>"Q"&amp;ROUNDUP(MONTH(Suoerstore_sales[[#This Row],[Order Date]])/3,0)</f>
        <v>Q2</v>
      </c>
      <c r="Y4280">
        <f>MONTH(Suoerstore_sales[[#This Row],[Order Date]])</f>
        <v>4</v>
      </c>
    </row>
    <row r="4281" spans="1:25" x14ac:dyDescent="0.2">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t="str" cm="1">
        <f t="array" ref="V4281">_xlfn.IFS(Suoerstore_sales[[#This Row],[Discount]]&lt;=0.05,"0-5%",Suoerstore_sales[[#This Row],[Discount]]&lt;=0.1,"5-10%",Suoerstore_sales[[#This Row],[Discount]]&lt;=0.2,"10-20%",TRUE,"20%+")</f>
        <v>0-5%</v>
      </c>
      <c r="W4281">
        <f>YEAR(Suoerstore_sales[[#This Row],[Order Date]])</f>
        <v>2016</v>
      </c>
      <c r="X4281" t="str">
        <f>"Q"&amp;ROUNDUP(MONTH(Suoerstore_sales[[#This Row],[Order Date]])/3,0)</f>
        <v>Q2</v>
      </c>
      <c r="Y4281">
        <f>MONTH(Suoerstore_sales[[#This Row],[Order Date]])</f>
        <v>4</v>
      </c>
    </row>
    <row r="4282" spans="1:25" x14ac:dyDescent="0.2">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t="str" cm="1">
        <f t="array" ref="V4282">_xlfn.IFS(Suoerstore_sales[[#This Row],[Discount]]&lt;=0.05,"0-5%",Suoerstore_sales[[#This Row],[Discount]]&lt;=0.1,"5-10%",Suoerstore_sales[[#This Row],[Discount]]&lt;=0.2,"10-20%",TRUE,"20%+")</f>
        <v>0-5%</v>
      </c>
      <c r="W4282">
        <f>YEAR(Suoerstore_sales[[#This Row],[Order Date]])</f>
        <v>2014</v>
      </c>
      <c r="X4282" t="str">
        <f>"Q"&amp;ROUNDUP(MONTH(Suoerstore_sales[[#This Row],[Order Date]])/3,0)</f>
        <v>Q4</v>
      </c>
      <c r="Y4282">
        <f>MONTH(Suoerstore_sales[[#This Row],[Order Date]])</f>
        <v>11</v>
      </c>
    </row>
    <row r="4283" spans="1:25" x14ac:dyDescent="0.2">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t="str" cm="1">
        <f t="array" ref="V4283">_xlfn.IFS(Suoerstore_sales[[#This Row],[Discount]]&lt;=0.05,"0-5%",Suoerstore_sales[[#This Row],[Discount]]&lt;=0.1,"5-10%",Suoerstore_sales[[#This Row],[Discount]]&lt;=0.2,"10-20%",TRUE,"20%+")</f>
        <v>5-10%</v>
      </c>
      <c r="W4283">
        <f>YEAR(Suoerstore_sales[[#This Row],[Order Date]])</f>
        <v>2014</v>
      </c>
      <c r="X4283" t="str">
        <f>"Q"&amp;ROUNDUP(MONTH(Suoerstore_sales[[#This Row],[Order Date]])/3,0)</f>
        <v>Q4</v>
      </c>
      <c r="Y4283">
        <f>MONTH(Suoerstore_sales[[#This Row],[Order Date]])</f>
        <v>11</v>
      </c>
    </row>
    <row r="4284" spans="1:25" x14ac:dyDescent="0.2">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t="str" cm="1">
        <f t="array" ref="V4284">_xlfn.IFS(Suoerstore_sales[[#This Row],[Discount]]&lt;=0.05,"0-5%",Suoerstore_sales[[#This Row],[Discount]]&lt;=0.1,"5-10%",Suoerstore_sales[[#This Row],[Discount]]&lt;=0.2,"10-20%",TRUE,"20%+")</f>
        <v>0-5%</v>
      </c>
      <c r="W4284">
        <f>YEAR(Suoerstore_sales[[#This Row],[Order Date]])</f>
        <v>2014</v>
      </c>
      <c r="X4284" t="str">
        <f>"Q"&amp;ROUNDUP(MONTH(Suoerstore_sales[[#This Row],[Order Date]])/3,0)</f>
        <v>Q4</v>
      </c>
      <c r="Y4284">
        <f>MONTH(Suoerstore_sales[[#This Row],[Order Date]])</f>
        <v>12</v>
      </c>
    </row>
    <row r="4285" spans="1:25" x14ac:dyDescent="0.2">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t="str" cm="1">
        <f t="array" ref="V4285">_xlfn.IFS(Suoerstore_sales[[#This Row],[Discount]]&lt;=0.05,"0-5%",Suoerstore_sales[[#This Row],[Discount]]&lt;=0.1,"5-10%",Suoerstore_sales[[#This Row],[Discount]]&lt;=0.2,"10-20%",TRUE,"20%+")</f>
        <v>0-5%</v>
      </c>
      <c r="W4285">
        <f>YEAR(Suoerstore_sales[[#This Row],[Order Date]])</f>
        <v>2014</v>
      </c>
      <c r="X4285" t="str">
        <f>"Q"&amp;ROUNDUP(MONTH(Suoerstore_sales[[#This Row],[Order Date]])/3,0)</f>
        <v>Q4</v>
      </c>
      <c r="Y4285">
        <f>MONTH(Suoerstore_sales[[#This Row],[Order Date]])</f>
        <v>12</v>
      </c>
    </row>
    <row r="4286" spans="1:25" x14ac:dyDescent="0.2">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t="str" cm="1">
        <f t="array" ref="V4286">_xlfn.IFS(Suoerstore_sales[[#This Row],[Discount]]&lt;=0.05,"0-5%",Suoerstore_sales[[#This Row],[Discount]]&lt;=0.1,"5-10%",Suoerstore_sales[[#This Row],[Discount]]&lt;=0.2,"10-20%",TRUE,"20%+")</f>
        <v>20%+</v>
      </c>
      <c r="W4286">
        <f>YEAR(Suoerstore_sales[[#This Row],[Order Date]])</f>
        <v>2015</v>
      </c>
      <c r="X4286" t="str">
        <f>"Q"&amp;ROUNDUP(MONTH(Suoerstore_sales[[#This Row],[Order Date]])/3,0)</f>
        <v>Q4</v>
      </c>
      <c r="Y4286">
        <f>MONTH(Suoerstore_sales[[#This Row],[Order Date]])</f>
        <v>11</v>
      </c>
    </row>
    <row r="4287" spans="1:25" x14ac:dyDescent="0.2">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t="str" cm="1">
        <f t="array" ref="V4287">_xlfn.IFS(Suoerstore_sales[[#This Row],[Discount]]&lt;=0.05,"0-5%",Suoerstore_sales[[#This Row],[Discount]]&lt;=0.1,"5-10%",Suoerstore_sales[[#This Row],[Discount]]&lt;=0.2,"10-20%",TRUE,"20%+")</f>
        <v>10-20%</v>
      </c>
      <c r="W4287">
        <f>YEAR(Suoerstore_sales[[#This Row],[Order Date]])</f>
        <v>2015</v>
      </c>
      <c r="X4287" t="str">
        <f>"Q"&amp;ROUNDUP(MONTH(Suoerstore_sales[[#This Row],[Order Date]])/3,0)</f>
        <v>Q4</v>
      </c>
      <c r="Y4287">
        <f>MONTH(Suoerstore_sales[[#This Row],[Order Date]])</f>
        <v>11</v>
      </c>
    </row>
    <row r="4288" spans="1:25" x14ac:dyDescent="0.2">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t="str" cm="1">
        <f t="array" ref="V4288">_xlfn.IFS(Suoerstore_sales[[#This Row],[Discount]]&lt;=0.05,"0-5%",Suoerstore_sales[[#This Row],[Discount]]&lt;=0.1,"5-10%",Suoerstore_sales[[#This Row],[Discount]]&lt;=0.2,"10-20%",TRUE,"20%+")</f>
        <v>10-20%</v>
      </c>
      <c r="W4288">
        <f>YEAR(Suoerstore_sales[[#This Row],[Order Date]])</f>
        <v>2015</v>
      </c>
      <c r="X4288" t="str">
        <f>"Q"&amp;ROUNDUP(MONTH(Suoerstore_sales[[#This Row],[Order Date]])/3,0)</f>
        <v>Q4</v>
      </c>
      <c r="Y4288">
        <f>MONTH(Suoerstore_sales[[#This Row],[Order Date]])</f>
        <v>11</v>
      </c>
    </row>
    <row r="4289" spans="1:25" x14ac:dyDescent="0.2">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t="str" cm="1">
        <f t="array" ref="V4289">_xlfn.IFS(Suoerstore_sales[[#This Row],[Discount]]&lt;=0.05,"0-5%",Suoerstore_sales[[#This Row],[Discount]]&lt;=0.1,"5-10%",Suoerstore_sales[[#This Row],[Discount]]&lt;=0.2,"10-20%",TRUE,"20%+")</f>
        <v>10-20%</v>
      </c>
      <c r="W4289">
        <f>YEAR(Suoerstore_sales[[#This Row],[Order Date]])</f>
        <v>2017</v>
      </c>
      <c r="X4289" t="str">
        <f>"Q"&amp;ROUNDUP(MONTH(Suoerstore_sales[[#This Row],[Order Date]])/3,0)</f>
        <v>Q4</v>
      </c>
      <c r="Y4289">
        <f>MONTH(Suoerstore_sales[[#This Row],[Order Date]])</f>
        <v>12</v>
      </c>
    </row>
    <row r="4290" spans="1:25" x14ac:dyDescent="0.2">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t="str" cm="1">
        <f t="array" ref="V4290">_xlfn.IFS(Suoerstore_sales[[#This Row],[Discount]]&lt;=0.05,"0-5%",Suoerstore_sales[[#This Row],[Discount]]&lt;=0.1,"5-10%",Suoerstore_sales[[#This Row],[Discount]]&lt;=0.2,"10-20%",TRUE,"20%+")</f>
        <v>20%+</v>
      </c>
      <c r="W4290">
        <f>YEAR(Suoerstore_sales[[#This Row],[Order Date]])</f>
        <v>2015</v>
      </c>
      <c r="X4290" t="str">
        <f>"Q"&amp;ROUNDUP(MONTH(Suoerstore_sales[[#This Row],[Order Date]])/3,0)</f>
        <v>Q2</v>
      </c>
      <c r="Y4290">
        <f>MONTH(Suoerstore_sales[[#This Row],[Order Date]])</f>
        <v>5</v>
      </c>
    </row>
    <row r="4291" spans="1:25" x14ac:dyDescent="0.2">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t="str" cm="1">
        <f t="array" ref="V4291">_xlfn.IFS(Suoerstore_sales[[#This Row],[Discount]]&lt;=0.05,"0-5%",Suoerstore_sales[[#This Row],[Discount]]&lt;=0.1,"5-10%",Suoerstore_sales[[#This Row],[Discount]]&lt;=0.2,"10-20%",TRUE,"20%+")</f>
        <v>10-20%</v>
      </c>
      <c r="W4291">
        <f>YEAR(Suoerstore_sales[[#This Row],[Order Date]])</f>
        <v>2015</v>
      </c>
      <c r="X4291" t="str">
        <f>"Q"&amp;ROUNDUP(MONTH(Suoerstore_sales[[#This Row],[Order Date]])/3,0)</f>
        <v>Q2</v>
      </c>
      <c r="Y4291">
        <f>MONTH(Suoerstore_sales[[#This Row],[Order Date]])</f>
        <v>5</v>
      </c>
    </row>
    <row r="4292" spans="1:25" x14ac:dyDescent="0.2">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t="str" cm="1">
        <f t="array" ref="V4292">_xlfn.IFS(Suoerstore_sales[[#This Row],[Discount]]&lt;=0.05,"0-5%",Suoerstore_sales[[#This Row],[Discount]]&lt;=0.1,"5-10%",Suoerstore_sales[[#This Row],[Discount]]&lt;=0.2,"10-20%",TRUE,"20%+")</f>
        <v>0-5%</v>
      </c>
      <c r="W4292">
        <f>YEAR(Suoerstore_sales[[#This Row],[Order Date]])</f>
        <v>2017</v>
      </c>
      <c r="X4292" t="str">
        <f>"Q"&amp;ROUNDUP(MONTH(Suoerstore_sales[[#This Row],[Order Date]])/3,0)</f>
        <v>Q4</v>
      </c>
      <c r="Y4292">
        <f>MONTH(Suoerstore_sales[[#This Row],[Order Date]])</f>
        <v>12</v>
      </c>
    </row>
    <row r="4293" spans="1:25" x14ac:dyDescent="0.2">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t="str" cm="1">
        <f t="array" ref="V4293">_xlfn.IFS(Suoerstore_sales[[#This Row],[Discount]]&lt;=0.05,"0-5%",Suoerstore_sales[[#This Row],[Discount]]&lt;=0.1,"5-10%",Suoerstore_sales[[#This Row],[Discount]]&lt;=0.2,"10-20%",TRUE,"20%+")</f>
        <v>10-20%</v>
      </c>
      <c r="W4293">
        <f>YEAR(Suoerstore_sales[[#This Row],[Order Date]])</f>
        <v>2017</v>
      </c>
      <c r="X4293" t="str">
        <f>"Q"&amp;ROUNDUP(MONTH(Suoerstore_sales[[#This Row],[Order Date]])/3,0)</f>
        <v>Q4</v>
      </c>
      <c r="Y4293">
        <f>MONTH(Suoerstore_sales[[#This Row],[Order Date]])</f>
        <v>12</v>
      </c>
    </row>
    <row r="4294" spans="1:25" x14ac:dyDescent="0.2">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t="str" cm="1">
        <f t="array" ref="V4294">_xlfn.IFS(Suoerstore_sales[[#This Row],[Discount]]&lt;=0.05,"0-5%",Suoerstore_sales[[#This Row],[Discount]]&lt;=0.1,"5-10%",Suoerstore_sales[[#This Row],[Discount]]&lt;=0.2,"10-20%",TRUE,"20%+")</f>
        <v>0-5%</v>
      </c>
      <c r="W4294">
        <f>YEAR(Suoerstore_sales[[#This Row],[Order Date]])</f>
        <v>2017</v>
      </c>
      <c r="X4294" t="str">
        <f>"Q"&amp;ROUNDUP(MONTH(Suoerstore_sales[[#This Row],[Order Date]])/3,0)</f>
        <v>Q4</v>
      </c>
      <c r="Y4294">
        <f>MONTH(Suoerstore_sales[[#This Row],[Order Date]])</f>
        <v>12</v>
      </c>
    </row>
    <row r="4295" spans="1:25" x14ac:dyDescent="0.2">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t="str" cm="1">
        <f t="array" ref="V4295">_xlfn.IFS(Suoerstore_sales[[#This Row],[Discount]]&lt;=0.05,"0-5%",Suoerstore_sales[[#This Row],[Discount]]&lt;=0.1,"5-10%",Suoerstore_sales[[#This Row],[Discount]]&lt;=0.2,"10-20%",TRUE,"20%+")</f>
        <v>20%+</v>
      </c>
      <c r="W4295">
        <f>YEAR(Suoerstore_sales[[#This Row],[Order Date]])</f>
        <v>2017</v>
      </c>
      <c r="X4295" t="str">
        <f>"Q"&amp;ROUNDUP(MONTH(Suoerstore_sales[[#This Row],[Order Date]])/3,0)</f>
        <v>Q1</v>
      </c>
      <c r="Y4295">
        <f>MONTH(Suoerstore_sales[[#This Row],[Order Date]])</f>
        <v>3</v>
      </c>
    </row>
    <row r="4296" spans="1:25" x14ac:dyDescent="0.2">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t="str" cm="1">
        <f t="array" ref="V4296">_xlfn.IFS(Suoerstore_sales[[#This Row],[Discount]]&lt;=0.05,"0-5%",Suoerstore_sales[[#This Row],[Discount]]&lt;=0.1,"5-10%",Suoerstore_sales[[#This Row],[Discount]]&lt;=0.2,"10-20%",TRUE,"20%+")</f>
        <v>20%+</v>
      </c>
      <c r="W4296">
        <f>YEAR(Suoerstore_sales[[#This Row],[Order Date]])</f>
        <v>2017</v>
      </c>
      <c r="X4296" t="str">
        <f>"Q"&amp;ROUNDUP(MONTH(Suoerstore_sales[[#This Row],[Order Date]])/3,0)</f>
        <v>Q4</v>
      </c>
      <c r="Y4296">
        <f>MONTH(Suoerstore_sales[[#This Row],[Order Date]])</f>
        <v>10</v>
      </c>
    </row>
    <row r="4297" spans="1:25" x14ac:dyDescent="0.2">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t="str" cm="1">
        <f t="array" ref="V4297">_xlfn.IFS(Suoerstore_sales[[#This Row],[Discount]]&lt;=0.05,"0-5%",Suoerstore_sales[[#This Row],[Discount]]&lt;=0.1,"5-10%",Suoerstore_sales[[#This Row],[Discount]]&lt;=0.2,"10-20%",TRUE,"20%+")</f>
        <v>0-5%</v>
      </c>
      <c r="W4297">
        <f>YEAR(Suoerstore_sales[[#This Row],[Order Date]])</f>
        <v>2017</v>
      </c>
      <c r="X4297" t="str">
        <f>"Q"&amp;ROUNDUP(MONTH(Suoerstore_sales[[#This Row],[Order Date]])/3,0)</f>
        <v>Q3</v>
      </c>
      <c r="Y4297">
        <f>MONTH(Suoerstore_sales[[#This Row],[Order Date]])</f>
        <v>7</v>
      </c>
    </row>
    <row r="4298" spans="1:25" x14ac:dyDescent="0.2">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t="str" cm="1">
        <f t="array" ref="V4298">_xlfn.IFS(Suoerstore_sales[[#This Row],[Discount]]&lt;=0.05,"0-5%",Suoerstore_sales[[#This Row],[Discount]]&lt;=0.1,"5-10%",Suoerstore_sales[[#This Row],[Discount]]&lt;=0.2,"10-20%",TRUE,"20%+")</f>
        <v>0-5%</v>
      </c>
      <c r="W4298">
        <f>YEAR(Suoerstore_sales[[#This Row],[Order Date]])</f>
        <v>2017</v>
      </c>
      <c r="X4298" t="str">
        <f>"Q"&amp;ROUNDUP(MONTH(Suoerstore_sales[[#This Row],[Order Date]])/3,0)</f>
        <v>Q3</v>
      </c>
      <c r="Y4298">
        <f>MONTH(Suoerstore_sales[[#This Row],[Order Date]])</f>
        <v>9</v>
      </c>
    </row>
    <row r="4299" spans="1:25" x14ac:dyDescent="0.2">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t="str" cm="1">
        <f t="array" ref="V4299">_xlfn.IFS(Suoerstore_sales[[#This Row],[Discount]]&lt;=0.05,"0-5%",Suoerstore_sales[[#This Row],[Discount]]&lt;=0.1,"5-10%",Suoerstore_sales[[#This Row],[Discount]]&lt;=0.2,"10-20%",TRUE,"20%+")</f>
        <v>10-20%</v>
      </c>
      <c r="W4299">
        <f>YEAR(Suoerstore_sales[[#This Row],[Order Date]])</f>
        <v>2017</v>
      </c>
      <c r="X4299" t="str">
        <f>"Q"&amp;ROUNDUP(MONTH(Suoerstore_sales[[#This Row],[Order Date]])/3,0)</f>
        <v>Q3</v>
      </c>
      <c r="Y4299">
        <f>MONTH(Suoerstore_sales[[#This Row],[Order Date]])</f>
        <v>8</v>
      </c>
    </row>
    <row r="4300" spans="1:25" x14ac:dyDescent="0.2">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t="str" cm="1">
        <f t="array" ref="V4300">_xlfn.IFS(Suoerstore_sales[[#This Row],[Discount]]&lt;=0.05,"0-5%",Suoerstore_sales[[#This Row],[Discount]]&lt;=0.1,"5-10%",Suoerstore_sales[[#This Row],[Discount]]&lt;=0.2,"10-20%",TRUE,"20%+")</f>
        <v>10-20%</v>
      </c>
      <c r="W4300">
        <f>YEAR(Suoerstore_sales[[#This Row],[Order Date]])</f>
        <v>2017</v>
      </c>
      <c r="X4300" t="str">
        <f>"Q"&amp;ROUNDUP(MONTH(Suoerstore_sales[[#This Row],[Order Date]])/3,0)</f>
        <v>Q3</v>
      </c>
      <c r="Y4300">
        <f>MONTH(Suoerstore_sales[[#This Row],[Order Date]])</f>
        <v>8</v>
      </c>
    </row>
    <row r="4301" spans="1:25" x14ac:dyDescent="0.2">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t="str" cm="1">
        <f t="array" ref="V4301">_xlfn.IFS(Suoerstore_sales[[#This Row],[Discount]]&lt;=0.05,"0-5%",Suoerstore_sales[[#This Row],[Discount]]&lt;=0.1,"5-10%",Suoerstore_sales[[#This Row],[Discount]]&lt;=0.2,"10-20%",TRUE,"20%+")</f>
        <v>10-20%</v>
      </c>
      <c r="W4301">
        <f>YEAR(Suoerstore_sales[[#This Row],[Order Date]])</f>
        <v>2017</v>
      </c>
      <c r="X4301" t="str">
        <f>"Q"&amp;ROUNDUP(MONTH(Suoerstore_sales[[#This Row],[Order Date]])/3,0)</f>
        <v>Q3</v>
      </c>
      <c r="Y4301">
        <f>MONTH(Suoerstore_sales[[#This Row],[Order Date]])</f>
        <v>8</v>
      </c>
    </row>
    <row r="4302" spans="1:25" x14ac:dyDescent="0.2">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t="str" cm="1">
        <f t="array" ref="V4302">_xlfn.IFS(Suoerstore_sales[[#This Row],[Discount]]&lt;=0.05,"0-5%",Suoerstore_sales[[#This Row],[Discount]]&lt;=0.1,"5-10%",Suoerstore_sales[[#This Row],[Discount]]&lt;=0.2,"10-20%",TRUE,"20%+")</f>
        <v>10-20%</v>
      </c>
      <c r="W4302">
        <f>YEAR(Suoerstore_sales[[#This Row],[Order Date]])</f>
        <v>2017</v>
      </c>
      <c r="X4302" t="str">
        <f>"Q"&amp;ROUNDUP(MONTH(Suoerstore_sales[[#This Row],[Order Date]])/3,0)</f>
        <v>Q3</v>
      </c>
      <c r="Y4302">
        <f>MONTH(Suoerstore_sales[[#This Row],[Order Date]])</f>
        <v>8</v>
      </c>
    </row>
    <row r="4303" spans="1:25" x14ac:dyDescent="0.2">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t="str" cm="1">
        <f t="array" ref="V4303">_xlfn.IFS(Suoerstore_sales[[#This Row],[Discount]]&lt;=0.05,"0-5%",Suoerstore_sales[[#This Row],[Discount]]&lt;=0.1,"5-10%",Suoerstore_sales[[#This Row],[Discount]]&lt;=0.2,"10-20%",TRUE,"20%+")</f>
        <v>10-20%</v>
      </c>
      <c r="W4303">
        <f>YEAR(Suoerstore_sales[[#This Row],[Order Date]])</f>
        <v>2017</v>
      </c>
      <c r="X4303" t="str">
        <f>"Q"&amp;ROUNDUP(MONTH(Suoerstore_sales[[#This Row],[Order Date]])/3,0)</f>
        <v>Q3</v>
      </c>
      <c r="Y4303">
        <f>MONTH(Suoerstore_sales[[#This Row],[Order Date]])</f>
        <v>8</v>
      </c>
    </row>
    <row r="4304" spans="1:25" x14ac:dyDescent="0.2">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t="str" cm="1">
        <f t="array" ref="V4304">_xlfn.IFS(Suoerstore_sales[[#This Row],[Discount]]&lt;=0.05,"0-5%",Suoerstore_sales[[#This Row],[Discount]]&lt;=0.1,"5-10%",Suoerstore_sales[[#This Row],[Discount]]&lt;=0.2,"10-20%",TRUE,"20%+")</f>
        <v>10-20%</v>
      </c>
      <c r="W4304">
        <f>YEAR(Suoerstore_sales[[#This Row],[Order Date]])</f>
        <v>2014</v>
      </c>
      <c r="X4304" t="str">
        <f>"Q"&amp;ROUNDUP(MONTH(Suoerstore_sales[[#This Row],[Order Date]])/3,0)</f>
        <v>Q3</v>
      </c>
      <c r="Y4304">
        <f>MONTH(Suoerstore_sales[[#This Row],[Order Date]])</f>
        <v>8</v>
      </c>
    </row>
    <row r="4305" spans="1:25" x14ac:dyDescent="0.2">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t="str" cm="1">
        <f t="array" ref="V4305">_xlfn.IFS(Suoerstore_sales[[#This Row],[Discount]]&lt;=0.05,"0-5%",Suoerstore_sales[[#This Row],[Discount]]&lt;=0.1,"5-10%",Suoerstore_sales[[#This Row],[Discount]]&lt;=0.2,"10-20%",TRUE,"20%+")</f>
        <v>10-20%</v>
      </c>
      <c r="W4305">
        <f>YEAR(Suoerstore_sales[[#This Row],[Order Date]])</f>
        <v>2016</v>
      </c>
      <c r="X4305" t="str">
        <f>"Q"&amp;ROUNDUP(MONTH(Suoerstore_sales[[#This Row],[Order Date]])/3,0)</f>
        <v>Q4</v>
      </c>
      <c r="Y4305">
        <f>MONTH(Suoerstore_sales[[#This Row],[Order Date]])</f>
        <v>10</v>
      </c>
    </row>
    <row r="4306" spans="1:25" x14ac:dyDescent="0.2">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t="str" cm="1">
        <f t="array" ref="V4306">_xlfn.IFS(Suoerstore_sales[[#This Row],[Discount]]&lt;=0.05,"0-5%",Suoerstore_sales[[#This Row],[Discount]]&lt;=0.1,"5-10%",Suoerstore_sales[[#This Row],[Discount]]&lt;=0.2,"10-20%",TRUE,"20%+")</f>
        <v>0-5%</v>
      </c>
      <c r="W4306">
        <f>YEAR(Suoerstore_sales[[#This Row],[Order Date]])</f>
        <v>2014</v>
      </c>
      <c r="X4306" t="str">
        <f>"Q"&amp;ROUNDUP(MONTH(Suoerstore_sales[[#This Row],[Order Date]])/3,0)</f>
        <v>Q4</v>
      </c>
      <c r="Y4306">
        <f>MONTH(Suoerstore_sales[[#This Row],[Order Date]])</f>
        <v>10</v>
      </c>
    </row>
    <row r="4307" spans="1:25" x14ac:dyDescent="0.2">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t="str" cm="1">
        <f t="array" ref="V4307">_xlfn.IFS(Suoerstore_sales[[#This Row],[Discount]]&lt;=0.05,"0-5%",Suoerstore_sales[[#This Row],[Discount]]&lt;=0.1,"5-10%",Suoerstore_sales[[#This Row],[Discount]]&lt;=0.2,"10-20%",TRUE,"20%+")</f>
        <v>10-20%</v>
      </c>
      <c r="W4307">
        <f>YEAR(Suoerstore_sales[[#This Row],[Order Date]])</f>
        <v>2014</v>
      </c>
      <c r="X4307" t="str">
        <f>"Q"&amp;ROUNDUP(MONTH(Suoerstore_sales[[#This Row],[Order Date]])/3,0)</f>
        <v>Q4</v>
      </c>
      <c r="Y4307">
        <f>MONTH(Suoerstore_sales[[#This Row],[Order Date]])</f>
        <v>10</v>
      </c>
    </row>
    <row r="4308" spans="1:25" x14ac:dyDescent="0.2">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t="str" cm="1">
        <f t="array" ref="V4308">_xlfn.IFS(Suoerstore_sales[[#This Row],[Discount]]&lt;=0.05,"0-5%",Suoerstore_sales[[#This Row],[Discount]]&lt;=0.1,"5-10%",Suoerstore_sales[[#This Row],[Discount]]&lt;=0.2,"10-20%",TRUE,"20%+")</f>
        <v>10-20%</v>
      </c>
      <c r="W4308">
        <f>YEAR(Suoerstore_sales[[#This Row],[Order Date]])</f>
        <v>2016</v>
      </c>
      <c r="X4308" t="str">
        <f>"Q"&amp;ROUNDUP(MONTH(Suoerstore_sales[[#This Row],[Order Date]])/3,0)</f>
        <v>Q2</v>
      </c>
      <c r="Y4308">
        <f>MONTH(Suoerstore_sales[[#This Row],[Order Date]])</f>
        <v>6</v>
      </c>
    </row>
    <row r="4309" spans="1:25" x14ac:dyDescent="0.2">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t="str" cm="1">
        <f t="array" ref="V4309">_xlfn.IFS(Suoerstore_sales[[#This Row],[Discount]]&lt;=0.05,"0-5%",Suoerstore_sales[[#This Row],[Discount]]&lt;=0.1,"5-10%",Suoerstore_sales[[#This Row],[Discount]]&lt;=0.2,"10-20%",TRUE,"20%+")</f>
        <v>10-20%</v>
      </c>
      <c r="W4309">
        <f>YEAR(Suoerstore_sales[[#This Row],[Order Date]])</f>
        <v>2016</v>
      </c>
      <c r="X4309" t="str">
        <f>"Q"&amp;ROUNDUP(MONTH(Suoerstore_sales[[#This Row],[Order Date]])/3,0)</f>
        <v>Q2</v>
      </c>
      <c r="Y4309">
        <f>MONTH(Suoerstore_sales[[#This Row],[Order Date]])</f>
        <v>6</v>
      </c>
    </row>
    <row r="4310" spans="1:25" x14ac:dyDescent="0.2">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t="str" cm="1">
        <f t="array" ref="V4310">_xlfn.IFS(Suoerstore_sales[[#This Row],[Discount]]&lt;=0.05,"0-5%",Suoerstore_sales[[#This Row],[Discount]]&lt;=0.1,"5-10%",Suoerstore_sales[[#This Row],[Discount]]&lt;=0.2,"10-20%",TRUE,"20%+")</f>
        <v>10-20%</v>
      </c>
      <c r="W4310">
        <f>YEAR(Suoerstore_sales[[#This Row],[Order Date]])</f>
        <v>2014</v>
      </c>
      <c r="X4310" t="str">
        <f>"Q"&amp;ROUNDUP(MONTH(Suoerstore_sales[[#This Row],[Order Date]])/3,0)</f>
        <v>Q4</v>
      </c>
      <c r="Y4310">
        <f>MONTH(Suoerstore_sales[[#This Row],[Order Date]])</f>
        <v>11</v>
      </c>
    </row>
    <row r="4311" spans="1:25" x14ac:dyDescent="0.2">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t="str" cm="1">
        <f t="array" ref="V4311">_xlfn.IFS(Suoerstore_sales[[#This Row],[Discount]]&lt;=0.05,"0-5%",Suoerstore_sales[[#This Row],[Discount]]&lt;=0.1,"5-10%",Suoerstore_sales[[#This Row],[Discount]]&lt;=0.2,"10-20%",TRUE,"20%+")</f>
        <v>10-20%</v>
      </c>
      <c r="W4311">
        <f>YEAR(Suoerstore_sales[[#This Row],[Order Date]])</f>
        <v>2014</v>
      </c>
      <c r="X4311" t="str">
        <f>"Q"&amp;ROUNDUP(MONTH(Suoerstore_sales[[#This Row],[Order Date]])/3,0)</f>
        <v>Q4</v>
      </c>
      <c r="Y4311">
        <f>MONTH(Suoerstore_sales[[#This Row],[Order Date]])</f>
        <v>11</v>
      </c>
    </row>
    <row r="4312" spans="1:25" x14ac:dyDescent="0.2">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t="str" cm="1">
        <f t="array" ref="V4312">_xlfn.IFS(Suoerstore_sales[[#This Row],[Discount]]&lt;=0.05,"0-5%",Suoerstore_sales[[#This Row],[Discount]]&lt;=0.1,"5-10%",Suoerstore_sales[[#This Row],[Discount]]&lt;=0.2,"10-20%",TRUE,"20%+")</f>
        <v>10-20%</v>
      </c>
      <c r="W4312">
        <f>YEAR(Suoerstore_sales[[#This Row],[Order Date]])</f>
        <v>2014</v>
      </c>
      <c r="X4312" t="str">
        <f>"Q"&amp;ROUNDUP(MONTH(Suoerstore_sales[[#This Row],[Order Date]])/3,0)</f>
        <v>Q4</v>
      </c>
      <c r="Y4312">
        <f>MONTH(Suoerstore_sales[[#This Row],[Order Date]])</f>
        <v>11</v>
      </c>
    </row>
    <row r="4313" spans="1:25" x14ac:dyDescent="0.2">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t="str" cm="1">
        <f t="array" ref="V4313">_xlfn.IFS(Suoerstore_sales[[#This Row],[Discount]]&lt;=0.05,"0-5%",Suoerstore_sales[[#This Row],[Discount]]&lt;=0.1,"5-10%",Suoerstore_sales[[#This Row],[Discount]]&lt;=0.2,"10-20%",TRUE,"20%+")</f>
        <v>0-5%</v>
      </c>
      <c r="W4313">
        <f>YEAR(Suoerstore_sales[[#This Row],[Order Date]])</f>
        <v>2014</v>
      </c>
      <c r="X4313" t="str">
        <f>"Q"&amp;ROUNDUP(MONTH(Suoerstore_sales[[#This Row],[Order Date]])/3,0)</f>
        <v>Q4</v>
      </c>
      <c r="Y4313">
        <f>MONTH(Suoerstore_sales[[#This Row],[Order Date]])</f>
        <v>11</v>
      </c>
    </row>
    <row r="4314" spans="1:25" x14ac:dyDescent="0.2">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t="str" cm="1">
        <f t="array" ref="V4314">_xlfn.IFS(Suoerstore_sales[[#This Row],[Discount]]&lt;=0.05,"0-5%",Suoerstore_sales[[#This Row],[Discount]]&lt;=0.1,"5-10%",Suoerstore_sales[[#This Row],[Discount]]&lt;=0.2,"10-20%",TRUE,"20%+")</f>
        <v>10-20%</v>
      </c>
      <c r="W4314">
        <f>YEAR(Suoerstore_sales[[#This Row],[Order Date]])</f>
        <v>2014</v>
      </c>
      <c r="X4314" t="str">
        <f>"Q"&amp;ROUNDUP(MONTH(Suoerstore_sales[[#This Row],[Order Date]])/3,0)</f>
        <v>Q4</v>
      </c>
      <c r="Y4314">
        <f>MONTH(Suoerstore_sales[[#This Row],[Order Date]])</f>
        <v>11</v>
      </c>
    </row>
    <row r="4315" spans="1:25" x14ac:dyDescent="0.2">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t="str" cm="1">
        <f t="array" ref="V4315">_xlfn.IFS(Suoerstore_sales[[#This Row],[Discount]]&lt;=0.05,"0-5%",Suoerstore_sales[[#This Row],[Discount]]&lt;=0.1,"5-10%",Suoerstore_sales[[#This Row],[Discount]]&lt;=0.2,"10-20%",TRUE,"20%+")</f>
        <v>0-5%</v>
      </c>
      <c r="W4315">
        <f>YEAR(Suoerstore_sales[[#This Row],[Order Date]])</f>
        <v>2014</v>
      </c>
      <c r="X4315" t="str">
        <f>"Q"&amp;ROUNDUP(MONTH(Suoerstore_sales[[#This Row],[Order Date]])/3,0)</f>
        <v>Q3</v>
      </c>
      <c r="Y4315">
        <f>MONTH(Suoerstore_sales[[#This Row],[Order Date]])</f>
        <v>9</v>
      </c>
    </row>
    <row r="4316" spans="1:25" x14ac:dyDescent="0.2">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t="str" cm="1">
        <f t="array" ref="V4316">_xlfn.IFS(Suoerstore_sales[[#This Row],[Discount]]&lt;=0.05,"0-5%",Suoerstore_sales[[#This Row],[Discount]]&lt;=0.1,"5-10%",Suoerstore_sales[[#This Row],[Discount]]&lt;=0.2,"10-20%",TRUE,"20%+")</f>
        <v>0-5%</v>
      </c>
      <c r="W4316">
        <f>YEAR(Suoerstore_sales[[#This Row],[Order Date]])</f>
        <v>2015</v>
      </c>
      <c r="X4316" t="str">
        <f>"Q"&amp;ROUNDUP(MONTH(Suoerstore_sales[[#This Row],[Order Date]])/3,0)</f>
        <v>Q2</v>
      </c>
      <c r="Y4316">
        <f>MONTH(Suoerstore_sales[[#This Row],[Order Date]])</f>
        <v>6</v>
      </c>
    </row>
    <row r="4317" spans="1:25" x14ac:dyDescent="0.2">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t="str" cm="1">
        <f t="array" ref="V4317">_xlfn.IFS(Suoerstore_sales[[#This Row],[Discount]]&lt;=0.05,"0-5%",Suoerstore_sales[[#This Row],[Discount]]&lt;=0.1,"5-10%",Suoerstore_sales[[#This Row],[Discount]]&lt;=0.2,"10-20%",TRUE,"20%+")</f>
        <v>10-20%</v>
      </c>
      <c r="W4317">
        <f>YEAR(Suoerstore_sales[[#This Row],[Order Date]])</f>
        <v>2015</v>
      </c>
      <c r="X4317" t="str">
        <f>"Q"&amp;ROUNDUP(MONTH(Suoerstore_sales[[#This Row],[Order Date]])/3,0)</f>
        <v>Q2</v>
      </c>
      <c r="Y4317">
        <f>MONTH(Suoerstore_sales[[#This Row],[Order Date]])</f>
        <v>6</v>
      </c>
    </row>
    <row r="4318" spans="1:25" x14ac:dyDescent="0.2">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t="str" cm="1">
        <f t="array" ref="V4318">_xlfn.IFS(Suoerstore_sales[[#This Row],[Discount]]&lt;=0.05,"0-5%",Suoerstore_sales[[#This Row],[Discount]]&lt;=0.1,"5-10%",Suoerstore_sales[[#This Row],[Discount]]&lt;=0.2,"10-20%",TRUE,"20%+")</f>
        <v>0-5%</v>
      </c>
      <c r="W4318">
        <f>YEAR(Suoerstore_sales[[#This Row],[Order Date]])</f>
        <v>2015</v>
      </c>
      <c r="X4318" t="str">
        <f>"Q"&amp;ROUNDUP(MONTH(Suoerstore_sales[[#This Row],[Order Date]])/3,0)</f>
        <v>Q2</v>
      </c>
      <c r="Y4318">
        <f>MONTH(Suoerstore_sales[[#This Row],[Order Date]])</f>
        <v>6</v>
      </c>
    </row>
    <row r="4319" spans="1:25" x14ac:dyDescent="0.2">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t="str" cm="1">
        <f t="array" ref="V4319">_xlfn.IFS(Suoerstore_sales[[#This Row],[Discount]]&lt;=0.05,"0-5%",Suoerstore_sales[[#This Row],[Discount]]&lt;=0.1,"5-10%",Suoerstore_sales[[#This Row],[Discount]]&lt;=0.2,"10-20%",TRUE,"20%+")</f>
        <v>0-5%</v>
      </c>
      <c r="W4319">
        <f>YEAR(Suoerstore_sales[[#This Row],[Order Date]])</f>
        <v>2015</v>
      </c>
      <c r="X4319" t="str">
        <f>"Q"&amp;ROUNDUP(MONTH(Suoerstore_sales[[#This Row],[Order Date]])/3,0)</f>
        <v>Q3</v>
      </c>
      <c r="Y4319">
        <f>MONTH(Suoerstore_sales[[#This Row],[Order Date]])</f>
        <v>7</v>
      </c>
    </row>
    <row r="4320" spans="1:25" x14ac:dyDescent="0.2">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t="str" cm="1">
        <f t="array" ref="V4320">_xlfn.IFS(Suoerstore_sales[[#This Row],[Discount]]&lt;=0.05,"0-5%",Suoerstore_sales[[#This Row],[Discount]]&lt;=0.1,"5-10%",Suoerstore_sales[[#This Row],[Discount]]&lt;=0.2,"10-20%",TRUE,"20%+")</f>
        <v>0-5%</v>
      </c>
      <c r="W4320">
        <f>YEAR(Suoerstore_sales[[#This Row],[Order Date]])</f>
        <v>2017</v>
      </c>
      <c r="X4320" t="str">
        <f>"Q"&amp;ROUNDUP(MONTH(Suoerstore_sales[[#This Row],[Order Date]])/3,0)</f>
        <v>Q4</v>
      </c>
      <c r="Y4320">
        <f>MONTH(Suoerstore_sales[[#This Row],[Order Date]])</f>
        <v>12</v>
      </c>
    </row>
    <row r="4321" spans="1:25" x14ac:dyDescent="0.2">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t="str" cm="1">
        <f t="array" ref="V4321">_xlfn.IFS(Suoerstore_sales[[#This Row],[Discount]]&lt;=0.05,"0-5%",Suoerstore_sales[[#This Row],[Discount]]&lt;=0.1,"5-10%",Suoerstore_sales[[#This Row],[Discount]]&lt;=0.2,"10-20%",TRUE,"20%+")</f>
        <v>10-20%</v>
      </c>
      <c r="W4321">
        <f>YEAR(Suoerstore_sales[[#This Row],[Order Date]])</f>
        <v>2014</v>
      </c>
      <c r="X4321" t="str">
        <f>"Q"&amp;ROUNDUP(MONTH(Suoerstore_sales[[#This Row],[Order Date]])/3,0)</f>
        <v>Q4</v>
      </c>
      <c r="Y4321">
        <f>MONTH(Suoerstore_sales[[#This Row],[Order Date]])</f>
        <v>12</v>
      </c>
    </row>
    <row r="4322" spans="1:25" x14ac:dyDescent="0.2">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t="str" cm="1">
        <f t="array" ref="V4322">_xlfn.IFS(Suoerstore_sales[[#This Row],[Discount]]&lt;=0.05,"0-5%",Suoerstore_sales[[#This Row],[Discount]]&lt;=0.1,"5-10%",Suoerstore_sales[[#This Row],[Discount]]&lt;=0.2,"10-20%",TRUE,"20%+")</f>
        <v>0-5%</v>
      </c>
      <c r="W4322">
        <f>YEAR(Suoerstore_sales[[#This Row],[Order Date]])</f>
        <v>2014</v>
      </c>
      <c r="X4322" t="str">
        <f>"Q"&amp;ROUNDUP(MONTH(Suoerstore_sales[[#This Row],[Order Date]])/3,0)</f>
        <v>Q4</v>
      </c>
      <c r="Y4322">
        <f>MONTH(Suoerstore_sales[[#This Row],[Order Date]])</f>
        <v>12</v>
      </c>
    </row>
    <row r="4323" spans="1:25" x14ac:dyDescent="0.2">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t="str" cm="1">
        <f t="array" ref="V4323">_xlfn.IFS(Suoerstore_sales[[#This Row],[Discount]]&lt;=0.05,"0-5%",Suoerstore_sales[[#This Row],[Discount]]&lt;=0.1,"5-10%",Suoerstore_sales[[#This Row],[Discount]]&lt;=0.2,"10-20%",TRUE,"20%+")</f>
        <v>20%+</v>
      </c>
      <c r="W4323">
        <f>YEAR(Suoerstore_sales[[#This Row],[Order Date]])</f>
        <v>2015</v>
      </c>
      <c r="X4323" t="str">
        <f>"Q"&amp;ROUNDUP(MONTH(Suoerstore_sales[[#This Row],[Order Date]])/3,0)</f>
        <v>Q1</v>
      </c>
      <c r="Y4323">
        <f>MONTH(Suoerstore_sales[[#This Row],[Order Date]])</f>
        <v>2</v>
      </c>
    </row>
    <row r="4324" spans="1:25" x14ac:dyDescent="0.2">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t="str" cm="1">
        <f t="array" ref="V4324">_xlfn.IFS(Suoerstore_sales[[#This Row],[Discount]]&lt;=0.05,"0-5%",Suoerstore_sales[[#This Row],[Discount]]&lt;=0.1,"5-10%",Suoerstore_sales[[#This Row],[Discount]]&lt;=0.2,"10-20%",TRUE,"20%+")</f>
        <v>20%+</v>
      </c>
      <c r="W4324">
        <f>YEAR(Suoerstore_sales[[#This Row],[Order Date]])</f>
        <v>2015</v>
      </c>
      <c r="X4324" t="str">
        <f>"Q"&amp;ROUNDUP(MONTH(Suoerstore_sales[[#This Row],[Order Date]])/3,0)</f>
        <v>Q1</v>
      </c>
      <c r="Y4324">
        <f>MONTH(Suoerstore_sales[[#This Row],[Order Date]])</f>
        <v>2</v>
      </c>
    </row>
    <row r="4325" spans="1:25" x14ac:dyDescent="0.2">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t="str" cm="1">
        <f t="array" ref="V4325">_xlfn.IFS(Suoerstore_sales[[#This Row],[Discount]]&lt;=0.05,"0-5%",Suoerstore_sales[[#This Row],[Discount]]&lt;=0.1,"5-10%",Suoerstore_sales[[#This Row],[Discount]]&lt;=0.2,"10-20%",TRUE,"20%+")</f>
        <v>20%+</v>
      </c>
      <c r="W4325">
        <f>YEAR(Suoerstore_sales[[#This Row],[Order Date]])</f>
        <v>2015</v>
      </c>
      <c r="X4325" t="str">
        <f>"Q"&amp;ROUNDUP(MONTH(Suoerstore_sales[[#This Row],[Order Date]])/3,0)</f>
        <v>Q1</v>
      </c>
      <c r="Y4325">
        <f>MONTH(Suoerstore_sales[[#This Row],[Order Date]])</f>
        <v>2</v>
      </c>
    </row>
    <row r="4326" spans="1:25" x14ac:dyDescent="0.2">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t="str" cm="1">
        <f t="array" ref="V4326">_xlfn.IFS(Suoerstore_sales[[#This Row],[Discount]]&lt;=0.05,"0-5%",Suoerstore_sales[[#This Row],[Discount]]&lt;=0.1,"5-10%",Suoerstore_sales[[#This Row],[Discount]]&lt;=0.2,"10-20%",TRUE,"20%+")</f>
        <v>10-20%</v>
      </c>
      <c r="W4326">
        <f>YEAR(Suoerstore_sales[[#This Row],[Order Date]])</f>
        <v>2015</v>
      </c>
      <c r="X4326" t="str">
        <f>"Q"&amp;ROUNDUP(MONTH(Suoerstore_sales[[#This Row],[Order Date]])/3,0)</f>
        <v>Q1</v>
      </c>
      <c r="Y4326">
        <f>MONTH(Suoerstore_sales[[#This Row],[Order Date]])</f>
        <v>2</v>
      </c>
    </row>
    <row r="4327" spans="1:25" x14ac:dyDescent="0.2">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t="str" cm="1">
        <f t="array" ref="V4327">_xlfn.IFS(Suoerstore_sales[[#This Row],[Discount]]&lt;=0.05,"0-5%",Suoerstore_sales[[#This Row],[Discount]]&lt;=0.1,"5-10%",Suoerstore_sales[[#This Row],[Discount]]&lt;=0.2,"10-20%",TRUE,"20%+")</f>
        <v>10-20%</v>
      </c>
      <c r="W4327">
        <f>YEAR(Suoerstore_sales[[#This Row],[Order Date]])</f>
        <v>2015</v>
      </c>
      <c r="X4327" t="str">
        <f>"Q"&amp;ROUNDUP(MONTH(Suoerstore_sales[[#This Row],[Order Date]])/3,0)</f>
        <v>Q1</v>
      </c>
      <c r="Y4327">
        <f>MONTH(Suoerstore_sales[[#This Row],[Order Date]])</f>
        <v>2</v>
      </c>
    </row>
    <row r="4328" spans="1:25" x14ac:dyDescent="0.2">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t="str" cm="1">
        <f t="array" ref="V4328">_xlfn.IFS(Suoerstore_sales[[#This Row],[Discount]]&lt;=0.05,"0-5%",Suoerstore_sales[[#This Row],[Discount]]&lt;=0.1,"5-10%",Suoerstore_sales[[#This Row],[Discount]]&lt;=0.2,"10-20%",TRUE,"20%+")</f>
        <v>0-5%</v>
      </c>
      <c r="W4328">
        <f>YEAR(Suoerstore_sales[[#This Row],[Order Date]])</f>
        <v>2016</v>
      </c>
      <c r="X4328" t="str">
        <f>"Q"&amp;ROUNDUP(MONTH(Suoerstore_sales[[#This Row],[Order Date]])/3,0)</f>
        <v>Q1</v>
      </c>
      <c r="Y4328">
        <f>MONTH(Suoerstore_sales[[#This Row],[Order Date]])</f>
        <v>1</v>
      </c>
    </row>
    <row r="4329" spans="1:25" x14ac:dyDescent="0.2">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t="str" cm="1">
        <f t="array" ref="V4329">_xlfn.IFS(Suoerstore_sales[[#This Row],[Discount]]&lt;=0.05,"0-5%",Suoerstore_sales[[#This Row],[Discount]]&lt;=0.1,"5-10%",Suoerstore_sales[[#This Row],[Discount]]&lt;=0.2,"10-20%",TRUE,"20%+")</f>
        <v>0-5%</v>
      </c>
      <c r="W4329">
        <f>YEAR(Suoerstore_sales[[#This Row],[Order Date]])</f>
        <v>2016</v>
      </c>
      <c r="X4329" t="str">
        <f>"Q"&amp;ROUNDUP(MONTH(Suoerstore_sales[[#This Row],[Order Date]])/3,0)</f>
        <v>Q1</v>
      </c>
      <c r="Y4329">
        <f>MONTH(Suoerstore_sales[[#This Row],[Order Date]])</f>
        <v>1</v>
      </c>
    </row>
    <row r="4330" spans="1:25" x14ac:dyDescent="0.2">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t="str" cm="1">
        <f t="array" ref="V4330">_xlfn.IFS(Suoerstore_sales[[#This Row],[Discount]]&lt;=0.05,"0-5%",Suoerstore_sales[[#This Row],[Discount]]&lt;=0.1,"5-10%",Suoerstore_sales[[#This Row],[Discount]]&lt;=0.2,"10-20%",TRUE,"20%+")</f>
        <v>0-5%</v>
      </c>
      <c r="W4330">
        <f>YEAR(Suoerstore_sales[[#This Row],[Order Date]])</f>
        <v>2017</v>
      </c>
      <c r="X4330" t="str">
        <f>"Q"&amp;ROUNDUP(MONTH(Suoerstore_sales[[#This Row],[Order Date]])/3,0)</f>
        <v>Q2</v>
      </c>
      <c r="Y4330">
        <f>MONTH(Suoerstore_sales[[#This Row],[Order Date]])</f>
        <v>4</v>
      </c>
    </row>
    <row r="4331" spans="1:25" x14ac:dyDescent="0.2">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t="str" cm="1">
        <f t="array" ref="V4331">_xlfn.IFS(Suoerstore_sales[[#This Row],[Discount]]&lt;=0.05,"0-5%",Suoerstore_sales[[#This Row],[Discount]]&lt;=0.1,"5-10%",Suoerstore_sales[[#This Row],[Discount]]&lt;=0.2,"10-20%",TRUE,"20%+")</f>
        <v>10-20%</v>
      </c>
      <c r="W4331">
        <f>YEAR(Suoerstore_sales[[#This Row],[Order Date]])</f>
        <v>2017</v>
      </c>
      <c r="X4331" t="str">
        <f>"Q"&amp;ROUNDUP(MONTH(Suoerstore_sales[[#This Row],[Order Date]])/3,0)</f>
        <v>Q4</v>
      </c>
      <c r="Y4331">
        <f>MONTH(Suoerstore_sales[[#This Row],[Order Date]])</f>
        <v>10</v>
      </c>
    </row>
    <row r="4332" spans="1:25" x14ac:dyDescent="0.2">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t="str" cm="1">
        <f t="array" ref="V4332">_xlfn.IFS(Suoerstore_sales[[#This Row],[Discount]]&lt;=0.05,"0-5%",Suoerstore_sales[[#This Row],[Discount]]&lt;=0.1,"5-10%",Suoerstore_sales[[#This Row],[Discount]]&lt;=0.2,"10-20%",TRUE,"20%+")</f>
        <v>10-20%</v>
      </c>
      <c r="W4332">
        <f>YEAR(Suoerstore_sales[[#This Row],[Order Date]])</f>
        <v>2017</v>
      </c>
      <c r="X4332" t="str">
        <f>"Q"&amp;ROUNDUP(MONTH(Suoerstore_sales[[#This Row],[Order Date]])/3,0)</f>
        <v>Q4</v>
      </c>
      <c r="Y4332">
        <f>MONTH(Suoerstore_sales[[#This Row],[Order Date]])</f>
        <v>10</v>
      </c>
    </row>
    <row r="4333" spans="1:25" x14ac:dyDescent="0.2">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t="str" cm="1">
        <f t="array" ref="V4333">_xlfn.IFS(Suoerstore_sales[[#This Row],[Discount]]&lt;=0.05,"0-5%",Suoerstore_sales[[#This Row],[Discount]]&lt;=0.1,"5-10%",Suoerstore_sales[[#This Row],[Discount]]&lt;=0.2,"10-20%",TRUE,"20%+")</f>
        <v>0-5%</v>
      </c>
      <c r="W4333">
        <f>YEAR(Suoerstore_sales[[#This Row],[Order Date]])</f>
        <v>2017</v>
      </c>
      <c r="X4333" t="str">
        <f>"Q"&amp;ROUNDUP(MONTH(Suoerstore_sales[[#This Row],[Order Date]])/3,0)</f>
        <v>Q3</v>
      </c>
      <c r="Y4333">
        <f>MONTH(Suoerstore_sales[[#This Row],[Order Date]])</f>
        <v>9</v>
      </c>
    </row>
    <row r="4334" spans="1:25" x14ac:dyDescent="0.2">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t="str" cm="1">
        <f t="array" ref="V4334">_xlfn.IFS(Suoerstore_sales[[#This Row],[Discount]]&lt;=0.05,"0-5%",Suoerstore_sales[[#This Row],[Discount]]&lt;=0.1,"5-10%",Suoerstore_sales[[#This Row],[Discount]]&lt;=0.2,"10-20%",TRUE,"20%+")</f>
        <v>10-20%</v>
      </c>
      <c r="W4334">
        <f>YEAR(Suoerstore_sales[[#This Row],[Order Date]])</f>
        <v>2017</v>
      </c>
      <c r="X4334" t="str">
        <f>"Q"&amp;ROUNDUP(MONTH(Suoerstore_sales[[#This Row],[Order Date]])/3,0)</f>
        <v>Q3</v>
      </c>
      <c r="Y4334">
        <f>MONTH(Suoerstore_sales[[#This Row],[Order Date]])</f>
        <v>9</v>
      </c>
    </row>
    <row r="4335" spans="1:25" x14ac:dyDescent="0.2">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t="str" cm="1">
        <f t="array" ref="V4335">_xlfn.IFS(Suoerstore_sales[[#This Row],[Discount]]&lt;=0.05,"0-5%",Suoerstore_sales[[#This Row],[Discount]]&lt;=0.1,"5-10%",Suoerstore_sales[[#This Row],[Discount]]&lt;=0.2,"10-20%",TRUE,"20%+")</f>
        <v>10-20%</v>
      </c>
      <c r="W4335">
        <f>YEAR(Suoerstore_sales[[#This Row],[Order Date]])</f>
        <v>2015</v>
      </c>
      <c r="X4335" t="str">
        <f>"Q"&amp;ROUNDUP(MONTH(Suoerstore_sales[[#This Row],[Order Date]])/3,0)</f>
        <v>Q4</v>
      </c>
      <c r="Y4335">
        <f>MONTH(Suoerstore_sales[[#This Row],[Order Date]])</f>
        <v>12</v>
      </c>
    </row>
    <row r="4336" spans="1:25" x14ac:dyDescent="0.2">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t="str" cm="1">
        <f t="array" ref="V4336">_xlfn.IFS(Suoerstore_sales[[#This Row],[Discount]]&lt;=0.05,"0-5%",Suoerstore_sales[[#This Row],[Discount]]&lt;=0.1,"5-10%",Suoerstore_sales[[#This Row],[Discount]]&lt;=0.2,"10-20%",TRUE,"20%+")</f>
        <v>10-20%</v>
      </c>
      <c r="W4336">
        <f>YEAR(Suoerstore_sales[[#This Row],[Order Date]])</f>
        <v>2015</v>
      </c>
      <c r="X4336" t="str">
        <f>"Q"&amp;ROUNDUP(MONTH(Suoerstore_sales[[#This Row],[Order Date]])/3,0)</f>
        <v>Q4</v>
      </c>
      <c r="Y4336">
        <f>MONTH(Suoerstore_sales[[#This Row],[Order Date]])</f>
        <v>12</v>
      </c>
    </row>
    <row r="4337" spans="1:25" x14ac:dyDescent="0.2">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t="str" cm="1">
        <f t="array" ref="V4337">_xlfn.IFS(Suoerstore_sales[[#This Row],[Discount]]&lt;=0.05,"0-5%",Suoerstore_sales[[#This Row],[Discount]]&lt;=0.1,"5-10%",Suoerstore_sales[[#This Row],[Discount]]&lt;=0.2,"10-20%",TRUE,"20%+")</f>
        <v>10-20%</v>
      </c>
      <c r="W4337">
        <f>YEAR(Suoerstore_sales[[#This Row],[Order Date]])</f>
        <v>2015</v>
      </c>
      <c r="X4337" t="str">
        <f>"Q"&amp;ROUNDUP(MONTH(Suoerstore_sales[[#This Row],[Order Date]])/3,0)</f>
        <v>Q4</v>
      </c>
      <c r="Y4337">
        <f>MONTH(Suoerstore_sales[[#This Row],[Order Date]])</f>
        <v>12</v>
      </c>
    </row>
    <row r="4338" spans="1:25" x14ac:dyDescent="0.2">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t="str" cm="1">
        <f t="array" ref="V4338">_xlfn.IFS(Suoerstore_sales[[#This Row],[Discount]]&lt;=0.05,"0-5%",Suoerstore_sales[[#This Row],[Discount]]&lt;=0.1,"5-10%",Suoerstore_sales[[#This Row],[Discount]]&lt;=0.2,"10-20%",TRUE,"20%+")</f>
        <v>10-20%</v>
      </c>
      <c r="W4338">
        <f>YEAR(Suoerstore_sales[[#This Row],[Order Date]])</f>
        <v>2015</v>
      </c>
      <c r="X4338" t="str">
        <f>"Q"&amp;ROUNDUP(MONTH(Suoerstore_sales[[#This Row],[Order Date]])/3,0)</f>
        <v>Q4</v>
      </c>
      <c r="Y4338">
        <f>MONTH(Suoerstore_sales[[#This Row],[Order Date]])</f>
        <v>12</v>
      </c>
    </row>
    <row r="4339" spans="1:25" x14ac:dyDescent="0.2">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t="str" cm="1">
        <f t="array" ref="V4339">_xlfn.IFS(Suoerstore_sales[[#This Row],[Discount]]&lt;=0.05,"0-5%",Suoerstore_sales[[#This Row],[Discount]]&lt;=0.1,"5-10%",Suoerstore_sales[[#This Row],[Discount]]&lt;=0.2,"10-20%",TRUE,"20%+")</f>
        <v>0-5%</v>
      </c>
      <c r="W4339">
        <f>YEAR(Suoerstore_sales[[#This Row],[Order Date]])</f>
        <v>2015</v>
      </c>
      <c r="X4339" t="str">
        <f>"Q"&amp;ROUNDUP(MONTH(Suoerstore_sales[[#This Row],[Order Date]])/3,0)</f>
        <v>Q4</v>
      </c>
      <c r="Y4339">
        <f>MONTH(Suoerstore_sales[[#This Row],[Order Date]])</f>
        <v>11</v>
      </c>
    </row>
    <row r="4340" spans="1:25" x14ac:dyDescent="0.2">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t="str" cm="1">
        <f t="array" ref="V4340">_xlfn.IFS(Suoerstore_sales[[#This Row],[Discount]]&lt;=0.05,"0-5%",Suoerstore_sales[[#This Row],[Discount]]&lt;=0.1,"5-10%",Suoerstore_sales[[#This Row],[Discount]]&lt;=0.2,"10-20%",TRUE,"20%+")</f>
        <v>0-5%</v>
      </c>
      <c r="W4340">
        <f>YEAR(Suoerstore_sales[[#This Row],[Order Date]])</f>
        <v>2015</v>
      </c>
      <c r="X4340" t="str">
        <f>"Q"&amp;ROUNDUP(MONTH(Suoerstore_sales[[#This Row],[Order Date]])/3,0)</f>
        <v>Q4</v>
      </c>
      <c r="Y4340">
        <f>MONTH(Suoerstore_sales[[#This Row],[Order Date]])</f>
        <v>11</v>
      </c>
    </row>
    <row r="4341" spans="1:25" x14ac:dyDescent="0.2">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t="str" cm="1">
        <f t="array" ref="V4341">_xlfn.IFS(Suoerstore_sales[[#This Row],[Discount]]&lt;=0.05,"0-5%",Suoerstore_sales[[#This Row],[Discount]]&lt;=0.1,"5-10%",Suoerstore_sales[[#This Row],[Discount]]&lt;=0.2,"10-20%",TRUE,"20%+")</f>
        <v>10-20%</v>
      </c>
      <c r="W4341">
        <f>YEAR(Suoerstore_sales[[#This Row],[Order Date]])</f>
        <v>2017</v>
      </c>
      <c r="X4341" t="str">
        <f>"Q"&amp;ROUNDUP(MONTH(Suoerstore_sales[[#This Row],[Order Date]])/3,0)</f>
        <v>Q3</v>
      </c>
      <c r="Y4341">
        <f>MONTH(Suoerstore_sales[[#This Row],[Order Date]])</f>
        <v>8</v>
      </c>
    </row>
    <row r="4342" spans="1:25" x14ac:dyDescent="0.2">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t="str" cm="1">
        <f t="array" ref="V4342">_xlfn.IFS(Suoerstore_sales[[#This Row],[Discount]]&lt;=0.05,"0-5%",Suoerstore_sales[[#This Row],[Discount]]&lt;=0.1,"5-10%",Suoerstore_sales[[#This Row],[Discount]]&lt;=0.2,"10-20%",TRUE,"20%+")</f>
        <v>0-5%</v>
      </c>
      <c r="W4342">
        <f>YEAR(Suoerstore_sales[[#This Row],[Order Date]])</f>
        <v>2014</v>
      </c>
      <c r="X4342" t="str">
        <f>"Q"&amp;ROUNDUP(MONTH(Suoerstore_sales[[#This Row],[Order Date]])/3,0)</f>
        <v>Q1</v>
      </c>
      <c r="Y4342">
        <f>MONTH(Suoerstore_sales[[#This Row],[Order Date]])</f>
        <v>3</v>
      </c>
    </row>
    <row r="4343" spans="1:25" x14ac:dyDescent="0.2">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t="str" cm="1">
        <f t="array" ref="V4343">_xlfn.IFS(Suoerstore_sales[[#This Row],[Discount]]&lt;=0.05,"0-5%",Suoerstore_sales[[#This Row],[Discount]]&lt;=0.1,"5-10%",Suoerstore_sales[[#This Row],[Discount]]&lt;=0.2,"10-20%",TRUE,"20%+")</f>
        <v>0-5%</v>
      </c>
      <c r="W4343">
        <f>YEAR(Suoerstore_sales[[#This Row],[Order Date]])</f>
        <v>2017</v>
      </c>
      <c r="X4343" t="str">
        <f>"Q"&amp;ROUNDUP(MONTH(Suoerstore_sales[[#This Row],[Order Date]])/3,0)</f>
        <v>Q4</v>
      </c>
      <c r="Y4343">
        <f>MONTH(Suoerstore_sales[[#This Row],[Order Date]])</f>
        <v>12</v>
      </c>
    </row>
    <row r="4344" spans="1:25" x14ac:dyDescent="0.2">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t="str" cm="1">
        <f t="array" ref="V4344">_xlfn.IFS(Suoerstore_sales[[#This Row],[Discount]]&lt;=0.05,"0-5%",Suoerstore_sales[[#This Row],[Discount]]&lt;=0.1,"5-10%",Suoerstore_sales[[#This Row],[Discount]]&lt;=0.2,"10-20%",TRUE,"20%+")</f>
        <v>10-20%</v>
      </c>
      <c r="W4344">
        <f>YEAR(Suoerstore_sales[[#This Row],[Order Date]])</f>
        <v>2017</v>
      </c>
      <c r="X4344" t="str">
        <f>"Q"&amp;ROUNDUP(MONTH(Suoerstore_sales[[#This Row],[Order Date]])/3,0)</f>
        <v>Q1</v>
      </c>
      <c r="Y4344">
        <f>MONTH(Suoerstore_sales[[#This Row],[Order Date]])</f>
        <v>3</v>
      </c>
    </row>
    <row r="4345" spans="1:25" x14ac:dyDescent="0.2">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t="str" cm="1">
        <f t="array" ref="V4345">_xlfn.IFS(Suoerstore_sales[[#This Row],[Discount]]&lt;=0.05,"0-5%",Suoerstore_sales[[#This Row],[Discount]]&lt;=0.1,"5-10%",Suoerstore_sales[[#This Row],[Discount]]&lt;=0.2,"10-20%",TRUE,"20%+")</f>
        <v>10-20%</v>
      </c>
      <c r="W4345">
        <f>YEAR(Suoerstore_sales[[#This Row],[Order Date]])</f>
        <v>2017</v>
      </c>
      <c r="X4345" t="str">
        <f>"Q"&amp;ROUNDUP(MONTH(Suoerstore_sales[[#This Row],[Order Date]])/3,0)</f>
        <v>Q1</v>
      </c>
      <c r="Y4345">
        <f>MONTH(Suoerstore_sales[[#This Row],[Order Date]])</f>
        <v>3</v>
      </c>
    </row>
    <row r="4346" spans="1:25" x14ac:dyDescent="0.2">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t="str" cm="1">
        <f t="array" ref="V4346">_xlfn.IFS(Suoerstore_sales[[#This Row],[Discount]]&lt;=0.05,"0-5%",Suoerstore_sales[[#This Row],[Discount]]&lt;=0.1,"5-10%",Suoerstore_sales[[#This Row],[Discount]]&lt;=0.2,"10-20%",TRUE,"20%+")</f>
        <v>0-5%</v>
      </c>
      <c r="W4346">
        <f>YEAR(Suoerstore_sales[[#This Row],[Order Date]])</f>
        <v>2017</v>
      </c>
      <c r="X4346" t="str">
        <f>"Q"&amp;ROUNDUP(MONTH(Suoerstore_sales[[#This Row],[Order Date]])/3,0)</f>
        <v>Q1</v>
      </c>
      <c r="Y4346">
        <f>MONTH(Suoerstore_sales[[#This Row],[Order Date]])</f>
        <v>3</v>
      </c>
    </row>
    <row r="4347" spans="1:25" x14ac:dyDescent="0.2">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t="str" cm="1">
        <f t="array" ref="V4347">_xlfn.IFS(Suoerstore_sales[[#This Row],[Discount]]&lt;=0.05,"0-5%",Suoerstore_sales[[#This Row],[Discount]]&lt;=0.1,"5-10%",Suoerstore_sales[[#This Row],[Discount]]&lt;=0.2,"10-20%",TRUE,"20%+")</f>
        <v>0-5%</v>
      </c>
      <c r="W4347">
        <f>YEAR(Suoerstore_sales[[#This Row],[Order Date]])</f>
        <v>2017</v>
      </c>
      <c r="X4347" t="str">
        <f>"Q"&amp;ROUNDUP(MONTH(Suoerstore_sales[[#This Row],[Order Date]])/3,0)</f>
        <v>Q1</v>
      </c>
      <c r="Y4347">
        <f>MONTH(Suoerstore_sales[[#This Row],[Order Date]])</f>
        <v>3</v>
      </c>
    </row>
    <row r="4348" spans="1:25" x14ac:dyDescent="0.2">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t="str" cm="1">
        <f t="array" ref="V4348">_xlfn.IFS(Suoerstore_sales[[#This Row],[Discount]]&lt;=0.05,"0-5%",Suoerstore_sales[[#This Row],[Discount]]&lt;=0.1,"5-10%",Suoerstore_sales[[#This Row],[Discount]]&lt;=0.2,"10-20%",TRUE,"20%+")</f>
        <v>5-10%</v>
      </c>
      <c r="W4348">
        <f>YEAR(Suoerstore_sales[[#This Row],[Order Date]])</f>
        <v>2016</v>
      </c>
      <c r="X4348" t="str">
        <f>"Q"&amp;ROUNDUP(MONTH(Suoerstore_sales[[#This Row],[Order Date]])/3,0)</f>
        <v>Q3</v>
      </c>
      <c r="Y4348">
        <f>MONTH(Suoerstore_sales[[#This Row],[Order Date]])</f>
        <v>9</v>
      </c>
    </row>
    <row r="4349" spans="1:25" x14ac:dyDescent="0.2">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t="str" cm="1">
        <f t="array" ref="V4349">_xlfn.IFS(Suoerstore_sales[[#This Row],[Discount]]&lt;=0.05,"0-5%",Suoerstore_sales[[#This Row],[Discount]]&lt;=0.1,"5-10%",Suoerstore_sales[[#This Row],[Discount]]&lt;=0.2,"10-20%",TRUE,"20%+")</f>
        <v>0-5%</v>
      </c>
      <c r="W4349">
        <f>YEAR(Suoerstore_sales[[#This Row],[Order Date]])</f>
        <v>2016</v>
      </c>
      <c r="X4349" t="str">
        <f>"Q"&amp;ROUNDUP(MONTH(Suoerstore_sales[[#This Row],[Order Date]])/3,0)</f>
        <v>Q3</v>
      </c>
      <c r="Y4349">
        <f>MONTH(Suoerstore_sales[[#This Row],[Order Date]])</f>
        <v>9</v>
      </c>
    </row>
    <row r="4350" spans="1:25" x14ac:dyDescent="0.2">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t="str" cm="1">
        <f t="array" ref="V4350">_xlfn.IFS(Suoerstore_sales[[#This Row],[Discount]]&lt;=0.05,"0-5%",Suoerstore_sales[[#This Row],[Discount]]&lt;=0.1,"5-10%",Suoerstore_sales[[#This Row],[Discount]]&lt;=0.2,"10-20%",TRUE,"20%+")</f>
        <v>20%+</v>
      </c>
      <c r="W4350">
        <f>YEAR(Suoerstore_sales[[#This Row],[Order Date]])</f>
        <v>2017</v>
      </c>
      <c r="X4350" t="str">
        <f>"Q"&amp;ROUNDUP(MONTH(Suoerstore_sales[[#This Row],[Order Date]])/3,0)</f>
        <v>Q4</v>
      </c>
      <c r="Y4350">
        <f>MONTH(Suoerstore_sales[[#This Row],[Order Date]])</f>
        <v>11</v>
      </c>
    </row>
    <row r="4351" spans="1:25" x14ac:dyDescent="0.2">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t="str" cm="1">
        <f t="array" ref="V4351">_xlfn.IFS(Suoerstore_sales[[#This Row],[Discount]]&lt;=0.05,"0-5%",Suoerstore_sales[[#This Row],[Discount]]&lt;=0.1,"5-10%",Suoerstore_sales[[#This Row],[Discount]]&lt;=0.2,"10-20%",TRUE,"20%+")</f>
        <v>10-20%</v>
      </c>
      <c r="W4351">
        <f>YEAR(Suoerstore_sales[[#This Row],[Order Date]])</f>
        <v>2017</v>
      </c>
      <c r="X4351" t="str">
        <f>"Q"&amp;ROUNDUP(MONTH(Suoerstore_sales[[#This Row],[Order Date]])/3,0)</f>
        <v>Q4</v>
      </c>
      <c r="Y4351">
        <f>MONTH(Suoerstore_sales[[#This Row],[Order Date]])</f>
        <v>11</v>
      </c>
    </row>
    <row r="4352" spans="1:25" x14ac:dyDescent="0.2">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t="str" cm="1">
        <f t="array" ref="V4352">_xlfn.IFS(Suoerstore_sales[[#This Row],[Discount]]&lt;=0.05,"0-5%",Suoerstore_sales[[#This Row],[Discount]]&lt;=0.1,"5-10%",Suoerstore_sales[[#This Row],[Discount]]&lt;=0.2,"10-20%",TRUE,"20%+")</f>
        <v>10-20%</v>
      </c>
      <c r="W4352">
        <f>YEAR(Suoerstore_sales[[#This Row],[Order Date]])</f>
        <v>2017</v>
      </c>
      <c r="X4352" t="str">
        <f>"Q"&amp;ROUNDUP(MONTH(Suoerstore_sales[[#This Row],[Order Date]])/3,0)</f>
        <v>Q2</v>
      </c>
      <c r="Y4352">
        <f>MONTH(Suoerstore_sales[[#This Row],[Order Date]])</f>
        <v>4</v>
      </c>
    </row>
    <row r="4353" spans="1:25" x14ac:dyDescent="0.2">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t="str" cm="1">
        <f t="array" ref="V4353">_xlfn.IFS(Suoerstore_sales[[#This Row],[Discount]]&lt;=0.05,"0-5%",Suoerstore_sales[[#This Row],[Discount]]&lt;=0.1,"5-10%",Suoerstore_sales[[#This Row],[Discount]]&lt;=0.2,"10-20%",TRUE,"20%+")</f>
        <v>10-20%</v>
      </c>
      <c r="W4353">
        <f>YEAR(Suoerstore_sales[[#This Row],[Order Date]])</f>
        <v>2017</v>
      </c>
      <c r="X4353" t="str">
        <f>"Q"&amp;ROUNDUP(MONTH(Suoerstore_sales[[#This Row],[Order Date]])/3,0)</f>
        <v>Q2</v>
      </c>
      <c r="Y4353">
        <f>MONTH(Suoerstore_sales[[#This Row],[Order Date]])</f>
        <v>4</v>
      </c>
    </row>
    <row r="4354" spans="1:25" x14ac:dyDescent="0.2">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t="str" cm="1">
        <f t="array" ref="V4354">_xlfn.IFS(Suoerstore_sales[[#This Row],[Discount]]&lt;=0.05,"0-5%",Suoerstore_sales[[#This Row],[Discount]]&lt;=0.1,"5-10%",Suoerstore_sales[[#This Row],[Discount]]&lt;=0.2,"10-20%",TRUE,"20%+")</f>
        <v>10-20%</v>
      </c>
      <c r="W4354">
        <f>YEAR(Suoerstore_sales[[#This Row],[Order Date]])</f>
        <v>2017</v>
      </c>
      <c r="X4354" t="str">
        <f>"Q"&amp;ROUNDUP(MONTH(Suoerstore_sales[[#This Row],[Order Date]])/3,0)</f>
        <v>Q4</v>
      </c>
      <c r="Y4354">
        <f>MONTH(Suoerstore_sales[[#This Row],[Order Date]])</f>
        <v>12</v>
      </c>
    </row>
    <row r="4355" spans="1:25" x14ac:dyDescent="0.2">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t="str" cm="1">
        <f t="array" ref="V4355">_xlfn.IFS(Suoerstore_sales[[#This Row],[Discount]]&lt;=0.05,"0-5%",Suoerstore_sales[[#This Row],[Discount]]&lt;=0.1,"5-10%",Suoerstore_sales[[#This Row],[Discount]]&lt;=0.2,"10-20%",TRUE,"20%+")</f>
        <v>0-5%</v>
      </c>
      <c r="W4355">
        <f>YEAR(Suoerstore_sales[[#This Row],[Order Date]])</f>
        <v>2017</v>
      </c>
      <c r="X4355" t="str">
        <f>"Q"&amp;ROUNDUP(MONTH(Suoerstore_sales[[#This Row],[Order Date]])/3,0)</f>
        <v>Q4</v>
      </c>
      <c r="Y4355">
        <f>MONTH(Suoerstore_sales[[#This Row],[Order Date]])</f>
        <v>12</v>
      </c>
    </row>
    <row r="4356" spans="1:25" x14ac:dyDescent="0.2">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t="str" cm="1">
        <f t="array" ref="V4356">_xlfn.IFS(Suoerstore_sales[[#This Row],[Discount]]&lt;=0.05,"0-5%",Suoerstore_sales[[#This Row],[Discount]]&lt;=0.1,"5-10%",Suoerstore_sales[[#This Row],[Discount]]&lt;=0.2,"10-20%",TRUE,"20%+")</f>
        <v>20%+</v>
      </c>
      <c r="W4356">
        <f>YEAR(Suoerstore_sales[[#This Row],[Order Date]])</f>
        <v>2017</v>
      </c>
      <c r="X4356" t="str">
        <f>"Q"&amp;ROUNDUP(MONTH(Suoerstore_sales[[#This Row],[Order Date]])/3,0)</f>
        <v>Q4</v>
      </c>
      <c r="Y4356">
        <f>MONTH(Suoerstore_sales[[#This Row],[Order Date]])</f>
        <v>11</v>
      </c>
    </row>
    <row r="4357" spans="1:25" x14ac:dyDescent="0.2">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t="str" cm="1">
        <f t="array" ref="V4357">_xlfn.IFS(Suoerstore_sales[[#This Row],[Discount]]&lt;=0.05,"0-5%",Suoerstore_sales[[#This Row],[Discount]]&lt;=0.1,"5-10%",Suoerstore_sales[[#This Row],[Discount]]&lt;=0.2,"10-20%",TRUE,"20%+")</f>
        <v>20%+</v>
      </c>
      <c r="W4357">
        <f>YEAR(Suoerstore_sales[[#This Row],[Order Date]])</f>
        <v>2015</v>
      </c>
      <c r="X4357" t="str">
        <f>"Q"&amp;ROUNDUP(MONTH(Suoerstore_sales[[#This Row],[Order Date]])/3,0)</f>
        <v>Q4</v>
      </c>
      <c r="Y4357">
        <f>MONTH(Suoerstore_sales[[#This Row],[Order Date]])</f>
        <v>12</v>
      </c>
    </row>
    <row r="4358" spans="1:25" x14ac:dyDescent="0.2">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t="str" cm="1">
        <f t="array" ref="V4358">_xlfn.IFS(Suoerstore_sales[[#This Row],[Discount]]&lt;=0.05,"0-5%",Suoerstore_sales[[#This Row],[Discount]]&lt;=0.1,"5-10%",Suoerstore_sales[[#This Row],[Discount]]&lt;=0.2,"10-20%",TRUE,"20%+")</f>
        <v>10-20%</v>
      </c>
      <c r="W4358">
        <f>YEAR(Suoerstore_sales[[#This Row],[Order Date]])</f>
        <v>2015</v>
      </c>
      <c r="X4358" t="str">
        <f>"Q"&amp;ROUNDUP(MONTH(Suoerstore_sales[[#This Row],[Order Date]])/3,0)</f>
        <v>Q4</v>
      </c>
      <c r="Y4358">
        <f>MONTH(Suoerstore_sales[[#This Row],[Order Date]])</f>
        <v>12</v>
      </c>
    </row>
    <row r="4359" spans="1:25" x14ac:dyDescent="0.2">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t="str" cm="1">
        <f t="array" ref="V4359">_xlfn.IFS(Suoerstore_sales[[#This Row],[Discount]]&lt;=0.05,"0-5%",Suoerstore_sales[[#This Row],[Discount]]&lt;=0.1,"5-10%",Suoerstore_sales[[#This Row],[Discount]]&lt;=0.2,"10-20%",TRUE,"20%+")</f>
        <v>10-20%</v>
      </c>
      <c r="W4359">
        <f>YEAR(Suoerstore_sales[[#This Row],[Order Date]])</f>
        <v>2017</v>
      </c>
      <c r="X4359" t="str">
        <f>"Q"&amp;ROUNDUP(MONTH(Suoerstore_sales[[#This Row],[Order Date]])/3,0)</f>
        <v>Q4</v>
      </c>
      <c r="Y4359">
        <f>MONTH(Suoerstore_sales[[#This Row],[Order Date]])</f>
        <v>12</v>
      </c>
    </row>
    <row r="4360" spans="1:25" x14ac:dyDescent="0.2">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t="str" cm="1">
        <f t="array" ref="V4360">_xlfn.IFS(Suoerstore_sales[[#This Row],[Discount]]&lt;=0.05,"0-5%",Suoerstore_sales[[#This Row],[Discount]]&lt;=0.1,"5-10%",Suoerstore_sales[[#This Row],[Discount]]&lt;=0.2,"10-20%",TRUE,"20%+")</f>
        <v>20%+</v>
      </c>
      <c r="W4360">
        <f>YEAR(Suoerstore_sales[[#This Row],[Order Date]])</f>
        <v>2017</v>
      </c>
      <c r="X4360" t="str">
        <f>"Q"&amp;ROUNDUP(MONTH(Suoerstore_sales[[#This Row],[Order Date]])/3,0)</f>
        <v>Q4</v>
      </c>
      <c r="Y4360">
        <f>MONTH(Suoerstore_sales[[#This Row],[Order Date]])</f>
        <v>12</v>
      </c>
    </row>
    <row r="4361" spans="1:25" x14ac:dyDescent="0.2">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t="str" cm="1">
        <f t="array" ref="V4361">_xlfn.IFS(Suoerstore_sales[[#This Row],[Discount]]&lt;=0.05,"0-5%",Suoerstore_sales[[#This Row],[Discount]]&lt;=0.1,"5-10%",Suoerstore_sales[[#This Row],[Discount]]&lt;=0.2,"10-20%",TRUE,"20%+")</f>
        <v>20%+</v>
      </c>
      <c r="W4361">
        <f>YEAR(Suoerstore_sales[[#This Row],[Order Date]])</f>
        <v>2017</v>
      </c>
      <c r="X4361" t="str">
        <f>"Q"&amp;ROUNDUP(MONTH(Suoerstore_sales[[#This Row],[Order Date]])/3,0)</f>
        <v>Q4</v>
      </c>
      <c r="Y4361">
        <f>MONTH(Suoerstore_sales[[#This Row],[Order Date]])</f>
        <v>12</v>
      </c>
    </row>
    <row r="4362" spans="1:25" x14ac:dyDescent="0.2">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t="str" cm="1">
        <f t="array" ref="V4362">_xlfn.IFS(Suoerstore_sales[[#This Row],[Discount]]&lt;=0.05,"0-5%",Suoerstore_sales[[#This Row],[Discount]]&lt;=0.1,"5-10%",Suoerstore_sales[[#This Row],[Discount]]&lt;=0.2,"10-20%",TRUE,"20%+")</f>
        <v>0-5%</v>
      </c>
      <c r="W4362">
        <f>YEAR(Suoerstore_sales[[#This Row],[Order Date]])</f>
        <v>2016</v>
      </c>
      <c r="X4362" t="str">
        <f>"Q"&amp;ROUNDUP(MONTH(Suoerstore_sales[[#This Row],[Order Date]])/3,0)</f>
        <v>Q2</v>
      </c>
      <c r="Y4362">
        <f>MONTH(Suoerstore_sales[[#This Row],[Order Date]])</f>
        <v>5</v>
      </c>
    </row>
    <row r="4363" spans="1:25" x14ac:dyDescent="0.2">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t="str" cm="1">
        <f t="array" ref="V4363">_xlfn.IFS(Suoerstore_sales[[#This Row],[Discount]]&lt;=0.05,"0-5%",Suoerstore_sales[[#This Row],[Discount]]&lt;=0.1,"5-10%",Suoerstore_sales[[#This Row],[Discount]]&lt;=0.2,"10-20%",TRUE,"20%+")</f>
        <v>0-5%</v>
      </c>
      <c r="W4363">
        <f>YEAR(Suoerstore_sales[[#This Row],[Order Date]])</f>
        <v>2017</v>
      </c>
      <c r="X4363" t="str">
        <f>"Q"&amp;ROUNDUP(MONTH(Suoerstore_sales[[#This Row],[Order Date]])/3,0)</f>
        <v>Q1</v>
      </c>
      <c r="Y4363">
        <f>MONTH(Suoerstore_sales[[#This Row],[Order Date]])</f>
        <v>2</v>
      </c>
    </row>
    <row r="4364" spans="1:25" x14ac:dyDescent="0.2">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t="str" cm="1">
        <f t="array" ref="V4364">_xlfn.IFS(Suoerstore_sales[[#This Row],[Discount]]&lt;=0.05,"0-5%",Suoerstore_sales[[#This Row],[Discount]]&lt;=0.1,"5-10%",Suoerstore_sales[[#This Row],[Discount]]&lt;=0.2,"10-20%",TRUE,"20%+")</f>
        <v>0-5%</v>
      </c>
      <c r="W4364">
        <f>YEAR(Suoerstore_sales[[#This Row],[Order Date]])</f>
        <v>2017</v>
      </c>
      <c r="X4364" t="str">
        <f>"Q"&amp;ROUNDUP(MONTH(Suoerstore_sales[[#This Row],[Order Date]])/3,0)</f>
        <v>Q2</v>
      </c>
      <c r="Y4364">
        <f>MONTH(Suoerstore_sales[[#This Row],[Order Date]])</f>
        <v>5</v>
      </c>
    </row>
    <row r="4365" spans="1:25" x14ac:dyDescent="0.2">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t="str" cm="1">
        <f t="array" ref="V4365">_xlfn.IFS(Suoerstore_sales[[#This Row],[Discount]]&lt;=0.05,"0-5%",Suoerstore_sales[[#This Row],[Discount]]&lt;=0.1,"5-10%",Suoerstore_sales[[#This Row],[Discount]]&lt;=0.2,"10-20%",TRUE,"20%+")</f>
        <v>0-5%</v>
      </c>
      <c r="W4365">
        <f>YEAR(Suoerstore_sales[[#This Row],[Order Date]])</f>
        <v>2017</v>
      </c>
      <c r="X4365" t="str">
        <f>"Q"&amp;ROUNDUP(MONTH(Suoerstore_sales[[#This Row],[Order Date]])/3,0)</f>
        <v>Q2</v>
      </c>
      <c r="Y4365">
        <f>MONTH(Suoerstore_sales[[#This Row],[Order Date]])</f>
        <v>5</v>
      </c>
    </row>
    <row r="4366" spans="1:25" x14ac:dyDescent="0.2">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t="str" cm="1">
        <f t="array" ref="V4366">_xlfn.IFS(Suoerstore_sales[[#This Row],[Discount]]&lt;=0.05,"0-5%",Suoerstore_sales[[#This Row],[Discount]]&lt;=0.1,"5-10%",Suoerstore_sales[[#This Row],[Discount]]&lt;=0.2,"10-20%",TRUE,"20%+")</f>
        <v>0-5%</v>
      </c>
      <c r="W4366">
        <f>YEAR(Suoerstore_sales[[#This Row],[Order Date]])</f>
        <v>2017</v>
      </c>
      <c r="X4366" t="str">
        <f>"Q"&amp;ROUNDUP(MONTH(Suoerstore_sales[[#This Row],[Order Date]])/3,0)</f>
        <v>Q2</v>
      </c>
      <c r="Y4366">
        <f>MONTH(Suoerstore_sales[[#This Row],[Order Date]])</f>
        <v>5</v>
      </c>
    </row>
    <row r="4367" spans="1:25" x14ac:dyDescent="0.2">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t="str" cm="1">
        <f t="array" ref="V4367">_xlfn.IFS(Suoerstore_sales[[#This Row],[Discount]]&lt;=0.05,"0-5%",Suoerstore_sales[[#This Row],[Discount]]&lt;=0.1,"5-10%",Suoerstore_sales[[#This Row],[Discount]]&lt;=0.2,"10-20%",TRUE,"20%+")</f>
        <v>0-5%</v>
      </c>
      <c r="W4367">
        <f>YEAR(Suoerstore_sales[[#This Row],[Order Date]])</f>
        <v>2017</v>
      </c>
      <c r="X4367" t="str">
        <f>"Q"&amp;ROUNDUP(MONTH(Suoerstore_sales[[#This Row],[Order Date]])/3,0)</f>
        <v>Q2</v>
      </c>
      <c r="Y4367">
        <f>MONTH(Suoerstore_sales[[#This Row],[Order Date]])</f>
        <v>5</v>
      </c>
    </row>
    <row r="4368" spans="1:25" x14ac:dyDescent="0.2">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t="str" cm="1">
        <f t="array" ref="V4368">_xlfn.IFS(Suoerstore_sales[[#This Row],[Discount]]&lt;=0.05,"0-5%",Suoerstore_sales[[#This Row],[Discount]]&lt;=0.1,"5-10%",Suoerstore_sales[[#This Row],[Discount]]&lt;=0.2,"10-20%",TRUE,"20%+")</f>
        <v>0-5%</v>
      </c>
      <c r="W4368">
        <f>YEAR(Suoerstore_sales[[#This Row],[Order Date]])</f>
        <v>2017</v>
      </c>
      <c r="X4368" t="str">
        <f>"Q"&amp;ROUNDUP(MONTH(Suoerstore_sales[[#This Row],[Order Date]])/3,0)</f>
        <v>Q2</v>
      </c>
      <c r="Y4368">
        <f>MONTH(Suoerstore_sales[[#This Row],[Order Date]])</f>
        <v>5</v>
      </c>
    </row>
    <row r="4369" spans="1:25" x14ac:dyDescent="0.2">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t="str" cm="1">
        <f t="array" ref="V4369">_xlfn.IFS(Suoerstore_sales[[#This Row],[Discount]]&lt;=0.05,"0-5%",Suoerstore_sales[[#This Row],[Discount]]&lt;=0.1,"5-10%",Suoerstore_sales[[#This Row],[Discount]]&lt;=0.2,"10-20%",TRUE,"20%+")</f>
        <v>10-20%</v>
      </c>
      <c r="W4369">
        <f>YEAR(Suoerstore_sales[[#This Row],[Order Date]])</f>
        <v>2017</v>
      </c>
      <c r="X4369" t="str">
        <f>"Q"&amp;ROUNDUP(MONTH(Suoerstore_sales[[#This Row],[Order Date]])/3,0)</f>
        <v>Q3</v>
      </c>
      <c r="Y4369">
        <f>MONTH(Suoerstore_sales[[#This Row],[Order Date]])</f>
        <v>9</v>
      </c>
    </row>
    <row r="4370" spans="1:25" x14ac:dyDescent="0.2">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t="str" cm="1">
        <f t="array" ref="V4370">_xlfn.IFS(Suoerstore_sales[[#This Row],[Discount]]&lt;=0.05,"0-5%",Suoerstore_sales[[#This Row],[Discount]]&lt;=0.1,"5-10%",Suoerstore_sales[[#This Row],[Discount]]&lt;=0.2,"10-20%",TRUE,"20%+")</f>
        <v>10-20%</v>
      </c>
      <c r="W4370">
        <f>YEAR(Suoerstore_sales[[#This Row],[Order Date]])</f>
        <v>2017</v>
      </c>
      <c r="X4370" t="str">
        <f>"Q"&amp;ROUNDUP(MONTH(Suoerstore_sales[[#This Row],[Order Date]])/3,0)</f>
        <v>Q3</v>
      </c>
      <c r="Y4370">
        <f>MONTH(Suoerstore_sales[[#This Row],[Order Date]])</f>
        <v>9</v>
      </c>
    </row>
    <row r="4371" spans="1:25" x14ac:dyDescent="0.2">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t="str" cm="1">
        <f t="array" ref="V4371">_xlfn.IFS(Suoerstore_sales[[#This Row],[Discount]]&lt;=0.05,"0-5%",Suoerstore_sales[[#This Row],[Discount]]&lt;=0.1,"5-10%",Suoerstore_sales[[#This Row],[Discount]]&lt;=0.2,"10-20%",TRUE,"20%+")</f>
        <v>0-5%</v>
      </c>
      <c r="W4371">
        <f>YEAR(Suoerstore_sales[[#This Row],[Order Date]])</f>
        <v>2016</v>
      </c>
      <c r="X4371" t="str">
        <f>"Q"&amp;ROUNDUP(MONTH(Suoerstore_sales[[#This Row],[Order Date]])/3,0)</f>
        <v>Q4</v>
      </c>
      <c r="Y4371">
        <f>MONTH(Suoerstore_sales[[#This Row],[Order Date]])</f>
        <v>11</v>
      </c>
    </row>
    <row r="4372" spans="1:25" x14ac:dyDescent="0.2">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t="str" cm="1">
        <f t="array" ref="V4372">_xlfn.IFS(Suoerstore_sales[[#This Row],[Discount]]&lt;=0.05,"0-5%",Suoerstore_sales[[#This Row],[Discount]]&lt;=0.1,"5-10%",Suoerstore_sales[[#This Row],[Discount]]&lt;=0.2,"10-20%",TRUE,"20%+")</f>
        <v>0-5%</v>
      </c>
      <c r="W4372">
        <f>YEAR(Suoerstore_sales[[#This Row],[Order Date]])</f>
        <v>2016</v>
      </c>
      <c r="X4372" t="str">
        <f>"Q"&amp;ROUNDUP(MONTH(Suoerstore_sales[[#This Row],[Order Date]])/3,0)</f>
        <v>Q4</v>
      </c>
      <c r="Y4372">
        <f>MONTH(Suoerstore_sales[[#This Row],[Order Date]])</f>
        <v>11</v>
      </c>
    </row>
    <row r="4373" spans="1:25" x14ac:dyDescent="0.2">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t="str" cm="1">
        <f t="array" ref="V4373">_xlfn.IFS(Suoerstore_sales[[#This Row],[Discount]]&lt;=0.05,"0-5%",Suoerstore_sales[[#This Row],[Discount]]&lt;=0.1,"5-10%",Suoerstore_sales[[#This Row],[Discount]]&lt;=0.2,"10-20%",TRUE,"20%+")</f>
        <v>0-5%</v>
      </c>
      <c r="W4373">
        <f>YEAR(Suoerstore_sales[[#This Row],[Order Date]])</f>
        <v>2016</v>
      </c>
      <c r="X4373" t="str">
        <f>"Q"&amp;ROUNDUP(MONTH(Suoerstore_sales[[#This Row],[Order Date]])/3,0)</f>
        <v>Q4</v>
      </c>
      <c r="Y4373">
        <f>MONTH(Suoerstore_sales[[#This Row],[Order Date]])</f>
        <v>11</v>
      </c>
    </row>
    <row r="4374" spans="1:25" x14ac:dyDescent="0.2">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t="str" cm="1">
        <f t="array" ref="V4374">_xlfn.IFS(Suoerstore_sales[[#This Row],[Discount]]&lt;=0.05,"0-5%",Suoerstore_sales[[#This Row],[Discount]]&lt;=0.1,"5-10%",Suoerstore_sales[[#This Row],[Discount]]&lt;=0.2,"10-20%",TRUE,"20%+")</f>
        <v>0-5%</v>
      </c>
      <c r="W4374">
        <f>YEAR(Suoerstore_sales[[#This Row],[Order Date]])</f>
        <v>2017</v>
      </c>
      <c r="X4374" t="str">
        <f>"Q"&amp;ROUNDUP(MONTH(Suoerstore_sales[[#This Row],[Order Date]])/3,0)</f>
        <v>Q3</v>
      </c>
      <c r="Y4374">
        <f>MONTH(Suoerstore_sales[[#This Row],[Order Date]])</f>
        <v>7</v>
      </c>
    </row>
    <row r="4375" spans="1:25" x14ac:dyDescent="0.2">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t="str" cm="1">
        <f t="array" ref="V4375">_xlfn.IFS(Suoerstore_sales[[#This Row],[Discount]]&lt;=0.05,"0-5%",Suoerstore_sales[[#This Row],[Discount]]&lt;=0.1,"5-10%",Suoerstore_sales[[#This Row],[Discount]]&lt;=0.2,"10-20%",TRUE,"20%+")</f>
        <v>0-5%</v>
      </c>
      <c r="W4375">
        <f>YEAR(Suoerstore_sales[[#This Row],[Order Date]])</f>
        <v>2017</v>
      </c>
      <c r="X4375" t="str">
        <f>"Q"&amp;ROUNDUP(MONTH(Suoerstore_sales[[#This Row],[Order Date]])/3,0)</f>
        <v>Q3</v>
      </c>
      <c r="Y4375">
        <f>MONTH(Suoerstore_sales[[#This Row],[Order Date]])</f>
        <v>7</v>
      </c>
    </row>
    <row r="4376" spans="1:25" x14ac:dyDescent="0.2">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t="str" cm="1">
        <f t="array" ref="V4376">_xlfn.IFS(Suoerstore_sales[[#This Row],[Discount]]&lt;=0.05,"0-5%",Suoerstore_sales[[#This Row],[Discount]]&lt;=0.1,"5-10%",Suoerstore_sales[[#This Row],[Discount]]&lt;=0.2,"10-20%",TRUE,"20%+")</f>
        <v>10-20%</v>
      </c>
      <c r="W4376">
        <f>YEAR(Suoerstore_sales[[#This Row],[Order Date]])</f>
        <v>2016</v>
      </c>
      <c r="X4376" t="str">
        <f>"Q"&amp;ROUNDUP(MONTH(Suoerstore_sales[[#This Row],[Order Date]])/3,0)</f>
        <v>Q4</v>
      </c>
      <c r="Y4376">
        <f>MONTH(Suoerstore_sales[[#This Row],[Order Date]])</f>
        <v>11</v>
      </c>
    </row>
    <row r="4377" spans="1:25" x14ac:dyDescent="0.2">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t="str" cm="1">
        <f t="array" ref="V4377">_xlfn.IFS(Suoerstore_sales[[#This Row],[Discount]]&lt;=0.05,"0-5%",Suoerstore_sales[[#This Row],[Discount]]&lt;=0.1,"5-10%",Suoerstore_sales[[#This Row],[Discount]]&lt;=0.2,"10-20%",TRUE,"20%+")</f>
        <v>0-5%</v>
      </c>
      <c r="W4377">
        <f>YEAR(Suoerstore_sales[[#This Row],[Order Date]])</f>
        <v>2014</v>
      </c>
      <c r="X4377" t="str">
        <f>"Q"&amp;ROUNDUP(MONTH(Suoerstore_sales[[#This Row],[Order Date]])/3,0)</f>
        <v>Q2</v>
      </c>
      <c r="Y4377">
        <f>MONTH(Suoerstore_sales[[#This Row],[Order Date]])</f>
        <v>4</v>
      </c>
    </row>
    <row r="4378" spans="1:25" x14ac:dyDescent="0.2">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t="str" cm="1">
        <f t="array" ref="V4378">_xlfn.IFS(Suoerstore_sales[[#This Row],[Discount]]&lt;=0.05,"0-5%",Suoerstore_sales[[#This Row],[Discount]]&lt;=0.1,"5-10%",Suoerstore_sales[[#This Row],[Discount]]&lt;=0.2,"10-20%",TRUE,"20%+")</f>
        <v>0-5%</v>
      </c>
      <c r="W4378">
        <f>YEAR(Suoerstore_sales[[#This Row],[Order Date]])</f>
        <v>2014</v>
      </c>
      <c r="X4378" t="str">
        <f>"Q"&amp;ROUNDUP(MONTH(Suoerstore_sales[[#This Row],[Order Date]])/3,0)</f>
        <v>Q2</v>
      </c>
      <c r="Y4378">
        <f>MONTH(Suoerstore_sales[[#This Row],[Order Date]])</f>
        <v>4</v>
      </c>
    </row>
    <row r="4379" spans="1:25" x14ac:dyDescent="0.2">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t="str" cm="1">
        <f t="array" ref="V4379">_xlfn.IFS(Suoerstore_sales[[#This Row],[Discount]]&lt;=0.05,"0-5%",Suoerstore_sales[[#This Row],[Discount]]&lt;=0.1,"5-10%",Suoerstore_sales[[#This Row],[Discount]]&lt;=0.2,"10-20%",TRUE,"20%+")</f>
        <v>10-20%</v>
      </c>
      <c r="W4379">
        <f>YEAR(Suoerstore_sales[[#This Row],[Order Date]])</f>
        <v>2014</v>
      </c>
      <c r="X4379" t="str">
        <f>"Q"&amp;ROUNDUP(MONTH(Suoerstore_sales[[#This Row],[Order Date]])/3,0)</f>
        <v>Q2</v>
      </c>
      <c r="Y4379">
        <f>MONTH(Suoerstore_sales[[#This Row],[Order Date]])</f>
        <v>4</v>
      </c>
    </row>
    <row r="4380" spans="1:25" x14ac:dyDescent="0.2">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t="str" cm="1">
        <f t="array" ref="V4380">_xlfn.IFS(Suoerstore_sales[[#This Row],[Discount]]&lt;=0.05,"0-5%",Suoerstore_sales[[#This Row],[Discount]]&lt;=0.1,"5-10%",Suoerstore_sales[[#This Row],[Discount]]&lt;=0.2,"10-20%",TRUE,"20%+")</f>
        <v>0-5%</v>
      </c>
      <c r="W4380">
        <f>YEAR(Suoerstore_sales[[#This Row],[Order Date]])</f>
        <v>2015</v>
      </c>
      <c r="X4380" t="str">
        <f>"Q"&amp;ROUNDUP(MONTH(Suoerstore_sales[[#This Row],[Order Date]])/3,0)</f>
        <v>Q4</v>
      </c>
      <c r="Y4380">
        <f>MONTH(Suoerstore_sales[[#This Row],[Order Date]])</f>
        <v>11</v>
      </c>
    </row>
    <row r="4381" spans="1:25" x14ac:dyDescent="0.2">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t="str" cm="1">
        <f t="array" ref="V4381">_xlfn.IFS(Suoerstore_sales[[#This Row],[Discount]]&lt;=0.05,"0-5%",Suoerstore_sales[[#This Row],[Discount]]&lt;=0.1,"5-10%",Suoerstore_sales[[#This Row],[Discount]]&lt;=0.2,"10-20%",TRUE,"20%+")</f>
        <v>0-5%</v>
      </c>
      <c r="W4381">
        <f>YEAR(Suoerstore_sales[[#This Row],[Order Date]])</f>
        <v>2015</v>
      </c>
      <c r="X4381" t="str">
        <f>"Q"&amp;ROUNDUP(MONTH(Suoerstore_sales[[#This Row],[Order Date]])/3,0)</f>
        <v>Q4</v>
      </c>
      <c r="Y4381">
        <f>MONTH(Suoerstore_sales[[#This Row],[Order Date]])</f>
        <v>11</v>
      </c>
    </row>
    <row r="4382" spans="1:25" x14ac:dyDescent="0.2">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t="str" cm="1">
        <f t="array" ref="V4382">_xlfn.IFS(Suoerstore_sales[[#This Row],[Discount]]&lt;=0.05,"0-5%",Suoerstore_sales[[#This Row],[Discount]]&lt;=0.1,"5-10%",Suoerstore_sales[[#This Row],[Discount]]&lt;=0.2,"10-20%",TRUE,"20%+")</f>
        <v>0-5%</v>
      </c>
      <c r="W4382">
        <f>YEAR(Suoerstore_sales[[#This Row],[Order Date]])</f>
        <v>2015</v>
      </c>
      <c r="X4382" t="str">
        <f>"Q"&amp;ROUNDUP(MONTH(Suoerstore_sales[[#This Row],[Order Date]])/3,0)</f>
        <v>Q4</v>
      </c>
      <c r="Y4382">
        <f>MONTH(Suoerstore_sales[[#This Row],[Order Date]])</f>
        <v>10</v>
      </c>
    </row>
    <row r="4383" spans="1:25" x14ac:dyDescent="0.2">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t="str" cm="1">
        <f t="array" ref="V4383">_xlfn.IFS(Suoerstore_sales[[#This Row],[Discount]]&lt;=0.05,"0-5%",Suoerstore_sales[[#This Row],[Discount]]&lt;=0.1,"5-10%",Suoerstore_sales[[#This Row],[Discount]]&lt;=0.2,"10-20%",TRUE,"20%+")</f>
        <v>10-20%</v>
      </c>
      <c r="W4383">
        <f>YEAR(Suoerstore_sales[[#This Row],[Order Date]])</f>
        <v>2015</v>
      </c>
      <c r="X4383" t="str">
        <f>"Q"&amp;ROUNDUP(MONTH(Suoerstore_sales[[#This Row],[Order Date]])/3,0)</f>
        <v>Q4</v>
      </c>
      <c r="Y4383">
        <f>MONTH(Suoerstore_sales[[#This Row],[Order Date]])</f>
        <v>10</v>
      </c>
    </row>
    <row r="4384" spans="1:25" x14ac:dyDescent="0.2">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t="str" cm="1">
        <f t="array" ref="V4384">_xlfn.IFS(Suoerstore_sales[[#This Row],[Discount]]&lt;=0.05,"0-5%",Suoerstore_sales[[#This Row],[Discount]]&lt;=0.1,"5-10%",Suoerstore_sales[[#This Row],[Discount]]&lt;=0.2,"10-20%",TRUE,"20%+")</f>
        <v>20%+</v>
      </c>
      <c r="W4384">
        <f>YEAR(Suoerstore_sales[[#This Row],[Order Date]])</f>
        <v>2015</v>
      </c>
      <c r="X4384" t="str">
        <f>"Q"&amp;ROUNDUP(MONTH(Suoerstore_sales[[#This Row],[Order Date]])/3,0)</f>
        <v>Q3</v>
      </c>
      <c r="Y4384">
        <f>MONTH(Suoerstore_sales[[#This Row],[Order Date]])</f>
        <v>7</v>
      </c>
    </row>
    <row r="4385" spans="1:25" x14ac:dyDescent="0.2">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t="str" cm="1">
        <f t="array" ref="V4385">_xlfn.IFS(Suoerstore_sales[[#This Row],[Discount]]&lt;=0.05,"0-5%",Suoerstore_sales[[#This Row],[Discount]]&lt;=0.1,"5-10%",Suoerstore_sales[[#This Row],[Discount]]&lt;=0.2,"10-20%",TRUE,"20%+")</f>
        <v>20%+</v>
      </c>
      <c r="W4385">
        <f>YEAR(Suoerstore_sales[[#This Row],[Order Date]])</f>
        <v>2015</v>
      </c>
      <c r="X4385" t="str">
        <f>"Q"&amp;ROUNDUP(MONTH(Suoerstore_sales[[#This Row],[Order Date]])/3,0)</f>
        <v>Q3</v>
      </c>
      <c r="Y4385">
        <f>MONTH(Suoerstore_sales[[#This Row],[Order Date]])</f>
        <v>7</v>
      </c>
    </row>
    <row r="4386" spans="1:25" x14ac:dyDescent="0.2">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t="str" cm="1">
        <f t="array" ref="V4386">_xlfn.IFS(Suoerstore_sales[[#This Row],[Discount]]&lt;=0.05,"0-5%",Suoerstore_sales[[#This Row],[Discount]]&lt;=0.1,"5-10%",Suoerstore_sales[[#This Row],[Discount]]&lt;=0.2,"10-20%",TRUE,"20%+")</f>
        <v>10-20%</v>
      </c>
      <c r="W4386">
        <f>YEAR(Suoerstore_sales[[#This Row],[Order Date]])</f>
        <v>2015</v>
      </c>
      <c r="X4386" t="str">
        <f>"Q"&amp;ROUNDUP(MONTH(Suoerstore_sales[[#This Row],[Order Date]])/3,0)</f>
        <v>Q3</v>
      </c>
      <c r="Y4386">
        <f>MONTH(Suoerstore_sales[[#This Row],[Order Date]])</f>
        <v>7</v>
      </c>
    </row>
    <row r="4387" spans="1:25" x14ac:dyDescent="0.2">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t="str" cm="1">
        <f t="array" ref="V4387">_xlfn.IFS(Suoerstore_sales[[#This Row],[Discount]]&lt;=0.05,"0-5%",Suoerstore_sales[[#This Row],[Discount]]&lt;=0.1,"5-10%",Suoerstore_sales[[#This Row],[Discount]]&lt;=0.2,"10-20%",TRUE,"20%+")</f>
        <v>20%+</v>
      </c>
      <c r="W4387">
        <f>YEAR(Suoerstore_sales[[#This Row],[Order Date]])</f>
        <v>2015</v>
      </c>
      <c r="X4387" t="str">
        <f>"Q"&amp;ROUNDUP(MONTH(Suoerstore_sales[[#This Row],[Order Date]])/3,0)</f>
        <v>Q3</v>
      </c>
      <c r="Y4387">
        <f>MONTH(Suoerstore_sales[[#This Row],[Order Date]])</f>
        <v>7</v>
      </c>
    </row>
    <row r="4388" spans="1:25" x14ac:dyDescent="0.2">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t="str" cm="1">
        <f t="array" ref="V4388">_xlfn.IFS(Suoerstore_sales[[#This Row],[Discount]]&lt;=0.05,"0-5%",Suoerstore_sales[[#This Row],[Discount]]&lt;=0.1,"5-10%",Suoerstore_sales[[#This Row],[Discount]]&lt;=0.2,"10-20%",TRUE,"20%+")</f>
        <v>0-5%</v>
      </c>
      <c r="W4388">
        <f>YEAR(Suoerstore_sales[[#This Row],[Order Date]])</f>
        <v>2016</v>
      </c>
      <c r="X4388" t="str">
        <f>"Q"&amp;ROUNDUP(MONTH(Suoerstore_sales[[#This Row],[Order Date]])/3,0)</f>
        <v>Q4</v>
      </c>
      <c r="Y4388">
        <f>MONTH(Suoerstore_sales[[#This Row],[Order Date]])</f>
        <v>10</v>
      </c>
    </row>
    <row r="4389" spans="1:25" x14ac:dyDescent="0.2">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t="str" cm="1">
        <f t="array" ref="V4389">_xlfn.IFS(Suoerstore_sales[[#This Row],[Discount]]&lt;=0.05,"0-5%",Suoerstore_sales[[#This Row],[Discount]]&lt;=0.1,"5-10%",Suoerstore_sales[[#This Row],[Discount]]&lt;=0.2,"10-20%",TRUE,"20%+")</f>
        <v>10-20%</v>
      </c>
      <c r="W4389">
        <f>YEAR(Suoerstore_sales[[#This Row],[Order Date]])</f>
        <v>2016</v>
      </c>
      <c r="X4389" t="str">
        <f>"Q"&amp;ROUNDUP(MONTH(Suoerstore_sales[[#This Row],[Order Date]])/3,0)</f>
        <v>Q4</v>
      </c>
      <c r="Y4389">
        <f>MONTH(Suoerstore_sales[[#This Row],[Order Date]])</f>
        <v>10</v>
      </c>
    </row>
    <row r="4390" spans="1:25" x14ac:dyDescent="0.2">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t="str" cm="1">
        <f t="array" ref="V4390">_xlfn.IFS(Suoerstore_sales[[#This Row],[Discount]]&lt;=0.05,"0-5%",Suoerstore_sales[[#This Row],[Discount]]&lt;=0.1,"5-10%",Suoerstore_sales[[#This Row],[Discount]]&lt;=0.2,"10-20%",TRUE,"20%+")</f>
        <v>0-5%</v>
      </c>
      <c r="W4390">
        <f>YEAR(Suoerstore_sales[[#This Row],[Order Date]])</f>
        <v>2017</v>
      </c>
      <c r="X4390" t="str">
        <f>"Q"&amp;ROUNDUP(MONTH(Suoerstore_sales[[#This Row],[Order Date]])/3,0)</f>
        <v>Q4</v>
      </c>
      <c r="Y4390">
        <f>MONTH(Suoerstore_sales[[#This Row],[Order Date]])</f>
        <v>11</v>
      </c>
    </row>
    <row r="4391" spans="1:25" x14ac:dyDescent="0.2">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t="str" cm="1">
        <f t="array" ref="V4391">_xlfn.IFS(Suoerstore_sales[[#This Row],[Discount]]&lt;=0.05,"0-5%",Suoerstore_sales[[#This Row],[Discount]]&lt;=0.1,"5-10%",Suoerstore_sales[[#This Row],[Discount]]&lt;=0.2,"10-20%",TRUE,"20%+")</f>
        <v>10-20%</v>
      </c>
      <c r="W4391">
        <f>YEAR(Suoerstore_sales[[#This Row],[Order Date]])</f>
        <v>2017</v>
      </c>
      <c r="X4391" t="str">
        <f>"Q"&amp;ROUNDUP(MONTH(Suoerstore_sales[[#This Row],[Order Date]])/3,0)</f>
        <v>Q4</v>
      </c>
      <c r="Y4391">
        <f>MONTH(Suoerstore_sales[[#This Row],[Order Date]])</f>
        <v>11</v>
      </c>
    </row>
    <row r="4392" spans="1:25" x14ac:dyDescent="0.2">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t="str" cm="1">
        <f t="array" ref="V4392">_xlfn.IFS(Suoerstore_sales[[#This Row],[Discount]]&lt;=0.05,"0-5%",Suoerstore_sales[[#This Row],[Discount]]&lt;=0.1,"5-10%",Suoerstore_sales[[#This Row],[Discount]]&lt;=0.2,"10-20%",TRUE,"20%+")</f>
        <v>0-5%</v>
      </c>
      <c r="W4392">
        <f>YEAR(Suoerstore_sales[[#This Row],[Order Date]])</f>
        <v>2017</v>
      </c>
      <c r="X4392" t="str">
        <f>"Q"&amp;ROUNDUP(MONTH(Suoerstore_sales[[#This Row],[Order Date]])/3,0)</f>
        <v>Q4</v>
      </c>
      <c r="Y4392">
        <f>MONTH(Suoerstore_sales[[#This Row],[Order Date]])</f>
        <v>11</v>
      </c>
    </row>
    <row r="4393" spans="1:25" x14ac:dyDescent="0.2">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t="str" cm="1">
        <f t="array" ref="V4393">_xlfn.IFS(Suoerstore_sales[[#This Row],[Discount]]&lt;=0.05,"0-5%",Suoerstore_sales[[#This Row],[Discount]]&lt;=0.1,"5-10%",Suoerstore_sales[[#This Row],[Discount]]&lt;=0.2,"10-20%",TRUE,"20%+")</f>
        <v>0-5%</v>
      </c>
      <c r="W4393">
        <f>YEAR(Suoerstore_sales[[#This Row],[Order Date]])</f>
        <v>2017</v>
      </c>
      <c r="X4393" t="str">
        <f>"Q"&amp;ROUNDUP(MONTH(Suoerstore_sales[[#This Row],[Order Date]])/3,0)</f>
        <v>Q4</v>
      </c>
      <c r="Y4393">
        <f>MONTH(Suoerstore_sales[[#This Row],[Order Date]])</f>
        <v>11</v>
      </c>
    </row>
    <row r="4394" spans="1:25" x14ac:dyDescent="0.2">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t="str" cm="1">
        <f t="array" ref="V4394">_xlfn.IFS(Suoerstore_sales[[#This Row],[Discount]]&lt;=0.05,"0-5%",Suoerstore_sales[[#This Row],[Discount]]&lt;=0.1,"5-10%",Suoerstore_sales[[#This Row],[Discount]]&lt;=0.2,"10-20%",TRUE,"20%+")</f>
        <v>10-20%</v>
      </c>
      <c r="W4394">
        <f>YEAR(Suoerstore_sales[[#This Row],[Order Date]])</f>
        <v>2016</v>
      </c>
      <c r="X4394" t="str">
        <f>"Q"&amp;ROUNDUP(MONTH(Suoerstore_sales[[#This Row],[Order Date]])/3,0)</f>
        <v>Q3</v>
      </c>
      <c r="Y4394">
        <f>MONTH(Suoerstore_sales[[#This Row],[Order Date]])</f>
        <v>9</v>
      </c>
    </row>
    <row r="4395" spans="1:25" x14ac:dyDescent="0.2">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t="str" cm="1">
        <f t="array" ref="V4395">_xlfn.IFS(Suoerstore_sales[[#This Row],[Discount]]&lt;=0.05,"0-5%",Suoerstore_sales[[#This Row],[Discount]]&lt;=0.1,"5-10%",Suoerstore_sales[[#This Row],[Discount]]&lt;=0.2,"10-20%",TRUE,"20%+")</f>
        <v>10-20%</v>
      </c>
      <c r="W4395">
        <f>YEAR(Suoerstore_sales[[#This Row],[Order Date]])</f>
        <v>2016</v>
      </c>
      <c r="X4395" t="str">
        <f>"Q"&amp;ROUNDUP(MONTH(Suoerstore_sales[[#This Row],[Order Date]])/3,0)</f>
        <v>Q3</v>
      </c>
      <c r="Y4395">
        <f>MONTH(Suoerstore_sales[[#This Row],[Order Date]])</f>
        <v>9</v>
      </c>
    </row>
    <row r="4396" spans="1:25" x14ac:dyDescent="0.2">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t="str" cm="1">
        <f t="array" ref="V4396">_xlfn.IFS(Suoerstore_sales[[#This Row],[Discount]]&lt;=0.05,"0-5%",Suoerstore_sales[[#This Row],[Discount]]&lt;=0.1,"5-10%",Suoerstore_sales[[#This Row],[Discount]]&lt;=0.2,"10-20%",TRUE,"20%+")</f>
        <v>10-20%</v>
      </c>
      <c r="W4396">
        <f>YEAR(Suoerstore_sales[[#This Row],[Order Date]])</f>
        <v>2014</v>
      </c>
      <c r="X4396" t="str">
        <f>"Q"&amp;ROUNDUP(MONTH(Suoerstore_sales[[#This Row],[Order Date]])/3,0)</f>
        <v>Q3</v>
      </c>
      <c r="Y4396">
        <f>MONTH(Suoerstore_sales[[#This Row],[Order Date]])</f>
        <v>7</v>
      </c>
    </row>
    <row r="4397" spans="1:25" x14ac:dyDescent="0.2">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t="str" cm="1">
        <f t="array" ref="V4397">_xlfn.IFS(Suoerstore_sales[[#This Row],[Discount]]&lt;=0.05,"0-5%",Suoerstore_sales[[#This Row],[Discount]]&lt;=0.1,"5-10%",Suoerstore_sales[[#This Row],[Discount]]&lt;=0.2,"10-20%",TRUE,"20%+")</f>
        <v>20%+</v>
      </c>
      <c r="W4397">
        <f>YEAR(Suoerstore_sales[[#This Row],[Order Date]])</f>
        <v>2014</v>
      </c>
      <c r="X4397" t="str">
        <f>"Q"&amp;ROUNDUP(MONTH(Suoerstore_sales[[#This Row],[Order Date]])/3,0)</f>
        <v>Q3</v>
      </c>
      <c r="Y4397">
        <f>MONTH(Suoerstore_sales[[#This Row],[Order Date]])</f>
        <v>7</v>
      </c>
    </row>
    <row r="4398" spans="1:25" x14ac:dyDescent="0.2">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t="str" cm="1">
        <f t="array" ref="V4398">_xlfn.IFS(Suoerstore_sales[[#This Row],[Discount]]&lt;=0.05,"0-5%",Suoerstore_sales[[#This Row],[Discount]]&lt;=0.1,"5-10%",Suoerstore_sales[[#This Row],[Discount]]&lt;=0.2,"10-20%",TRUE,"20%+")</f>
        <v>10-20%</v>
      </c>
      <c r="W4398">
        <f>YEAR(Suoerstore_sales[[#This Row],[Order Date]])</f>
        <v>2016</v>
      </c>
      <c r="X4398" t="str">
        <f>"Q"&amp;ROUNDUP(MONTH(Suoerstore_sales[[#This Row],[Order Date]])/3,0)</f>
        <v>Q4</v>
      </c>
      <c r="Y4398">
        <f>MONTH(Suoerstore_sales[[#This Row],[Order Date]])</f>
        <v>11</v>
      </c>
    </row>
    <row r="4399" spans="1:25" x14ac:dyDescent="0.2">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t="str" cm="1">
        <f t="array" ref="V4399">_xlfn.IFS(Suoerstore_sales[[#This Row],[Discount]]&lt;=0.05,"0-5%",Suoerstore_sales[[#This Row],[Discount]]&lt;=0.1,"5-10%",Suoerstore_sales[[#This Row],[Discount]]&lt;=0.2,"10-20%",TRUE,"20%+")</f>
        <v>20%+</v>
      </c>
      <c r="W4399">
        <f>YEAR(Suoerstore_sales[[#This Row],[Order Date]])</f>
        <v>2014</v>
      </c>
      <c r="X4399" t="str">
        <f>"Q"&amp;ROUNDUP(MONTH(Suoerstore_sales[[#This Row],[Order Date]])/3,0)</f>
        <v>Q3</v>
      </c>
      <c r="Y4399">
        <f>MONTH(Suoerstore_sales[[#This Row],[Order Date]])</f>
        <v>7</v>
      </c>
    </row>
    <row r="4400" spans="1:25" x14ac:dyDescent="0.2">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t="str" cm="1">
        <f t="array" ref="V4400">_xlfn.IFS(Suoerstore_sales[[#This Row],[Discount]]&lt;=0.05,"0-5%",Suoerstore_sales[[#This Row],[Discount]]&lt;=0.1,"5-10%",Suoerstore_sales[[#This Row],[Discount]]&lt;=0.2,"10-20%",TRUE,"20%+")</f>
        <v>10-20%</v>
      </c>
      <c r="W4400">
        <f>YEAR(Suoerstore_sales[[#This Row],[Order Date]])</f>
        <v>2014</v>
      </c>
      <c r="X4400" t="str">
        <f>"Q"&amp;ROUNDUP(MONTH(Suoerstore_sales[[#This Row],[Order Date]])/3,0)</f>
        <v>Q3</v>
      </c>
      <c r="Y4400">
        <f>MONTH(Suoerstore_sales[[#This Row],[Order Date]])</f>
        <v>7</v>
      </c>
    </row>
    <row r="4401" spans="1:25" x14ac:dyDescent="0.2">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t="str" cm="1">
        <f t="array" ref="V4401">_xlfn.IFS(Suoerstore_sales[[#This Row],[Discount]]&lt;=0.05,"0-5%",Suoerstore_sales[[#This Row],[Discount]]&lt;=0.1,"5-10%",Suoerstore_sales[[#This Row],[Discount]]&lt;=0.2,"10-20%",TRUE,"20%+")</f>
        <v>0-5%</v>
      </c>
      <c r="W4401">
        <f>YEAR(Suoerstore_sales[[#This Row],[Order Date]])</f>
        <v>2016</v>
      </c>
      <c r="X4401" t="str">
        <f>"Q"&amp;ROUNDUP(MONTH(Suoerstore_sales[[#This Row],[Order Date]])/3,0)</f>
        <v>Q1</v>
      </c>
      <c r="Y4401">
        <f>MONTH(Suoerstore_sales[[#This Row],[Order Date]])</f>
        <v>3</v>
      </c>
    </row>
    <row r="4402" spans="1:25" x14ac:dyDescent="0.2">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t="str" cm="1">
        <f t="array" ref="V4402">_xlfn.IFS(Suoerstore_sales[[#This Row],[Discount]]&lt;=0.05,"0-5%",Suoerstore_sales[[#This Row],[Discount]]&lt;=0.1,"5-10%",Suoerstore_sales[[#This Row],[Discount]]&lt;=0.2,"10-20%",TRUE,"20%+")</f>
        <v>0-5%</v>
      </c>
      <c r="W4402">
        <f>YEAR(Suoerstore_sales[[#This Row],[Order Date]])</f>
        <v>2016</v>
      </c>
      <c r="X4402" t="str">
        <f>"Q"&amp;ROUNDUP(MONTH(Suoerstore_sales[[#This Row],[Order Date]])/3,0)</f>
        <v>Q1</v>
      </c>
      <c r="Y4402">
        <f>MONTH(Suoerstore_sales[[#This Row],[Order Date]])</f>
        <v>3</v>
      </c>
    </row>
    <row r="4403" spans="1:25" x14ac:dyDescent="0.2">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t="str" cm="1">
        <f t="array" ref="V4403">_xlfn.IFS(Suoerstore_sales[[#This Row],[Discount]]&lt;=0.05,"0-5%",Suoerstore_sales[[#This Row],[Discount]]&lt;=0.1,"5-10%",Suoerstore_sales[[#This Row],[Discount]]&lt;=0.2,"10-20%",TRUE,"20%+")</f>
        <v>0-5%</v>
      </c>
      <c r="W4403">
        <f>YEAR(Suoerstore_sales[[#This Row],[Order Date]])</f>
        <v>2016</v>
      </c>
      <c r="X4403" t="str">
        <f>"Q"&amp;ROUNDUP(MONTH(Suoerstore_sales[[#This Row],[Order Date]])/3,0)</f>
        <v>Q1</v>
      </c>
      <c r="Y4403">
        <f>MONTH(Suoerstore_sales[[#This Row],[Order Date]])</f>
        <v>3</v>
      </c>
    </row>
    <row r="4404" spans="1:25" x14ac:dyDescent="0.2">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t="str" cm="1">
        <f t="array" ref="V4404">_xlfn.IFS(Suoerstore_sales[[#This Row],[Discount]]&lt;=0.05,"0-5%",Suoerstore_sales[[#This Row],[Discount]]&lt;=0.1,"5-10%",Suoerstore_sales[[#This Row],[Discount]]&lt;=0.2,"10-20%",TRUE,"20%+")</f>
        <v>10-20%</v>
      </c>
      <c r="W4404">
        <f>YEAR(Suoerstore_sales[[#This Row],[Order Date]])</f>
        <v>2016</v>
      </c>
      <c r="X4404" t="str">
        <f>"Q"&amp;ROUNDUP(MONTH(Suoerstore_sales[[#This Row],[Order Date]])/3,0)</f>
        <v>Q4</v>
      </c>
      <c r="Y4404">
        <f>MONTH(Suoerstore_sales[[#This Row],[Order Date]])</f>
        <v>12</v>
      </c>
    </row>
    <row r="4405" spans="1:25" x14ac:dyDescent="0.2">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t="str" cm="1">
        <f t="array" ref="V4405">_xlfn.IFS(Suoerstore_sales[[#This Row],[Discount]]&lt;=0.05,"0-5%",Suoerstore_sales[[#This Row],[Discount]]&lt;=0.1,"5-10%",Suoerstore_sales[[#This Row],[Discount]]&lt;=0.2,"10-20%",TRUE,"20%+")</f>
        <v>0-5%</v>
      </c>
      <c r="W4405">
        <f>YEAR(Suoerstore_sales[[#This Row],[Order Date]])</f>
        <v>2014</v>
      </c>
      <c r="X4405" t="str">
        <f>"Q"&amp;ROUNDUP(MONTH(Suoerstore_sales[[#This Row],[Order Date]])/3,0)</f>
        <v>Q3</v>
      </c>
      <c r="Y4405">
        <f>MONTH(Suoerstore_sales[[#This Row],[Order Date]])</f>
        <v>9</v>
      </c>
    </row>
    <row r="4406" spans="1:25" x14ac:dyDescent="0.2">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t="str" cm="1">
        <f t="array" ref="V4406">_xlfn.IFS(Suoerstore_sales[[#This Row],[Discount]]&lt;=0.05,"0-5%",Suoerstore_sales[[#This Row],[Discount]]&lt;=0.1,"5-10%",Suoerstore_sales[[#This Row],[Discount]]&lt;=0.2,"10-20%",TRUE,"20%+")</f>
        <v>10-20%</v>
      </c>
      <c r="W4406">
        <f>YEAR(Suoerstore_sales[[#This Row],[Order Date]])</f>
        <v>2015</v>
      </c>
      <c r="X4406" t="str">
        <f>"Q"&amp;ROUNDUP(MONTH(Suoerstore_sales[[#This Row],[Order Date]])/3,0)</f>
        <v>Q3</v>
      </c>
      <c r="Y4406">
        <f>MONTH(Suoerstore_sales[[#This Row],[Order Date]])</f>
        <v>7</v>
      </c>
    </row>
    <row r="4407" spans="1:25" x14ac:dyDescent="0.2">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t="str" cm="1">
        <f t="array" ref="V4407">_xlfn.IFS(Suoerstore_sales[[#This Row],[Discount]]&lt;=0.05,"0-5%",Suoerstore_sales[[#This Row],[Discount]]&lt;=0.1,"5-10%",Suoerstore_sales[[#This Row],[Discount]]&lt;=0.2,"10-20%",TRUE,"20%+")</f>
        <v>10-20%</v>
      </c>
      <c r="W4407">
        <f>YEAR(Suoerstore_sales[[#This Row],[Order Date]])</f>
        <v>2015</v>
      </c>
      <c r="X4407" t="str">
        <f>"Q"&amp;ROUNDUP(MONTH(Suoerstore_sales[[#This Row],[Order Date]])/3,0)</f>
        <v>Q3</v>
      </c>
      <c r="Y4407">
        <f>MONTH(Suoerstore_sales[[#This Row],[Order Date]])</f>
        <v>7</v>
      </c>
    </row>
    <row r="4408" spans="1:25" x14ac:dyDescent="0.2">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t="str" cm="1">
        <f t="array" ref="V4408">_xlfn.IFS(Suoerstore_sales[[#This Row],[Discount]]&lt;=0.05,"0-5%",Suoerstore_sales[[#This Row],[Discount]]&lt;=0.1,"5-10%",Suoerstore_sales[[#This Row],[Discount]]&lt;=0.2,"10-20%",TRUE,"20%+")</f>
        <v>0-5%</v>
      </c>
      <c r="W4408">
        <f>YEAR(Suoerstore_sales[[#This Row],[Order Date]])</f>
        <v>2016</v>
      </c>
      <c r="X4408" t="str">
        <f>"Q"&amp;ROUNDUP(MONTH(Suoerstore_sales[[#This Row],[Order Date]])/3,0)</f>
        <v>Q4</v>
      </c>
      <c r="Y4408">
        <f>MONTH(Suoerstore_sales[[#This Row],[Order Date]])</f>
        <v>11</v>
      </c>
    </row>
    <row r="4409" spans="1:25" x14ac:dyDescent="0.2">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t="str" cm="1">
        <f t="array" ref="V4409">_xlfn.IFS(Suoerstore_sales[[#This Row],[Discount]]&lt;=0.05,"0-5%",Suoerstore_sales[[#This Row],[Discount]]&lt;=0.1,"5-10%",Suoerstore_sales[[#This Row],[Discount]]&lt;=0.2,"10-20%",TRUE,"20%+")</f>
        <v>0-5%</v>
      </c>
      <c r="W4409">
        <f>YEAR(Suoerstore_sales[[#This Row],[Order Date]])</f>
        <v>2016</v>
      </c>
      <c r="X4409" t="str">
        <f>"Q"&amp;ROUNDUP(MONTH(Suoerstore_sales[[#This Row],[Order Date]])/3,0)</f>
        <v>Q4</v>
      </c>
      <c r="Y4409">
        <f>MONTH(Suoerstore_sales[[#This Row],[Order Date]])</f>
        <v>11</v>
      </c>
    </row>
    <row r="4410" spans="1:25" x14ac:dyDescent="0.2">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t="str" cm="1">
        <f t="array" ref="V4410">_xlfn.IFS(Suoerstore_sales[[#This Row],[Discount]]&lt;=0.05,"0-5%",Suoerstore_sales[[#This Row],[Discount]]&lt;=0.1,"5-10%",Suoerstore_sales[[#This Row],[Discount]]&lt;=0.2,"10-20%",TRUE,"20%+")</f>
        <v>0-5%</v>
      </c>
      <c r="W4410">
        <f>YEAR(Suoerstore_sales[[#This Row],[Order Date]])</f>
        <v>2016</v>
      </c>
      <c r="X4410" t="str">
        <f>"Q"&amp;ROUNDUP(MONTH(Suoerstore_sales[[#This Row],[Order Date]])/3,0)</f>
        <v>Q4</v>
      </c>
      <c r="Y4410">
        <f>MONTH(Suoerstore_sales[[#This Row],[Order Date]])</f>
        <v>11</v>
      </c>
    </row>
    <row r="4411" spans="1:25" x14ac:dyDescent="0.2">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t="str" cm="1">
        <f t="array" ref="V4411">_xlfn.IFS(Suoerstore_sales[[#This Row],[Discount]]&lt;=0.05,"0-5%",Suoerstore_sales[[#This Row],[Discount]]&lt;=0.1,"5-10%",Suoerstore_sales[[#This Row],[Discount]]&lt;=0.2,"10-20%",TRUE,"20%+")</f>
        <v>0-5%</v>
      </c>
      <c r="W4411">
        <f>YEAR(Suoerstore_sales[[#This Row],[Order Date]])</f>
        <v>2014</v>
      </c>
      <c r="X4411" t="str">
        <f>"Q"&amp;ROUNDUP(MONTH(Suoerstore_sales[[#This Row],[Order Date]])/3,0)</f>
        <v>Q2</v>
      </c>
      <c r="Y4411">
        <f>MONTH(Suoerstore_sales[[#This Row],[Order Date]])</f>
        <v>5</v>
      </c>
    </row>
    <row r="4412" spans="1:25" x14ac:dyDescent="0.2">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t="str" cm="1">
        <f t="array" ref="V4412">_xlfn.IFS(Suoerstore_sales[[#This Row],[Discount]]&lt;=0.05,"0-5%",Suoerstore_sales[[#This Row],[Discount]]&lt;=0.1,"5-10%",Suoerstore_sales[[#This Row],[Discount]]&lt;=0.2,"10-20%",TRUE,"20%+")</f>
        <v>0-5%</v>
      </c>
      <c r="W4412">
        <f>YEAR(Suoerstore_sales[[#This Row],[Order Date]])</f>
        <v>2014</v>
      </c>
      <c r="X4412" t="str">
        <f>"Q"&amp;ROUNDUP(MONTH(Suoerstore_sales[[#This Row],[Order Date]])/3,0)</f>
        <v>Q2</v>
      </c>
      <c r="Y4412">
        <f>MONTH(Suoerstore_sales[[#This Row],[Order Date]])</f>
        <v>5</v>
      </c>
    </row>
    <row r="4413" spans="1:25" x14ac:dyDescent="0.2">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t="str" cm="1">
        <f t="array" ref="V4413">_xlfn.IFS(Suoerstore_sales[[#This Row],[Discount]]&lt;=0.05,"0-5%",Suoerstore_sales[[#This Row],[Discount]]&lt;=0.1,"5-10%",Suoerstore_sales[[#This Row],[Discount]]&lt;=0.2,"10-20%",TRUE,"20%+")</f>
        <v>0-5%</v>
      </c>
      <c r="W4413">
        <f>YEAR(Suoerstore_sales[[#This Row],[Order Date]])</f>
        <v>2014</v>
      </c>
      <c r="X4413" t="str">
        <f>"Q"&amp;ROUNDUP(MONTH(Suoerstore_sales[[#This Row],[Order Date]])/3,0)</f>
        <v>Q2</v>
      </c>
      <c r="Y4413">
        <f>MONTH(Suoerstore_sales[[#This Row],[Order Date]])</f>
        <v>6</v>
      </c>
    </row>
    <row r="4414" spans="1:25" x14ac:dyDescent="0.2">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t="str" cm="1">
        <f t="array" ref="V4414">_xlfn.IFS(Suoerstore_sales[[#This Row],[Discount]]&lt;=0.05,"0-5%",Suoerstore_sales[[#This Row],[Discount]]&lt;=0.1,"5-10%",Suoerstore_sales[[#This Row],[Discount]]&lt;=0.2,"10-20%",TRUE,"20%+")</f>
        <v>0-5%</v>
      </c>
      <c r="W4414">
        <f>YEAR(Suoerstore_sales[[#This Row],[Order Date]])</f>
        <v>2014</v>
      </c>
      <c r="X4414" t="str">
        <f>"Q"&amp;ROUNDUP(MONTH(Suoerstore_sales[[#This Row],[Order Date]])/3,0)</f>
        <v>Q2</v>
      </c>
      <c r="Y4414">
        <f>MONTH(Suoerstore_sales[[#This Row],[Order Date]])</f>
        <v>6</v>
      </c>
    </row>
    <row r="4415" spans="1:25" x14ac:dyDescent="0.2">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t="str" cm="1">
        <f t="array" ref="V4415">_xlfn.IFS(Suoerstore_sales[[#This Row],[Discount]]&lt;=0.05,"0-5%",Suoerstore_sales[[#This Row],[Discount]]&lt;=0.1,"5-10%",Suoerstore_sales[[#This Row],[Discount]]&lt;=0.2,"10-20%",TRUE,"20%+")</f>
        <v>0-5%</v>
      </c>
      <c r="W4415">
        <f>YEAR(Suoerstore_sales[[#This Row],[Order Date]])</f>
        <v>2014</v>
      </c>
      <c r="X4415" t="str">
        <f>"Q"&amp;ROUNDUP(MONTH(Suoerstore_sales[[#This Row],[Order Date]])/3,0)</f>
        <v>Q2</v>
      </c>
      <c r="Y4415">
        <f>MONTH(Suoerstore_sales[[#This Row],[Order Date]])</f>
        <v>6</v>
      </c>
    </row>
    <row r="4416" spans="1:25" x14ac:dyDescent="0.2">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t="str" cm="1">
        <f t="array" ref="V4416">_xlfn.IFS(Suoerstore_sales[[#This Row],[Discount]]&lt;=0.05,"0-5%",Suoerstore_sales[[#This Row],[Discount]]&lt;=0.1,"5-10%",Suoerstore_sales[[#This Row],[Discount]]&lt;=0.2,"10-20%",TRUE,"20%+")</f>
        <v>0-5%</v>
      </c>
      <c r="W4416">
        <f>YEAR(Suoerstore_sales[[#This Row],[Order Date]])</f>
        <v>2017</v>
      </c>
      <c r="X4416" t="str">
        <f>"Q"&amp;ROUNDUP(MONTH(Suoerstore_sales[[#This Row],[Order Date]])/3,0)</f>
        <v>Q3</v>
      </c>
      <c r="Y4416">
        <f>MONTH(Suoerstore_sales[[#This Row],[Order Date]])</f>
        <v>8</v>
      </c>
    </row>
    <row r="4417" spans="1:25" x14ac:dyDescent="0.2">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t="str" cm="1">
        <f t="array" ref="V4417">_xlfn.IFS(Suoerstore_sales[[#This Row],[Discount]]&lt;=0.05,"0-5%",Suoerstore_sales[[#This Row],[Discount]]&lt;=0.1,"5-10%",Suoerstore_sales[[#This Row],[Discount]]&lt;=0.2,"10-20%",TRUE,"20%+")</f>
        <v>10-20%</v>
      </c>
      <c r="W4417">
        <f>YEAR(Suoerstore_sales[[#This Row],[Order Date]])</f>
        <v>2014</v>
      </c>
      <c r="X4417" t="str">
        <f>"Q"&amp;ROUNDUP(MONTH(Suoerstore_sales[[#This Row],[Order Date]])/3,0)</f>
        <v>Q4</v>
      </c>
      <c r="Y4417">
        <f>MONTH(Suoerstore_sales[[#This Row],[Order Date]])</f>
        <v>11</v>
      </c>
    </row>
    <row r="4418" spans="1:25" x14ac:dyDescent="0.2">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t="str" cm="1">
        <f t="array" ref="V4418">_xlfn.IFS(Suoerstore_sales[[#This Row],[Discount]]&lt;=0.05,"0-5%",Suoerstore_sales[[#This Row],[Discount]]&lt;=0.1,"5-10%",Suoerstore_sales[[#This Row],[Discount]]&lt;=0.2,"10-20%",TRUE,"20%+")</f>
        <v>0-5%</v>
      </c>
      <c r="W4418">
        <f>YEAR(Suoerstore_sales[[#This Row],[Order Date]])</f>
        <v>2014</v>
      </c>
      <c r="X4418" t="str">
        <f>"Q"&amp;ROUNDUP(MONTH(Suoerstore_sales[[#This Row],[Order Date]])/3,0)</f>
        <v>Q4</v>
      </c>
      <c r="Y4418">
        <f>MONTH(Suoerstore_sales[[#This Row],[Order Date]])</f>
        <v>11</v>
      </c>
    </row>
    <row r="4419" spans="1:25" x14ac:dyDescent="0.2">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t="str" cm="1">
        <f t="array" ref="V4419">_xlfn.IFS(Suoerstore_sales[[#This Row],[Discount]]&lt;=0.05,"0-5%",Suoerstore_sales[[#This Row],[Discount]]&lt;=0.1,"5-10%",Suoerstore_sales[[#This Row],[Discount]]&lt;=0.2,"10-20%",TRUE,"20%+")</f>
        <v>0-5%</v>
      </c>
      <c r="W4419">
        <f>YEAR(Suoerstore_sales[[#This Row],[Order Date]])</f>
        <v>2017</v>
      </c>
      <c r="X4419" t="str">
        <f>"Q"&amp;ROUNDUP(MONTH(Suoerstore_sales[[#This Row],[Order Date]])/3,0)</f>
        <v>Q2</v>
      </c>
      <c r="Y4419">
        <f>MONTH(Suoerstore_sales[[#This Row],[Order Date]])</f>
        <v>4</v>
      </c>
    </row>
    <row r="4420" spans="1:25" x14ac:dyDescent="0.2">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t="str" cm="1">
        <f t="array" ref="V4420">_xlfn.IFS(Suoerstore_sales[[#This Row],[Discount]]&lt;=0.05,"0-5%",Suoerstore_sales[[#This Row],[Discount]]&lt;=0.1,"5-10%",Suoerstore_sales[[#This Row],[Discount]]&lt;=0.2,"10-20%",TRUE,"20%+")</f>
        <v>10-20%</v>
      </c>
      <c r="W4420">
        <f>YEAR(Suoerstore_sales[[#This Row],[Order Date]])</f>
        <v>2014</v>
      </c>
      <c r="X4420" t="str">
        <f>"Q"&amp;ROUNDUP(MONTH(Suoerstore_sales[[#This Row],[Order Date]])/3,0)</f>
        <v>Q4</v>
      </c>
      <c r="Y4420">
        <f>MONTH(Suoerstore_sales[[#This Row],[Order Date]])</f>
        <v>12</v>
      </c>
    </row>
    <row r="4421" spans="1:25" x14ac:dyDescent="0.2">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t="str" cm="1">
        <f t="array" ref="V4421">_xlfn.IFS(Suoerstore_sales[[#This Row],[Discount]]&lt;=0.05,"0-5%",Suoerstore_sales[[#This Row],[Discount]]&lt;=0.1,"5-10%",Suoerstore_sales[[#This Row],[Discount]]&lt;=0.2,"10-20%",TRUE,"20%+")</f>
        <v>20%+</v>
      </c>
      <c r="W4421">
        <f>YEAR(Suoerstore_sales[[#This Row],[Order Date]])</f>
        <v>2014</v>
      </c>
      <c r="X4421" t="str">
        <f>"Q"&amp;ROUNDUP(MONTH(Suoerstore_sales[[#This Row],[Order Date]])/3,0)</f>
        <v>Q4</v>
      </c>
      <c r="Y4421">
        <f>MONTH(Suoerstore_sales[[#This Row],[Order Date]])</f>
        <v>12</v>
      </c>
    </row>
    <row r="4422" spans="1:25" x14ac:dyDescent="0.2">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t="str" cm="1">
        <f t="array" ref="V4422">_xlfn.IFS(Suoerstore_sales[[#This Row],[Discount]]&lt;=0.05,"0-5%",Suoerstore_sales[[#This Row],[Discount]]&lt;=0.1,"5-10%",Suoerstore_sales[[#This Row],[Discount]]&lt;=0.2,"10-20%",TRUE,"20%+")</f>
        <v>10-20%</v>
      </c>
      <c r="W4422">
        <f>YEAR(Suoerstore_sales[[#This Row],[Order Date]])</f>
        <v>2015</v>
      </c>
      <c r="X4422" t="str">
        <f>"Q"&amp;ROUNDUP(MONTH(Suoerstore_sales[[#This Row],[Order Date]])/3,0)</f>
        <v>Q4</v>
      </c>
      <c r="Y4422">
        <f>MONTH(Suoerstore_sales[[#This Row],[Order Date]])</f>
        <v>11</v>
      </c>
    </row>
    <row r="4423" spans="1:25" x14ac:dyDescent="0.2">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t="str" cm="1">
        <f t="array" ref="V4423">_xlfn.IFS(Suoerstore_sales[[#This Row],[Discount]]&lt;=0.05,"0-5%",Suoerstore_sales[[#This Row],[Discount]]&lt;=0.1,"5-10%",Suoerstore_sales[[#This Row],[Discount]]&lt;=0.2,"10-20%",TRUE,"20%+")</f>
        <v>10-20%</v>
      </c>
      <c r="W4423">
        <f>YEAR(Suoerstore_sales[[#This Row],[Order Date]])</f>
        <v>2014</v>
      </c>
      <c r="X4423" t="str">
        <f>"Q"&amp;ROUNDUP(MONTH(Suoerstore_sales[[#This Row],[Order Date]])/3,0)</f>
        <v>Q1</v>
      </c>
      <c r="Y4423">
        <f>MONTH(Suoerstore_sales[[#This Row],[Order Date]])</f>
        <v>3</v>
      </c>
    </row>
    <row r="4424" spans="1:25" x14ac:dyDescent="0.2">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t="str" cm="1">
        <f t="array" ref="V4424">_xlfn.IFS(Suoerstore_sales[[#This Row],[Discount]]&lt;=0.05,"0-5%",Suoerstore_sales[[#This Row],[Discount]]&lt;=0.1,"5-10%",Suoerstore_sales[[#This Row],[Discount]]&lt;=0.2,"10-20%",TRUE,"20%+")</f>
        <v>0-5%</v>
      </c>
      <c r="W4424">
        <f>YEAR(Suoerstore_sales[[#This Row],[Order Date]])</f>
        <v>2017</v>
      </c>
      <c r="X4424" t="str">
        <f>"Q"&amp;ROUNDUP(MONTH(Suoerstore_sales[[#This Row],[Order Date]])/3,0)</f>
        <v>Q2</v>
      </c>
      <c r="Y4424">
        <f>MONTH(Suoerstore_sales[[#This Row],[Order Date]])</f>
        <v>5</v>
      </c>
    </row>
    <row r="4425" spans="1:25" x14ac:dyDescent="0.2">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t="str" cm="1">
        <f t="array" ref="V4425">_xlfn.IFS(Suoerstore_sales[[#This Row],[Discount]]&lt;=0.05,"0-5%",Suoerstore_sales[[#This Row],[Discount]]&lt;=0.1,"5-10%",Suoerstore_sales[[#This Row],[Discount]]&lt;=0.2,"10-20%",TRUE,"20%+")</f>
        <v>0-5%</v>
      </c>
      <c r="W4425">
        <f>YEAR(Suoerstore_sales[[#This Row],[Order Date]])</f>
        <v>2017</v>
      </c>
      <c r="X4425" t="str">
        <f>"Q"&amp;ROUNDUP(MONTH(Suoerstore_sales[[#This Row],[Order Date]])/3,0)</f>
        <v>Q2</v>
      </c>
      <c r="Y4425">
        <f>MONTH(Suoerstore_sales[[#This Row],[Order Date]])</f>
        <v>5</v>
      </c>
    </row>
    <row r="4426" spans="1:25" x14ac:dyDescent="0.2">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t="str" cm="1">
        <f t="array" ref="V4426">_xlfn.IFS(Suoerstore_sales[[#This Row],[Discount]]&lt;=0.05,"0-5%",Suoerstore_sales[[#This Row],[Discount]]&lt;=0.1,"5-10%",Suoerstore_sales[[#This Row],[Discount]]&lt;=0.2,"10-20%",TRUE,"20%+")</f>
        <v>0-5%</v>
      </c>
      <c r="W4426">
        <f>YEAR(Suoerstore_sales[[#This Row],[Order Date]])</f>
        <v>2017</v>
      </c>
      <c r="X4426" t="str">
        <f>"Q"&amp;ROUNDUP(MONTH(Suoerstore_sales[[#This Row],[Order Date]])/3,0)</f>
        <v>Q2</v>
      </c>
      <c r="Y4426">
        <f>MONTH(Suoerstore_sales[[#This Row],[Order Date]])</f>
        <v>5</v>
      </c>
    </row>
    <row r="4427" spans="1:25" x14ac:dyDescent="0.2">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t="str" cm="1">
        <f t="array" ref="V4427">_xlfn.IFS(Suoerstore_sales[[#This Row],[Discount]]&lt;=0.05,"0-5%",Suoerstore_sales[[#This Row],[Discount]]&lt;=0.1,"5-10%",Suoerstore_sales[[#This Row],[Discount]]&lt;=0.2,"10-20%",TRUE,"20%+")</f>
        <v>0-5%</v>
      </c>
      <c r="W4427">
        <f>YEAR(Suoerstore_sales[[#This Row],[Order Date]])</f>
        <v>2017</v>
      </c>
      <c r="X4427" t="str">
        <f>"Q"&amp;ROUNDUP(MONTH(Suoerstore_sales[[#This Row],[Order Date]])/3,0)</f>
        <v>Q2</v>
      </c>
      <c r="Y4427">
        <f>MONTH(Suoerstore_sales[[#This Row],[Order Date]])</f>
        <v>5</v>
      </c>
    </row>
    <row r="4428" spans="1:25" x14ac:dyDescent="0.2">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t="str" cm="1">
        <f t="array" ref="V4428">_xlfn.IFS(Suoerstore_sales[[#This Row],[Discount]]&lt;=0.05,"0-5%",Suoerstore_sales[[#This Row],[Discount]]&lt;=0.1,"5-10%",Suoerstore_sales[[#This Row],[Discount]]&lt;=0.2,"10-20%",TRUE,"20%+")</f>
        <v>0-5%</v>
      </c>
      <c r="W4428">
        <f>YEAR(Suoerstore_sales[[#This Row],[Order Date]])</f>
        <v>2017</v>
      </c>
      <c r="X4428" t="str">
        <f>"Q"&amp;ROUNDUP(MONTH(Suoerstore_sales[[#This Row],[Order Date]])/3,0)</f>
        <v>Q2</v>
      </c>
      <c r="Y4428">
        <f>MONTH(Suoerstore_sales[[#This Row],[Order Date]])</f>
        <v>5</v>
      </c>
    </row>
    <row r="4429" spans="1:25" x14ac:dyDescent="0.2">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t="str" cm="1">
        <f t="array" ref="V4429">_xlfn.IFS(Suoerstore_sales[[#This Row],[Discount]]&lt;=0.05,"0-5%",Suoerstore_sales[[#This Row],[Discount]]&lt;=0.1,"5-10%",Suoerstore_sales[[#This Row],[Discount]]&lt;=0.2,"10-20%",TRUE,"20%+")</f>
        <v>0-5%</v>
      </c>
      <c r="W4429">
        <f>YEAR(Suoerstore_sales[[#This Row],[Order Date]])</f>
        <v>2017</v>
      </c>
      <c r="X4429" t="str">
        <f>"Q"&amp;ROUNDUP(MONTH(Suoerstore_sales[[#This Row],[Order Date]])/3,0)</f>
        <v>Q3</v>
      </c>
      <c r="Y4429">
        <f>MONTH(Suoerstore_sales[[#This Row],[Order Date]])</f>
        <v>9</v>
      </c>
    </row>
    <row r="4430" spans="1:25" x14ac:dyDescent="0.2">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t="str" cm="1">
        <f t="array" ref="V4430">_xlfn.IFS(Suoerstore_sales[[#This Row],[Discount]]&lt;=0.05,"0-5%",Suoerstore_sales[[#This Row],[Discount]]&lt;=0.1,"5-10%",Suoerstore_sales[[#This Row],[Discount]]&lt;=0.2,"10-20%",TRUE,"20%+")</f>
        <v>0-5%</v>
      </c>
      <c r="W4430">
        <f>YEAR(Suoerstore_sales[[#This Row],[Order Date]])</f>
        <v>2017</v>
      </c>
      <c r="X4430" t="str">
        <f>"Q"&amp;ROUNDUP(MONTH(Suoerstore_sales[[#This Row],[Order Date]])/3,0)</f>
        <v>Q1</v>
      </c>
      <c r="Y4430">
        <f>MONTH(Suoerstore_sales[[#This Row],[Order Date]])</f>
        <v>3</v>
      </c>
    </row>
    <row r="4431" spans="1:25" x14ac:dyDescent="0.2">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t="str" cm="1">
        <f t="array" ref="V4431">_xlfn.IFS(Suoerstore_sales[[#This Row],[Discount]]&lt;=0.05,"0-5%",Suoerstore_sales[[#This Row],[Discount]]&lt;=0.1,"5-10%",Suoerstore_sales[[#This Row],[Discount]]&lt;=0.2,"10-20%",TRUE,"20%+")</f>
        <v>0-5%</v>
      </c>
      <c r="W4431">
        <f>YEAR(Suoerstore_sales[[#This Row],[Order Date]])</f>
        <v>2017</v>
      </c>
      <c r="X4431" t="str">
        <f>"Q"&amp;ROUNDUP(MONTH(Suoerstore_sales[[#This Row],[Order Date]])/3,0)</f>
        <v>Q3</v>
      </c>
      <c r="Y4431">
        <f>MONTH(Suoerstore_sales[[#This Row],[Order Date]])</f>
        <v>9</v>
      </c>
    </row>
    <row r="4432" spans="1:25" x14ac:dyDescent="0.2">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t="str" cm="1">
        <f t="array" ref="V4432">_xlfn.IFS(Suoerstore_sales[[#This Row],[Discount]]&lt;=0.05,"0-5%",Suoerstore_sales[[#This Row],[Discount]]&lt;=0.1,"5-10%",Suoerstore_sales[[#This Row],[Discount]]&lt;=0.2,"10-20%",TRUE,"20%+")</f>
        <v>0-5%</v>
      </c>
      <c r="W4432">
        <f>YEAR(Suoerstore_sales[[#This Row],[Order Date]])</f>
        <v>2016</v>
      </c>
      <c r="X4432" t="str">
        <f>"Q"&amp;ROUNDUP(MONTH(Suoerstore_sales[[#This Row],[Order Date]])/3,0)</f>
        <v>Q4</v>
      </c>
      <c r="Y4432">
        <f>MONTH(Suoerstore_sales[[#This Row],[Order Date]])</f>
        <v>11</v>
      </c>
    </row>
    <row r="4433" spans="1:25" x14ac:dyDescent="0.2">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t="str" cm="1">
        <f t="array" ref="V4433">_xlfn.IFS(Suoerstore_sales[[#This Row],[Discount]]&lt;=0.05,"0-5%",Suoerstore_sales[[#This Row],[Discount]]&lt;=0.1,"5-10%",Suoerstore_sales[[#This Row],[Discount]]&lt;=0.2,"10-20%",TRUE,"20%+")</f>
        <v>0-5%</v>
      </c>
      <c r="W4433">
        <f>YEAR(Suoerstore_sales[[#This Row],[Order Date]])</f>
        <v>2016</v>
      </c>
      <c r="X4433" t="str">
        <f>"Q"&amp;ROUNDUP(MONTH(Suoerstore_sales[[#This Row],[Order Date]])/3,0)</f>
        <v>Q4</v>
      </c>
      <c r="Y4433">
        <f>MONTH(Suoerstore_sales[[#This Row],[Order Date]])</f>
        <v>11</v>
      </c>
    </row>
    <row r="4434" spans="1:25" x14ac:dyDescent="0.2">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t="str" cm="1">
        <f t="array" ref="V4434">_xlfn.IFS(Suoerstore_sales[[#This Row],[Discount]]&lt;=0.05,"0-5%",Suoerstore_sales[[#This Row],[Discount]]&lt;=0.1,"5-10%",Suoerstore_sales[[#This Row],[Discount]]&lt;=0.2,"10-20%",TRUE,"20%+")</f>
        <v>0-5%</v>
      </c>
      <c r="W4434">
        <f>YEAR(Suoerstore_sales[[#This Row],[Order Date]])</f>
        <v>2016</v>
      </c>
      <c r="X4434" t="str">
        <f>"Q"&amp;ROUNDUP(MONTH(Suoerstore_sales[[#This Row],[Order Date]])/3,0)</f>
        <v>Q4</v>
      </c>
      <c r="Y4434">
        <f>MONTH(Suoerstore_sales[[#This Row],[Order Date]])</f>
        <v>11</v>
      </c>
    </row>
    <row r="4435" spans="1:25" x14ac:dyDescent="0.2">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t="str" cm="1">
        <f t="array" ref="V4435">_xlfn.IFS(Suoerstore_sales[[#This Row],[Discount]]&lt;=0.05,"0-5%",Suoerstore_sales[[#This Row],[Discount]]&lt;=0.1,"5-10%",Suoerstore_sales[[#This Row],[Discount]]&lt;=0.2,"10-20%",TRUE,"20%+")</f>
        <v>0-5%</v>
      </c>
      <c r="W4435">
        <f>YEAR(Suoerstore_sales[[#This Row],[Order Date]])</f>
        <v>2016</v>
      </c>
      <c r="X4435" t="str">
        <f>"Q"&amp;ROUNDUP(MONTH(Suoerstore_sales[[#This Row],[Order Date]])/3,0)</f>
        <v>Q4</v>
      </c>
      <c r="Y4435">
        <f>MONTH(Suoerstore_sales[[#This Row],[Order Date]])</f>
        <v>11</v>
      </c>
    </row>
    <row r="4436" spans="1:25" x14ac:dyDescent="0.2">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t="str" cm="1">
        <f t="array" ref="V4436">_xlfn.IFS(Suoerstore_sales[[#This Row],[Discount]]&lt;=0.05,"0-5%",Suoerstore_sales[[#This Row],[Discount]]&lt;=0.1,"5-10%",Suoerstore_sales[[#This Row],[Discount]]&lt;=0.2,"10-20%",TRUE,"20%+")</f>
        <v>0-5%</v>
      </c>
      <c r="W4436">
        <f>YEAR(Suoerstore_sales[[#This Row],[Order Date]])</f>
        <v>2016</v>
      </c>
      <c r="X4436" t="str">
        <f>"Q"&amp;ROUNDUP(MONTH(Suoerstore_sales[[#This Row],[Order Date]])/3,0)</f>
        <v>Q4</v>
      </c>
      <c r="Y4436">
        <f>MONTH(Suoerstore_sales[[#This Row],[Order Date]])</f>
        <v>11</v>
      </c>
    </row>
    <row r="4437" spans="1:25" x14ac:dyDescent="0.2">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t="str" cm="1">
        <f t="array" ref="V4437">_xlfn.IFS(Suoerstore_sales[[#This Row],[Discount]]&lt;=0.05,"0-5%",Suoerstore_sales[[#This Row],[Discount]]&lt;=0.1,"5-10%",Suoerstore_sales[[#This Row],[Discount]]&lt;=0.2,"10-20%",TRUE,"20%+")</f>
        <v>20%+</v>
      </c>
      <c r="W4437">
        <f>YEAR(Suoerstore_sales[[#This Row],[Order Date]])</f>
        <v>2016</v>
      </c>
      <c r="X4437" t="str">
        <f>"Q"&amp;ROUNDUP(MONTH(Suoerstore_sales[[#This Row],[Order Date]])/3,0)</f>
        <v>Q2</v>
      </c>
      <c r="Y4437">
        <f>MONTH(Suoerstore_sales[[#This Row],[Order Date]])</f>
        <v>5</v>
      </c>
    </row>
    <row r="4438" spans="1:25" x14ac:dyDescent="0.2">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t="str" cm="1">
        <f t="array" ref="V4438">_xlfn.IFS(Suoerstore_sales[[#This Row],[Discount]]&lt;=0.05,"0-5%",Suoerstore_sales[[#This Row],[Discount]]&lt;=0.1,"5-10%",Suoerstore_sales[[#This Row],[Discount]]&lt;=0.2,"10-20%",TRUE,"20%+")</f>
        <v>10-20%</v>
      </c>
      <c r="W4438">
        <f>YEAR(Suoerstore_sales[[#This Row],[Order Date]])</f>
        <v>2016</v>
      </c>
      <c r="X4438" t="str">
        <f>"Q"&amp;ROUNDUP(MONTH(Suoerstore_sales[[#This Row],[Order Date]])/3,0)</f>
        <v>Q2</v>
      </c>
      <c r="Y4438">
        <f>MONTH(Suoerstore_sales[[#This Row],[Order Date]])</f>
        <v>5</v>
      </c>
    </row>
    <row r="4439" spans="1:25" x14ac:dyDescent="0.2">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t="str" cm="1">
        <f t="array" ref="V4439">_xlfn.IFS(Suoerstore_sales[[#This Row],[Discount]]&lt;=0.05,"0-5%",Suoerstore_sales[[#This Row],[Discount]]&lt;=0.1,"5-10%",Suoerstore_sales[[#This Row],[Discount]]&lt;=0.2,"10-20%",TRUE,"20%+")</f>
        <v>20%+</v>
      </c>
      <c r="W4439">
        <f>YEAR(Suoerstore_sales[[#This Row],[Order Date]])</f>
        <v>2016</v>
      </c>
      <c r="X4439" t="str">
        <f>"Q"&amp;ROUNDUP(MONTH(Suoerstore_sales[[#This Row],[Order Date]])/3,0)</f>
        <v>Q2</v>
      </c>
      <c r="Y4439">
        <f>MONTH(Suoerstore_sales[[#This Row],[Order Date]])</f>
        <v>5</v>
      </c>
    </row>
    <row r="4440" spans="1:25" x14ac:dyDescent="0.2">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t="str" cm="1">
        <f t="array" ref="V4440">_xlfn.IFS(Suoerstore_sales[[#This Row],[Discount]]&lt;=0.05,"0-5%",Suoerstore_sales[[#This Row],[Discount]]&lt;=0.1,"5-10%",Suoerstore_sales[[#This Row],[Discount]]&lt;=0.2,"10-20%",TRUE,"20%+")</f>
        <v>10-20%</v>
      </c>
      <c r="W4440">
        <f>YEAR(Suoerstore_sales[[#This Row],[Order Date]])</f>
        <v>2016</v>
      </c>
      <c r="X4440" t="str">
        <f>"Q"&amp;ROUNDUP(MONTH(Suoerstore_sales[[#This Row],[Order Date]])/3,0)</f>
        <v>Q4</v>
      </c>
      <c r="Y4440">
        <f>MONTH(Suoerstore_sales[[#This Row],[Order Date]])</f>
        <v>12</v>
      </c>
    </row>
    <row r="4441" spans="1:25" x14ac:dyDescent="0.2">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t="str" cm="1">
        <f t="array" ref="V4441">_xlfn.IFS(Suoerstore_sales[[#This Row],[Discount]]&lt;=0.05,"0-5%",Suoerstore_sales[[#This Row],[Discount]]&lt;=0.1,"5-10%",Suoerstore_sales[[#This Row],[Discount]]&lt;=0.2,"10-20%",TRUE,"20%+")</f>
        <v>10-20%</v>
      </c>
      <c r="W4441">
        <f>YEAR(Suoerstore_sales[[#This Row],[Order Date]])</f>
        <v>2016</v>
      </c>
      <c r="X4441" t="str">
        <f>"Q"&amp;ROUNDUP(MONTH(Suoerstore_sales[[#This Row],[Order Date]])/3,0)</f>
        <v>Q4</v>
      </c>
      <c r="Y4441">
        <f>MONTH(Suoerstore_sales[[#This Row],[Order Date]])</f>
        <v>12</v>
      </c>
    </row>
    <row r="4442" spans="1:25" x14ac:dyDescent="0.2">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t="str" cm="1">
        <f t="array" ref="V4442">_xlfn.IFS(Suoerstore_sales[[#This Row],[Discount]]&lt;=0.05,"0-5%",Suoerstore_sales[[#This Row],[Discount]]&lt;=0.1,"5-10%",Suoerstore_sales[[#This Row],[Discount]]&lt;=0.2,"10-20%",TRUE,"20%+")</f>
        <v>0-5%</v>
      </c>
      <c r="W4442">
        <f>YEAR(Suoerstore_sales[[#This Row],[Order Date]])</f>
        <v>2016</v>
      </c>
      <c r="X4442" t="str">
        <f>"Q"&amp;ROUNDUP(MONTH(Suoerstore_sales[[#This Row],[Order Date]])/3,0)</f>
        <v>Q3</v>
      </c>
      <c r="Y4442">
        <f>MONTH(Suoerstore_sales[[#This Row],[Order Date]])</f>
        <v>7</v>
      </c>
    </row>
    <row r="4443" spans="1:25" x14ac:dyDescent="0.2">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t="str" cm="1">
        <f t="array" ref="V4443">_xlfn.IFS(Suoerstore_sales[[#This Row],[Discount]]&lt;=0.05,"0-5%",Suoerstore_sales[[#This Row],[Discount]]&lt;=0.1,"5-10%",Suoerstore_sales[[#This Row],[Discount]]&lt;=0.2,"10-20%",TRUE,"20%+")</f>
        <v>0-5%</v>
      </c>
      <c r="W4443">
        <f>YEAR(Suoerstore_sales[[#This Row],[Order Date]])</f>
        <v>2016</v>
      </c>
      <c r="X4443" t="str">
        <f>"Q"&amp;ROUNDUP(MONTH(Suoerstore_sales[[#This Row],[Order Date]])/3,0)</f>
        <v>Q3</v>
      </c>
      <c r="Y4443">
        <f>MONTH(Suoerstore_sales[[#This Row],[Order Date]])</f>
        <v>7</v>
      </c>
    </row>
    <row r="4444" spans="1:25" x14ac:dyDescent="0.2">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t="str" cm="1">
        <f t="array" ref="V4444">_xlfn.IFS(Suoerstore_sales[[#This Row],[Discount]]&lt;=0.05,"0-5%",Suoerstore_sales[[#This Row],[Discount]]&lt;=0.1,"5-10%",Suoerstore_sales[[#This Row],[Discount]]&lt;=0.2,"10-20%",TRUE,"20%+")</f>
        <v>0-5%</v>
      </c>
      <c r="W4444">
        <f>YEAR(Suoerstore_sales[[#This Row],[Order Date]])</f>
        <v>2016</v>
      </c>
      <c r="X4444" t="str">
        <f>"Q"&amp;ROUNDUP(MONTH(Suoerstore_sales[[#This Row],[Order Date]])/3,0)</f>
        <v>Q3</v>
      </c>
      <c r="Y4444">
        <f>MONTH(Suoerstore_sales[[#This Row],[Order Date]])</f>
        <v>7</v>
      </c>
    </row>
    <row r="4445" spans="1:25" x14ac:dyDescent="0.2">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t="str" cm="1">
        <f t="array" ref="V4445">_xlfn.IFS(Suoerstore_sales[[#This Row],[Discount]]&lt;=0.05,"0-5%",Suoerstore_sales[[#This Row],[Discount]]&lt;=0.1,"5-10%",Suoerstore_sales[[#This Row],[Discount]]&lt;=0.2,"10-20%",TRUE,"20%+")</f>
        <v>0-5%</v>
      </c>
      <c r="W4445">
        <f>YEAR(Suoerstore_sales[[#This Row],[Order Date]])</f>
        <v>2016</v>
      </c>
      <c r="X4445" t="str">
        <f>"Q"&amp;ROUNDUP(MONTH(Suoerstore_sales[[#This Row],[Order Date]])/3,0)</f>
        <v>Q3</v>
      </c>
      <c r="Y4445">
        <f>MONTH(Suoerstore_sales[[#This Row],[Order Date]])</f>
        <v>7</v>
      </c>
    </row>
    <row r="4446" spans="1:25" x14ac:dyDescent="0.2">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t="str" cm="1">
        <f t="array" ref="V4446">_xlfn.IFS(Suoerstore_sales[[#This Row],[Discount]]&lt;=0.05,"0-5%",Suoerstore_sales[[#This Row],[Discount]]&lt;=0.1,"5-10%",Suoerstore_sales[[#This Row],[Discount]]&lt;=0.2,"10-20%",TRUE,"20%+")</f>
        <v>0-5%</v>
      </c>
      <c r="W4446">
        <f>YEAR(Suoerstore_sales[[#This Row],[Order Date]])</f>
        <v>2014</v>
      </c>
      <c r="X4446" t="str">
        <f>"Q"&amp;ROUNDUP(MONTH(Suoerstore_sales[[#This Row],[Order Date]])/3,0)</f>
        <v>Q4</v>
      </c>
      <c r="Y4446">
        <f>MONTH(Suoerstore_sales[[#This Row],[Order Date]])</f>
        <v>11</v>
      </c>
    </row>
    <row r="4447" spans="1:25" x14ac:dyDescent="0.2">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t="str" cm="1">
        <f t="array" ref="V4447">_xlfn.IFS(Suoerstore_sales[[#This Row],[Discount]]&lt;=0.05,"0-5%",Suoerstore_sales[[#This Row],[Discount]]&lt;=0.1,"5-10%",Suoerstore_sales[[#This Row],[Discount]]&lt;=0.2,"10-20%",TRUE,"20%+")</f>
        <v>0-5%</v>
      </c>
      <c r="W4447">
        <f>YEAR(Suoerstore_sales[[#This Row],[Order Date]])</f>
        <v>2014</v>
      </c>
      <c r="X4447" t="str">
        <f>"Q"&amp;ROUNDUP(MONTH(Suoerstore_sales[[#This Row],[Order Date]])/3,0)</f>
        <v>Q4</v>
      </c>
      <c r="Y4447">
        <f>MONTH(Suoerstore_sales[[#This Row],[Order Date]])</f>
        <v>11</v>
      </c>
    </row>
    <row r="4448" spans="1:25" x14ac:dyDescent="0.2">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t="str" cm="1">
        <f t="array" ref="V4448">_xlfn.IFS(Suoerstore_sales[[#This Row],[Discount]]&lt;=0.05,"0-5%",Suoerstore_sales[[#This Row],[Discount]]&lt;=0.1,"5-10%",Suoerstore_sales[[#This Row],[Discount]]&lt;=0.2,"10-20%",TRUE,"20%+")</f>
        <v>0-5%</v>
      </c>
      <c r="W4448">
        <f>YEAR(Suoerstore_sales[[#This Row],[Order Date]])</f>
        <v>2014</v>
      </c>
      <c r="X4448" t="str">
        <f>"Q"&amp;ROUNDUP(MONTH(Suoerstore_sales[[#This Row],[Order Date]])/3,0)</f>
        <v>Q4</v>
      </c>
      <c r="Y4448">
        <f>MONTH(Suoerstore_sales[[#This Row],[Order Date]])</f>
        <v>11</v>
      </c>
    </row>
    <row r="4449" spans="1:25" x14ac:dyDescent="0.2">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t="str" cm="1">
        <f t="array" ref="V4449">_xlfn.IFS(Suoerstore_sales[[#This Row],[Discount]]&lt;=0.05,"0-5%",Suoerstore_sales[[#This Row],[Discount]]&lt;=0.1,"5-10%",Suoerstore_sales[[#This Row],[Discount]]&lt;=0.2,"10-20%",TRUE,"20%+")</f>
        <v>0-5%</v>
      </c>
      <c r="W4449">
        <f>YEAR(Suoerstore_sales[[#This Row],[Order Date]])</f>
        <v>2014</v>
      </c>
      <c r="X4449" t="str">
        <f>"Q"&amp;ROUNDUP(MONTH(Suoerstore_sales[[#This Row],[Order Date]])/3,0)</f>
        <v>Q4</v>
      </c>
      <c r="Y4449">
        <f>MONTH(Suoerstore_sales[[#This Row],[Order Date]])</f>
        <v>11</v>
      </c>
    </row>
    <row r="4450" spans="1:25" x14ac:dyDescent="0.2">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t="str" cm="1">
        <f t="array" ref="V4450">_xlfn.IFS(Suoerstore_sales[[#This Row],[Discount]]&lt;=0.05,"0-5%",Suoerstore_sales[[#This Row],[Discount]]&lt;=0.1,"5-10%",Suoerstore_sales[[#This Row],[Discount]]&lt;=0.2,"10-20%",TRUE,"20%+")</f>
        <v>0-5%</v>
      </c>
      <c r="W4450">
        <f>YEAR(Suoerstore_sales[[#This Row],[Order Date]])</f>
        <v>2015</v>
      </c>
      <c r="X4450" t="str">
        <f>"Q"&amp;ROUNDUP(MONTH(Suoerstore_sales[[#This Row],[Order Date]])/3,0)</f>
        <v>Q2</v>
      </c>
      <c r="Y4450">
        <f>MONTH(Suoerstore_sales[[#This Row],[Order Date]])</f>
        <v>6</v>
      </c>
    </row>
    <row r="4451" spans="1:25" x14ac:dyDescent="0.2">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t="str" cm="1">
        <f t="array" ref="V4451">_xlfn.IFS(Suoerstore_sales[[#This Row],[Discount]]&lt;=0.05,"0-5%",Suoerstore_sales[[#This Row],[Discount]]&lt;=0.1,"5-10%",Suoerstore_sales[[#This Row],[Discount]]&lt;=0.2,"10-20%",TRUE,"20%+")</f>
        <v>0-5%</v>
      </c>
      <c r="W4451">
        <f>YEAR(Suoerstore_sales[[#This Row],[Order Date]])</f>
        <v>2015</v>
      </c>
      <c r="X4451" t="str">
        <f>"Q"&amp;ROUNDUP(MONTH(Suoerstore_sales[[#This Row],[Order Date]])/3,0)</f>
        <v>Q2</v>
      </c>
      <c r="Y4451">
        <f>MONTH(Suoerstore_sales[[#This Row],[Order Date]])</f>
        <v>6</v>
      </c>
    </row>
    <row r="4452" spans="1:25" x14ac:dyDescent="0.2">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t="str" cm="1">
        <f t="array" ref="V4452">_xlfn.IFS(Suoerstore_sales[[#This Row],[Discount]]&lt;=0.05,"0-5%",Suoerstore_sales[[#This Row],[Discount]]&lt;=0.1,"5-10%",Suoerstore_sales[[#This Row],[Discount]]&lt;=0.2,"10-20%",TRUE,"20%+")</f>
        <v>0-5%</v>
      </c>
      <c r="W4452">
        <f>YEAR(Suoerstore_sales[[#This Row],[Order Date]])</f>
        <v>2015</v>
      </c>
      <c r="X4452" t="str">
        <f>"Q"&amp;ROUNDUP(MONTH(Suoerstore_sales[[#This Row],[Order Date]])/3,0)</f>
        <v>Q2</v>
      </c>
      <c r="Y4452">
        <f>MONTH(Suoerstore_sales[[#This Row],[Order Date]])</f>
        <v>6</v>
      </c>
    </row>
    <row r="4453" spans="1:25" x14ac:dyDescent="0.2">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t="str" cm="1">
        <f t="array" ref="V4453">_xlfn.IFS(Suoerstore_sales[[#This Row],[Discount]]&lt;=0.05,"0-5%",Suoerstore_sales[[#This Row],[Discount]]&lt;=0.1,"5-10%",Suoerstore_sales[[#This Row],[Discount]]&lt;=0.2,"10-20%",TRUE,"20%+")</f>
        <v>0-5%</v>
      </c>
      <c r="W4453">
        <f>YEAR(Suoerstore_sales[[#This Row],[Order Date]])</f>
        <v>2016</v>
      </c>
      <c r="X4453" t="str">
        <f>"Q"&amp;ROUNDUP(MONTH(Suoerstore_sales[[#This Row],[Order Date]])/3,0)</f>
        <v>Q3</v>
      </c>
      <c r="Y4453">
        <f>MONTH(Suoerstore_sales[[#This Row],[Order Date]])</f>
        <v>7</v>
      </c>
    </row>
    <row r="4454" spans="1:25" x14ac:dyDescent="0.2">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t="str" cm="1">
        <f t="array" ref="V4454">_xlfn.IFS(Suoerstore_sales[[#This Row],[Discount]]&lt;=0.05,"0-5%",Suoerstore_sales[[#This Row],[Discount]]&lt;=0.1,"5-10%",Suoerstore_sales[[#This Row],[Discount]]&lt;=0.2,"10-20%",TRUE,"20%+")</f>
        <v>0-5%</v>
      </c>
      <c r="W4454">
        <f>YEAR(Suoerstore_sales[[#This Row],[Order Date]])</f>
        <v>2016</v>
      </c>
      <c r="X4454" t="str">
        <f>"Q"&amp;ROUNDUP(MONTH(Suoerstore_sales[[#This Row],[Order Date]])/3,0)</f>
        <v>Q3</v>
      </c>
      <c r="Y4454">
        <f>MONTH(Suoerstore_sales[[#This Row],[Order Date]])</f>
        <v>7</v>
      </c>
    </row>
    <row r="4455" spans="1:25" x14ac:dyDescent="0.2">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t="str" cm="1">
        <f t="array" ref="V4455">_xlfn.IFS(Suoerstore_sales[[#This Row],[Discount]]&lt;=0.05,"0-5%",Suoerstore_sales[[#This Row],[Discount]]&lt;=0.1,"5-10%",Suoerstore_sales[[#This Row],[Discount]]&lt;=0.2,"10-20%",TRUE,"20%+")</f>
        <v>10-20%</v>
      </c>
      <c r="W4455">
        <f>YEAR(Suoerstore_sales[[#This Row],[Order Date]])</f>
        <v>2016</v>
      </c>
      <c r="X4455" t="str">
        <f>"Q"&amp;ROUNDUP(MONTH(Suoerstore_sales[[#This Row],[Order Date]])/3,0)</f>
        <v>Q3</v>
      </c>
      <c r="Y4455">
        <f>MONTH(Suoerstore_sales[[#This Row],[Order Date]])</f>
        <v>7</v>
      </c>
    </row>
    <row r="4456" spans="1:25" x14ac:dyDescent="0.2">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t="str" cm="1">
        <f t="array" ref="V4456">_xlfn.IFS(Suoerstore_sales[[#This Row],[Discount]]&lt;=0.05,"0-5%",Suoerstore_sales[[#This Row],[Discount]]&lt;=0.1,"5-10%",Suoerstore_sales[[#This Row],[Discount]]&lt;=0.2,"10-20%",TRUE,"20%+")</f>
        <v>0-5%</v>
      </c>
      <c r="W4456">
        <f>YEAR(Suoerstore_sales[[#This Row],[Order Date]])</f>
        <v>2016</v>
      </c>
      <c r="X4456" t="str">
        <f>"Q"&amp;ROUNDUP(MONTH(Suoerstore_sales[[#This Row],[Order Date]])/3,0)</f>
        <v>Q3</v>
      </c>
      <c r="Y4456">
        <f>MONTH(Suoerstore_sales[[#This Row],[Order Date]])</f>
        <v>7</v>
      </c>
    </row>
    <row r="4457" spans="1:25" x14ac:dyDescent="0.2">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t="str" cm="1">
        <f t="array" ref="V4457">_xlfn.IFS(Suoerstore_sales[[#This Row],[Discount]]&lt;=0.05,"0-5%",Suoerstore_sales[[#This Row],[Discount]]&lt;=0.1,"5-10%",Suoerstore_sales[[#This Row],[Discount]]&lt;=0.2,"10-20%",TRUE,"20%+")</f>
        <v>10-20%</v>
      </c>
      <c r="W4457">
        <f>YEAR(Suoerstore_sales[[#This Row],[Order Date]])</f>
        <v>2015</v>
      </c>
      <c r="X4457" t="str">
        <f>"Q"&amp;ROUNDUP(MONTH(Suoerstore_sales[[#This Row],[Order Date]])/3,0)</f>
        <v>Q3</v>
      </c>
      <c r="Y4457">
        <f>MONTH(Suoerstore_sales[[#This Row],[Order Date]])</f>
        <v>9</v>
      </c>
    </row>
    <row r="4458" spans="1:25" x14ac:dyDescent="0.2">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t="str" cm="1">
        <f t="array" ref="V4458">_xlfn.IFS(Suoerstore_sales[[#This Row],[Discount]]&lt;=0.05,"0-5%",Suoerstore_sales[[#This Row],[Discount]]&lt;=0.1,"5-10%",Suoerstore_sales[[#This Row],[Discount]]&lt;=0.2,"10-20%",TRUE,"20%+")</f>
        <v>10-20%</v>
      </c>
      <c r="W4458">
        <f>YEAR(Suoerstore_sales[[#This Row],[Order Date]])</f>
        <v>2015</v>
      </c>
      <c r="X4458" t="str">
        <f>"Q"&amp;ROUNDUP(MONTH(Suoerstore_sales[[#This Row],[Order Date]])/3,0)</f>
        <v>Q3</v>
      </c>
      <c r="Y4458">
        <f>MONTH(Suoerstore_sales[[#This Row],[Order Date]])</f>
        <v>9</v>
      </c>
    </row>
    <row r="4459" spans="1:25" x14ac:dyDescent="0.2">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t="str" cm="1">
        <f t="array" ref="V4459">_xlfn.IFS(Suoerstore_sales[[#This Row],[Discount]]&lt;=0.05,"0-5%",Suoerstore_sales[[#This Row],[Discount]]&lt;=0.1,"5-10%",Suoerstore_sales[[#This Row],[Discount]]&lt;=0.2,"10-20%",TRUE,"20%+")</f>
        <v>0-5%</v>
      </c>
      <c r="W4459">
        <f>YEAR(Suoerstore_sales[[#This Row],[Order Date]])</f>
        <v>2017</v>
      </c>
      <c r="X4459" t="str">
        <f>"Q"&amp;ROUNDUP(MONTH(Suoerstore_sales[[#This Row],[Order Date]])/3,0)</f>
        <v>Q3</v>
      </c>
      <c r="Y4459">
        <f>MONTH(Suoerstore_sales[[#This Row],[Order Date]])</f>
        <v>8</v>
      </c>
    </row>
    <row r="4460" spans="1:25" x14ac:dyDescent="0.2">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t="str" cm="1">
        <f t="array" ref="V4460">_xlfn.IFS(Suoerstore_sales[[#This Row],[Discount]]&lt;=0.05,"0-5%",Suoerstore_sales[[#This Row],[Discount]]&lt;=0.1,"5-10%",Suoerstore_sales[[#This Row],[Discount]]&lt;=0.2,"10-20%",TRUE,"20%+")</f>
        <v>10-20%</v>
      </c>
      <c r="W4460">
        <f>YEAR(Suoerstore_sales[[#This Row],[Order Date]])</f>
        <v>2017</v>
      </c>
      <c r="X4460" t="str">
        <f>"Q"&amp;ROUNDUP(MONTH(Suoerstore_sales[[#This Row],[Order Date]])/3,0)</f>
        <v>Q1</v>
      </c>
      <c r="Y4460">
        <f>MONTH(Suoerstore_sales[[#This Row],[Order Date]])</f>
        <v>3</v>
      </c>
    </row>
    <row r="4461" spans="1:25" x14ac:dyDescent="0.2">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t="str" cm="1">
        <f t="array" ref="V4461">_xlfn.IFS(Suoerstore_sales[[#This Row],[Discount]]&lt;=0.05,"0-5%",Suoerstore_sales[[#This Row],[Discount]]&lt;=0.1,"5-10%",Suoerstore_sales[[#This Row],[Discount]]&lt;=0.2,"10-20%",TRUE,"20%+")</f>
        <v>10-20%</v>
      </c>
      <c r="W4461">
        <f>YEAR(Suoerstore_sales[[#This Row],[Order Date]])</f>
        <v>2017</v>
      </c>
      <c r="X4461" t="str">
        <f>"Q"&amp;ROUNDUP(MONTH(Suoerstore_sales[[#This Row],[Order Date]])/3,0)</f>
        <v>Q3</v>
      </c>
      <c r="Y4461">
        <f>MONTH(Suoerstore_sales[[#This Row],[Order Date]])</f>
        <v>9</v>
      </c>
    </row>
    <row r="4462" spans="1:25" x14ac:dyDescent="0.2">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t="str" cm="1">
        <f t="array" ref="V4462">_xlfn.IFS(Suoerstore_sales[[#This Row],[Discount]]&lt;=0.05,"0-5%",Suoerstore_sales[[#This Row],[Discount]]&lt;=0.1,"5-10%",Suoerstore_sales[[#This Row],[Discount]]&lt;=0.2,"10-20%",TRUE,"20%+")</f>
        <v>10-20%</v>
      </c>
      <c r="W4462">
        <f>YEAR(Suoerstore_sales[[#This Row],[Order Date]])</f>
        <v>2017</v>
      </c>
      <c r="X4462" t="str">
        <f>"Q"&amp;ROUNDUP(MONTH(Suoerstore_sales[[#This Row],[Order Date]])/3,0)</f>
        <v>Q3</v>
      </c>
      <c r="Y4462">
        <f>MONTH(Suoerstore_sales[[#This Row],[Order Date]])</f>
        <v>9</v>
      </c>
    </row>
    <row r="4463" spans="1:25" x14ac:dyDescent="0.2">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t="str" cm="1">
        <f t="array" ref="V4463">_xlfn.IFS(Suoerstore_sales[[#This Row],[Discount]]&lt;=0.05,"0-5%",Suoerstore_sales[[#This Row],[Discount]]&lt;=0.1,"5-10%",Suoerstore_sales[[#This Row],[Discount]]&lt;=0.2,"10-20%",TRUE,"20%+")</f>
        <v>10-20%</v>
      </c>
      <c r="W4463">
        <f>YEAR(Suoerstore_sales[[#This Row],[Order Date]])</f>
        <v>2017</v>
      </c>
      <c r="X4463" t="str">
        <f>"Q"&amp;ROUNDUP(MONTH(Suoerstore_sales[[#This Row],[Order Date]])/3,0)</f>
        <v>Q3</v>
      </c>
      <c r="Y4463">
        <f>MONTH(Suoerstore_sales[[#This Row],[Order Date]])</f>
        <v>9</v>
      </c>
    </row>
    <row r="4464" spans="1:25" x14ac:dyDescent="0.2">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t="str" cm="1">
        <f t="array" ref="V4464">_xlfn.IFS(Suoerstore_sales[[#This Row],[Discount]]&lt;=0.05,"0-5%",Suoerstore_sales[[#This Row],[Discount]]&lt;=0.1,"5-10%",Suoerstore_sales[[#This Row],[Discount]]&lt;=0.2,"10-20%",TRUE,"20%+")</f>
        <v>20%+</v>
      </c>
      <c r="W4464">
        <f>YEAR(Suoerstore_sales[[#This Row],[Order Date]])</f>
        <v>2017</v>
      </c>
      <c r="X4464" t="str">
        <f>"Q"&amp;ROUNDUP(MONTH(Suoerstore_sales[[#This Row],[Order Date]])/3,0)</f>
        <v>Q3</v>
      </c>
      <c r="Y4464">
        <f>MONTH(Suoerstore_sales[[#This Row],[Order Date]])</f>
        <v>9</v>
      </c>
    </row>
    <row r="4465" spans="1:25" x14ac:dyDescent="0.2">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t="str" cm="1">
        <f t="array" ref="V4465">_xlfn.IFS(Suoerstore_sales[[#This Row],[Discount]]&lt;=0.05,"0-5%",Suoerstore_sales[[#This Row],[Discount]]&lt;=0.1,"5-10%",Suoerstore_sales[[#This Row],[Discount]]&lt;=0.2,"10-20%",TRUE,"20%+")</f>
        <v>10-20%</v>
      </c>
      <c r="W4465">
        <f>YEAR(Suoerstore_sales[[#This Row],[Order Date]])</f>
        <v>2017</v>
      </c>
      <c r="X4465" t="str">
        <f>"Q"&amp;ROUNDUP(MONTH(Suoerstore_sales[[#This Row],[Order Date]])/3,0)</f>
        <v>Q3</v>
      </c>
      <c r="Y4465">
        <f>MONTH(Suoerstore_sales[[#This Row],[Order Date]])</f>
        <v>9</v>
      </c>
    </row>
    <row r="4466" spans="1:25" x14ac:dyDescent="0.2">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t="str" cm="1">
        <f t="array" ref="V4466">_xlfn.IFS(Suoerstore_sales[[#This Row],[Discount]]&lt;=0.05,"0-5%",Suoerstore_sales[[#This Row],[Discount]]&lt;=0.1,"5-10%",Suoerstore_sales[[#This Row],[Discount]]&lt;=0.2,"10-20%",TRUE,"20%+")</f>
        <v>10-20%</v>
      </c>
      <c r="W4466">
        <f>YEAR(Suoerstore_sales[[#This Row],[Order Date]])</f>
        <v>2017</v>
      </c>
      <c r="X4466" t="str">
        <f>"Q"&amp;ROUNDUP(MONTH(Suoerstore_sales[[#This Row],[Order Date]])/3,0)</f>
        <v>Q3</v>
      </c>
      <c r="Y4466">
        <f>MONTH(Suoerstore_sales[[#This Row],[Order Date]])</f>
        <v>9</v>
      </c>
    </row>
    <row r="4467" spans="1:25" x14ac:dyDescent="0.2">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t="str" cm="1">
        <f t="array" ref="V4467">_xlfn.IFS(Suoerstore_sales[[#This Row],[Discount]]&lt;=0.05,"0-5%",Suoerstore_sales[[#This Row],[Discount]]&lt;=0.1,"5-10%",Suoerstore_sales[[#This Row],[Discount]]&lt;=0.2,"10-20%",TRUE,"20%+")</f>
        <v>10-20%</v>
      </c>
      <c r="W4467">
        <f>YEAR(Suoerstore_sales[[#This Row],[Order Date]])</f>
        <v>2015</v>
      </c>
      <c r="X4467" t="str">
        <f>"Q"&amp;ROUNDUP(MONTH(Suoerstore_sales[[#This Row],[Order Date]])/3,0)</f>
        <v>Q3</v>
      </c>
      <c r="Y4467">
        <f>MONTH(Suoerstore_sales[[#This Row],[Order Date]])</f>
        <v>8</v>
      </c>
    </row>
    <row r="4468" spans="1:25" x14ac:dyDescent="0.2">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t="str" cm="1">
        <f t="array" ref="V4468">_xlfn.IFS(Suoerstore_sales[[#This Row],[Discount]]&lt;=0.05,"0-5%",Suoerstore_sales[[#This Row],[Discount]]&lt;=0.1,"5-10%",Suoerstore_sales[[#This Row],[Discount]]&lt;=0.2,"10-20%",TRUE,"20%+")</f>
        <v>0-5%</v>
      </c>
      <c r="W4468">
        <f>YEAR(Suoerstore_sales[[#This Row],[Order Date]])</f>
        <v>2017</v>
      </c>
      <c r="X4468" t="str">
        <f>"Q"&amp;ROUNDUP(MONTH(Suoerstore_sales[[#This Row],[Order Date]])/3,0)</f>
        <v>Q4</v>
      </c>
      <c r="Y4468">
        <f>MONTH(Suoerstore_sales[[#This Row],[Order Date]])</f>
        <v>11</v>
      </c>
    </row>
    <row r="4469" spans="1:25" x14ac:dyDescent="0.2">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t="str" cm="1">
        <f t="array" ref="V4469">_xlfn.IFS(Suoerstore_sales[[#This Row],[Discount]]&lt;=0.05,"0-5%",Suoerstore_sales[[#This Row],[Discount]]&lt;=0.1,"5-10%",Suoerstore_sales[[#This Row],[Discount]]&lt;=0.2,"10-20%",TRUE,"20%+")</f>
        <v>0-5%</v>
      </c>
      <c r="W4469">
        <f>YEAR(Suoerstore_sales[[#This Row],[Order Date]])</f>
        <v>2017</v>
      </c>
      <c r="X4469" t="str">
        <f>"Q"&amp;ROUNDUP(MONTH(Suoerstore_sales[[#This Row],[Order Date]])/3,0)</f>
        <v>Q4</v>
      </c>
      <c r="Y4469">
        <f>MONTH(Suoerstore_sales[[#This Row],[Order Date]])</f>
        <v>11</v>
      </c>
    </row>
    <row r="4470" spans="1:25" x14ac:dyDescent="0.2">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t="str" cm="1">
        <f t="array" ref="V4470">_xlfn.IFS(Suoerstore_sales[[#This Row],[Discount]]&lt;=0.05,"0-5%",Suoerstore_sales[[#This Row],[Discount]]&lt;=0.1,"5-10%",Suoerstore_sales[[#This Row],[Discount]]&lt;=0.2,"10-20%",TRUE,"20%+")</f>
        <v>10-20%</v>
      </c>
      <c r="W4470">
        <f>YEAR(Suoerstore_sales[[#This Row],[Order Date]])</f>
        <v>2017</v>
      </c>
      <c r="X4470" t="str">
        <f>"Q"&amp;ROUNDUP(MONTH(Suoerstore_sales[[#This Row],[Order Date]])/3,0)</f>
        <v>Q4</v>
      </c>
      <c r="Y4470">
        <f>MONTH(Suoerstore_sales[[#This Row],[Order Date]])</f>
        <v>11</v>
      </c>
    </row>
    <row r="4471" spans="1:25" x14ac:dyDescent="0.2">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t="str" cm="1">
        <f t="array" ref="V4471">_xlfn.IFS(Suoerstore_sales[[#This Row],[Discount]]&lt;=0.05,"0-5%",Suoerstore_sales[[#This Row],[Discount]]&lt;=0.1,"5-10%",Suoerstore_sales[[#This Row],[Discount]]&lt;=0.2,"10-20%",TRUE,"20%+")</f>
        <v>0-5%</v>
      </c>
      <c r="W4471">
        <f>YEAR(Suoerstore_sales[[#This Row],[Order Date]])</f>
        <v>2017</v>
      </c>
      <c r="X4471" t="str">
        <f>"Q"&amp;ROUNDUP(MONTH(Suoerstore_sales[[#This Row],[Order Date]])/3,0)</f>
        <v>Q4</v>
      </c>
      <c r="Y4471">
        <f>MONTH(Suoerstore_sales[[#This Row],[Order Date]])</f>
        <v>11</v>
      </c>
    </row>
    <row r="4472" spans="1:25" x14ac:dyDescent="0.2">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t="str" cm="1">
        <f t="array" ref="V4472">_xlfn.IFS(Suoerstore_sales[[#This Row],[Discount]]&lt;=0.05,"0-5%",Suoerstore_sales[[#This Row],[Discount]]&lt;=0.1,"5-10%",Suoerstore_sales[[#This Row],[Discount]]&lt;=0.2,"10-20%",TRUE,"20%+")</f>
        <v>20%+</v>
      </c>
      <c r="W4472">
        <f>YEAR(Suoerstore_sales[[#This Row],[Order Date]])</f>
        <v>2017</v>
      </c>
      <c r="X4472" t="str">
        <f>"Q"&amp;ROUNDUP(MONTH(Suoerstore_sales[[#This Row],[Order Date]])/3,0)</f>
        <v>Q2</v>
      </c>
      <c r="Y4472">
        <f>MONTH(Suoerstore_sales[[#This Row],[Order Date]])</f>
        <v>5</v>
      </c>
    </row>
    <row r="4473" spans="1:25" x14ac:dyDescent="0.2">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t="str" cm="1">
        <f t="array" ref="V4473">_xlfn.IFS(Suoerstore_sales[[#This Row],[Discount]]&lt;=0.05,"0-5%",Suoerstore_sales[[#This Row],[Discount]]&lt;=0.1,"5-10%",Suoerstore_sales[[#This Row],[Discount]]&lt;=0.2,"10-20%",TRUE,"20%+")</f>
        <v>20%+</v>
      </c>
      <c r="W4473">
        <f>YEAR(Suoerstore_sales[[#This Row],[Order Date]])</f>
        <v>2017</v>
      </c>
      <c r="X4473" t="str">
        <f>"Q"&amp;ROUNDUP(MONTH(Suoerstore_sales[[#This Row],[Order Date]])/3,0)</f>
        <v>Q3</v>
      </c>
      <c r="Y4473">
        <f>MONTH(Suoerstore_sales[[#This Row],[Order Date]])</f>
        <v>9</v>
      </c>
    </row>
    <row r="4474" spans="1:25" x14ac:dyDescent="0.2">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t="str" cm="1">
        <f t="array" ref="V4474">_xlfn.IFS(Suoerstore_sales[[#This Row],[Discount]]&lt;=0.05,"0-5%",Suoerstore_sales[[#This Row],[Discount]]&lt;=0.1,"5-10%",Suoerstore_sales[[#This Row],[Discount]]&lt;=0.2,"10-20%",TRUE,"20%+")</f>
        <v>10-20%</v>
      </c>
      <c r="W4474">
        <f>YEAR(Suoerstore_sales[[#This Row],[Order Date]])</f>
        <v>2017</v>
      </c>
      <c r="X4474" t="str">
        <f>"Q"&amp;ROUNDUP(MONTH(Suoerstore_sales[[#This Row],[Order Date]])/3,0)</f>
        <v>Q3</v>
      </c>
      <c r="Y4474">
        <f>MONTH(Suoerstore_sales[[#This Row],[Order Date]])</f>
        <v>9</v>
      </c>
    </row>
    <row r="4475" spans="1:25" x14ac:dyDescent="0.2">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t="str" cm="1">
        <f t="array" ref="V4475">_xlfn.IFS(Suoerstore_sales[[#This Row],[Discount]]&lt;=0.05,"0-5%",Suoerstore_sales[[#This Row],[Discount]]&lt;=0.1,"5-10%",Suoerstore_sales[[#This Row],[Discount]]&lt;=0.2,"10-20%",TRUE,"20%+")</f>
        <v>20%+</v>
      </c>
      <c r="W4475">
        <f>YEAR(Suoerstore_sales[[#This Row],[Order Date]])</f>
        <v>2017</v>
      </c>
      <c r="X4475" t="str">
        <f>"Q"&amp;ROUNDUP(MONTH(Suoerstore_sales[[#This Row],[Order Date]])/3,0)</f>
        <v>Q3</v>
      </c>
      <c r="Y4475">
        <f>MONTH(Suoerstore_sales[[#This Row],[Order Date]])</f>
        <v>9</v>
      </c>
    </row>
    <row r="4476" spans="1:25" x14ac:dyDescent="0.2">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t="str" cm="1">
        <f t="array" ref="V4476">_xlfn.IFS(Suoerstore_sales[[#This Row],[Discount]]&lt;=0.05,"0-5%",Suoerstore_sales[[#This Row],[Discount]]&lt;=0.1,"5-10%",Suoerstore_sales[[#This Row],[Discount]]&lt;=0.2,"10-20%",TRUE,"20%+")</f>
        <v>10-20%</v>
      </c>
      <c r="W4476">
        <f>YEAR(Suoerstore_sales[[#This Row],[Order Date]])</f>
        <v>2017</v>
      </c>
      <c r="X4476" t="str">
        <f>"Q"&amp;ROUNDUP(MONTH(Suoerstore_sales[[#This Row],[Order Date]])/3,0)</f>
        <v>Q3</v>
      </c>
      <c r="Y4476">
        <f>MONTH(Suoerstore_sales[[#This Row],[Order Date]])</f>
        <v>9</v>
      </c>
    </row>
    <row r="4477" spans="1:25" x14ac:dyDescent="0.2">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t="str" cm="1">
        <f t="array" ref="V4477">_xlfn.IFS(Suoerstore_sales[[#This Row],[Discount]]&lt;=0.05,"0-5%",Suoerstore_sales[[#This Row],[Discount]]&lt;=0.1,"5-10%",Suoerstore_sales[[#This Row],[Discount]]&lt;=0.2,"10-20%",TRUE,"20%+")</f>
        <v>10-20%</v>
      </c>
      <c r="W4477">
        <f>YEAR(Suoerstore_sales[[#This Row],[Order Date]])</f>
        <v>2017</v>
      </c>
      <c r="X4477" t="str">
        <f>"Q"&amp;ROUNDUP(MONTH(Suoerstore_sales[[#This Row],[Order Date]])/3,0)</f>
        <v>Q3</v>
      </c>
      <c r="Y4477">
        <f>MONTH(Suoerstore_sales[[#This Row],[Order Date]])</f>
        <v>9</v>
      </c>
    </row>
    <row r="4478" spans="1:25" x14ac:dyDescent="0.2">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t="str" cm="1">
        <f t="array" ref="V4478">_xlfn.IFS(Suoerstore_sales[[#This Row],[Discount]]&lt;=0.05,"0-5%",Suoerstore_sales[[#This Row],[Discount]]&lt;=0.1,"5-10%",Suoerstore_sales[[#This Row],[Discount]]&lt;=0.2,"10-20%",TRUE,"20%+")</f>
        <v>10-20%</v>
      </c>
      <c r="W4478">
        <f>YEAR(Suoerstore_sales[[#This Row],[Order Date]])</f>
        <v>2017</v>
      </c>
      <c r="X4478" t="str">
        <f>"Q"&amp;ROUNDUP(MONTH(Suoerstore_sales[[#This Row],[Order Date]])/3,0)</f>
        <v>Q3</v>
      </c>
      <c r="Y4478">
        <f>MONTH(Suoerstore_sales[[#This Row],[Order Date]])</f>
        <v>9</v>
      </c>
    </row>
    <row r="4479" spans="1:25" x14ac:dyDescent="0.2">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t="str" cm="1">
        <f t="array" ref="V4479">_xlfn.IFS(Suoerstore_sales[[#This Row],[Discount]]&lt;=0.05,"0-5%",Suoerstore_sales[[#This Row],[Discount]]&lt;=0.1,"5-10%",Suoerstore_sales[[#This Row],[Discount]]&lt;=0.2,"10-20%",TRUE,"20%+")</f>
        <v>0-5%</v>
      </c>
      <c r="W4479">
        <f>YEAR(Suoerstore_sales[[#This Row],[Order Date]])</f>
        <v>2017</v>
      </c>
      <c r="X4479" t="str">
        <f>"Q"&amp;ROUNDUP(MONTH(Suoerstore_sales[[#This Row],[Order Date]])/3,0)</f>
        <v>Q4</v>
      </c>
      <c r="Y4479">
        <f>MONTH(Suoerstore_sales[[#This Row],[Order Date]])</f>
        <v>10</v>
      </c>
    </row>
    <row r="4480" spans="1:25" x14ac:dyDescent="0.2">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t="str" cm="1">
        <f t="array" ref="V4480">_xlfn.IFS(Suoerstore_sales[[#This Row],[Discount]]&lt;=0.05,"0-5%",Suoerstore_sales[[#This Row],[Discount]]&lt;=0.1,"5-10%",Suoerstore_sales[[#This Row],[Discount]]&lt;=0.2,"10-20%",TRUE,"20%+")</f>
        <v>0-5%</v>
      </c>
      <c r="W4480">
        <f>YEAR(Suoerstore_sales[[#This Row],[Order Date]])</f>
        <v>2017</v>
      </c>
      <c r="X4480" t="str">
        <f>"Q"&amp;ROUNDUP(MONTH(Suoerstore_sales[[#This Row],[Order Date]])/3,0)</f>
        <v>Q4</v>
      </c>
      <c r="Y4480">
        <f>MONTH(Suoerstore_sales[[#This Row],[Order Date]])</f>
        <v>10</v>
      </c>
    </row>
    <row r="4481" spans="1:25" x14ac:dyDescent="0.2">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t="str" cm="1">
        <f t="array" ref="V4481">_xlfn.IFS(Suoerstore_sales[[#This Row],[Discount]]&lt;=0.05,"0-5%",Suoerstore_sales[[#This Row],[Discount]]&lt;=0.1,"5-10%",Suoerstore_sales[[#This Row],[Discount]]&lt;=0.2,"10-20%",TRUE,"20%+")</f>
        <v>0-5%</v>
      </c>
      <c r="W4481">
        <f>YEAR(Suoerstore_sales[[#This Row],[Order Date]])</f>
        <v>2014</v>
      </c>
      <c r="X4481" t="str">
        <f>"Q"&amp;ROUNDUP(MONTH(Suoerstore_sales[[#This Row],[Order Date]])/3,0)</f>
        <v>Q1</v>
      </c>
      <c r="Y4481">
        <f>MONTH(Suoerstore_sales[[#This Row],[Order Date]])</f>
        <v>3</v>
      </c>
    </row>
    <row r="4482" spans="1:25" x14ac:dyDescent="0.2">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t="str" cm="1">
        <f t="array" ref="V4482">_xlfn.IFS(Suoerstore_sales[[#This Row],[Discount]]&lt;=0.05,"0-5%",Suoerstore_sales[[#This Row],[Discount]]&lt;=0.1,"5-10%",Suoerstore_sales[[#This Row],[Discount]]&lt;=0.2,"10-20%",TRUE,"20%+")</f>
        <v>0-5%</v>
      </c>
      <c r="W4482">
        <f>YEAR(Suoerstore_sales[[#This Row],[Order Date]])</f>
        <v>2016</v>
      </c>
      <c r="X4482" t="str">
        <f>"Q"&amp;ROUNDUP(MONTH(Suoerstore_sales[[#This Row],[Order Date]])/3,0)</f>
        <v>Q4</v>
      </c>
      <c r="Y4482">
        <f>MONTH(Suoerstore_sales[[#This Row],[Order Date]])</f>
        <v>11</v>
      </c>
    </row>
    <row r="4483" spans="1:25" x14ac:dyDescent="0.2">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t="str" cm="1">
        <f t="array" ref="V4483">_xlfn.IFS(Suoerstore_sales[[#This Row],[Discount]]&lt;=0.05,"0-5%",Suoerstore_sales[[#This Row],[Discount]]&lt;=0.1,"5-10%",Suoerstore_sales[[#This Row],[Discount]]&lt;=0.2,"10-20%",TRUE,"20%+")</f>
        <v>0-5%</v>
      </c>
      <c r="W4483">
        <f>YEAR(Suoerstore_sales[[#This Row],[Order Date]])</f>
        <v>2016</v>
      </c>
      <c r="X4483" t="str">
        <f>"Q"&amp;ROUNDUP(MONTH(Suoerstore_sales[[#This Row],[Order Date]])/3,0)</f>
        <v>Q4</v>
      </c>
      <c r="Y4483">
        <f>MONTH(Suoerstore_sales[[#This Row],[Order Date]])</f>
        <v>11</v>
      </c>
    </row>
    <row r="4484" spans="1:25" x14ac:dyDescent="0.2">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t="str" cm="1">
        <f t="array" ref="V4484">_xlfn.IFS(Suoerstore_sales[[#This Row],[Discount]]&lt;=0.05,"0-5%",Suoerstore_sales[[#This Row],[Discount]]&lt;=0.1,"5-10%",Suoerstore_sales[[#This Row],[Discount]]&lt;=0.2,"10-20%",TRUE,"20%+")</f>
        <v>10-20%</v>
      </c>
      <c r="W4484">
        <f>YEAR(Suoerstore_sales[[#This Row],[Order Date]])</f>
        <v>2016</v>
      </c>
      <c r="X4484" t="str">
        <f>"Q"&amp;ROUNDUP(MONTH(Suoerstore_sales[[#This Row],[Order Date]])/3,0)</f>
        <v>Q4</v>
      </c>
      <c r="Y4484">
        <f>MONTH(Suoerstore_sales[[#This Row],[Order Date]])</f>
        <v>11</v>
      </c>
    </row>
    <row r="4485" spans="1:25" x14ac:dyDescent="0.2">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t="str" cm="1">
        <f t="array" ref="V4485">_xlfn.IFS(Suoerstore_sales[[#This Row],[Discount]]&lt;=0.05,"0-5%",Suoerstore_sales[[#This Row],[Discount]]&lt;=0.1,"5-10%",Suoerstore_sales[[#This Row],[Discount]]&lt;=0.2,"10-20%",TRUE,"20%+")</f>
        <v>0-5%</v>
      </c>
      <c r="W4485">
        <f>YEAR(Suoerstore_sales[[#This Row],[Order Date]])</f>
        <v>2016</v>
      </c>
      <c r="X4485" t="str">
        <f>"Q"&amp;ROUNDUP(MONTH(Suoerstore_sales[[#This Row],[Order Date]])/3,0)</f>
        <v>Q4</v>
      </c>
      <c r="Y4485">
        <f>MONTH(Suoerstore_sales[[#This Row],[Order Date]])</f>
        <v>11</v>
      </c>
    </row>
    <row r="4486" spans="1:25" x14ac:dyDescent="0.2">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t="str" cm="1">
        <f t="array" ref="V4486">_xlfn.IFS(Suoerstore_sales[[#This Row],[Discount]]&lt;=0.05,"0-5%",Suoerstore_sales[[#This Row],[Discount]]&lt;=0.1,"5-10%",Suoerstore_sales[[#This Row],[Discount]]&lt;=0.2,"10-20%",TRUE,"20%+")</f>
        <v>10-20%</v>
      </c>
      <c r="W4486">
        <f>YEAR(Suoerstore_sales[[#This Row],[Order Date]])</f>
        <v>2016</v>
      </c>
      <c r="X4486" t="str">
        <f>"Q"&amp;ROUNDUP(MONTH(Suoerstore_sales[[#This Row],[Order Date]])/3,0)</f>
        <v>Q4</v>
      </c>
      <c r="Y4486">
        <f>MONTH(Suoerstore_sales[[#This Row],[Order Date]])</f>
        <v>11</v>
      </c>
    </row>
    <row r="4487" spans="1:25" x14ac:dyDescent="0.2">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t="str" cm="1">
        <f t="array" ref="V4487">_xlfn.IFS(Suoerstore_sales[[#This Row],[Discount]]&lt;=0.05,"0-5%",Suoerstore_sales[[#This Row],[Discount]]&lt;=0.1,"5-10%",Suoerstore_sales[[#This Row],[Discount]]&lt;=0.2,"10-20%",TRUE,"20%+")</f>
        <v>0-5%</v>
      </c>
      <c r="W4487">
        <f>YEAR(Suoerstore_sales[[#This Row],[Order Date]])</f>
        <v>2016</v>
      </c>
      <c r="X4487" t="str">
        <f>"Q"&amp;ROUNDUP(MONTH(Suoerstore_sales[[#This Row],[Order Date]])/3,0)</f>
        <v>Q4</v>
      </c>
      <c r="Y4487">
        <f>MONTH(Suoerstore_sales[[#This Row],[Order Date]])</f>
        <v>11</v>
      </c>
    </row>
    <row r="4488" spans="1:25" x14ac:dyDescent="0.2">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t="str" cm="1">
        <f t="array" ref="V4488">_xlfn.IFS(Suoerstore_sales[[#This Row],[Discount]]&lt;=0.05,"0-5%",Suoerstore_sales[[#This Row],[Discount]]&lt;=0.1,"5-10%",Suoerstore_sales[[#This Row],[Discount]]&lt;=0.2,"10-20%",TRUE,"20%+")</f>
        <v>0-5%</v>
      </c>
      <c r="W4488">
        <f>YEAR(Suoerstore_sales[[#This Row],[Order Date]])</f>
        <v>2016</v>
      </c>
      <c r="X4488" t="str">
        <f>"Q"&amp;ROUNDUP(MONTH(Suoerstore_sales[[#This Row],[Order Date]])/3,0)</f>
        <v>Q4</v>
      </c>
      <c r="Y4488">
        <f>MONTH(Suoerstore_sales[[#This Row],[Order Date]])</f>
        <v>11</v>
      </c>
    </row>
    <row r="4489" spans="1:25" x14ac:dyDescent="0.2">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t="str" cm="1">
        <f t="array" ref="V4489">_xlfn.IFS(Suoerstore_sales[[#This Row],[Discount]]&lt;=0.05,"0-5%",Suoerstore_sales[[#This Row],[Discount]]&lt;=0.1,"5-10%",Suoerstore_sales[[#This Row],[Discount]]&lt;=0.2,"10-20%",TRUE,"20%+")</f>
        <v>20%+</v>
      </c>
      <c r="W4489">
        <f>YEAR(Suoerstore_sales[[#This Row],[Order Date]])</f>
        <v>2015</v>
      </c>
      <c r="X4489" t="str">
        <f>"Q"&amp;ROUNDUP(MONTH(Suoerstore_sales[[#This Row],[Order Date]])/3,0)</f>
        <v>Q3</v>
      </c>
      <c r="Y4489">
        <f>MONTH(Suoerstore_sales[[#This Row],[Order Date]])</f>
        <v>9</v>
      </c>
    </row>
    <row r="4490" spans="1:25" x14ac:dyDescent="0.2">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t="str" cm="1">
        <f t="array" ref="V4490">_xlfn.IFS(Suoerstore_sales[[#This Row],[Discount]]&lt;=0.05,"0-5%",Suoerstore_sales[[#This Row],[Discount]]&lt;=0.1,"5-10%",Suoerstore_sales[[#This Row],[Discount]]&lt;=0.2,"10-20%",TRUE,"20%+")</f>
        <v>10-20%</v>
      </c>
      <c r="W4490">
        <f>YEAR(Suoerstore_sales[[#This Row],[Order Date]])</f>
        <v>2015</v>
      </c>
      <c r="X4490" t="str">
        <f>"Q"&amp;ROUNDUP(MONTH(Suoerstore_sales[[#This Row],[Order Date]])/3,0)</f>
        <v>Q3</v>
      </c>
      <c r="Y4490">
        <f>MONTH(Suoerstore_sales[[#This Row],[Order Date]])</f>
        <v>9</v>
      </c>
    </row>
    <row r="4491" spans="1:25" x14ac:dyDescent="0.2">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t="str" cm="1">
        <f t="array" ref="V4491">_xlfn.IFS(Suoerstore_sales[[#This Row],[Discount]]&lt;=0.05,"0-5%",Suoerstore_sales[[#This Row],[Discount]]&lt;=0.1,"5-10%",Suoerstore_sales[[#This Row],[Discount]]&lt;=0.2,"10-20%",TRUE,"20%+")</f>
        <v>20%+</v>
      </c>
      <c r="W4491">
        <f>YEAR(Suoerstore_sales[[#This Row],[Order Date]])</f>
        <v>2015</v>
      </c>
      <c r="X4491" t="str">
        <f>"Q"&amp;ROUNDUP(MONTH(Suoerstore_sales[[#This Row],[Order Date]])/3,0)</f>
        <v>Q3</v>
      </c>
      <c r="Y4491">
        <f>MONTH(Suoerstore_sales[[#This Row],[Order Date]])</f>
        <v>9</v>
      </c>
    </row>
    <row r="4492" spans="1:25" x14ac:dyDescent="0.2">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t="str" cm="1">
        <f t="array" ref="V4492">_xlfn.IFS(Suoerstore_sales[[#This Row],[Discount]]&lt;=0.05,"0-5%",Suoerstore_sales[[#This Row],[Discount]]&lt;=0.1,"5-10%",Suoerstore_sales[[#This Row],[Discount]]&lt;=0.2,"10-20%",TRUE,"20%+")</f>
        <v>10-20%</v>
      </c>
      <c r="W4492">
        <f>YEAR(Suoerstore_sales[[#This Row],[Order Date]])</f>
        <v>2017</v>
      </c>
      <c r="X4492" t="str">
        <f>"Q"&amp;ROUNDUP(MONTH(Suoerstore_sales[[#This Row],[Order Date]])/3,0)</f>
        <v>Q3</v>
      </c>
      <c r="Y4492">
        <f>MONTH(Suoerstore_sales[[#This Row],[Order Date]])</f>
        <v>8</v>
      </c>
    </row>
    <row r="4493" spans="1:25" x14ac:dyDescent="0.2">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t="str" cm="1">
        <f t="array" ref="V4493">_xlfn.IFS(Suoerstore_sales[[#This Row],[Discount]]&lt;=0.05,"0-5%",Suoerstore_sales[[#This Row],[Discount]]&lt;=0.1,"5-10%",Suoerstore_sales[[#This Row],[Discount]]&lt;=0.2,"10-20%",TRUE,"20%+")</f>
        <v>20%+</v>
      </c>
      <c r="W4493">
        <f>YEAR(Suoerstore_sales[[#This Row],[Order Date]])</f>
        <v>2014</v>
      </c>
      <c r="X4493" t="str">
        <f>"Q"&amp;ROUNDUP(MONTH(Suoerstore_sales[[#This Row],[Order Date]])/3,0)</f>
        <v>Q4</v>
      </c>
      <c r="Y4493">
        <f>MONTH(Suoerstore_sales[[#This Row],[Order Date]])</f>
        <v>12</v>
      </c>
    </row>
    <row r="4494" spans="1:25" x14ac:dyDescent="0.2">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t="str" cm="1">
        <f t="array" ref="V4494">_xlfn.IFS(Suoerstore_sales[[#This Row],[Discount]]&lt;=0.05,"0-5%",Suoerstore_sales[[#This Row],[Discount]]&lt;=0.1,"5-10%",Suoerstore_sales[[#This Row],[Discount]]&lt;=0.2,"10-20%",TRUE,"20%+")</f>
        <v>10-20%</v>
      </c>
      <c r="W4494">
        <f>YEAR(Suoerstore_sales[[#This Row],[Order Date]])</f>
        <v>2014</v>
      </c>
      <c r="X4494" t="str">
        <f>"Q"&amp;ROUNDUP(MONTH(Suoerstore_sales[[#This Row],[Order Date]])/3,0)</f>
        <v>Q4</v>
      </c>
      <c r="Y4494">
        <f>MONTH(Suoerstore_sales[[#This Row],[Order Date]])</f>
        <v>12</v>
      </c>
    </row>
    <row r="4495" spans="1:25" x14ac:dyDescent="0.2">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t="str" cm="1">
        <f t="array" ref="V4495">_xlfn.IFS(Suoerstore_sales[[#This Row],[Discount]]&lt;=0.05,"0-5%",Suoerstore_sales[[#This Row],[Discount]]&lt;=0.1,"5-10%",Suoerstore_sales[[#This Row],[Discount]]&lt;=0.2,"10-20%",TRUE,"20%+")</f>
        <v>10-20%</v>
      </c>
      <c r="W4495">
        <f>YEAR(Suoerstore_sales[[#This Row],[Order Date]])</f>
        <v>2014</v>
      </c>
      <c r="X4495" t="str">
        <f>"Q"&amp;ROUNDUP(MONTH(Suoerstore_sales[[#This Row],[Order Date]])/3,0)</f>
        <v>Q4</v>
      </c>
      <c r="Y4495">
        <f>MONTH(Suoerstore_sales[[#This Row],[Order Date]])</f>
        <v>12</v>
      </c>
    </row>
    <row r="4496" spans="1:25" x14ac:dyDescent="0.2">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t="str" cm="1">
        <f t="array" ref="V4496">_xlfn.IFS(Suoerstore_sales[[#This Row],[Discount]]&lt;=0.05,"0-5%",Suoerstore_sales[[#This Row],[Discount]]&lt;=0.1,"5-10%",Suoerstore_sales[[#This Row],[Discount]]&lt;=0.2,"10-20%",TRUE,"20%+")</f>
        <v>20%+</v>
      </c>
      <c r="W4496">
        <f>YEAR(Suoerstore_sales[[#This Row],[Order Date]])</f>
        <v>2014</v>
      </c>
      <c r="X4496" t="str">
        <f>"Q"&amp;ROUNDUP(MONTH(Suoerstore_sales[[#This Row],[Order Date]])/3,0)</f>
        <v>Q4</v>
      </c>
      <c r="Y4496">
        <f>MONTH(Suoerstore_sales[[#This Row],[Order Date]])</f>
        <v>12</v>
      </c>
    </row>
    <row r="4497" spans="1:25" x14ac:dyDescent="0.2">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t="str" cm="1">
        <f t="array" ref="V4497">_xlfn.IFS(Suoerstore_sales[[#This Row],[Discount]]&lt;=0.05,"0-5%",Suoerstore_sales[[#This Row],[Discount]]&lt;=0.1,"5-10%",Suoerstore_sales[[#This Row],[Discount]]&lt;=0.2,"10-20%",TRUE,"20%+")</f>
        <v>10-20%</v>
      </c>
      <c r="W4497">
        <f>YEAR(Suoerstore_sales[[#This Row],[Order Date]])</f>
        <v>2017</v>
      </c>
      <c r="X4497" t="str">
        <f>"Q"&amp;ROUNDUP(MONTH(Suoerstore_sales[[#This Row],[Order Date]])/3,0)</f>
        <v>Q2</v>
      </c>
      <c r="Y4497">
        <f>MONTH(Suoerstore_sales[[#This Row],[Order Date]])</f>
        <v>6</v>
      </c>
    </row>
    <row r="4498" spans="1:25" x14ac:dyDescent="0.2">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t="str" cm="1">
        <f t="array" ref="V4498">_xlfn.IFS(Suoerstore_sales[[#This Row],[Discount]]&lt;=0.05,"0-5%",Suoerstore_sales[[#This Row],[Discount]]&lt;=0.1,"5-10%",Suoerstore_sales[[#This Row],[Discount]]&lt;=0.2,"10-20%",TRUE,"20%+")</f>
        <v>0-5%</v>
      </c>
      <c r="W4498">
        <f>YEAR(Suoerstore_sales[[#This Row],[Order Date]])</f>
        <v>2017</v>
      </c>
      <c r="X4498" t="str">
        <f>"Q"&amp;ROUNDUP(MONTH(Suoerstore_sales[[#This Row],[Order Date]])/3,0)</f>
        <v>Q2</v>
      </c>
      <c r="Y4498">
        <f>MONTH(Suoerstore_sales[[#This Row],[Order Date]])</f>
        <v>6</v>
      </c>
    </row>
    <row r="4499" spans="1:25" x14ac:dyDescent="0.2">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t="str" cm="1">
        <f t="array" ref="V4499">_xlfn.IFS(Suoerstore_sales[[#This Row],[Discount]]&lt;=0.05,"0-5%",Suoerstore_sales[[#This Row],[Discount]]&lt;=0.1,"5-10%",Suoerstore_sales[[#This Row],[Discount]]&lt;=0.2,"10-20%",TRUE,"20%+")</f>
        <v>20%+</v>
      </c>
      <c r="W4499">
        <f>YEAR(Suoerstore_sales[[#This Row],[Order Date]])</f>
        <v>2017</v>
      </c>
      <c r="X4499" t="str">
        <f>"Q"&amp;ROUNDUP(MONTH(Suoerstore_sales[[#This Row],[Order Date]])/3,0)</f>
        <v>Q4</v>
      </c>
      <c r="Y4499">
        <f>MONTH(Suoerstore_sales[[#This Row],[Order Date]])</f>
        <v>12</v>
      </c>
    </row>
    <row r="4500" spans="1:25" x14ac:dyDescent="0.2">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t="str" cm="1">
        <f t="array" ref="V4500">_xlfn.IFS(Suoerstore_sales[[#This Row],[Discount]]&lt;=0.05,"0-5%",Suoerstore_sales[[#This Row],[Discount]]&lt;=0.1,"5-10%",Suoerstore_sales[[#This Row],[Discount]]&lt;=0.2,"10-20%",TRUE,"20%+")</f>
        <v>0-5%</v>
      </c>
      <c r="W4500">
        <f>YEAR(Suoerstore_sales[[#This Row],[Order Date]])</f>
        <v>2014</v>
      </c>
      <c r="X4500" t="str">
        <f>"Q"&amp;ROUNDUP(MONTH(Suoerstore_sales[[#This Row],[Order Date]])/3,0)</f>
        <v>Q4</v>
      </c>
      <c r="Y4500">
        <f>MONTH(Suoerstore_sales[[#This Row],[Order Date]])</f>
        <v>11</v>
      </c>
    </row>
    <row r="4501" spans="1:25" x14ac:dyDescent="0.2">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t="str" cm="1">
        <f t="array" ref="V4501">_xlfn.IFS(Suoerstore_sales[[#This Row],[Discount]]&lt;=0.05,"0-5%",Suoerstore_sales[[#This Row],[Discount]]&lt;=0.1,"5-10%",Suoerstore_sales[[#This Row],[Discount]]&lt;=0.2,"10-20%",TRUE,"20%+")</f>
        <v>0-5%</v>
      </c>
      <c r="W4501">
        <f>YEAR(Suoerstore_sales[[#This Row],[Order Date]])</f>
        <v>2016</v>
      </c>
      <c r="X4501" t="str">
        <f>"Q"&amp;ROUNDUP(MONTH(Suoerstore_sales[[#This Row],[Order Date]])/3,0)</f>
        <v>Q2</v>
      </c>
      <c r="Y4501">
        <f>MONTH(Suoerstore_sales[[#This Row],[Order Date]])</f>
        <v>4</v>
      </c>
    </row>
    <row r="4502" spans="1:25" x14ac:dyDescent="0.2">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t="str" cm="1">
        <f t="array" ref="V4502">_xlfn.IFS(Suoerstore_sales[[#This Row],[Discount]]&lt;=0.05,"0-5%",Suoerstore_sales[[#This Row],[Discount]]&lt;=0.1,"5-10%",Suoerstore_sales[[#This Row],[Discount]]&lt;=0.2,"10-20%",TRUE,"20%+")</f>
        <v>10-20%</v>
      </c>
      <c r="W4502">
        <f>YEAR(Suoerstore_sales[[#This Row],[Order Date]])</f>
        <v>2016</v>
      </c>
      <c r="X4502" t="str">
        <f>"Q"&amp;ROUNDUP(MONTH(Suoerstore_sales[[#This Row],[Order Date]])/3,0)</f>
        <v>Q2</v>
      </c>
      <c r="Y4502">
        <f>MONTH(Suoerstore_sales[[#This Row],[Order Date]])</f>
        <v>4</v>
      </c>
    </row>
    <row r="4503" spans="1:25" x14ac:dyDescent="0.2">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t="str" cm="1">
        <f t="array" ref="V4503">_xlfn.IFS(Suoerstore_sales[[#This Row],[Discount]]&lt;=0.05,"0-5%",Suoerstore_sales[[#This Row],[Discount]]&lt;=0.1,"5-10%",Suoerstore_sales[[#This Row],[Discount]]&lt;=0.2,"10-20%",TRUE,"20%+")</f>
        <v>10-20%</v>
      </c>
      <c r="W4503">
        <f>YEAR(Suoerstore_sales[[#This Row],[Order Date]])</f>
        <v>2014</v>
      </c>
      <c r="X4503" t="str">
        <f>"Q"&amp;ROUNDUP(MONTH(Suoerstore_sales[[#This Row],[Order Date]])/3,0)</f>
        <v>Q2</v>
      </c>
      <c r="Y4503">
        <f>MONTH(Suoerstore_sales[[#This Row],[Order Date]])</f>
        <v>6</v>
      </c>
    </row>
    <row r="4504" spans="1:25" x14ac:dyDescent="0.2">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t="str" cm="1">
        <f t="array" ref="V4504">_xlfn.IFS(Suoerstore_sales[[#This Row],[Discount]]&lt;=0.05,"0-5%",Suoerstore_sales[[#This Row],[Discount]]&lt;=0.1,"5-10%",Suoerstore_sales[[#This Row],[Discount]]&lt;=0.2,"10-20%",TRUE,"20%+")</f>
        <v>10-20%</v>
      </c>
      <c r="W4504">
        <f>YEAR(Suoerstore_sales[[#This Row],[Order Date]])</f>
        <v>2014</v>
      </c>
      <c r="X4504" t="str">
        <f>"Q"&amp;ROUNDUP(MONTH(Suoerstore_sales[[#This Row],[Order Date]])/3,0)</f>
        <v>Q2</v>
      </c>
      <c r="Y4504">
        <f>MONTH(Suoerstore_sales[[#This Row],[Order Date]])</f>
        <v>6</v>
      </c>
    </row>
    <row r="4505" spans="1:25" x14ac:dyDescent="0.2">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t="str" cm="1">
        <f t="array" ref="V4505">_xlfn.IFS(Suoerstore_sales[[#This Row],[Discount]]&lt;=0.05,"0-5%",Suoerstore_sales[[#This Row],[Discount]]&lt;=0.1,"5-10%",Suoerstore_sales[[#This Row],[Discount]]&lt;=0.2,"10-20%",TRUE,"20%+")</f>
        <v>10-20%</v>
      </c>
      <c r="W4505">
        <f>YEAR(Suoerstore_sales[[#This Row],[Order Date]])</f>
        <v>2014</v>
      </c>
      <c r="X4505" t="str">
        <f>"Q"&amp;ROUNDUP(MONTH(Suoerstore_sales[[#This Row],[Order Date]])/3,0)</f>
        <v>Q4</v>
      </c>
      <c r="Y4505">
        <f>MONTH(Suoerstore_sales[[#This Row],[Order Date]])</f>
        <v>12</v>
      </c>
    </row>
    <row r="4506" spans="1:25" x14ac:dyDescent="0.2">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t="str" cm="1">
        <f t="array" ref="V4506">_xlfn.IFS(Suoerstore_sales[[#This Row],[Discount]]&lt;=0.05,"0-5%",Suoerstore_sales[[#This Row],[Discount]]&lt;=0.1,"5-10%",Suoerstore_sales[[#This Row],[Discount]]&lt;=0.2,"10-20%",TRUE,"20%+")</f>
        <v>0-5%</v>
      </c>
      <c r="W4506">
        <f>YEAR(Suoerstore_sales[[#This Row],[Order Date]])</f>
        <v>2014</v>
      </c>
      <c r="X4506" t="str">
        <f>"Q"&amp;ROUNDUP(MONTH(Suoerstore_sales[[#This Row],[Order Date]])/3,0)</f>
        <v>Q4</v>
      </c>
      <c r="Y4506">
        <f>MONTH(Suoerstore_sales[[#This Row],[Order Date]])</f>
        <v>12</v>
      </c>
    </row>
    <row r="4507" spans="1:25" x14ac:dyDescent="0.2">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t="str" cm="1">
        <f t="array" ref="V4507">_xlfn.IFS(Suoerstore_sales[[#This Row],[Discount]]&lt;=0.05,"0-5%",Suoerstore_sales[[#This Row],[Discount]]&lt;=0.1,"5-10%",Suoerstore_sales[[#This Row],[Discount]]&lt;=0.2,"10-20%",TRUE,"20%+")</f>
        <v>0-5%</v>
      </c>
      <c r="W4507">
        <f>YEAR(Suoerstore_sales[[#This Row],[Order Date]])</f>
        <v>2014</v>
      </c>
      <c r="X4507" t="str">
        <f>"Q"&amp;ROUNDUP(MONTH(Suoerstore_sales[[#This Row],[Order Date]])/3,0)</f>
        <v>Q4</v>
      </c>
      <c r="Y4507">
        <f>MONTH(Suoerstore_sales[[#This Row],[Order Date]])</f>
        <v>12</v>
      </c>
    </row>
    <row r="4508" spans="1:25" x14ac:dyDescent="0.2">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t="str" cm="1">
        <f t="array" ref="V4508">_xlfn.IFS(Suoerstore_sales[[#This Row],[Discount]]&lt;=0.05,"0-5%",Suoerstore_sales[[#This Row],[Discount]]&lt;=0.1,"5-10%",Suoerstore_sales[[#This Row],[Discount]]&lt;=0.2,"10-20%",TRUE,"20%+")</f>
        <v>10-20%</v>
      </c>
      <c r="W4508">
        <f>YEAR(Suoerstore_sales[[#This Row],[Order Date]])</f>
        <v>2014</v>
      </c>
      <c r="X4508" t="str">
        <f>"Q"&amp;ROUNDUP(MONTH(Suoerstore_sales[[#This Row],[Order Date]])/3,0)</f>
        <v>Q4</v>
      </c>
      <c r="Y4508">
        <f>MONTH(Suoerstore_sales[[#This Row],[Order Date]])</f>
        <v>12</v>
      </c>
    </row>
    <row r="4509" spans="1:25" x14ac:dyDescent="0.2">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t="str" cm="1">
        <f t="array" ref="V4509">_xlfn.IFS(Suoerstore_sales[[#This Row],[Discount]]&lt;=0.05,"0-5%",Suoerstore_sales[[#This Row],[Discount]]&lt;=0.1,"5-10%",Suoerstore_sales[[#This Row],[Discount]]&lt;=0.2,"10-20%",TRUE,"20%+")</f>
        <v>0-5%</v>
      </c>
      <c r="W4509">
        <f>YEAR(Suoerstore_sales[[#This Row],[Order Date]])</f>
        <v>2014</v>
      </c>
      <c r="X4509" t="str">
        <f>"Q"&amp;ROUNDUP(MONTH(Suoerstore_sales[[#This Row],[Order Date]])/3,0)</f>
        <v>Q4</v>
      </c>
      <c r="Y4509">
        <f>MONTH(Suoerstore_sales[[#This Row],[Order Date]])</f>
        <v>12</v>
      </c>
    </row>
    <row r="4510" spans="1:25" x14ac:dyDescent="0.2">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t="str" cm="1">
        <f t="array" ref="V4510">_xlfn.IFS(Suoerstore_sales[[#This Row],[Discount]]&lt;=0.05,"0-5%",Suoerstore_sales[[#This Row],[Discount]]&lt;=0.1,"5-10%",Suoerstore_sales[[#This Row],[Discount]]&lt;=0.2,"10-20%",TRUE,"20%+")</f>
        <v>0-5%</v>
      </c>
      <c r="W4510">
        <f>YEAR(Suoerstore_sales[[#This Row],[Order Date]])</f>
        <v>2014</v>
      </c>
      <c r="X4510" t="str">
        <f>"Q"&amp;ROUNDUP(MONTH(Suoerstore_sales[[#This Row],[Order Date]])/3,0)</f>
        <v>Q4</v>
      </c>
      <c r="Y4510">
        <f>MONTH(Suoerstore_sales[[#This Row],[Order Date]])</f>
        <v>12</v>
      </c>
    </row>
    <row r="4511" spans="1:25" x14ac:dyDescent="0.2">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t="str" cm="1">
        <f t="array" ref="V4511">_xlfn.IFS(Suoerstore_sales[[#This Row],[Discount]]&lt;=0.05,"0-5%",Suoerstore_sales[[#This Row],[Discount]]&lt;=0.1,"5-10%",Suoerstore_sales[[#This Row],[Discount]]&lt;=0.2,"10-20%",TRUE,"20%+")</f>
        <v>10-20%</v>
      </c>
      <c r="W4511">
        <f>YEAR(Suoerstore_sales[[#This Row],[Order Date]])</f>
        <v>2017</v>
      </c>
      <c r="X4511" t="str">
        <f>"Q"&amp;ROUNDUP(MONTH(Suoerstore_sales[[#This Row],[Order Date]])/3,0)</f>
        <v>Q2</v>
      </c>
      <c r="Y4511">
        <f>MONTH(Suoerstore_sales[[#This Row],[Order Date]])</f>
        <v>5</v>
      </c>
    </row>
    <row r="4512" spans="1:25" x14ac:dyDescent="0.2">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t="str" cm="1">
        <f t="array" ref="V4512">_xlfn.IFS(Suoerstore_sales[[#This Row],[Discount]]&lt;=0.05,"0-5%",Suoerstore_sales[[#This Row],[Discount]]&lt;=0.1,"5-10%",Suoerstore_sales[[#This Row],[Discount]]&lt;=0.2,"10-20%",TRUE,"20%+")</f>
        <v>0-5%</v>
      </c>
      <c r="W4512">
        <f>YEAR(Suoerstore_sales[[#This Row],[Order Date]])</f>
        <v>2016</v>
      </c>
      <c r="X4512" t="str">
        <f>"Q"&amp;ROUNDUP(MONTH(Suoerstore_sales[[#This Row],[Order Date]])/3,0)</f>
        <v>Q4</v>
      </c>
      <c r="Y4512">
        <f>MONTH(Suoerstore_sales[[#This Row],[Order Date]])</f>
        <v>11</v>
      </c>
    </row>
    <row r="4513" spans="1:25" x14ac:dyDescent="0.2">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t="str" cm="1">
        <f t="array" ref="V4513">_xlfn.IFS(Suoerstore_sales[[#This Row],[Discount]]&lt;=0.05,"0-5%",Suoerstore_sales[[#This Row],[Discount]]&lt;=0.1,"5-10%",Suoerstore_sales[[#This Row],[Discount]]&lt;=0.2,"10-20%",TRUE,"20%+")</f>
        <v>0-5%</v>
      </c>
      <c r="W4513">
        <f>YEAR(Suoerstore_sales[[#This Row],[Order Date]])</f>
        <v>2016</v>
      </c>
      <c r="X4513" t="str">
        <f>"Q"&amp;ROUNDUP(MONTH(Suoerstore_sales[[#This Row],[Order Date]])/3,0)</f>
        <v>Q4</v>
      </c>
      <c r="Y4513">
        <f>MONTH(Suoerstore_sales[[#This Row],[Order Date]])</f>
        <v>11</v>
      </c>
    </row>
    <row r="4514" spans="1:25" x14ac:dyDescent="0.2">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t="str" cm="1">
        <f t="array" ref="V4514">_xlfn.IFS(Suoerstore_sales[[#This Row],[Discount]]&lt;=0.05,"0-5%",Suoerstore_sales[[#This Row],[Discount]]&lt;=0.1,"5-10%",Suoerstore_sales[[#This Row],[Discount]]&lt;=0.2,"10-20%",TRUE,"20%+")</f>
        <v>20%+</v>
      </c>
      <c r="W4514">
        <f>YEAR(Suoerstore_sales[[#This Row],[Order Date]])</f>
        <v>2016</v>
      </c>
      <c r="X4514" t="str">
        <f>"Q"&amp;ROUNDUP(MONTH(Suoerstore_sales[[#This Row],[Order Date]])/3,0)</f>
        <v>Q4</v>
      </c>
      <c r="Y4514">
        <f>MONTH(Suoerstore_sales[[#This Row],[Order Date]])</f>
        <v>10</v>
      </c>
    </row>
    <row r="4515" spans="1:25" x14ac:dyDescent="0.2">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t="str" cm="1">
        <f t="array" ref="V4515">_xlfn.IFS(Suoerstore_sales[[#This Row],[Discount]]&lt;=0.05,"0-5%",Suoerstore_sales[[#This Row],[Discount]]&lt;=0.1,"5-10%",Suoerstore_sales[[#This Row],[Discount]]&lt;=0.2,"10-20%",TRUE,"20%+")</f>
        <v>10-20%</v>
      </c>
      <c r="W4515">
        <f>YEAR(Suoerstore_sales[[#This Row],[Order Date]])</f>
        <v>2016</v>
      </c>
      <c r="X4515" t="str">
        <f>"Q"&amp;ROUNDUP(MONTH(Suoerstore_sales[[#This Row],[Order Date]])/3,0)</f>
        <v>Q3</v>
      </c>
      <c r="Y4515">
        <f>MONTH(Suoerstore_sales[[#This Row],[Order Date]])</f>
        <v>9</v>
      </c>
    </row>
    <row r="4516" spans="1:25" x14ac:dyDescent="0.2">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t="str" cm="1">
        <f t="array" ref="V4516">_xlfn.IFS(Suoerstore_sales[[#This Row],[Discount]]&lt;=0.05,"0-5%",Suoerstore_sales[[#This Row],[Discount]]&lt;=0.1,"5-10%",Suoerstore_sales[[#This Row],[Discount]]&lt;=0.2,"10-20%",TRUE,"20%+")</f>
        <v>0-5%</v>
      </c>
      <c r="W4516">
        <f>YEAR(Suoerstore_sales[[#This Row],[Order Date]])</f>
        <v>2016</v>
      </c>
      <c r="X4516" t="str">
        <f>"Q"&amp;ROUNDUP(MONTH(Suoerstore_sales[[#This Row],[Order Date]])/3,0)</f>
        <v>Q4</v>
      </c>
      <c r="Y4516">
        <f>MONTH(Suoerstore_sales[[#This Row],[Order Date]])</f>
        <v>10</v>
      </c>
    </row>
    <row r="4517" spans="1:25" x14ac:dyDescent="0.2">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t="str" cm="1">
        <f t="array" ref="V4517">_xlfn.IFS(Suoerstore_sales[[#This Row],[Discount]]&lt;=0.05,"0-5%",Suoerstore_sales[[#This Row],[Discount]]&lt;=0.1,"5-10%",Suoerstore_sales[[#This Row],[Discount]]&lt;=0.2,"10-20%",TRUE,"20%+")</f>
        <v>0-5%</v>
      </c>
      <c r="W4517">
        <f>YEAR(Suoerstore_sales[[#This Row],[Order Date]])</f>
        <v>2017</v>
      </c>
      <c r="X4517" t="str">
        <f>"Q"&amp;ROUNDUP(MONTH(Suoerstore_sales[[#This Row],[Order Date]])/3,0)</f>
        <v>Q4</v>
      </c>
      <c r="Y4517">
        <f>MONTH(Suoerstore_sales[[#This Row],[Order Date]])</f>
        <v>10</v>
      </c>
    </row>
    <row r="4518" spans="1:25" x14ac:dyDescent="0.2">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t="str" cm="1">
        <f t="array" ref="V4518">_xlfn.IFS(Suoerstore_sales[[#This Row],[Discount]]&lt;=0.05,"0-5%",Suoerstore_sales[[#This Row],[Discount]]&lt;=0.1,"5-10%",Suoerstore_sales[[#This Row],[Discount]]&lt;=0.2,"10-20%",TRUE,"20%+")</f>
        <v>0-5%</v>
      </c>
      <c r="W4518">
        <f>YEAR(Suoerstore_sales[[#This Row],[Order Date]])</f>
        <v>2016</v>
      </c>
      <c r="X4518" t="str">
        <f>"Q"&amp;ROUNDUP(MONTH(Suoerstore_sales[[#This Row],[Order Date]])/3,0)</f>
        <v>Q3</v>
      </c>
      <c r="Y4518">
        <f>MONTH(Suoerstore_sales[[#This Row],[Order Date]])</f>
        <v>9</v>
      </c>
    </row>
    <row r="4519" spans="1:25" x14ac:dyDescent="0.2">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t="str" cm="1">
        <f t="array" ref="V4519">_xlfn.IFS(Suoerstore_sales[[#This Row],[Discount]]&lt;=0.05,"0-5%",Suoerstore_sales[[#This Row],[Discount]]&lt;=0.1,"5-10%",Suoerstore_sales[[#This Row],[Discount]]&lt;=0.2,"10-20%",TRUE,"20%+")</f>
        <v>10-20%</v>
      </c>
      <c r="W4519">
        <f>YEAR(Suoerstore_sales[[#This Row],[Order Date]])</f>
        <v>2016</v>
      </c>
      <c r="X4519" t="str">
        <f>"Q"&amp;ROUNDUP(MONTH(Suoerstore_sales[[#This Row],[Order Date]])/3,0)</f>
        <v>Q3</v>
      </c>
      <c r="Y4519">
        <f>MONTH(Suoerstore_sales[[#This Row],[Order Date]])</f>
        <v>9</v>
      </c>
    </row>
    <row r="4520" spans="1:25" x14ac:dyDescent="0.2">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t="str" cm="1">
        <f t="array" ref="V4520">_xlfn.IFS(Suoerstore_sales[[#This Row],[Discount]]&lt;=0.05,"0-5%",Suoerstore_sales[[#This Row],[Discount]]&lt;=0.1,"5-10%",Suoerstore_sales[[#This Row],[Discount]]&lt;=0.2,"10-20%",TRUE,"20%+")</f>
        <v>0-5%</v>
      </c>
      <c r="W4520">
        <f>YEAR(Suoerstore_sales[[#This Row],[Order Date]])</f>
        <v>2016</v>
      </c>
      <c r="X4520" t="str">
        <f>"Q"&amp;ROUNDUP(MONTH(Suoerstore_sales[[#This Row],[Order Date]])/3,0)</f>
        <v>Q3</v>
      </c>
      <c r="Y4520">
        <f>MONTH(Suoerstore_sales[[#This Row],[Order Date]])</f>
        <v>9</v>
      </c>
    </row>
    <row r="4521" spans="1:25" x14ac:dyDescent="0.2">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t="str" cm="1">
        <f t="array" ref="V4521">_xlfn.IFS(Suoerstore_sales[[#This Row],[Discount]]&lt;=0.05,"0-5%",Suoerstore_sales[[#This Row],[Discount]]&lt;=0.1,"5-10%",Suoerstore_sales[[#This Row],[Discount]]&lt;=0.2,"10-20%",TRUE,"20%+")</f>
        <v>10-20%</v>
      </c>
      <c r="W4521">
        <f>YEAR(Suoerstore_sales[[#This Row],[Order Date]])</f>
        <v>2017</v>
      </c>
      <c r="X4521" t="str">
        <f>"Q"&amp;ROUNDUP(MONTH(Suoerstore_sales[[#This Row],[Order Date]])/3,0)</f>
        <v>Q2</v>
      </c>
      <c r="Y4521">
        <f>MONTH(Suoerstore_sales[[#This Row],[Order Date]])</f>
        <v>6</v>
      </c>
    </row>
    <row r="4522" spans="1:25" x14ac:dyDescent="0.2">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t="str" cm="1">
        <f t="array" ref="V4522">_xlfn.IFS(Suoerstore_sales[[#This Row],[Discount]]&lt;=0.05,"0-5%",Suoerstore_sales[[#This Row],[Discount]]&lt;=0.1,"5-10%",Suoerstore_sales[[#This Row],[Discount]]&lt;=0.2,"10-20%",TRUE,"20%+")</f>
        <v>0-5%</v>
      </c>
      <c r="W4522">
        <f>YEAR(Suoerstore_sales[[#This Row],[Order Date]])</f>
        <v>2014</v>
      </c>
      <c r="X4522" t="str">
        <f>"Q"&amp;ROUNDUP(MONTH(Suoerstore_sales[[#This Row],[Order Date]])/3,0)</f>
        <v>Q1</v>
      </c>
      <c r="Y4522">
        <f>MONTH(Suoerstore_sales[[#This Row],[Order Date]])</f>
        <v>2</v>
      </c>
    </row>
    <row r="4523" spans="1:25" x14ac:dyDescent="0.2">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t="str" cm="1">
        <f t="array" ref="V4523">_xlfn.IFS(Suoerstore_sales[[#This Row],[Discount]]&lt;=0.05,"0-5%",Suoerstore_sales[[#This Row],[Discount]]&lt;=0.1,"5-10%",Suoerstore_sales[[#This Row],[Discount]]&lt;=0.2,"10-20%",TRUE,"20%+")</f>
        <v>0-5%</v>
      </c>
      <c r="W4523">
        <f>YEAR(Suoerstore_sales[[#This Row],[Order Date]])</f>
        <v>2014</v>
      </c>
      <c r="X4523" t="str">
        <f>"Q"&amp;ROUNDUP(MONTH(Suoerstore_sales[[#This Row],[Order Date]])/3,0)</f>
        <v>Q1</v>
      </c>
      <c r="Y4523">
        <f>MONTH(Suoerstore_sales[[#This Row],[Order Date]])</f>
        <v>2</v>
      </c>
    </row>
    <row r="4524" spans="1:25" x14ac:dyDescent="0.2">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t="str" cm="1">
        <f t="array" ref="V4524">_xlfn.IFS(Suoerstore_sales[[#This Row],[Discount]]&lt;=0.05,"0-5%",Suoerstore_sales[[#This Row],[Discount]]&lt;=0.1,"5-10%",Suoerstore_sales[[#This Row],[Discount]]&lt;=0.2,"10-20%",TRUE,"20%+")</f>
        <v>10-20%</v>
      </c>
      <c r="W4524">
        <f>YEAR(Suoerstore_sales[[#This Row],[Order Date]])</f>
        <v>2017</v>
      </c>
      <c r="X4524" t="str">
        <f>"Q"&amp;ROUNDUP(MONTH(Suoerstore_sales[[#This Row],[Order Date]])/3,0)</f>
        <v>Q1</v>
      </c>
      <c r="Y4524">
        <f>MONTH(Suoerstore_sales[[#This Row],[Order Date]])</f>
        <v>2</v>
      </c>
    </row>
    <row r="4525" spans="1:25" x14ac:dyDescent="0.2">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t="str" cm="1">
        <f t="array" ref="V4525">_xlfn.IFS(Suoerstore_sales[[#This Row],[Discount]]&lt;=0.05,"0-5%",Suoerstore_sales[[#This Row],[Discount]]&lt;=0.1,"5-10%",Suoerstore_sales[[#This Row],[Discount]]&lt;=0.2,"10-20%",TRUE,"20%+")</f>
        <v>0-5%</v>
      </c>
      <c r="W4525">
        <f>YEAR(Suoerstore_sales[[#This Row],[Order Date]])</f>
        <v>2014</v>
      </c>
      <c r="X4525" t="str">
        <f>"Q"&amp;ROUNDUP(MONTH(Suoerstore_sales[[#This Row],[Order Date]])/3,0)</f>
        <v>Q4</v>
      </c>
      <c r="Y4525">
        <f>MONTH(Suoerstore_sales[[#This Row],[Order Date]])</f>
        <v>11</v>
      </c>
    </row>
    <row r="4526" spans="1:25" x14ac:dyDescent="0.2">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t="str" cm="1">
        <f t="array" ref="V4526">_xlfn.IFS(Suoerstore_sales[[#This Row],[Discount]]&lt;=0.05,"0-5%",Suoerstore_sales[[#This Row],[Discount]]&lt;=0.1,"5-10%",Suoerstore_sales[[#This Row],[Discount]]&lt;=0.2,"10-20%",TRUE,"20%+")</f>
        <v>0-5%</v>
      </c>
      <c r="W4526">
        <f>YEAR(Suoerstore_sales[[#This Row],[Order Date]])</f>
        <v>2014</v>
      </c>
      <c r="X4526" t="str">
        <f>"Q"&amp;ROUNDUP(MONTH(Suoerstore_sales[[#This Row],[Order Date]])/3,0)</f>
        <v>Q4</v>
      </c>
      <c r="Y4526">
        <f>MONTH(Suoerstore_sales[[#This Row],[Order Date]])</f>
        <v>11</v>
      </c>
    </row>
    <row r="4527" spans="1:25" x14ac:dyDescent="0.2">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t="str" cm="1">
        <f t="array" ref="V4527">_xlfn.IFS(Suoerstore_sales[[#This Row],[Discount]]&lt;=0.05,"0-5%",Suoerstore_sales[[#This Row],[Discount]]&lt;=0.1,"5-10%",Suoerstore_sales[[#This Row],[Discount]]&lt;=0.2,"10-20%",TRUE,"20%+")</f>
        <v>0-5%</v>
      </c>
      <c r="W4527">
        <f>YEAR(Suoerstore_sales[[#This Row],[Order Date]])</f>
        <v>2017</v>
      </c>
      <c r="X4527" t="str">
        <f>"Q"&amp;ROUNDUP(MONTH(Suoerstore_sales[[#This Row],[Order Date]])/3,0)</f>
        <v>Q3</v>
      </c>
      <c r="Y4527">
        <f>MONTH(Suoerstore_sales[[#This Row],[Order Date]])</f>
        <v>7</v>
      </c>
    </row>
    <row r="4528" spans="1:25" x14ac:dyDescent="0.2">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t="str" cm="1">
        <f t="array" ref="V4528">_xlfn.IFS(Suoerstore_sales[[#This Row],[Discount]]&lt;=0.05,"0-5%",Suoerstore_sales[[#This Row],[Discount]]&lt;=0.1,"5-10%",Suoerstore_sales[[#This Row],[Discount]]&lt;=0.2,"10-20%",TRUE,"20%+")</f>
        <v>0-5%</v>
      </c>
      <c r="W4528">
        <f>YEAR(Suoerstore_sales[[#This Row],[Order Date]])</f>
        <v>2017</v>
      </c>
      <c r="X4528" t="str">
        <f>"Q"&amp;ROUNDUP(MONTH(Suoerstore_sales[[#This Row],[Order Date]])/3,0)</f>
        <v>Q3</v>
      </c>
      <c r="Y4528">
        <f>MONTH(Suoerstore_sales[[#This Row],[Order Date]])</f>
        <v>7</v>
      </c>
    </row>
    <row r="4529" spans="1:25" x14ac:dyDescent="0.2">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t="str" cm="1">
        <f t="array" ref="V4529">_xlfn.IFS(Suoerstore_sales[[#This Row],[Discount]]&lt;=0.05,"0-5%",Suoerstore_sales[[#This Row],[Discount]]&lt;=0.1,"5-10%",Suoerstore_sales[[#This Row],[Discount]]&lt;=0.2,"10-20%",TRUE,"20%+")</f>
        <v>0-5%</v>
      </c>
      <c r="W4529">
        <f>YEAR(Suoerstore_sales[[#This Row],[Order Date]])</f>
        <v>2017</v>
      </c>
      <c r="X4529" t="str">
        <f>"Q"&amp;ROUNDUP(MONTH(Suoerstore_sales[[#This Row],[Order Date]])/3,0)</f>
        <v>Q3</v>
      </c>
      <c r="Y4529">
        <f>MONTH(Suoerstore_sales[[#This Row],[Order Date]])</f>
        <v>7</v>
      </c>
    </row>
    <row r="4530" spans="1:25" x14ac:dyDescent="0.2">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t="str" cm="1">
        <f t="array" ref="V4530">_xlfn.IFS(Suoerstore_sales[[#This Row],[Discount]]&lt;=0.05,"0-5%",Suoerstore_sales[[#This Row],[Discount]]&lt;=0.1,"5-10%",Suoerstore_sales[[#This Row],[Discount]]&lt;=0.2,"10-20%",TRUE,"20%+")</f>
        <v>10-20%</v>
      </c>
      <c r="W4530">
        <f>YEAR(Suoerstore_sales[[#This Row],[Order Date]])</f>
        <v>2017</v>
      </c>
      <c r="X4530" t="str">
        <f>"Q"&amp;ROUNDUP(MONTH(Suoerstore_sales[[#This Row],[Order Date]])/3,0)</f>
        <v>Q3</v>
      </c>
      <c r="Y4530">
        <f>MONTH(Suoerstore_sales[[#This Row],[Order Date]])</f>
        <v>9</v>
      </c>
    </row>
    <row r="4531" spans="1:25" x14ac:dyDescent="0.2">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t="str" cm="1">
        <f t="array" ref="V4531">_xlfn.IFS(Suoerstore_sales[[#This Row],[Discount]]&lt;=0.05,"0-5%",Suoerstore_sales[[#This Row],[Discount]]&lt;=0.1,"5-10%",Suoerstore_sales[[#This Row],[Discount]]&lt;=0.2,"10-20%",TRUE,"20%+")</f>
        <v>20%+</v>
      </c>
      <c r="W4531">
        <f>YEAR(Suoerstore_sales[[#This Row],[Order Date]])</f>
        <v>2016</v>
      </c>
      <c r="X4531" t="str">
        <f>"Q"&amp;ROUNDUP(MONTH(Suoerstore_sales[[#This Row],[Order Date]])/3,0)</f>
        <v>Q4</v>
      </c>
      <c r="Y4531">
        <f>MONTH(Suoerstore_sales[[#This Row],[Order Date]])</f>
        <v>11</v>
      </c>
    </row>
    <row r="4532" spans="1:25" x14ac:dyDescent="0.2">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t="str" cm="1">
        <f t="array" ref="V4532">_xlfn.IFS(Suoerstore_sales[[#This Row],[Discount]]&lt;=0.05,"0-5%",Suoerstore_sales[[#This Row],[Discount]]&lt;=0.1,"5-10%",Suoerstore_sales[[#This Row],[Discount]]&lt;=0.2,"10-20%",TRUE,"20%+")</f>
        <v>5-10%</v>
      </c>
      <c r="W4532">
        <f>YEAR(Suoerstore_sales[[#This Row],[Order Date]])</f>
        <v>2016</v>
      </c>
      <c r="X4532" t="str">
        <f>"Q"&amp;ROUNDUP(MONTH(Suoerstore_sales[[#This Row],[Order Date]])/3,0)</f>
        <v>Q4</v>
      </c>
      <c r="Y4532">
        <f>MONTH(Suoerstore_sales[[#This Row],[Order Date]])</f>
        <v>11</v>
      </c>
    </row>
    <row r="4533" spans="1:25" x14ac:dyDescent="0.2">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t="str" cm="1">
        <f t="array" ref="V4533">_xlfn.IFS(Suoerstore_sales[[#This Row],[Discount]]&lt;=0.05,"0-5%",Suoerstore_sales[[#This Row],[Discount]]&lt;=0.1,"5-10%",Suoerstore_sales[[#This Row],[Discount]]&lt;=0.2,"10-20%",TRUE,"20%+")</f>
        <v>0-5%</v>
      </c>
      <c r="W4533">
        <f>YEAR(Suoerstore_sales[[#This Row],[Order Date]])</f>
        <v>2016</v>
      </c>
      <c r="X4533" t="str">
        <f>"Q"&amp;ROUNDUP(MONTH(Suoerstore_sales[[#This Row],[Order Date]])/3,0)</f>
        <v>Q4</v>
      </c>
      <c r="Y4533">
        <f>MONTH(Suoerstore_sales[[#This Row],[Order Date]])</f>
        <v>11</v>
      </c>
    </row>
    <row r="4534" spans="1:25" x14ac:dyDescent="0.2">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t="str" cm="1">
        <f t="array" ref="V4534">_xlfn.IFS(Suoerstore_sales[[#This Row],[Discount]]&lt;=0.05,"0-5%",Suoerstore_sales[[#This Row],[Discount]]&lt;=0.1,"5-10%",Suoerstore_sales[[#This Row],[Discount]]&lt;=0.2,"10-20%",TRUE,"20%+")</f>
        <v>10-20%</v>
      </c>
      <c r="W4534">
        <f>YEAR(Suoerstore_sales[[#This Row],[Order Date]])</f>
        <v>2014</v>
      </c>
      <c r="X4534" t="str">
        <f>"Q"&amp;ROUNDUP(MONTH(Suoerstore_sales[[#This Row],[Order Date]])/3,0)</f>
        <v>Q4</v>
      </c>
      <c r="Y4534">
        <f>MONTH(Suoerstore_sales[[#This Row],[Order Date]])</f>
        <v>10</v>
      </c>
    </row>
    <row r="4535" spans="1:25" x14ac:dyDescent="0.2">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t="str" cm="1">
        <f t="array" ref="V4535">_xlfn.IFS(Suoerstore_sales[[#This Row],[Discount]]&lt;=0.05,"0-5%",Suoerstore_sales[[#This Row],[Discount]]&lt;=0.1,"5-10%",Suoerstore_sales[[#This Row],[Discount]]&lt;=0.2,"10-20%",TRUE,"20%+")</f>
        <v>0-5%</v>
      </c>
      <c r="W4535">
        <f>YEAR(Suoerstore_sales[[#This Row],[Order Date]])</f>
        <v>2014</v>
      </c>
      <c r="X4535" t="str">
        <f>"Q"&amp;ROUNDUP(MONTH(Suoerstore_sales[[#This Row],[Order Date]])/3,0)</f>
        <v>Q4</v>
      </c>
      <c r="Y4535">
        <f>MONTH(Suoerstore_sales[[#This Row],[Order Date]])</f>
        <v>10</v>
      </c>
    </row>
    <row r="4536" spans="1:25" x14ac:dyDescent="0.2">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t="str" cm="1">
        <f t="array" ref="V4536">_xlfn.IFS(Suoerstore_sales[[#This Row],[Discount]]&lt;=0.05,"0-5%",Suoerstore_sales[[#This Row],[Discount]]&lt;=0.1,"5-10%",Suoerstore_sales[[#This Row],[Discount]]&lt;=0.2,"10-20%",TRUE,"20%+")</f>
        <v>0-5%</v>
      </c>
      <c r="W4536">
        <f>YEAR(Suoerstore_sales[[#This Row],[Order Date]])</f>
        <v>2015</v>
      </c>
      <c r="X4536" t="str">
        <f>"Q"&amp;ROUNDUP(MONTH(Suoerstore_sales[[#This Row],[Order Date]])/3,0)</f>
        <v>Q1</v>
      </c>
      <c r="Y4536">
        <f>MONTH(Suoerstore_sales[[#This Row],[Order Date]])</f>
        <v>3</v>
      </c>
    </row>
    <row r="4537" spans="1:25" x14ac:dyDescent="0.2">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t="str" cm="1">
        <f t="array" ref="V4537">_xlfn.IFS(Suoerstore_sales[[#This Row],[Discount]]&lt;=0.05,"0-5%",Suoerstore_sales[[#This Row],[Discount]]&lt;=0.1,"5-10%",Suoerstore_sales[[#This Row],[Discount]]&lt;=0.2,"10-20%",TRUE,"20%+")</f>
        <v>0-5%</v>
      </c>
      <c r="W4537">
        <f>YEAR(Suoerstore_sales[[#This Row],[Order Date]])</f>
        <v>2017</v>
      </c>
      <c r="X4537" t="str">
        <f>"Q"&amp;ROUNDUP(MONTH(Suoerstore_sales[[#This Row],[Order Date]])/3,0)</f>
        <v>Q3</v>
      </c>
      <c r="Y4537">
        <f>MONTH(Suoerstore_sales[[#This Row],[Order Date]])</f>
        <v>7</v>
      </c>
    </row>
    <row r="4538" spans="1:25" x14ac:dyDescent="0.2">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t="str" cm="1">
        <f t="array" ref="V4538">_xlfn.IFS(Suoerstore_sales[[#This Row],[Discount]]&lt;=0.05,"0-5%",Suoerstore_sales[[#This Row],[Discount]]&lt;=0.1,"5-10%",Suoerstore_sales[[#This Row],[Discount]]&lt;=0.2,"10-20%",TRUE,"20%+")</f>
        <v>10-20%</v>
      </c>
      <c r="W4538">
        <f>YEAR(Suoerstore_sales[[#This Row],[Order Date]])</f>
        <v>2017</v>
      </c>
      <c r="X4538" t="str">
        <f>"Q"&amp;ROUNDUP(MONTH(Suoerstore_sales[[#This Row],[Order Date]])/3,0)</f>
        <v>Q3</v>
      </c>
      <c r="Y4538">
        <f>MONTH(Suoerstore_sales[[#This Row],[Order Date]])</f>
        <v>7</v>
      </c>
    </row>
    <row r="4539" spans="1:25" x14ac:dyDescent="0.2">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t="str" cm="1">
        <f t="array" ref="V4539">_xlfn.IFS(Suoerstore_sales[[#This Row],[Discount]]&lt;=0.05,"0-5%",Suoerstore_sales[[#This Row],[Discount]]&lt;=0.1,"5-10%",Suoerstore_sales[[#This Row],[Discount]]&lt;=0.2,"10-20%",TRUE,"20%+")</f>
        <v>0-5%</v>
      </c>
      <c r="W4539">
        <f>YEAR(Suoerstore_sales[[#This Row],[Order Date]])</f>
        <v>2017</v>
      </c>
      <c r="X4539" t="str">
        <f>"Q"&amp;ROUNDUP(MONTH(Suoerstore_sales[[#This Row],[Order Date]])/3,0)</f>
        <v>Q3</v>
      </c>
      <c r="Y4539">
        <f>MONTH(Suoerstore_sales[[#This Row],[Order Date]])</f>
        <v>7</v>
      </c>
    </row>
    <row r="4540" spans="1:25" x14ac:dyDescent="0.2">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t="str" cm="1">
        <f t="array" ref="V4540">_xlfn.IFS(Suoerstore_sales[[#This Row],[Discount]]&lt;=0.05,"0-5%",Suoerstore_sales[[#This Row],[Discount]]&lt;=0.1,"5-10%",Suoerstore_sales[[#This Row],[Discount]]&lt;=0.2,"10-20%",TRUE,"20%+")</f>
        <v>0-5%</v>
      </c>
      <c r="W4540">
        <f>YEAR(Suoerstore_sales[[#This Row],[Order Date]])</f>
        <v>2017</v>
      </c>
      <c r="X4540" t="str">
        <f>"Q"&amp;ROUNDUP(MONTH(Suoerstore_sales[[#This Row],[Order Date]])/3,0)</f>
        <v>Q3</v>
      </c>
      <c r="Y4540">
        <f>MONTH(Suoerstore_sales[[#This Row],[Order Date]])</f>
        <v>7</v>
      </c>
    </row>
    <row r="4541" spans="1:25" x14ac:dyDescent="0.2">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t="str" cm="1">
        <f t="array" ref="V4541">_xlfn.IFS(Suoerstore_sales[[#This Row],[Discount]]&lt;=0.05,"0-5%",Suoerstore_sales[[#This Row],[Discount]]&lt;=0.1,"5-10%",Suoerstore_sales[[#This Row],[Discount]]&lt;=0.2,"10-20%",TRUE,"20%+")</f>
        <v>0-5%</v>
      </c>
      <c r="W4541">
        <f>YEAR(Suoerstore_sales[[#This Row],[Order Date]])</f>
        <v>2015</v>
      </c>
      <c r="X4541" t="str">
        <f>"Q"&amp;ROUNDUP(MONTH(Suoerstore_sales[[#This Row],[Order Date]])/3,0)</f>
        <v>Q1</v>
      </c>
      <c r="Y4541">
        <f>MONTH(Suoerstore_sales[[#This Row],[Order Date]])</f>
        <v>2</v>
      </c>
    </row>
    <row r="4542" spans="1:25" x14ac:dyDescent="0.2">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t="str" cm="1">
        <f t="array" ref="V4542">_xlfn.IFS(Suoerstore_sales[[#This Row],[Discount]]&lt;=0.05,"0-5%",Suoerstore_sales[[#This Row],[Discount]]&lt;=0.1,"5-10%",Suoerstore_sales[[#This Row],[Discount]]&lt;=0.2,"10-20%",TRUE,"20%+")</f>
        <v>20%+</v>
      </c>
      <c r="W4542">
        <f>YEAR(Suoerstore_sales[[#This Row],[Order Date]])</f>
        <v>2015</v>
      </c>
      <c r="X4542" t="str">
        <f>"Q"&amp;ROUNDUP(MONTH(Suoerstore_sales[[#This Row],[Order Date]])/3,0)</f>
        <v>Q1</v>
      </c>
      <c r="Y4542">
        <f>MONTH(Suoerstore_sales[[#This Row],[Order Date]])</f>
        <v>2</v>
      </c>
    </row>
    <row r="4543" spans="1:25" x14ac:dyDescent="0.2">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t="str" cm="1">
        <f t="array" ref="V4543">_xlfn.IFS(Suoerstore_sales[[#This Row],[Discount]]&lt;=0.05,"0-5%",Suoerstore_sales[[#This Row],[Discount]]&lt;=0.1,"5-10%",Suoerstore_sales[[#This Row],[Discount]]&lt;=0.2,"10-20%",TRUE,"20%+")</f>
        <v>20%+</v>
      </c>
      <c r="W4543">
        <f>YEAR(Suoerstore_sales[[#This Row],[Order Date]])</f>
        <v>2017</v>
      </c>
      <c r="X4543" t="str">
        <f>"Q"&amp;ROUNDUP(MONTH(Suoerstore_sales[[#This Row],[Order Date]])/3,0)</f>
        <v>Q2</v>
      </c>
      <c r="Y4543">
        <f>MONTH(Suoerstore_sales[[#This Row],[Order Date]])</f>
        <v>6</v>
      </c>
    </row>
    <row r="4544" spans="1:25" x14ac:dyDescent="0.2">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t="str" cm="1">
        <f t="array" ref="V4544">_xlfn.IFS(Suoerstore_sales[[#This Row],[Discount]]&lt;=0.05,"0-5%",Suoerstore_sales[[#This Row],[Discount]]&lt;=0.1,"5-10%",Suoerstore_sales[[#This Row],[Discount]]&lt;=0.2,"10-20%",TRUE,"20%+")</f>
        <v>0-5%</v>
      </c>
      <c r="W4544">
        <f>YEAR(Suoerstore_sales[[#This Row],[Order Date]])</f>
        <v>2017</v>
      </c>
      <c r="X4544" t="str">
        <f>"Q"&amp;ROUNDUP(MONTH(Suoerstore_sales[[#This Row],[Order Date]])/3,0)</f>
        <v>Q1</v>
      </c>
      <c r="Y4544">
        <f>MONTH(Suoerstore_sales[[#This Row],[Order Date]])</f>
        <v>3</v>
      </c>
    </row>
    <row r="4545" spans="1:25" x14ac:dyDescent="0.2">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t="str" cm="1">
        <f t="array" ref="V4545">_xlfn.IFS(Suoerstore_sales[[#This Row],[Discount]]&lt;=0.05,"0-5%",Suoerstore_sales[[#This Row],[Discount]]&lt;=0.1,"5-10%",Suoerstore_sales[[#This Row],[Discount]]&lt;=0.2,"10-20%",TRUE,"20%+")</f>
        <v>20%+</v>
      </c>
      <c r="W4545">
        <f>YEAR(Suoerstore_sales[[#This Row],[Order Date]])</f>
        <v>2015</v>
      </c>
      <c r="X4545" t="str">
        <f>"Q"&amp;ROUNDUP(MONTH(Suoerstore_sales[[#This Row],[Order Date]])/3,0)</f>
        <v>Q3</v>
      </c>
      <c r="Y4545">
        <f>MONTH(Suoerstore_sales[[#This Row],[Order Date]])</f>
        <v>7</v>
      </c>
    </row>
    <row r="4546" spans="1:25" x14ac:dyDescent="0.2">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t="str" cm="1">
        <f t="array" ref="V4546">_xlfn.IFS(Suoerstore_sales[[#This Row],[Discount]]&lt;=0.05,"0-5%",Suoerstore_sales[[#This Row],[Discount]]&lt;=0.1,"5-10%",Suoerstore_sales[[#This Row],[Discount]]&lt;=0.2,"10-20%",TRUE,"20%+")</f>
        <v>10-20%</v>
      </c>
      <c r="W4546">
        <f>YEAR(Suoerstore_sales[[#This Row],[Order Date]])</f>
        <v>2015</v>
      </c>
      <c r="X4546" t="str">
        <f>"Q"&amp;ROUNDUP(MONTH(Suoerstore_sales[[#This Row],[Order Date]])/3,0)</f>
        <v>Q3</v>
      </c>
      <c r="Y4546">
        <f>MONTH(Suoerstore_sales[[#This Row],[Order Date]])</f>
        <v>7</v>
      </c>
    </row>
    <row r="4547" spans="1:25" x14ac:dyDescent="0.2">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t="str" cm="1">
        <f t="array" ref="V4547">_xlfn.IFS(Suoerstore_sales[[#This Row],[Discount]]&lt;=0.05,"0-5%",Suoerstore_sales[[#This Row],[Discount]]&lt;=0.1,"5-10%",Suoerstore_sales[[#This Row],[Discount]]&lt;=0.2,"10-20%",TRUE,"20%+")</f>
        <v>10-20%</v>
      </c>
      <c r="W4547">
        <f>YEAR(Suoerstore_sales[[#This Row],[Order Date]])</f>
        <v>2015</v>
      </c>
      <c r="X4547" t="str">
        <f>"Q"&amp;ROUNDUP(MONTH(Suoerstore_sales[[#This Row],[Order Date]])/3,0)</f>
        <v>Q3</v>
      </c>
      <c r="Y4547">
        <f>MONTH(Suoerstore_sales[[#This Row],[Order Date]])</f>
        <v>7</v>
      </c>
    </row>
    <row r="4548" spans="1:25" x14ac:dyDescent="0.2">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t="str" cm="1">
        <f t="array" ref="V4548">_xlfn.IFS(Suoerstore_sales[[#This Row],[Discount]]&lt;=0.05,"0-5%",Suoerstore_sales[[#This Row],[Discount]]&lt;=0.1,"5-10%",Suoerstore_sales[[#This Row],[Discount]]&lt;=0.2,"10-20%",TRUE,"20%+")</f>
        <v>20%+</v>
      </c>
      <c r="W4548">
        <f>YEAR(Suoerstore_sales[[#This Row],[Order Date]])</f>
        <v>2015</v>
      </c>
      <c r="X4548" t="str">
        <f>"Q"&amp;ROUNDUP(MONTH(Suoerstore_sales[[#This Row],[Order Date]])/3,0)</f>
        <v>Q3</v>
      </c>
      <c r="Y4548">
        <f>MONTH(Suoerstore_sales[[#This Row],[Order Date]])</f>
        <v>7</v>
      </c>
    </row>
    <row r="4549" spans="1:25" x14ac:dyDescent="0.2">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t="str" cm="1">
        <f t="array" ref="V4549">_xlfn.IFS(Suoerstore_sales[[#This Row],[Discount]]&lt;=0.05,"0-5%",Suoerstore_sales[[#This Row],[Discount]]&lt;=0.1,"5-10%",Suoerstore_sales[[#This Row],[Discount]]&lt;=0.2,"10-20%",TRUE,"20%+")</f>
        <v>10-20%</v>
      </c>
      <c r="W4549">
        <f>YEAR(Suoerstore_sales[[#This Row],[Order Date]])</f>
        <v>2015</v>
      </c>
      <c r="X4549" t="str">
        <f>"Q"&amp;ROUNDUP(MONTH(Suoerstore_sales[[#This Row],[Order Date]])/3,0)</f>
        <v>Q3</v>
      </c>
      <c r="Y4549">
        <f>MONTH(Suoerstore_sales[[#This Row],[Order Date]])</f>
        <v>7</v>
      </c>
    </row>
    <row r="4550" spans="1:25" x14ac:dyDescent="0.2">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t="str" cm="1">
        <f t="array" ref="V4550">_xlfn.IFS(Suoerstore_sales[[#This Row],[Discount]]&lt;=0.05,"0-5%",Suoerstore_sales[[#This Row],[Discount]]&lt;=0.1,"5-10%",Suoerstore_sales[[#This Row],[Discount]]&lt;=0.2,"10-20%",TRUE,"20%+")</f>
        <v>20%+</v>
      </c>
      <c r="W4550">
        <f>YEAR(Suoerstore_sales[[#This Row],[Order Date]])</f>
        <v>2015</v>
      </c>
      <c r="X4550" t="str">
        <f>"Q"&amp;ROUNDUP(MONTH(Suoerstore_sales[[#This Row],[Order Date]])/3,0)</f>
        <v>Q3</v>
      </c>
      <c r="Y4550">
        <f>MONTH(Suoerstore_sales[[#This Row],[Order Date]])</f>
        <v>7</v>
      </c>
    </row>
    <row r="4551" spans="1:25" x14ac:dyDescent="0.2">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t="str" cm="1">
        <f t="array" ref="V4551">_xlfn.IFS(Suoerstore_sales[[#This Row],[Discount]]&lt;=0.05,"0-5%",Suoerstore_sales[[#This Row],[Discount]]&lt;=0.1,"5-10%",Suoerstore_sales[[#This Row],[Discount]]&lt;=0.2,"10-20%",TRUE,"20%+")</f>
        <v>10-20%</v>
      </c>
      <c r="W4551">
        <f>YEAR(Suoerstore_sales[[#This Row],[Order Date]])</f>
        <v>2015</v>
      </c>
      <c r="X4551" t="str">
        <f>"Q"&amp;ROUNDUP(MONTH(Suoerstore_sales[[#This Row],[Order Date]])/3,0)</f>
        <v>Q3</v>
      </c>
      <c r="Y4551">
        <f>MONTH(Suoerstore_sales[[#This Row],[Order Date]])</f>
        <v>7</v>
      </c>
    </row>
    <row r="4552" spans="1:25" x14ac:dyDescent="0.2">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t="str" cm="1">
        <f t="array" ref="V4552">_xlfn.IFS(Suoerstore_sales[[#This Row],[Discount]]&lt;=0.05,"0-5%",Suoerstore_sales[[#This Row],[Discount]]&lt;=0.1,"5-10%",Suoerstore_sales[[#This Row],[Discount]]&lt;=0.2,"10-20%",TRUE,"20%+")</f>
        <v>0-5%</v>
      </c>
      <c r="W4552">
        <f>YEAR(Suoerstore_sales[[#This Row],[Order Date]])</f>
        <v>2017</v>
      </c>
      <c r="X4552" t="str">
        <f>"Q"&amp;ROUNDUP(MONTH(Suoerstore_sales[[#This Row],[Order Date]])/3,0)</f>
        <v>Q2</v>
      </c>
      <c r="Y4552">
        <f>MONTH(Suoerstore_sales[[#This Row],[Order Date]])</f>
        <v>4</v>
      </c>
    </row>
    <row r="4553" spans="1:25" x14ac:dyDescent="0.2">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t="str" cm="1">
        <f t="array" ref="V4553">_xlfn.IFS(Suoerstore_sales[[#This Row],[Discount]]&lt;=0.05,"0-5%",Suoerstore_sales[[#This Row],[Discount]]&lt;=0.1,"5-10%",Suoerstore_sales[[#This Row],[Discount]]&lt;=0.2,"10-20%",TRUE,"20%+")</f>
        <v>10-20%</v>
      </c>
      <c r="W4553">
        <f>YEAR(Suoerstore_sales[[#This Row],[Order Date]])</f>
        <v>2014</v>
      </c>
      <c r="X4553" t="str">
        <f>"Q"&amp;ROUNDUP(MONTH(Suoerstore_sales[[#This Row],[Order Date]])/3,0)</f>
        <v>Q3</v>
      </c>
      <c r="Y4553">
        <f>MONTH(Suoerstore_sales[[#This Row],[Order Date]])</f>
        <v>7</v>
      </c>
    </row>
    <row r="4554" spans="1:25" x14ac:dyDescent="0.2">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t="str" cm="1">
        <f t="array" ref="V4554">_xlfn.IFS(Suoerstore_sales[[#This Row],[Discount]]&lt;=0.05,"0-5%",Suoerstore_sales[[#This Row],[Discount]]&lt;=0.1,"5-10%",Suoerstore_sales[[#This Row],[Discount]]&lt;=0.2,"10-20%",TRUE,"20%+")</f>
        <v>10-20%</v>
      </c>
      <c r="W4554">
        <f>YEAR(Suoerstore_sales[[#This Row],[Order Date]])</f>
        <v>2014</v>
      </c>
      <c r="X4554" t="str">
        <f>"Q"&amp;ROUNDUP(MONTH(Suoerstore_sales[[#This Row],[Order Date]])/3,0)</f>
        <v>Q4</v>
      </c>
      <c r="Y4554">
        <f>MONTH(Suoerstore_sales[[#This Row],[Order Date]])</f>
        <v>12</v>
      </c>
    </row>
    <row r="4555" spans="1:25" x14ac:dyDescent="0.2">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t="str" cm="1">
        <f t="array" ref="V4555">_xlfn.IFS(Suoerstore_sales[[#This Row],[Discount]]&lt;=0.05,"0-5%",Suoerstore_sales[[#This Row],[Discount]]&lt;=0.1,"5-10%",Suoerstore_sales[[#This Row],[Discount]]&lt;=0.2,"10-20%",TRUE,"20%+")</f>
        <v>0-5%</v>
      </c>
      <c r="W4555">
        <f>YEAR(Suoerstore_sales[[#This Row],[Order Date]])</f>
        <v>2014</v>
      </c>
      <c r="X4555" t="str">
        <f>"Q"&amp;ROUNDUP(MONTH(Suoerstore_sales[[#This Row],[Order Date]])/3,0)</f>
        <v>Q4</v>
      </c>
      <c r="Y4555">
        <f>MONTH(Suoerstore_sales[[#This Row],[Order Date]])</f>
        <v>12</v>
      </c>
    </row>
    <row r="4556" spans="1:25" x14ac:dyDescent="0.2">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t="str" cm="1">
        <f t="array" ref="V4556">_xlfn.IFS(Suoerstore_sales[[#This Row],[Discount]]&lt;=0.05,"0-5%",Suoerstore_sales[[#This Row],[Discount]]&lt;=0.1,"5-10%",Suoerstore_sales[[#This Row],[Discount]]&lt;=0.2,"10-20%",TRUE,"20%+")</f>
        <v>0-5%</v>
      </c>
      <c r="W4556">
        <f>YEAR(Suoerstore_sales[[#This Row],[Order Date]])</f>
        <v>2016</v>
      </c>
      <c r="X4556" t="str">
        <f>"Q"&amp;ROUNDUP(MONTH(Suoerstore_sales[[#This Row],[Order Date]])/3,0)</f>
        <v>Q1</v>
      </c>
      <c r="Y4556">
        <f>MONTH(Suoerstore_sales[[#This Row],[Order Date]])</f>
        <v>2</v>
      </c>
    </row>
    <row r="4557" spans="1:25" x14ac:dyDescent="0.2">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t="str" cm="1">
        <f t="array" ref="V4557">_xlfn.IFS(Suoerstore_sales[[#This Row],[Discount]]&lt;=0.05,"0-5%",Suoerstore_sales[[#This Row],[Discount]]&lt;=0.1,"5-10%",Suoerstore_sales[[#This Row],[Discount]]&lt;=0.2,"10-20%",TRUE,"20%+")</f>
        <v>0-5%</v>
      </c>
      <c r="W4557">
        <f>YEAR(Suoerstore_sales[[#This Row],[Order Date]])</f>
        <v>2015</v>
      </c>
      <c r="X4557" t="str">
        <f>"Q"&amp;ROUNDUP(MONTH(Suoerstore_sales[[#This Row],[Order Date]])/3,0)</f>
        <v>Q1</v>
      </c>
      <c r="Y4557">
        <f>MONTH(Suoerstore_sales[[#This Row],[Order Date]])</f>
        <v>3</v>
      </c>
    </row>
    <row r="4558" spans="1:25" x14ac:dyDescent="0.2">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t="str" cm="1">
        <f t="array" ref="V4558">_xlfn.IFS(Suoerstore_sales[[#This Row],[Discount]]&lt;=0.05,"0-5%",Suoerstore_sales[[#This Row],[Discount]]&lt;=0.1,"5-10%",Suoerstore_sales[[#This Row],[Discount]]&lt;=0.2,"10-20%",TRUE,"20%+")</f>
        <v>0-5%</v>
      </c>
      <c r="W4558">
        <f>YEAR(Suoerstore_sales[[#This Row],[Order Date]])</f>
        <v>2015</v>
      </c>
      <c r="X4558" t="str">
        <f>"Q"&amp;ROUNDUP(MONTH(Suoerstore_sales[[#This Row],[Order Date]])/3,0)</f>
        <v>Q1</v>
      </c>
      <c r="Y4558">
        <f>MONTH(Suoerstore_sales[[#This Row],[Order Date]])</f>
        <v>3</v>
      </c>
    </row>
    <row r="4559" spans="1:25" x14ac:dyDescent="0.2">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t="str" cm="1">
        <f t="array" ref="V4559">_xlfn.IFS(Suoerstore_sales[[#This Row],[Discount]]&lt;=0.05,"0-5%",Suoerstore_sales[[#This Row],[Discount]]&lt;=0.1,"5-10%",Suoerstore_sales[[#This Row],[Discount]]&lt;=0.2,"10-20%",TRUE,"20%+")</f>
        <v>20%+</v>
      </c>
      <c r="W4559">
        <f>YEAR(Suoerstore_sales[[#This Row],[Order Date]])</f>
        <v>2017</v>
      </c>
      <c r="X4559" t="str">
        <f>"Q"&amp;ROUNDUP(MONTH(Suoerstore_sales[[#This Row],[Order Date]])/3,0)</f>
        <v>Q4</v>
      </c>
      <c r="Y4559">
        <f>MONTH(Suoerstore_sales[[#This Row],[Order Date]])</f>
        <v>10</v>
      </c>
    </row>
    <row r="4560" spans="1:25" x14ac:dyDescent="0.2">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t="str" cm="1">
        <f t="array" ref="V4560">_xlfn.IFS(Suoerstore_sales[[#This Row],[Discount]]&lt;=0.05,"0-5%",Suoerstore_sales[[#This Row],[Discount]]&lt;=0.1,"5-10%",Suoerstore_sales[[#This Row],[Discount]]&lt;=0.2,"10-20%",TRUE,"20%+")</f>
        <v>10-20%</v>
      </c>
      <c r="W4560">
        <f>YEAR(Suoerstore_sales[[#This Row],[Order Date]])</f>
        <v>2014</v>
      </c>
      <c r="X4560" t="str">
        <f>"Q"&amp;ROUNDUP(MONTH(Suoerstore_sales[[#This Row],[Order Date]])/3,0)</f>
        <v>Q4</v>
      </c>
      <c r="Y4560">
        <f>MONTH(Suoerstore_sales[[#This Row],[Order Date]])</f>
        <v>12</v>
      </c>
    </row>
    <row r="4561" spans="1:25" x14ac:dyDescent="0.2">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t="str" cm="1">
        <f t="array" ref="V4561">_xlfn.IFS(Suoerstore_sales[[#This Row],[Discount]]&lt;=0.05,"0-5%",Suoerstore_sales[[#This Row],[Discount]]&lt;=0.1,"5-10%",Suoerstore_sales[[#This Row],[Discount]]&lt;=0.2,"10-20%",TRUE,"20%+")</f>
        <v>20%+</v>
      </c>
      <c r="W4561">
        <f>YEAR(Suoerstore_sales[[#This Row],[Order Date]])</f>
        <v>2014</v>
      </c>
      <c r="X4561" t="str">
        <f>"Q"&amp;ROUNDUP(MONTH(Suoerstore_sales[[#This Row],[Order Date]])/3,0)</f>
        <v>Q2</v>
      </c>
      <c r="Y4561">
        <f>MONTH(Suoerstore_sales[[#This Row],[Order Date]])</f>
        <v>5</v>
      </c>
    </row>
    <row r="4562" spans="1:25" x14ac:dyDescent="0.2">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t="str" cm="1">
        <f t="array" ref="V4562">_xlfn.IFS(Suoerstore_sales[[#This Row],[Discount]]&lt;=0.05,"0-5%",Suoerstore_sales[[#This Row],[Discount]]&lt;=0.1,"5-10%",Suoerstore_sales[[#This Row],[Discount]]&lt;=0.2,"10-20%",TRUE,"20%+")</f>
        <v>0-5%</v>
      </c>
      <c r="W4562">
        <f>YEAR(Suoerstore_sales[[#This Row],[Order Date]])</f>
        <v>2015</v>
      </c>
      <c r="X4562" t="str">
        <f>"Q"&amp;ROUNDUP(MONTH(Suoerstore_sales[[#This Row],[Order Date]])/3,0)</f>
        <v>Q4</v>
      </c>
      <c r="Y4562">
        <f>MONTH(Suoerstore_sales[[#This Row],[Order Date]])</f>
        <v>12</v>
      </c>
    </row>
    <row r="4563" spans="1:25" x14ac:dyDescent="0.2">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t="str" cm="1">
        <f t="array" ref="V4563">_xlfn.IFS(Suoerstore_sales[[#This Row],[Discount]]&lt;=0.05,"0-5%",Suoerstore_sales[[#This Row],[Discount]]&lt;=0.1,"5-10%",Suoerstore_sales[[#This Row],[Discount]]&lt;=0.2,"10-20%",TRUE,"20%+")</f>
        <v>10-20%</v>
      </c>
      <c r="W4563">
        <f>YEAR(Suoerstore_sales[[#This Row],[Order Date]])</f>
        <v>2015</v>
      </c>
      <c r="X4563" t="str">
        <f>"Q"&amp;ROUNDUP(MONTH(Suoerstore_sales[[#This Row],[Order Date]])/3,0)</f>
        <v>Q4</v>
      </c>
      <c r="Y4563">
        <f>MONTH(Suoerstore_sales[[#This Row],[Order Date]])</f>
        <v>12</v>
      </c>
    </row>
    <row r="4564" spans="1:25" x14ac:dyDescent="0.2">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t="str" cm="1">
        <f t="array" ref="V4564">_xlfn.IFS(Suoerstore_sales[[#This Row],[Discount]]&lt;=0.05,"0-5%",Suoerstore_sales[[#This Row],[Discount]]&lt;=0.1,"5-10%",Suoerstore_sales[[#This Row],[Discount]]&lt;=0.2,"10-20%",TRUE,"20%+")</f>
        <v>0-5%</v>
      </c>
      <c r="W4564">
        <f>YEAR(Suoerstore_sales[[#This Row],[Order Date]])</f>
        <v>2015</v>
      </c>
      <c r="X4564" t="str">
        <f>"Q"&amp;ROUNDUP(MONTH(Suoerstore_sales[[#This Row],[Order Date]])/3,0)</f>
        <v>Q4</v>
      </c>
      <c r="Y4564">
        <f>MONTH(Suoerstore_sales[[#This Row],[Order Date]])</f>
        <v>12</v>
      </c>
    </row>
    <row r="4565" spans="1:25" x14ac:dyDescent="0.2">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t="str" cm="1">
        <f t="array" ref="V4565">_xlfn.IFS(Suoerstore_sales[[#This Row],[Discount]]&lt;=0.05,"0-5%",Suoerstore_sales[[#This Row],[Discount]]&lt;=0.1,"5-10%",Suoerstore_sales[[#This Row],[Discount]]&lt;=0.2,"10-20%",TRUE,"20%+")</f>
        <v>10-20%</v>
      </c>
      <c r="W4565">
        <f>YEAR(Suoerstore_sales[[#This Row],[Order Date]])</f>
        <v>2017</v>
      </c>
      <c r="X4565" t="str">
        <f>"Q"&amp;ROUNDUP(MONTH(Suoerstore_sales[[#This Row],[Order Date]])/3,0)</f>
        <v>Q3</v>
      </c>
      <c r="Y4565">
        <f>MONTH(Suoerstore_sales[[#This Row],[Order Date]])</f>
        <v>9</v>
      </c>
    </row>
    <row r="4566" spans="1:25" x14ac:dyDescent="0.2">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t="str" cm="1">
        <f t="array" ref="V4566">_xlfn.IFS(Suoerstore_sales[[#This Row],[Discount]]&lt;=0.05,"0-5%",Suoerstore_sales[[#This Row],[Discount]]&lt;=0.1,"5-10%",Suoerstore_sales[[#This Row],[Discount]]&lt;=0.2,"10-20%",TRUE,"20%+")</f>
        <v>10-20%</v>
      </c>
      <c r="W4566">
        <f>YEAR(Suoerstore_sales[[#This Row],[Order Date]])</f>
        <v>2014</v>
      </c>
      <c r="X4566" t="str">
        <f>"Q"&amp;ROUNDUP(MONTH(Suoerstore_sales[[#This Row],[Order Date]])/3,0)</f>
        <v>Q4</v>
      </c>
      <c r="Y4566">
        <f>MONTH(Suoerstore_sales[[#This Row],[Order Date]])</f>
        <v>12</v>
      </c>
    </row>
    <row r="4567" spans="1:25" x14ac:dyDescent="0.2">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t="str" cm="1">
        <f t="array" ref="V4567">_xlfn.IFS(Suoerstore_sales[[#This Row],[Discount]]&lt;=0.05,"0-5%",Suoerstore_sales[[#This Row],[Discount]]&lt;=0.1,"5-10%",Suoerstore_sales[[#This Row],[Discount]]&lt;=0.2,"10-20%",TRUE,"20%+")</f>
        <v>10-20%</v>
      </c>
      <c r="W4567">
        <f>YEAR(Suoerstore_sales[[#This Row],[Order Date]])</f>
        <v>2017</v>
      </c>
      <c r="X4567" t="str">
        <f>"Q"&amp;ROUNDUP(MONTH(Suoerstore_sales[[#This Row],[Order Date]])/3,0)</f>
        <v>Q4</v>
      </c>
      <c r="Y4567">
        <f>MONTH(Suoerstore_sales[[#This Row],[Order Date]])</f>
        <v>12</v>
      </c>
    </row>
    <row r="4568" spans="1:25" x14ac:dyDescent="0.2">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t="str" cm="1">
        <f t="array" ref="V4568">_xlfn.IFS(Suoerstore_sales[[#This Row],[Discount]]&lt;=0.05,"0-5%",Suoerstore_sales[[#This Row],[Discount]]&lt;=0.1,"5-10%",Suoerstore_sales[[#This Row],[Discount]]&lt;=0.2,"10-20%",TRUE,"20%+")</f>
        <v>20%+</v>
      </c>
      <c r="W4568">
        <f>YEAR(Suoerstore_sales[[#This Row],[Order Date]])</f>
        <v>2017</v>
      </c>
      <c r="X4568" t="str">
        <f>"Q"&amp;ROUNDUP(MONTH(Suoerstore_sales[[#This Row],[Order Date]])/3,0)</f>
        <v>Q4</v>
      </c>
      <c r="Y4568">
        <f>MONTH(Suoerstore_sales[[#This Row],[Order Date]])</f>
        <v>12</v>
      </c>
    </row>
    <row r="4569" spans="1:25" x14ac:dyDescent="0.2">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t="str" cm="1">
        <f t="array" ref="V4569">_xlfn.IFS(Suoerstore_sales[[#This Row],[Discount]]&lt;=0.05,"0-5%",Suoerstore_sales[[#This Row],[Discount]]&lt;=0.1,"5-10%",Suoerstore_sales[[#This Row],[Discount]]&lt;=0.2,"10-20%",TRUE,"20%+")</f>
        <v>10-20%</v>
      </c>
      <c r="W4569">
        <f>YEAR(Suoerstore_sales[[#This Row],[Order Date]])</f>
        <v>2017</v>
      </c>
      <c r="X4569" t="str">
        <f>"Q"&amp;ROUNDUP(MONTH(Suoerstore_sales[[#This Row],[Order Date]])/3,0)</f>
        <v>Q4</v>
      </c>
      <c r="Y4569">
        <f>MONTH(Suoerstore_sales[[#This Row],[Order Date]])</f>
        <v>12</v>
      </c>
    </row>
    <row r="4570" spans="1:25" x14ac:dyDescent="0.2">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t="str" cm="1">
        <f t="array" ref="V4570">_xlfn.IFS(Suoerstore_sales[[#This Row],[Discount]]&lt;=0.05,"0-5%",Suoerstore_sales[[#This Row],[Discount]]&lt;=0.1,"5-10%",Suoerstore_sales[[#This Row],[Discount]]&lt;=0.2,"10-20%",TRUE,"20%+")</f>
        <v>20%+</v>
      </c>
      <c r="W4570">
        <f>YEAR(Suoerstore_sales[[#This Row],[Order Date]])</f>
        <v>2015</v>
      </c>
      <c r="X4570" t="str">
        <f>"Q"&amp;ROUNDUP(MONTH(Suoerstore_sales[[#This Row],[Order Date]])/3,0)</f>
        <v>Q4</v>
      </c>
      <c r="Y4570">
        <f>MONTH(Suoerstore_sales[[#This Row],[Order Date]])</f>
        <v>11</v>
      </c>
    </row>
    <row r="4571" spans="1:25" x14ac:dyDescent="0.2">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t="str" cm="1">
        <f t="array" ref="V4571">_xlfn.IFS(Suoerstore_sales[[#This Row],[Discount]]&lt;=0.05,"0-5%",Suoerstore_sales[[#This Row],[Discount]]&lt;=0.1,"5-10%",Suoerstore_sales[[#This Row],[Discount]]&lt;=0.2,"10-20%",TRUE,"20%+")</f>
        <v>0-5%</v>
      </c>
      <c r="W4571">
        <f>YEAR(Suoerstore_sales[[#This Row],[Order Date]])</f>
        <v>2014</v>
      </c>
      <c r="X4571" t="str">
        <f>"Q"&amp;ROUNDUP(MONTH(Suoerstore_sales[[#This Row],[Order Date]])/3,0)</f>
        <v>Q2</v>
      </c>
      <c r="Y4571">
        <f>MONTH(Suoerstore_sales[[#This Row],[Order Date]])</f>
        <v>4</v>
      </c>
    </row>
    <row r="4572" spans="1:25" x14ac:dyDescent="0.2">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t="str" cm="1">
        <f t="array" ref="V4572">_xlfn.IFS(Suoerstore_sales[[#This Row],[Discount]]&lt;=0.05,"0-5%",Suoerstore_sales[[#This Row],[Discount]]&lt;=0.1,"5-10%",Suoerstore_sales[[#This Row],[Discount]]&lt;=0.2,"10-20%",TRUE,"20%+")</f>
        <v>0-5%</v>
      </c>
      <c r="W4572">
        <f>YEAR(Suoerstore_sales[[#This Row],[Order Date]])</f>
        <v>2015</v>
      </c>
      <c r="X4572" t="str">
        <f>"Q"&amp;ROUNDUP(MONTH(Suoerstore_sales[[#This Row],[Order Date]])/3,0)</f>
        <v>Q2</v>
      </c>
      <c r="Y4572">
        <f>MONTH(Suoerstore_sales[[#This Row],[Order Date]])</f>
        <v>5</v>
      </c>
    </row>
    <row r="4573" spans="1:25" x14ac:dyDescent="0.2">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t="str" cm="1">
        <f t="array" ref="V4573">_xlfn.IFS(Suoerstore_sales[[#This Row],[Discount]]&lt;=0.05,"0-5%",Suoerstore_sales[[#This Row],[Discount]]&lt;=0.1,"5-10%",Suoerstore_sales[[#This Row],[Discount]]&lt;=0.2,"10-20%",TRUE,"20%+")</f>
        <v>0-5%</v>
      </c>
      <c r="W4573">
        <f>YEAR(Suoerstore_sales[[#This Row],[Order Date]])</f>
        <v>2015</v>
      </c>
      <c r="X4573" t="str">
        <f>"Q"&amp;ROUNDUP(MONTH(Suoerstore_sales[[#This Row],[Order Date]])/3,0)</f>
        <v>Q2</v>
      </c>
      <c r="Y4573">
        <f>MONTH(Suoerstore_sales[[#This Row],[Order Date]])</f>
        <v>5</v>
      </c>
    </row>
    <row r="4574" spans="1:25" x14ac:dyDescent="0.2">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t="str" cm="1">
        <f t="array" ref="V4574">_xlfn.IFS(Suoerstore_sales[[#This Row],[Discount]]&lt;=0.05,"0-5%",Suoerstore_sales[[#This Row],[Discount]]&lt;=0.1,"5-10%",Suoerstore_sales[[#This Row],[Discount]]&lt;=0.2,"10-20%",TRUE,"20%+")</f>
        <v>10-20%</v>
      </c>
      <c r="W4574">
        <f>YEAR(Suoerstore_sales[[#This Row],[Order Date]])</f>
        <v>2017</v>
      </c>
      <c r="X4574" t="str">
        <f>"Q"&amp;ROUNDUP(MONTH(Suoerstore_sales[[#This Row],[Order Date]])/3,0)</f>
        <v>Q3</v>
      </c>
      <c r="Y4574">
        <f>MONTH(Suoerstore_sales[[#This Row],[Order Date]])</f>
        <v>7</v>
      </c>
    </row>
    <row r="4575" spans="1:25" x14ac:dyDescent="0.2">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t="str" cm="1">
        <f t="array" ref="V4575">_xlfn.IFS(Suoerstore_sales[[#This Row],[Discount]]&lt;=0.05,"0-5%",Suoerstore_sales[[#This Row],[Discount]]&lt;=0.1,"5-10%",Suoerstore_sales[[#This Row],[Discount]]&lt;=0.2,"10-20%",TRUE,"20%+")</f>
        <v>0-5%</v>
      </c>
      <c r="W4575">
        <f>YEAR(Suoerstore_sales[[#This Row],[Order Date]])</f>
        <v>2016</v>
      </c>
      <c r="X4575" t="str">
        <f>"Q"&amp;ROUNDUP(MONTH(Suoerstore_sales[[#This Row],[Order Date]])/3,0)</f>
        <v>Q4</v>
      </c>
      <c r="Y4575">
        <f>MONTH(Suoerstore_sales[[#This Row],[Order Date]])</f>
        <v>12</v>
      </c>
    </row>
    <row r="4576" spans="1:25" x14ac:dyDescent="0.2">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t="str" cm="1">
        <f t="array" ref="V4576">_xlfn.IFS(Suoerstore_sales[[#This Row],[Discount]]&lt;=0.05,"0-5%",Suoerstore_sales[[#This Row],[Discount]]&lt;=0.1,"5-10%",Suoerstore_sales[[#This Row],[Discount]]&lt;=0.2,"10-20%",TRUE,"20%+")</f>
        <v>0-5%</v>
      </c>
      <c r="W4576">
        <f>YEAR(Suoerstore_sales[[#This Row],[Order Date]])</f>
        <v>2016</v>
      </c>
      <c r="X4576" t="str">
        <f>"Q"&amp;ROUNDUP(MONTH(Suoerstore_sales[[#This Row],[Order Date]])/3,0)</f>
        <v>Q4</v>
      </c>
      <c r="Y4576">
        <f>MONTH(Suoerstore_sales[[#This Row],[Order Date]])</f>
        <v>12</v>
      </c>
    </row>
    <row r="4577" spans="1:25" x14ac:dyDescent="0.2">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t="str" cm="1">
        <f t="array" ref="V4577">_xlfn.IFS(Suoerstore_sales[[#This Row],[Discount]]&lt;=0.05,"0-5%",Suoerstore_sales[[#This Row],[Discount]]&lt;=0.1,"5-10%",Suoerstore_sales[[#This Row],[Discount]]&lt;=0.2,"10-20%",TRUE,"20%+")</f>
        <v>0-5%</v>
      </c>
      <c r="W4577">
        <f>YEAR(Suoerstore_sales[[#This Row],[Order Date]])</f>
        <v>2016</v>
      </c>
      <c r="X4577" t="str">
        <f>"Q"&amp;ROUNDUP(MONTH(Suoerstore_sales[[#This Row],[Order Date]])/3,0)</f>
        <v>Q4</v>
      </c>
      <c r="Y4577">
        <f>MONTH(Suoerstore_sales[[#This Row],[Order Date]])</f>
        <v>12</v>
      </c>
    </row>
    <row r="4578" spans="1:25" x14ac:dyDescent="0.2">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t="str" cm="1">
        <f t="array" ref="V4578">_xlfn.IFS(Suoerstore_sales[[#This Row],[Discount]]&lt;=0.05,"0-5%",Suoerstore_sales[[#This Row],[Discount]]&lt;=0.1,"5-10%",Suoerstore_sales[[#This Row],[Discount]]&lt;=0.2,"10-20%",TRUE,"20%+")</f>
        <v>0-5%</v>
      </c>
      <c r="W4578">
        <f>YEAR(Suoerstore_sales[[#This Row],[Order Date]])</f>
        <v>2016</v>
      </c>
      <c r="X4578" t="str">
        <f>"Q"&amp;ROUNDUP(MONTH(Suoerstore_sales[[#This Row],[Order Date]])/3,0)</f>
        <v>Q4</v>
      </c>
      <c r="Y4578">
        <f>MONTH(Suoerstore_sales[[#This Row],[Order Date]])</f>
        <v>12</v>
      </c>
    </row>
    <row r="4579" spans="1:25" x14ac:dyDescent="0.2">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t="str" cm="1">
        <f t="array" ref="V4579">_xlfn.IFS(Suoerstore_sales[[#This Row],[Discount]]&lt;=0.05,"0-5%",Suoerstore_sales[[#This Row],[Discount]]&lt;=0.1,"5-10%",Suoerstore_sales[[#This Row],[Discount]]&lt;=0.2,"10-20%",TRUE,"20%+")</f>
        <v>10-20%</v>
      </c>
      <c r="W4579">
        <f>YEAR(Suoerstore_sales[[#This Row],[Order Date]])</f>
        <v>2014</v>
      </c>
      <c r="X4579" t="str">
        <f>"Q"&amp;ROUNDUP(MONTH(Suoerstore_sales[[#This Row],[Order Date]])/3,0)</f>
        <v>Q2</v>
      </c>
      <c r="Y4579">
        <f>MONTH(Suoerstore_sales[[#This Row],[Order Date]])</f>
        <v>4</v>
      </c>
    </row>
    <row r="4580" spans="1:25" x14ac:dyDescent="0.2">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t="str" cm="1">
        <f t="array" ref="V4580">_xlfn.IFS(Suoerstore_sales[[#This Row],[Discount]]&lt;=0.05,"0-5%",Suoerstore_sales[[#This Row],[Discount]]&lt;=0.1,"5-10%",Suoerstore_sales[[#This Row],[Discount]]&lt;=0.2,"10-20%",TRUE,"20%+")</f>
        <v>0-5%</v>
      </c>
      <c r="W4580">
        <f>YEAR(Suoerstore_sales[[#This Row],[Order Date]])</f>
        <v>2015</v>
      </c>
      <c r="X4580" t="str">
        <f>"Q"&amp;ROUNDUP(MONTH(Suoerstore_sales[[#This Row],[Order Date]])/3,0)</f>
        <v>Q2</v>
      </c>
      <c r="Y4580">
        <f>MONTH(Suoerstore_sales[[#This Row],[Order Date]])</f>
        <v>6</v>
      </c>
    </row>
    <row r="4581" spans="1:25" x14ac:dyDescent="0.2">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t="str" cm="1">
        <f t="array" ref="V4581">_xlfn.IFS(Suoerstore_sales[[#This Row],[Discount]]&lt;=0.05,"0-5%",Suoerstore_sales[[#This Row],[Discount]]&lt;=0.1,"5-10%",Suoerstore_sales[[#This Row],[Discount]]&lt;=0.2,"10-20%",TRUE,"20%+")</f>
        <v>0-5%</v>
      </c>
      <c r="W4581">
        <f>YEAR(Suoerstore_sales[[#This Row],[Order Date]])</f>
        <v>2014</v>
      </c>
      <c r="X4581" t="str">
        <f>"Q"&amp;ROUNDUP(MONTH(Suoerstore_sales[[#This Row],[Order Date]])/3,0)</f>
        <v>Q3</v>
      </c>
      <c r="Y4581">
        <f>MONTH(Suoerstore_sales[[#This Row],[Order Date]])</f>
        <v>7</v>
      </c>
    </row>
    <row r="4582" spans="1:25" x14ac:dyDescent="0.2">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t="str" cm="1">
        <f t="array" ref="V4582">_xlfn.IFS(Suoerstore_sales[[#This Row],[Discount]]&lt;=0.05,"0-5%",Suoerstore_sales[[#This Row],[Discount]]&lt;=0.1,"5-10%",Suoerstore_sales[[#This Row],[Discount]]&lt;=0.2,"10-20%",TRUE,"20%+")</f>
        <v>0-5%</v>
      </c>
      <c r="W4582">
        <f>YEAR(Suoerstore_sales[[#This Row],[Order Date]])</f>
        <v>2015</v>
      </c>
      <c r="X4582" t="str">
        <f>"Q"&amp;ROUNDUP(MONTH(Suoerstore_sales[[#This Row],[Order Date]])/3,0)</f>
        <v>Q3</v>
      </c>
      <c r="Y4582">
        <f>MONTH(Suoerstore_sales[[#This Row],[Order Date]])</f>
        <v>7</v>
      </c>
    </row>
    <row r="4583" spans="1:25" x14ac:dyDescent="0.2">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t="str" cm="1">
        <f t="array" ref="V4583">_xlfn.IFS(Suoerstore_sales[[#This Row],[Discount]]&lt;=0.05,"0-5%",Suoerstore_sales[[#This Row],[Discount]]&lt;=0.1,"5-10%",Suoerstore_sales[[#This Row],[Discount]]&lt;=0.2,"10-20%",TRUE,"20%+")</f>
        <v>10-20%</v>
      </c>
      <c r="W4583">
        <f>YEAR(Suoerstore_sales[[#This Row],[Order Date]])</f>
        <v>2016</v>
      </c>
      <c r="X4583" t="str">
        <f>"Q"&amp;ROUNDUP(MONTH(Suoerstore_sales[[#This Row],[Order Date]])/3,0)</f>
        <v>Q3</v>
      </c>
      <c r="Y4583">
        <f>MONTH(Suoerstore_sales[[#This Row],[Order Date]])</f>
        <v>9</v>
      </c>
    </row>
    <row r="4584" spans="1:25" x14ac:dyDescent="0.2">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t="str" cm="1">
        <f t="array" ref="V4584">_xlfn.IFS(Suoerstore_sales[[#This Row],[Discount]]&lt;=0.05,"0-5%",Suoerstore_sales[[#This Row],[Discount]]&lt;=0.1,"5-10%",Suoerstore_sales[[#This Row],[Discount]]&lt;=0.2,"10-20%",TRUE,"20%+")</f>
        <v>10-20%</v>
      </c>
      <c r="W4584">
        <f>YEAR(Suoerstore_sales[[#This Row],[Order Date]])</f>
        <v>2016</v>
      </c>
      <c r="X4584" t="str">
        <f>"Q"&amp;ROUNDUP(MONTH(Suoerstore_sales[[#This Row],[Order Date]])/3,0)</f>
        <v>Q2</v>
      </c>
      <c r="Y4584">
        <f>MONTH(Suoerstore_sales[[#This Row],[Order Date]])</f>
        <v>6</v>
      </c>
    </row>
    <row r="4585" spans="1:25" x14ac:dyDescent="0.2">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t="str" cm="1">
        <f t="array" ref="V4585">_xlfn.IFS(Suoerstore_sales[[#This Row],[Discount]]&lt;=0.05,"0-5%",Suoerstore_sales[[#This Row],[Discount]]&lt;=0.1,"5-10%",Suoerstore_sales[[#This Row],[Discount]]&lt;=0.2,"10-20%",TRUE,"20%+")</f>
        <v>0-5%</v>
      </c>
      <c r="W4585">
        <f>YEAR(Suoerstore_sales[[#This Row],[Order Date]])</f>
        <v>2016</v>
      </c>
      <c r="X4585" t="str">
        <f>"Q"&amp;ROUNDUP(MONTH(Suoerstore_sales[[#This Row],[Order Date]])/3,0)</f>
        <v>Q3</v>
      </c>
      <c r="Y4585">
        <f>MONTH(Suoerstore_sales[[#This Row],[Order Date]])</f>
        <v>8</v>
      </c>
    </row>
    <row r="4586" spans="1:25" x14ac:dyDescent="0.2">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t="str" cm="1">
        <f t="array" ref="V4586">_xlfn.IFS(Suoerstore_sales[[#This Row],[Discount]]&lt;=0.05,"0-5%",Suoerstore_sales[[#This Row],[Discount]]&lt;=0.1,"5-10%",Suoerstore_sales[[#This Row],[Discount]]&lt;=0.2,"10-20%",TRUE,"20%+")</f>
        <v>0-5%</v>
      </c>
      <c r="W4586">
        <f>YEAR(Suoerstore_sales[[#This Row],[Order Date]])</f>
        <v>2017</v>
      </c>
      <c r="X4586" t="str">
        <f>"Q"&amp;ROUNDUP(MONTH(Suoerstore_sales[[#This Row],[Order Date]])/3,0)</f>
        <v>Q4</v>
      </c>
      <c r="Y4586">
        <f>MONTH(Suoerstore_sales[[#This Row],[Order Date]])</f>
        <v>11</v>
      </c>
    </row>
    <row r="4587" spans="1:25" x14ac:dyDescent="0.2">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t="str" cm="1">
        <f t="array" ref="V4587">_xlfn.IFS(Suoerstore_sales[[#This Row],[Discount]]&lt;=0.05,"0-5%",Suoerstore_sales[[#This Row],[Discount]]&lt;=0.1,"5-10%",Suoerstore_sales[[#This Row],[Discount]]&lt;=0.2,"10-20%",TRUE,"20%+")</f>
        <v>0-5%</v>
      </c>
      <c r="W4587">
        <f>YEAR(Suoerstore_sales[[#This Row],[Order Date]])</f>
        <v>2017</v>
      </c>
      <c r="X4587" t="str">
        <f>"Q"&amp;ROUNDUP(MONTH(Suoerstore_sales[[#This Row],[Order Date]])/3,0)</f>
        <v>Q4</v>
      </c>
      <c r="Y4587">
        <f>MONTH(Suoerstore_sales[[#This Row],[Order Date]])</f>
        <v>11</v>
      </c>
    </row>
    <row r="4588" spans="1:25" x14ac:dyDescent="0.2">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t="str" cm="1">
        <f t="array" ref="V4588">_xlfn.IFS(Suoerstore_sales[[#This Row],[Discount]]&lt;=0.05,"0-5%",Suoerstore_sales[[#This Row],[Discount]]&lt;=0.1,"5-10%",Suoerstore_sales[[#This Row],[Discount]]&lt;=0.2,"10-20%",TRUE,"20%+")</f>
        <v>10-20%</v>
      </c>
      <c r="W4588">
        <f>YEAR(Suoerstore_sales[[#This Row],[Order Date]])</f>
        <v>2017</v>
      </c>
      <c r="X4588" t="str">
        <f>"Q"&amp;ROUNDUP(MONTH(Suoerstore_sales[[#This Row],[Order Date]])/3,0)</f>
        <v>Q4</v>
      </c>
      <c r="Y4588">
        <f>MONTH(Suoerstore_sales[[#This Row],[Order Date]])</f>
        <v>11</v>
      </c>
    </row>
    <row r="4589" spans="1:25" x14ac:dyDescent="0.2">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t="str" cm="1">
        <f t="array" ref="V4589">_xlfn.IFS(Suoerstore_sales[[#This Row],[Discount]]&lt;=0.05,"0-5%",Suoerstore_sales[[#This Row],[Discount]]&lt;=0.1,"5-10%",Suoerstore_sales[[#This Row],[Discount]]&lt;=0.2,"10-20%",TRUE,"20%+")</f>
        <v>0-5%</v>
      </c>
      <c r="W4589">
        <f>YEAR(Suoerstore_sales[[#This Row],[Order Date]])</f>
        <v>2017</v>
      </c>
      <c r="X4589" t="str">
        <f>"Q"&amp;ROUNDUP(MONTH(Suoerstore_sales[[#This Row],[Order Date]])/3,0)</f>
        <v>Q4</v>
      </c>
      <c r="Y4589">
        <f>MONTH(Suoerstore_sales[[#This Row],[Order Date]])</f>
        <v>11</v>
      </c>
    </row>
    <row r="4590" spans="1:25" x14ac:dyDescent="0.2">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t="str" cm="1">
        <f t="array" ref="V4590">_xlfn.IFS(Suoerstore_sales[[#This Row],[Discount]]&lt;=0.05,"0-5%",Suoerstore_sales[[#This Row],[Discount]]&lt;=0.1,"5-10%",Suoerstore_sales[[#This Row],[Discount]]&lt;=0.2,"10-20%",TRUE,"20%+")</f>
        <v>0-5%</v>
      </c>
      <c r="W4590">
        <f>YEAR(Suoerstore_sales[[#This Row],[Order Date]])</f>
        <v>2017</v>
      </c>
      <c r="X4590" t="str">
        <f>"Q"&amp;ROUNDUP(MONTH(Suoerstore_sales[[#This Row],[Order Date]])/3,0)</f>
        <v>Q4</v>
      </c>
      <c r="Y4590">
        <f>MONTH(Suoerstore_sales[[#This Row],[Order Date]])</f>
        <v>11</v>
      </c>
    </row>
    <row r="4591" spans="1:25" x14ac:dyDescent="0.2">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t="str" cm="1">
        <f t="array" ref="V4591">_xlfn.IFS(Suoerstore_sales[[#This Row],[Discount]]&lt;=0.05,"0-5%",Suoerstore_sales[[#This Row],[Discount]]&lt;=0.1,"5-10%",Suoerstore_sales[[#This Row],[Discount]]&lt;=0.2,"10-20%",TRUE,"20%+")</f>
        <v>0-5%</v>
      </c>
      <c r="W4591">
        <f>YEAR(Suoerstore_sales[[#This Row],[Order Date]])</f>
        <v>2017</v>
      </c>
      <c r="X4591" t="str">
        <f>"Q"&amp;ROUNDUP(MONTH(Suoerstore_sales[[#This Row],[Order Date]])/3,0)</f>
        <v>Q4</v>
      </c>
      <c r="Y4591">
        <f>MONTH(Suoerstore_sales[[#This Row],[Order Date]])</f>
        <v>11</v>
      </c>
    </row>
    <row r="4592" spans="1:25" x14ac:dyDescent="0.2">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t="str" cm="1">
        <f t="array" ref="V4592">_xlfn.IFS(Suoerstore_sales[[#This Row],[Discount]]&lt;=0.05,"0-5%",Suoerstore_sales[[#This Row],[Discount]]&lt;=0.1,"5-10%",Suoerstore_sales[[#This Row],[Discount]]&lt;=0.2,"10-20%",TRUE,"20%+")</f>
        <v>0-5%</v>
      </c>
      <c r="W4592">
        <f>YEAR(Suoerstore_sales[[#This Row],[Order Date]])</f>
        <v>2016</v>
      </c>
      <c r="X4592" t="str">
        <f>"Q"&amp;ROUNDUP(MONTH(Suoerstore_sales[[#This Row],[Order Date]])/3,0)</f>
        <v>Q4</v>
      </c>
      <c r="Y4592">
        <f>MONTH(Suoerstore_sales[[#This Row],[Order Date]])</f>
        <v>12</v>
      </c>
    </row>
    <row r="4593" spans="1:25" x14ac:dyDescent="0.2">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t="str" cm="1">
        <f t="array" ref="V4593">_xlfn.IFS(Suoerstore_sales[[#This Row],[Discount]]&lt;=0.05,"0-5%",Suoerstore_sales[[#This Row],[Discount]]&lt;=0.1,"5-10%",Suoerstore_sales[[#This Row],[Discount]]&lt;=0.2,"10-20%",TRUE,"20%+")</f>
        <v>10-20%</v>
      </c>
      <c r="W4593">
        <f>YEAR(Suoerstore_sales[[#This Row],[Order Date]])</f>
        <v>2016</v>
      </c>
      <c r="X4593" t="str">
        <f>"Q"&amp;ROUNDUP(MONTH(Suoerstore_sales[[#This Row],[Order Date]])/3,0)</f>
        <v>Q4</v>
      </c>
      <c r="Y4593">
        <f>MONTH(Suoerstore_sales[[#This Row],[Order Date]])</f>
        <v>12</v>
      </c>
    </row>
    <row r="4594" spans="1:25" x14ac:dyDescent="0.2">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t="str" cm="1">
        <f t="array" ref="V4594">_xlfn.IFS(Suoerstore_sales[[#This Row],[Discount]]&lt;=0.05,"0-5%",Suoerstore_sales[[#This Row],[Discount]]&lt;=0.1,"5-10%",Suoerstore_sales[[#This Row],[Discount]]&lt;=0.2,"10-20%",TRUE,"20%+")</f>
        <v>10-20%</v>
      </c>
      <c r="W4594">
        <f>YEAR(Suoerstore_sales[[#This Row],[Order Date]])</f>
        <v>2016</v>
      </c>
      <c r="X4594" t="str">
        <f>"Q"&amp;ROUNDUP(MONTH(Suoerstore_sales[[#This Row],[Order Date]])/3,0)</f>
        <v>Q4</v>
      </c>
      <c r="Y4594">
        <f>MONTH(Suoerstore_sales[[#This Row],[Order Date]])</f>
        <v>12</v>
      </c>
    </row>
    <row r="4595" spans="1:25" x14ac:dyDescent="0.2">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t="str" cm="1">
        <f t="array" ref="V4595">_xlfn.IFS(Suoerstore_sales[[#This Row],[Discount]]&lt;=0.05,"0-5%",Suoerstore_sales[[#This Row],[Discount]]&lt;=0.1,"5-10%",Suoerstore_sales[[#This Row],[Discount]]&lt;=0.2,"10-20%",TRUE,"20%+")</f>
        <v>0-5%</v>
      </c>
      <c r="W4595">
        <f>YEAR(Suoerstore_sales[[#This Row],[Order Date]])</f>
        <v>2016</v>
      </c>
      <c r="X4595" t="str">
        <f>"Q"&amp;ROUNDUP(MONTH(Suoerstore_sales[[#This Row],[Order Date]])/3,0)</f>
        <v>Q4</v>
      </c>
      <c r="Y4595">
        <f>MONTH(Suoerstore_sales[[#This Row],[Order Date]])</f>
        <v>12</v>
      </c>
    </row>
    <row r="4596" spans="1:25" x14ac:dyDescent="0.2">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t="str" cm="1">
        <f t="array" ref="V4596">_xlfn.IFS(Suoerstore_sales[[#This Row],[Discount]]&lt;=0.05,"0-5%",Suoerstore_sales[[#This Row],[Discount]]&lt;=0.1,"5-10%",Suoerstore_sales[[#This Row],[Discount]]&lt;=0.2,"10-20%",TRUE,"20%+")</f>
        <v>10-20%</v>
      </c>
      <c r="W4596">
        <f>YEAR(Suoerstore_sales[[#This Row],[Order Date]])</f>
        <v>2016</v>
      </c>
      <c r="X4596" t="str">
        <f>"Q"&amp;ROUNDUP(MONTH(Suoerstore_sales[[#This Row],[Order Date]])/3,0)</f>
        <v>Q4</v>
      </c>
      <c r="Y4596">
        <f>MONTH(Suoerstore_sales[[#This Row],[Order Date]])</f>
        <v>12</v>
      </c>
    </row>
    <row r="4597" spans="1:25" x14ac:dyDescent="0.2">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t="str" cm="1">
        <f t="array" ref="V4597">_xlfn.IFS(Suoerstore_sales[[#This Row],[Discount]]&lt;=0.05,"0-5%",Suoerstore_sales[[#This Row],[Discount]]&lt;=0.1,"5-10%",Suoerstore_sales[[#This Row],[Discount]]&lt;=0.2,"10-20%",TRUE,"20%+")</f>
        <v>0-5%</v>
      </c>
      <c r="W4597">
        <f>YEAR(Suoerstore_sales[[#This Row],[Order Date]])</f>
        <v>2016</v>
      </c>
      <c r="X4597" t="str">
        <f>"Q"&amp;ROUNDUP(MONTH(Suoerstore_sales[[#This Row],[Order Date]])/3,0)</f>
        <v>Q4</v>
      </c>
      <c r="Y4597">
        <f>MONTH(Suoerstore_sales[[#This Row],[Order Date]])</f>
        <v>12</v>
      </c>
    </row>
    <row r="4598" spans="1:25" x14ac:dyDescent="0.2">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t="str" cm="1">
        <f t="array" ref="V4598">_xlfn.IFS(Suoerstore_sales[[#This Row],[Discount]]&lt;=0.05,"0-5%",Suoerstore_sales[[#This Row],[Discount]]&lt;=0.1,"5-10%",Suoerstore_sales[[#This Row],[Discount]]&lt;=0.2,"10-20%",TRUE,"20%+")</f>
        <v>0-5%</v>
      </c>
      <c r="W4598">
        <f>YEAR(Suoerstore_sales[[#This Row],[Order Date]])</f>
        <v>2016</v>
      </c>
      <c r="X4598" t="str">
        <f>"Q"&amp;ROUNDUP(MONTH(Suoerstore_sales[[#This Row],[Order Date]])/3,0)</f>
        <v>Q4</v>
      </c>
      <c r="Y4598">
        <f>MONTH(Suoerstore_sales[[#This Row],[Order Date]])</f>
        <v>12</v>
      </c>
    </row>
    <row r="4599" spans="1:25" x14ac:dyDescent="0.2">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t="str" cm="1">
        <f t="array" ref="V4599">_xlfn.IFS(Suoerstore_sales[[#This Row],[Discount]]&lt;=0.05,"0-5%",Suoerstore_sales[[#This Row],[Discount]]&lt;=0.1,"5-10%",Suoerstore_sales[[#This Row],[Discount]]&lt;=0.2,"10-20%",TRUE,"20%+")</f>
        <v>0-5%</v>
      </c>
      <c r="W4599">
        <f>YEAR(Suoerstore_sales[[#This Row],[Order Date]])</f>
        <v>2017</v>
      </c>
      <c r="X4599" t="str">
        <f>"Q"&amp;ROUNDUP(MONTH(Suoerstore_sales[[#This Row],[Order Date]])/3,0)</f>
        <v>Q3</v>
      </c>
      <c r="Y4599">
        <f>MONTH(Suoerstore_sales[[#This Row],[Order Date]])</f>
        <v>8</v>
      </c>
    </row>
    <row r="4600" spans="1:25" x14ac:dyDescent="0.2">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t="str" cm="1">
        <f t="array" ref="V4600">_xlfn.IFS(Suoerstore_sales[[#This Row],[Discount]]&lt;=0.05,"0-5%",Suoerstore_sales[[#This Row],[Discount]]&lt;=0.1,"5-10%",Suoerstore_sales[[#This Row],[Discount]]&lt;=0.2,"10-20%",TRUE,"20%+")</f>
        <v>0-5%</v>
      </c>
      <c r="W4600">
        <f>YEAR(Suoerstore_sales[[#This Row],[Order Date]])</f>
        <v>2017</v>
      </c>
      <c r="X4600" t="str">
        <f>"Q"&amp;ROUNDUP(MONTH(Suoerstore_sales[[#This Row],[Order Date]])/3,0)</f>
        <v>Q3</v>
      </c>
      <c r="Y4600">
        <f>MONTH(Suoerstore_sales[[#This Row],[Order Date]])</f>
        <v>8</v>
      </c>
    </row>
    <row r="4601" spans="1:25" x14ac:dyDescent="0.2">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t="str" cm="1">
        <f t="array" ref="V4601">_xlfn.IFS(Suoerstore_sales[[#This Row],[Discount]]&lt;=0.05,"0-5%",Suoerstore_sales[[#This Row],[Discount]]&lt;=0.1,"5-10%",Suoerstore_sales[[#This Row],[Discount]]&lt;=0.2,"10-20%",TRUE,"20%+")</f>
        <v>0-5%</v>
      </c>
      <c r="W4601">
        <f>YEAR(Suoerstore_sales[[#This Row],[Order Date]])</f>
        <v>2015</v>
      </c>
      <c r="X4601" t="str">
        <f>"Q"&amp;ROUNDUP(MONTH(Suoerstore_sales[[#This Row],[Order Date]])/3,0)</f>
        <v>Q3</v>
      </c>
      <c r="Y4601">
        <f>MONTH(Suoerstore_sales[[#This Row],[Order Date]])</f>
        <v>7</v>
      </c>
    </row>
    <row r="4602" spans="1:25" x14ac:dyDescent="0.2">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t="str" cm="1">
        <f t="array" ref="V4602">_xlfn.IFS(Suoerstore_sales[[#This Row],[Discount]]&lt;=0.05,"0-5%",Suoerstore_sales[[#This Row],[Discount]]&lt;=0.1,"5-10%",Suoerstore_sales[[#This Row],[Discount]]&lt;=0.2,"10-20%",TRUE,"20%+")</f>
        <v>0-5%</v>
      </c>
      <c r="W4602">
        <f>YEAR(Suoerstore_sales[[#This Row],[Order Date]])</f>
        <v>2015</v>
      </c>
      <c r="X4602" t="str">
        <f>"Q"&amp;ROUNDUP(MONTH(Suoerstore_sales[[#This Row],[Order Date]])/3,0)</f>
        <v>Q3</v>
      </c>
      <c r="Y4602">
        <f>MONTH(Suoerstore_sales[[#This Row],[Order Date]])</f>
        <v>7</v>
      </c>
    </row>
    <row r="4603" spans="1:25" x14ac:dyDescent="0.2">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t="str" cm="1">
        <f t="array" ref="V4603">_xlfn.IFS(Suoerstore_sales[[#This Row],[Discount]]&lt;=0.05,"0-5%",Suoerstore_sales[[#This Row],[Discount]]&lt;=0.1,"5-10%",Suoerstore_sales[[#This Row],[Discount]]&lt;=0.2,"10-20%",TRUE,"20%+")</f>
        <v>0-5%</v>
      </c>
      <c r="W4603">
        <f>YEAR(Suoerstore_sales[[#This Row],[Order Date]])</f>
        <v>2015</v>
      </c>
      <c r="X4603" t="str">
        <f>"Q"&amp;ROUNDUP(MONTH(Suoerstore_sales[[#This Row],[Order Date]])/3,0)</f>
        <v>Q3</v>
      </c>
      <c r="Y4603">
        <f>MONTH(Suoerstore_sales[[#This Row],[Order Date]])</f>
        <v>7</v>
      </c>
    </row>
    <row r="4604" spans="1:25" x14ac:dyDescent="0.2">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t="str" cm="1">
        <f t="array" ref="V4604">_xlfn.IFS(Suoerstore_sales[[#This Row],[Discount]]&lt;=0.05,"0-5%",Suoerstore_sales[[#This Row],[Discount]]&lt;=0.1,"5-10%",Suoerstore_sales[[#This Row],[Discount]]&lt;=0.2,"10-20%",TRUE,"20%+")</f>
        <v>10-20%</v>
      </c>
      <c r="W4604">
        <f>YEAR(Suoerstore_sales[[#This Row],[Order Date]])</f>
        <v>2015</v>
      </c>
      <c r="X4604" t="str">
        <f>"Q"&amp;ROUNDUP(MONTH(Suoerstore_sales[[#This Row],[Order Date]])/3,0)</f>
        <v>Q2</v>
      </c>
      <c r="Y4604">
        <f>MONTH(Suoerstore_sales[[#This Row],[Order Date]])</f>
        <v>5</v>
      </c>
    </row>
    <row r="4605" spans="1:25" x14ac:dyDescent="0.2">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t="str" cm="1">
        <f t="array" ref="V4605">_xlfn.IFS(Suoerstore_sales[[#This Row],[Discount]]&lt;=0.05,"0-5%",Suoerstore_sales[[#This Row],[Discount]]&lt;=0.1,"5-10%",Suoerstore_sales[[#This Row],[Discount]]&lt;=0.2,"10-20%",TRUE,"20%+")</f>
        <v>10-20%</v>
      </c>
      <c r="W4605">
        <f>YEAR(Suoerstore_sales[[#This Row],[Order Date]])</f>
        <v>2015</v>
      </c>
      <c r="X4605" t="str">
        <f>"Q"&amp;ROUNDUP(MONTH(Suoerstore_sales[[#This Row],[Order Date]])/3,0)</f>
        <v>Q2</v>
      </c>
      <c r="Y4605">
        <f>MONTH(Suoerstore_sales[[#This Row],[Order Date]])</f>
        <v>5</v>
      </c>
    </row>
    <row r="4606" spans="1:25" x14ac:dyDescent="0.2">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t="str" cm="1">
        <f t="array" ref="V4606">_xlfn.IFS(Suoerstore_sales[[#This Row],[Discount]]&lt;=0.05,"0-5%",Suoerstore_sales[[#This Row],[Discount]]&lt;=0.1,"5-10%",Suoerstore_sales[[#This Row],[Discount]]&lt;=0.2,"10-20%",TRUE,"20%+")</f>
        <v>10-20%</v>
      </c>
      <c r="W4606">
        <f>YEAR(Suoerstore_sales[[#This Row],[Order Date]])</f>
        <v>2015</v>
      </c>
      <c r="X4606" t="str">
        <f>"Q"&amp;ROUNDUP(MONTH(Suoerstore_sales[[#This Row],[Order Date]])/3,0)</f>
        <v>Q2</v>
      </c>
      <c r="Y4606">
        <f>MONTH(Suoerstore_sales[[#This Row],[Order Date]])</f>
        <v>5</v>
      </c>
    </row>
    <row r="4607" spans="1:25" x14ac:dyDescent="0.2">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t="str" cm="1">
        <f t="array" ref="V4607">_xlfn.IFS(Suoerstore_sales[[#This Row],[Discount]]&lt;=0.05,"0-5%",Suoerstore_sales[[#This Row],[Discount]]&lt;=0.1,"5-10%",Suoerstore_sales[[#This Row],[Discount]]&lt;=0.2,"10-20%",TRUE,"20%+")</f>
        <v>10-20%</v>
      </c>
      <c r="W4607">
        <f>YEAR(Suoerstore_sales[[#This Row],[Order Date]])</f>
        <v>2015</v>
      </c>
      <c r="X4607" t="str">
        <f>"Q"&amp;ROUNDUP(MONTH(Suoerstore_sales[[#This Row],[Order Date]])/3,0)</f>
        <v>Q2</v>
      </c>
      <c r="Y4607">
        <f>MONTH(Suoerstore_sales[[#This Row],[Order Date]])</f>
        <v>5</v>
      </c>
    </row>
    <row r="4608" spans="1:25" x14ac:dyDescent="0.2">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t="str" cm="1">
        <f t="array" ref="V4608">_xlfn.IFS(Suoerstore_sales[[#This Row],[Discount]]&lt;=0.05,"0-5%",Suoerstore_sales[[#This Row],[Discount]]&lt;=0.1,"5-10%",Suoerstore_sales[[#This Row],[Discount]]&lt;=0.2,"10-20%",TRUE,"20%+")</f>
        <v>0-5%</v>
      </c>
      <c r="W4608">
        <f>YEAR(Suoerstore_sales[[#This Row],[Order Date]])</f>
        <v>2015</v>
      </c>
      <c r="X4608" t="str">
        <f>"Q"&amp;ROUNDUP(MONTH(Suoerstore_sales[[#This Row],[Order Date]])/3,0)</f>
        <v>Q2</v>
      </c>
      <c r="Y4608">
        <f>MONTH(Suoerstore_sales[[#This Row],[Order Date]])</f>
        <v>5</v>
      </c>
    </row>
    <row r="4609" spans="1:25" x14ac:dyDescent="0.2">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t="str" cm="1">
        <f t="array" ref="V4609">_xlfn.IFS(Suoerstore_sales[[#This Row],[Discount]]&lt;=0.05,"0-5%",Suoerstore_sales[[#This Row],[Discount]]&lt;=0.1,"5-10%",Suoerstore_sales[[#This Row],[Discount]]&lt;=0.2,"10-20%",TRUE,"20%+")</f>
        <v>0-5%</v>
      </c>
      <c r="W4609">
        <f>YEAR(Suoerstore_sales[[#This Row],[Order Date]])</f>
        <v>2015</v>
      </c>
      <c r="X4609" t="str">
        <f>"Q"&amp;ROUNDUP(MONTH(Suoerstore_sales[[#This Row],[Order Date]])/3,0)</f>
        <v>Q2</v>
      </c>
      <c r="Y4609">
        <f>MONTH(Suoerstore_sales[[#This Row],[Order Date]])</f>
        <v>5</v>
      </c>
    </row>
    <row r="4610" spans="1:25" x14ac:dyDescent="0.2">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t="str" cm="1">
        <f t="array" ref="V4610">_xlfn.IFS(Suoerstore_sales[[#This Row],[Discount]]&lt;=0.05,"0-5%",Suoerstore_sales[[#This Row],[Discount]]&lt;=0.1,"5-10%",Suoerstore_sales[[#This Row],[Discount]]&lt;=0.2,"10-20%",TRUE,"20%+")</f>
        <v>10-20%</v>
      </c>
      <c r="W4610">
        <f>YEAR(Suoerstore_sales[[#This Row],[Order Date]])</f>
        <v>2015</v>
      </c>
      <c r="X4610" t="str">
        <f>"Q"&amp;ROUNDUP(MONTH(Suoerstore_sales[[#This Row],[Order Date]])/3,0)</f>
        <v>Q2</v>
      </c>
      <c r="Y4610">
        <f>MONTH(Suoerstore_sales[[#This Row],[Order Date]])</f>
        <v>5</v>
      </c>
    </row>
    <row r="4611" spans="1:25" x14ac:dyDescent="0.2">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t="str" cm="1">
        <f t="array" ref="V4611">_xlfn.IFS(Suoerstore_sales[[#This Row],[Discount]]&lt;=0.05,"0-5%",Suoerstore_sales[[#This Row],[Discount]]&lt;=0.1,"5-10%",Suoerstore_sales[[#This Row],[Discount]]&lt;=0.2,"10-20%",TRUE,"20%+")</f>
        <v>0-5%</v>
      </c>
      <c r="W4611">
        <f>YEAR(Suoerstore_sales[[#This Row],[Order Date]])</f>
        <v>2015</v>
      </c>
      <c r="X4611" t="str">
        <f>"Q"&amp;ROUNDUP(MONTH(Suoerstore_sales[[#This Row],[Order Date]])/3,0)</f>
        <v>Q2</v>
      </c>
      <c r="Y4611">
        <f>MONTH(Suoerstore_sales[[#This Row],[Order Date]])</f>
        <v>5</v>
      </c>
    </row>
    <row r="4612" spans="1:25" x14ac:dyDescent="0.2">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t="str" cm="1">
        <f t="array" ref="V4612">_xlfn.IFS(Suoerstore_sales[[#This Row],[Discount]]&lt;=0.05,"0-5%",Suoerstore_sales[[#This Row],[Discount]]&lt;=0.1,"5-10%",Suoerstore_sales[[#This Row],[Discount]]&lt;=0.2,"10-20%",TRUE,"20%+")</f>
        <v>0-5%</v>
      </c>
      <c r="W4612">
        <f>YEAR(Suoerstore_sales[[#This Row],[Order Date]])</f>
        <v>2017</v>
      </c>
      <c r="X4612" t="str">
        <f>"Q"&amp;ROUNDUP(MONTH(Suoerstore_sales[[#This Row],[Order Date]])/3,0)</f>
        <v>Q4</v>
      </c>
      <c r="Y4612">
        <f>MONTH(Suoerstore_sales[[#This Row],[Order Date]])</f>
        <v>11</v>
      </c>
    </row>
    <row r="4613" spans="1:25" x14ac:dyDescent="0.2">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t="str" cm="1">
        <f t="array" ref="V4613">_xlfn.IFS(Suoerstore_sales[[#This Row],[Discount]]&lt;=0.05,"0-5%",Suoerstore_sales[[#This Row],[Discount]]&lt;=0.1,"5-10%",Suoerstore_sales[[#This Row],[Discount]]&lt;=0.2,"10-20%",TRUE,"20%+")</f>
        <v>0-5%</v>
      </c>
      <c r="W4613">
        <f>YEAR(Suoerstore_sales[[#This Row],[Order Date]])</f>
        <v>2016</v>
      </c>
      <c r="X4613" t="str">
        <f>"Q"&amp;ROUNDUP(MONTH(Suoerstore_sales[[#This Row],[Order Date]])/3,0)</f>
        <v>Q1</v>
      </c>
      <c r="Y4613">
        <f>MONTH(Suoerstore_sales[[#This Row],[Order Date]])</f>
        <v>1</v>
      </c>
    </row>
    <row r="4614" spans="1:25" x14ac:dyDescent="0.2">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t="str" cm="1">
        <f t="array" ref="V4614">_xlfn.IFS(Suoerstore_sales[[#This Row],[Discount]]&lt;=0.05,"0-5%",Suoerstore_sales[[#This Row],[Discount]]&lt;=0.1,"5-10%",Suoerstore_sales[[#This Row],[Discount]]&lt;=0.2,"10-20%",TRUE,"20%+")</f>
        <v>10-20%</v>
      </c>
      <c r="W4614">
        <f>YEAR(Suoerstore_sales[[#This Row],[Order Date]])</f>
        <v>2016</v>
      </c>
      <c r="X4614" t="str">
        <f>"Q"&amp;ROUNDUP(MONTH(Suoerstore_sales[[#This Row],[Order Date]])/3,0)</f>
        <v>Q4</v>
      </c>
      <c r="Y4614">
        <f>MONTH(Suoerstore_sales[[#This Row],[Order Date]])</f>
        <v>12</v>
      </c>
    </row>
    <row r="4615" spans="1:25" x14ac:dyDescent="0.2">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t="str" cm="1">
        <f t="array" ref="V4615">_xlfn.IFS(Suoerstore_sales[[#This Row],[Discount]]&lt;=0.05,"0-5%",Suoerstore_sales[[#This Row],[Discount]]&lt;=0.1,"5-10%",Suoerstore_sales[[#This Row],[Discount]]&lt;=0.2,"10-20%",TRUE,"20%+")</f>
        <v>10-20%</v>
      </c>
      <c r="W4615">
        <f>YEAR(Suoerstore_sales[[#This Row],[Order Date]])</f>
        <v>2016</v>
      </c>
      <c r="X4615" t="str">
        <f>"Q"&amp;ROUNDUP(MONTH(Suoerstore_sales[[#This Row],[Order Date]])/3,0)</f>
        <v>Q4</v>
      </c>
      <c r="Y4615">
        <f>MONTH(Suoerstore_sales[[#This Row],[Order Date]])</f>
        <v>12</v>
      </c>
    </row>
    <row r="4616" spans="1:25" x14ac:dyDescent="0.2">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t="str" cm="1">
        <f t="array" ref="V4616">_xlfn.IFS(Suoerstore_sales[[#This Row],[Discount]]&lt;=0.05,"0-5%",Suoerstore_sales[[#This Row],[Discount]]&lt;=0.1,"5-10%",Suoerstore_sales[[#This Row],[Discount]]&lt;=0.2,"10-20%",TRUE,"20%+")</f>
        <v>20%+</v>
      </c>
      <c r="W4616">
        <f>YEAR(Suoerstore_sales[[#This Row],[Order Date]])</f>
        <v>2016</v>
      </c>
      <c r="X4616" t="str">
        <f>"Q"&amp;ROUNDUP(MONTH(Suoerstore_sales[[#This Row],[Order Date]])/3,0)</f>
        <v>Q3</v>
      </c>
      <c r="Y4616">
        <f>MONTH(Suoerstore_sales[[#This Row],[Order Date]])</f>
        <v>9</v>
      </c>
    </row>
    <row r="4617" spans="1:25" x14ac:dyDescent="0.2">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t="str" cm="1">
        <f t="array" ref="V4617">_xlfn.IFS(Suoerstore_sales[[#This Row],[Discount]]&lt;=0.05,"0-5%",Suoerstore_sales[[#This Row],[Discount]]&lt;=0.1,"5-10%",Suoerstore_sales[[#This Row],[Discount]]&lt;=0.2,"10-20%",TRUE,"20%+")</f>
        <v>10-20%</v>
      </c>
      <c r="W4617">
        <f>YEAR(Suoerstore_sales[[#This Row],[Order Date]])</f>
        <v>2016</v>
      </c>
      <c r="X4617" t="str">
        <f>"Q"&amp;ROUNDUP(MONTH(Suoerstore_sales[[#This Row],[Order Date]])/3,0)</f>
        <v>Q3</v>
      </c>
      <c r="Y4617">
        <f>MONTH(Suoerstore_sales[[#This Row],[Order Date]])</f>
        <v>9</v>
      </c>
    </row>
    <row r="4618" spans="1:25" x14ac:dyDescent="0.2">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t="str" cm="1">
        <f t="array" ref="V4618">_xlfn.IFS(Suoerstore_sales[[#This Row],[Discount]]&lt;=0.05,"0-5%",Suoerstore_sales[[#This Row],[Discount]]&lt;=0.1,"5-10%",Suoerstore_sales[[#This Row],[Discount]]&lt;=0.2,"10-20%",TRUE,"20%+")</f>
        <v>10-20%</v>
      </c>
      <c r="W4618">
        <f>YEAR(Suoerstore_sales[[#This Row],[Order Date]])</f>
        <v>2015</v>
      </c>
      <c r="X4618" t="str">
        <f>"Q"&amp;ROUNDUP(MONTH(Suoerstore_sales[[#This Row],[Order Date]])/3,0)</f>
        <v>Q3</v>
      </c>
      <c r="Y4618">
        <f>MONTH(Suoerstore_sales[[#This Row],[Order Date]])</f>
        <v>9</v>
      </c>
    </row>
    <row r="4619" spans="1:25" x14ac:dyDescent="0.2">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t="str" cm="1">
        <f t="array" ref="V4619">_xlfn.IFS(Suoerstore_sales[[#This Row],[Discount]]&lt;=0.05,"0-5%",Suoerstore_sales[[#This Row],[Discount]]&lt;=0.1,"5-10%",Suoerstore_sales[[#This Row],[Discount]]&lt;=0.2,"10-20%",TRUE,"20%+")</f>
        <v>0-5%</v>
      </c>
      <c r="W4619">
        <f>YEAR(Suoerstore_sales[[#This Row],[Order Date]])</f>
        <v>2015</v>
      </c>
      <c r="X4619" t="str">
        <f>"Q"&amp;ROUNDUP(MONTH(Suoerstore_sales[[#This Row],[Order Date]])/3,0)</f>
        <v>Q3</v>
      </c>
      <c r="Y4619">
        <f>MONTH(Suoerstore_sales[[#This Row],[Order Date]])</f>
        <v>9</v>
      </c>
    </row>
    <row r="4620" spans="1:25" x14ac:dyDescent="0.2">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t="str" cm="1">
        <f t="array" ref="V4620">_xlfn.IFS(Suoerstore_sales[[#This Row],[Discount]]&lt;=0.05,"0-5%",Suoerstore_sales[[#This Row],[Discount]]&lt;=0.1,"5-10%",Suoerstore_sales[[#This Row],[Discount]]&lt;=0.2,"10-20%",TRUE,"20%+")</f>
        <v>0-5%</v>
      </c>
      <c r="W4620">
        <f>YEAR(Suoerstore_sales[[#This Row],[Order Date]])</f>
        <v>2015</v>
      </c>
      <c r="X4620" t="str">
        <f>"Q"&amp;ROUNDUP(MONTH(Suoerstore_sales[[#This Row],[Order Date]])/3,0)</f>
        <v>Q3</v>
      </c>
      <c r="Y4620">
        <f>MONTH(Suoerstore_sales[[#This Row],[Order Date]])</f>
        <v>9</v>
      </c>
    </row>
    <row r="4621" spans="1:25" x14ac:dyDescent="0.2">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t="str" cm="1">
        <f t="array" ref="V4621">_xlfn.IFS(Suoerstore_sales[[#This Row],[Discount]]&lt;=0.05,"0-5%",Suoerstore_sales[[#This Row],[Discount]]&lt;=0.1,"5-10%",Suoerstore_sales[[#This Row],[Discount]]&lt;=0.2,"10-20%",TRUE,"20%+")</f>
        <v>10-20%</v>
      </c>
      <c r="W4621">
        <f>YEAR(Suoerstore_sales[[#This Row],[Order Date]])</f>
        <v>2017</v>
      </c>
      <c r="X4621" t="str">
        <f>"Q"&amp;ROUNDUP(MONTH(Suoerstore_sales[[#This Row],[Order Date]])/3,0)</f>
        <v>Q4</v>
      </c>
      <c r="Y4621">
        <f>MONTH(Suoerstore_sales[[#This Row],[Order Date]])</f>
        <v>12</v>
      </c>
    </row>
    <row r="4622" spans="1:25" x14ac:dyDescent="0.2">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t="str" cm="1">
        <f t="array" ref="V4622">_xlfn.IFS(Suoerstore_sales[[#This Row],[Discount]]&lt;=0.05,"0-5%",Suoerstore_sales[[#This Row],[Discount]]&lt;=0.1,"5-10%",Suoerstore_sales[[#This Row],[Discount]]&lt;=0.2,"10-20%",TRUE,"20%+")</f>
        <v>10-20%</v>
      </c>
      <c r="W4622">
        <f>YEAR(Suoerstore_sales[[#This Row],[Order Date]])</f>
        <v>2017</v>
      </c>
      <c r="X4622" t="str">
        <f>"Q"&amp;ROUNDUP(MONTH(Suoerstore_sales[[#This Row],[Order Date]])/3,0)</f>
        <v>Q4</v>
      </c>
      <c r="Y4622">
        <f>MONTH(Suoerstore_sales[[#This Row],[Order Date]])</f>
        <v>12</v>
      </c>
    </row>
    <row r="4623" spans="1:25" x14ac:dyDescent="0.2">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t="str" cm="1">
        <f t="array" ref="V4623">_xlfn.IFS(Suoerstore_sales[[#This Row],[Discount]]&lt;=0.05,"0-5%",Suoerstore_sales[[#This Row],[Discount]]&lt;=0.1,"5-10%",Suoerstore_sales[[#This Row],[Discount]]&lt;=0.2,"10-20%",TRUE,"20%+")</f>
        <v>0-5%</v>
      </c>
      <c r="W4623">
        <f>YEAR(Suoerstore_sales[[#This Row],[Order Date]])</f>
        <v>2015</v>
      </c>
      <c r="X4623" t="str">
        <f>"Q"&amp;ROUNDUP(MONTH(Suoerstore_sales[[#This Row],[Order Date]])/3,0)</f>
        <v>Q4</v>
      </c>
      <c r="Y4623">
        <f>MONTH(Suoerstore_sales[[#This Row],[Order Date]])</f>
        <v>10</v>
      </c>
    </row>
    <row r="4624" spans="1:25" x14ac:dyDescent="0.2">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t="str" cm="1">
        <f t="array" ref="V4624">_xlfn.IFS(Suoerstore_sales[[#This Row],[Discount]]&lt;=0.05,"0-5%",Suoerstore_sales[[#This Row],[Discount]]&lt;=0.1,"5-10%",Suoerstore_sales[[#This Row],[Discount]]&lt;=0.2,"10-20%",TRUE,"20%+")</f>
        <v>10-20%</v>
      </c>
      <c r="W4624">
        <f>YEAR(Suoerstore_sales[[#This Row],[Order Date]])</f>
        <v>2017</v>
      </c>
      <c r="X4624" t="str">
        <f>"Q"&amp;ROUNDUP(MONTH(Suoerstore_sales[[#This Row],[Order Date]])/3,0)</f>
        <v>Q3</v>
      </c>
      <c r="Y4624">
        <f>MONTH(Suoerstore_sales[[#This Row],[Order Date]])</f>
        <v>9</v>
      </c>
    </row>
    <row r="4625" spans="1:25" x14ac:dyDescent="0.2">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t="str" cm="1">
        <f t="array" ref="V4625">_xlfn.IFS(Suoerstore_sales[[#This Row],[Discount]]&lt;=0.05,"0-5%",Suoerstore_sales[[#This Row],[Discount]]&lt;=0.1,"5-10%",Suoerstore_sales[[#This Row],[Discount]]&lt;=0.2,"10-20%",TRUE,"20%+")</f>
        <v>10-20%</v>
      </c>
      <c r="W4625">
        <f>YEAR(Suoerstore_sales[[#This Row],[Order Date]])</f>
        <v>2017</v>
      </c>
      <c r="X4625" t="str">
        <f>"Q"&amp;ROUNDUP(MONTH(Suoerstore_sales[[#This Row],[Order Date]])/3,0)</f>
        <v>Q3</v>
      </c>
      <c r="Y4625">
        <f>MONTH(Suoerstore_sales[[#This Row],[Order Date]])</f>
        <v>9</v>
      </c>
    </row>
    <row r="4626" spans="1:25" x14ac:dyDescent="0.2">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t="str" cm="1">
        <f t="array" ref="V4626">_xlfn.IFS(Suoerstore_sales[[#This Row],[Discount]]&lt;=0.05,"0-5%",Suoerstore_sales[[#This Row],[Discount]]&lt;=0.1,"5-10%",Suoerstore_sales[[#This Row],[Discount]]&lt;=0.2,"10-20%",TRUE,"20%+")</f>
        <v>10-20%</v>
      </c>
      <c r="W4626">
        <f>YEAR(Suoerstore_sales[[#This Row],[Order Date]])</f>
        <v>2017</v>
      </c>
      <c r="X4626" t="str">
        <f>"Q"&amp;ROUNDUP(MONTH(Suoerstore_sales[[#This Row],[Order Date]])/3,0)</f>
        <v>Q3</v>
      </c>
      <c r="Y4626">
        <f>MONTH(Suoerstore_sales[[#This Row],[Order Date]])</f>
        <v>9</v>
      </c>
    </row>
    <row r="4627" spans="1:25" x14ac:dyDescent="0.2">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t="str" cm="1">
        <f t="array" ref="V4627">_xlfn.IFS(Suoerstore_sales[[#This Row],[Discount]]&lt;=0.05,"0-5%",Suoerstore_sales[[#This Row],[Discount]]&lt;=0.1,"5-10%",Suoerstore_sales[[#This Row],[Discount]]&lt;=0.2,"10-20%",TRUE,"20%+")</f>
        <v>10-20%</v>
      </c>
      <c r="W4627">
        <f>YEAR(Suoerstore_sales[[#This Row],[Order Date]])</f>
        <v>2017</v>
      </c>
      <c r="X4627" t="str">
        <f>"Q"&amp;ROUNDUP(MONTH(Suoerstore_sales[[#This Row],[Order Date]])/3,0)</f>
        <v>Q3</v>
      </c>
      <c r="Y4627">
        <f>MONTH(Suoerstore_sales[[#This Row],[Order Date]])</f>
        <v>9</v>
      </c>
    </row>
    <row r="4628" spans="1:25" x14ac:dyDescent="0.2">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t="str" cm="1">
        <f t="array" ref="V4628">_xlfn.IFS(Suoerstore_sales[[#This Row],[Discount]]&lt;=0.05,"0-5%",Suoerstore_sales[[#This Row],[Discount]]&lt;=0.1,"5-10%",Suoerstore_sales[[#This Row],[Discount]]&lt;=0.2,"10-20%",TRUE,"20%+")</f>
        <v>0-5%</v>
      </c>
      <c r="W4628">
        <f>YEAR(Suoerstore_sales[[#This Row],[Order Date]])</f>
        <v>2016</v>
      </c>
      <c r="X4628" t="str">
        <f>"Q"&amp;ROUNDUP(MONTH(Suoerstore_sales[[#This Row],[Order Date]])/3,0)</f>
        <v>Q4</v>
      </c>
      <c r="Y4628">
        <f>MONTH(Suoerstore_sales[[#This Row],[Order Date]])</f>
        <v>11</v>
      </c>
    </row>
    <row r="4629" spans="1:25" x14ac:dyDescent="0.2">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t="str" cm="1">
        <f t="array" ref="V4629">_xlfn.IFS(Suoerstore_sales[[#This Row],[Discount]]&lt;=0.05,"0-5%",Suoerstore_sales[[#This Row],[Discount]]&lt;=0.1,"5-10%",Suoerstore_sales[[#This Row],[Discount]]&lt;=0.2,"10-20%",TRUE,"20%+")</f>
        <v>0-5%</v>
      </c>
      <c r="W4629">
        <f>YEAR(Suoerstore_sales[[#This Row],[Order Date]])</f>
        <v>2016</v>
      </c>
      <c r="X4629" t="str">
        <f>"Q"&amp;ROUNDUP(MONTH(Suoerstore_sales[[#This Row],[Order Date]])/3,0)</f>
        <v>Q4</v>
      </c>
      <c r="Y4629">
        <f>MONTH(Suoerstore_sales[[#This Row],[Order Date]])</f>
        <v>11</v>
      </c>
    </row>
    <row r="4630" spans="1:25" x14ac:dyDescent="0.2">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t="str" cm="1">
        <f t="array" ref="V4630">_xlfn.IFS(Suoerstore_sales[[#This Row],[Discount]]&lt;=0.05,"0-5%",Suoerstore_sales[[#This Row],[Discount]]&lt;=0.1,"5-10%",Suoerstore_sales[[#This Row],[Discount]]&lt;=0.2,"10-20%",TRUE,"20%+")</f>
        <v>0-5%</v>
      </c>
      <c r="W4630">
        <f>YEAR(Suoerstore_sales[[#This Row],[Order Date]])</f>
        <v>2016</v>
      </c>
      <c r="X4630" t="str">
        <f>"Q"&amp;ROUNDUP(MONTH(Suoerstore_sales[[#This Row],[Order Date]])/3,0)</f>
        <v>Q4</v>
      </c>
      <c r="Y4630">
        <f>MONTH(Suoerstore_sales[[#This Row],[Order Date]])</f>
        <v>11</v>
      </c>
    </row>
    <row r="4631" spans="1:25" x14ac:dyDescent="0.2">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t="str" cm="1">
        <f t="array" ref="V4631">_xlfn.IFS(Suoerstore_sales[[#This Row],[Discount]]&lt;=0.05,"0-5%",Suoerstore_sales[[#This Row],[Discount]]&lt;=0.1,"5-10%",Suoerstore_sales[[#This Row],[Discount]]&lt;=0.2,"10-20%",TRUE,"20%+")</f>
        <v>0-5%</v>
      </c>
      <c r="W4631">
        <f>YEAR(Suoerstore_sales[[#This Row],[Order Date]])</f>
        <v>2016</v>
      </c>
      <c r="X4631" t="str">
        <f>"Q"&amp;ROUNDUP(MONTH(Suoerstore_sales[[#This Row],[Order Date]])/3,0)</f>
        <v>Q4</v>
      </c>
      <c r="Y4631">
        <f>MONTH(Suoerstore_sales[[#This Row],[Order Date]])</f>
        <v>11</v>
      </c>
    </row>
    <row r="4632" spans="1:25" x14ac:dyDescent="0.2">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t="str" cm="1">
        <f t="array" ref="V4632">_xlfn.IFS(Suoerstore_sales[[#This Row],[Discount]]&lt;=0.05,"0-5%",Suoerstore_sales[[#This Row],[Discount]]&lt;=0.1,"5-10%",Suoerstore_sales[[#This Row],[Discount]]&lt;=0.2,"10-20%",TRUE,"20%+")</f>
        <v>0-5%</v>
      </c>
      <c r="W4632">
        <f>YEAR(Suoerstore_sales[[#This Row],[Order Date]])</f>
        <v>2015</v>
      </c>
      <c r="X4632" t="str">
        <f>"Q"&amp;ROUNDUP(MONTH(Suoerstore_sales[[#This Row],[Order Date]])/3,0)</f>
        <v>Q4</v>
      </c>
      <c r="Y4632">
        <f>MONTH(Suoerstore_sales[[#This Row],[Order Date]])</f>
        <v>10</v>
      </c>
    </row>
    <row r="4633" spans="1:25" x14ac:dyDescent="0.2">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t="str" cm="1">
        <f t="array" ref="V4633">_xlfn.IFS(Suoerstore_sales[[#This Row],[Discount]]&lt;=0.05,"0-5%",Suoerstore_sales[[#This Row],[Discount]]&lt;=0.1,"5-10%",Suoerstore_sales[[#This Row],[Discount]]&lt;=0.2,"10-20%",TRUE,"20%+")</f>
        <v>0-5%</v>
      </c>
      <c r="W4633">
        <f>YEAR(Suoerstore_sales[[#This Row],[Order Date]])</f>
        <v>2017</v>
      </c>
      <c r="X4633" t="str">
        <f>"Q"&amp;ROUNDUP(MONTH(Suoerstore_sales[[#This Row],[Order Date]])/3,0)</f>
        <v>Q3</v>
      </c>
      <c r="Y4633">
        <f>MONTH(Suoerstore_sales[[#This Row],[Order Date]])</f>
        <v>8</v>
      </c>
    </row>
    <row r="4634" spans="1:25" x14ac:dyDescent="0.2">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t="str" cm="1">
        <f t="array" ref="V4634">_xlfn.IFS(Suoerstore_sales[[#This Row],[Discount]]&lt;=0.05,"0-5%",Suoerstore_sales[[#This Row],[Discount]]&lt;=0.1,"5-10%",Suoerstore_sales[[#This Row],[Discount]]&lt;=0.2,"10-20%",TRUE,"20%+")</f>
        <v>0-5%</v>
      </c>
      <c r="W4634">
        <f>YEAR(Suoerstore_sales[[#This Row],[Order Date]])</f>
        <v>2017</v>
      </c>
      <c r="X4634" t="str">
        <f>"Q"&amp;ROUNDUP(MONTH(Suoerstore_sales[[#This Row],[Order Date]])/3,0)</f>
        <v>Q3</v>
      </c>
      <c r="Y4634">
        <f>MONTH(Suoerstore_sales[[#This Row],[Order Date]])</f>
        <v>8</v>
      </c>
    </row>
    <row r="4635" spans="1:25" x14ac:dyDescent="0.2">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t="str" cm="1">
        <f t="array" ref="V4635">_xlfn.IFS(Suoerstore_sales[[#This Row],[Discount]]&lt;=0.05,"0-5%",Suoerstore_sales[[#This Row],[Discount]]&lt;=0.1,"5-10%",Suoerstore_sales[[#This Row],[Discount]]&lt;=0.2,"10-20%",TRUE,"20%+")</f>
        <v>10-20%</v>
      </c>
      <c r="W4635">
        <f>YEAR(Suoerstore_sales[[#This Row],[Order Date]])</f>
        <v>2015</v>
      </c>
      <c r="X4635" t="str">
        <f>"Q"&amp;ROUNDUP(MONTH(Suoerstore_sales[[#This Row],[Order Date]])/3,0)</f>
        <v>Q3</v>
      </c>
      <c r="Y4635">
        <f>MONTH(Suoerstore_sales[[#This Row],[Order Date]])</f>
        <v>8</v>
      </c>
    </row>
    <row r="4636" spans="1:25" x14ac:dyDescent="0.2">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t="str" cm="1">
        <f t="array" ref="V4636">_xlfn.IFS(Suoerstore_sales[[#This Row],[Discount]]&lt;=0.05,"0-5%",Suoerstore_sales[[#This Row],[Discount]]&lt;=0.1,"5-10%",Suoerstore_sales[[#This Row],[Discount]]&lt;=0.2,"10-20%",TRUE,"20%+")</f>
        <v>0-5%</v>
      </c>
      <c r="W4636">
        <f>YEAR(Suoerstore_sales[[#This Row],[Order Date]])</f>
        <v>2015</v>
      </c>
      <c r="X4636" t="str">
        <f>"Q"&amp;ROUNDUP(MONTH(Suoerstore_sales[[#This Row],[Order Date]])/3,0)</f>
        <v>Q3</v>
      </c>
      <c r="Y4636">
        <f>MONTH(Suoerstore_sales[[#This Row],[Order Date]])</f>
        <v>8</v>
      </c>
    </row>
    <row r="4637" spans="1:25" x14ac:dyDescent="0.2">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t="str" cm="1">
        <f t="array" ref="V4637">_xlfn.IFS(Suoerstore_sales[[#This Row],[Discount]]&lt;=0.05,"0-5%",Suoerstore_sales[[#This Row],[Discount]]&lt;=0.1,"5-10%",Suoerstore_sales[[#This Row],[Discount]]&lt;=0.2,"10-20%",TRUE,"20%+")</f>
        <v>0-5%</v>
      </c>
      <c r="W4637">
        <f>YEAR(Suoerstore_sales[[#This Row],[Order Date]])</f>
        <v>2017</v>
      </c>
      <c r="X4637" t="str">
        <f>"Q"&amp;ROUNDUP(MONTH(Suoerstore_sales[[#This Row],[Order Date]])/3,0)</f>
        <v>Q1</v>
      </c>
      <c r="Y4637">
        <f>MONTH(Suoerstore_sales[[#This Row],[Order Date]])</f>
        <v>3</v>
      </c>
    </row>
    <row r="4638" spans="1:25" x14ac:dyDescent="0.2">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t="str" cm="1">
        <f t="array" ref="V4638">_xlfn.IFS(Suoerstore_sales[[#This Row],[Discount]]&lt;=0.05,"0-5%",Suoerstore_sales[[#This Row],[Discount]]&lt;=0.1,"5-10%",Suoerstore_sales[[#This Row],[Discount]]&lt;=0.2,"10-20%",TRUE,"20%+")</f>
        <v>0-5%</v>
      </c>
      <c r="W4638">
        <f>YEAR(Suoerstore_sales[[#This Row],[Order Date]])</f>
        <v>2017</v>
      </c>
      <c r="X4638" t="str">
        <f>"Q"&amp;ROUNDUP(MONTH(Suoerstore_sales[[#This Row],[Order Date]])/3,0)</f>
        <v>Q2</v>
      </c>
      <c r="Y4638">
        <f>MONTH(Suoerstore_sales[[#This Row],[Order Date]])</f>
        <v>4</v>
      </c>
    </row>
    <row r="4639" spans="1:25" x14ac:dyDescent="0.2">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t="str" cm="1">
        <f t="array" ref="V4639">_xlfn.IFS(Suoerstore_sales[[#This Row],[Discount]]&lt;=0.05,"0-5%",Suoerstore_sales[[#This Row],[Discount]]&lt;=0.1,"5-10%",Suoerstore_sales[[#This Row],[Discount]]&lt;=0.2,"10-20%",TRUE,"20%+")</f>
        <v>0-5%</v>
      </c>
      <c r="W4639">
        <f>YEAR(Suoerstore_sales[[#This Row],[Order Date]])</f>
        <v>2017</v>
      </c>
      <c r="X4639" t="str">
        <f>"Q"&amp;ROUNDUP(MONTH(Suoerstore_sales[[#This Row],[Order Date]])/3,0)</f>
        <v>Q2</v>
      </c>
      <c r="Y4639">
        <f>MONTH(Suoerstore_sales[[#This Row],[Order Date]])</f>
        <v>4</v>
      </c>
    </row>
    <row r="4640" spans="1:25" x14ac:dyDescent="0.2">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t="str" cm="1">
        <f t="array" ref="V4640">_xlfn.IFS(Suoerstore_sales[[#This Row],[Discount]]&lt;=0.05,"0-5%",Suoerstore_sales[[#This Row],[Discount]]&lt;=0.1,"5-10%",Suoerstore_sales[[#This Row],[Discount]]&lt;=0.2,"10-20%",TRUE,"20%+")</f>
        <v>0-5%</v>
      </c>
      <c r="W4640">
        <f>YEAR(Suoerstore_sales[[#This Row],[Order Date]])</f>
        <v>2017</v>
      </c>
      <c r="X4640" t="str">
        <f>"Q"&amp;ROUNDUP(MONTH(Suoerstore_sales[[#This Row],[Order Date]])/3,0)</f>
        <v>Q2</v>
      </c>
      <c r="Y4640">
        <f>MONTH(Suoerstore_sales[[#This Row],[Order Date]])</f>
        <v>4</v>
      </c>
    </row>
    <row r="4641" spans="1:25" x14ac:dyDescent="0.2">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t="str" cm="1">
        <f t="array" ref="V4641">_xlfn.IFS(Suoerstore_sales[[#This Row],[Discount]]&lt;=0.05,"0-5%",Suoerstore_sales[[#This Row],[Discount]]&lt;=0.1,"5-10%",Suoerstore_sales[[#This Row],[Discount]]&lt;=0.2,"10-20%",TRUE,"20%+")</f>
        <v>0-5%</v>
      </c>
      <c r="W4641">
        <f>YEAR(Suoerstore_sales[[#This Row],[Order Date]])</f>
        <v>2016</v>
      </c>
      <c r="X4641" t="str">
        <f>"Q"&amp;ROUNDUP(MONTH(Suoerstore_sales[[#This Row],[Order Date]])/3,0)</f>
        <v>Q3</v>
      </c>
      <c r="Y4641">
        <f>MONTH(Suoerstore_sales[[#This Row],[Order Date]])</f>
        <v>9</v>
      </c>
    </row>
    <row r="4642" spans="1:25" x14ac:dyDescent="0.2">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t="str" cm="1">
        <f t="array" ref="V4642">_xlfn.IFS(Suoerstore_sales[[#This Row],[Discount]]&lt;=0.05,"0-5%",Suoerstore_sales[[#This Row],[Discount]]&lt;=0.1,"5-10%",Suoerstore_sales[[#This Row],[Discount]]&lt;=0.2,"10-20%",TRUE,"20%+")</f>
        <v>0-5%</v>
      </c>
      <c r="W4642">
        <f>YEAR(Suoerstore_sales[[#This Row],[Order Date]])</f>
        <v>2016</v>
      </c>
      <c r="X4642" t="str">
        <f>"Q"&amp;ROUNDUP(MONTH(Suoerstore_sales[[#This Row],[Order Date]])/3,0)</f>
        <v>Q3</v>
      </c>
      <c r="Y4642">
        <f>MONTH(Suoerstore_sales[[#This Row],[Order Date]])</f>
        <v>9</v>
      </c>
    </row>
    <row r="4643" spans="1:25" x14ac:dyDescent="0.2">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t="str" cm="1">
        <f t="array" ref="V4643">_xlfn.IFS(Suoerstore_sales[[#This Row],[Discount]]&lt;=0.05,"0-5%",Suoerstore_sales[[#This Row],[Discount]]&lt;=0.1,"5-10%",Suoerstore_sales[[#This Row],[Discount]]&lt;=0.2,"10-20%",TRUE,"20%+")</f>
        <v>20%+</v>
      </c>
      <c r="W4643">
        <f>YEAR(Suoerstore_sales[[#This Row],[Order Date]])</f>
        <v>2017</v>
      </c>
      <c r="X4643" t="str">
        <f>"Q"&amp;ROUNDUP(MONTH(Suoerstore_sales[[#This Row],[Order Date]])/3,0)</f>
        <v>Q4</v>
      </c>
      <c r="Y4643">
        <f>MONTH(Suoerstore_sales[[#This Row],[Order Date]])</f>
        <v>10</v>
      </c>
    </row>
    <row r="4644" spans="1:25" x14ac:dyDescent="0.2">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t="str" cm="1">
        <f t="array" ref="V4644">_xlfn.IFS(Suoerstore_sales[[#This Row],[Discount]]&lt;=0.05,"0-5%",Suoerstore_sales[[#This Row],[Discount]]&lt;=0.1,"5-10%",Suoerstore_sales[[#This Row],[Discount]]&lt;=0.2,"10-20%",TRUE,"20%+")</f>
        <v>10-20%</v>
      </c>
      <c r="W4644">
        <f>YEAR(Suoerstore_sales[[#This Row],[Order Date]])</f>
        <v>2017</v>
      </c>
      <c r="X4644" t="str">
        <f>"Q"&amp;ROUNDUP(MONTH(Suoerstore_sales[[#This Row],[Order Date]])/3,0)</f>
        <v>Q4</v>
      </c>
      <c r="Y4644">
        <f>MONTH(Suoerstore_sales[[#This Row],[Order Date]])</f>
        <v>10</v>
      </c>
    </row>
    <row r="4645" spans="1:25" x14ac:dyDescent="0.2">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t="str" cm="1">
        <f t="array" ref="V4645">_xlfn.IFS(Suoerstore_sales[[#This Row],[Discount]]&lt;=0.05,"0-5%",Suoerstore_sales[[#This Row],[Discount]]&lt;=0.1,"5-10%",Suoerstore_sales[[#This Row],[Discount]]&lt;=0.2,"10-20%",TRUE,"20%+")</f>
        <v>10-20%</v>
      </c>
      <c r="W4645">
        <f>YEAR(Suoerstore_sales[[#This Row],[Order Date]])</f>
        <v>2015</v>
      </c>
      <c r="X4645" t="str">
        <f>"Q"&amp;ROUNDUP(MONTH(Suoerstore_sales[[#This Row],[Order Date]])/3,0)</f>
        <v>Q3</v>
      </c>
      <c r="Y4645">
        <f>MONTH(Suoerstore_sales[[#This Row],[Order Date]])</f>
        <v>8</v>
      </c>
    </row>
    <row r="4646" spans="1:25" x14ac:dyDescent="0.2">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t="str" cm="1">
        <f t="array" ref="V4646">_xlfn.IFS(Suoerstore_sales[[#This Row],[Discount]]&lt;=0.05,"0-5%",Suoerstore_sales[[#This Row],[Discount]]&lt;=0.1,"5-10%",Suoerstore_sales[[#This Row],[Discount]]&lt;=0.2,"10-20%",TRUE,"20%+")</f>
        <v>10-20%</v>
      </c>
      <c r="W4646">
        <f>YEAR(Suoerstore_sales[[#This Row],[Order Date]])</f>
        <v>2015</v>
      </c>
      <c r="X4646" t="str">
        <f>"Q"&amp;ROUNDUP(MONTH(Suoerstore_sales[[#This Row],[Order Date]])/3,0)</f>
        <v>Q3</v>
      </c>
      <c r="Y4646">
        <f>MONTH(Suoerstore_sales[[#This Row],[Order Date]])</f>
        <v>8</v>
      </c>
    </row>
    <row r="4647" spans="1:25" x14ac:dyDescent="0.2">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t="str" cm="1">
        <f t="array" ref="V4647">_xlfn.IFS(Suoerstore_sales[[#This Row],[Discount]]&lt;=0.05,"0-5%",Suoerstore_sales[[#This Row],[Discount]]&lt;=0.1,"5-10%",Suoerstore_sales[[#This Row],[Discount]]&lt;=0.2,"10-20%",TRUE,"20%+")</f>
        <v>5-10%</v>
      </c>
      <c r="W4647">
        <f>YEAR(Suoerstore_sales[[#This Row],[Order Date]])</f>
        <v>2016</v>
      </c>
      <c r="X4647" t="str">
        <f>"Q"&amp;ROUNDUP(MONTH(Suoerstore_sales[[#This Row],[Order Date]])/3,0)</f>
        <v>Q3</v>
      </c>
      <c r="Y4647">
        <f>MONTH(Suoerstore_sales[[#This Row],[Order Date]])</f>
        <v>8</v>
      </c>
    </row>
    <row r="4648" spans="1:25" x14ac:dyDescent="0.2">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t="str" cm="1">
        <f t="array" ref="V4648">_xlfn.IFS(Suoerstore_sales[[#This Row],[Discount]]&lt;=0.05,"0-5%",Suoerstore_sales[[#This Row],[Discount]]&lt;=0.1,"5-10%",Suoerstore_sales[[#This Row],[Discount]]&lt;=0.2,"10-20%",TRUE,"20%+")</f>
        <v>0-5%</v>
      </c>
      <c r="W4648">
        <f>YEAR(Suoerstore_sales[[#This Row],[Order Date]])</f>
        <v>2014</v>
      </c>
      <c r="X4648" t="str">
        <f>"Q"&amp;ROUNDUP(MONTH(Suoerstore_sales[[#This Row],[Order Date]])/3,0)</f>
        <v>Q2</v>
      </c>
      <c r="Y4648">
        <f>MONTH(Suoerstore_sales[[#This Row],[Order Date]])</f>
        <v>5</v>
      </c>
    </row>
    <row r="4649" spans="1:25" x14ac:dyDescent="0.2">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t="str" cm="1">
        <f t="array" ref="V4649">_xlfn.IFS(Suoerstore_sales[[#This Row],[Discount]]&lt;=0.05,"0-5%",Suoerstore_sales[[#This Row],[Discount]]&lt;=0.1,"5-10%",Suoerstore_sales[[#This Row],[Discount]]&lt;=0.2,"10-20%",TRUE,"20%+")</f>
        <v>5-10%</v>
      </c>
      <c r="W4649">
        <f>YEAR(Suoerstore_sales[[#This Row],[Order Date]])</f>
        <v>2016</v>
      </c>
      <c r="X4649" t="str">
        <f>"Q"&amp;ROUNDUP(MONTH(Suoerstore_sales[[#This Row],[Order Date]])/3,0)</f>
        <v>Q2</v>
      </c>
      <c r="Y4649">
        <f>MONTH(Suoerstore_sales[[#This Row],[Order Date]])</f>
        <v>4</v>
      </c>
    </row>
    <row r="4650" spans="1:25" x14ac:dyDescent="0.2">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t="str" cm="1">
        <f t="array" ref="V4650">_xlfn.IFS(Suoerstore_sales[[#This Row],[Discount]]&lt;=0.05,"0-5%",Suoerstore_sales[[#This Row],[Discount]]&lt;=0.1,"5-10%",Suoerstore_sales[[#This Row],[Discount]]&lt;=0.2,"10-20%",TRUE,"20%+")</f>
        <v>0-5%</v>
      </c>
      <c r="W4650">
        <f>YEAR(Suoerstore_sales[[#This Row],[Order Date]])</f>
        <v>2017</v>
      </c>
      <c r="X4650" t="str">
        <f>"Q"&amp;ROUNDUP(MONTH(Suoerstore_sales[[#This Row],[Order Date]])/3,0)</f>
        <v>Q2</v>
      </c>
      <c r="Y4650">
        <f>MONTH(Suoerstore_sales[[#This Row],[Order Date]])</f>
        <v>5</v>
      </c>
    </row>
    <row r="4651" spans="1:25" x14ac:dyDescent="0.2">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t="str" cm="1">
        <f t="array" ref="V4651">_xlfn.IFS(Suoerstore_sales[[#This Row],[Discount]]&lt;=0.05,"0-5%",Suoerstore_sales[[#This Row],[Discount]]&lt;=0.1,"5-10%",Suoerstore_sales[[#This Row],[Discount]]&lt;=0.2,"10-20%",TRUE,"20%+")</f>
        <v>0-5%</v>
      </c>
      <c r="W4651">
        <f>YEAR(Suoerstore_sales[[#This Row],[Order Date]])</f>
        <v>2017</v>
      </c>
      <c r="X4651" t="str">
        <f>"Q"&amp;ROUNDUP(MONTH(Suoerstore_sales[[#This Row],[Order Date]])/3,0)</f>
        <v>Q2</v>
      </c>
      <c r="Y4651">
        <f>MONTH(Suoerstore_sales[[#This Row],[Order Date]])</f>
        <v>5</v>
      </c>
    </row>
    <row r="4652" spans="1:25" x14ac:dyDescent="0.2">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t="str" cm="1">
        <f t="array" ref="V4652">_xlfn.IFS(Suoerstore_sales[[#This Row],[Discount]]&lt;=0.05,"0-5%",Suoerstore_sales[[#This Row],[Discount]]&lt;=0.1,"5-10%",Suoerstore_sales[[#This Row],[Discount]]&lt;=0.2,"10-20%",TRUE,"20%+")</f>
        <v>0-5%</v>
      </c>
      <c r="W4652">
        <f>YEAR(Suoerstore_sales[[#This Row],[Order Date]])</f>
        <v>2017</v>
      </c>
      <c r="X4652" t="str">
        <f>"Q"&amp;ROUNDUP(MONTH(Suoerstore_sales[[#This Row],[Order Date]])/3,0)</f>
        <v>Q2</v>
      </c>
      <c r="Y4652">
        <f>MONTH(Suoerstore_sales[[#This Row],[Order Date]])</f>
        <v>4</v>
      </c>
    </row>
    <row r="4653" spans="1:25" x14ac:dyDescent="0.2">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t="str" cm="1">
        <f t="array" ref="V4653">_xlfn.IFS(Suoerstore_sales[[#This Row],[Discount]]&lt;=0.05,"0-5%",Suoerstore_sales[[#This Row],[Discount]]&lt;=0.1,"5-10%",Suoerstore_sales[[#This Row],[Discount]]&lt;=0.2,"10-20%",TRUE,"20%+")</f>
        <v>0-5%</v>
      </c>
      <c r="W4653">
        <f>YEAR(Suoerstore_sales[[#This Row],[Order Date]])</f>
        <v>2017</v>
      </c>
      <c r="X4653" t="str">
        <f>"Q"&amp;ROUNDUP(MONTH(Suoerstore_sales[[#This Row],[Order Date]])/3,0)</f>
        <v>Q2</v>
      </c>
      <c r="Y4653">
        <f>MONTH(Suoerstore_sales[[#This Row],[Order Date]])</f>
        <v>4</v>
      </c>
    </row>
    <row r="4654" spans="1:25" x14ac:dyDescent="0.2">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t="str" cm="1">
        <f t="array" ref="V4654">_xlfn.IFS(Suoerstore_sales[[#This Row],[Discount]]&lt;=0.05,"0-5%",Suoerstore_sales[[#This Row],[Discount]]&lt;=0.1,"5-10%",Suoerstore_sales[[#This Row],[Discount]]&lt;=0.2,"10-20%",TRUE,"20%+")</f>
        <v>0-5%</v>
      </c>
      <c r="W4654">
        <f>YEAR(Suoerstore_sales[[#This Row],[Order Date]])</f>
        <v>2017</v>
      </c>
      <c r="X4654" t="str">
        <f>"Q"&amp;ROUNDUP(MONTH(Suoerstore_sales[[#This Row],[Order Date]])/3,0)</f>
        <v>Q1</v>
      </c>
      <c r="Y4654">
        <f>MONTH(Suoerstore_sales[[#This Row],[Order Date]])</f>
        <v>2</v>
      </c>
    </row>
    <row r="4655" spans="1:25" x14ac:dyDescent="0.2">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t="str" cm="1">
        <f t="array" ref="V4655">_xlfn.IFS(Suoerstore_sales[[#This Row],[Discount]]&lt;=0.05,"0-5%",Suoerstore_sales[[#This Row],[Discount]]&lt;=0.1,"5-10%",Suoerstore_sales[[#This Row],[Discount]]&lt;=0.2,"10-20%",TRUE,"20%+")</f>
        <v>0-5%</v>
      </c>
      <c r="W4655">
        <f>YEAR(Suoerstore_sales[[#This Row],[Order Date]])</f>
        <v>2017</v>
      </c>
      <c r="X4655" t="str">
        <f>"Q"&amp;ROUNDUP(MONTH(Suoerstore_sales[[#This Row],[Order Date]])/3,0)</f>
        <v>Q1</v>
      </c>
      <c r="Y4655">
        <f>MONTH(Suoerstore_sales[[#This Row],[Order Date]])</f>
        <v>2</v>
      </c>
    </row>
    <row r="4656" spans="1:25" x14ac:dyDescent="0.2">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t="str" cm="1">
        <f t="array" ref="V4656">_xlfn.IFS(Suoerstore_sales[[#This Row],[Discount]]&lt;=0.05,"0-5%",Suoerstore_sales[[#This Row],[Discount]]&lt;=0.1,"5-10%",Suoerstore_sales[[#This Row],[Discount]]&lt;=0.2,"10-20%",TRUE,"20%+")</f>
        <v>0-5%</v>
      </c>
      <c r="W4656">
        <f>YEAR(Suoerstore_sales[[#This Row],[Order Date]])</f>
        <v>2017</v>
      </c>
      <c r="X4656" t="str">
        <f>"Q"&amp;ROUNDUP(MONTH(Suoerstore_sales[[#This Row],[Order Date]])/3,0)</f>
        <v>Q2</v>
      </c>
      <c r="Y4656">
        <f>MONTH(Suoerstore_sales[[#This Row],[Order Date]])</f>
        <v>6</v>
      </c>
    </row>
    <row r="4657" spans="1:25" x14ac:dyDescent="0.2">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t="str" cm="1">
        <f t="array" ref="V4657">_xlfn.IFS(Suoerstore_sales[[#This Row],[Discount]]&lt;=0.05,"0-5%",Suoerstore_sales[[#This Row],[Discount]]&lt;=0.1,"5-10%",Suoerstore_sales[[#This Row],[Discount]]&lt;=0.2,"10-20%",TRUE,"20%+")</f>
        <v>10-20%</v>
      </c>
      <c r="W4657">
        <f>YEAR(Suoerstore_sales[[#This Row],[Order Date]])</f>
        <v>2014</v>
      </c>
      <c r="X4657" t="str">
        <f>"Q"&amp;ROUNDUP(MONTH(Suoerstore_sales[[#This Row],[Order Date]])/3,0)</f>
        <v>Q2</v>
      </c>
      <c r="Y4657">
        <f>MONTH(Suoerstore_sales[[#This Row],[Order Date]])</f>
        <v>5</v>
      </c>
    </row>
    <row r="4658" spans="1:25" x14ac:dyDescent="0.2">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t="str" cm="1">
        <f t="array" ref="V4658">_xlfn.IFS(Suoerstore_sales[[#This Row],[Discount]]&lt;=0.05,"0-5%",Suoerstore_sales[[#This Row],[Discount]]&lt;=0.1,"5-10%",Suoerstore_sales[[#This Row],[Discount]]&lt;=0.2,"10-20%",TRUE,"20%+")</f>
        <v>10-20%</v>
      </c>
      <c r="W4658">
        <f>YEAR(Suoerstore_sales[[#This Row],[Order Date]])</f>
        <v>2015</v>
      </c>
      <c r="X4658" t="str">
        <f>"Q"&amp;ROUNDUP(MONTH(Suoerstore_sales[[#This Row],[Order Date]])/3,0)</f>
        <v>Q2</v>
      </c>
      <c r="Y4658">
        <f>MONTH(Suoerstore_sales[[#This Row],[Order Date]])</f>
        <v>5</v>
      </c>
    </row>
    <row r="4659" spans="1:25" x14ac:dyDescent="0.2">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t="str" cm="1">
        <f t="array" ref="V4659">_xlfn.IFS(Suoerstore_sales[[#This Row],[Discount]]&lt;=0.05,"0-5%",Suoerstore_sales[[#This Row],[Discount]]&lt;=0.1,"5-10%",Suoerstore_sales[[#This Row],[Discount]]&lt;=0.2,"10-20%",TRUE,"20%+")</f>
        <v>10-20%</v>
      </c>
      <c r="W4659">
        <f>YEAR(Suoerstore_sales[[#This Row],[Order Date]])</f>
        <v>2015</v>
      </c>
      <c r="X4659" t="str">
        <f>"Q"&amp;ROUNDUP(MONTH(Suoerstore_sales[[#This Row],[Order Date]])/3,0)</f>
        <v>Q2</v>
      </c>
      <c r="Y4659">
        <f>MONTH(Suoerstore_sales[[#This Row],[Order Date]])</f>
        <v>5</v>
      </c>
    </row>
    <row r="4660" spans="1:25" x14ac:dyDescent="0.2">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t="str" cm="1">
        <f t="array" ref="V4660">_xlfn.IFS(Suoerstore_sales[[#This Row],[Discount]]&lt;=0.05,"0-5%",Suoerstore_sales[[#This Row],[Discount]]&lt;=0.1,"5-10%",Suoerstore_sales[[#This Row],[Discount]]&lt;=0.2,"10-20%",TRUE,"20%+")</f>
        <v>10-20%</v>
      </c>
      <c r="W4660">
        <f>YEAR(Suoerstore_sales[[#This Row],[Order Date]])</f>
        <v>2015</v>
      </c>
      <c r="X4660" t="str">
        <f>"Q"&amp;ROUNDUP(MONTH(Suoerstore_sales[[#This Row],[Order Date]])/3,0)</f>
        <v>Q2</v>
      </c>
      <c r="Y4660">
        <f>MONTH(Suoerstore_sales[[#This Row],[Order Date]])</f>
        <v>5</v>
      </c>
    </row>
    <row r="4661" spans="1:25" x14ac:dyDescent="0.2">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t="str" cm="1">
        <f t="array" ref="V4661">_xlfn.IFS(Suoerstore_sales[[#This Row],[Discount]]&lt;=0.05,"0-5%",Suoerstore_sales[[#This Row],[Discount]]&lt;=0.1,"5-10%",Suoerstore_sales[[#This Row],[Discount]]&lt;=0.2,"10-20%",TRUE,"20%+")</f>
        <v>10-20%</v>
      </c>
      <c r="W4661">
        <f>YEAR(Suoerstore_sales[[#This Row],[Order Date]])</f>
        <v>2015</v>
      </c>
      <c r="X4661" t="str">
        <f>"Q"&amp;ROUNDUP(MONTH(Suoerstore_sales[[#This Row],[Order Date]])/3,0)</f>
        <v>Q2</v>
      </c>
      <c r="Y4661">
        <f>MONTH(Suoerstore_sales[[#This Row],[Order Date]])</f>
        <v>5</v>
      </c>
    </row>
    <row r="4662" spans="1:25" x14ac:dyDescent="0.2">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t="str" cm="1">
        <f t="array" ref="V4662">_xlfn.IFS(Suoerstore_sales[[#This Row],[Discount]]&lt;=0.05,"0-5%",Suoerstore_sales[[#This Row],[Discount]]&lt;=0.1,"5-10%",Suoerstore_sales[[#This Row],[Discount]]&lt;=0.2,"10-20%",TRUE,"20%+")</f>
        <v>10-20%</v>
      </c>
      <c r="W4662">
        <f>YEAR(Suoerstore_sales[[#This Row],[Order Date]])</f>
        <v>2015</v>
      </c>
      <c r="X4662" t="str">
        <f>"Q"&amp;ROUNDUP(MONTH(Suoerstore_sales[[#This Row],[Order Date]])/3,0)</f>
        <v>Q2</v>
      </c>
      <c r="Y4662">
        <f>MONTH(Suoerstore_sales[[#This Row],[Order Date]])</f>
        <v>5</v>
      </c>
    </row>
    <row r="4663" spans="1:25" x14ac:dyDescent="0.2">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t="str" cm="1">
        <f t="array" ref="V4663">_xlfn.IFS(Suoerstore_sales[[#This Row],[Discount]]&lt;=0.05,"0-5%",Suoerstore_sales[[#This Row],[Discount]]&lt;=0.1,"5-10%",Suoerstore_sales[[#This Row],[Discount]]&lt;=0.2,"10-20%",TRUE,"20%+")</f>
        <v>20%+</v>
      </c>
      <c r="W4663">
        <f>YEAR(Suoerstore_sales[[#This Row],[Order Date]])</f>
        <v>2015</v>
      </c>
      <c r="X4663" t="str">
        <f>"Q"&amp;ROUNDUP(MONTH(Suoerstore_sales[[#This Row],[Order Date]])/3,0)</f>
        <v>Q2</v>
      </c>
      <c r="Y4663">
        <f>MONTH(Suoerstore_sales[[#This Row],[Order Date]])</f>
        <v>5</v>
      </c>
    </row>
    <row r="4664" spans="1:25" x14ac:dyDescent="0.2">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t="str" cm="1">
        <f t="array" ref="V4664">_xlfn.IFS(Suoerstore_sales[[#This Row],[Discount]]&lt;=0.05,"0-5%",Suoerstore_sales[[#This Row],[Discount]]&lt;=0.1,"5-10%",Suoerstore_sales[[#This Row],[Discount]]&lt;=0.2,"10-20%",TRUE,"20%+")</f>
        <v>10-20%</v>
      </c>
      <c r="W4664">
        <f>YEAR(Suoerstore_sales[[#This Row],[Order Date]])</f>
        <v>2015</v>
      </c>
      <c r="X4664" t="str">
        <f>"Q"&amp;ROUNDUP(MONTH(Suoerstore_sales[[#This Row],[Order Date]])/3,0)</f>
        <v>Q2</v>
      </c>
      <c r="Y4664">
        <f>MONTH(Suoerstore_sales[[#This Row],[Order Date]])</f>
        <v>5</v>
      </c>
    </row>
    <row r="4665" spans="1:25" x14ac:dyDescent="0.2">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t="str" cm="1">
        <f t="array" ref="V4665">_xlfn.IFS(Suoerstore_sales[[#This Row],[Discount]]&lt;=0.05,"0-5%",Suoerstore_sales[[#This Row],[Discount]]&lt;=0.1,"5-10%",Suoerstore_sales[[#This Row],[Discount]]&lt;=0.2,"10-20%",TRUE,"20%+")</f>
        <v>10-20%</v>
      </c>
      <c r="W4665">
        <f>YEAR(Suoerstore_sales[[#This Row],[Order Date]])</f>
        <v>2016</v>
      </c>
      <c r="X4665" t="str">
        <f>"Q"&amp;ROUNDUP(MONTH(Suoerstore_sales[[#This Row],[Order Date]])/3,0)</f>
        <v>Q3</v>
      </c>
      <c r="Y4665">
        <f>MONTH(Suoerstore_sales[[#This Row],[Order Date]])</f>
        <v>9</v>
      </c>
    </row>
    <row r="4666" spans="1:25" x14ac:dyDescent="0.2">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t="str" cm="1">
        <f t="array" ref="V4666">_xlfn.IFS(Suoerstore_sales[[#This Row],[Discount]]&lt;=0.05,"0-5%",Suoerstore_sales[[#This Row],[Discount]]&lt;=0.1,"5-10%",Suoerstore_sales[[#This Row],[Discount]]&lt;=0.2,"10-20%",TRUE,"20%+")</f>
        <v>20%+</v>
      </c>
      <c r="W4666">
        <f>YEAR(Suoerstore_sales[[#This Row],[Order Date]])</f>
        <v>2016</v>
      </c>
      <c r="X4666" t="str">
        <f>"Q"&amp;ROUNDUP(MONTH(Suoerstore_sales[[#This Row],[Order Date]])/3,0)</f>
        <v>Q3</v>
      </c>
      <c r="Y4666">
        <f>MONTH(Suoerstore_sales[[#This Row],[Order Date]])</f>
        <v>9</v>
      </c>
    </row>
    <row r="4667" spans="1:25" x14ac:dyDescent="0.2">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t="str" cm="1">
        <f t="array" ref="V4667">_xlfn.IFS(Suoerstore_sales[[#This Row],[Discount]]&lt;=0.05,"0-5%",Suoerstore_sales[[#This Row],[Discount]]&lt;=0.1,"5-10%",Suoerstore_sales[[#This Row],[Discount]]&lt;=0.2,"10-20%",TRUE,"20%+")</f>
        <v>10-20%</v>
      </c>
      <c r="W4667">
        <f>YEAR(Suoerstore_sales[[#This Row],[Order Date]])</f>
        <v>2016</v>
      </c>
      <c r="X4667" t="str">
        <f>"Q"&amp;ROUNDUP(MONTH(Suoerstore_sales[[#This Row],[Order Date]])/3,0)</f>
        <v>Q3</v>
      </c>
      <c r="Y4667">
        <f>MONTH(Suoerstore_sales[[#This Row],[Order Date]])</f>
        <v>9</v>
      </c>
    </row>
    <row r="4668" spans="1:25" x14ac:dyDescent="0.2">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t="str" cm="1">
        <f t="array" ref="V4668">_xlfn.IFS(Suoerstore_sales[[#This Row],[Discount]]&lt;=0.05,"0-5%",Suoerstore_sales[[#This Row],[Discount]]&lt;=0.1,"5-10%",Suoerstore_sales[[#This Row],[Discount]]&lt;=0.2,"10-20%",TRUE,"20%+")</f>
        <v>0-5%</v>
      </c>
      <c r="W4668">
        <f>YEAR(Suoerstore_sales[[#This Row],[Order Date]])</f>
        <v>2016</v>
      </c>
      <c r="X4668" t="str">
        <f>"Q"&amp;ROUNDUP(MONTH(Suoerstore_sales[[#This Row],[Order Date]])/3,0)</f>
        <v>Q1</v>
      </c>
      <c r="Y4668">
        <f>MONTH(Suoerstore_sales[[#This Row],[Order Date]])</f>
        <v>1</v>
      </c>
    </row>
    <row r="4669" spans="1:25" x14ac:dyDescent="0.2">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t="str" cm="1">
        <f t="array" ref="V4669">_xlfn.IFS(Suoerstore_sales[[#This Row],[Discount]]&lt;=0.05,"0-5%",Suoerstore_sales[[#This Row],[Discount]]&lt;=0.1,"5-10%",Suoerstore_sales[[#This Row],[Discount]]&lt;=0.2,"10-20%",TRUE,"20%+")</f>
        <v>0-5%</v>
      </c>
      <c r="W4669">
        <f>YEAR(Suoerstore_sales[[#This Row],[Order Date]])</f>
        <v>2016</v>
      </c>
      <c r="X4669" t="str">
        <f>"Q"&amp;ROUNDUP(MONTH(Suoerstore_sales[[#This Row],[Order Date]])/3,0)</f>
        <v>Q1</v>
      </c>
      <c r="Y4669">
        <f>MONTH(Suoerstore_sales[[#This Row],[Order Date]])</f>
        <v>1</v>
      </c>
    </row>
    <row r="4670" spans="1:25" x14ac:dyDescent="0.2">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t="str" cm="1">
        <f t="array" ref="V4670">_xlfn.IFS(Suoerstore_sales[[#This Row],[Discount]]&lt;=0.05,"0-5%",Suoerstore_sales[[#This Row],[Discount]]&lt;=0.1,"5-10%",Suoerstore_sales[[#This Row],[Discount]]&lt;=0.2,"10-20%",TRUE,"20%+")</f>
        <v>20%+</v>
      </c>
      <c r="W4670">
        <f>YEAR(Suoerstore_sales[[#This Row],[Order Date]])</f>
        <v>2017</v>
      </c>
      <c r="X4670" t="str">
        <f>"Q"&amp;ROUNDUP(MONTH(Suoerstore_sales[[#This Row],[Order Date]])/3,0)</f>
        <v>Q2</v>
      </c>
      <c r="Y4670">
        <f>MONTH(Suoerstore_sales[[#This Row],[Order Date]])</f>
        <v>5</v>
      </c>
    </row>
    <row r="4671" spans="1:25" x14ac:dyDescent="0.2">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t="str" cm="1">
        <f t="array" ref="V4671">_xlfn.IFS(Suoerstore_sales[[#This Row],[Discount]]&lt;=0.05,"0-5%",Suoerstore_sales[[#This Row],[Discount]]&lt;=0.1,"5-10%",Suoerstore_sales[[#This Row],[Discount]]&lt;=0.2,"10-20%",TRUE,"20%+")</f>
        <v>20%+</v>
      </c>
      <c r="W4671">
        <f>YEAR(Suoerstore_sales[[#This Row],[Order Date]])</f>
        <v>2017</v>
      </c>
      <c r="X4671" t="str">
        <f>"Q"&amp;ROUNDUP(MONTH(Suoerstore_sales[[#This Row],[Order Date]])/3,0)</f>
        <v>Q2</v>
      </c>
      <c r="Y4671">
        <f>MONTH(Suoerstore_sales[[#This Row],[Order Date]])</f>
        <v>5</v>
      </c>
    </row>
    <row r="4672" spans="1:25" x14ac:dyDescent="0.2">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t="str" cm="1">
        <f t="array" ref="V4672">_xlfn.IFS(Suoerstore_sales[[#This Row],[Discount]]&lt;=0.05,"0-5%",Suoerstore_sales[[#This Row],[Discount]]&lt;=0.1,"5-10%",Suoerstore_sales[[#This Row],[Discount]]&lt;=0.2,"10-20%",TRUE,"20%+")</f>
        <v>10-20%</v>
      </c>
      <c r="W4672">
        <f>YEAR(Suoerstore_sales[[#This Row],[Order Date]])</f>
        <v>2017</v>
      </c>
      <c r="X4672" t="str">
        <f>"Q"&amp;ROUNDUP(MONTH(Suoerstore_sales[[#This Row],[Order Date]])/3,0)</f>
        <v>Q2</v>
      </c>
      <c r="Y4672">
        <f>MONTH(Suoerstore_sales[[#This Row],[Order Date]])</f>
        <v>5</v>
      </c>
    </row>
    <row r="4673" spans="1:25" x14ac:dyDescent="0.2">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t="str" cm="1">
        <f t="array" ref="V4673">_xlfn.IFS(Suoerstore_sales[[#This Row],[Discount]]&lt;=0.05,"0-5%",Suoerstore_sales[[#This Row],[Discount]]&lt;=0.1,"5-10%",Suoerstore_sales[[#This Row],[Discount]]&lt;=0.2,"10-20%",TRUE,"20%+")</f>
        <v>5-10%</v>
      </c>
      <c r="W4673">
        <f>YEAR(Suoerstore_sales[[#This Row],[Order Date]])</f>
        <v>2016</v>
      </c>
      <c r="X4673" t="str">
        <f>"Q"&amp;ROUNDUP(MONTH(Suoerstore_sales[[#This Row],[Order Date]])/3,0)</f>
        <v>Q3</v>
      </c>
      <c r="Y4673">
        <f>MONTH(Suoerstore_sales[[#This Row],[Order Date]])</f>
        <v>7</v>
      </c>
    </row>
    <row r="4674" spans="1:25" x14ac:dyDescent="0.2">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t="str" cm="1">
        <f t="array" ref="V4674">_xlfn.IFS(Suoerstore_sales[[#This Row],[Discount]]&lt;=0.05,"0-5%",Suoerstore_sales[[#This Row],[Discount]]&lt;=0.1,"5-10%",Suoerstore_sales[[#This Row],[Discount]]&lt;=0.2,"10-20%",TRUE,"20%+")</f>
        <v>0-5%</v>
      </c>
      <c r="W4674">
        <f>YEAR(Suoerstore_sales[[#This Row],[Order Date]])</f>
        <v>2016</v>
      </c>
      <c r="X4674" t="str">
        <f>"Q"&amp;ROUNDUP(MONTH(Suoerstore_sales[[#This Row],[Order Date]])/3,0)</f>
        <v>Q3</v>
      </c>
      <c r="Y4674">
        <f>MONTH(Suoerstore_sales[[#This Row],[Order Date]])</f>
        <v>7</v>
      </c>
    </row>
    <row r="4675" spans="1:25" x14ac:dyDescent="0.2">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t="str" cm="1">
        <f t="array" ref="V4675">_xlfn.IFS(Suoerstore_sales[[#This Row],[Discount]]&lt;=0.05,"0-5%",Suoerstore_sales[[#This Row],[Discount]]&lt;=0.1,"5-10%",Suoerstore_sales[[#This Row],[Discount]]&lt;=0.2,"10-20%",TRUE,"20%+")</f>
        <v>0-5%</v>
      </c>
      <c r="W4675">
        <f>YEAR(Suoerstore_sales[[#This Row],[Order Date]])</f>
        <v>2016</v>
      </c>
      <c r="X4675" t="str">
        <f>"Q"&amp;ROUNDUP(MONTH(Suoerstore_sales[[#This Row],[Order Date]])/3,0)</f>
        <v>Q3</v>
      </c>
      <c r="Y4675">
        <f>MONTH(Suoerstore_sales[[#This Row],[Order Date]])</f>
        <v>7</v>
      </c>
    </row>
    <row r="4676" spans="1:25" x14ac:dyDescent="0.2">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t="str" cm="1">
        <f t="array" ref="V4676">_xlfn.IFS(Suoerstore_sales[[#This Row],[Discount]]&lt;=0.05,"0-5%",Suoerstore_sales[[#This Row],[Discount]]&lt;=0.1,"5-10%",Suoerstore_sales[[#This Row],[Discount]]&lt;=0.2,"10-20%",TRUE,"20%+")</f>
        <v>0-5%</v>
      </c>
      <c r="W4676">
        <f>YEAR(Suoerstore_sales[[#This Row],[Order Date]])</f>
        <v>2016</v>
      </c>
      <c r="X4676" t="str">
        <f>"Q"&amp;ROUNDUP(MONTH(Suoerstore_sales[[#This Row],[Order Date]])/3,0)</f>
        <v>Q3</v>
      </c>
      <c r="Y4676">
        <f>MONTH(Suoerstore_sales[[#This Row],[Order Date]])</f>
        <v>7</v>
      </c>
    </row>
    <row r="4677" spans="1:25" x14ac:dyDescent="0.2">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t="str" cm="1">
        <f t="array" ref="V4677">_xlfn.IFS(Suoerstore_sales[[#This Row],[Discount]]&lt;=0.05,"0-5%",Suoerstore_sales[[#This Row],[Discount]]&lt;=0.1,"5-10%",Suoerstore_sales[[#This Row],[Discount]]&lt;=0.2,"10-20%",TRUE,"20%+")</f>
        <v>10-20%</v>
      </c>
      <c r="W4677">
        <f>YEAR(Suoerstore_sales[[#This Row],[Order Date]])</f>
        <v>2017</v>
      </c>
      <c r="X4677" t="str">
        <f>"Q"&amp;ROUNDUP(MONTH(Suoerstore_sales[[#This Row],[Order Date]])/3,0)</f>
        <v>Q1</v>
      </c>
      <c r="Y4677">
        <f>MONTH(Suoerstore_sales[[#This Row],[Order Date]])</f>
        <v>3</v>
      </c>
    </row>
    <row r="4678" spans="1:25" x14ac:dyDescent="0.2">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t="str" cm="1">
        <f t="array" ref="V4678">_xlfn.IFS(Suoerstore_sales[[#This Row],[Discount]]&lt;=0.05,"0-5%",Suoerstore_sales[[#This Row],[Discount]]&lt;=0.1,"5-10%",Suoerstore_sales[[#This Row],[Discount]]&lt;=0.2,"10-20%",TRUE,"20%+")</f>
        <v>10-20%</v>
      </c>
      <c r="W4678">
        <f>YEAR(Suoerstore_sales[[#This Row],[Order Date]])</f>
        <v>2014</v>
      </c>
      <c r="X4678" t="str">
        <f>"Q"&amp;ROUNDUP(MONTH(Suoerstore_sales[[#This Row],[Order Date]])/3,0)</f>
        <v>Q1</v>
      </c>
      <c r="Y4678">
        <f>MONTH(Suoerstore_sales[[#This Row],[Order Date]])</f>
        <v>3</v>
      </c>
    </row>
    <row r="4679" spans="1:25" x14ac:dyDescent="0.2">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t="str" cm="1">
        <f t="array" ref="V4679">_xlfn.IFS(Suoerstore_sales[[#This Row],[Discount]]&lt;=0.05,"0-5%",Suoerstore_sales[[#This Row],[Discount]]&lt;=0.1,"5-10%",Suoerstore_sales[[#This Row],[Discount]]&lt;=0.2,"10-20%",TRUE,"20%+")</f>
        <v>0-5%</v>
      </c>
      <c r="W4679">
        <f>YEAR(Suoerstore_sales[[#This Row],[Order Date]])</f>
        <v>2014</v>
      </c>
      <c r="X4679" t="str">
        <f>"Q"&amp;ROUNDUP(MONTH(Suoerstore_sales[[#This Row],[Order Date]])/3,0)</f>
        <v>Q1</v>
      </c>
      <c r="Y4679">
        <f>MONTH(Suoerstore_sales[[#This Row],[Order Date]])</f>
        <v>3</v>
      </c>
    </row>
    <row r="4680" spans="1:25" x14ac:dyDescent="0.2">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t="str" cm="1">
        <f t="array" ref="V4680">_xlfn.IFS(Suoerstore_sales[[#This Row],[Discount]]&lt;=0.05,"0-5%",Suoerstore_sales[[#This Row],[Discount]]&lt;=0.1,"5-10%",Suoerstore_sales[[#This Row],[Discount]]&lt;=0.2,"10-20%",TRUE,"20%+")</f>
        <v>0-5%</v>
      </c>
      <c r="W4680">
        <f>YEAR(Suoerstore_sales[[#This Row],[Order Date]])</f>
        <v>2014</v>
      </c>
      <c r="X4680" t="str">
        <f>"Q"&amp;ROUNDUP(MONTH(Suoerstore_sales[[#This Row],[Order Date]])/3,0)</f>
        <v>Q1</v>
      </c>
      <c r="Y4680">
        <f>MONTH(Suoerstore_sales[[#This Row],[Order Date]])</f>
        <v>3</v>
      </c>
    </row>
    <row r="4681" spans="1:25" x14ac:dyDescent="0.2">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t="str" cm="1">
        <f t="array" ref="V4681">_xlfn.IFS(Suoerstore_sales[[#This Row],[Discount]]&lt;=0.05,"0-5%",Suoerstore_sales[[#This Row],[Discount]]&lt;=0.1,"5-10%",Suoerstore_sales[[#This Row],[Discount]]&lt;=0.2,"10-20%",TRUE,"20%+")</f>
        <v>0-5%</v>
      </c>
      <c r="W4681">
        <f>YEAR(Suoerstore_sales[[#This Row],[Order Date]])</f>
        <v>2014</v>
      </c>
      <c r="X4681" t="str">
        <f>"Q"&amp;ROUNDUP(MONTH(Suoerstore_sales[[#This Row],[Order Date]])/3,0)</f>
        <v>Q1</v>
      </c>
      <c r="Y4681">
        <f>MONTH(Suoerstore_sales[[#This Row],[Order Date]])</f>
        <v>3</v>
      </c>
    </row>
    <row r="4682" spans="1:25" x14ac:dyDescent="0.2">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t="str" cm="1">
        <f t="array" ref="V4682">_xlfn.IFS(Suoerstore_sales[[#This Row],[Discount]]&lt;=0.05,"0-5%",Suoerstore_sales[[#This Row],[Discount]]&lt;=0.1,"5-10%",Suoerstore_sales[[#This Row],[Discount]]&lt;=0.2,"10-20%",TRUE,"20%+")</f>
        <v>10-20%</v>
      </c>
      <c r="W4682">
        <f>YEAR(Suoerstore_sales[[#This Row],[Order Date]])</f>
        <v>2014</v>
      </c>
      <c r="X4682" t="str">
        <f>"Q"&amp;ROUNDUP(MONTH(Suoerstore_sales[[#This Row],[Order Date]])/3,0)</f>
        <v>Q1</v>
      </c>
      <c r="Y4682">
        <f>MONTH(Suoerstore_sales[[#This Row],[Order Date]])</f>
        <v>3</v>
      </c>
    </row>
    <row r="4683" spans="1:25" x14ac:dyDescent="0.2">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t="str" cm="1">
        <f t="array" ref="V4683">_xlfn.IFS(Suoerstore_sales[[#This Row],[Discount]]&lt;=0.05,"0-5%",Suoerstore_sales[[#This Row],[Discount]]&lt;=0.1,"5-10%",Suoerstore_sales[[#This Row],[Discount]]&lt;=0.2,"10-20%",TRUE,"20%+")</f>
        <v>0-5%</v>
      </c>
      <c r="W4683">
        <f>YEAR(Suoerstore_sales[[#This Row],[Order Date]])</f>
        <v>2016</v>
      </c>
      <c r="X4683" t="str">
        <f>"Q"&amp;ROUNDUP(MONTH(Suoerstore_sales[[#This Row],[Order Date]])/3,0)</f>
        <v>Q3</v>
      </c>
      <c r="Y4683">
        <f>MONTH(Suoerstore_sales[[#This Row],[Order Date]])</f>
        <v>7</v>
      </c>
    </row>
    <row r="4684" spans="1:25" x14ac:dyDescent="0.2">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t="str" cm="1">
        <f t="array" ref="V4684">_xlfn.IFS(Suoerstore_sales[[#This Row],[Discount]]&lt;=0.05,"0-5%",Suoerstore_sales[[#This Row],[Discount]]&lt;=0.1,"5-10%",Suoerstore_sales[[#This Row],[Discount]]&lt;=0.2,"10-20%",TRUE,"20%+")</f>
        <v>10-20%</v>
      </c>
      <c r="W4684">
        <f>YEAR(Suoerstore_sales[[#This Row],[Order Date]])</f>
        <v>2016</v>
      </c>
      <c r="X4684" t="str">
        <f>"Q"&amp;ROUNDUP(MONTH(Suoerstore_sales[[#This Row],[Order Date]])/3,0)</f>
        <v>Q4</v>
      </c>
      <c r="Y4684">
        <f>MONTH(Suoerstore_sales[[#This Row],[Order Date]])</f>
        <v>12</v>
      </c>
    </row>
    <row r="4685" spans="1:25" x14ac:dyDescent="0.2">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t="str" cm="1">
        <f t="array" ref="V4685">_xlfn.IFS(Suoerstore_sales[[#This Row],[Discount]]&lt;=0.05,"0-5%",Suoerstore_sales[[#This Row],[Discount]]&lt;=0.1,"5-10%",Suoerstore_sales[[#This Row],[Discount]]&lt;=0.2,"10-20%",TRUE,"20%+")</f>
        <v>20%+</v>
      </c>
      <c r="W4685">
        <f>YEAR(Suoerstore_sales[[#This Row],[Order Date]])</f>
        <v>2016</v>
      </c>
      <c r="X4685" t="str">
        <f>"Q"&amp;ROUNDUP(MONTH(Suoerstore_sales[[#This Row],[Order Date]])/3,0)</f>
        <v>Q3</v>
      </c>
      <c r="Y4685">
        <f>MONTH(Suoerstore_sales[[#This Row],[Order Date]])</f>
        <v>8</v>
      </c>
    </row>
    <row r="4686" spans="1:25" x14ac:dyDescent="0.2">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t="str" cm="1">
        <f t="array" ref="V4686">_xlfn.IFS(Suoerstore_sales[[#This Row],[Discount]]&lt;=0.05,"0-5%",Suoerstore_sales[[#This Row],[Discount]]&lt;=0.1,"5-10%",Suoerstore_sales[[#This Row],[Discount]]&lt;=0.2,"10-20%",TRUE,"20%+")</f>
        <v>20%+</v>
      </c>
      <c r="W4686">
        <f>YEAR(Suoerstore_sales[[#This Row],[Order Date]])</f>
        <v>2016</v>
      </c>
      <c r="X4686" t="str">
        <f>"Q"&amp;ROUNDUP(MONTH(Suoerstore_sales[[#This Row],[Order Date]])/3,0)</f>
        <v>Q3</v>
      </c>
      <c r="Y4686">
        <f>MONTH(Suoerstore_sales[[#This Row],[Order Date]])</f>
        <v>8</v>
      </c>
    </row>
    <row r="4687" spans="1:25" x14ac:dyDescent="0.2">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t="str" cm="1">
        <f t="array" ref="V4687">_xlfn.IFS(Suoerstore_sales[[#This Row],[Discount]]&lt;=0.05,"0-5%",Suoerstore_sales[[#This Row],[Discount]]&lt;=0.1,"5-10%",Suoerstore_sales[[#This Row],[Discount]]&lt;=0.2,"10-20%",TRUE,"20%+")</f>
        <v>20%+</v>
      </c>
      <c r="W4687">
        <f>YEAR(Suoerstore_sales[[#This Row],[Order Date]])</f>
        <v>2016</v>
      </c>
      <c r="X4687" t="str">
        <f>"Q"&amp;ROUNDUP(MONTH(Suoerstore_sales[[#This Row],[Order Date]])/3,0)</f>
        <v>Q3</v>
      </c>
      <c r="Y4687">
        <f>MONTH(Suoerstore_sales[[#This Row],[Order Date]])</f>
        <v>8</v>
      </c>
    </row>
    <row r="4688" spans="1:25" x14ac:dyDescent="0.2">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t="str" cm="1">
        <f t="array" ref="V4688">_xlfn.IFS(Suoerstore_sales[[#This Row],[Discount]]&lt;=0.05,"0-5%",Suoerstore_sales[[#This Row],[Discount]]&lt;=0.1,"5-10%",Suoerstore_sales[[#This Row],[Discount]]&lt;=0.2,"10-20%",TRUE,"20%+")</f>
        <v>10-20%</v>
      </c>
      <c r="W4688">
        <f>YEAR(Suoerstore_sales[[#This Row],[Order Date]])</f>
        <v>2016</v>
      </c>
      <c r="X4688" t="str">
        <f>"Q"&amp;ROUNDUP(MONTH(Suoerstore_sales[[#This Row],[Order Date]])/3,0)</f>
        <v>Q3</v>
      </c>
      <c r="Y4688">
        <f>MONTH(Suoerstore_sales[[#This Row],[Order Date]])</f>
        <v>8</v>
      </c>
    </row>
    <row r="4689" spans="1:25" x14ac:dyDescent="0.2">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t="str" cm="1">
        <f t="array" ref="V4689">_xlfn.IFS(Suoerstore_sales[[#This Row],[Discount]]&lt;=0.05,"0-5%",Suoerstore_sales[[#This Row],[Discount]]&lt;=0.1,"5-10%",Suoerstore_sales[[#This Row],[Discount]]&lt;=0.2,"10-20%",TRUE,"20%+")</f>
        <v>0-5%</v>
      </c>
      <c r="W4689">
        <f>YEAR(Suoerstore_sales[[#This Row],[Order Date]])</f>
        <v>2016</v>
      </c>
      <c r="X4689" t="str">
        <f>"Q"&amp;ROUNDUP(MONTH(Suoerstore_sales[[#This Row],[Order Date]])/3,0)</f>
        <v>Q2</v>
      </c>
      <c r="Y4689">
        <f>MONTH(Suoerstore_sales[[#This Row],[Order Date]])</f>
        <v>6</v>
      </c>
    </row>
    <row r="4690" spans="1:25" x14ac:dyDescent="0.2">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t="str" cm="1">
        <f t="array" ref="V4690">_xlfn.IFS(Suoerstore_sales[[#This Row],[Discount]]&lt;=0.05,"0-5%",Suoerstore_sales[[#This Row],[Discount]]&lt;=0.1,"5-10%",Suoerstore_sales[[#This Row],[Discount]]&lt;=0.2,"10-20%",TRUE,"20%+")</f>
        <v>20%+</v>
      </c>
      <c r="W4690">
        <f>YEAR(Suoerstore_sales[[#This Row],[Order Date]])</f>
        <v>2017</v>
      </c>
      <c r="X4690" t="str">
        <f>"Q"&amp;ROUNDUP(MONTH(Suoerstore_sales[[#This Row],[Order Date]])/3,0)</f>
        <v>Q1</v>
      </c>
      <c r="Y4690">
        <f>MONTH(Suoerstore_sales[[#This Row],[Order Date]])</f>
        <v>3</v>
      </c>
    </row>
    <row r="4691" spans="1:25" x14ac:dyDescent="0.2">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t="str" cm="1">
        <f t="array" ref="V4691">_xlfn.IFS(Suoerstore_sales[[#This Row],[Discount]]&lt;=0.05,"0-5%",Suoerstore_sales[[#This Row],[Discount]]&lt;=0.1,"5-10%",Suoerstore_sales[[#This Row],[Discount]]&lt;=0.2,"10-20%",TRUE,"20%+")</f>
        <v>10-20%</v>
      </c>
      <c r="W4691">
        <f>YEAR(Suoerstore_sales[[#This Row],[Order Date]])</f>
        <v>2014</v>
      </c>
      <c r="X4691" t="str">
        <f>"Q"&amp;ROUNDUP(MONTH(Suoerstore_sales[[#This Row],[Order Date]])/3,0)</f>
        <v>Q4</v>
      </c>
      <c r="Y4691">
        <f>MONTH(Suoerstore_sales[[#This Row],[Order Date]])</f>
        <v>12</v>
      </c>
    </row>
    <row r="4692" spans="1:25" x14ac:dyDescent="0.2">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t="str" cm="1">
        <f t="array" ref="V4692">_xlfn.IFS(Suoerstore_sales[[#This Row],[Discount]]&lt;=0.05,"0-5%",Suoerstore_sales[[#This Row],[Discount]]&lt;=0.1,"5-10%",Suoerstore_sales[[#This Row],[Discount]]&lt;=0.2,"10-20%",TRUE,"20%+")</f>
        <v>10-20%</v>
      </c>
      <c r="W4692">
        <f>YEAR(Suoerstore_sales[[#This Row],[Order Date]])</f>
        <v>2014</v>
      </c>
      <c r="X4692" t="str">
        <f>"Q"&amp;ROUNDUP(MONTH(Suoerstore_sales[[#This Row],[Order Date]])/3,0)</f>
        <v>Q4</v>
      </c>
      <c r="Y4692">
        <f>MONTH(Suoerstore_sales[[#This Row],[Order Date]])</f>
        <v>12</v>
      </c>
    </row>
    <row r="4693" spans="1:25" x14ac:dyDescent="0.2">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t="str" cm="1">
        <f t="array" ref="V4693">_xlfn.IFS(Suoerstore_sales[[#This Row],[Discount]]&lt;=0.05,"0-5%",Suoerstore_sales[[#This Row],[Discount]]&lt;=0.1,"5-10%",Suoerstore_sales[[#This Row],[Discount]]&lt;=0.2,"10-20%",TRUE,"20%+")</f>
        <v>10-20%</v>
      </c>
      <c r="W4693">
        <f>YEAR(Suoerstore_sales[[#This Row],[Order Date]])</f>
        <v>2014</v>
      </c>
      <c r="X4693" t="str">
        <f>"Q"&amp;ROUNDUP(MONTH(Suoerstore_sales[[#This Row],[Order Date]])/3,0)</f>
        <v>Q4</v>
      </c>
      <c r="Y4693">
        <f>MONTH(Suoerstore_sales[[#This Row],[Order Date]])</f>
        <v>12</v>
      </c>
    </row>
    <row r="4694" spans="1:25" x14ac:dyDescent="0.2">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t="str" cm="1">
        <f t="array" ref="V4694">_xlfn.IFS(Suoerstore_sales[[#This Row],[Discount]]&lt;=0.05,"0-5%",Suoerstore_sales[[#This Row],[Discount]]&lt;=0.1,"5-10%",Suoerstore_sales[[#This Row],[Discount]]&lt;=0.2,"10-20%",TRUE,"20%+")</f>
        <v>10-20%</v>
      </c>
      <c r="W4694">
        <f>YEAR(Suoerstore_sales[[#This Row],[Order Date]])</f>
        <v>2014</v>
      </c>
      <c r="X4694" t="str">
        <f>"Q"&amp;ROUNDUP(MONTH(Suoerstore_sales[[#This Row],[Order Date]])/3,0)</f>
        <v>Q4</v>
      </c>
      <c r="Y4694">
        <f>MONTH(Suoerstore_sales[[#This Row],[Order Date]])</f>
        <v>12</v>
      </c>
    </row>
    <row r="4695" spans="1:25" x14ac:dyDescent="0.2">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t="str" cm="1">
        <f t="array" ref="V4695">_xlfn.IFS(Suoerstore_sales[[#This Row],[Discount]]&lt;=0.05,"0-5%",Suoerstore_sales[[#This Row],[Discount]]&lt;=0.1,"5-10%",Suoerstore_sales[[#This Row],[Discount]]&lt;=0.2,"10-20%",TRUE,"20%+")</f>
        <v>10-20%</v>
      </c>
      <c r="W4695">
        <f>YEAR(Suoerstore_sales[[#This Row],[Order Date]])</f>
        <v>2014</v>
      </c>
      <c r="X4695" t="str">
        <f>"Q"&amp;ROUNDUP(MONTH(Suoerstore_sales[[#This Row],[Order Date]])/3,0)</f>
        <v>Q4</v>
      </c>
      <c r="Y4695">
        <f>MONTH(Suoerstore_sales[[#This Row],[Order Date]])</f>
        <v>12</v>
      </c>
    </row>
    <row r="4696" spans="1:25" x14ac:dyDescent="0.2">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t="str" cm="1">
        <f t="array" ref="V4696">_xlfn.IFS(Suoerstore_sales[[#This Row],[Discount]]&lt;=0.05,"0-5%",Suoerstore_sales[[#This Row],[Discount]]&lt;=0.1,"5-10%",Suoerstore_sales[[#This Row],[Discount]]&lt;=0.2,"10-20%",TRUE,"20%+")</f>
        <v>0-5%</v>
      </c>
      <c r="W4696">
        <f>YEAR(Suoerstore_sales[[#This Row],[Order Date]])</f>
        <v>2015</v>
      </c>
      <c r="X4696" t="str">
        <f>"Q"&amp;ROUNDUP(MONTH(Suoerstore_sales[[#This Row],[Order Date]])/3,0)</f>
        <v>Q4</v>
      </c>
      <c r="Y4696">
        <f>MONTH(Suoerstore_sales[[#This Row],[Order Date]])</f>
        <v>12</v>
      </c>
    </row>
    <row r="4697" spans="1:25" x14ac:dyDescent="0.2">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t="str" cm="1">
        <f t="array" ref="V4697">_xlfn.IFS(Suoerstore_sales[[#This Row],[Discount]]&lt;=0.05,"0-5%",Suoerstore_sales[[#This Row],[Discount]]&lt;=0.1,"5-10%",Suoerstore_sales[[#This Row],[Discount]]&lt;=0.2,"10-20%",TRUE,"20%+")</f>
        <v>0-5%</v>
      </c>
      <c r="W4697">
        <f>YEAR(Suoerstore_sales[[#This Row],[Order Date]])</f>
        <v>2015</v>
      </c>
      <c r="X4697" t="str">
        <f>"Q"&amp;ROUNDUP(MONTH(Suoerstore_sales[[#This Row],[Order Date]])/3,0)</f>
        <v>Q4</v>
      </c>
      <c r="Y4697">
        <f>MONTH(Suoerstore_sales[[#This Row],[Order Date]])</f>
        <v>12</v>
      </c>
    </row>
    <row r="4698" spans="1:25" x14ac:dyDescent="0.2">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t="str" cm="1">
        <f t="array" ref="V4698">_xlfn.IFS(Suoerstore_sales[[#This Row],[Discount]]&lt;=0.05,"0-5%",Suoerstore_sales[[#This Row],[Discount]]&lt;=0.1,"5-10%",Suoerstore_sales[[#This Row],[Discount]]&lt;=0.2,"10-20%",TRUE,"20%+")</f>
        <v>0-5%</v>
      </c>
      <c r="W4698">
        <f>YEAR(Suoerstore_sales[[#This Row],[Order Date]])</f>
        <v>2015</v>
      </c>
      <c r="X4698" t="str">
        <f>"Q"&amp;ROUNDUP(MONTH(Suoerstore_sales[[#This Row],[Order Date]])/3,0)</f>
        <v>Q4</v>
      </c>
      <c r="Y4698">
        <f>MONTH(Suoerstore_sales[[#This Row],[Order Date]])</f>
        <v>12</v>
      </c>
    </row>
    <row r="4699" spans="1:25" x14ac:dyDescent="0.2">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t="str" cm="1">
        <f t="array" ref="V4699">_xlfn.IFS(Suoerstore_sales[[#This Row],[Discount]]&lt;=0.05,"0-5%",Suoerstore_sales[[#This Row],[Discount]]&lt;=0.1,"5-10%",Suoerstore_sales[[#This Row],[Discount]]&lt;=0.2,"10-20%",TRUE,"20%+")</f>
        <v>0-5%</v>
      </c>
      <c r="W4699">
        <f>YEAR(Suoerstore_sales[[#This Row],[Order Date]])</f>
        <v>2015</v>
      </c>
      <c r="X4699" t="str">
        <f>"Q"&amp;ROUNDUP(MONTH(Suoerstore_sales[[#This Row],[Order Date]])/3,0)</f>
        <v>Q4</v>
      </c>
      <c r="Y4699">
        <f>MONTH(Suoerstore_sales[[#This Row],[Order Date]])</f>
        <v>12</v>
      </c>
    </row>
    <row r="4700" spans="1:25" x14ac:dyDescent="0.2">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t="str" cm="1">
        <f t="array" ref="V4700">_xlfn.IFS(Suoerstore_sales[[#This Row],[Discount]]&lt;=0.05,"0-5%",Suoerstore_sales[[#This Row],[Discount]]&lt;=0.1,"5-10%",Suoerstore_sales[[#This Row],[Discount]]&lt;=0.2,"10-20%",TRUE,"20%+")</f>
        <v>0-5%</v>
      </c>
      <c r="W4700">
        <f>YEAR(Suoerstore_sales[[#This Row],[Order Date]])</f>
        <v>2015</v>
      </c>
      <c r="X4700" t="str">
        <f>"Q"&amp;ROUNDUP(MONTH(Suoerstore_sales[[#This Row],[Order Date]])/3,0)</f>
        <v>Q4</v>
      </c>
      <c r="Y4700">
        <f>MONTH(Suoerstore_sales[[#This Row],[Order Date]])</f>
        <v>12</v>
      </c>
    </row>
    <row r="4701" spans="1:25" x14ac:dyDescent="0.2">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t="str" cm="1">
        <f t="array" ref="V4701">_xlfn.IFS(Suoerstore_sales[[#This Row],[Discount]]&lt;=0.05,"0-5%",Suoerstore_sales[[#This Row],[Discount]]&lt;=0.1,"5-10%",Suoerstore_sales[[#This Row],[Discount]]&lt;=0.2,"10-20%",TRUE,"20%+")</f>
        <v>10-20%</v>
      </c>
      <c r="W4701">
        <f>YEAR(Suoerstore_sales[[#This Row],[Order Date]])</f>
        <v>2017</v>
      </c>
      <c r="X4701" t="str">
        <f>"Q"&amp;ROUNDUP(MONTH(Suoerstore_sales[[#This Row],[Order Date]])/3,0)</f>
        <v>Q2</v>
      </c>
      <c r="Y4701">
        <f>MONTH(Suoerstore_sales[[#This Row],[Order Date]])</f>
        <v>5</v>
      </c>
    </row>
    <row r="4702" spans="1:25" x14ac:dyDescent="0.2">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t="str" cm="1">
        <f t="array" ref="V4702">_xlfn.IFS(Suoerstore_sales[[#This Row],[Discount]]&lt;=0.05,"0-5%",Suoerstore_sales[[#This Row],[Discount]]&lt;=0.1,"5-10%",Suoerstore_sales[[#This Row],[Discount]]&lt;=0.2,"10-20%",TRUE,"20%+")</f>
        <v>10-20%</v>
      </c>
      <c r="W4702">
        <f>YEAR(Suoerstore_sales[[#This Row],[Order Date]])</f>
        <v>2017</v>
      </c>
      <c r="X4702" t="str">
        <f>"Q"&amp;ROUNDUP(MONTH(Suoerstore_sales[[#This Row],[Order Date]])/3,0)</f>
        <v>Q2</v>
      </c>
      <c r="Y4702">
        <f>MONTH(Suoerstore_sales[[#This Row],[Order Date]])</f>
        <v>5</v>
      </c>
    </row>
    <row r="4703" spans="1:25" x14ac:dyDescent="0.2">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t="str" cm="1">
        <f t="array" ref="V4703">_xlfn.IFS(Suoerstore_sales[[#This Row],[Discount]]&lt;=0.05,"0-5%",Suoerstore_sales[[#This Row],[Discount]]&lt;=0.1,"5-10%",Suoerstore_sales[[#This Row],[Discount]]&lt;=0.2,"10-20%",TRUE,"20%+")</f>
        <v>10-20%</v>
      </c>
      <c r="W4703">
        <f>YEAR(Suoerstore_sales[[#This Row],[Order Date]])</f>
        <v>2017</v>
      </c>
      <c r="X4703" t="str">
        <f>"Q"&amp;ROUNDUP(MONTH(Suoerstore_sales[[#This Row],[Order Date]])/3,0)</f>
        <v>Q2</v>
      </c>
      <c r="Y4703">
        <f>MONTH(Suoerstore_sales[[#This Row],[Order Date]])</f>
        <v>5</v>
      </c>
    </row>
    <row r="4704" spans="1:25" x14ac:dyDescent="0.2">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t="str" cm="1">
        <f t="array" ref="V4704">_xlfn.IFS(Suoerstore_sales[[#This Row],[Discount]]&lt;=0.05,"0-5%",Suoerstore_sales[[#This Row],[Discount]]&lt;=0.1,"5-10%",Suoerstore_sales[[#This Row],[Discount]]&lt;=0.2,"10-20%",TRUE,"20%+")</f>
        <v>20%+</v>
      </c>
      <c r="W4704">
        <f>YEAR(Suoerstore_sales[[#This Row],[Order Date]])</f>
        <v>2017</v>
      </c>
      <c r="X4704" t="str">
        <f>"Q"&amp;ROUNDUP(MONTH(Suoerstore_sales[[#This Row],[Order Date]])/3,0)</f>
        <v>Q2</v>
      </c>
      <c r="Y4704">
        <f>MONTH(Suoerstore_sales[[#This Row],[Order Date]])</f>
        <v>5</v>
      </c>
    </row>
    <row r="4705" spans="1:25" x14ac:dyDescent="0.2">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t="str" cm="1">
        <f t="array" ref="V4705">_xlfn.IFS(Suoerstore_sales[[#This Row],[Discount]]&lt;=0.05,"0-5%",Suoerstore_sales[[#This Row],[Discount]]&lt;=0.1,"5-10%",Suoerstore_sales[[#This Row],[Discount]]&lt;=0.2,"10-20%",TRUE,"20%+")</f>
        <v>20%+</v>
      </c>
      <c r="W4705">
        <f>YEAR(Suoerstore_sales[[#This Row],[Order Date]])</f>
        <v>2016</v>
      </c>
      <c r="X4705" t="str">
        <f>"Q"&amp;ROUNDUP(MONTH(Suoerstore_sales[[#This Row],[Order Date]])/3,0)</f>
        <v>Q2</v>
      </c>
      <c r="Y4705">
        <f>MONTH(Suoerstore_sales[[#This Row],[Order Date]])</f>
        <v>6</v>
      </c>
    </row>
    <row r="4706" spans="1:25" x14ac:dyDescent="0.2">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t="str" cm="1">
        <f t="array" ref="V4706">_xlfn.IFS(Suoerstore_sales[[#This Row],[Discount]]&lt;=0.05,"0-5%",Suoerstore_sales[[#This Row],[Discount]]&lt;=0.1,"5-10%",Suoerstore_sales[[#This Row],[Discount]]&lt;=0.2,"10-20%",TRUE,"20%+")</f>
        <v>0-5%</v>
      </c>
      <c r="W4706">
        <f>YEAR(Suoerstore_sales[[#This Row],[Order Date]])</f>
        <v>2016</v>
      </c>
      <c r="X4706" t="str">
        <f>"Q"&amp;ROUNDUP(MONTH(Suoerstore_sales[[#This Row],[Order Date]])/3,0)</f>
        <v>Q2</v>
      </c>
      <c r="Y4706">
        <f>MONTH(Suoerstore_sales[[#This Row],[Order Date]])</f>
        <v>5</v>
      </c>
    </row>
    <row r="4707" spans="1:25" x14ac:dyDescent="0.2">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t="str" cm="1">
        <f t="array" ref="V4707">_xlfn.IFS(Suoerstore_sales[[#This Row],[Discount]]&lt;=0.05,"0-5%",Suoerstore_sales[[#This Row],[Discount]]&lt;=0.1,"5-10%",Suoerstore_sales[[#This Row],[Discount]]&lt;=0.2,"10-20%",TRUE,"20%+")</f>
        <v>0-5%</v>
      </c>
      <c r="W4707">
        <f>YEAR(Suoerstore_sales[[#This Row],[Order Date]])</f>
        <v>2016</v>
      </c>
      <c r="X4707" t="str">
        <f>"Q"&amp;ROUNDUP(MONTH(Suoerstore_sales[[#This Row],[Order Date]])/3,0)</f>
        <v>Q2</v>
      </c>
      <c r="Y4707">
        <f>MONTH(Suoerstore_sales[[#This Row],[Order Date]])</f>
        <v>5</v>
      </c>
    </row>
    <row r="4708" spans="1:25" x14ac:dyDescent="0.2">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t="str" cm="1">
        <f t="array" ref="V4708">_xlfn.IFS(Suoerstore_sales[[#This Row],[Discount]]&lt;=0.05,"0-5%",Suoerstore_sales[[#This Row],[Discount]]&lt;=0.1,"5-10%",Suoerstore_sales[[#This Row],[Discount]]&lt;=0.2,"10-20%",TRUE,"20%+")</f>
        <v>0-5%</v>
      </c>
      <c r="W4708">
        <f>YEAR(Suoerstore_sales[[#This Row],[Order Date]])</f>
        <v>2016</v>
      </c>
      <c r="X4708" t="str">
        <f>"Q"&amp;ROUNDUP(MONTH(Suoerstore_sales[[#This Row],[Order Date]])/3,0)</f>
        <v>Q2</v>
      </c>
      <c r="Y4708">
        <f>MONTH(Suoerstore_sales[[#This Row],[Order Date]])</f>
        <v>5</v>
      </c>
    </row>
    <row r="4709" spans="1:25" x14ac:dyDescent="0.2">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t="str" cm="1">
        <f t="array" ref="V4709">_xlfn.IFS(Suoerstore_sales[[#This Row],[Discount]]&lt;=0.05,"0-5%",Suoerstore_sales[[#This Row],[Discount]]&lt;=0.1,"5-10%",Suoerstore_sales[[#This Row],[Discount]]&lt;=0.2,"10-20%",TRUE,"20%+")</f>
        <v>10-20%</v>
      </c>
      <c r="W4709">
        <f>YEAR(Suoerstore_sales[[#This Row],[Order Date]])</f>
        <v>2017</v>
      </c>
      <c r="X4709" t="str">
        <f>"Q"&amp;ROUNDUP(MONTH(Suoerstore_sales[[#This Row],[Order Date]])/3,0)</f>
        <v>Q2</v>
      </c>
      <c r="Y4709">
        <f>MONTH(Suoerstore_sales[[#This Row],[Order Date]])</f>
        <v>6</v>
      </c>
    </row>
    <row r="4710" spans="1:25" x14ac:dyDescent="0.2">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t="str" cm="1">
        <f t="array" ref="V4710">_xlfn.IFS(Suoerstore_sales[[#This Row],[Discount]]&lt;=0.05,"0-5%",Suoerstore_sales[[#This Row],[Discount]]&lt;=0.1,"5-10%",Suoerstore_sales[[#This Row],[Discount]]&lt;=0.2,"10-20%",TRUE,"20%+")</f>
        <v>0-5%</v>
      </c>
      <c r="W4710">
        <f>YEAR(Suoerstore_sales[[#This Row],[Order Date]])</f>
        <v>2017</v>
      </c>
      <c r="X4710" t="str">
        <f>"Q"&amp;ROUNDUP(MONTH(Suoerstore_sales[[#This Row],[Order Date]])/3,0)</f>
        <v>Q2</v>
      </c>
      <c r="Y4710">
        <f>MONTH(Suoerstore_sales[[#This Row],[Order Date]])</f>
        <v>6</v>
      </c>
    </row>
    <row r="4711" spans="1:25" x14ac:dyDescent="0.2">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t="str" cm="1">
        <f t="array" ref="V4711">_xlfn.IFS(Suoerstore_sales[[#This Row],[Discount]]&lt;=0.05,"0-5%",Suoerstore_sales[[#This Row],[Discount]]&lt;=0.1,"5-10%",Suoerstore_sales[[#This Row],[Discount]]&lt;=0.2,"10-20%",TRUE,"20%+")</f>
        <v>0-5%</v>
      </c>
      <c r="W4711">
        <f>YEAR(Suoerstore_sales[[#This Row],[Order Date]])</f>
        <v>2017</v>
      </c>
      <c r="X4711" t="str">
        <f>"Q"&amp;ROUNDUP(MONTH(Suoerstore_sales[[#This Row],[Order Date]])/3,0)</f>
        <v>Q2</v>
      </c>
      <c r="Y4711">
        <f>MONTH(Suoerstore_sales[[#This Row],[Order Date]])</f>
        <v>6</v>
      </c>
    </row>
    <row r="4712" spans="1:25" x14ac:dyDescent="0.2">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t="str" cm="1">
        <f t="array" ref="V4712">_xlfn.IFS(Suoerstore_sales[[#This Row],[Discount]]&lt;=0.05,"0-5%",Suoerstore_sales[[#This Row],[Discount]]&lt;=0.1,"5-10%",Suoerstore_sales[[#This Row],[Discount]]&lt;=0.2,"10-20%",TRUE,"20%+")</f>
        <v>0-5%</v>
      </c>
      <c r="W4712">
        <f>YEAR(Suoerstore_sales[[#This Row],[Order Date]])</f>
        <v>2017</v>
      </c>
      <c r="X4712" t="str">
        <f>"Q"&amp;ROUNDUP(MONTH(Suoerstore_sales[[#This Row],[Order Date]])/3,0)</f>
        <v>Q2</v>
      </c>
      <c r="Y4712">
        <f>MONTH(Suoerstore_sales[[#This Row],[Order Date]])</f>
        <v>6</v>
      </c>
    </row>
    <row r="4713" spans="1:25" x14ac:dyDescent="0.2">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t="str" cm="1">
        <f t="array" ref="V4713">_xlfn.IFS(Suoerstore_sales[[#This Row],[Discount]]&lt;=0.05,"0-5%",Suoerstore_sales[[#This Row],[Discount]]&lt;=0.1,"5-10%",Suoerstore_sales[[#This Row],[Discount]]&lt;=0.2,"10-20%",TRUE,"20%+")</f>
        <v>20%+</v>
      </c>
      <c r="W4713">
        <f>YEAR(Suoerstore_sales[[#This Row],[Order Date]])</f>
        <v>2014</v>
      </c>
      <c r="X4713" t="str">
        <f>"Q"&amp;ROUNDUP(MONTH(Suoerstore_sales[[#This Row],[Order Date]])/3,0)</f>
        <v>Q1</v>
      </c>
      <c r="Y4713">
        <f>MONTH(Suoerstore_sales[[#This Row],[Order Date]])</f>
        <v>3</v>
      </c>
    </row>
    <row r="4714" spans="1:25" x14ac:dyDescent="0.2">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t="str" cm="1">
        <f t="array" ref="V4714">_xlfn.IFS(Suoerstore_sales[[#This Row],[Discount]]&lt;=0.05,"0-5%",Suoerstore_sales[[#This Row],[Discount]]&lt;=0.1,"5-10%",Suoerstore_sales[[#This Row],[Discount]]&lt;=0.2,"10-20%",TRUE,"20%+")</f>
        <v>10-20%</v>
      </c>
      <c r="W4714">
        <f>YEAR(Suoerstore_sales[[#This Row],[Order Date]])</f>
        <v>2014</v>
      </c>
      <c r="X4714" t="str">
        <f>"Q"&amp;ROUNDUP(MONTH(Suoerstore_sales[[#This Row],[Order Date]])/3,0)</f>
        <v>Q4</v>
      </c>
      <c r="Y4714">
        <f>MONTH(Suoerstore_sales[[#This Row],[Order Date]])</f>
        <v>12</v>
      </c>
    </row>
    <row r="4715" spans="1:25" x14ac:dyDescent="0.2">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t="str" cm="1">
        <f t="array" ref="V4715">_xlfn.IFS(Suoerstore_sales[[#This Row],[Discount]]&lt;=0.05,"0-5%",Suoerstore_sales[[#This Row],[Discount]]&lt;=0.1,"5-10%",Suoerstore_sales[[#This Row],[Discount]]&lt;=0.2,"10-20%",TRUE,"20%+")</f>
        <v>20%+</v>
      </c>
      <c r="W4715">
        <f>YEAR(Suoerstore_sales[[#This Row],[Order Date]])</f>
        <v>2014</v>
      </c>
      <c r="X4715" t="str">
        <f>"Q"&amp;ROUNDUP(MONTH(Suoerstore_sales[[#This Row],[Order Date]])/3,0)</f>
        <v>Q4</v>
      </c>
      <c r="Y4715">
        <f>MONTH(Suoerstore_sales[[#This Row],[Order Date]])</f>
        <v>12</v>
      </c>
    </row>
    <row r="4716" spans="1:25" x14ac:dyDescent="0.2">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t="str" cm="1">
        <f t="array" ref="V4716">_xlfn.IFS(Suoerstore_sales[[#This Row],[Discount]]&lt;=0.05,"0-5%",Suoerstore_sales[[#This Row],[Discount]]&lt;=0.1,"5-10%",Suoerstore_sales[[#This Row],[Discount]]&lt;=0.2,"10-20%",TRUE,"20%+")</f>
        <v>10-20%</v>
      </c>
      <c r="W4716">
        <f>YEAR(Suoerstore_sales[[#This Row],[Order Date]])</f>
        <v>2017</v>
      </c>
      <c r="X4716" t="str">
        <f>"Q"&amp;ROUNDUP(MONTH(Suoerstore_sales[[#This Row],[Order Date]])/3,0)</f>
        <v>Q2</v>
      </c>
      <c r="Y4716">
        <f>MONTH(Suoerstore_sales[[#This Row],[Order Date]])</f>
        <v>5</v>
      </c>
    </row>
    <row r="4717" spans="1:25" x14ac:dyDescent="0.2">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t="str" cm="1">
        <f t="array" ref="V4717">_xlfn.IFS(Suoerstore_sales[[#This Row],[Discount]]&lt;=0.05,"0-5%",Suoerstore_sales[[#This Row],[Discount]]&lt;=0.1,"5-10%",Suoerstore_sales[[#This Row],[Discount]]&lt;=0.2,"10-20%",TRUE,"20%+")</f>
        <v>10-20%</v>
      </c>
      <c r="W4717">
        <f>YEAR(Suoerstore_sales[[#This Row],[Order Date]])</f>
        <v>2015</v>
      </c>
      <c r="X4717" t="str">
        <f>"Q"&amp;ROUNDUP(MONTH(Suoerstore_sales[[#This Row],[Order Date]])/3,0)</f>
        <v>Q2</v>
      </c>
      <c r="Y4717">
        <f>MONTH(Suoerstore_sales[[#This Row],[Order Date]])</f>
        <v>5</v>
      </c>
    </row>
    <row r="4718" spans="1:25" x14ac:dyDescent="0.2">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t="str" cm="1">
        <f t="array" ref="V4718">_xlfn.IFS(Suoerstore_sales[[#This Row],[Discount]]&lt;=0.05,"0-5%",Suoerstore_sales[[#This Row],[Discount]]&lt;=0.1,"5-10%",Suoerstore_sales[[#This Row],[Discount]]&lt;=0.2,"10-20%",TRUE,"20%+")</f>
        <v>0-5%</v>
      </c>
      <c r="W4718">
        <f>YEAR(Suoerstore_sales[[#This Row],[Order Date]])</f>
        <v>2017</v>
      </c>
      <c r="X4718" t="str">
        <f>"Q"&amp;ROUNDUP(MONTH(Suoerstore_sales[[#This Row],[Order Date]])/3,0)</f>
        <v>Q4</v>
      </c>
      <c r="Y4718">
        <f>MONTH(Suoerstore_sales[[#This Row],[Order Date]])</f>
        <v>12</v>
      </c>
    </row>
    <row r="4719" spans="1:25" x14ac:dyDescent="0.2">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t="str" cm="1">
        <f t="array" ref="V4719">_xlfn.IFS(Suoerstore_sales[[#This Row],[Discount]]&lt;=0.05,"0-5%",Suoerstore_sales[[#This Row],[Discount]]&lt;=0.1,"5-10%",Suoerstore_sales[[#This Row],[Discount]]&lt;=0.2,"10-20%",TRUE,"20%+")</f>
        <v>0-5%</v>
      </c>
      <c r="W4719">
        <f>YEAR(Suoerstore_sales[[#This Row],[Order Date]])</f>
        <v>2015</v>
      </c>
      <c r="X4719" t="str">
        <f>"Q"&amp;ROUNDUP(MONTH(Suoerstore_sales[[#This Row],[Order Date]])/3,0)</f>
        <v>Q4</v>
      </c>
      <c r="Y4719">
        <f>MONTH(Suoerstore_sales[[#This Row],[Order Date]])</f>
        <v>12</v>
      </c>
    </row>
    <row r="4720" spans="1:25" x14ac:dyDescent="0.2">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t="str" cm="1">
        <f t="array" ref="V4720">_xlfn.IFS(Suoerstore_sales[[#This Row],[Discount]]&lt;=0.05,"0-5%",Suoerstore_sales[[#This Row],[Discount]]&lt;=0.1,"5-10%",Suoerstore_sales[[#This Row],[Discount]]&lt;=0.2,"10-20%",TRUE,"20%+")</f>
        <v>0-5%</v>
      </c>
      <c r="W4720">
        <f>YEAR(Suoerstore_sales[[#This Row],[Order Date]])</f>
        <v>2015</v>
      </c>
      <c r="X4720" t="str">
        <f>"Q"&amp;ROUNDUP(MONTH(Suoerstore_sales[[#This Row],[Order Date]])/3,0)</f>
        <v>Q4</v>
      </c>
      <c r="Y4720">
        <f>MONTH(Suoerstore_sales[[#This Row],[Order Date]])</f>
        <v>10</v>
      </c>
    </row>
    <row r="4721" spans="1:25" x14ac:dyDescent="0.2">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t="str" cm="1">
        <f t="array" ref="V4721">_xlfn.IFS(Suoerstore_sales[[#This Row],[Discount]]&lt;=0.05,"0-5%",Suoerstore_sales[[#This Row],[Discount]]&lt;=0.1,"5-10%",Suoerstore_sales[[#This Row],[Discount]]&lt;=0.2,"10-20%",TRUE,"20%+")</f>
        <v>0-5%</v>
      </c>
      <c r="W4721">
        <f>YEAR(Suoerstore_sales[[#This Row],[Order Date]])</f>
        <v>2015</v>
      </c>
      <c r="X4721" t="str">
        <f>"Q"&amp;ROUNDUP(MONTH(Suoerstore_sales[[#This Row],[Order Date]])/3,0)</f>
        <v>Q2</v>
      </c>
      <c r="Y4721">
        <f>MONTH(Suoerstore_sales[[#This Row],[Order Date]])</f>
        <v>4</v>
      </c>
    </row>
    <row r="4722" spans="1:25" x14ac:dyDescent="0.2">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t="str" cm="1">
        <f t="array" ref="V4722">_xlfn.IFS(Suoerstore_sales[[#This Row],[Discount]]&lt;=0.05,"0-5%",Suoerstore_sales[[#This Row],[Discount]]&lt;=0.1,"5-10%",Suoerstore_sales[[#This Row],[Discount]]&lt;=0.2,"10-20%",TRUE,"20%+")</f>
        <v>0-5%</v>
      </c>
      <c r="W4722">
        <f>YEAR(Suoerstore_sales[[#This Row],[Order Date]])</f>
        <v>2015</v>
      </c>
      <c r="X4722" t="str">
        <f>"Q"&amp;ROUNDUP(MONTH(Suoerstore_sales[[#This Row],[Order Date]])/3,0)</f>
        <v>Q2</v>
      </c>
      <c r="Y4722">
        <f>MONTH(Suoerstore_sales[[#This Row],[Order Date]])</f>
        <v>4</v>
      </c>
    </row>
    <row r="4723" spans="1:25" x14ac:dyDescent="0.2">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t="str" cm="1">
        <f t="array" ref="V4723">_xlfn.IFS(Suoerstore_sales[[#This Row],[Discount]]&lt;=0.05,"0-5%",Suoerstore_sales[[#This Row],[Discount]]&lt;=0.1,"5-10%",Suoerstore_sales[[#This Row],[Discount]]&lt;=0.2,"10-20%",TRUE,"20%+")</f>
        <v>20%+</v>
      </c>
      <c r="W4723">
        <f>YEAR(Suoerstore_sales[[#This Row],[Order Date]])</f>
        <v>2014</v>
      </c>
      <c r="X4723" t="str">
        <f>"Q"&amp;ROUNDUP(MONTH(Suoerstore_sales[[#This Row],[Order Date]])/3,0)</f>
        <v>Q2</v>
      </c>
      <c r="Y4723">
        <f>MONTH(Suoerstore_sales[[#This Row],[Order Date]])</f>
        <v>6</v>
      </c>
    </row>
    <row r="4724" spans="1:25" x14ac:dyDescent="0.2">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t="str" cm="1">
        <f t="array" ref="V4724">_xlfn.IFS(Suoerstore_sales[[#This Row],[Discount]]&lt;=0.05,"0-5%",Suoerstore_sales[[#This Row],[Discount]]&lt;=0.1,"5-10%",Suoerstore_sales[[#This Row],[Discount]]&lt;=0.2,"10-20%",TRUE,"20%+")</f>
        <v>0-5%</v>
      </c>
      <c r="W4724">
        <f>YEAR(Suoerstore_sales[[#This Row],[Order Date]])</f>
        <v>2017</v>
      </c>
      <c r="X4724" t="str">
        <f>"Q"&amp;ROUNDUP(MONTH(Suoerstore_sales[[#This Row],[Order Date]])/3,0)</f>
        <v>Q3</v>
      </c>
      <c r="Y4724">
        <f>MONTH(Suoerstore_sales[[#This Row],[Order Date]])</f>
        <v>9</v>
      </c>
    </row>
    <row r="4725" spans="1:25" x14ac:dyDescent="0.2">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t="str" cm="1">
        <f t="array" ref="V4725">_xlfn.IFS(Suoerstore_sales[[#This Row],[Discount]]&lt;=0.05,"0-5%",Suoerstore_sales[[#This Row],[Discount]]&lt;=0.1,"5-10%",Suoerstore_sales[[#This Row],[Discount]]&lt;=0.2,"10-20%",TRUE,"20%+")</f>
        <v>0-5%</v>
      </c>
      <c r="W4725">
        <f>YEAR(Suoerstore_sales[[#This Row],[Order Date]])</f>
        <v>2016</v>
      </c>
      <c r="X4725" t="str">
        <f>"Q"&amp;ROUNDUP(MONTH(Suoerstore_sales[[#This Row],[Order Date]])/3,0)</f>
        <v>Q2</v>
      </c>
      <c r="Y4725">
        <f>MONTH(Suoerstore_sales[[#This Row],[Order Date]])</f>
        <v>5</v>
      </c>
    </row>
    <row r="4726" spans="1:25" x14ac:dyDescent="0.2">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t="str" cm="1">
        <f t="array" ref="V4726">_xlfn.IFS(Suoerstore_sales[[#This Row],[Discount]]&lt;=0.05,"0-5%",Suoerstore_sales[[#This Row],[Discount]]&lt;=0.1,"5-10%",Suoerstore_sales[[#This Row],[Discount]]&lt;=0.2,"10-20%",TRUE,"20%+")</f>
        <v>20%+</v>
      </c>
      <c r="W4726">
        <f>YEAR(Suoerstore_sales[[#This Row],[Order Date]])</f>
        <v>2016</v>
      </c>
      <c r="X4726" t="str">
        <f>"Q"&amp;ROUNDUP(MONTH(Suoerstore_sales[[#This Row],[Order Date]])/3,0)</f>
        <v>Q4</v>
      </c>
      <c r="Y4726">
        <f>MONTH(Suoerstore_sales[[#This Row],[Order Date]])</f>
        <v>11</v>
      </c>
    </row>
    <row r="4727" spans="1:25" x14ac:dyDescent="0.2">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t="str" cm="1">
        <f t="array" ref="V4727">_xlfn.IFS(Suoerstore_sales[[#This Row],[Discount]]&lt;=0.05,"0-5%",Suoerstore_sales[[#This Row],[Discount]]&lt;=0.1,"5-10%",Suoerstore_sales[[#This Row],[Discount]]&lt;=0.2,"10-20%",TRUE,"20%+")</f>
        <v>10-20%</v>
      </c>
      <c r="W4727">
        <f>YEAR(Suoerstore_sales[[#This Row],[Order Date]])</f>
        <v>2016</v>
      </c>
      <c r="X4727" t="str">
        <f>"Q"&amp;ROUNDUP(MONTH(Suoerstore_sales[[#This Row],[Order Date]])/3,0)</f>
        <v>Q4</v>
      </c>
      <c r="Y4727">
        <f>MONTH(Suoerstore_sales[[#This Row],[Order Date]])</f>
        <v>11</v>
      </c>
    </row>
    <row r="4728" spans="1:25" x14ac:dyDescent="0.2">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t="str" cm="1">
        <f t="array" ref="V4728">_xlfn.IFS(Suoerstore_sales[[#This Row],[Discount]]&lt;=0.05,"0-5%",Suoerstore_sales[[#This Row],[Discount]]&lt;=0.1,"5-10%",Suoerstore_sales[[#This Row],[Discount]]&lt;=0.2,"10-20%",TRUE,"20%+")</f>
        <v>0-5%</v>
      </c>
      <c r="W4728">
        <f>YEAR(Suoerstore_sales[[#This Row],[Order Date]])</f>
        <v>2014</v>
      </c>
      <c r="X4728" t="str">
        <f>"Q"&amp;ROUNDUP(MONTH(Suoerstore_sales[[#This Row],[Order Date]])/3,0)</f>
        <v>Q4</v>
      </c>
      <c r="Y4728">
        <f>MONTH(Suoerstore_sales[[#This Row],[Order Date]])</f>
        <v>11</v>
      </c>
    </row>
    <row r="4729" spans="1:25" x14ac:dyDescent="0.2">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t="str" cm="1">
        <f t="array" ref="V4729">_xlfn.IFS(Suoerstore_sales[[#This Row],[Discount]]&lt;=0.05,"0-5%",Suoerstore_sales[[#This Row],[Discount]]&lt;=0.1,"5-10%",Suoerstore_sales[[#This Row],[Discount]]&lt;=0.2,"10-20%",TRUE,"20%+")</f>
        <v>10-20%</v>
      </c>
      <c r="W4729">
        <f>YEAR(Suoerstore_sales[[#This Row],[Order Date]])</f>
        <v>2014</v>
      </c>
      <c r="X4729" t="str">
        <f>"Q"&amp;ROUNDUP(MONTH(Suoerstore_sales[[#This Row],[Order Date]])/3,0)</f>
        <v>Q4</v>
      </c>
      <c r="Y4729">
        <f>MONTH(Suoerstore_sales[[#This Row],[Order Date]])</f>
        <v>11</v>
      </c>
    </row>
    <row r="4730" spans="1:25" x14ac:dyDescent="0.2">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t="str" cm="1">
        <f t="array" ref="V4730">_xlfn.IFS(Suoerstore_sales[[#This Row],[Discount]]&lt;=0.05,"0-5%",Suoerstore_sales[[#This Row],[Discount]]&lt;=0.1,"5-10%",Suoerstore_sales[[#This Row],[Discount]]&lt;=0.2,"10-20%",TRUE,"20%+")</f>
        <v>10-20%</v>
      </c>
      <c r="W4730">
        <f>YEAR(Suoerstore_sales[[#This Row],[Order Date]])</f>
        <v>2014</v>
      </c>
      <c r="X4730" t="str">
        <f>"Q"&amp;ROUNDUP(MONTH(Suoerstore_sales[[#This Row],[Order Date]])/3,0)</f>
        <v>Q4</v>
      </c>
      <c r="Y4730">
        <f>MONTH(Suoerstore_sales[[#This Row],[Order Date]])</f>
        <v>11</v>
      </c>
    </row>
    <row r="4731" spans="1:25" x14ac:dyDescent="0.2">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t="str" cm="1">
        <f t="array" ref="V4731">_xlfn.IFS(Suoerstore_sales[[#This Row],[Discount]]&lt;=0.05,"0-5%",Suoerstore_sales[[#This Row],[Discount]]&lt;=0.1,"5-10%",Suoerstore_sales[[#This Row],[Discount]]&lt;=0.2,"10-20%",TRUE,"20%+")</f>
        <v>10-20%</v>
      </c>
      <c r="W4731">
        <f>YEAR(Suoerstore_sales[[#This Row],[Order Date]])</f>
        <v>2016</v>
      </c>
      <c r="X4731" t="str">
        <f>"Q"&amp;ROUNDUP(MONTH(Suoerstore_sales[[#This Row],[Order Date]])/3,0)</f>
        <v>Q3</v>
      </c>
      <c r="Y4731">
        <f>MONTH(Suoerstore_sales[[#This Row],[Order Date]])</f>
        <v>7</v>
      </c>
    </row>
    <row r="4732" spans="1:25" x14ac:dyDescent="0.2">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t="str" cm="1">
        <f t="array" ref="V4732">_xlfn.IFS(Suoerstore_sales[[#This Row],[Discount]]&lt;=0.05,"0-5%",Suoerstore_sales[[#This Row],[Discount]]&lt;=0.1,"5-10%",Suoerstore_sales[[#This Row],[Discount]]&lt;=0.2,"10-20%",TRUE,"20%+")</f>
        <v>0-5%</v>
      </c>
      <c r="W4732">
        <f>YEAR(Suoerstore_sales[[#This Row],[Order Date]])</f>
        <v>2015</v>
      </c>
      <c r="X4732" t="str">
        <f>"Q"&amp;ROUNDUP(MONTH(Suoerstore_sales[[#This Row],[Order Date]])/3,0)</f>
        <v>Q1</v>
      </c>
      <c r="Y4732">
        <f>MONTH(Suoerstore_sales[[#This Row],[Order Date]])</f>
        <v>3</v>
      </c>
    </row>
    <row r="4733" spans="1:25" x14ac:dyDescent="0.2">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t="str" cm="1">
        <f t="array" ref="V4733">_xlfn.IFS(Suoerstore_sales[[#This Row],[Discount]]&lt;=0.05,"0-5%",Suoerstore_sales[[#This Row],[Discount]]&lt;=0.1,"5-10%",Suoerstore_sales[[#This Row],[Discount]]&lt;=0.2,"10-20%",TRUE,"20%+")</f>
        <v>0-5%</v>
      </c>
      <c r="W4733">
        <f>YEAR(Suoerstore_sales[[#This Row],[Order Date]])</f>
        <v>2015</v>
      </c>
      <c r="X4733" t="str">
        <f>"Q"&amp;ROUNDUP(MONTH(Suoerstore_sales[[#This Row],[Order Date]])/3,0)</f>
        <v>Q1</v>
      </c>
      <c r="Y4733">
        <f>MONTH(Suoerstore_sales[[#This Row],[Order Date]])</f>
        <v>3</v>
      </c>
    </row>
    <row r="4734" spans="1:25" x14ac:dyDescent="0.2">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t="str" cm="1">
        <f t="array" ref="V4734">_xlfn.IFS(Suoerstore_sales[[#This Row],[Discount]]&lt;=0.05,"0-5%",Suoerstore_sales[[#This Row],[Discount]]&lt;=0.1,"5-10%",Suoerstore_sales[[#This Row],[Discount]]&lt;=0.2,"10-20%",TRUE,"20%+")</f>
        <v>0-5%</v>
      </c>
      <c r="W4734">
        <f>YEAR(Suoerstore_sales[[#This Row],[Order Date]])</f>
        <v>2015</v>
      </c>
      <c r="X4734" t="str">
        <f>"Q"&amp;ROUNDUP(MONTH(Suoerstore_sales[[#This Row],[Order Date]])/3,0)</f>
        <v>Q1</v>
      </c>
      <c r="Y4734">
        <f>MONTH(Suoerstore_sales[[#This Row],[Order Date]])</f>
        <v>3</v>
      </c>
    </row>
    <row r="4735" spans="1:25" x14ac:dyDescent="0.2">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t="str" cm="1">
        <f t="array" ref="V4735">_xlfn.IFS(Suoerstore_sales[[#This Row],[Discount]]&lt;=0.05,"0-5%",Suoerstore_sales[[#This Row],[Discount]]&lt;=0.1,"5-10%",Suoerstore_sales[[#This Row],[Discount]]&lt;=0.2,"10-20%",TRUE,"20%+")</f>
        <v>0-5%</v>
      </c>
      <c r="W4735">
        <f>YEAR(Suoerstore_sales[[#This Row],[Order Date]])</f>
        <v>2015</v>
      </c>
      <c r="X4735" t="str">
        <f>"Q"&amp;ROUNDUP(MONTH(Suoerstore_sales[[#This Row],[Order Date]])/3,0)</f>
        <v>Q1</v>
      </c>
      <c r="Y4735">
        <f>MONTH(Suoerstore_sales[[#This Row],[Order Date]])</f>
        <v>3</v>
      </c>
    </row>
    <row r="4736" spans="1:25" x14ac:dyDescent="0.2">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t="str" cm="1">
        <f t="array" ref="V4736">_xlfn.IFS(Suoerstore_sales[[#This Row],[Discount]]&lt;=0.05,"0-5%",Suoerstore_sales[[#This Row],[Discount]]&lt;=0.1,"5-10%",Suoerstore_sales[[#This Row],[Discount]]&lt;=0.2,"10-20%",TRUE,"20%+")</f>
        <v>5-10%</v>
      </c>
      <c r="W4736">
        <f>YEAR(Suoerstore_sales[[#This Row],[Order Date]])</f>
        <v>2016</v>
      </c>
      <c r="X4736" t="str">
        <f>"Q"&amp;ROUNDUP(MONTH(Suoerstore_sales[[#This Row],[Order Date]])/3,0)</f>
        <v>Q2</v>
      </c>
      <c r="Y4736">
        <f>MONTH(Suoerstore_sales[[#This Row],[Order Date]])</f>
        <v>4</v>
      </c>
    </row>
    <row r="4737" spans="1:25" x14ac:dyDescent="0.2">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t="str" cm="1">
        <f t="array" ref="V4737">_xlfn.IFS(Suoerstore_sales[[#This Row],[Discount]]&lt;=0.05,"0-5%",Suoerstore_sales[[#This Row],[Discount]]&lt;=0.1,"5-10%",Suoerstore_sales[[#This Row],[Discount]]&lt;=0.2,"10-20%",TRUE,"20%+")</f>
        <v>0-5%</v>
      </c>
      <c r="W4737">
        <f>YEAR(Suoerstore_sales[[#This Row],[Order Date]])</f>
        <v>2015</v>
      </c>
      <c r="X4737" t="str">
        <f>"Q"&amp;ROUNDUP(MONTH(Suoerstore_sales[[#This Row],[Order Date]])/3,0)</f>
        <v>Q2</v>
      </c>
      <c r="Y4737">
        <f>MONTH(Suoerstore_sales[[#This Row],[Order Date]])</f>
        <v>6</v>
      </c>
    </row>
    <row r="4738" spans="1:25" x14ac:dyDescent="0.2">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t="str" cm="1">
        <f t="array" ref="V4738">_xlfn.IFS(Suoerstore_sales[[#This Row],[Discount]]&lt;=0.05,"0-5%",Suoerstore_sales[[#This Row],[Discount]]&lt;=0.1,"5-10%",Suoerstore_sales[[#This Row],[Discount]]&lt;=0.2,"10-20%",TRUE,"20%+")</f>
        <v>0-5%</v>
      </c>
      <c r="W4738">
        <f>YEAR(Suoerstore_sales[[#This Row],[Order Date]])</f>
        <v>2015</v>
      </c>
      <c r="X4738" t="str">
        <f>"Q"&amp;ROUNDUP(MONTH(Suoerstore_sales[[#This Row],[Order Date]])/3,0)</f>
        <v>Q2</v>
      </c>
      <c r="Y4738">
        <f>MONTH(Suoerstore_sales[[#This Row],[Order Date]])</f>
        <v>6</v>
      </c>
    </row>
    <row r="4739" spans="1:25" x14ac:dyDescent="0.2">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t="str" cm="1">
        <f t="array" ref="V4739">_xlfn.IFS(Suoerstore_sales[[#This Row],[Discount]]&lt;=0.05,"0-5%",Suoerstore_sales[[#This Row],[Discount]]&lt;=0.1,"5-10%",Suoerstore_sales[[#This Row],[Discount]]&lt;=0.2,"10-20%",TRUE,"20%+")</f>
        <v>0-5%</v>
      </c>
      <c r="W4739">
        <f>YEAR(Suoerstore_sales[[#This Row],[Order Date]])</f>
        <v>2015</v>
      </c>
      <c r="X4739" t="str">
        <f>"Q"&amp;ROUNDUP(MONTH(Suoerstore_sales[[#This Row],[Order Date]])/3,0)</f>
        <v>Q2</v>
      </c>
      <c r="Y4739">
        <f>MONTH(Suoerstore_sales[[#This Row],[Order Date]])</f>
        <v>6</v>
      </c>
    </row>
    <row r="4740" spans="1:25" x14ac:dyDescent="0.2">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t="str" cm="1">
        <f t="array" ref="V4740">_xlfn.IFS(Suoerstore_sales[[#This Row],[Discount]]&lt;=0.05,"0-5%",Suoerstore_sales[[#This Row],[Discount]]&lt;=0.1,"5-10%",Suoerstore_sales[[#This Row],[Discount]]&lt;=0.2,"10-20%",TRUE,"20%+")</f>
        <v>0-5%</v>
      </c>
      <c r="W4740">
        <f>YEAR(Suoerstore_sales[[#This Row],[Order Date]])</f>
        <v>2015</v>
      </c>
      <c r="X4740" t="str">
        <f>"Q"&amp;ROUNDUP(MONTH(Suoerstore_sales[[#This Row],[Order Date]])/3,0)</f>
        <v>Q1</v>
      </c>
      <c r="Y4740">
        <f>MONTH(Suoerstore_sales[[#This Row],[Order Date]])</f>
        <v>2</v>
      </c>
    </row>
    <row r="4741" spans="1:25" x14ac:dyDescent="0.2">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t="str" cm="1">
        <f t="array" ref="V4741">_xlfn.IFS(Suoerstore_sales[[#This Row],[Discount]]&lt;=0.05,"0-5%",Suoerstore_sales[[#This Row],[Discount]]&lt;=0.1,"5-10%",Suoerstore_sales[[#This Row],[Discount]]&lt;=0.2,"10-20%",TRUE,"20%+")</f>
        <v>10-20%</v>
      </c>
      <c r="W4741">
        <f>YEAR(Suoerstore_sales[[#This Row],[Order Date]])</f>
        <v>2015</v>
      </c>
      <c r="X4741" t="str">
        <f>"Q"&amp;ROUNDUP(MONTH(Suoerstore_sales[[#This Row],[Order Date]])/3,0)</f>
        <v>Q1</v>
      </c>
      <c r="Y4741">
        <f>MONTH(Suoerstore_sales[[#This Row],[Order Date]])</f>
        <v>2</v>
      </c>
    </row>
    <row r="4742" spans="1:25" x14ac:dyDescent="0.2">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t="str" cm="1">
        <f t="array" ref="V4742">_xlfn.IFS(Suoerstore_sales[[#This Row],[Discount]]&lt;=0.05,"0-5%",Suoerstore_sales[[#This Row],[Discount]]&lt;=0.1,"5-10%",Suoerstore_sales[[#This Row],[Discount]]&lt;=0.2,"10-20%",TRUE,"20%+")</f>
        <v>0-5%</v>
      </c>
      <c r="W4742">
        <f>YEAR(Suoerstore_sales[[#This Row],[Order Date]])</f>
        <v>2017</v>
      </c>
      <c r="X4742" t="str">
        <f>"Q"&amp;ROUNDUP(MONTH(Suoerstore_sales[[#This Row],[Order Date]])/3,0)</f>
        <v>Q4</v>
      </c>
      <c r="Y4742">
        <f>MONTH(Suoerstore_sales[[#This Row],[Order Date]])</f>
        <v>11</v>
      </c>
    </row>
    <row r="4743" spans="1:25" x14ac:dyDescent="0.2">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t="str" cm="1">
        <f t="array" ref="V4743">_xlfn.IFS(Suoerstore_sales[[#This Row],[Discount]]&lt;=0.05,"0-5%",Suoerstore_sales[[#This Row],[Discount]]&lt;=0.1,"5-10%",Suoerstore_sales[[#This Row],[Discount]]&lt;=0.2,"10-20%",TRUE,"20%+")</f>
        <v>0-5%</v>
      </c>
      <c r="W4743">
        <f>YEAR(Suoerstore_sales[[#This Row],[Order Date]])</f>
        <v>2017</v>
      </c>
      <c r="X4743" t="str">
        <f>"Q"&amp;ROUNDUP(MONTH(Suoerstore_sales[[#This Row],[Order Date]])/3,0)</f>
        <v>Q4</v>
      </c>
      <c r="Y4743">
        <f>MONTH(Suoerstore_sales[[#This Row],[Order Date]])</f>
        <v>11</v>
      </c>
    </row>
    <row r="4744" spans="1:25" x14ac:dyDescent="0.2">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t="str" cm="1">
        <f t="array" ref="V4744">_xlfn.IFS(Suoerstore_sales[[#This Row],[Discount]]&lt;=0.05,"0-5%",Suoerstore_sales[[#This Row],[Discount]]&lt;=0.1,"5-10%",Suoerstore_sales[[#This Row],[Discount]]&lt;=0.2,"10-20%",TRUE,"20%+")</f>
        <v>0-5%</v>
      </c>
      <c r="W4744">
        <f>YEAR(Suoerstore_sales[[#This Row],[Order Date]])</f>
        <v>2017</v>
      </c>
      <c r="X4744" t="str">
        <f>"Q"&amp;ROUNDUP(MONTH(Suoerstore_sales[[#This Row],[Order Date]])/3,0)</f>
        <v>Q4</v>
      </c>
      <c r="Y4744">
        <f>MONTH(Suoerstore_sales[[#This Row],[Order Date]])</f>
        <v>11</v>
      </c>
    </row>
    <row r="4745" spans="1:25" x14ac:dyDescent="0.2">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t="str" cm="1">
        <f t="array" ref="V4745">_xlfn.IFS(Suoerstore_sales[[#This Row],[Discount]]&lt;=0.05,"0-5%",Suoerstore_sales[[#This Row],[Discount]]&lt;=0.1,"5-10%",Suoerstore_sales[[#This Row],[Discount]]&lt;=0.2,"10-20%",TRUE,"20%+")</f>
        <v>0-5%</v>
      </c>
      <c r="W4745">
        <f>YEAR(Suoerstore_sales[[#This Row],[Order Date]])</f>
        <v>2017</v>
      </c>
      <c r="X4745" t="str">
        <f>"Q"&amp;ROUNDUP(MONTH(Suoerstore_sales[[#This Row],[Order Date]])/3,0)</f>
        <v>Q1</v>
      </c>
      <c r="Y4745">
        <f>MONTH(Suoerstore_sales[[#This Row],[Order Date]])</f>
        <v>3</v>
      </c>
    </row>
    <row r="4746" spans="1:25" x14ac:dyDescent="0.2">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t="str" cm="1">
        <f t="array" ref="V4746">_xlfn.IFS(Suoerstore_sales[[#This Row],[Discount]]&lt;=0.05,"0-5%",Suoerstore_sales[[#This Row],[Discount]]&lt;=0.1,"5-10%",Suoerstore_sales[[#This Row],[Discount]]&lt;=0.2,"10-20%",TRUE,"20%+")</f>
        <v>0-5%</v>
      </c>
      <c r="W4746">
        <f>YEAR(Suoerstore_sales[[#This Row],[Order Date]])</f>
        <v>2017</v>
      </c>
      <c r="X4746" t="str">
        <f>"Q"&amp;ROUNDUP(MONTH(Suoerstore_sales[[#This Row],[Order Date]])/3,0)</f>
        <v>Q1</v>
      </c>
      <c r="Y4746">
        <f>MONTH(Suoerstore_sales[[#This Row],[Order Date]])</f>
        <v>3</v>
      </c>
    </row>
    <row r="4747" spans="1:25" x14ac:dyDescent="0.2">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t="str" cm="1">
        <f t="array" ref="V4747">_xlfn.IFS(Suoerstore_sales[[#This Row],[Discount]]&lt;=0.05,"0-5%",Suoerstore_sales[[#This Row],[Discount]]&lt;=0.1,"5-10%",Suoerstore_sales[[#This Row],[Discount]]&lt;=0.2,"10-20%",TRUE,"20%+")</f>
        <v>0-5%</v>
      </c>
      <c r="W4747">
        <f>YEAR(Suoerstore_sales[[#This Row],[Order Date]])</f>
        <v>2017</v>
      </c>
      <c r="X4747" t="str">
        <f>"Q"&amp;ROUNDUP(MONTH(Suoerstore_sales[[#This Row],[Order Date]])/3,0)</f>
        <v>Q1</v>
      </c>
      <c r="Y4747">
        <f>MONTH(Suoerstore_sales[[#This Row],[Order Date]])</f>
        <v>3</v>
      </c>
    </row>
    <row r="4748" spans="1:25" x14ac:dyDescent="0.2">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t="str" cm="1">
        <f t="array" ref="V4748">_xlfn.IFS(Suoerstore_sales[[#This Row],[Discount]]&lt;=0.05,"0-5%",Suoerstore_sales[[#This Row],[Discount]]&lt;=0.1,"5-10%",Suoerstore_sales[[#This Row],[Discount]]&lt;=0.2,"10-20%",TRUE,"20%+")</f>
        <v>0-5%</v>
      </c>
      <c r="W4748">
        <f>YEAR(Suoerstore_sales[[#This Row],[Order Date]])</f>
        <v>2017</v>
      </c>
      <c r="X4748" t="str">
        <f>"Q"&amp;ROUNDUP(MONTH(Suoerstore_sales[[#This Row],[Order Date]])/3,0)</f>
        <v>Q1</v>
      </c>
      <c r="Y4748">
        <f>MONTH(Suoerstore_sales[[#This Row],[Order Date]])</f>
        <v>3</v>
      </c>
    </row>
    <row r="4749" spans="1:25" x14ac:dyDescent="0.2">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t="str" cm="1">
        <f t="array" ref="V4749">_xlfn.IFS(Suoerstore_sales[[#This Row],[Discount]]&lt;=0.05,"0-5%",Suoerstore_sales[[#This Row],[Discount]]&lt;=0.1,"5-10%",Suoerstore_sales[[#This Row],[Discount]]&lt;=0.2,"10-20%",TRUE,"20%+")</f>
        <v>0-5%</v>
      </c>
      <c r="W4749">
        <f>YEAR(Suoerstore_sales[[#This Row],[Order Date]])</f>
        <v>2016</v>
      </c>
      <c r="X4749" t="str">
        <f>"Q"&amp;ROUNDUP(MONTH(Suoerstore_sales[[#This Row],[Order Date]])/3,0)</f>
        <v>Q1</v>
      </c>
      <c r="Y4749">
        <f>MONTH(Suoerstore_sales[[#This Row],[Order Date]])</f>
        <v>3</v>
      </c>
    </row>
    <row r="4750" spans="1:25" x14ac:dyDescent="0.2">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t="str" cm="1">
        <f t="array" ref="V4750">_xlfn.IFS(Suoerstore_sales[[#This Row],[Discount]]&lt;=0.05,"0-5%",Suoerstore_sales[[#This Row],[Discount]]&lt;=0.1,"5-10%",Suoerstore_sales[[#This Row],[Discount]]&lt;=0.2,"10-20%",TRUE,"20%+")</f>
        <v>0-5%</v>
      </c>
      <c r="W4750">
        <f>YEAR(Suoerstore_sales[[#This Row],[Order Date]])</f>
        <v>2016</v>
      </c>
      <c r="X4750" t="str">
        <f>"Q"&amp;ROUNDUP(MONTH(Suoerstore_sales[[#This Row],[Order Date]])/3,0)</f>
        <v>Q1</v>
      </c>
      <c r="Y4750">
        <f>MONTH(Suoerstore_sales[[#This Row],[Order Date]])</f>
        <v>3</v>
      </c>
    </row>
    <row r="4751" spans="1:25" x14ac:dyDescent="0.2">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t="str" cm="1">
        <f t="array" ref="V4751">_xlfn.IFS(Suoerstore_sales[[#This Row],[Discount]]&lt;=0.05,"0-5%",Suoerstore_sales[[#This Row],[Discount]]&lt;=0.1,"5-10%",Suoerstore_sales[[#This Row],[Discount]]&lt;=0.2,"10-20%",TRUE,"20%+")</f>
        <v>0-5%</v>
      </c>
      <c r="W4751">
        <f>YEAR(Suoerstore_sales[[#This Row],[Order Date]])</f>
        <v>2016</v>
      </c>
      <c r="X4751" t="str">
        <f>"Q"&amp;ROUNDUP(MONTH(Suoerstore_sales[[#This Row],[Order Date]])/3,0)</f>
        <v>Q4</v>
      </c>
      <c r="Y4751">
        <f>MONTH(Suoerstore_sales[[#This Row],[Order Date]])</f>
        <v>12</v>
      </c>
    </row>
    <row r="4752" spans="1:25" x14ac:dyDescent="0.2">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t="str" cm="1">
        <f t="array" ref="V4752">_xlfn.IFS(Suoerstore_sales[[#This Row],[Discount]]&lt;=0.05,"0-5%",Suoerstore_sales[[#This Row],[Discount]]&lt;=0.1,"5-10%",Suoerstore_sales[[#This Row],[Discount]]&lt;=0.2,"10-20%",TRUE,"20%+")</f>
        <v>10-20%</v>
      </c>
      <c r="W4752">
        <f>YEAR(Suoerstore_sales[[#This Row],[Order Date]])</f>
        <v>2016</v>
      </c>
      <c r="X4752" t="str">
        <f>"Q"&amp;ROUNDUP(MONTH(Suoerstore_sales[[#This Row],[Order Date]])/3,0)</f>
        <v>Q4</v>
      </c>
      <c r="Y4752">
        <f>MONTH(Suoerstore_sales[[#This Row],[Order Date]])</f>
        <v>10</v>
      </c>
    </row>
    <row r="4753" spans="1:25" x14ac:dyDescent="0.2">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t="str" cm="1">
        <f t="array" ref="V4753">_xlfn.IFS(Suoerstore_sales[[#This Row],[Discount]]&lt;=0.05,"0-5%",Suoerstore_sales[[#This Row],[Discount]]&lt;=0.1,"5-10%",Suoerstore_sales[[#This Row],[Discount]]&lt;=0.2,"10-20%",TRUE,"20%+")</f>
        <v>10-20%</v>
      </c>
      <c r="W4753">
        <f>YEAR(Suoerstore_sales[[#This Row],[Order Date]])</f>
        <v>2016</v>
      </c>
      <c r="X4753" t="str">
        <f>"Q"&amp;ROUNDUP(MONTH(Suoerstore_sales[[#This Row],[Order Date]])/3,0)</f>
        <v>Q4</v>
      </c>
      <c r="Y4753">
        <f>MONTH(Suoerstore_sales[[#This Row],[Order Date]])</f>
        <v>12</v>
      </c>
    </row>
    <row r="4754" spans="1:25" x14ac:dyDescent="0.2">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t="str" cm="1">
        <f t="array" ref="V4754">_xlfn.IFS(Suoerstore_sales[[#This Row],[Discount]]&lt;=0.05,"0-5%",Suoerstore_sales[[#This Row],[Discount]]&lt;=0.1,"5-10%",Suoerstore_sales[[#This Row],[Discount]]&lt;=0.2,"10-20%",TRUE,"20%+")</f>
        <v>10-20%</v>
      </c>
      <c r="W4754">
        <f>YEAR(Suoerstore_sales[[#This Row],[Order Date]])</f>
        <v>2017</v>
      </c>
      <c r="X4754" t="str">
        <f>"Q"&amp;ROUNDUP(MONTH(Suoerstore_sales[[#This Row],[Order Date]])/3,0)</f>
        <v>Q4</v>
      </c>
      <c r="Y4754">
        <f>MONTH(Suoerstore_sales[[#This Row],[Order Date]])</f>
        <v>11</v>
      </c>
    </row>
    <row r="4755" spans="1:25" x14ac:dyDescent="0.2">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t="str" cm="1">
        <f t="array" ref="V4755">_xlfn.IFS(Suoerstore_sales[[#This Row],[Discount]]&lt;=0.05,"0-5%",Suoerstore_sales[[#This Row],[Discount]]&lt;=0.1,"5-10%",Suoerstore_sales[[#This Row],[Discount]]&lt;=0.2,"10-20%",TRUE,"20%+")</f>
        <v>10-20%</v>
      </c>
      <c r="W4755">
        <f>YEAR(Suoerstore_sales[[#This Row],[Order Date]])</f>
        <v>2015</v>
      </c>
      <c r="X4755" t="str">
        <f>"Q"&amp;ROUNDUP(MONTH(Suoerstore_sales[[#This Row],[Order Date]])/3,0)</f>
        <v>Q4</v>
      </c>
      <c r="Y4755">
        <f>MONTH(Suoerstore_sales[[#This Row],[Order Date]])</f>
        <v>12</v>
      </c>
    </row>
    <row r="4756" spans="1:25" x14ac:dyDescent="0.2">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t="str" cm="1">
        <f t="array" ref="V4756">_xlfn.IFS(Suoerstore_sales[[#This Row],[Discount]]&lt;=0.05,"0-5%",Suoerstore_sales[[#This Row],[Discount]]&lt;=0.1,"5-10%",Suoerstore_sales[[#This Row],[Discount]]&lt;=0.2,"10-20%",TRUE,"20%+")</f>
        <v>20%+</v>
      </c>
      <c r="W4756">
        <f>YEAR(Suoerstore_sales[[#This Row],[Order Date]])</f>
        <v>2017</v>
      </c>
      <c r="X4756" t="str">
        <f>"Q"&amp;ROUNDUP(MONTH(Suoerstore_sales[[#This Row],[Order Date]])/3,0)</f>
        <v>Q1</v>
      </c>
      <c r="Y4756">
        <f>MONTH(Suoerstore_sales[[#This Row],[Order Date]])</f>
        <v>2</v>
      </c>
    </row>
    <row r="4757" spans="1:25" x14ac:dyDescent="0.2">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t="str" cm="1">
        <f t="array" ref="V4757">_xlfn.IFS(Suoerstore_sales[[#This Row],[Discount]]&lt;=0.05,"0-5%",Suoerstore_sales[[#This Row],[Discount]]&lt;=0.1,"5-10%",Suoerstore_sales[[#This Row],[Discount]]&lt;=0.2,"10-20%",TRUE,"20%+")</f>
        <v>10-20%</v>
      </c>
      <c r="W4757">
        <f>YEAR(Suoerstore_sales[[#This Row],[Order Date]])</f>
        <v>2017</v>
      </c>
      <c r="X4757" t="str">
        <f>"Q"&amp;ROUNDUP(MONTH(Suoerstore_sales[[#This Row],[Order Date]])/3,0)</f>
        <v>Q1</v>
      </c>
      <c r="Y4757">
        <f>MONTH(Suoerstore_sales[[#This Row],[Order Date]])</f>
        <v>2</v>
      </c>
    </row>
    <row r="4758" spans="1:25" x14ac:dyDescent="0.2">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t="str" cm="1">
        <f t="array" ref="V4758">_xlfn.IFS(Suoerstore_sales[[#This Row],[Discount]]&lt;=0.05,"0-5%",Suoerstore_sales[[#This Row],[Discount]]&lt;=0.1,"5-10%",Suoerstore_sales[[#This Row],[Discount]]&lt;=0.2,"10-20%",TRUE,"20%+")</f>
        <v>20%+</v>
      </c>
      <c r="W4758">
        <f>YEAR(Suoerstore_sales[[#This Row],[Order Date]])</f>
        <v>2017</v>
      </c>
      <c r="X4758" t="str">
        <f>"Q"&amp;ROUNDUP(MONTH(Suoerstore_sales[[#This Row],[Order Date]])/3,0)</f>
        <v>Q3</v>
      </c>
      <c r="Y4758">
        <f>MONTH(Suoerstore_sales[[#This Row],[Order Date]])</f>
        <v>9</v>
      </c>
    </row>
    <row r="4759" spans="1:25" x14ac:dyDescent="0.2">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t="str" cm="1">
        <f t="array" ref="V4759">_xlfn.IFS(Suoerstore_sales[[#This Row],[Discount]]&lt;=0.05,"0-5%",Suoerstore_sales[[#This Row],[Discount]]&lt;=0.1,"5-10%",Suoerstore_sales[[#This Row],[Discount]]&lt;=0.2,"10-20%",TRUE,"20%+")</f>
        <v>20%+</v>
      </c>
      <c r="W4759">
        <f>YEAR(Suoerstore_sales[[#This Row],[Order Date]])</f>
        <v>2017</v>
      </c>
      <c r="X4759" t="str">
        <f>"Q"&amp;ROUNDUP(MONTH(Suoerstore_sales[[#This Row],[Order Date]])/3,0)</f>
        <v>Q2</v>
      </c>
      <c r="Y4759">
        <f>MONTH(Suoerstore_sales[[#This Row],[Order Date]])</f>
        <v>4</v>
      </c>
    </row>
    <row r="4760" spans="1:25" x14ac:dyDescent="0.2">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t="str" cm="1">
        <f t="array" ref="V4760">_xlfn.IFS(Suoerstore_sales[[#This Row],[Discount]]&lt;=0.05,"0-5%",Suoerstore_sales[[#This Row],[Discount]]&lt;=0.1,"5-10%",Suoerstore_sales[[#This Row],[Discount]]&lt;=0.2,"10-20%",TRUE,"20%+")</f>
        <v>0-5%</v>
      </c>
      <c r="W4760">
        <f>YEAR(Suoerstore_sales[[#This Row],[Order Date]])</f>
        <v>2014</v>
      </c>
      <c r="X4760" t="str">
        <f>"Q"&amp;ROUNDUP(MONTH(Suoerstore_sales[[#This Row],[Order Date]])/3,0)</f>
        <v>Q4</v>
      </c>
      <c r="Y4760">
        <f>MONTH(Suoerstore_sales[[#This Row],[Order Date]])</f>
        <v>11</v>
      </c>
    </row>
    <row r="4761" spans="1:25" x14ac:dyDescent="0.2">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t="str" cm="1">
        <f t="array" ref="V4761">_xlfn.IFS(Suoerstore_sales[[#This Row],[Discount]]&lt;=0.05,"0-5%",Suoerstore_sales[[#This Row],[Discount]]&lt;=0.1,"5-10%",Suoerstore_sales[[#This Row],[Discount]]&lt;=0.2,"10-20%",TRUE,"20%+")</f>
        <v>10-20%</v>
      </c>
      <c r="W4761">
        <f>YEAR(Suoerstore_sales[[#This Row],[Order Date]])</f>
        <v>2014</v>
      </c>
      <c r="X4761" t="str">
        <f>"Q"&amp;ROUNDUP(MONTH(Suoerstore_sales[[#This Row],[Order Date]])/3,0)</f>
        <v>Q4</v>
      </c>
      <c r="Y4761">
        <f>MONTH(Suoerstore_sales[[#This Row],[Order Date]])</f>
        <v>11</v>
      </c>
    </row>
    <row r="4762" spans="1:25" x14ac:dyDescent="0.2">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t="str" cm="1">
        <f t="array" ref="V4762">_xlfn.IFS(Suoerstore_sales[[#This Row],[Discount]]&lt;=0.05,"0-5%",Suoerstore_sales[[#This Row],[Discount]]&lt;=0.1,"5-10%",Suoerstore_sales[[#This Row],[Discount]]&lt;=0.2,"10-20%",TRUE,"20%+")</f>
        <v>10-20%</v>
      </c>
      <c r="W4762">
        <f>YEAR(Suoerstore_sales[[#This Row],[Order Date]])</f>
        <v>2014</v>
      </c>
      <c r="X4762" t="str">
        <f>"Q"&amp;ROUNDUP(MONTH(Suoerstore_sales[[#This Row],[Order Date]])/3,0)</f>
        <v>Q4</v>
      </c>
      <c r="Y4762">
        <f>MONTH(Suoerstore_sales[[#This Row],[Order Date]])</f>
        <v>11</v>
      </c>
    </row>
    <row r="4763" spans="1:25" x14ac:dyDescent="0.2">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t="str" cm="1">
        <f t="array" ref="V4763">_xlfn.IFS(Suoerstore_sales[[#This Row],[Discount]]&lt;=0.05,"0-5%",Suoerstore_sales[[#This Row],[Discount]]&lt;=0.1,"5-10%",Suoerstore_sales[[#This Row],[Discount]]&lt;=0.2,"10-20%",TRUE,"20%+")</f>
        <v>10-20%</v>
      </c>
      <c r="W4763">
        <f>YEAR(Suoerstore_sales[[#This Row],[Order Date]])</f>
        <v>2016</v>
      </c>
      <c r="X4763" t="str">
        <f>"Q"&amp;ROUNDUP(MONTH(Suoerstore_sales[[#This Row],[Order Date]])/3,0)</f>
        <v>Q4</v>
      </c>
      <c r="Y4763">
        <f>MONTH(Suoerstore_sales[[#This Row],[Order Date]])</f>
        <v>12</v>
      </c>
    </row>
    <row r="4764" spans="1:25" x14ac:dyDescent="0.2">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t="str" cm="1">
        <f t="array" ref="V4764">_xlfn.IFS(Suoerstore_sales[[#This Row],[Discount]]&lt;=0.05,"0-5%",Suoerstore_sales[[#This Row],[Discount]]&lt;=0.1,"5-10%",Suoerstore_sales[[#This Row],[Discount]]&lt;=0.2,"10-20%",TRUE,"20%+")</f>
        <v>10-20%</v>
      </c>
      <c r="W4764">
        <f>YEAR(Suoerstore_sales[[#This Row],[Order Date]])</f>
        <v>2016</v>
      </c>
      <c r="X4764" t="str">
        <f>"Q"&amp;ROUNDUP(MONTH(Suoerstore_sales[[#This Row],[Order Date]])/3,0)</f>
        <v>Q4</v>
      </c>
      <c r="Y4764">
        <f>MONTH(Suoerstore_sales[[#This Row],[Order Date]])</f>
        <v>12</v>
      </c>
    </row>
    <row r="4765" spans="1:25" x14ac:dyDescent="0.2">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t="str" cm="1">
        <f t="array" ref="V4765">_xlfn.IFS(Suoerstore_sales[[#This Row],[Discount]]&lt;=0.05,"0-5%",Suoerstore_sales[[#This Row],[Discount]]&lt;=0.1,"5-10%",Suoerstore_sales[[#This Row],[Discount]]&lt;=0.2,"10-20%",TRUE,"20%+")</f>
        <v>0-5%</v>
      </c>
      <c r="W4765">
        <f>YEAR(Suoerstore_sales[[#This Row],[Order Date]])</f>
        <v>2014</v>
      </c>
      <c r="X4765" t="str">
        <f>"Q"&amp;ROUNDUP(MONTH(Suoerstore_sales[[#This Row],[Order Date]])/3,0)</f>
        <v>Q3</v>
      </c>
      <c r="Y4765">
        <f>MONTH(Suoerstore_sales[[#This Row],[Order Date]])</f>
        <v>9</v>
      </c>
    </row>
    <row r="4766" spans="1:25" x14ac:dyDescent="0.2">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t="str" cm="1">
        <f t="array" ref="V4766">_xlfn.IFS(Suoerstore_sales[[#This Row],[Discount]]&lt;=0.05,"0-5%",Suoerstore_sales[[#This Row],[Discount]]&lt;=0.1,"5-10%",Suoerstore_sales[[#This Row],[Discount]]&lt;=0.2,"10-20%",TRUE,"20%+")</f>
        <v>0-5%</v>
      </c>
      <c r="W4766">
        <f>YEAR(Suoerstore_sales[[#This Row],[Order Date]])</f>
        <v>2017</v>
      </c>
      <c r="X4766" t="str">
        <f>"Q"&amp;ROUNDUP(MONTH(Suoerstore_sales[[#This Row],[Order Date]])/3,0)</f>
        <v>Q4</v>
      </c>
      <c r="Y4766">
        <f>MONTH(Suoerstore_sales[[#This Row],[Order Date]])</f>
        <v>11</v>
      </c>
    </row>
    <row r="4767" spans="1:25" x14ac:dyDescent="0.2">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t="str" cm="1">
        <f t="array" ref="V4767">_xlfn.IFS(Suoerstore_sales[[#This Row],[Discount]]&lt;=0.05,"0-5%",Suoerstore_sales[[#This Row],[Discount]]&lt;=0.1,"5-10%",Suoerstore_sales[[#This Row],[Discount]]&lt;=0.2,"10-20%",TRUE,"20%+")</f>
        <v>0-5%</v>
      </c>
      <c r="W4767">
        <f>YEAR(Suoerstore_sales[[#This Row],[Order Date]])</f>
        <v>2015</v>
      </c>
      <c r="X4767" t="str">
        <f>"Q"&amp;ROUNDUP(MONTH(Suoerstore_sales[[#This Row],[Order Date]])/3,0)</f>
        <v>Q2</v>
      </c>
      <c r="Y4767">
        <f>MONTH(Suoerstore_sales[[#This Row],[Order Date]])</f>
        <v>4</v>
      </c>
    </row>
    <row r="4768" spans="1:25" x14ac:dyDescent="0.2">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t="str" cm="1">
        <f t="array" ref="V4768">_xlfn.IFS(Suoerstore_sales[[#This Row],[Discount]]&lt;=0.05,"0-5%",Suoerstore_sales[[#This Row],[Discount]]&lt;=0.1,"5-10%",Suoerstore_sales[[#This Row],[Discount]]&lt;=0.2,"10-20%",TRUE,"20%+")</f>
        <v>10-20%</v>
      </c>
      <c r="W4768">
        <f>YEAR(Suoerstore_sales[[#This Row],[Order Date]])</f>
        <v>2015</v>
      </c>
      <c r="X4768" t="str">
        <f>"Q"&amp;ROUNDUP(MONTH(Suoerstore_sales[[#This Row],[Order Date]])/3,0)</f>
        <v>Q1</v>
      </c>
      <c r="Y4768">
        <f>MONTH(Suoerstore_sales[[#This Row],[Order Date]])</f>
        <v>3</v>
      </c>
    </row>
    <row r="4769" spans="1:25" x14ac:dyDescent="0.2">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t="str" cm="1">
        <f t="array" ref="V4769">_xlfn.IFS(Suoerstore_sales[[#This Row],[Discount]]&lt;=0.05,"0-5%",Suoerstore_sales[[#This Row],[Discount]]&lt;=0.1,"5-10%",Suoerstore_sales[[#This Row],[Discount]]&lt;=0.2,"10-20%",TRUE,"20%+")</f>
        <v>10-20%</v>
      </c>
      <c r="W4769">
        <f>YEAR(Suoerstore_sales[[#This Row],[Order Date]])</f>
        <v>2015</v>
      </c>
      <c r="X4769" t="str">
        <f>"Q"&amp;ROUNDUP(MONTH(Suoerstore_sales[[#This Row],[Order Date]])/3,0)</f>
        <v>Q1</v>
      </c>
      <c r="Y4769">
        <f>MONTH(Suoerstore_sales[[#This Row],[Order Date]])</f>
        <v>3</v>
      </c>
    </row>
    <row r="4770" spans="1:25" x14ac:dyDescent="0.2">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t="str" cm="1">
        <f t="array" ref="V4770">_xlfn.IFS(Suoerstore_sales[[#This Row],[Discount]]&lt;=0.05,"0-5%",Suoerstore_sales[[#This Row],[Discount]]&lt;=0.1,"5-10%",Suoerstore_sales[[#This Row],[Discount]]&lt;=0.2,"10-20%",TRUE,"20%+")</f>
        <v>10-20%</v>
      </c>
      <c r="W4770">
        <f>YEAR(Suoerstore_sales[[#This Row],[Order Date]])</f>
        <v>2017</v>
      </c>
      <c r="X4770" t="str">
        <f>"Q"&amp;ROUNDUP(MONTH(Suoerstore_sales[[#This Row],[Order Date]])/3,0)</f>
        <v>Q2</v>
      </c>
      <c r="Y4770">
        <f>MONTH(Suoerstore_sales[[#This Row],[Order Date]])</f>
        <v>6</v>
      </c>
    </row>
    <row r="4771" spans="1:25" x14ac:dyDescent="0.2">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t="str" cm="1">
        <f t="array" ref="V4771">_xlfn.IFS(Suoerstore_sales[[#This Row],[Discount]]&lt;=0.05,"0-5%",Suoerstore_sales[[#This Row],[Discount]]&lt;=0.1,"5-10%",Suoerstore_sales[[#This Row],[Discount]]&lt;=0.2,"10-20%",TRUE,"20%+")</f>
        <v>10-20%</v>
      </c>
      <c r="W4771">
        <f>YEAR(Suoerstore_sales[[#This Row],[Order Date]])</f>
        <v>2016</v>
      </c>
      <c r="X4771" t="str">
        <f>"Q"&amp;ROUNDUP(MONTH(Suoerstore_sales[[#This Row],[Order Date]])/3,0)</f>
        <v>Q3</v>
      </c>
      <c r="Y4771">
        <f>MONTH(Suoerstore_sales[[#This Row],[Order Date]])</f>
        <v>9</v>
      </c>
    </row>
    <row r="4772" spans="1:25" x14ac:dyDescent="0.2">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t="str" cm="1">
        <f t="array" ref="V4772">_xlfn.IFS(Suoerstore_sales[[#This Row],[Discount]]&lt;=0.05,"0-5%",Suoerstore_sales[[#This Row],[Discount]]&lt;=0.1,"5-10%",Suoerstore_sales[[#This Row],[Discount]]&lt;=0.2,"10-20%",TRUE,"20%+")</f>
        <v>0-5%</v>
      </c>
      <c r="W4772">
        <f>YEAR(Suoerstore_sales[[#This Row],[Order Date]])</f>
        <v>2016</v>
      </c>
      <c r="X4772" t="str">
        <f>"Q"&amp;ROUNDUP(MONTH(Suoerstore_sales[[#This Row],[Order Date]])/3,0)</f>
        <v>Q3</v>
      </c>
      <c r="Y4772">
        <f>MONTH(Suoerstore_sales[[#This Row],[Order Date]])</f>
        <v>9</v>
      </c>
    </row>
    <row r="4773" spans="1:25" x14ac:dyDescent="0.2">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t="str" cm="1">
        <f t="array" ref="V4773">_xlfn.IFS(Suoerstore_sales[[#This Row],[Discount]]&lt;=0.05,"0-5%",Suoerstore_sales[[#This Row],[Discount]]&lt;=0.1,"5-10%",Suoerstore_sales[[#This Row],[Discount]]&lt;=0.2,"10-20%",TRUE,"20%+")</f>
        <v>10-20%</v>
      </c>
      <c r="W4773">
        <f>YEAR(Suoerstore_sales[[#This Row],[Order Date]])</f>
        <v>2014</v>
      </c>
      <c r="X4773" t="str">
        <f>"Q"&amp;ROUNDUP(MONTH(Suoerstore_sales[[#This Row],[Order Date]])/3,0)</f>
        <v>Q4</v>
      </c>
      <c r="Y4773">
        <f>MONTH(Suoerstore_sales[[#This Row],[Order Date]])</f>
        <v>10</v>
      </c>
    </row>
    <row r="4774" spans="1:25" x14ac:dyDescent="0.2">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t="str" cm="1">
        <f t="array" ref="V4774">_xlfn.IFS(Suoerstore_sales[[#This Row],[Discount]]&lt;=0.05,"0-5%",Suoerstore_sales[[#This Row],[Discount]]&lt;=0.1,"5-10%",Suoerstore_sales[[#This Row],[Discount]]&lt;=0.2,"10-20%",TRUE,"20%+")</f>
        <v>20%+</v>
      </c>
      <c r="W4774">
        <f>YEAR(Suoerstore_sales[[#This Row],[Order Date]])</f>
        <v>2017</v>
      </c>
      <c r="X4774" t="str">
        <f>"Q"&amp;ROUNDUP(MONTH(Suoerstore_sales[[#This Row],[Order Date]])/3,0)</f>
        <v>Q4</v>
      </c>
      <c r="Y4774">
        <f>MONTH(Suoerstore_sales[[#This Row],[Order Date]])</f>
        <v>11</v>
      </c>
    </row>
    <row r="4775" spans="1:25" x14ac:dyDescent="0.2">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t="str" cm="1">
        <f t="array" ref="V4775">_xlfn.IFS(Suoerstore_sales[[#This Row],[Discount]]&lt;=0.05,"0-5%",Suoerstore_sales[[#This Row],[Discount]]&lt;=0.1,"5-10%",Suoerstore_sales[[#This Row],[Discount]]&lt;=0.2,"10-20%",TRUE,"20%+")</f>
        <v>10-20%</v>
      </c>
      <c r="W4775">
        <f>YEAR(Suoerstore_sales[[#This Row],[Order Date]])</f>
        <v>2017</v>
      </c>
      <c r="X4775" t="str">
        <f>"Q"&amp;ROUNDUP(MONTH(Suoerstore_sales[[#This Row],[Order Date]])/3,0)</f>
        <v>Q4</v>
      </c>
      <c r="Y4775">
        <f>MONTH(Suoerstore_sales[[#This Row],[Order Date]])</f>
        <v>11</v>
      </c>
    </row>
    <row r="4776" spans="1:25" x14ac:dyDescent="0.2">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t="str" cm="1">
        <f t="array" ref="V4776">_xlfn.IFS(Suoerstore_sales[[#This Row],[Discount]]&lt;=0.05,"0-5%",Suoerstore_sales[[#This Row],[Discount]]&lt;=0.1,"5-10%",Suoerstore_sales[[#This Row],[Discount]]&lt;=0.2,"10-20%",TRUE,"20%+")</f>
        <v>10-20%</v>
      </c>
      <c r="W4776">
        <f>YEAR(Suoerstore_sales[[#This Row],[Order Date]])</f>
        <v>2017</v>
      </c>
      <c r="X4776" t="str">
        <f>"Q"&amp;ROUNDUP(MONTH(Suoerstore_sales[[#This Row],[Order Date]])/3,0)</f>
        <v>Q4</v>
      </c>
      <c r="Y4776">
        <f>MONTH(Suoerstore_sales[[#This Row],[Order Date]])</f>
        <v>11</v>
      </c>
    </row>
    <row r="4777" spans="1:25" x14ac:dyDescent="0.2">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t="str" cm="1">
        <f t="array" ref="V4777">_xlfn.IFS(Suoerstore_sales[[#This Row],[Discount]]&lt;=0.05,"0-5%",Suoerstore_sales[[#This Row],[Discount]]&lt;=0.1,"5-10%",Suoerstore_sales[[#This Row],[Discount]]&lt;=0.2,"10-20%",TRUE,"20%+")</f>
        <v>0-5%</v>
      </c>
      <c r="W4777">
        <f>YEAR(Suoerstore_sales[[#This Row],[Order Date]])</f>
        <v>2017</v>
      </c>
      <c r="X4777" t="str">
        <f>"Q"&amp;ROUNDUP(MONTH(Suoerstore_sales[[#This Row],[Order Date]])/3,0)</f>
        <v>Q4</v>
      </c>
      <c r="Y4777">
        <f>MONTH(Suoerstore_sales[[#This Row],[Order Date]])</f>
        <v>11</v>
      </c>
    </row>
    <row r="4778" spans="1:25" x14ac:dyDescent="0.2">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t="str" cm="1">
        <f t="array" ref="V4778">_xlfn.IFS(Suoerstore_sales[[#This Row],[Discount]]&lt;=0.05,"0-5%",Suoerstore_sales[[#This Row],[Discount]]&lt;=0.1,"5-10%",Suoerstore_sales[[#This Row],[Discount]]&lt;=0.2,"10-20%",TRUE,"20%+")</f>
        <v>0-5%</v>
      </c>
      <c r="W4778">
        <f>YEAR(Suoerstore_sales[[#This Row],[Order Date]])</f>
        <v>2016</v>
      </c>
      <c r="X4778" t="str">
        <f>"Q"&amp;ROUNDUP(MONTH(Suoerstore_sales[[#This Row],[Order Date]])/3,0)</f>
        <v>Q1</v>
      </c>
      <c r="Y4778">
        <f>MONTH(Suoerstore_sales[[#This Row],[Order Date]])</f>
        <v>2</v>
      </c>
    </row>
    <row r="4779" spans="1:25" x14ac:dyDescent="0.2">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t="str" cm="1">
        <f t="array" ref="V4779">_xlfn.IFS(Suoerstore_sales[[#This Row],[Discount]]&lt;=0.05,"0-5%",Suoerstore_sales[[#This Row],[Discount]]&lt;=0.1,"5-10%",Suoerstore_sales[[#This Row],[Discount]]&lt;=0.2,"10-20%",TRUE,"20%+")</f>
        <v>0-5%</v>
      </c>
      <c r="W4779">
        <f>YEAR(Suoerstore_sales[[#This Row],[Order Date]])</f>
        <v>2016</v>
      </c>
      <c r="X4779" t="str">
        <f>"Q"&amp;ROUNDUP(MONTH(Suoerstore_sales[[#This Row],[Order Date]])/3,0)</f>
        <v>Q1</v>
      </c>
      <c r="Y4779">
        <f>MONTH(Suoerstore_sales[[#This Row],[Order Date]])</f>
        <v>2</v>
      </c>
    </row>
    <row r="4780" spans="1:25" x14ac:dyDescent="0.2">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t="str" cm="1">
        <f t="array" ref="V4780">_xlfn.IFS(Suoerstore_sales[[#This Row],[Discount]]&lt;=0.05,"0-5%",Suoerstore_sales[[#This Row],[Discount]]&lt;=0.1,"5-10%",Suoerstore_sales[[#This Row],[Discount]]&lt;=0.2,"10-20%",TRUE,"20%+")</f>
        <v>0-5%</v>
      </c>
      <c r="W4780">
        <f>YEAR(Suoerstore_sales[[#This Row],[Order Date]])</f>
        <v>2017</v>
      </c>
      <c r="X4780" t="str">
        <f>"Q"&amp;ROUNDUP(MONTH(Suoerstore_sales[[#This Row],[Order Date]])/3,0)</f>
        <v>Q4</v>
      </c>
      <c r="Y4780">
        <f>MONTH(Suoerstore_sales[[#This Row],[Order Date]])</f>
        <v>11</v>
      </c>
    </row>
    <row r="4781" spans="1:25" x14ac:dyDescent="0.2">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t="str" cm="1">
        <f t="array" ref="V4781">_xlfn.IFS(Suoerstore_sales[[#This Row],[Discount]]&lt;=0.05,"0-5%",Suoerstore_sales[[#This Row],[Discount]]&lt;=0.1,"5-10%",Suoerstore_sales[[#This Row],[Discount]]&lt;=0.2,"10-20%",TRUE,"20%+")</f>
        <v>5-10%</v>
      </c>
      <c r="W4781">
        <f>YEAR(Suoerstore_sales[[#This Row],[Order Date]])</f>
        <v>2014</v>
      </c>
      <c r="X4781" t="str">
        <f>"Q"&amp;ROUNDUP(MONTH(Suoerstore_sales[[#This Row],[Order Date]])/3,0)</f>
        <v>Q3</v>
      </c>
      <c r="Y4781">
        <f>MONTH(Suoerstore_sales[[#This Row],[Order Date]])</f>
        <v>7</v>
      </c>
    </row>
    <row r="4782" spans="1:25" x14ac:dyDescent="0.2">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t="str" cm="1">
        <f t="array" ref="V4782">_xlfn.IFS(Suoerstore_sales[[#This Row],[Discount]]&lt;=0.05,"0-5%",Suoerstore_sales[[#This Row],[Discount]]&lt;=0.1,"5-10%",Suoerstore_sales[[#This Row],[Discount]]&lt;=0.2,"10-20%",TRUE,"20%+")</f>
        <v>20%+</v>
      </c>
      <c r="W4782">
        <f>YEAR(Suoerstore_sales[[#This Row],[Order Date]])</f>
        <v>2014</v>
      </c>
      <c r="X4782" t="str">
        <f>"Q"&amp;ROUNDUP(MONTH(Suoerstore_sales[[#This Row],[Order Date]])/3,0)</f>
        <v>Q4</v>
      </c>
      <c r="Y4782">
        <f>MONTH(Suoerstore_sales[[#This Row],[Order Date]])</f>
        <v>11</v>
      </c>
    </row>
    <row r="4783" spans="1:25" x14ac:dyDescent="0.2">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t="str" cm="1">
        <f t="array" ref="V4783">_xlfn.IFS(Suoerstore_sales[[#This Row],[Discount]]&lt;=0.05,"0-5%",Suoerstore_sales[[#This Row],[Discount]]&lt;=0.1,"5-10%",Suoerstore_sales[[#This Row],[Discount]]&lt;=0.2,"10-20%",TRUE,"20%+")</f>
        <v>20%+</v>
      </c>
      <c r="W4783">
        <f>YEAR(Suoerstore_sales[[#This Row],[Order Date]])</f>
        <v>2014</v>
      </c>
      <c r="X4783" t="str">
        <f>"Q"&amp;ROUNDUP(MONTH(Suoerstore_sales[[#This Row],[Order Date]])/3,0)</f>
        <v>Q4</v>
      </c>
      <c r="Y4783">
        <f>MONTH(Suoerstore_sales[[#This Row],[Order Date]])</f>
        <v>11</v>
      </c>
    </row>
    <row r="4784" spans="1:25" x14ac:dyDescent="0.2">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t="str" cm="1">
        <f t="array" ref="V4784">_xlfn.IFS(Suoerstore_sales[[#This Row],[Discount]]&lt;=0.05,"0-5%",Suoerstore_sales[[#This Row],[Discount]]&lt;=0.1,"5-10%",Suoerstore_sales[[#This Row],[Discount]]&lt;=0.2,"10-20%",TRUE,"20%+")</f>
        <v>10-20%</v>
      </c>
      <c r="W4784">
        <f>YEAR(Suoerstore_sales[[#This Row],[Order Date]])</f>
        <v>2014</v>
      </c>
      <c r="X4784" t="str">
        <f>"Q"&amp;ROUNDUP(MONTH(Suoerstore_sales[[#This Row],[Order Date]])/3,0)</f>
        <v>Q4</v>
      </c>
      <c r="Y4784">
        <f>MONTH(Suoerstore_sales[[#This Row],[Order Date]])</f>
        <v>11</v>
      </c>
    </row>
    <row r="4785" spans="1:25" x14ac:dyDescent="0.2">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t="str" cm="1">
        <f t="array" ref="V4785">_xlfn.IFS(Suoerstore_sales[[#This Row],[Discount]]&lt;=0.05,"0-5%",Suoerstore_sales[[#This Row],[Discount]]&lt;=0.1,"5-10%",Suoerstore_sales[[#This Row],[Discount]]&lt;=0.2,"10-20%",TRUE,"20%+")</f>
        <v>0-5%</v>
      </c>
      <c r="W4785">
        <f>YEAR(Suoerstore_sales[[#This Row],[Order Date]])</f>
        <v>2017</v>
      </c>
      <c r="X4785" t="str">
        <f>"Q"&amp;ROUNDUP(MONTH(Suoerstore_sales[[#This Row],[Order Date]])/3,0)</f>
        <v>Q1</v>
      </c>
      <c r="Y4785">
        <f>MONTH(Suoerstore_sales[[#This Row],[Order Date]])</f>
        <v>1</v>
      </c>
    </row>
    <row r="4786" spans="1:25" x14ac:dyDescent="0.2">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t="str" cm="1">
        <f t="array" ref="V4786">_xlfn.IFS(Suoerstore_sales[[#This Row],[Discount]]&lt;=0.05,"0-5%",Suoerstore_sales[[#This Row],[Discount]]&lt;=0.1,"5-10%",Suoerstore_sales[[#This Row],[Discount]]&lt;=0.2,"10-20%",TRUE,"20%+")</f>
        <v>10-20%</v>
      </c>
      <c r="W4786">
        <f>YEAR(Suoerstore_sales[[#This Row],[Order Date]])</f>
        <v>2015</v>
      </c>
      <c r="X4786" t="str">
        <f>"Q"&amp;ROUNDUP(MONTH(Suoerstore_sales[[#This Row],[Order Date]])/3,0)</f>
        <v>Q4</v>
      </c>
      <c r="Y4786">
        <f>MONTH(Suoerstore_sales[[#This Row],[Order Date]])</f>
        <v>12</v>
      </c>
    </row>
    <row r="4787" spans="1:25" x14ac:dyDescent="0.2">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t="str" cm="1">
        <f t="array" ref="V4787">_xlfn.IFS(Suoerstore_sales[[#This Row],[Discount]]&lt;=0.05,"0-5%",Suoerstore_sales[[#This Row],[Discount]]&lt;=0.1,"5-10%",Suoerstore_sales[[#This Row],[Discount]]&lt;=0.2,"10-20%",TRUE,"20%+")</f>
        <v>20%+</v>
      </c>
      <c r="W4787">
        <f>YEAR(Suoerstore_sales[[#This Row],[Order Date]])</f>
        <v>2015</v>
      </c>
      <c r="X4787" t="str">
        <f>"Q"&amp;ROUNDUP(MONTH(Suoerstore_sales[[#This Row],[Order Date]])/3,0)</f>
        <v>Q4</v>
      </c>
      <c r="Y4787">
        <f>MONTH(Suoerstore_sales[[#This Row],[Order Date]])</f>
        <v>12</v>
      </c>
    </row>
    <row r="4788" spans="1:25" x14ac:dyDescent="0.2">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t="str" cm="1">
        <f t="array" ref="V4788">_xlfn.IFS(Suoerstore_sales[[#This Row],[Discount]]&lt;=0.05,"0-5%",Suoerstore_sales[[#This Row],[Discount]]&lt;=0.1,"5-10%",Suoerstore_sales[[#This Row],[Discount]]&lt;=0.2,"10-20%",TRUE,"20%+")</f>
        <v>10-20%</v>
      </c>
      <c r="W4788">
        <f>YEAR(Suoerstore_sales[[#This Row],[Order Date]])</f>
        <v>2015</v>
      </c>
      <c r="X4788" t="str">
        <f>"Q"&amp;ROUNDUP(MONTH(Suoerstore_sales[[#This Row],[Order Date]])/3,0)</f>
        <v>Q4</v>
      </c>
      <c r="Y4788">
        <f>MONTH(Suoerstore_sales[[#This Row],[Order Date]])</f>
        <v>12</v>
      </c>
    </row>
    <row r="4789" spans="1:25" x14ac:dyDescent="0.2">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t="str" cm="1">
        <f t="array" ref="V4789">_xlfn.IFS(Suoerstore_sales[[#This Row],[Discount]]&lt;=0.05,"0-5%",Suoerstore_sales[[#This Row],[Discount]]&lt;=0.1,"5-10%",Suoerstore_sales[[#This Row],[Discount]]&lt;=0.2,"10-20%",TRUE,"20%+")</f>
        <v>10-20%</v>
      </c>
      <c r="W4789">
        <f>YEAR(Suoerstore_sales[[#This Row],[Order Date]])</f>
        <v>2015</v>
      </c>
      <c r="X4789" t="str">
        <f>"Q"&amp;ROUNDUP(MONTH(Suoerstore_sales[[#This Row],[Order Date]])/3,0)</f>
        <v>Q4</v>
      </c>
      <c r="Y4789">
        <f>MONTH(Suoerstore_sales[[#This Row],[Order Date]])</f>
        <v>12</v>
      </c>
    </row>
    <row r="4790" spans="1:25" x14ac:dyDescent="0.2">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t="str" cm="1">
        <f t="array" ref="V4790">_xlfn.IFS(Suoerstore_sales[[#This Row],[Discount]]&lt;=0.05,"0-5%",Suoerstore_sales[[#This Row],[Discount]]&lt;=0.1,"5-10%",Suoerstore_sales[[#This Row],[Discount]]&lt;=0.2,"10-20%",TRUE,"20%+")</f>
        <v>10-20%</v>
      </c>
      <c r="W4790">
        <f>YEAR(Suoerstore_sales[[#This Row],[Order Date]])</f>
        <v>2015</v>
      </c>
      <c r="X4790" t="str">
        <f>"Q"&amp;ROUNDUP(MONTH(Suoerstore_sales[[#This Row],[Order Date]])/3,0)</f>
        <v>Q4</v>
      </c>
      <c r="Y4790">
        <f>MONTH(Suoerstore_sales[[#This Row],[Order Date]])</f>
        <v>12</v>
      </c>
    </row>
    <row r="4791" spans="1:25" x14ac:dyDescent="0.2">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t="str" cm="1">
        <f t="array" ref="V4791">_xlfn.IFS(Suoerstore_sales[[#This Row],[Discount]]&lt;=0.05,"0-5%",Suoerstore_sales[[#This Row],[Discount]]&lt;=0.1,"5-10%",Suoerstore_sales[[#This Row],[Discount]]&lt;=0.2,"10-20%",TRUE,"20%+")</f>
        <v>10-20%</v>
      </c>
      <c r="W4791">
        <f>YEAR(Suoerstore_sales[[#This Row],[Order Date]])</f>
        <v>2015</v>
      </c>
      <c r="X4791" t="str">
        <f>"Q"&amp;ROUNDUP(MONTH(Suoerstore_sales[[#This Row],[Order Date]])/3,0)</f>
        <v>Q4</v>
      </c>
      <c r="Y4791">
        <f>MONTH(Suoerstore_sales[[#This Row],[Order Date]])</f>
        <v>12</v>
      </c>
    </row>
    <row r="4792" spans="1:25" x14ac:dyDescent="0.2">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t="str" cm="1">
        <f t="array" ref="V4792">_xlfn.IFS(Suoerstore_sales[[#This Row],[Discount]]&lt;=0.05,"0-5%",Suoerstore_sales[[#This Row],[Discount]]&lt;=0.1,"5-10%",Suoerstore_sales[[#This Row],[Discount]]&lt;=0.2,"10-20%",TRUE,"20%+")</f>
        <v>20%+</v>
      </c>
      <c r="W4792">
        <f>YEAR(Suoerstore_sales[[#This Row],[Order Date]])</f>
        <v>2015</v>
      </c>
      <c r="X4792" t="str">
        <f>"Q"&amp;ROUNDUP(MONTH(Suoerstore_sales[[#This Row],[Order Date]])/3,0)</f>
        <v>Q4</v>
      </c>
      <c r="Y4792">
        <f>MONTH(Suoerstore_sales[[#This Row],[Order Date]])</f>
        <v>12</v>
      </c>
    </row>
    <row r="4793" spans="1:25" x14ac:dyDescent="0.2">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t="str" cm="1">
        <f t="array" ref="V4793">_xlfn.IFS(Suoerstore_sales[[#This Row],[Discount]]&lt;=0.05,"0-5%",Suoerstore_sales[[#This Row],[Discount]]&lt;=0.1,"5-10%",Suoerstore_sales[[#This Row],[Discount]]&lt;=0.2,"10-20%",TRUE,"20%+")</f>
        <v>10-20%</v>
      </c>
      <c r="W4793">
        <f>YEAR(Suoerstore_sales[[#This Row],[Order Date]])</f>
        <v>2015</v>
      </c>
      <c r="X4793" t="str">
        <f>"Q"&amp;ROUNDUP(MONTH(Suoerstore_sales[[#This Row],[Order Date]])/3,0)</f>
        <v>Q4</v>
      </c>
      <c r="Y4793">
        <f>MONTH(Suoerstore_sales[[#This Row],[Order Date]])</f>
        <v>12</v>
      </c>
    </row>
    <row r="4794" spans="1:25" x14ac:dyDescent="0.2">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t="str" cm="1">
        <f t="array" ref="V4794">_xlfn.IFS(Suoerstore_sales[[#This Row],[Discount]]&lt;=0.05,"0-5%",Suoerstore_sales[[#This Row],[Discount]]&lt;=0.1,"5-10%",Suoerstore_sales[[#This Row],[Discount]]&lt;=0.2,"10-20%",TRUE,"20%+")</f>
        <v>10-20%</v>
      </c>
      <c r="W4794">
        <f>YEAR(Suoerstore_sales[[#This Row],[Order Date]])</f>
        <v>2015</v>
      </c>
      <c r="X4794" t="str">
        <f>"Q"&amp;ROUNDUP(MONTH(Suoerstore_sales[[#This Row],[Order Date]])/3,0)</f>
        <v>Q4</v>
      </c>
      <c r="Y4794">
        <f>MONTH(Suoerstore_sales[[#This Row],[Order Date]])</f>
        <v>12</v>
      </c>
    </row>
    <row r="4795" spans="1:25" x14ac:dyDescent="0.2">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t="str" cm="1">
        <f t="array" ref="V4795">_xlfn.IFS(Suoerstore_sales[[#This Row],[Discount]]&lt;=0.05,"0-5%",Suoerstore_sales[[#This Row],[Discount]]&lt;=0.1,"5-10%",Suoerstore_sales[[#This Row],[Discount]]&lt;=0.2,"10-20%",TRUE,"20%+")</f>
        <v>0-5%</v>
      </c>
      <c r="W4795">
        <f>YEAR(Suoerstore_sales[[#This Row],[Order Date]])</f>
        <v>2015</v>
      </c>
      <c r="X4795" t="str">
        <f>"Q"&amp;ROUNDUP(MONTH(Suoerstore_sales[[#This Row],[Order Date]])/3,0)</f>
        <v>Q2</v>
      </c>
      <c r="Y4795">
        <f>MONTH(Suoerstore_sales[[#This Row],[Order Date]])</f>
        <v>6</v>
      </c>
    </row>
    <row r="4796" spans="1:25" x14ac:dyDescent="0.2">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t="str" cm="1">
        <f t="array" ref="V4796">_xlfn.IFS(Suoerstore_sales[[#This Row],[Discount]]&lt;=0.05,"0-5%",Suoerstore_sales[[#This Row],[Discount]]&lt;=0.1,"5-10%",Suoerstore_sales[[#This Row],[Discount]]&lt;=0.2,"10-20%",TRUE,"20%+")</f>
        <v>0-5%</v>
      </c>
      <c r="W4796">
        <f>YEAR(Suoerstore_sales[[#This Row],[Order Date]])</f>
        <v>2015</v>
      </c>
      <c r="X4796" t="str">
        <f>"Q"&amp;ROUNDUP(MONTH(Suoerstore_sales[[#This Row],[Order Date]])/3,0)</f>
        <v>Q1</v>
      </c>
      <c r="Y4796">
        <f>MONTH(Suoerstore_sales[[#This Row],[Order Date]])</f>
        <v>3</v>
      </c>
    </row>
    <row r="4797" spans="1:25" x14ac:dyDescent="0.2">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t="str" cm="1">
        <f t="array" ref="V4797">_xlfn.IFS(Suoerstore_sales[[#This Row],[Discount]]&lt;=0.05,"0-5%",Suoerstore_sales[[#This Row],[Discount]]&lt;=0.1,"5-10%",Suoerstore_sales[[#This Row],[Discount]]&lt;=0.2,"10-20%",TRUE,"20%+")</f>
        <v>0-5%</v>
      </c>
      <c r="W4797">
        <f>YEAR(Suoerstore_sales[[#This Row],[Order Date]])</f>
        <v>2015</v>
      </c>
      <c r="X4797" t="str">
        <f>"Q"&amp;ROUNDUP(MONTH(Suoerstore_sales[[#This Row],[Order Date]])/3,0)</f>
        <v>Q3</v>
      </c>
      <c r="Y4797">
        <f>MONTH(Suoerstore_sales[[#This Row],[Order Date]])</f>
        <v>8</v>
      </c>
    </row>
    <row r="4798" spans="1:25" x14ac:dyDescent="0.2">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t="str" cm="1">
        <f t="array" ref="V4798">_xlfn.IFS(Suoerstore_sales[[#This Row],[Discount]]&lt;=0.05,"0-5%",Suoerstore_sales[[#This Row],[Discount]]&lt;=0.1,"5-10%",Suoerstore_sales[[#This Row],[Discount]]&lt;=0.2,"10-20%",TRUE,"20%+")</f>
        <v>20%+</v>
      </c>
      <c r="W4798">
        <f>YEAR(Suoerstore_sales[[#This Row],[Order Date]])</f>
        <v>2016</v>
      </c>
      <c r="X4798" t="str">
        <f>"Q"&amp;ROUNDUP(MONTH(Suoerstore_sales[[#This Row],[Order Date]])/3,0)</f>
        <v>Q2</v>
      </c>
      <c r="Y4798">
        <f>MONTH(Suoerstore_sales[[#This Row],[Order Date]])</f>
        <v>5</v>
      </c>
    </row>
    <row r="4799" spans="1:25" x14ac:dyDescent="0.2">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t="str" cm="1">
        <f t="array" ref="V4799">_xlfn.IFS(Suoerstore_sales[[#This Row],[Discount]]&lt;=0.05,"0-5%",Suoerstore_sales[[#This Row],[Discount]]&lt;=0.1,"5-10%",Suoerstore_sales[[#This Row],[Discount]]&lt;=0.2,"10-20%",TRUE,"20%+")</f>
        <v>10-20%</v>
      </c>
      <c r="W4799">
        <f>YEAR(Suoerstore_sales[[#This Row],[Order Date]])</f>
        <v>2016</v>
      </c>
      <c r="X4799" t="str">
        <f>"Q"&amp;ROUNDUP(MONTH(Suoerstore_sales[[#This Row],[Order Date]])/3,0)</f>
        <v>Q2</v>
      </c>
      <c r="Y4799">
        <f>MONTH(Suoerstore_sales[[#This Row],[Order Date]])</f>
        <v>5</v>
      </c>
    </row>
    <row r="4800" spans="1:25" x14ac:dyDescent="0.2">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t="str" cm="1">
        <f t="array" ref="V4800">_xlfn.IFS(Suoerstore_sales[[#This Row],[Discount]]&lt;=0.05,"0-5%",Suoerstore_sales[[#This Row],[Discount]]&lt;=0.1,"5-10%",Suoerstore_sales[[#This Row],[Discount]]&lt;=0.2,"10-20%",TRUE,"20%+")</f>
        <v>10-20%</v>
      </c>
      <c r="W4800">
        <f>YEAR(Suoerstore_sales[[#This Row],[Order Date]])</f>
        <v>2016</v>
      </c>
      <c r="X4800" t="str">
        <f>"Q"&amp;ROUNDUP(MONTH(Suoerstore_sales[[#This Row],[Order Date]])/3,0)</f>
        <v>Q2</v>
      </c>
      <c r="Y4800">
        <f>MONTH(Suoerstore_sales[[#This Row],[Order Date]])</f>
        <v>5</v>
      </c>
    </row>
    <row r="4801" spans="1:25" x14ac:dyDescent="0.2">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t="str" cm="1">
        <f t="array" ref="V4801">_xlfn.IFS(Suoerstore_sales[[#This Row],[Discount]]&lt;=0.05,"0-5%",Suoerstore_sales[[#This Row],[Discount]]&lt;=0.1,"5-10%",Suoerstore_sales[[#This Row],[Discount]]&lt;=0.2,"10-20%",TRUE,"20%+")</f>
        <v>10-20%</v>
      </c>
      <c r="W4801">
        <f>YEAR(Suoerstore_sales[[#This Row],[Order Date]])</f>
        <v>2016</v>
      </c>
      <c r="X4801" t="str">
        <f>"Q"&amp;ROUNDUP(MONTH(Suoerstore_sales[[#This Row],[Order Date]])/3,0)</f>
        <v>Q2</v>
      </c>
      <c r="Y4801">
        <f>MONTH(Suoerstore_sales[[#This Row],[Order Date]])</f>
        <v>5</v>
      </c>
    </row>
    <row r="4802" spans="1:25" x14ac:dyDescent="0.2">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t="str" cm="1">
        <f t="array" ref="V4802">_xlfn.IFS(Suoerstore_sales[[#This Row],[Discount]]&lt;=0.05,"0-5%",Suoerstore_sales[[#This Row],[Discount]]&lt;=0.1,"5-10%",Suoerstore_sales[[#This Row],[Discount]]&lt;=0.2,"10-20%",TRUE,"20%+")</f>
        <v>10-20%</v>
      </c>
      <c r="W4802">
        <f>YEAR(Suoerstore_sales[[#This Row],[Order Date]])</f>
        <v>2016</v>
      </c>
      <c r="X4802" t="str">
        <f>"Q"&amp;ROUNDUP(MONTH(Suoerstore_sales[[#This Row],[Order Date]])/3,0)</f>
        <v>Q2</v>
      </c>
      <c r="Y4802">
        <f>MONTH(Suoerstore_sales[[#This Row],[Order Date]])</f>
        <v>5</v>
      </c>
    </row>
    <row r="4803" spans="1:25" x14ac:dyDescent="0.2">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t="str" cm="1">
        <f t="array" ref="V4803">_xlfn.IFS(Suoerstore_sales[[#This Row],[Discount]]&lt;=0.05,"0-5%",Suoerstore_sales[[#This Row],[Discount]]&lt;=0.1,"5-10%",Suoerstore_sales[[#This Row],[Discount]]&lt;=0.2,"10-20%",TRUE,"20%+")</f>
        <v>20%+</v>
      </c>
      <c r="W4803">
        <f>YEAR(Suoerstore_sales[[#This Row],[Order Date]])</f>
        <v>2016</v>
      </c>
      <c r="X4803" t="str">
        <f>"Q"&amp;ROUNDUP(MONTH(Suoerstore_sales[[#This Row],[Order Date]])/3,0)</f>
        <v>Q2</v>
      </c>
      <c r="Y4803">
        <f>MONTH(Suoerstore_sales[[#This Row],[Order Date]])</f>
        <v>5</v>
      </c>
    </row>
    <row r="4804" spans="1:25" x14ac:dyDescent="0.2">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t="str" cm="1">
        <f t="array" ref="V4804">_xlfn.IFS(Suoerstore_sales[[#This Row],[Discount]]&lt;=0.05,"0-5%",Suoerstore_sales[[#This Row],[Discount]]&lt;=0.1,"5-10%",Suoerstore_sales[[#This Row],[Discount]]&lt;=0.2,"10-20%",TRUE,"20%+")</f>
        <v>20%+</v>
      </c>
      <c r="W4804">
        <f>YEAR(Suoerstore_sales[[#This Row],[Order Date]])</f>
        <v>2016</v>
      </c>
      <c r="X4804" t="str">
        <f>"Q"&amp;ROUNDUP(MONTH(Suoerstore_sales[[#This Row],[Order Date]])/3,0)</f>
        <v>Q2</v>
      </c>
      <c r="Y4804">
        <f>MONTH(Suoerstore_sales[[#This Row],[Order Date]])</f>
        <v>5</v>
      </c>
    </row>
    <row r="4805" spans="1:25" x14ac:dyDescent="0.2">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t="str" cm="1">
        <f t="array" ref="V4805">_xlfn.IFS(Suoerstore_sales[[#This Row],[Discount]]&lt;=0.05,"0-5%",Suoerstore_sales[[#This Row],[Discount]]&lt;=0.1,"5-10%",Suoerstore_sales[[#This Row],[Discount]]&lt;=0.2,"10-20%",TRUE,"20%+")</f>
        <v>20%+</v>
      </c>
      <c r="W4805">
        <f>YEAR(Suoerstore_sales[[#This Row],[Order Date]])</f>
        <v>2017</v>
      </c>
      <c r="X4805" t="str">
        <f>"Q"&amp;ROUNDUP(MONTH(Suoerstore_sales[[#This Row],[Order Date]])/3,0)</f>
        <v>Q3</v>
      </c>
      <c r="Y4805">
        <f>MONTH(Suoerstore_sales[[#This Row],[Order Date]])</f>
        <v>7</v>
      </c>
    </row>
    <row r="4806" spans="1:25" x14ac:dyDescent="0.2">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t="str" cm="1">
        <f t="array" ref="V4806">_xlfn.IFS(Suoerstore_sales[[#This Row],[Discount]]&lt;=0.05,"0-5%",Suoerstore_sales[[#This Row],[Discount]]&lt;=0.1,"5-10%",Suoerstore_sales[[#This Row],[Discount]]&lt;=0.2,"10-20%",TRUE,"20%+")</f>
        <v>10-20%</v>
      </c>
      <c r="W4806">
        <f>YEAR(Suoerstore_sales[[#This Row],[Order Date]])</f>
        <v>2017</v>
      </c>
      <c r="X4806" t="str">
        <f>"Q"&amp;ROUNDUP(MONTH(Suoerstore_sales[[#This Row],[Order Date]])/3,0)</f>
        <v>Q3</v>
      </c>
      <c r="Y4806">
        <f>MONTH(Suoerstore_sales[[#This Row],[Order Date]])</f>
        <v>7</v>
      </c>
    </row>
    <row r="4807" spans="1:25" x14ac:dyDescent="0.2">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t="str" cm="1">
        <f t="array" ref="V4807">_xlfn.IFS(Suoerstore_sales[[#This Row],[Discount]]&lt;=0.05,"0-5%",Suoerstore_sales[[#This Row],[Discount]]&lt;=0.1,"5-10%",Suoerstore_sales[[#This Row],[Discount]]&lt;=0.2,"10-20%",TRUE,"20%+")</f>
        <v>0-5%</v>
      </c>
      <c r="W4807">
        <f>YEAR(Suoerstore_sales[[#This Row],[Order Date]])</f>
        <v>2015</v>
      </c>
      <c r="X4807" t="str">
        <f>"Q"&amp;ROUNDUP(MONTH(Suoerstore_sales[[#This Row],[Order Date]])/3,0)</f>
        <v>Q4</v>
      </c>
      <c r="Y4807">
        <f>MONTH(Suoerstore_sales[[#This Row],[Order Date]])</f>
        <v>11</v>
      </c>
    </row>
    <row r="4808" spans="1:25" x14ac:dyDescent="0.2">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t="str" cm="1">
        <f t="array" ref="V4808">_xlfn.IFS(Suoerstore_sales[[#This Row],[Discount]]&lt;=0.05,"0-5%",Suoerstore_sales[[#This Row],[Discount]]&lt;=0.1,"5-10%",Suoerstore_sales[[#This Row],[Discount]]&lt;=0.2,"10-20%",TRUE,"20%+")</f>
        <v>0-5%</v>
      </c>
      <c r="W4808">
        <f>YEAR(Suoerstore_sales[[#This Row],[Order Date]])</f>
        <v>2015</v>
      </c>
      <c r="X4808" t="str">
        <f>"Q"&amp;ROUNDUP(MONTH(Suoerstore_sales[[#This Row],[Order Date]])/3,0)</f>
        <v>Q4</v>
      </c>
      <c r="Y4808">
        <f>MONTH(Suoerstore_sales[[#This Row],[Order Date]])</f>
        <v>11</v>
      </c>
    </row>
    <row r="4809" spans="1:25" x14ac:dyDescent="0.2">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t="str" cm="1">
        <f t="array" ref="V4809">_xlfn.IFS(Suoerstore_sales[[#This Row],[Discount]]&lt;=0.05,"0-5%",Suoerstore_sales[[#This Row],[Discount]]&lt;=0.1,"5-10%",Suoerstore_sales[[#This Row],[Discount]]&lt;=0.2,"10-20%",TRUE,"20%+")</f>
        <v>0-5%</v>
      </c>
      <c r="W4809">
        <f>YEAR(Suoerstore_sales[[#This Row],[Order Date]])</f>
        <v>2015</v>
      </c>
      <c r="X4809" t="str">
        <f>"Q"&amp;ROUNDUP(MONTH(Suoerstore_sales[[#This Row],[Order Date]])/3,0)</f>
        <v>Q4</v>
      </c>
      <c r="Y4809">
        <f>MONTH(Suoerstore_sales[[#This Row],[Order Date]])</f>
        <v>11</v>
      </c>
    </row>
    <row r="4810" spans="1:25" x14ac:dyDescent="0.2">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t="str" cm="1">
        <f t="array" ref="V4810">_xlfn.IFS(Suoerstore_sales[[#This Row],[Discount]]&lt;=0.05,"0-5%",Suoerstore_sales[[#This Row],[Discount]]&lt;=0.1,"5-10%",Suoerstore_sales[[#This Row],[Discount]]&lt;=0.2,"10-20%",TRUE,"20%+")</f>
        <v>10-20%</v>
      </c>
      <c r="W4810">
        <f>YEAR(Suoerstore_sales[[#This Row],[Order Date]])</f>
        <v>2014</v>
      </c>
      <c r="X4810" t="str">
        <f>"Q"&amp;ROUNDUP(MONTH(Suoerstore_sales[[#This Row],[Order Date]])/3,0)</f>
        <v>Q4</v>
      </c>
      <c r="Y4810">
        <f>MONTH(Suoerstore_sales[[#This Row],[Order Date]])</f>
        <v>11</v>
      </c>
    </row>
    <row r="4811" spans="1:25" x14ac:dyDescent="0.2">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t="str" cm="1">
        <f t="array" ref="V4811">_xlfn.IFS(Suoerstore_sales[[#This Row],[Discount]]&lt;=0.05,"0-5%",Suoerstore_sales[[#This Row],[Discount]]&lt;=0.1,"5-10%",Suoerstore_sales[[#This Row],[Discount]]&lt;=0.2,"10-20%",TRUE,"20%+")</f>
        <v>0-5%</v>
      </c>
      <c r="W4811">
        <f>YEAR(Suoerstore_sales[[#This Row],[Order Date]])</f>
        <v>2015</v>
      </c>
      <c r="X4811" t="str">
        <f>"Q"&amp;ROUNDUP(MONTH(Suoerstore_sales[[#This Row],[Order Date]])/3,0)</f>
        <v>Q4</v>
      </c>
      <c r="Y4811">
        <f>MONTH(Suoerstore_sales[[#This Row],[Order Date]])</f>
        <v>12</v>
      </c>
    </row>
    <row r="4812" spans="1:25" x14ac:dyDescent="0.2">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t="str" cm="1">
        <f t="array" ref="V4812">_xlfn.IFS(Suoerstore_sales[[#This Row],[Discount]]&lt;=0.05,"0-5%",Suoerstore_sales[[#This Row],[Discount]]&lt;=0.1,"5-10%",Suoerstore_sales[[#This Row],[Discount]]&lt;=0.2,"10-20%",TRUE,"20%+")</f>
        <v>0-5%</v>
      </c>
      <c r="W4812">
        <f>YEAR(Suoerstore_sales[[#This Row],[Order Date]])</f>
        <v>2015</v>
      </c>
      <c r="X4812" t="str">
        <f>"Q"&amp;ROUNDUP(MONTH(Suoerstore_sales[[#This Row],[Order Date]])/3,0)</f>
        <v>Q4</v>
      </c>
      <c r="Y4812">
        <f>MONTH(Suoerstore_sales[[#This Row],[Order Date]])</f>
        <v>12</v>
      </c>
    </row>
    <row r="4813" spans="1:25" x14ac:dyDescent="0.2">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t="str" cm="1">
        <f t="array" ref="V4813">_xlfn.IFS(Suoerstore_sales[[#This Row],[Discount]]&lt;=0.05,"0-5%",Suoerstore_sales[[#This Row],[Discount]]&lt;=0.1,"5-10%",Suoerstore_sales[[#This Row],[Discount]]&lt;=0.2,"10-20%",TRUE,"20%+")</f>
        <v>20%+</v>
      </c>
      <c r="W4813">
        <f>YEAR(Suoerstore_sales[[#This Row],[Order Date]])</f>
        <v>2016</v>
      </c>
      <c r="X4813" t="str">
        <f>"Q"&amp;ROUNDUP(MONTH(Suoerstore_sales[[#This Row],[Order Date]])/3,0)</f>
        <v>Q4</v>
      </c>
      <c r="Y4813">
        <f>MONTH(Suoerstore_sales[[#This Row],[Order Date]])</f>
        <v>11</v>
      </c>
    </row>
    <row r="4814" spans="1:25" x14ac:dyDescent="0.2">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t="str" cm="1">
        <f t="array" ref="V4814">_xlfn.IFS(Suoerstore_sales[[#This Row],[Discount]]&lt;=0.05,"0-5%",Suoerstore_sales[[#This Row],[Discount]]&lt;=0.1,"5-10%",Suoerstore_sales[[#This Row],[Discount]]&lt;=0.2,"10-20%",TRUE,"20%+")</f>
        <v>20%+</v>
      </c>
      <c r="W4814">
        <f>YEAR(Suoerstore_sales[[#This Row],[Order Date]])</f>
        <v>2016</v>
      </c>
      <c r="X4814" t="str">
        <f>"Q"&amp;ROUNDUP(MONTH(Suoerstore_sales[[#This Row],[Order Date]])/3,0)</f>
        <v>Q4</v>
      </c>
      <c r="Y4814">
        <f>MONTH(Suoerstore_sales[[#This Row],[Order Date]])</f>
        <v>11</v>
      </c>
    </row>
    <row r="4815" spans="1:25" x14ac:dyDescent="0.2">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t="str" cm="1">
        <f t="array" ref="V4815">_xlfn.IFS(Suoerstore_sales[[#This Row],[Discount]]&lt;=0.05,"0-5%",Suoerstore_sales[[#This Row],[Discount]]&lt;=0.1,"5-10%",Suoerstore_sales[[#This Row],[Discount]]&lt;=0.2,"10-20%",TRUE,"20%+")</f>
        <v>10-20%</v>
      </c>
      <c r="W4815">
        <f>YEAR(Suoerstore_sales[[#This Row],[Order Date]])</f>
        <v>2016</v>
      </c>
      <c r="X4815" t="str">
        <f>"Q"&amp;ROUNDUP(MONTH(Suoerstore_sales[[#This Row],[Order Date]])/3,0)</f>
        <v>Q4</v>
      </c>
      <c r="Y4815">
        <f>MONTH(Suoerstore_sales[[#This Row],[Order Date]])</f>
        <v>11</v>
      </c>
    </row>
    <row r="4816" spans="1:25" x14ac:dyDescent="0.2">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t="str" cm="1">
        <f t="array" ref="V4816">_xlfn.IFS(Suoerstore_sales[[#This Row],[Discount]]&lt;=0.05,"0-5%",Suoerstore_sales[[#This Row],[Discount]]&lt;=0.1,"5-10%",Suoerstore_sales[[#This Row],[Discount]]&lt;=0.2,"10-20%",TRUE,"20%+")</f>
        <v>0-5%</v>
      </c>
      <c r="W4816">
        <f>YEAR(Suoerstore_sales[[#This Row],[Order Date]])</f>
        <v>2016</v>
      </c>
      <c r="X4816" t="str">
        <f>"Q"&amp;ROUNDUP(MONTH(Suoerstore_sales[[#This Row],[Order Date]])/3,0)</f>
        <v>Q2</v>
      </c>
      <c r="Y4816">
        <f>MONTH(Suoerstore_sales[[#This Row],[Order Date]])</f>
        <v>5</v>
      </c>
    </row>
    <row r="4817" spans="1:25" x14ac:dyDescent="0.2">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t="str" cm="1">
        <f t="array" ref="V4817">_xlfn.IFS(Suoerstore_sales[[#This Row],[Discount]]&lt;=0.05,"0-5%",Suoerstore_sales[[#This Row],[Discount]]&lt;=0.1,"5-10%",Suoerstore_sales[[#This Row],[Discount]]&lt;=0.2,"10-20%",TRUE,"20%+")</f>
        <v>10-20%</v>
      </c>
      <c r="W4817">
        <f>YEAR(Suoerstore_sales[[#This Row],[Order Date]])</f>
        <v>2014</v>
      </c>
      <c r="X4817" t="str">
        <f>"Q"&amp;ROUNDUP(MONTH(Suoerstore_sales[[#This Row],[Order Date]])/3,0)</f>
        <v>Q4</v>
      </c>
      <c r="Y4817">
        <f>MONTH(Suoerstore_sales[[#This Row],[Order Date]])</f>
        <v>12</v>
      </c>
    </row>
    <row r="4818" spans="1:25" x14ac:dyDescent="0.2">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t="str" cm="1">
        <f t="array" ref="V4818">_xlfn.IFS(Suoerstore_sales[[#This Row],[Discount]]&lt;=0.05,"0-5%",Suoerstore_sales[[#This Row],[Discount]]&lt;=0.1,"5-10%",Suoerstore_sales[[#This Row],[Discount]]&lt;=0.2,"10-20%",TRUE,"20%+")</f>
        <v>10-20%</v>
      </c>
      <c r="W4818">
        <f>YEAR(Suoerstore_sales[[#This Row],[Order Date]])</f>
        <v>2014</v>
      </c>
      <c r="X4818" t="str">
        <f>"Q"&amp;ROUNDUP(MONTH(Suoerstore_sales[[#This Row],[Order Date]])/3,0)</f>
        <v>Q4</v>
      </c>
      <c r="Y4818">
        <f>MONTH(Suoerstore_sales[[#This Row],[Order Date]])</f>
        <v>12</v>
      </c>
    </row>
    <row r="4819" spans="1:25" x14ac:dyDescent="0.2">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t="str" cm="1">
        <f t="array" ref="V4819">_xlfn.IFS(Suoerstore_sales[[#This Row],[Discount]]&lt;=0.05,"0-5%",Suoerstore_sales[[#This Row],[Discount]]&lt;=0.1,"5-10%",Suoerstore_sales[[#This Row],[Discount]]&lt;=0.2,"10-20%",TRUE,"20%+")</f>
        <v>10-20%</v>
      </c>
      <c r="W4819">
        <f>YEAR(Suoerstore_sales[[#This Row],[Order Date]])</f>
        <v>2014</v>
      </c>
      <c r="X4819" t="str">
        <f>"Q"&amp;ROUNDUP(MONTH(Suoerstore_sales[[#This Row],[Order Date]])/3,0)</f>
        <v>Q4</v>
      </c>
      <c r="Y4819">
        <f>MONTH(Suoerstore_sales[[#This Row],[Order Date]])</f>
        <v>12</v>
      </c>
    </row>
    <row r="4820" spans="1:25" x14ac:dyDescent="0.2">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t="str" cm="1">
        <f t="array" ref="V4820">_xlfn.IFS(Suoerstore_sales[[#This Row],[Discount]]&lt;=0.05,"0-5%",Suoerstore_sales[[#This Row],[Discount]]&lt;=0.1,"5-10%",Suoerstore_sales[[#This Row],[Discount]]&lt;=0.2,"10-20%",TRUE,"20%+")</f>
        <v>10-20%</v>
      </c>
      <c r="W4820">
        <f>YEAR(Suoerstore_sales[[#This Row],[Order Date]])</f>
        <v>2014</v>
      </c>
      <c r="X4820" t="str">
        <f>"Q"&amp;ROUNDUP(MONTH(Suoerstore_sales[[#This Row],[Order Date]])/3,0)</f>
        <v>Q4</v>
      </c>
      <c r="Y4820">
        <f>MONTH(Suoerstore_sales[[#This Row],[Order Date]])</f>
        <v>12</v>
      </c>
    </row>
    <row r="4821" spans="1:25" x14ac:dyDescent="0.2">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t="str" cm="1">
        <f t="array" ref="V4821">_xlfn.IFS(Suoerstore_sales[[#This Row],[Discount]]&lt;=0.05,"0-5%",Suoerstore_sales[[#This Row],[Discount]]&lt;=0.1,"5-10%",Suoerstore_sales[[#This Row],[Discount]]&lt;=0.2,"10-20%",TRUE,"20%+")</f>
        <v>0-5%</v>
      </c>
      <c r="W4821">
        <f>YEAR(Suoerstore_sales[[#This Row],[Order Date]])</f>
        <v>2017</v>
      </c>
      <c r="X4821" t="str">
        <f>"Q"&amp;ROUNDUP(MONTH(Suoerstore_sales[[#This Row],[Order Date]])/3,0)</f>
        <v>Q2</v>
      </c>
      <c r="Y4821">
        <f>MONTH(Suoerstore_sales[[#This Row],[Order Date]])</f>
        <v>6</v>
      </c>
    </row>
    <row r="4822" spans="1:25" x14ac:dyDescent="0.2">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t="str" cm="1">
        <f t="array" ref="V4822">_xlfn.IFS(Suoerstore_sales[[#This Row],[Discount]]&lt;=0.05,"0-5%",Suoerstore_sales[[#This Row],[Discount]]&lt;=0.1,"5-10%",Suoerstore_sales[[#This Row],[Discount]]&lt;=0.2,"10-20%",TRUE,"20%+")</f>
        <v>20%+</v>
      </c>
      <c r="W4822">
        <f>YEAR(Suoerstore_sales[[#This Row],[Order Date]])</f>
        <v>2015</v>
      </c>
      <c r="X4822" t="str">
        <f>"Q"&amp;ROUNDUP(MONTH(Suoerstore_sales[[#This Row],[Order Date]])/3,0)</f>
        <v>Q2</v>
      </c>
      <c r="Y4822">
        <f>MONTH(Suoerstore_sales[[#This Row],[Order Date]])</f>
        <v>4</v>
      </c>
    </row>
    <row r="4823" spans="1:25" x14ac:dyDescent="0.2">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t="str" cm="1">
        <f t="array" ref="V4823">_xlfn.IFS(Suoerstore_sales[[#This Row],[Discount]]&lt;=0.05,"0-5%",Suoerstore_sales[[#This Row],[Discount]]&lt;=0.1,"5-10%",Suoerstore_sales[[#This Row],[Discount]]&lt;=0.2,"10-20%",TRUE,"20%+")</f>
        <v>10-20%</v>
      </c>
      <c r="W4823">
        <f>YEAR(Suoerstore_sales[[#This Row],[Order Date]])</f>
        <v>2015</v>
      </c>
      <c r="X4823" t="str">
        <f>"Q"&amp;ROUNDUP(MONTH(Suoerstore_sales[[#This Row],[Order Date]])/3,0)</f>
        <v>Q2</v>
      </c>
      <c r="Y4823">
        <f>MONTH(Suoerstore_sales[[#This Row],[Order Date]])</f>
        <v>4</v>
      </c>
    </row>
    <row r="4824" spans="1:25" x14ac:dyDescent="0.2">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t="str" cm="1">
        <f t="array" ref="V4824">_xlfn.IFS(Suoerstore_sales[[#This Row],[Discount]]&lt;=0.05,"0-5%",Suoerstore_sales[[#This Row],[Discount]]&lt;=0.1,"5-10%",Suoerstore_sales[[#This Row],[Discount]]&lt;=0.2,"10-20%",TRUE,"20%+")</f>
        <v>20%+</v>
      </c>
      <c r="W4824">
        <f>YEAR(Suoerstore_sales[[#This Row],[Order Date]])</f>
        <v>2016</v>
      </c>
      <c r="X4824" t="str">
        <f>"Q"&amp;ROUNDUP(MONTH(Suoerstore_sales[[#This Row],[Order Date]])/3,0)</f>
        <v>Q3</v>
      </c>
      <c r="Y4824">
        <f>MONTH(Suoerstore_sales[[#This Row],[Order Date]])</f>
        <v>7</v>
      </c>
    </row>
    <row r="4825" spans="1:25" x14ac:dyDescent="0.2">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t="str" cm="1">
        <f t="array" ref="V4825">_xlfn.IFS(Suoerstore_sales[[#This Row],[Discount]]&lt;=0.05,"0-5%",Suoerstore_sales[[#This Row],[Discount]]&lt;=0.1,"5-10%",Suoerstore_sales[[#This Row],[Discount]]&lt;=0.2,"10-20%",TRUE,"20%+")</f>
        <v>20%+</v>
      </c>
      <c r="W4825">
        <f>YEAR(Suoerstore_sales[[#This Row],[Order Date]])</f>
        <v>2016</v>
      </c>
      <c r="X4825" t="str">
        <f>"Q"&amp;ROUNDUP(MONTH(Suoerstore_sales[[#This Row],[Order Date]])/3,0)</f>
        <v>Q4</v>
      </c>
      <c r="Y4825">
        <f>MONTH(Suoerstore_sales[[#This Row],[Order Date]])</f>
        <v>11</v>
      </c>
    </row>
    <row r="4826" spans="1:25" x14ac:dyDescent="0.2">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t="str" cm="1">
        <f t="array" ref="V4826">_xlfn.IFS(Suoerstore_sales[[#This Row],[Discount]]&lt;=0.05,"0-5%",Suoerstore_sales[[#This Row],[Discount]]&lt;=0.1,"5-10%",Suoerstore_sales[[#This Row],[Discount]]&lt;=0.2,"10-20%",TRUE,"20%+")</f>
        <v>20%+</v>
      </c>
      <c r="W4826">
        <f>YEAR(Suoerstore_sales[[#This Row],[Order Date]])</f>
        <v>2016</v>
      </c>
      <c r="X4826" t="str">
        <f>"Q"&amp;ROUNDUP(MONTH(Suoerstore_sales[[#This Row],[Order Date]])/3,0)</f>
        <v>Q4</v>
      </c>
      <c r="Y4826">
        <f>MONTH(Suoerstore_sales[[#This Row],[Order Date]])</f>
        <v>11</v>
      </c>
    </row>
    <row r="4827" spans="1:25" x14ac:dyDescent="0.2">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t="str" cm="1">
        <f t="array" ref="V4827">_xlfn.IFS(Suoerstore_sales[[#This Row],[Discount]]&lt;=0.05,"0-5%",Suoerstore_sales[[#This Row],[Discount]]&lt;=0.1,"5-10%",Suoerstore_sales[[#This Row],[Discount]]&lt;=0.2,"10-20%",TRUE,"20%+")</f>
        <v>10-20%</v>
      </c>
      <c r="W4827">
        <f>YEAR(Suoerstore_sales[[#This Row],[Order Date]])</f>
        <v>2016</v>
      </c>
      <c r="X4827" t="str">
        <f>"Q"&amp;ROUNDUP(MONTH(Suoerstore_sales[[#This Row],[Order Date]])/3,0)</f>
        <v>Q4</v>
      </c>
      <c r="Y4827">
        <f>MONTH(Suoerstore_sales[[#This Row],[Order Date]])</f>
        <v>11</v>
      </c>
    </row>
    <row r="4828" spans="1:25" x14ac:dyDescent="0.2">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t="str" cm="1">
        <f t="array" ref="V4828">_xlfn.IFS(Suoerstore_sales[[#This Row],[Discount]]&lt;=0.05,"0-5%",Suoerstore_sales[[#This Row],[Discount]]&lt;=0.1,"5-10%",Suoerstore_sales[[#This Row],[Discount]]&lt;=0.2,"10-20%",TRUE,"20%+")</f>
        <v>10-20%</v>
      </c>
      <c r="W4828">
        <f>YEAR(Suoerstore_sales[[#This Row],[Order Date]])</f>
        <v>2017</v>
      </c>
      <c r="X4828" t="str">
        <f>"Q"&amp;ROUNDUP(MONTH(Suoerstore_sales[[#This Row],[Order Date]])/3,0)</f>
        <v>Q4</v>
      </c>
      <c r="Y4828">
        <f>MONTH(Suoerstore_sales[[#This Row],[Order Date]])</f>
        <v>11</v>
      </c>
    </row>
    <row r="4829" spans="1:25" x14ac:dyDescent="0.2">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t="str" cm="1">
        <f t="array" ref="V4829">_xlfn.IFS(Suoerstore_sales[[#This Row],[Discount]]&lt;=0.05,"0-5%",Suoerstore_sales[[#This Row],[Discount]]&lt;=0.1,"5-10%",Suoerstore_sales[[#This Row],[Discount]]&lt;=0.2,"10-20%",TRUE,"20%+")</f>
        <v>0-5%</v>
      </c>
      <c r="W4829">
        <f>YEAR(Suoerstore_sales[[#This Row],[Order Date]])</f>
        <v>2014</v>
      </c>
      <c r="X4829" t="str">
        <f>"Q"&amp;ROUNDUP(MONTH(Suoerstore_sales[[#This Row],[Order Date]])/3,0)</f>
        <v>Q4</v>
      </c>
      <c r="Y4829">
        <f>MONTH(Suoerstore_sales[[#This Row],[Order Date]])</f>
        <v>11</v>
      </c>
    </row>
    <row r="4830" spans="1:25" x14ac:dyDescent="0.2">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t="str" cm="1">
        <f t="array" ref="V4830">_xlfn.IFS(Suoerstore_sales[[#This Row],[Discount]]&lt;=0.05,"0-5%",Suoerstore_sales[[#This Row],[Discount]]&lt;=0.1,"5-10%",Suoerstore_sales[[#This Row],[Discount]]&lt;=0.2,"10-20%",TRUE,"20%+")</f>
        <v>0-5%</v>
      </c>
      <c r="W4830">
        <f>YEAR(Suoerstore_sales[[#This Row],[Order Date]])</f>
        <v>2014</v>
      </c>
      <c r="X4830" t="str">
        <f>"Q"&amp;ROUNDUP(MONTH(Suoerstore_sales[[#This Row],[Order Date]])/3,0)</f>
        <v>Q4</v>
      </c>
      <c r="Y4830">
        <f>MONTH(Suoerstore_sales[[#This Row],[Order Date]])</f>
        <v>11</v>
      </c>
    </row>
    <row r="4831" spans="1:25" x14ac:dyDescent="0.2">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t="str" cm="1">
        <f t="array" ref="V4831">_xlfn.IFS(Suoerstore_sales[[#This Row],[Discount]]&lt;=0.05,"0-5%",Suoerstore_sales[[#This Row],[Discount]]&lt;=0.1,"5-10%",Suoerstore_sales[[#This Row],[Discount]]&lt;=0.2,"10-20%",TRUE,"20%+")</f>
        <v>10-20%</v>
      </c>
      <c r="W4831">
        <f>YEAR(Suoerstore_sales[[#This Row],[Order Date]])</f>
        <v>2016</v>
      </c>
      <c r="X4831" t="str">
        <f>"Q"&amp;ROUNDUP(MONTH(Suoerstore_sales[[#This Row],[Order Date]])/3,0)</f>
        <v>Q2</v>
      </c>
      <c r="Y4831">
        <f>MONTH(Suoerstore_sales[[#This Row],[Order Date]])</f>
        <v>5</v>
      </c>
    </row>
    <row r="4832" spans="1:25" x14ac:dyDescent="0.2">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t="str" cm="1">
        <f t="array" ref="V4832">_xlfn.IFS(Suoerstore_sales[[#This Row],[Discount]]&lt;=0.05,"0-5%",Suoerstore_sales[[#This Row],[Discount]]&lt;=0.1,"5-10%",Suoerstore_sales[[#This Row],[Discount]]&lt;=0.2,"10-20%",TRUE,"20%+")</f>
        <v>0-5%</v>
      </c>
      <c r="W4832">
        <f>YEAR(Suoerstore_sales[[#This Row],[Order Date]])</f>
        <v>2014</v>
      </c>
      <c r="X4832" t="str">
        <f>"Q"&amp;ROUNDUP(MONTH(Suoerstore_sales[[#This Row],[Order Date]])/3,0)</f>
        <v>Q4</v>
      </c>
      <c r="Y4832">
        <f>MONTH(Suoerstore_sales[[#This Row],[Order Date]])</f>
        <v>11</v>
      </c>
    </row>
    <row r="4833" spans="1:25" x14ac:dyDescent="0.2">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t="str" cm="1">
        <f t="array" ref="V4833">_xlfn.IFS(Suoerstore_sales[[#This Row],[Discount]]&lt;=0.05,"0-5%",Suoerstore_sales[[#This Row],[Discount]]&lt;=0.1,"5-10%",Suoerstore_sales[[#This Row],[Discount]]&lt;=0.2,"10-20%",TRUE,"20%+")</f>
        <v>0-5%</v>
      </c>
      <c r="W4833">
        <f>YEAR(Suoerstore_sales[[#This Row],[Order Date]])</f>
        <v>2014</v>
      </c>
      <c r="X4833" t="str">
        <f>"Q"&amp;ROUNDUP(MONTH(Suoerstore_sales[[#This Row],[Order Date]])/3,0)</f>
        <v>Q4</v>
      </c>
      <c r="Y4833">
        <f>MONTH(Suoerstore_sales[[#This Row],[Order Date]])</f>
        <v>11</v>
      </c>
    </row>
    <row r="4834" spans="1:25" x14ac:dyDescent="0.2">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t="str" cm="1">
        <f t="array" ref="V4834">_xlfn.IFS(Suoerstore_sales[[#This Row],[Discount]]&lt;=0.05,"0-5%",Suoerstore_sales[[#This Row],[Discount]]&lt;=0.1,"5-10%",Suoerstore_sales[[#This Row],[Discount]]&lt;=0.2,"10-20%",TRUE,"20%+")</f>
        <v>0-5%</v>
      </c>
      <c r="W4834">
        <f>YEAR(Suoerstore_sales[[#This Row],[Order Date]])</f>
        <v>2014</v>
      </c>
      <c r="X4834" t="str">
        <f>"Q"&amp;ROUNDUP(MONTH(Suoerstore_sales[[#This Row],[Order Date]])/3,0)</f>
        <v>Q4</v>
      </c>
      <c r="Y4834">
        <f>MONTH(Suoerstore_sales[[#This Row],[Order Date]])</f>
        <v>11</v>
      </c>
    </row>
    <row r="4835" spans="1:25" x14ac:dyDescent="0.2">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t="str" cm="1">
        <f t="array" ref="V4835">_xlfn.IFS(Suoerstore_sales[[#This Row],[Discount]]&lt;=0.05,"0-5%",Suoerstore_sales[[#This Row],[Discount]]&lt;=0.1,"5-10%",Suoerstore_sales[[#This Row],[Discount]]&lt;=0.2,"10-20%",TRUE,"20%+")</f>
        <v>0-5%</v>
      </c>
      <c r="W4835">
        <f>YEAR(Suoerstore_sales[[#This Row],[Order Date]])</f>
        <v>2014</v>
      </c>
      <c r="X4835" t="str">
        <f>"Q"&amp;ROUNDUP(MONTH(Suoerstore_sales[[#This Row],[Order Date]])/3,0)</f>
        <v>Q4</v>
      </c>
      <c r="Y4835">
        <f>MONTH(Suoerstore_sales[[#This Row],[Order Date]])</f>
        <v>11</v>
      </c>
    </row>
    <row r="4836" spans="1:25" x14ac:dyDescent="0.2">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t="str" cm="1">
        <f t="array" ref="V4836">_xlfn.IFS(Suoerstore_sales[[#This Row],[Discount]]&lt;=0.05,"0-5%",Suoerstore_sales[[#This Row],[Discount]]&lt;=0.1,"5-10%",Suoerstore_sales[[#This Row],[Discount]]&lt;=0.2,"10-20%",TRUE,"20%+")</f>
        <v>10-20%</v>
      </c>
      <c r="W4836">
        <f>YEAR(Suoerstore_sales[[#This Row],[Order Date]])</f>
        <v>2017</v>
      </c>
      <c r="X4836" t="str">
        <f>"Q"&amp;ROUNDUP(MONTH(Suoerstore_sales[[#This Row],[Order Date]])/3,0)</f>
        <v>Q4</v>
      </c>
      <c r="Y4836">
        <f>MONTH(Suoerstore_sales[[#This Row],[Order Date]])</f>
        <v>10</v>
      </c>
    </row>
    <row r="4837" spans="1:25" x14ac:dyDescent="0.2">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t="str" cm="1">
        <f t="array" ref="V4837">_xlfn.IFS(Suoerstore_sales[[#This Row],[Discount]]&lt;=0.05,"0-5%",Suoerstore_sales[[#This Row],[Discount]]&lt;=0.1,"5-10%",Suoerstore_sales[[#This Row],[Discount]]&lt;=0.2,"10-20%",TRUE,"20%+")</f>
        <v>0-5%</v>
      </c>
      <c r="W4837">
        <f>YEAR(Suoerstore_sales[[#This Row],[Order Date]])</f>
        <v>2017</v>
      </c>
      <c r="X4837" t="str">
        <f>"Q"&amp;ROUNDUP(MONTH(Suoerstore_sales[[#This Row],[Order Date]])/3,0)</f>
        <v>Q4</v>
      </c>
      <c r="Y4837">
        <f>MONTH(Suoerstore_sales[[#This Row],[Order Date]])</f>
        <v>10</v>
      </c>
    </row>
    <row r="4838" spans="1:25" x14ac:dyDescent="0.2">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t="str" cm="1">
        <f t="array" ref="V4838">_xlfn.IFS(Suoerstore_sales[[#This Row],[Discount]]&lt;=0.05,"0-5%",Suoerstore_sales[[#This Row],[Discount]]&lt;=0.1,"5-10%",Suoerstore_sales[[#This Row],[Discount]]&lt;=0.2,"10-20%",TRUE,"20%+")</f>
        <v>10-20%</v>
      </c>
      <c r="W4838">
        <f>YEAR(Suoerstore_sales[[#This Row],[Order Date]])</f>
        <v>2017</v>
      </c>
      <c r="X4838" t="str">
        <f>"Q"&amp;ROUNDUP(MONTH(Suoerstore_sales[[#This Row],[Order Date]])/3,0)</f>
        <v>Q4</v>
      </c>
      <c r="Y4838">
        <f>MONTH(Suoerstore_sales[[#This Row],[Order Date]])</f>
        <v>10</v>
      </c>
    </row>
    <row r="4839" spans="1:25" x14ac:dyDescent="0.2">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t="str" cm="1">
        <f t="array" ref="V4839">_xlfn.IFS(Suoerstore_sales[[#This Row],[Discount]]&lt;=0.05,"0-5%",Suoerstore_sales[[#This Row],[Discount]]&lt;=0.1,"5-10%",Suoerstore_sales[[#This Row],[Discount]]&lt;=0.2,"10-20%",TRUE,"20%+")</f>
        <v>20%+</v>
      </c>
      <c r="W4839">
        <f>YEAR(Suoerstore_sales[[#This Row],[Order Date]])</f>
        <v>2017</v>
      </c>
      <c r="X4839" t="str">
        <f>"Q"&amp;ROUNDUP(MONTH(Suoerstore_sales[[#This Row],[Order Date]])/3,0)</f>
        <v>Q2</v>
      </c>
      <c r="Y4839">
        <f>MONTH(Suoerstore_sales[[#This Row],[Order Date]])</f>
        <v>6</v>
      </c>
    </row>
    <row r="4840" spans="1:25" x14ac:dyDescent="0.2">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t="str" cm="1">
        <f t="array" ref="V4840">_xlfn.IFS(Suoerstore_sales[[#This Row],[Discount]]&lt;=0.05,"0-5%",Suoerstore_sales[[#This Row],[Discount]]&lt;=0.1,"5-10%",Suoerstore_sales[[#This Row],[Discount]]&lt;=0.2,"10-20%",TRUE,"20%+")</f>
        <v>10-20%</v>
      </c>
      <c r="W4840">
        <f>YEAR(Suoerstore_sales[[#This Row],[Order Date]])</f>
        <v>2017</v>
      </c>
      <c r="X4840" t="str">
        <f>"Q"&amp;ROUNDUP(MONTH(Suoerstore_sales[[#This Row],[Order Date]])/3,0)</f>
        <v>Q2</v>
      </c>
      <c r="Y4840">
        <f>MONTH(Suoerstore_sales[[#This Row],[Order Date]])</f>
        <v>6</v>
      </c>
    </row>
    <row r="4841" spans="1:25" x14ac:dyDescent="0.2">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t="str" cm="1">
        <f t="array" ref="V4841">_xlfn.IFS(Suoerstore_sales[[#This Row],[Discount]]&lt;=0.05,"0-5%",Suoerstore_sales[[#This Row],[Discount]]&lt;=0.1,"5-10%",Suoerstore_sales[[#This Row],[Discount]]&lt;=0.2,"10-20%",TRUE,"20%+")</f>
        <v>20%+</v>
      </c>
      <c r="W4841">
        <f>YEAR(Suoerstore_sales[[#This Row],[Order Date]])</f>
        <v>2017</v>
      </c>
      <c r="X4841" t="str">
        <f>"Q"&amp;ROUNDUP(MONTH(Suoerstore_sales[[#This Row],[Order Date]])/3,0)</f>
        <v>Q2</v>
      </c>
      <c r="Y4841">
        <f>MONTH(Suoerstore_sales[[#This Row],[Order Date]])</f>
        <v>6</v>
      </c>
    </row>
    <row r="4842" spans="1:25" x14ac:dyDescent="0.2">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t="str" cm="1">
        <f t="array" ref="V4842">_xlfn.IFS(Suoerstore_sales[[#This Row],[Discount]]&lt;=0.05,"0-5%",Suoerstore_sales[[#This Row],[Discount]]&lt;=0.1,"5-10%",Suoerstore_sales[[#This Row],[Discount]]&lt;=0.2,"10-20%",TRUE,"20%+")</f>
        <v>0-5%</v>
      </c>
      <c r="W4842">
        <f>YEAR(Suoerstore_sales[[#This Row],[Order Date]])</f>
        <v>2017</v>
      </c>
      <c r="X4842" t="str">
        <f>"Q"&amp;ROUNDUP(MONTH(Suoerstore_sales[[#This Row],[Order Date]])/3,0)</f>
        <v>Q4</v>
      </c>
      <c r="Y4842">
        <f>MONTH(Suoerstore_sales[[#This Row],[Order Date]])</f>
        <v>11</v>
      </c>
    </row>
    <row r="4843" spans="1:25" x14ac:dyDescent="0.2">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t="str" cm="1">
        <f t="array" ref="V4843">_xlfn.IFS(Suoerstore_sales[[#This Row],[Discount]]&lt;=0.05,"0-5%",Suoerstore_sales[[#This Row],[Discount]]&lt;=0.1,"5-10%",Suoerstore_sales[[#This Row],[Discount]]&lt;=0.2,"10-20%",TRUE,"20%+")</f>
        <v>20%+</v>
      </c>
      <c r="W4843">
        <f>YEAR(Suoerstore_sales[[#This Row],[Order Date]])</f>
        <v>2016</v>
      </c>
      <c r="X4843" t="str">
        <f>"Q"&amp;ROUNDUP(MONTH(Suoerstore_sales[[#This Row],[Order Date]])/3,0)</f>
        <v>Q4</v>
      </c>
      <c r="Y4843">
        <f>MONTH(Suoerstore_sales[[#This Row],[Order Date]])</f>
        <v>12</v>
      </c>
    </row>
    <row r="4844" spans="1:25" x14ac:dyDescent="0.2">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t="str" cm="1">
        <f t="array" ref="V4844">_xlfn.IFS(Suoerstore_sales[[#This Row],[Discount]]&lt;=0.05,"0-5%",Suoerstore_sales[[#This Row],[Discount]]&lt;=0.1,"5-10%",Suoerstore_sales[[#This Row],[Discount]]&lt;=0.2,"10-20%",TRUE,"20%+")</f>
        <v>10-20%</v>
      </c>
      <c r="W4844">
        <f>YEAR(Suoerstore_sales[[#This Row],[Order Date]])</f>
        <v>2017</v>
      </c>
      <c r="X4844" t="str">
        <f>"Q"&amp;ROUNDUP(MONTH(Suoerstore_sales[[#This Row],[Order Date]])/3,0)</f>
        <v>Q3</v>
      </c>
      <c r="Y4844">
        <f>MONTH(Suoerstore_sales[[#This Row],[Order Date]])</f>
        <v>9</v>
      </c>
    </row>
    <row r="4845" spans="1:25" x14ac:dyDescent="0.2">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t="str" cm="1">
        <f t="array" ref="V4845">_xlfn.IFS(Suoerstore_sales[[#This Row],[Discount]]&lt;=0.05,"0-5%",Suoerstore_sales[[#This Row],[Discount]]&lt;=0.1,"5-10%",Suoerstore_sales[[#This Row],[Discount]]&lt;=0.2,"10-20%",TRUE,"20%+")</f>
        <v>0-5%</v>
      </c>
      <c r="W4845">
        <f>YEAR(Suoerstore_sales[[#This Row],[Order Date]])</f>
        <v>2016</v>
      </c>
      <c r="X4845" t="str">
        <f>"Q"&amp;ROUNDUP(MONTH(Suoerstore_sales[[#This Row],[Order Date]])/3,0)</f>
        <v>Q4</v>
      </c>
      <c r="Y4845">
        <f>MONTH(Suoerstore_sales[[#This Row],[Order Date]])</f>
        <v>11</v>
      </c>
    </row>
    <row r="4846" spans="1:25" x14ac:dyDescent="0.2">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t="str" cm="1">
        <f t="array" ref="V4846">_xlfn.IFS(Suoerstore_sales[[#This Row],[Discount]]&lt;=0.05,"0-5%",Suoerstore_sales[[#This Row],[Discount]]&lt;=0.1,"5-10%",Suoerstore_sales[[#This Row],[Discount]]&lt;=0.2,"10-20%",TRUE,"20%+")</f>
        <v>10-20%</v>
      </c>
      <c r="W4846">
        <f>YEAR(Suoerstore_sales[[#This Row],[Order Date]])</f>
        <v>2014</v>
      </c>
      <c r="X4846" t="str">
        <f>"Q"&amp;ROUNDUP(MONTH(Suoerstore_sales[[#This Row],[Order Date]])/3,0)</f>
        <v>Q2</v>
      </c>
      <c r="Y4846">
        <f>MONTH(Suoerstore_sales[[#This Row],[Order Date]])</f>
        <v>4</v>
      </c>
    </row>
    <row r="4847" spans="1:25" x14ac:dyDescent="0.2">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t="str" cm="1">
        <f t="array" ref="V4847">_xlfn.IFS(Suoerstore_sales[[#This Row],[Discount]]&lt;=0.05,"0-5%",Suoerstore_sales[[#This Row],[Discount]]&lt;=0.1,"5-10%",Suoerstore_sales[[#This Row],[Discount]]&lt;=0.2,"10-20%",TRUE,"20%+")</f>
        <v>10-20%</v>
      </c>
      <c r="W4847">
        <f>YEAR(Suoerstore_sales[[#This Row],[Order Date]])</f>
        <v>2015</v>
      </c>
      <c r="X4847" t="str">
        <f>"Q"&amp;ROUNDUP(MONTH(Suoerstore_sales[[#This Row],[Order Date]])/3,0)</f>
        <v>Q3</v>
      </c>
      <c r="Y4847">
        <f>MONTH(Suoerstore_sales[[#This Row],[Order Date]])</f>
        <v>7</v>
      </c>
    </row>
    <row r="4848" spans="1:25" x14ac:dyDescent="0.2">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t="str" cm="1">
        <f t="array" ref="V4848">_xlfn.IFS(Suoerstore_sales[[#This Row],[Discount]]&lt;=0.05,"0-5%",Suoerstore_sales[[#This Row],[Discount]]&lt;=0.1,"5-10%",Suoerstore_sales[[#This Row],[Discount]]&lt;=0.2,"10-20%",TRUE,"20%+")</f>
        <v>10-20%</v>
      </c>
      <c r="W4848">
        <f>YEAR(Suoerstore_sales[[#This Row],[Order Date]])</f>
        <v>2014</v>
      </c>
      <c r="X4848" t="str">
        <f>"Q"&amp;ROUNDUP(MONTH(Suoerstore_sales[[#This Row],[Order Date]])/3,0)</f>
        <v>Q2</v>
      </c>
      <c r="Y4848">
        <f>MONTH(Suoerstore_sales[[#This Row],[Order Date]])</f>
        <v>6</v>
      </c>
    </row>
    <row r="4849" spans="1:25" x14ac:dyDescent="0.2">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t="str" cm="1">
        <f t="array" ref="V4849">_xlfn.IFS(Suoerstore_sales[[#This Row],[Discount]]&lt;=0.05,"0-5%",Suoerstore_sales[[#This Row],[Discount]]&lt;=0.1,"5-10%",Suoerstore_sales[[#This Row],[Discount]]&lt;=0.2,"10-20%",TRUE,"20%+")</f>
        <v>10-20%</v>
      </c>
      <c r="W4849">
        <f>YEAR(Suoerstore_sales[[#This Row],[Order Date]])</f>
        <v>2014</v>
      </c>
      <c r="X4849" t="str">
        <f>"Q"&amp;ROUNDUP(MONTH(Suoerstore_sales[[#This Row],[Order Date]])/3,0)</f>
        <v>Q2</v>
      </c>
      <c r="Y4849">
        <f>MONTH(Suoerstore_sales[[#This Row],[Order Date]])</f>
        <v>6</v>
      </c>
    </row>
    <row r="4850" spans="1:25" x14ac:dyDescent="0.2">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t="str" cm="1">
        <f t="array" ref="V4850">_xlfn.IFS(Suoerstore_sales[[#This Row],[Discount]]&lt;=0.05,"0-5%",Suoerstore_sales[[#This Row],[Discount]]&lt;=0.1,"5-10%",Suoerstore_sales[[#This Row],[Discount]]&lt;=0.2,"10-20%",TRUE,"20%+")</f>
        <v>10-20%</v>
      </c>
      <c r="W4850">
        <f>YEAR(Suoerstore_sales[[#This Row],[Order Date]])</f>
        <v>2014</v>
      </c>
      <c r="X4850" t="str">
        <f>"Q"&amp;ROUNDUP(MONTH(Suoerstore_sales[[#This Row],[Order Date]])/3,0)</f>
        <v>Q2</v>
      </c>
      <c r="Y4850">
        <f>MONTH(Suoerstore_sales[[#This Row],[Order Date]])</f>
        <v>6</v>
      </c>
    </row>
    <row r="4851" spans="1:25" x14ac:dyDescent="0.2">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t="str" cm="1">
        <f t="array" ref="V4851">_xlfn.IFS(Suoerstore_sales[[#This Row],[Discount]]&lt;=0.05,"0-5%",Suoerstore_sales[[#This Row],[Discount]]&lt;=0.1,"5-10%",Suoerstore_sales[[#This Row],[Discount]]&lt;=0.2,"10-20%",TRUE,"20%+")</f>
        <v>0-5%</v>
      </c>
      <c r="W4851">
        <f>YEAR(Suoerstore_sales[[#This Row],[Order Date]])</f>
        <v>2014</v>
      </c>
      <c r="X4851" t="str">
        <f>"Q"&amp;ROUNDUP(MONTH(Suoerstore_sales[[#This Row],[Order Date]])/3,0)</f>
        <v>Q3</v>
      </c>
      <c r="Y4851">
        <f>MONTH(Suoerstore_sales[[#This Row],[Order Date]])</f>
        <v>9</v>
      </c>
    </row>
    <row r="4852" spans="1:25" x14ac:dyDescent="0.2">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t="str" cm="1">
        <f t="array" ref="V4852">_xlfn.IFS(Suoerstore_sales[[#This Row],[Discount]]&lt;=0.05,"0-5%",Suoerstore_sales[[#This Row],[Discount]]&lt;=0.1,"5-10%",Suoerstore_sales[[#This Row],[Discount]]&lt;=0.2,"10-20%",TRUE,"20%+")</f>
        <v>10-20%</v>
      </c>
      <c r="W4852">
        <f>YEAR(Suoerstore_sales[[#This Row],[Order Date]])</f>
        <v>2014</v>
      </c>
      <c r="X4852" t="str">
        <f>"Q"&amp;ROUNDUP(MONTH(Suoerstore_sales[[#This Row],[Order Date]])/3,0)</f>
        <v>Q3</v>
      </c>
      <c r="Y4852">
        <f>MONTH(Suoerstore_sales[[#This Row],[Order Date]])</f>
        <v>9</v>
      </c>
    </row>
    <row r="4853" spans="1:25" x14ac:dyDescent="0.2">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t="str" cm="1">
        <f t="array" ref="V4853">_xlfn.IFS(Suoerstore_sales[[#This Row],[Discount]]&lt;=0.05,"0-5%",Suoerstore_sales[[#This Row],[Discount]]&lt;=0.1,"5-10%",Suoerstore_sales[[#This Row],[Discount]]&lt;=0.2,"10-20%",TRUE,"20%+")</f>
        <v>0-5%</v>
      </c>
      <c r="W4853">
        <f>YEAR(Suoerstore_sales[[#This Row],[Order Date]])</f>
        <v>2014</v>
      </c>
      <c r="X4853" t="str">
        <f>"Q"&amp;ROUNDUP(MONTH(Suoerstore_sales[[#This Row],[Order Date]])/3,0)</f>
        <v>Q3</v>
      </c>
      <c r="Y4853">
        <f>MONTH(Suoerstore_sales[[#This Row],[Order Date]])</f>
        <v>9</v>
      </c>
    </row>
    <row r="4854" spans="1:25" x14ac:dyDescent="0.2">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t="str" cm="1">
        <f t="array" ref="V4854">_xlfn.IFS(Suoerstore_sales[[#This Row],[Discount]]&lt;=0.05,"0-5%",Suoerstore_sales[[#This Row],[Discount]]&lt;=0.1,"5-10%",Suoerstore_sales[[#This Row],[Discount]]&lt;=0.2,"10-20%",TRUE,"20%+")</f>
        <v>0-5%</v>
      </c>
      <c r="W4854">
        <f>YEAR(Suoerstore_sales[[#This Row],[Order Date]])</f>
        <v>2014</v>
      </c>
      <c r="X4854" t="str">
        <f>"Q"&amp;ROUNDUP(MONTH(Suoerstore_sales[[#This Row],[Order Date]])/3,0)</f>
        <v>Q3</v>
      </c>
      <c r="Y4854">
        <f>MONTH(Suoerstore_sales[[#This Row],[Order Date]])</f>
        <v>9</v>
      </c>
    </row>
    <row r="4855" spans="1:25" x14ac:dyDescent="0.2">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t="str" cm="1">
        <f t="array" ref="V4855">_xlfn.IFS(Suoerstore_sales[[#This Row],[Discount]]&lt;=0.05,"0-5%",Suoerstore_sales[[#This Row],[Discount]]&lt;=0.1,"5-10%",Suoerstore_sales[[#This Row],[Discount]]&lt;=0.2,"10-20%",TRUE,"20%+")</f>
        <v>0-5%</v>
      </c>
      <c r="W4855">
        <f>YEAR(Suoerstore_sales[[#This Row],[Order Date]])</f>
        <v>2014</v>
      </c>
      <c r="X4855" t="str">
        <f>"Q"&amp;ROUNDUP(MONTH(Suoerstore_sales[[#This Row],[Order Date]])/3,0)</f>
        <v>Q4</v>
      </c>
      <c r="Y4855">
        <f>MONTH(Suoerstore_sales[[#This Row],[Order Date]])</f>
        <v>12</v>
      </c>
    </row>
    <row r="4856" spans="1:25" x14ac:dyDescent="0.2">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t="str" cm="1">
        <f t="array" ref="V4856">_xlfn.IFS(Suoerstore_sales[[#This Row],[Discount]]&lt;=0.05,"0-5%",Suoerstore_sales[[#This Row],[Discount]]&lt;=0.1,"5-10%",Suoerstore_sales[[#This Row],[Discount]]&lt;=0.2,"10-20%",TRUE,"20%+")</f>
        <v>0-5%</v>
      </c>
      <c r="W4856">
        <f>YEAR(Suoerstore_sales[[#This Row],[Order Date]])</f>
        <v>2014</v>
      </c>
      <c r="X4856" t="str">
        <f>"Q"&amp;ROUNDUP(MONTH(Suoerstore_sales[[#This Row],[Order Date]])/3,0)</f>
        <v>Q4</v>
      </c>
      <c r="Y4856">
        <f>MONTH(Suoerstore_sales[[#This Row],[Order Date]])</f>
        <v>12</v>
      </c>
    </row>
    <row r="4857" spans="1:25" x14ac:dyDescent="0.2">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t="str" cm="1">
        <f t="array" ref="V4857">_xlfn.IFS(Suoerstore_sales[[#This Row],[Discount]]&lt;=0.05,"0-5%",Suoerstore_sales[[#This Row],[Discount]]&lt;=0.1,"5-10%",Suoerstore_sales[[#This Row],[Discount]]&lt;=0.2,"10-20%",TRUE,"20%+")</f>
        <v>0-5%</v>
      </c>
      <c r="W4857">
        <f>YEAR(Suoerstore_sales[[#This Row],[Order Date]])</f>
        <v>2014</v>
      </c>
      <c r="X4857" t="str">
        <f>"Q"&amp;ROUNDUP(MONTH(Suoerstore_sales[[#This Row],[Order Date]])/3,0)</f>
        <v>Q4</v>
      </c>
      <c r="Y4857">
        <f>MONTH(Suoerstore_sales[[#This Row],[Order Date]])</f>
        <v>12</v>
      </c>
    </row>
    <row r="4858" spans="1:25" x14ac:dyDescent="0.2">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t="str" cm="1">
        <f t="array" ref="V4858">_xlfn.IFS(Suoerstore_sales[[#This Row],[Discount]]&lt;=0.05,"0-5%",Suoerstore_sales[[#This Row],[Discount]]&lt;=0.1,"5-10%",Suoerstore_sales[[#This Row],[Discount]]&lt;=0.2,"10-20%",TRUE,"20%+")</f>
        <v>10-20%</v>
      </c>
      <c r="W4858">
        <f>YEAR(Suoerstore_sales[[#This Row],[Order Date]])</f>
        <v>2015</v>
      </c>
      <c r="X4858" t="str">
        <f>"Q"&amp;ROUNDUP(MONTH(Suoerstore_sales[[#This Row],[Order Date]])/3,0)</f>
        <v>Q1</v>
      </c>
      <c r="Y4858">
        <f>MONTH(Suoerstore_sales[[#This Row],[Order Date]])</f>
        <v>1</v>
      </c>
    </row>
    <row r="4859" spans="1:25" x14ac:dyDescent="0.2">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t="str" cm="1">
        <f t="array" ref="V4859">_xlfn.IFS(Suoerstore_sales[[#This Row],[Discount]]&lt;=0.05,"0-5%",Suoerstore_sales[[#This Row],[Discount]]&lt;=0.1,"5-10%",Suoerstore_sales[[#This Row],[Discount]]&lt;=0.2,"10-20%",TRUE,"20%+")</f>
        <v>0-5%</v>
      </c>
      <c r="W4859">
        <f>YEAR(Suoerstore_sales[[#This Row],[Order Date]])</f>
        <v>2015</v>
      </c>
      <c r="X4859" t="str">
        <f>"Q"&amp;ROUNDUP(MONTH(Suoerstore_sales[[#This Row],[Order Date]])/3,0)</f>
        <v>Q1</v>
      </c>
      <c r="Y4859">
        <f>MONTH(Suoerstore_sales[[#This Row],[Order Date]])</f>
        <v>1</v>
      </c>
    </row>
    <row r="4860" spans="1:25" x14ac:dyDescent="0.2">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t="str" cm="1">
        <f t="array" ref="V4860">_xlfn.IFS(Suoerstore_sales[[#This Row],[Discount]]&lt;=0.05,"0-5%",Suoerstore_sales[[#This Row],[Discount]]&lt;=0.1,"5-10%",Suoerstore_sales[[#This Row],[Discount]]&lt;=0.2,"10-20%",TRUE,"20%+")</f>
        <v>0-5%</v>
      </c>
      <c r="W4860">
        <f>YEAR(Suoerstore_sales[[#This Row],[Order Date]])</f>
        <v>2015</v>
      </c>
      <c r="X4860" t="str">
        <f>"Q"&amp;ROUNDUP(MONTH(Suoerstore_sales[[#This Row],[Order Date]])/3,0)</f>
        <v>Q1</v>
      </c>
      <c r="Y4860">
        <f>MONTH(Suoerstore_sales[[#This Row],[Order Date]])</f>
        <v>1</v>
      </c>
    </row>
    <row r="4861" spans="1:25" x14ac:dyDescent="0.2">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t="str" cm="1">
        <f t="array" ref="V4861">_xlfn.IFS(Suoerstore_sales[[#This Row],[Discount]]&lt;=0.05,"0-5%",Suoerstore_sales[[#This Row],[Discount]]&lt;=0.1,"5-10%",Suoerstore_sales[[#This Row],[Discount]]&lt;=0.2,"10-20%",TRUE,"20%+")</f>
        <v>10-20%</v>
      </c>
      <c r="W4861">
        <f>YEAR(Suoerstore_sales[[#This Row],[Order Date]])</f>
        <v>2017</v>
      </c>
      <c r="X4861" t="str">
        <f>"Q"&amp;ROUNDUP(MONTH(Suoerstore_sales[[#This Row],[Order Date]])/3,0)</f>
        <v>Q4</v>
      </c>
      <c r="Y4861">
        <f>MONTH(Suoerstore_sales[[#This Row],[Order Date]])</f>
        <v>12</v>
      </c>
    </row>
    <row r="4862" spans="1:25" x14ac:dyDescent="0.2">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t="str" cm="1">
        <f t="array" ref="V4862">_xlfn.IFS(Suoerstore_sales[[#This Row],[Discount]]&lt;=0.05,"0-5%",Suoerstore_sales[[#This Row],[Discount]]&lt;=0.1,"5-10%",Suoerstore_sales[[#This Row],[Discount]]&lt;=0.2,"10-20%",TRUE,"20%+")</f>
        <v>0-5%</v>
      </c>
      <c r="W4862">
        <f>YEAR(Suoerstore_sales[[#This Row],[Order Date]])</f>
        <v>2016</v>
      </c>
      <c r="X4862" t="str">
        <f>"Q"&amp;ROUNDUP(MONTH(Suoerstore_sales[[#This Row],[Order Date]])/3,0)</f>
        <v>Q4</v>
      </c>
      <c r="Y4862">
        <f>MONTH(Suoerstore_sales[[#This Row],[Order Date]])</f>
        <v>12</v>
      </c>
    </row>
    <row r="4863" spans="1:25" x14ac:dyDescent="0.2">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t="str" cm="1">
        <f t="array" ref="V4863">_xlfn.IFS(Suoerstore_sales[[#This Row],[Discount]]&lt;=0.05,"0-5%",Suoerstore_sales[[#This Row],[Discount]]&lt;=0.1,"5-10%",Suoerstore_sales[[#This Row],[Discount]]&lt;=0.2,"10-20%",TRUE,"20%+")</f>
        <v>10-20%</v>
      </c>
      <c r="W4863">
        <f>YEAR(Suoerstore_sales[[#This Row],[Order Date]])</f>
        <v>2014</v>
      </c>
      <c r="X4863" t="str">
        <f>"Q"&amp;ROUNDUP(MONTH(Suoerstore_sales[[#This Row],[Order Date]])/3,0)</f>
        <v>Q2</v>
      </c>
      <c r="Y4863">
        <f>MONTH(Suoerstore_sales[[#This Row],[Order Date]])</f>
        <v>4</v>
      </c>
    </row>
    <row r="4864" spans="1:25" x14ac:dyDescent="0.2">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t="str" cm="1">
        <f t="array" ref="V4864">_xlfn.IFS(Suoerstore_sales[[#This Row],[Discount]]&lt;=0.05,"0-5%",Suoerstore_sales[[#This Row],[Discount]]&lt;=0.1,"5-10%",Suoerstore_sales[[#This Row],[Discount]]&lt;=0.2,"10-20%",TRUE,"20%+")</f>
        <v>10-20%</v>
      </c>
      <c r="W4864">
        <f>YEAR(Suoerstore_sales[[#This Row],[Order Date]])</f>
        <v>2016</v>
      </c>
      <c r="X4864" t="str">
        <f>"Q"&amp;ROUNDUP(MONTH(Suoerstore_sales[[#This Row],[Order Date]])/3,0)</f>
        <v>Q4</v>
      </c>
      <c r="Y4864">
        <f>MONTH(Suoerstore_sales[[#This Row],[Order Date]])</f>
        <v>11</v>
      </c>
    </row>
    <row r="4865" spans="1:25" x14ac:dyDescent="0.2">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t="str" cm="1">
        <f t="array" ref="V4865">_xlfn.IFS(Suoerstore_sales[[#This Row],[Discount]]&lt;=0.05,"0-5%",Suoerstore_sales[[#This Row],[Discount]]&lt;=0.1,"5-10%",Suoerstore_sales[[#This Row],[Discount]]&lt;=0.2,"10-20%",TRUE,"20%+")</f>
        <v>10-20%</v>
      </c>
      <c r="W4865">
        <f>YEAR(Suoerstore_sales[[#This Row],[Order Date]])</f>
        <v>2016</v>
      </c>
      <c r="X4865" t="str">
        <f>"Q"&amp;ROUNDUP(MONTH(Suoerstore_sales[[#This Row],[Order Date]])/3,0)</f>
        <v>Q4</v>
      </c>
      <c r="Y4865">
        <f>MONTH(Suoerstore_sales[[#This Row],[Order Date]])</f>
        <v>11</v>
      </c>
    </row>
    <row r="4866" spans="1:25" x14ac:dyDescent="0.2">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t="str" cm="1">
        <f t="array" ref="V4866">_xlfn.IFS(Suoerstore_sales[[#This Row],[Discount]]&lt;=0.05,"0-5%",Suoerstore_sales[[#This Row],[Discount]]&lt;=0.1,"5-10%",Suoerstore_sales[[#This Row],[Discount]]&lt;=0.2,"10-20%",TRUE,"20%+")</f>
        <v>0-5%</v>
      </c>
      <c r="W4866">
        <f>YEAR(Suoerstore_sales[[#This Row],[Order Date]])</f>
        <v>2017</v>
      </c>
      <c r="X4866" t="str">
        <f>"Q"&amp;ROUNDUP(MONTH(Suoerstore_sales[[#This Row],[Order Date]])/3,0)</f>
        <v>Q2</v>
      </c>
      <c r="Y4866">
        <f>MONTH(Suoerstore_sales[[#This Row],[Order Date]])</f>
        <v>6</v>
      </c>
    </row>
    <row r="4867" spans="1:25" x14ac:dyDescent="0.2">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t="str" cm="1">
        <f t="array" ref="V4867">_xlfn.IFS(Suoerstore_sales[[#This Row],[Discount]]&lt;=0.05,"0-5%",Suoerstore_sales[[#This Row],[Discount]]&lt;=0.1,"5-10%",Suoerstore_sales[[#This Row],[Discount]]&lt;=0.2,"10-20%",TRUE,"20%+")</f>
        <v>10-20%</v>
      </c>
      <c r="W4867">
        <f>YEAR(Suoerstore_sales[[#This Row],[Order Date]])</f>
        <v>2017</v>
      </c>
      <c r="X4867" t="str">
        <f>"Q"&amp;ROUNDUP(MONTH(Suoerstore_sales[[#This Row],[Order Date]])/3,0)</f>
        <v>Q4</v>
      </c>
      <c r="Y4867">
        <f>MONTH(Suoerstore_sales[[#This Row],[Order Date]])</f>
        <v>11</v>
      </c>
    </row>
    <row r="4868" spans="1:25" x14ac:dyDescent="0.2">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t="str" cm="1">
        <f t="array" ref="V4868">_xlfn.IFS(Suoerstore_sales[[#This Row],[Discount]]&lt;=0.05,"0-5%",Suoerstore_sales[[#This Row],[Discount]]&lt;=0.1,"5-10%",Suoerstore_sales[[#This Row],[Discount]]&lt;=0.2,"10-20%",TRUE,"20%+")</f>
        <v>10-20%</v>
      </c>
      <c r="W4868">
        <f>YEAR(Suoerstore_sales[[#This Row],[Order Date]])</f>
        <v>2017</v>
      </c>
      <c r="X4868" t="str">
        <f>"Q"&amp;ROUNDUP(MONTH(Suoerstore_sales[[#This Row],[Order Date]])/3,0)</f>
        <v>Q4</v>
      </c>
      <c r="Y4868">
        <f>MONTH(Suoerstore_sales[[#This Row],[Order Date]])</f>
        <v>11</v>
      </c>
    </row>
    <row r="4869" spans="1:25" x14ac:dyDescent="0.2">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t="str" cm="1">
        <f t="array" ref="V4869">_xlfn.IFS(Suoerstore_sales[[#This Row],[Discount]]&lt;=0.05,"0-5%",Suoerstore_sales[[#This Row],[Discount]]&lt;=0.1,"5-10%",Suoerstore_sales[[#This Row],[Discount]]&lt;=0.2,"10-20%",TRUE,"20%+")</f>
        <v>0-5%</v>
      </c>
      <c r="W4869">
        <f>YEAR(Suoerstore_sales[[#This Row],[Order Date]])</f>
        <v>2017</v>
      </c>
      <c r="X4869" t="str">
        <f>"Q"&amp;ROUNDUP(MONTH(Suoerstore_sales[[#This Row],[Order Date]])/3,0)</f>
        <v>Q4</v>
      </c>
      <c r="Y4869">
        <f>MONTH(Suoerstore_sales[[#This Row],[Order Date]])</f>
        <v>11</v>
      </c>
    </row>
    <row r="4870" spans="1:25" x14ac:dyDescent="0.2">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t="str" cm="1">
        <f t="array" ref="V4870">_xlfn.IFS(Suoerstore_sales[[#This Row],[Discount]]&lt;=0.05,"0-5%",Suoerstore_sales[[#This Row],[Discount]]&lt;=0.1,"5-10%",Suoerstore_sales[[#This Row],[Discount]]&lt;=0.2,"10-20%",TRUE,"20%+")</f>
        <v>0-5%</v>
      </c>
      <c r="W4870">
        <f>YEAR(Suoerstore_sales[[#This Row],[Order Date]])</f>
        <v>2017</v>
      </c>
      <c r="X4870" t="str">
        <f>"Q"&amp;ROUNDUP(MONTH(Suoerstore_sales[[#This Row],[Order Date]])/3,0)</f>
        <v>Q4</v>
      </c>
      <c r="Y4870">
        <f>MONTH(Suoerstore_sales[[#This Row],[Order Date]])</f>
        <v>11</v>
      </c>
    </row>
    <row r="4871" spans="1:25" x14ac:dyDescent="0.2">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t="str" cm="1">
        <f t="array" ref="V4871">_xlfn.IFS(Suoerstore_sales[[#This Row],[Discount]]&lt;=0.05,"0-5%",Suoerstore_sales[[#This Row],[Discount]]&lt;=0.1,"5-10%",Suoerstore_sales[[#This Row],[Discount]]&lt;=0.2,"10-20%",TRUE,"20%+")</f>
        <v>20%+</v>
      </c>
      <c r="W4871">
        <f>YEAR(Suoerstore_sales[[#This Row],[Order Date]])</f>
        <v>2017</v>
      </c>
      <c r="X4871" t="str">
        <f>"Q"&amp;ROUNDUP(MONTH(Suoerstore_sales[[#This Row],[Order Date]])/3,0)</f>
        <v>Q4</v>
      </c>
      <c r="Y4871">
        <f>MONTH(Suoerstore_sales[[#This Row],[Order Date]])</f>
        <v>11</v>
      </c>
    </row>
    <row r="4872" spans="1:25" x14ac:dyDescent="0.2">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t="str" cm="1">
        <f t="array" ref="V4872">_xlfn.IFS(Suoerstore_sales[[#This Row],[Discount]]&lt;=0.05,"0-5%",Suoerstore_sales[[#This Row],[Discount]]&lt;=0.1,"5-10%",Suoerstore_sales[[#This Row],[Discount]]&lt;=0.2,"10-20%",TRUE,"20%+")</f>
        <v>10-20%</v>
      </c>
      <c r="W4872">
        <f>YEAR(Suoerstore_sales[[#This Row],[Order Date]])</f>
        <v>2017</v>
      </c>
      <c r="X4872" t="str">
        <f>"Q"&amp;ROUNDUP(MONTH(Suoerstore_sales[[#This Row],[Order Date]])/3,0)</f>
        <v>Q4</v>
      </c>
      <c r="Y4872">
        <f>MONTH(Suoerstore_sales[[#This Row],[Order Date]])</f>
        <v>11</v>
      </c>
    </row>
    <row r="4873" spans="1:25" x14ac:dyDescent="0.2">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t="str" cm="1">
        <f t="array" ref="V4873">_xlfn.IFS(Suoerstore_sales[[#This Row],[Discount]]&lt;=0.05,"0-5%",Suoerstore_sales[[#This Row],[Discount]]&lt;=0.1,"5-10%",Suoerstore_sales[[#This Row],[Discount]]&lt;=0.2,"10-20%",TRUE,"20%+")</f>
        <v>10-20%</v>
      </c>
      <c r="W4873">
        <f>YEAR(Suoerstore_sales[[#This Row],[Order Date]])</f>
        <v>2017</v>
      </c>
      <c r="X4873" t="str">
        <f>"Q"&amp;ROUNDUP(MONTH(Suoerstore_sales[[#This Row],[Order Date]])/3,0)</f>
        <v>Q2</v>
      </c>
      <c r="Y4873">
        <f>MONTH(Suoerstore_sales[[#This Row],[Order Date]])</f>
        <v>5</v>
      </c>
    </row>
    <row r="4874" spans="1:25" x14ac:dyDescent="0.2">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t="str" cm="1">
        <f t="array" ref="V4874">_xlfn.IFS(Suoerstore_sales[[#This Row],[Discount]]&lt;=0.05,"0-5%",Suoerstore_sales[[#This Row],[Discount]]&lt;=0.1,"5-10%",Suoerstore_sales[[#This Row],[Discount]]&lt;=0.2,"10-20%",TRUE,"20%+")</f>
        <v>20%+</v>
      </c>
      <c r="W4874">
        <f>YEAR(Suoerstore_sales[[#This Row],[Order Date]])</f>
        <v>2017</v>
      </c>
      <c r="X4874" t="str">
        <f>"Q"&amp;ROUNDUP(MONTH(Suoerstore_sales[[#This Row],[Order Date]])/3,0)</f>
        <v>Q2</v>
      </c>
      <c r="Y4874">
        <f>MONTH(Suoerstore_sales[[#This Row],[Order Date]])</f>
        <v>5</v>
      </c>
    </row>
    <row r="4875" spans="1:25" x14ac:dyDescent="0.2">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t="str" cm="1">
        <f t="array" ref="V4875">_xlfn.IFS(Suoerstore_sales[[#This Row],[Discount]]&lt;=0.05,"0-5%",Suoerstore_sales[[#This Row],[Discount]]&lt;=0.1,"5-10%",Suoerstore_sales[[#This Row],[Discount]]&lt;=0.2,"10-20%",TRUE,"20%+")</f>
        <v>10-20%</v>
      </c>
      <c r="W4875">
        <f>YEAR(Suoerstore_sales[[#This Row],[Order Date]])</f>
        <v>2017</v>
      </c>
      <c r="X4875" t="str">
        <f>"Q"&amp;ROUNDUP(MONTH(Suoerstore_sales[[#This Row],[Order Date]])/3,0)</f>
        <v>Q2</v>
      </c>
      <c r="Y4875">
        <f>MONTH(Suoerstore_sales[[#This Row],[Order Date]])</f>
        <v>5</v>
      </c>
    </row>
    <row r="4876" spans="1:25" x14ac:dyDescent="0.2">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t="str" cm="1">
        <f t="array" ref="V4876">_xlfn.IFS(Suoerstore_sales[[#This Row],[Discount]]&lt;=0.05,"0-5%",Suoerstore_sales[[#This Row],[Discount]]&lt;=0.1,"5-10%",Suoerstore_sales[[#This Row],[Discount]]&lt;=0.2,"10-20%",TRUE,"20%+")</f>
        <v>20%+</v>
      </c>
      <c r="W4876">
        <f>YEAR(Suoerstore_sales[[#This Row],[Order Date]])</f>
        <v>2017</v>
      </c>
      <c r="X4876" t="str">
        <f>"Q"&amp;ROUNDUP(MONTH(Suoerstore_sales[[#This Row],[Order Date]])/3,0)</f>
        <v>Q2</v>
      </c>
      <c r="Y4876">
        <f>MONTH(Suoerstore_sales[[#This Row],[Order Date]])</f>
        <v>5</v>
      </c>
    </row>
    <row r="4877" spans="1:25" x14ac:dyDescent="0.2">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t="str" cm="1">
        <f t="array" ref="V4877">_xlfn.IFS(Suoerstore_sales[[#This Row],[Discount]]&lt;=0.05,"0-5%",Suoerstore_sales[[#This Row],[Discount]]&lt;=0.1,"5-10%",Suoerstore_sales[[#This Row],[Discount]]&lt;=0.2,"10-20%",TRUE,"20%+")</f>
        <v>10-20%</v>
      </c>
      <c r="W4877">
        <f>YEAR(Suoerstore_sales[[#This Row],[Order Date]])</f>
        <v>2014</v>
      </c>
      <c r="X4877" t="str">
        <f>"Q"&amp;ROUNDUP(MONTH(Suoerstore_sales[[#This Row],[Order Date]])/3,0)</f>
        <v>Q4</v>
      </c>
      <c r="Y4877">
        <f>MONTH(Suoerstore_sales[[#This Row],[Order Date]])</f>
        <v>12</v>
      </c>
    </row>
    <row r="4878" spans="1:25" x14ac:dyDescent="0.2">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t="str" cm="1">
        <f t="array" ref="V4878">_xlfn.IFS(Suoerstore_sales[[#This Row],[Discount]]&lt;=0.05,"0-5%",Suoerstore_sales[[#This Row],[Discount]]&lt;=0.1,"5-10%",Suoerstore_sales[[#This Row],[Discount]]&lt;=0.2,"10-20%",TRUE,"20%+")</f>
        <v>10-20%</v>
      </c>
      <c r="W4878">
        <f>YEAR(Suoerstore_sales[[#This Row],[Order Date]])</f>
        <v>2014</v>
      </c>
      <c r="X4878" t="str">
        <f>"Q"&amp;ROUNDUP(MONTH(Suoerstore_sales[[#This Row],[Order Date]])/3,0)</f>
        <v>Q4</v>
      </c>
      <c r="Y4878">
        <f>MONTH(Suoerstore_sales[[#This Row],[Order Date]])</f>
        <v>10</v>
      </c>
    </row>
    <row r="4879" spans="1:25" x14ac:dyDescent="0.2">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t="str" cm="1">
        <f t="array" ref="V4879">_xlfn.IFS(Suoerstore_sales[[#This Row],[Discount]]&lt;=0.05,"0-5%",Suoerstore_sales[[#This Row],[Discount]]&lt;=0.1,"5-10%",Suoerstore_sales[[#This Row],[Discount]]&lt;=0.2,"10-20%",TRUE,"20%+")</f>
        <v>10-20%</v>
      </c>
      <c r="W4879">
        <f>YEAR(Suoerstore_sales[[#This Row],[Order Date]])</f>
        <v>2014</v>
      </c>
      <c r="X4879" t="str">
        <f>"Q"&amp;ROUNDUP(MONTH(Suoerstore_sales[[#This Row],[Order Date]])/3,0)</f>
        <v>Q4</v>
      </c>
      <c r="Y4879">
        <f>MONTH(Suoerstore_sales[[#This Row],[Order Date]])</f>
        <v>10</v>
      </c>
    </row>
    <row r="4880" spans="1:25" x14ac:dyDescent="0.2">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t="str" cm="1">
        <f t="array" ref="V4880">_xlfn.IFS(Suoerstore_sales[[#This Row],[Discount]]&lt;=0.05,"0-5%",Suoerstore_sales[[#This Row],[Discount]]&lt;=0.1,"5-10%",Suoerstore_sales[[#This Row],[Discount]]&lt;=0.2,"10-20%",TRUE,"20%+")</f>
        <v>20%+</v>
      </c>
      <c r="W4880">
        <f>YEAR(Suoerstore_sales[[#This Row],[Order Date]])</f>
        <v>2016</v>
      </c>
      <c r="X4880" t="str">
        <f>"Q"&amp;ROUNDUP(MONTH(Suoerstore_sales[[#This Row],[Order Date]])/3,0)</f>
        <v>Q3</v>
      </c>
      <c r="Y4880">
        <f>MONTH(Suoerstore_sales[[#This Row],[Order Date]])</f>
        <v>7</v>
      </c>
    </row>
    <row r="4881" spans="1:25" x14ac:dyDescent="0.2">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t="str" cm="1">
        <f t="array" ref="V4881">_xlfn.IFS(Suoerstore_sales[[#This Row],[Discount]]&lt;=0.05,"0-5%",Suoerstore_sales[[#This Row],[Discount]]&lt;=0.1,"5-10%",Suoerstore_sales[[#This Row],[Discount]]&lt;=0.2,"10-20%",TRUE,"20%+")</f>
        <v>0-5%</v>
      </c>
      <c r="W4881">
        <f>YEAR(Suoerstore_sales[[#This Row],[Order Date]])</f>
        <v>2017</v>
      </c>
      <c r="X4881" t="str">
        <f>"Q"&amp;ROUNDUP(MONTH(Suoerstore_sales[[#This Row],[Order Date]])/3,0)</f>
        <v>Q4</v>
      </c>
      <c r="Y4881">
        <f>MONTH(Suoerstore_sales[[#This Row],[Order Date]])</f>
        <v>11</v>
      </c>
    </row>
    <row r="4882" spans="1:25" x14ac:dyDescent="0.2">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t="str" cm="1">
        <f t="array" ref="V4882">_xlfn.IFS(Suoerstore_sales[[#This Row],[Discount]]&lt;=0.05,"0-5%",Suoerstore_sales[[#This Row],[Discount]]&lt;=0.1,"5-10%",Suoerstore_sales[[#This Row],[Discount]]&lt;=0.2,"10-20%",TRUE,"20%+")</f>
        <v>0-5%</v>
      </c>
      <c r="W4882">
        <f>YEAR(Suoerstore_sales[[#This Row],[Order Date]])</f>
        <v>2017</v>
      </c>
      <c r="X4882" t="str">
        <f>"Q"&amp;ROUNDUP(MONTH(Suoerstore_sales[[#This Row],[Order Date]])/3,0)</f>
        <v>Q4</v>
      </c>
      <c r="Y4882">
        <f>MONTH(Suoerstore_sales[[#This Row],[Order Date]])</f>
        <v>11</v>
      </c>
    </row>
    <row r="4883" spans="1:25" x14ac:dyDescent="0.2">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t="str" cm="1">
        <f t="array" ref="V4883">_xlfn.IFS(Suoerstore_sales[[#This Row],[Discount]]&lt;=0.05,"0-5%",Suoerstore_sales[[#This Row],[Discount]]&lt;=0.1,"5-10%",Suoerstore_sales[[#This Row],[Discount]]&lt;=0.2,"10-20%",TRUE,"20%+")</f>
        <v>0-5%</v>
      </c>
      <c r="W4883">
        <f>YEAR(Suoerstore_sales[[#This Row],[Order Date]])</f>
        <v>2017</v>
      </c>
      <c r="X4883" t="str">
        <f>"Q"&amp;ROUNDUP(MONTH(Suoerstore_sales[[#This Row],[Order Date]])/3,0)</f>
        <v>Q4</v>
      </c>
      <c r="Y4883">
        <f>MONTH(Suoerstore_sales[[#This Row],[Order Date]])</f>
        <v>11</v>
      </c>
    </row>
    <row r="4884" spans="1:25" x14ac:dyDescent="0.2">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t="str" cm="1">
        <f t="array" ref="V4884">_xlfn.IFS(Suoerstore_sales[[#This Row],[Discount]]&lt;=0.05,"0-5%",Suoerstore_sales[[#This Row],[Discount]]&lt;=0.1,"5-10%",Suoerstore_sales[[#This Row],[Discount]]&lt;=0.2,"10-20%",TRUE,"20%+")</f>
        <v>0-5%</v>
      </c>
      <c r="W4884">
        <f>YEAR(Suoerstore_sales[[#This Row],[Order Date]])</f>
        <v>2017</v>
      </c>
      <c r="X4884" t="str">
        <f>"Q"&amp;ROUNDUP(MONTH(Suoerstore_sales[[#This Row],[Order Date]])/3,0)</f>
        <v>Q4</v>
      </c>
      <c r="Y4884">
        <f>MONTH(Suoerstore_sales[[#This Row],[Order Date]])</f>
        <v>11</v>
      </c>
    </row>
    <row r="4885" spans="1:25" x14ac:dyDescent="0.2">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t="str" cm="1">
        <f t="array" ref="V4885">_xlfn.IFS(Suoerstore_sales[[#This Row],[Discount]]&lt;=0.05,"0-5%",Suoerstore_sales[[#This Row],[Discount]]&lt;=0.1,"5-10%",Suoerstore_sales[[#This Row],[Discount]]&lt;=0.2,"10-20%",TRUE,"20%+")</f>
        <v>10-20%</v>
      </c>
      <c r="W4885">
        <f>YEAR(Suoerstore_sales[[#This Row],[Order Date]])</f>
        <v>2017</v>
      </c>
      <c r="X4885" t="str">
        <f>"Q"&amp;ROUNDUP(MONTH(Suoerstore_sales[[#This Row],[Order Date]])/3,0)</f>
        <v>Q1</v>
      </c>
      <c r="Y4885">
        <f>MONTH(Suoerstore_sales[[#This Row],[Order Date]])</f>
        <v>3</v>
      </c>
    </row>
    <row r="4886" spans="1:25" x14ac:dyDescent="0.2">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t="str" cm="1">
        <f t="array" ref="V4886">_xlfn.IFS(Suoerstore_sales[[#This Row],[Discount]]&lt;=0.05,"0-5%",Suoerstore_sales[[#This Row],[Discount]]&lt;=0.1,"5-10%",Suoerstore_sales[[#This Row],[Discount]]&lt;=0.2,"10-20%",TRUE,"20%+")</f>
        <v>0-5%</v>
      </c>
      <c r="W4886">
        <f>YEAR(Suoerstore_sales[[#This Row],[Order Date]])</f>
        <v>2017</v>
      </c>
      <c r="X4886" t="str">
        <f>"Q"&amp;ROUNDUP(MONTH(Suoerstore_sales[[#This Row],[Order Date]])/3,0)</f>
        <v>Q1</v>
      </c>
      <c r="Y4886">
        <f>MONTH(Suoerstore_sales[[#This Row],[Order Date]])</f>
        <v>3</v>
      </c>
    </row>
    <row r="4887" spans="1:25" x14ac:dyDescent="0.2">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t="str" cm="1">
        <f t="array" ref="V4887">_xlfn.IFS(Suoerstore_sales[[#This Row],[Discount]]&lt;=0.05,"0-5%",Suoerstore_sales[[#This Row],[Discount]]&lt;=0.1,"5-10%",Suoerstore_sales[[#This Row],[Discount]]&lt;=0.2,"10-20%",TRUE,"20%+")</f>
        <v>0-5%</v>
      </c>
      <c r="W4887">
        <f>YEAR(Suoerstore_sales[[#This Row],[Order Date]])</f>
        <v>2014</v>
      </c>
      <c r="X4887" t="str">
        <f>"Q"&amp;ROUNDUP(MONTH(Suoerstore_sales[[#This Row],[Order Date]])/3,0)</f>
        <v>Q4</v>
      </c>
      <c r="Y4887">
        <f>MONTH(Suoerstore_sales[[#This Row],[Order Date]])</f>
        <v>12</v>
      </c>
    </row>
    <row r="4888" spans="1:25" x14ac:dyDescent="0.2">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t="str" cm="1">
        <f t="array" ref="V4888">_xlfn.IFS(Suoerstore_sales[[#This Row],[Discount]]&lt;=0.05,"0-5%",Suoerstore_sales[[#This Row],[Discount]]&lt;=0.1,"5-10%",Suoerstore_sales[[#This Row],[Discount]]&lt;=0.2,"10-20%",TRUE,"20%+")</f>
        <v>0-5%</v>
      </c>
      <c r="W4888">
        <f>YEAR(Suoerstore_sales[[#This Row],[Order Date]])</f>
        <v>2016</v>
      </c>
      <c r="X4888" t="str">
        <f>"Q"&amp;ROUNDUP(MONTH(Suoerstore_sales[[#This Row],[Order Date]])/3,0)</f>
        <v>Q4</v>
      </c>
      <c r="Y4888">
        <f>MONTH(Suoerstore_sales[[#This Row],[Order Date]])</f>
        <v>11</v>
      </c>
    </row>
    <row r="4889" spans="1:25" x14ac:dyDescent="0.2">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t="str" cm="1">
        <f t="array" ref="V4889">_xlfn.IFS(Suoerstore_sales[[#This Row],[Discount]]&lt;=0.05,"0-5%",Suoerstore_sales[[#This Row],[Discount]]&lt;=0.1,"5-10%",Suoerstore_sales[[#This Row],[Discount]]&lt;=0.2,"10-20%",TRUE,"20%+")</f>
        <v>0-5%</v>
      </c>
      <c r="W4889">
        <f>YEAR(Suoerstore_sales[[#This Row],[Order Date]])</f>
        <v>2016</v>
      </c>
      <c r="X4889" t="str">
        <f>"Q"&amp;ROUNDUP(MONTH(Suoerstore_sales[[#This Row],[Order Date]])/3,0)</f>
        <v>Q4</v>
      </c>
      <c r="Y4889">
        <f>MONTH(Suoerstore_sales[[#This Row],[Order Date]])</f>
        <v>11</v>
      </c>
    </row>
    <row r="4890" spans="1:25" x14ac:dyDescent="0.2">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t="str" cm="1">
        <f t="array" ref="V4890">_xlfn.IFS(Suoerstore_sales[[#This Row],[Discount]]&lt;=0.05,"0-5%",Suoerstore_sales[[#This Row],[Discount]]&lt;=0.1,"5-10%",Suoerstore_sales[[#This Row],[Discount]]&lt;=0.2,"10-20%",TRUE,"20%+")</f>
        <v>0-5%</v>
      </c>
      <c r="W4890">
        <f>YEAR(Suoerstore_sales[[#This Row],[Order Date]])</f>
        <v>2016</v>
      </c>
      <c r="X4890" t="str">
        <f>"Q"&amp;ROUNDUP(MONTH(Suoerstore_sales[[#This Row],[Order Date]])/3,0)</f>
        <v>Q4</v>
      </c>
      <c r="Y4890">
        <f>MONTH(Suoerstore_sales[[#This Row],[Order Date]])</f>
        <v>11</v>
      </c>
    </row>
    <row r="4891" spans="1:25" x14ac:dyDescent="0.2">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t="str" cm="1">
        <f t="array" ref="V4891">_xlfn.IFS(Suoerstore_sales[[#This Row],[Discount]]&lt;=0.05,"0-5%",Suoerstore_sales[[#This Row],[Discount]]&lt;=0.1,"5-10%",Suoerstore_sales[[#This Row],[Discount]]&lt;=0.2,"10-20%",TRUE,"20%+")</f>
        <v>0-5%</v>
      </c>
      <c r="W4891">
        <f>YEAR(Suoerstore_sales[[#This Row],[Order Date]])</f>
        <v>2016</v>
      </c>
      <c r="X4891" t="str">
        <f>"Q"&amp;ROUNDUP(MONTH(Suoerstore_sales[[#This Row],[Order Date]])/3,0)</f>
        <v>Q4</v>
      </c>
      <c r="Y4891">
        <f>MONTH(Suoerstore_sales[[#This Row],[Order Date]])</f>
        <v>11</v>
      </c>
    </row>
    <row r="4892" spans="1:25" x14ac:dyDescent="0.2">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t="str" cm="1">
        <f t="array" ref="V4892">_xlfn.IFS(Suoerstore_sales[[#This Row],[Discount]]&lt;=0.05,"0-5%",Suoerstore_sales[[#This Row],[Discount]]&lt;=0.1,"5-10%",Suoerstore_sales[[#This Row],[Discount]]&lt;=0.2,"10-20%",TRUE,"20%+")</f>
        <v>0-5%</v>
      </c>
      <c r="W4892">
        <f>YEAR(Suoerstore_sales[[#This Row],[Order Date]])</f>
        <v>2016</v>
      </c>
      <c r="X4892" t="str">
        <f>"Q"&amp;ROUNDUP(MONTH(Suoerstore_sales[[#This Row],[Order Date]])/3,0)</f>
        <v>Q4</v>
      </c>
      <c r="Y4892">
        <f>MONTH(Suoerstore_sales[[#This Row],[Order Date]])</f>
        <v>12</v>
      </c>
    </row>
    <row r="4893" spans="1:25" x14ac:dyDescent="0.2">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t="str" cm="1">
        <f t="array" ref="V4893">_xlfn.IFS(Suoerstore_sales[[#This Row],[Discount]]&lt;=0.05,"0-5%",Suoerstore_sales[[#This Row],[Discount]]&lt;=0.1,"5-10%",Suoerstore_sales[[#This Row],[Discount]]&lt;=0.2,"10-20%",TRUE,"20%+")</f>
        <v>0-5%</v>
      </c>
      <c r="W4893">
        <f>YEAR(Suoerstore_sales[[#This Row],[Order Date]])</f>
        <v>2016</v>
      </c>
      <c r="X4893" t="str">
        <f>"Q"&amp;ROUNDUP(MONTH(Suoerstore_sales[[#This Row],[Order Date]])/3,0)</f>
        <v>Q4</v>
      </c>
      <c r="Y4893">
        <f>MONTH(Suoerstore_sales[[#This Row],[Order Date]])</f>
        <v>12</v>
      </c>
    </row>
    <row r="4894" spans="1:25" x14ac:dyDescent="0.2">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t="str" cm="1">
        <f t="array" ref="V4894">_xlfn.IFS(Suoerstore_sales[[#This Row],[Discount]]&lt;=0.05,"0-5%",Suoerstore_sales[[#This Row],[Discount]]&lt;=0.1,"5-10%",Suoerstore_sales[[#This Row],[Discount]]&lt;=0.2,"10-20%",TRUE,"20%+")</f>
        <v>0-5%</v>
      </c>
      <c r="W4894">
        <f>YEAR(Suoerstore_sales[[#This Row],[Order Date]])</f>
        <v>2016</v>
      </c>
      <c r="X4894" t="str">
        <f>"Q"&amp;ROUNDUP(MONTH(Suoerstore_sales[[#This Row],[Order Date]])/3,0)</f>
        <v>Q4</v>
      </c>
      <c r="Y4894">
        <f>MONTH(Suoerstore_sales[[#This Row],[Order Date]])</f>
        <v>12</v>
      </c>
    </row>
    <row r="4895" spans="1:25" x14ac:dyDescent="0.2">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t="str" cm="1">
        <f t="array" ref="V4895">_xlfn.IFS(Suoerstore_sales[[#This Row],[Discount]]&lt;=0.05,"0-5%",Suoerstore_sales[[#This Row],[Discount]]&lt;=0.1,"5-10%",Suoerstore_sales[[#This Row],[Discount]]&lt;=0.2,"10-20%",TRUE,"20%+")</f>
        <v>0-5%</v>
      </c>
      <c r="W4895">
        <f>YEAR(Suoerstore_sales[[#This Row],[Order Date]])</f>
        <v>2016</v>
      </c>
      <c r="X4895" t="str">
        <f>"Q"&amp;ROUNDUP(MONTH(Suoerstore_sales[[#This Row],[Order Date]])/3,0)</f>
        <v>Q4</v>
      </c>
      <c r="Y4895">
        <f>MONTH(Suoerstore_sales[[#This Row],[Order Date]])</f>
        <v>12</v>
      </c>
    </row>
    <row r="4896" spans="1:25" x14ac:dyDescent="0.2">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t="str" cm="1">
        <f t="array" ref="V4896">_xlfn.IFS(Suoerstore_sales[[#This Row],[Discount]]&lt;=0.05,"0-5%",Suoerstore_sales[[#This Row],[Discount]]&lt;=0.1,"5-10%",Suoerstore_sales[[#This Row],[Discount]]&lt;=0.2,"10-20%",TRUE,"20%+")</f>
        <v>0-5%</v>
      </c>
      <c r="W4896">
        <f>YEAR(Suoerstore_sales[[#This Row],[Order Date]])</f>
        <v>2016</v>
      </c>
      <c r="X4896" t="str">
        <f>"Q"&amp;ROUNDUP(MONTH(Suoerstore_sales[[#This Row],[Order Date]])/3,0)</f>
        <v>Q4</v>
      </c>
      <c r="Y4896">
        <f>MONTH(Suoerstore_sales[[#This Row],[Order Date]])</f>
        <v>12</v>
      </c>
    </row>
    <row r="4897" spans="1:25" x14ac:dyDescent="0.2">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t="str" cm="1">
        <f t="array" ref="V4897">_xlfn.IFS(Suoerstore_sales[[#This Row],[Discount]]&lt;=0.05,"0-5%",Suoerstore_sales[[#This Row],[Discount]]&lt;=0.1,"5-10%",Suoerstore_sales[[#This Row],[Discount]]&lt;=0.2,"10-20%",TRUE,"20%+")</f>
        <v>0-5%</v>
      </c>
      <c r="W4897">
        <f>YEAR(Suoerstore_sales[[#This Row],[Order Date]])</f>
        <v>2016</v>
      </c>
      <c r="X4897" t="str">
        <f>"Q"&amp;ROUNDUP(MONTH(Suoerstore_sales[[#This Row],[Order Date]])/3,0)</f>
        <v>Q4</v>
      </c>
      <c r="Y4897">
        <f>MONTH(Suoerstore_sales[[#This Row],[Order Date]])</f>
        <v>12</v>
      </c>
    </row>
    <row r="4898" spans="1:25" x14ac:dyDescent="0.2">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t="str" cm="1">
        <f t="array" ref="V4898">_xlfn.IFS(Suoerstore_sales[[#This Row],[Discount]]&lt;=0.05,"0-5%",Suoerstore_sales[[#This Row],[Discount]]&lt;=0.1,"5-10%",Suoerstore_sales[[#This Row],[Discount]]&lt;=0.2,"10-20%",TRUE,"20%+")</f>
        <v>0-5%</v>
      </c>
      <c r="W4898">
        <f>YEAR(Suoerstore_sales[[#This Row],[Order Date]])</f>
        <v>2016</v>
      </c>
      <c r="X4898" t="str">
        <f>"Q"&amp;ROUNDUP(MONTH(Suoerstore_sales[[#This Row],[Order Date]])/3,0)</f>
        <v>Q4</v>
      </c>
      <c r="Y4898">
        <f>MONTH(Suoerstore_sales[[#This Row],[Order Date]])</f>
        <v>12</v>
      </c>
    </row>
    <row r="4899" spans="1:25" x14ac:dyDescent="0.2">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t="str" cm="1">
        <f t="array" ref="V4899">_xlfn.IFS(Suoerstore_sales[[#This Row],[Discount]]&lt;=0.05,"0-5%",Suoerstore_sales[[#This Row],[Discount]]&lt;=0.1,"5-10%",Suoerstore_sales[[#This Row],[Discount]]&lt;=0.2,"10-20%",TRUE,"20%+")</f>
        <v>20%+</v>
      </c>
      <c r="W4899">
        <f>YEAR(Suoerstore_sales[[#This Row],[Order Date]])</f>
        <v>2014</v>
      </c>
      <c r="X4899" t="str">
        <f>"Q"&amp;ROUNDUP(MONTH(Suoerstore_sales[[#This Row],[Order Date]])/3,0)</f>
        <v>Q4</v>
      </c>
      <c r="Y4899">
        <f>MONTH(Suoerstore_sales[[#This Row],[Order Date]])</f>
        <v>10</v>
      </c>
    </row>
    <row r="4900" spans="1:25" x14ac:dyDescent="0.2">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t="str" cm="1">
        <f t="array" ref="V4900">_xlfn.IFS(Suoerstore_sales[[#This Row],[Discount]]&lt;=0.05,"0-5%",Suoerstore_sales[[#This Row],[Discount]]&lt;=0.1,"5-10%",Suoerstore_sales[[#This Row],[Discount]]&lt;=0.2,"10-20%",TRUE,"20%+")</f>
        <v>10-20%</v>
      </c>
      <c r="W4900">
        <f>YEAR(Suoerstore_sales[[#This Row],[Order Date]])</f>
        <v>2014</v>
      </c>
      <c r="X4900" t="str">
        <f>"Q"&amp;ROUNDUP(MONTH(Suoerstore_sales[[#This Row],[Order Date]])/3,0)</f>
        <v>Q4</v>
      </c>
      <c r="Y4900">
        <f>MONTH(Suoerstore_sales[[#This Row],[Order Date]])</f>
        <v>10</v>
      </c>
    </row>
    <row r="4901" spans="1:25" x14ac:dyDescent="0.2">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t="str" cm="1">
        <f t="array" ref="V4901">_xlfn.IFS(Suoerstore_sales[[#This Row],[Discount]]&lt;=0.05,"0-5%",Suoerstore_sales[[#This Row],[Discount]]&lt;=0.1,"5-10%",Suoerstore_sales[[#This Row],[Discount]]&lt;=0.2,"10-20%",TRUE,"20%+")</f>
        <v>20%+</v>
      </c>
      <c r="W4901">
        <f>YEAR(Suoerstore_sales[[#This Row],[Order Date]])</f>
        <v>2016</v>
      </c>
      <c r="X4901" t="str">
        <f>"Q"&amp;ROUNDUP(MONTH(Suoerstore_sales[[#This Row],[Order Date]])/3,0)</f>
        <v>Q3</v>
      </c>
      <c r="Y4901">
        <f>MONTH(Suoerstore_sales[[#This Row],[Order Date]])</f>
        <v>8</v>
      </c>
    </row>
    <row r="4902" spans="1:25" x14ac:dyDescent="0.2">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t="str" cm="1">
        <f t="array" ref="V4902">_xlfn.IFS(Suoerstore_sales[[#This Row],[Discount]]&lt;=0.05,"0-5%",Suoerstore_sales[[#This Row],[Discount]]&lt;=0.1,"5-10%",Suoerstore_sales[[#This Row],[Discount]]&lt;=0.2,"10-20%",TRUE,"20%+")</f>
        <v>0-5%</v>
      </c>
      <c r="W4902">
        <f>YEAR(Suoerstore_sales[[#This Row],[Order Date]])</f>
        <v>2017</v>
      </c>
      <c r="X4902" t="str">
        <f>"Q"&amp;ROUNDUP(MONTH(Suoerstore_sales[[#This Row],[Order Date]])/3,0)</f>
        <v>Q4</v>
      </c>
      <c r="Y4902">
        <f>MONTH(Suoerstore_sales[[#This Row],[Order Date]])</f>
        <v>12</v>
      </c>
    </row>
    <row r="4903" spans="1:25" x14ac:dyDescent="0.2">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t="str" cm="1">
        <f t="array" ref="V4903">_xlfn.IFS(Suoerstore_sales[[#This Row],[Discount]]&lt;=0.05,"0-5%",Suoerstore_sales[[#This Row],[Discount]]&lt;=0.1,"5-10%",Suoerstore_sales[[#This Row],[Discount]]&lt;=0.2,"10-20%",TRUE,"20%+")</f>
        <v>0-5%</v>
      </c>
      <c r="W4903">
        <f>YEAR(Suoerstore_sales[[#This Row],[Order Date]])</f>
        <v>2017</v>
      </c>
      <c r="X4903" t="str">
        <f>"Q"&amp;ROUNDUP(MONTH(Suoerstore_sales[[#This Row],[Order Date]])/3,0)</f>
        <v>Q4</v>
      </c>
      <c r="Y4903">
        <f>MONTH(Suoerstore_sales[[#This Row],[Order Date]])</f>
        <v>12</v>
      </c>
    </row>
    <row r="4904" spans="1:25" x14ac:dyDescent="0.2">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t="str" cm="1">
        <f t="array" ref="V4904">_xlfn.IFS(Suoerstore_sales[[#This Row],[Discount]]&lt;=0.05,"0-5%",Suoerstore_sales[[#This Row],[Discount]]&lt;=0.1,"5-10%",Suoerstore_sales[[#This Row],[Discount]]&lt;=0.2,"10-20%",TRUE,"20%+")</f>
        <v>10-20%</v>
      </c>
      <c r="W4904">
        <f>YEAR(Suoerstore_sales[[#This Row],[Order Date]])</f>
        <v>2017</v>
      </c>
      <c r="X4904" t="str">
        <f>"Q"&amp;ROUNDUP(MONTH(Suoerstore_sales[[#This Row],[Order Date]])/3,0)</f>
        <v>Q1</v>
      </c>
      <c r="Y4904">
        <f>MONTH(Suoerstore_sales[[#This Row],[Order Date]])</f>
        <v>3</v>
      </c>
    </row>
    <row r="4905" spans="1:25" x14ac:dyDescent="0.2">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t="str" cm="1">
        <f t="array" ref="V4905">_xlfn.IFS(Suoerstore_sales[[#This Row],[Discount]]&lt;=0.05,"0-5%",Suoerstore_sales[[#This Row],[Discount]]&lt;=0.1,"5-10%",Suoerstore_sales[[#This Row],[Discount]]&lt;=0.2,"10-20%",TRUE,"20%+")</f>
        <v>0-5%</v>
      </c>
      <c r="W4905">
        <f>YEAR(Suoerstore_sales[[#This Row],[Order Date]])</f>
        <v>2017</v>
      </c>
      <c r="X4905" t="str">
        <f>"Q"&amp;ROUNDUP(MONTH(Suoerstore_sales[[#This Row],[Order Date]])/3,0)</f>
        <v>Q1</v>
      </c>
      <c r="Y4905">
        <f>MONTH(Suoerstore_sales[[#This Row],[Order Date]])</f>
        <v>3</v>
      </c>
    </row>
    <row r="4906" spans="1:25" x14ac:dyDescent="0.2">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t="str" cm="1">
        <f t="array" ref="V4906">_xlfn.IFS(Suoerstore_sales[[#This Row],[Discount]]&lt;=0.05,"0-5%",Suoerstore_sales[[#This Row],[Discount]]&lt;=0.1,"5-10%",Suoerstore_sales[[#This Row],[Discount]]&lt;=0.2,"10-20%",TRUE,"20%+")</f>
        <v>20%+</v>
      </c>
      <c r="W4906">
        <f>YEAR(Suoerstore_sales[[#This Row],[Order Date]])</f>
        <v>2014</v>
      </c>
      <c r="X4906" t="str">
        <f>"Q"&amp;ROUNDUP(MONTH(Suoerstore_sales[[#This Row],[Order Date]])/3,0)</f>
        <v>Q4</v>
      </c>
      <c r="Y4906">
        <f>MONTH(Suoerstore_sales[[#This Row],[Order Date]])</f>
        <v>12</v>
      </c>
    </row>
    <row r="4907" spans="1:25" x14ac:dyDescent="0.2">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t="str" cm="1">
        <f t="array" ref="V4907">_xlfn.IFS(Suoerstore_sales[[#This Row],[Discount]]&lt;=0.05,"0-5%",Suoerstore_sales[[#This Row],[Discount]]&lt;=0.1,"5-10%",Suoerstore_sales[[#This Row],[Discount]]&lt;=0.2,"10-20%",TRUE,"20%+")</f>
        <v>0-5%</v>
      </c>
      <c r="W4907">
        <f>YEAR(Suoerstore_sales[[#This Row],[Order Date]])</f>
        <v>2014</v>
      </c>
      <c r="X4907" t="str">
        <f>"Q"&amp;ROUNDUP(MONTH(Suoerstore_sales[[#This Row],[Order Date]])/3,0)</f>
        <v>Q4</v>
      </c>
      <c r="Y4907">
        <f>MONTH(Suoerstore_sales[[#This Row],[Order Date]])</f>
        <v>10</v>
      </c>
    </row>
    <row r="4908" spans="1:25" x14ac:dyDescent="0.2">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t="str" cm="1">
        <f t="array" ref="V4908">_xlfn.IFS(Suoerstore_sales[[#This Row],[Discount]]&lt;=0.05,"0-5%",Suoerstore_sales[[#This Row],[Discount]]&lt;=0.1,"5-10%",Suoerstore_sales[[#This Row],[Discount]]&lt;=0.2,"10-20%",TRUE,"20%+")</f>
        <v>0-5%</v>
      </c>
      <c r="W4908">
        <f>YEAR(Suoerstore_sales[[#This Row],[Order Date]])</f>
        <v>2014</v>
      </c>
      <c r="X4908" t="str">
        <f>"Q"&amp;ROUNDUP(MONTH(Suoerstore_sales[[#This Row],[Order Date]])/3,0)</f>
        <v>Q4</v>
      </c>
      <c r="Y4908">
        <f>MONTH(Suoerstore_sales[[#This Row],[Order Date]])</f>
        <v>10</v>
      </c>
    </row>
    <row r="4909" spans="1:25" x14ac:dyDescent="0.2">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t="str" cm="1">
        <f t="array" ref="V4909">_xlfn.IFS(Suoerstore_sales[[#This Row],[Discount]]&lt;=0.05,"0-5%",Suoerstore_sales[[#This Row],[Discount]]&lt;=0.1,"5-10%",Suoerstore_sales[[#This Row],[Discount]]&lt;=0.2,"10-20%",TRUE,"20%+")</f>
        <v>20%+</v>
      </c>
      <c r="W4909">
        <f>YEAR(Suoerstore_sales[[#This Row],[Order Date]])</f>
        <v>2014</v>
      </c>
      <c r="X4909" t="str">
        <f>"Q"&amp;ROUNDUP(MONTH(Suoerstore_sales[[#This Row],[Order Date]])/3,0)</f>
        <v>Q4</v>
      </c>
      <c r="Y4909">
        <f>MONTH(Suoerstore_sales[[#This Row],[Order Date]])</f>
        <v>11</v>
      </c>
    </row>
    <row r="4910" spans="1:25" x14ac:dyDescent="0.2">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t="str" cm="1">
        <f t="array" ref="V4910">_xlfn.IFS(Suoerstore_sales[[#This Row],[Discount]]&lt;=0.05,"0-5%",Suoerstore_sales[[#This Row],[Discount]]&lt;=0.1,"5-10%",Suoerstore_sales[[#This Row],[Discount]]&lt;=0.2,"10-20%",TRUE,"20%+")</f>
        <v>20%+</v>
      </c>
      <c r="W4910">
        <f>YEAR(Suoerstore_sales[[#This Row],[Order Date]])</f>
        <v>2014</v>
      </c>
      <c r="X4910" t="str">
        <f>"Q"&amp;ROUNDUP(MONTH(Suoerstore_sales[[#This Row],[Order Date]])/3,0)</f>
        <v>Q4</v>
      </c>
      <c r="Y4910">
        <f>MONTH(Suoerstore_sales[[#This Row],[Order Date]])</f>
        <v>11</v>
      </c>
    </row>
    <row r="4911" spans="1:25" x14ac:dyDescent="0.2">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t="str" cm="1">
        <f t="array" ref="V4911">_xlfn.IFS(Suoerstore_sales[[#This Row],[Discount]]&lt;=0.05,"0-5%",Suoerstore_sales[[#This Row],[Discount]]&lt;=0.1,"5-10%",Suoerstore_sales[[#This Row],[Discount]]&lt;=0.2,"10-20%",TRUE,"20%+")</f>
        <v>10-20%</v>
      </c>
      <c r="W4911">
        <f>YEAR(Suoerstore_sales[[#This Row],[Order Date]])</f>
        <v>2017</v>
      </c>
      <c r="X4911" t="str">
        <f>"Q"&amp;ROUNDUP(MONTH(Suoerstore_sales[[#This Row],[Order Date]])/3,0)</f>
        <v>Q1</v>
      </c>
      <c r="Y4911">
        <f>MONTH(Suoerstore_sales[[#This Row],[Order Date]])</f>
        <v>1</v>
      </c>
    </row>
    <row r="4912" spans="1:25" x14ac:dyDescent="0.2">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t="str" cm="1">
        <f t="array" ref="V4912">_xlfn.IFS(Suoerstore_sales[[#This Row],[Discount]]&lt;=0.05,"0-5%",Suoerstore_sales[[#This Row],[Discount]]&lt;=0.1,"5-10%",Suoerstore_sales[[#This Row],[Discount]]&lt;=0.2,"10-20%",TRUE,"20%+")</f>
        <v>10-20%</v>
      </c>
      <c r="W4912">
        <f>YEAR(Suoerstore_sales[[#This Row],[Order Date]])</f>
        <v>2017</v>
      </c>
      <c r="X4912" t="str">
        <f>"Q"&amp;ROUNDUP(MONTH(Suoerstore_sales[[#This Row],[Order Date]])/3,0)</f>
        <v>Q1</v>
      </c>
      <c r="Y4912">
        <f>MONTH(Suoerstore_sales[[#This Row],[Order Date]])</f>
        <v>1</v>
      </c>
    </row>
    <row r="4913" spans="1:25" x14ac:dyDescent="0.2">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t="str" cm="1">
        <f t="array" ref="V4913">_xlfn.IFS(Suoerstore_sales[[#This Row],[Discount]]&lt;=0.05,"0-5%",Suoerstore_sales[[#This Row],[Discount]]&lt;=0.1,"5-10%",Suoerstore_sales[[#This Row],[Discount]]&lt;=0.2,"10-20%",TRUE,"20%+")</f>
        <v>10-20%</v>
      </c>
      <c r="W4913">
        <f>YEAR(Suoerstore_sales[[#This Row],[Order Date]])</f>
        <v>2017</v>
      </c>
      <c r="X4913" t="str">
        <f>"Q"&amp;ROUNDUP(MONTH(Suoerstore_sales[[#This Row],[Order Date]])/3,0)</f>
        <v>Q1</v>
      </c>
      <c r="Y4913">
        <f>MONTH(Suoerstore_sales[[#This Row],[Order Date]])</f>
        <v>1</v>
      </c>
    </row>
    <row r="4914" spans="1:25" x14ac:dyDescent="0.2">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t="str" cm="1">
        <f t="array" ref="V4914">_xlfn.IFS(Suoerstore_sales[[#This Row],[Discount]]&lt;=0.05,"0-5%",Suoerstore_sales[[#This Row],[Discount]]&lt;=0.1,"5-10%",Suoerstore_sales[[#This Row],[Discount]]&lt;=0.2,"10-20%",TRUE,"20%+")</f>
        <v>20%+</v>
      </c>
      <c r="W4914">
        <f>YEAR(Suoerstore_sales[[#This Row],[Order Date]])</f>
        <v>2017</v>
      </c>
      <c r="X4914" t="str">
        <f>"Q"&amp;ROUNDUP(MONTH(Suoerstore_sales[[#This Row],[Order Date]])/3,0)</f>
        <v>Q1</v>
      </c>
      <c r="Y4914">
        <f>MONTH(Suoerstore_sales[[#This Row],[Order Date]])</f>
        <v>1</v>
      </c>
    </row>
    <row r="4915" spans="1:25" x14ac:dyDescent="0.2">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t="str" cm="1">
        <f t="array" ref="V4915">_xlfn.IFS(Suoerstore_sales[[#This Row],[Discount]]&lt;=0.05,"0-5%",Suoerstore_sales[[#This Row],[Discount]]&lt;=0.1,"5-10%",Suoerstore_sales[[#This Row],[Discount]]&lt;=0.2,"10-20%",TRUE,"20%+")</f>
        <v>20%+</v>
      </c>
      <c r="W4915">
        <f>YEAR(Suoerstore_sales[[#This Row],[Order Date]])</f>
        <v>2017</v>
      </c>
      <c r="X4915" t="str">
        <f>"Q"&amp;ROUNDUP(MONTH(Suoerstore_sales[[#This Row],[Order Date]])/3,0)</f>
        <v>Q1</v>
      </c>
      <c r="Y4915">
        <f>MONTH(Suoerstore_sales[[#This Row],[Order Date]])</f>
        <v>1</v>
      </c>
    </row>
    <row r="4916" spans="1:25" x14ac:dyDescent="0.2">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t="str" cm="1">
        <f t="array" ref="V4916">_xlfn.IFS(Suoerstore_sales[[#This Row],[Discount]]&lt;=0.05,"0-5%",Suoerstore_sales[[#This Row],[Discount]]&lt;=0.1,"5-10%",Suoerstore_sales[[#This Row],[Discount]]&lt;=0.2,"10-20%",TRUE,"20%+")</f>
        <v>0-5%</v>
      </c>
      <c r="W4916">
        <f>YEAR(Suoerstore_sales[[#This Row],[Order Date]])</f>
        <v>2015</v>
      </c>
      <c r="X4916" t="str">
        <f>"Q"&amp;ROUNDUP(MONTH(Suoerstore_sales[[#This Row],[Order Date]])/3,0)</f>
        <v>Q3</v>
      </c>
      <c r="Y4916">
        <f>MONTH(Suoerstore_sales[[#This Row],[Order Date]])</f>
        <v>9</v>
      </c>
    </row>
    <row r="4917" spans="1:25" x14ac:dyDescent="0.2">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t="str" cm="1">
        <f t="array" ref="V4917">_xlfn.IFS(Suoerstore_sales[[#This Row],[Discount]]&lt;=0.05,"0-5%",Suoerstore_sales[[#This Row],[Discount]]&lt;=0.1,"5-10%",Suoerstore_sales[[#This Row],[Discount]]&lt;=0.2,"10-20%",TRUE,"20%+")</f>
        <v>10-20%</v>
      </c>
      <c r="W4917">
        <f>YEAR(Suoerstore_sales[[#This Row],[Order Date]])</f>
        <v>2015</v>
      </c>
      <c r="X4917" t="str">
        <f>"Q"&amp;ROUNDUP(MONTH(Suoerstore_sales[[#This Row],[Order Date]])/3,0)</f>
        <v>Q3</v>
      </c>
      <c r="Y4917">
        <f>MONTH(Suoerstore_sales[[#This Row],[Order Date]])</f>
        <v>9</v>
      </c>
    </row>
    <row r="4918" spans="1:25" x14ac:dyDescent="0.2">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t="str" cm="1">
        <f t="array" ref="V4918">_xlfn.IFS(Suoerstore_sales[[#This Row],[Discount]]&lt;=0.05,"0-5%",Suoerstore_sales[[#This Row],[Discount]]&lt;=0.1,"5-10%",Suoerstore_sales[[#This Row],[Discount]]&lt;=0.2,"10-20%",TRUE,"20%+")</f>
        <v>10-20%</v>
      </c>
      <c r="W4918">
        <f>YEAR(Suoerstore_sales[[#This Row],[Order Date]])</f>
        <v>2017</v>
      </c>
      <c r="X4918" t="str">
        <f>"Q"&amp;ROUNDUP(MONTH(Suoerstore_sales[[#This Row],[Order Date]])/3,0)</f>
        <v>Q4</v>
      </c>
      <c r="Y4918">
        <f>MONTH(Suoerstore_sales[[#This Row],[Order Date]])</f>
        <v>10</v>
      </c>
    </row>
    <row r="4919" spans="1:25" x14ac:dyDescent="0.2">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t="str" cm="1">
        <f t="array" ref="V4919">_xlfn.IFS(Suoerstore_sales[[#This Row],[Discount]]&lt;=0.05,"0-5%",Suoerstore_sales[[#This Row],[Discount]]&lt;=0.1,"5-10%",Suoerstore_sales[[#This Row],[Discount]]&lt;=0.2,"10-20%",TRUE,"20%+")</f>
        <v>20%+</v>
      </c>
      <c r="W4919">
        <f>YEAR(Suoerstore_sales[[#This Row],[Order Date]])</f>
        <v>2017</v>
      </c>
      <c r="X4919" t="str">
        <f>"Q"&amp;ROUNDUP(MONTH(Suoerstore_sales[[#This Row],[Order Date]])/3,0)</f>
        <v>Q4</v>
      </c>
      <c r="Y4919">
        <f>MONTH(Suoerstore_sales[[#This Row],[Order Date]])</f>
        <v>10</v>
      </c>
    </row>
    <row r="4920" spans="1:25" x14ac:dyDescent="0.2">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t="str" cm="1">
        <f t="array" ref="V4920">_xlfn.IFS(Suoerstore_sales[[#This Row],[Discount]]&lt;=0.05,"0-5%",Suoerstore_sales[[#This Row],[Discount]]&lt;=0.1,"5-10%",Suoerstore_sales[[#This Row],[Discount]]&lt;=0.2,"10-20%",TRUE,"20%+")</f>
        <v>0-5%</v>
      </c>
      <c r="W4920">
        <f>YEAR(Suoerstore_sales[[#This Row],[Order Date]])</f>
        <v>2016</v>
      </c>
      <c r="X4920" t="str">
        <f>"Q"&amp;ROUNDUP(MONTH(Suoerstore_sales[[#This Row],[Order Date]])/3,0)</f>
        <v>Q1</v>
      </c>
      <c r="Y4920">
        <f>MONTH(Suoerstore_sales[[#This Row],[Order Date]])</f>
        <v>1</v>
      </c>
    </row>
    <row r="4921" spans="1:25" x14ac:dyDescent="0.2">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t="str" cm="1">
        <f t="array" ref="V4921">_xlfn.IFS(Suoerstore_sales[[#This Row],[Discount]]&lt;=0.05,"0-5%",Suoerstore_sales[[#This Row],[Discount]]&lt;=0.1,"5-10%",Suoerstore_sales[[#This Row],[Discount]]&lt;=0.2,"10-20%",TRUE,"20%+")</f>
        <v>0-5%</v>
      </c>
      <c r="W4921">
        <f>YEAR(Suoerstore_sales[[#This Row],[Order Date]])</f>
        <v>2016</v>
      </c>
      <c r="X4921" t="str">
        <f>"Q"&amp;ROUNDUP(MONTH(Suoerstore_sales[[#This Row],[Order Date]])/3,0)</f>
        <v>Q1</v>
      </c>
      <c r="Y4921">
        <f>MONTH(Suoerstore_sales[[#This Row],[Order Date]])</f>
        <v>1</v>
      </c>
    </row>
    <row r="4922" spans="1:25" x14ac:dyDescent="0.2">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t="str" cm="1">
        <f t="array" ref="V4922">_xlfn.IFS(Suoerstore_sales[[#This Row],[Discount]]&lt;=0.05,"0-5%",Suoerstore_sales[[#This Row],[Discount]]&lt;=0.1,"5-10%",Suoerstore_sales[[#This Row],[Discount]]&lt;=0.2,"10-20%",TRUE,"20%+")</f>
        <v>20%+</v>
      </c>
      <c r="W4922">
        <f>YEAR(Suoerstore_sales[[#This Row],[Order Date]])</f>
        <v>2017</v>
      </c>
      <c r="X4922" t="str">
        <f>"Q"&amp;ROUNDUP(MONTH(Suoerstore_sales[[#This Row],[Order Date]])/3,0)</f>
        <v>Q3</v>
      </c>
      <c r="Y4922">
        <f>MONTH(Suoerstore_sales[[#This Row],[Order Date]])</f>
        <v>8</v>
      </c>
    </row>
    <row r="4923" spans="1:25" x14ac:dyDescent="0.2">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t="str" cm="1">
        <f t="array" ref="V4923">_xlfn.IFS(Suoerstore_sales[[#This Row],[Discount]]&lt;=0.05,"0-5%",Suoerstore_sales[[#This Row],[Discount]]&lt;=0.1,"5-10%",Suoerstore_sales[[#This Row],[Discount]]&lt;=0.2,"10-20%",TRUE,"20%+")</f>
        <v>0-5%</v>
      </c>
      <c r="W4923">
        <f>YEAR(Suoerstore_sales[[#This Row],[Order Date]])</f>
        <v>2017</v>
      </c>
      <c r="X4923" t="str">
        <f>"Q"&amp;ROUNDUP(MONTH(Suoerstore_sales[[#This Row],[Order Date]])/3,0)</f>
        <v>Q4</v>
      </c>
      <c r="Y4923">
        <f>MONTH(Suoerstore_sales[[#This Row],[Order Date]])</f>
        <v>12</v>
      </c>
    </row>
    <row r="4924" spans="1:25" x14ac:dyDescent="0.2">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t="str" cm="1">
        <f t="array" ref="V4924">_xlfn.IFS(Suoerstore_sales[[#This Row],[Discount]]&lt;=0.05,"0-5%",Suoerstore_sales[[#This Row],[Discount]]&lt;=0.1,"5-10%",Suoerstore_sales[[#This Row],[Discount]]&lt;=0.2,"10-20%",TRUE,"20%+")</f>
        <v>0-5%</v>
      </c>
      <c r="W4924">
        <f>YEAR(Suoerstore_sales[[#This Row],[Order Date]])</f>
        <v>2017</v>
      </c>
      <c r="X4924" t="str">
        <f>"Q"&amp;ROUNDUP(MONTH(Suoerstore_sales[[#This Row],[Order Date]])/3,0)</f>
        <v>Q4</v>
      </c>
      <c r="Y4924">
        <f>MONTH(Suoerstore_sales[[#This Row],[Order Date]])</f>
        <v>12</v>
      </c>
    </row>
    <row r="4925" spans="1:25" x14ac:dyDescent="0.2">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t="str" cm="1">
        <f t="array" ref="V4925">_xlfn.IFS(Suoerstore_sales[[#This Row],[Discount]]&lt;=0.05,"0-5%",Suoerstore_sales[[#This Row],[Discount]]&lt;=0.1,"5-10%",Suoerstore_sales[[#This Row],[Discount]]&lt;=0.2,"10-20%",TRUE,"20%+")</f>
        <v>0-5%</v>
      </c>
      <c r="W4925">
        <f>YEAR(Suoerstore_sales[[#This Row],[Order Date]])</f>
        <v>2017</v>
      </c>
      <c r="X4925" t="str">
        <f>"Q"&amp;ROUNDUP(MONTH(Suoerstore_sales[[#This Row],[Order Date]])/3,0)</f>
        <v>Q4</v>
      </c>
      <c r="Y4925">
        <f>MONTH(Suoerstore_sales[[#This Row],[Order Date]])</f>
        <v>12</v>
      </c>
    </row>
    <row r="4926" spans="1:25" x14ac:dyDescent="0.2">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t="str" cm="1">
        <f t="array" ref="V4926">_xlfn.IFS(Suoerstore_sales[[#This Row],[Discount]]&lt;=0.05,"0-5%",Suoerstore_sales[[#This Row],[Discount]]&lt;=0.1,"5-10%",Suoerstore_sales[[#This Row],[Discount]]&lt;=0.2,"10-20%",TRUE,"20%+")</f>
        <v>0-5%</v>
      </c>
      <c r="W4926">
        <f>YEAR(Suoerstore_sales[[#This Row],[Order Date]])</f>
        <v>2017</v>
      </c>
      <c r="X4926" t="str">
        <f>"Q"&amp;ROUNDUP(MONTH(Suoerstore_sales[[#This Row],[Order Date]])/3,0)</f>
        <v>Q4</v>
      </c>
      <c r="Y4926">
        <f>MONTH(Suoerstore_sales[[#This Row],[Order Date]])</f>
        <v>12</v>
      </c>
    </row>
    <row r="4927" spans="1:25" x14ac:dyDescent="0.2">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t="str" cm="1">
        <f t="array" ref="V4927">_xlfn.IFS(Suoerstore_sales[[#This Row],[Discount]]&lt;=0.05,"0-5%",Suoerstore_sales[[#This Row],[Discount]]&lt;=0.1,"5-10%",Suoerstore_sales[[#This Row],[Discount]]&lt;=0.2,"10-20%",TRUE,"20%+")</f>
        <v>0-5%</v>
      </c>
      <c r="W4927">
        <f>YEAR(Suoerstore_sales[[#This Row],[Order Date]])</f>
        <v>2017</v>
      </c>
      <c r="X4927" t="str">
        <f>"Q"&amp;ROUNDUP(MONTH(Suoerstore_sales[[#This Row],[Order Date]])/3,0)</f>
        <v>Q3</v>
      </c>
      <c r="Y4927">
        <f>MONTH(Suoerstore_sales[[#This Row],[Order Date]])</f>
        <v>9</v>
      </c>
    </row>
    <row r="4928" spans="1:25" x14ac:dyDescent="0.2">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t="str" cm="1">
        <f t="array" ref="V4928">_xlfn.IFS(Suoerstore_sales[[#This Row],[Discount]]&lt;=0.05,"0-5%",Suoerstore_sales[[#This Row],[Discount]]&lt;=0.1,"5-10%",Suoerstore_sales[[#This Row],[Discount]]&lt;=0.2,"10-20%",TRUE,"20%+")</f>
        <v>20%+</v>
      </c>
      <c r="W4928">
        <f>YEAR(Suoerstore_sales[[#This Row],[Order Date]])</f>
        <v>2017</v>
      </c>
      <c r="X4928" t="str">
        <f>"Q"&amp;ROUNDUP(MONTH(Suoerstore_sales[[#This Row],[Order Date]])/3,0)</f>
        <v>Q4</v>
      </c>
      <c r="Y4928">
        <f>MONTH(Suoerstore_sales[[#This Row],[Order Date]])</f>
        <v>10</v>
      </c>
    </row>
    <row r="4929" spans="1:25" x14ac:dyDescent="0.2">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t="str" cm="1">
        <f t="array" ref="V4929">_xlfn.IFS(Suoerstore_sales[[#This Row],[Discount]]&lt;=0.05,"0-5%",Suoerstore_sales[[#This Row],[Discount]]&lt;=0.1,"5-10%",Suoerstore_sales[[#This Row],[Discount]]&lt;=0.2,"10-20%",TRUE,"20%+")</f>
        <v>0-5%</v>
      </c>
      <c r="W4929">
        <f>YEAR(Suoerstore_sales[[#This Row],[Order Date]])</f>
        <v>2017</v>
      </c>
      <c r="X4929" t="str">
        <f>"Q"&amp;ROUNDUP(MONTH(Suoerstore_sales[[#This Row],[Order Date]])/3,0)</f>
        <v>Q4</v>
      </c>
      <c r="Y4929">
        <f>MONTH(Suoerstore_sales[[#This Row],[Order Date]])</f>
        <v>12</v>
      </c>
    </row>
    <row r="4930" spans="1:25" x14ac:dyDescent="0.2">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t="str" cm="1">
        <f t="array" ref="V4930">_xlfn.IFS(Suoerstore_sales[[#This Row],[Discount]]&lt;=0.05,"0-5%",Suoerstore_sales[[#This Row],[Discount]]&lt;=0.1,"5-10%",Suoerstore_sales[[#This Row],[Discount]]&lt;=0.2,"10-20%",TRUE,"20%+")</f>
        <v>0-5%</v>
      </c>
      <c r="W4930">
        <f>YEAR(Suoerstore_sales[[#This Row],[Order Date]])</f>
        <v>2017</v>
      </c>
      <c r="X4930" t="str">
        <f>"Q"&amp;ROUNDUP(MONTH(Suoerstore_sales[[#This Row],[Order Date]])/3,0)</f>
        <v>Q4</v>
      </c>
      <c r="Y4930">
        <f>MONTH(Suoerstore_sales[[#This Row],[Order Date]])</f>
        <v>12</v>
      </c>
    </row>
    <row r="4931" spans="1:25" x14ac:dyDescent="0.2">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t="str" cm="1">
        <f t="array" ref="V4931">_xlfn.IFS(Suoerstore_sales[[#This Row],[Discount]]&lt;=0.05,"0-5%",Suoerstore_sales[[#This Row],[Discount]]&lt;=0.1,"5-10%",Suoerstore_sales[[#This Row],[Discount]]&lt;=0.2,"10-20%",TRUE,"20%+")</f>
        <v>0-5%</v>
      </c>
      <c r="W4931">
        <f>YEAR(Suoerstore_sales[[#This Row],[Order Date]])</f>
        <v>2014</v>
      </c>
      <c r="X4931" t="str">
        <f>"Q"&amp;ROUNDUP(MONTH(Suoerstore_sales[[#This Row],[Order Date]])/3,0)</f>
        <v>Q3</v>
      </c>
      <c r="Y4931">
        <f>MONTH(Suoerstore_sales[[#This Row],[Order Date]])</f>
        <v>9</v>
      </c>
    </row>
    <row r="4932" spans="1:25" x14ac:dyDescent="0.2">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t="str" cm="1">
        <f t="array" ref="V4932">_xlfn.IFS(Suoerstore_sales[[#This Row],[Discount]]&lt;=0.05,"0-5%",Suoerstore_sales[[#This Row],[Discount]]&lt;=0.1,"5-10%",Suoerstore_sales[[#This Row],[Discount]]&lt;=0.2,"10-20%",TRUE,"20%+")</f>
        <v>0-5%</v>
      </c>
      <c r="W4932">
        <f>YEAR(Suoerstore_sales[[#This Row],[Order Date]])</f>
        <v>2014</v>
      </c>
      <c r="X4932" t="str">
        <f>"Q"&amp;ROUNDUP(MONTH(Suoerstore_sales[[#This Row],[Order Date]])/3,0)</f>
        <v>Q3</v>
      </c>
      <c r="Y4932">
        <f>MONTH(Suoerstore_sales[[#This Row],[Order Date]])</f>
        <v>9</v>
      </c>
    </row>
    <row r="4933" spans="1:25" x14ac:dyDescent="0.2">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t="str" cm="1">
        <f t="array" ref="V4933">_xlfn.IFS(Suoerstore_sales[[#This Row],[Discount]]&lt;=0.05,"0-5%",Suoerstore_sales[[#This Row],[Discount]]&lt;=0.1,"5-10%",Suoerstore_sales[[#This Row],[Discount]]&lt;=0.2,"10-20%",TRUE,"20%+")</f>
        <v>0-5%</v>
      </c>
      <c r="W4933">
        <f>YEAR(Suoerstore_sales[[#This Row],[Order Date]])</f>
        <v>2017</v>
      </c>
      <c r="X4933" t="str">
        <f>"Q"&amp;ROUNDUP(MONTH(Suoerstore_sales[[#This Row],[Order Date]])/3,0)</f>
        <v>Q1</v>
      </c>
      <c r="Y4933">
        <f>MONTH(Suoerstore_sales[[#This Row],[Order Date]])</f>
        <v>3</v>
      </c>
    </row>
    <row r="4934" spans="1:25" x14ac:dyDescent="0.2">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t="str" cm="1">
        <f t="array" ref="V4934">_xlfn.IFS(Suoerstore_sales[[#This Row],[Discount]]&lt;=0.05,"0-5%",Suoerstore_sales[[#This Row],[Discount]]&lt;=0.1,"5-10%",Suoerstore_sales[[#This Row],[Discount]]&lt;=0.2,"10-20%",TRUE,"20%+")</f>
        <v>10-20%</v>
      </c>
      <c r="W4934">
        <f>YEAR(Suoerstore_sales[[#This Row],[Order Date]])</f>
        <v>2015</v>
      </c>
      <c r="X4934" t="str">
        <f>"Q"&amp;ROUNDUP(MONTH(Suoerstore_sales[[#This Row],[Order Date]])/3,0)</f>
        <v>Q3</v>
      </c>
      <c r="Y4934">
        <f>MONTH(Suoerstore_sales[[#This Row],[Order Date]])</f>
        <v>9</v>
      </c>
    </row>
    <row r="4935" spans="1:25" x14ac:dyDescent="0.2">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t="str" cm="1">
        <f t="array" ref="V4935">_xlfn.IFS(Suoerstore_sales[[#This Row],[Discount]]&lt;=0.05,"0-5%",Suoerstore_sales[[#This Row],[Discount]]&lt;=0.1,"5-10%",Suoerstore_sales[[#This Row],[Discount]]&lt;=0.2,"10-20%",TRUE,"20%+")</f>
        <v>20%+</v>
      </c>
      <c r="W4935">
        <f>YEAR(Suoerstore_sales[[#This Row],[Order Date]])</f>
        <v>2015</v>
      </c>
      <c r="X4935" t="str">
        <f>"Q"&amp;ROUNDUP(MONTH(Suoerstore_sales[[#This Row],[Order Date]])/3,0)</f>
        <v>Q3</v>
      </c>
      <c r="Y4935">
        <f>MONTH(Suoerstore_sales[[#This Row],[Order Date]])</f>
        <v>9</v>
      </c>
    </row>
    <row r="4936" spans="1:25" x14ac:dyDescent="0.2">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t="str" cm="1">
        <f t="array" ref="V4936">_xlfn.IFS(Suoerstore_sales[[#This Row],[Discount]]&lt;=0.05,"0-5%",Suoerstore_sales[[#This Row],[Discount]]&lt;=0.1,"5-10%",Suoerstore_sales[[#This Row],[Discount]]&lt;=0.2,"10-20%",TRUE,"20%+")</f>
        <v>10-20%</v>
      </c>
      <c r="W4936">
        <f>YEAR(Suoerstore_sales[[#This Row],[Order Date]])</f>
        <v>2015</v>
      </c>
      <c r="X4936" t="str">
        <f>"Q"&amp;ROUNDUP(MONTH(Suoerstore_sales[[#This Row],[Order Date]])/3,0)</f>
        <v>Q3</v>
      </c>
      <c r="Y4936">
        <f>MONTH(Suoerstore_sales[[#This Row],[Order Date]])</f>
        <v>9</v>
      </c>
    </row>
    <row r="4937" spans="1:25" x14ac:dyDescent="0.2">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t="str" cm="1">
        <f t="array" ref="V4937">_xlfn.IFS(Suoerstore_sales[[#This Row],[Discount]]&lt;=0.05,"0-5%",Suoerstore_sales[[#This Row],[Discount]]&lt;=0.1,"5-10%",Suoerstore_sales[[#This Row],[Discount]]&lt;=0.2,"10-20%",TRUE,"20%+")</f>
        <v>10-20%</v>
      </c>
      <c r="W4937">
        <f>YEAR(Suoerstore_sales[[#This Row],[Order Date]])</f>
        <v>2015</v>
      </c>
      <c r="X4937" t="str">
        <f>"Q"&amp;ROUNDUP(MONTH(Suoerstore_sales[[#This Row],[Order Date]])/3,0)</f>
        <v>Q1</v>
      </c>
      <c r="Y4937">
        <f>MONTH(Suoerstore_sales[[#This Row],[Order Date]])</f>
        <v>3</v>
      </c>
    </row>
    <row r="4938" spans="1:25" x14ac:dyDescent="0.2">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t="str" cm="1">
        <f t="array" ref="V4938">_xlfn.IFS(Suoerstore_sales[[#This Row],[Discount]]&lt;=0.05,"0-5%",Suoerstore_sales[[#This Row],[Discount]]&lt;=0.1,"5-10%",Suoerstore_sales[[#This Row],[Discount]]&lt;=0.2,"10-20%",TRUE,"20%+")</f>
        <v>0-5%</v>
      </c>
      <c r="W4938">
        <f>YEAR(Suoerstore_sales[[#This Row],[Order Date]])</f>
        <v>2017</v>
      </c>
      <c r="X4938" t="str">
        <f>"Q"&amp;ROUNDUP(MONTH(Suoerstore_sales[[#This Row],[Order Date]])/3,0)</f>
        <v>Q1</v>
      </c>
      <c r="Y4938">
        <f>MONTH(Suoerstore_sales[[#This Row],[Order Date]])</f>
        <v>1</v>
      </c>
    </row>
    <row r="4939" spans="1:25" x14ac:dyDescent="0.2">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t="str" cm="1">
        <f t="array" ref="V4939">_xlfn.IFS(Suoerstore_sales[[#This Row],[Discount]]&lt;=0.05,"0-5%",Suoerstore_sales[[#This Row],[Discount]]&lt;=0.1,"5-10%",Suoerstore_sales[[#This Row],[Discount]]&lt;=0.2,"10-20%",TRUE,"20%+")</f>
        <v>0-5%</v>
      </c>
      <c r="W4939">
        <f>YEAR(Suoerstore_sales[[#This Row],[Order Date]])</f>
        <v>2014</v>
      </c>
      <c r="X4939" t="str">
        <f>"Q"&amp;ROUNDUP(MONTH(Suoerstore_sales[[#This Row],[Order Date]])/3,0)</f>
        <v>Q1</v>
      </c>
      <c r="Y4939">
        <f>MONTH(Suoerstore_sales[[#This Row],[Order Date]])</f>
        <v>1</v>
      </c>
    </row>
    <row r="4940" spans="1:25" x14ac:dyDescent="0.2">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t="str" cm="1">
        <f t="array" ref="V4940">_xlfn.IFS(Suoerstore_sales[[#This Row],[Discount]]&lt;=0.05,"0-5%",Suoerstore_sales[[#This Row],[Discount]]&lt;=0.1,"5-10%",Suoerstore_sales[[#This Row],[Discount]]&lt;=0.2,"10-20%",TRUE,"20%+")</f>
        <v>10-20%</v>
      </c>
      <c r="W4940">
        <f>YEAR(Suoerstore_sales[[#This Row],[Order Date]])</f>
        <v>2014</v>
      </c>
      <c r="X4940" t="str">
        <f>"Q"&amp;ROUNDUP(MONTH(Suoerstore_sales[[#This Row],[Order Date]])/3,0)</f>
        <v>Q1</v>
      </c>
      <c r="Y4940">
        <f>MONTH(Suoerstore_sales[[#This Row],[Order Date]])</f>
        <v>1</v>
      </c>
    </row>
    <row r="4941" spans="1:25" x14ac:dyDescent="0.2">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t="str" cm="1">
        <f t="array" ref="V4941">_xlfn.IFS(Suoerstore_sales[[#This Row],[Discount]]&lt;=0.05,"0-5%",Suoerstore_sales[[#This Row],[Discount]]&lt;=0.1,"5-10%",Suoerstore_sales[[#This Row],[Discount]]&lt;=0.2,"10-20%",TRUE,"20%+")</f>
        <v>0-5%</v>
      </c>
      <c r="W4941">
        <f>YEAR(Suoerstore_sales[[#This Row],[Order Date]])</f>
        <v>2014</v>
      </c>
      <c r="X4941" t="str">
        <f>"Q"&amp;ROUNDUP(MONTH(Suoerstore_sales[[#This Row],[Order Date]])/3,0)</f>
        <v>Q1</v>
      </c>
      <c r="Y4941">
        <f>MONTH(Suoerstore_sales[[#This Row],[Order Date]])</f>
        <v>1</v>
      </c>
    </row>
    <row r="4942" spans="1:25" x14ac:dyDescent="0.2">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t="str" cm="1">
        <f t="array" ref="V4942">_xlfn.IFS(Suoerstore_sales[[#This Row],[Discount]]&lt;=0.05,"0-5%",Suoerstore_sales[[#This Row],[Discount]]&lt;=0.1,"5-10%",Suoerstore_sales[[#This Row],[Discount]]&lt;=0.2,"10-20%",TRUE,"20%+")</f>
        <v>0-5%</v>
      </c>
      <c r="W4942">
        <f>YEAR(Suoerstore_sales[[#This Row],[Order Date]])</f>
        <v>2015</v>
      </c>
      <c r="X4942" t="str">
        <f>"Q"&amp;ROUNDUP(MONTH(Suoerstore_sales[[#This Row],[Order Date]])/3,0)</f>
        <v>Q1</v>
      </c>
      <c r="Y4942">
        <f>MONTH(Suoerstore_sales[[#This Row],[Order Date]])</f>
        <v>2</v>
      </c>
    </row>
    <row r="4943" spans="1:25" x14ac:dyDescent="0.2">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t="str" cm="1">
        <f t="array" ref="V4943">_xlfn.IFS(Suoerstore_sales[[#This Row],[Discount]]&lt;=0.05,"0-5%",Suoerstore_sales[[#This Row],[Discount]]&lt;=0.1,"5-10%",Suoerstore_sales[[#This Row],[Discount]]&lt;=0.2,"10-20%",TRUE,"20%+")</f>
        <v>0-5%</v>
      </c>
      <c r="W4943">
        <f>YEAR(Suoerstore_sales[[#This Row],[Order Date]])</f>
        <v>2015</v>
      </c>
      <c r="X4943" t="str">
        <f>"Q"&amp;ROUNDUP(MONTH(Suoerstore_sales[[#This Row],[Order Date]])/3,0)</f>
        <v>Q1</v>
      </c>
      <c r="Y4943">
        <f>MONTH(Suoerstore_sales[[#This Row],[Order Date]])</f>
        <v>2</v>
      </c>
    </row>
    <row r="4944" spans="1:25" x14ac:dyDescent="0.2">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t="str" cm="1">
        <f t="array" ref="V4944">_xlfn.IFS(Suoerstore_sales[[#This Row],[Discount]]&lt;=0.05,"0-5%",Suoerstore_sales[[#This Row],[Discount]]&lt;=0.1,"5-10%",Suoerstore_sales[[#This Row],[Discount]]&lt;=0.2,"10-20%",TRUE,"20%+")</f>
        <v>0-5%</v>
      </c>
      <c r="W4944">
        <f>YEAR(Suoerstore_sales[[#This Row],[Order Date]])</f>
        <v>2015</v>
      </c>
      <c r="X4944" t="str">
        <f>"Q"&amp;ROUNDUP(MONTH(Suoerstore_sales[[#This Row],[Order Date]])/3,0)</f>
        <v>Q1</v>
      </c>
      <c r="Y4944">
        <f>MONTH(Suoerstore_sales[[#This Row],[Order Date]])</f>
        <v>2</v>
      </c>
    </row>
    <row r="4945" spans="1:25" x14ac:dyDescent="0.2">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t="str" cm="1">
        <f t="array" ref="V4945">_xlfn.IFS(Suoerstore_sales[[#This Row],[Discount]]&lt;=0.05,"0-5%",Suoerstore_sales[[#This Row],[Discount]]&lt;=0.1,"5-10%",Suoerstore_sales[[#This Row],[Discount]]&lt;=0.2,"10-20%",TRUE,"20%+")</f>
        <v>0-5%</v>
      </c>
      <c r="W4945">
        <f>YEAR(Suoerstore_sales[[#This Row],[Order Date]])</f>
        <v>2017</v>
      </c>
      <c r="X4945" t="str">
        <f>"Q"&amp;ROUNDUP(MONTH(Suoerstore_sales[[#This Row],[Order Date]])/3,0)</f>
        <v>Q4</v>
      </c>
      <c r="Y4945">
        <f>MONTH(Suoerstore_sales[[#This Row],[Order Date]])</f>
        <v>12</v>
      </c>
    </row>
    <row r="4946" spans="1:25" x14ac:dyDescent="0.2">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t="str" cm="1">
        <f t="array" ref="V4946">_xlfn.IFS(Suoerstore_sales[[#This Row],[Discount]]&lt;=0.05,"0-5%",Suoerstore_sales[[#This Row],[Discount]]&lt;=0.1,"5-10%",Suoerstore_sales[[#This Row],[Discount]]&lt;=0.2,"10-20%",TRUE,"20%+")</f>
        <v>0-5%</v>
      </c>
      <c r="W4946">
        <f>YEAR(Suoerstore_sales[[#This Row],[Order Date]])</f>
        <v>2016</v>
      </c>
      <c r="X4946" t="str">
        <f>"Q"&amp;ROUNDUP(MONTH(Suoerstore_sales[[#This Row],[Order Date]])/3,0)</f>
        <v>Q3</v>
      </c>
      <c r="Y4946">
        <f>MONTH(Suoerstore_sales[[#This Row],[Order Date]])</f>
        <v>9</v>
      </c>
    </row>
    <row r="4947" spans="1:25" x14ac:dyDescent="0.2">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t="str" cm="1">
        <f t="array" ref="V4947">_xlfn.IFS(Suoerstore_sales[[#This Row],[Discount]]&lt;=0.05,"0-5%",Suoerstore_sales[[#This Row],[Discount]]&lt;=0.1,"5-10%",Suoerstore_sales[[#This Row],[Discount]]&lt;=0.2,"10-20%",TRUE,"20%+")</f>
        <v>10-20%</v>
      </c>
      <c r="W4947">
        <f>YEAR(Suoerstore_sales[[#This Row],[Order Date]])</f>
        <v>2016</v>
      </c>
      <c r="X4947" t="str">
        <f>"Q"&amp;ROUNDUP(MONTH(Suoerstore_sales[[#This Row],[Order Date]])/3,0)</f>
        <v>Q3</v>
      </c>
      <c r="Y4947">
        <f>MONTH(Suoerstore_sales[[#This Row],[Order Date]])</f>
        <v>9</v>
      </c>
    </row>
    <row r="4948" spans="1:25" x14ac:dyDescent="0.2">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t="str" cm="1">
        <f t="array" ref="V4948">_xlfn.IFS(Suoerstore_sales[[#This Row],[Discount]]&lt;=0.05,"0-5%",Suoerstore_sales[[#This Row],[Discount]]&lt;=0.1,"5-10%",Suoerstore_sales[[#This Row],[Discount]]&lt;=0.2,"10-20%",TRUE,"20%+")</f>
        <v>0-5%</v>
      </c>
      <c r="W4948">
        <f>YEAR(Suoerstore_sales[[#This Row],[Order Date]])</f>
        <v>2016</v>
      </c>
      <c r="X4948" t="str">
        <f>"Q"&amp;ROUNDUP(MONTH(Suoerstore_sales[[#This Row],[Order Date]])/3,0)</f>
        <v>Q3</v>
      </c>
      <c r="Y4948">
        <f>MONTH(Suoerstore_sales[[#This Row],[Order Date]])</f>
        <v>9</v>
      </c>
    </row>
    <row r="4949" spans="1:25" x14ac:dyDescent="0.2">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t="str" cm="1">
        <f t="array" ref="V4949">_xlfn.IFS(Suoerstore_sales[[#This Row],[Discount]]&lt;=0.05,"0-5%",Suoerstore_sales[[#This Row],[Discount]]&lt;=0.1,"5-10%",Suoerstore_sales[[#This Row],[Discount]]&lt;=0.2,"10-20%",TRUE,"20%+")</f>
        <v>0-5%</v>
      </c>
      <c r="W4949">
        <f>YEAR(Suoerstore_sales[[#This Row],[Order Date]])</f>
        <v>2014</v>
      </c>
      <c r="X4949" t="str">
        <f>"Q"&amp;ROUNDUP(MONTH(Suoerstore_sales[[#This Row],[Order Date]])/3,0)</f>
        <v>Q4</v>
      </c>
      <c r="Y4949">
        <f>MONTH(Suoerstore_sales[[#This Row],[Order Date]])</f>
        <v>10</v>
      </c>
    </row>
    <row r="4950" spans="1:25" x14ac:dyDescent="0.2">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t="str" cm="1">
        <f t="array" ref="V4950">_xlfn.IFS(Suoerstore_sales[[#This Row],[Discount]]&lt;=0.05,"0-5%",Suoerstore_sales[[#This Row],[Discount]]&lt;=0.1,"5-10%",Suoerstore_sales[[#This Row],[Discount]]&lt;=0.2,"10-20%",TRUE,"20%+")</f>
        <v>10-20%</v>
      </c>
      <c r="W4950">
        <f>YEAR(Suoerstore_sales[[#This Row],[Order Date]])</f>
        <v>2017</v>
      </c>
      <c r="X4950" t="str">
        <f>"Q"&amp;ROUNDUP(MONTH(Suoerstore_sales[[#This Row],[Order Date]])/3,0)</f>
        <v>Q4</v>
      </c>
      <c r="Y4950">
        <f>MONTH(Suoerstore_sales[[#This Row],[Order Date]])</f>
        <v>11</v>
      </c>
    </row>
    <row r="4951" spans="1:25" x14ac:dyDescent="0.2">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t="str" cm="1">
        <f t="array" ref="V4951">_xlfn.IFS(Suoerstore_sales[[#This Row],[Discount]]&lt;=0.05,"0-5%",Suoerstore_sales[[#This Row],[Discount]]&lt;=0.1,"5-10%",Suoerstore_sales[[#This Row],[Discount]]&lt;=0.2,"10-20%",TRUE,"20%+")</f>
        <v>0-5%</v>
      </c>
      <c r="W4951">
        <f>YEAR(Suoerstore_sales[[#This Row],[Order Date]])</f>
        <v>2017</v>
      </c>
      <c r="X4951" t="str">
        <f>"Q"&amp;ROUNDUP(MONTH(Suoerstore_sales[[#This Row],[Order Date]])/3,0)</f>
        <v>Q4</v>
      </c>
      <c r="Y4951">
        <f>MONTH(Suoerstore_sales[[#This Row],[Order Date]])</f>
        <v>11</v>
      </c>
    </row>
    <row r="4952" spans="1:25" x14ac:dyDescent="0.2">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t="str" cm="1">
        <f t="array" ref="V4952">_xlfn.IFS(Suoerstore_sales[[#This Row],[Discount]]&lt;=0.05,"0-5%",Suoerstore_sales[[#This Row],[Discount]]&lt;=0.1,"5-10%",Suoerstore_sales[[#This Row],[Discount]]&lt;=0.2,"10-20%",TRUE,"20%+")</f>
        <v>0-5%</v>
      </c>
      <c r="W4952">
        <f>YEAR(Suoerstore_sales[[#This Row],[Order Date]])</f>
        <v>2016</v>
      </c>
      <c r="X4952" t="str">
        <f>"Q"&amp;ROUNDUP(MONTH(Suoerstore_sales[[#This Row],[Order Date]])/3,0)</f>
        <v>Q4</v>
      </c>
      <c r="Y4952">
        <f>MONTH(Suoerstore_sales[[#This Row],[Order Date]])</f>
        <v>10</v>
      </c>
    </row>
    <row r="4953" spans="1:25" x14ac:dyDescent="0.2">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t="str" cm="1">
        <f t="array" ref="V4953">_xlfn.IFS(Suoerstore_sales[[#This Row],[Discount]]&lt;=0.05,"0-5%",Suoerstore_sales[[#This Row],[Discount]]&lt;=0.1,"5-10%",Suoerstore_sales[[#This Row],[Discount]]&lt;=0.2,"10-20%",TRUE,"20%+")</f>
        <v>0-5%</v>
      </c>
      <c r="W4953">
        <f>YEAR(Suoerstore_sales[[#This Row],[Order Date]])</f>
        <v>2015</v>
      </c>
      <c r="X4953" t="str">
        <f>"Q"&amp;ROUNDUP(MONTH(Suoerstore_sales[[#This Row],[Order Date]])/3,0)</f>
        <v>Q2</v>
      </c>
      <c r="Y4953">
        <f>MONTH(Suoerstore_sales[[#This Row],[Order Date]])</f>
        <v>6</v>
      </c>
    </row>
    <row r="4954" spans="1:25" x14ac:dyDescent="0.2">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t="str" cm="1">
        <f t="array" ref="V4954">_xlfn.IFS(Suoerstore_sales[[#This Row],[Discount]]&lt;=0.05,"0-5%",Suoerstore_sales[[#This Row],[Discount]]&lt;=0.1,"5-10%",Suoerstore_sales[[#This Row],[Discount]]&lt;=0.2,"10-20%",TRUE,"20%+")</f>
        <v>0-5%</v>
      </c>
      <c r="W4954">
        <f>YEAR(Suoerstore_sales[[#This Row],[Order Date]])</f>
        <v>2017</v>
      </c>
      <c r="X4954" t="str">
        <f>"Q"&amp;ROUNDUP(MONTH(Suoerstore_sales[[#This Row],[Order Date]])/3,0)</f>
        <v>Q4</v>
      </c>
      <c r="Y4954">
        <f>MONTH(Suoerstore_sales[[#This Row],[Order Date]])</f>
        <v>12</v>
      </c>
    </row>
    <row r="4955" spans="1:25" x14ac:dyDescent="0.2">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t="str" cm="1">
        <f t="array" ref="V4955">_xlfn.IFS(Suoerstore_sales[[#This Row],[Discount]]&lt;=0.05,"0-5%",Suoerstore_sales[[#This Row],[Discount]]&lt;=0.1,"5-10%",Suoerstore_sales[[#This Row],[Discount]]&lt;=0.2,"10-20%",TRUE,"20%+")</f>
        <v>0-5%</v>
      </c>
      <c r="W4955">
        <f>YEAR(Suoerstore_sales[[#This Row],[Order Date]])</f>
        <v>2015</v>
      </c>
      <c r="X4955" t="str">
        <f>"Q"&amp;ROUNDUP(MONTH(Suoerstore_sales[[#This Row],[Order Date]])/3,0)</f>
        <v>Q1</v>
      </c>
      <c r="Y4955">
        <f>MONTH(Suoerstore_sales[[#This Row],[Order Date]])</f>
        <v>3</v>
      </c>
    </row>
    <row r="4956" spans="1:25" x14ac:dyDescent="0.2">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t="str" cm="1">
        <f t="array" ref="V4956">_xlfn.IFS(Suoerstore_sales[[#This Row],[Discount]]&lt;=0.05,"0-5%",Suoerstore_sales[[#This Row],[Discount]]&lt;=0.1,"5-10%",Suoerstore_sales[[#This Row],[Discount]]&lt;=0.2,"10-20%",TRUE,"20%+")</f>
        <v>0-5%</v>
      </c>
      <c r="W4956">
        <f>YEAR(Suoerstore_sales[[#This Row],[Order Date]])</f>
        <v>2014</v>
      </c>
      <c r="X4956" t="str">
        <f>"Q"&amp;ROUNDUP(MONTH(Suoerstore_sales[[#This Row],[Order Date]])/3,0)</f>
        <v>Q2</v>
      </c>
      <c r="Y4956">
        <f>MONTH(Suoerstore_sales[[#This Row],[Order Date]])</f>
        <v>6</v>
      </c>
    </row>
    <row r="4957" spans="1:25" x14ac:dyDescent="0.2">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t="str" cm="1">
        <f t="array" ref="V4957">_xlfn.IFS(Suoerstore_sales[[#This Row],[Discount]]&lt;=0.05,"0-5%",Suoerstore_sales[[#This Row],[Discount]]&lt;=0.1,"5-10%",Suoerstore_sales[[#This Row],[Discount]]&lt;=0.2,"10-20%",TRUE,"20%+")</f>
        <v>0-5%</v>
      </c>
      <c r="W4957">
        <f>YEAR(Suoerstore_sales[[#This Row],[Order Date]])</f>
        <v>2014</v>
      </c>
      <c r="X4957" t="str">
        <f>"Q"&amp;ROUNDUP(MONTH(Suoerstore_sales[[#This Row],[Order Date]])/3,0)</f>
        <v>Q2</v>
      </c>
      <c r="Y4957">
        <f>MONTH(Suoerstore_sales[[#This Row],[Order Date]])</f>
        <v>6</v>
      </c>
    </row>
    <row r="4958" spans="1:25" x14ac:dyDescent="0.2">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t="str" cm="1">
        <f t="array" ref="V4958">_xlfn.IFS(Suoerstore_sales[[#This Row],[Discount]]&lt;=0.05,"0-5%",Suoerstore_sales[[#This Row],[Discount]]&lt;=0.1,"5-10%",Suoerstore_sales[[#This Row],[Discount]]&lt;=0.2,"10-20%",TRUE,"20%+")</f>
        <v>0-5%</v>
      </c>
      <c r="W4958">
        <f>YEAR(Suoerstore_sales[[#This Row],[Order Date]])</f>
        <v>2014</v>
      </c>
      <c r="X4958" t="str">
        <f>"Q"&amp;ROUNDUP(MONTH(Suoerstore_sales[[#This Row],[Order Date]])/3,0)</f>
        <v>Q2</v>
      </c>
      <c r="Y4958">
        <f>MONTH(Suoerstore_sales[[#This Row],[Order Date]])</f>
        <v>6</v>
      </c>
    </row>
    <row r="4959" spans="1:25" x14ac:dyDescent="0.2">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t="str" cm="1">
        <f t="array" ref="V4959">_xlfn.IFS(Suoerstore_sales[[#This Row],[Discount]]&lt;=0.05,"0-5%",Suoerstore_sales[[#This Row],[Discount]]&lt;=0.1,"5-10%",Suoerstore_sales[[#This Row],[Discount]]&lt;=0.2,"10-20%",TRUE,"20%+")</f>
        <v>20%+</v>
      </c>
      <c r="W4959">
        <f>YEAR(Suoerstore_sales[[#This Row],[Order Date]])</f>
        <v>2015</v>
      </c>
      <c r="X4959" t="str">
        <f>"Q"&amp;ROUNDUP(MONTH(Suoerstore_sales[[#This Row],[Order Date]])/3,0)</f>
        <v>Q1</v>
      </c>
      <c r="Y4959">
        <f>MONTH(Suoerstore_sales[[#This Row],[Order Date]])</f>
        <v>3</v>
      </c>
    </row>
    <row r="4960" spans="1:25" x14ac:dyDescent="0.2">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t="str" cm="1">
        <f t="array" ref="V4960">_xlfn.IFS(Suoerstore_sales[[#This Row],[Discount]]&lt;=0.05,"0-5%",Suoerstore_sales[[#This Row],[Discount]]&lt;=0.1,"5-10%",Suoerstore_sales[[#This Row],[Discount]]&lt;=0.2,"10-20%",TRUE,"20%+")</f>
        <v>10-20%</v>
      </c>
      <c r="W4960">
        <f>YEAR(Suoerstore_sales[[#This Row],[Order Date]])</f>
        <v>2015</v>
      </c>
      <c r="X4960" t="str">
        <f>"Q"&amp;ROUNDUP(MONTH(Suoerstore_sales[[#This Row],[Order Date]])/3,0)</f>
        <v>Q1</v>
      </c>
      <c r="Y4960">
        <f>MONTH(Suoerstore_sales[[#This Row],[Order Date]])</f>
        <v>3</v>
      </c>
    </row>
    <row r="4961" spans="1:25" x14ac:dyDescent="0.2">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t="str" cm="1">
        <f t="array" ref="V4961">_xlfn.IFS(Suoerstore_sales[[#This Row],[Discount]]&lt;=0.05,"0-5%",Suoerstore_sales[[#This Row],[Discount]]&lt;=0.1,"5-10%",Suoerstore_sales[[#This Row],[Discount]]&lt;=0.2,"10-20%",TRUE,"20%+")</f>
        <v>10-20%</v>
      </c>
      <c r="W4961">
        <f>YEAR(Suoerstore_sales[[#This Row],[Order Date]])</f>
        <v>2016</v>
      </c>
      <c r="X4961" t="str">
        <f>"Q"&amp;ROUNDUP(MONTH(Suoerstore_sales[[#This Row],[Order Date]])/3,0)</f>
        <v>Q4</v>
      </c>
      <c r="Y4961">
        <f>MONTH(Suoerstore_sales[[#This Row],[Order Date]])</f>
        <v>11</v>
      </c>
    </row>
    <row r="4962" spans="1:25" x14ac:dyDescent="0.2">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t="str" cm="1">
        <f t="array" ref="V4962">_xlfn.IFS(Suoerstore_sales[[#This Row],[Discount]]&lt;=0.05,"0-5%",Suoerstore_sales[[#This Row],[Discount]]&lt;=0.1,"5-10%",Suoerstore_sales[[#This Row],[Discount]]&lt;=0.2,"10-20%",TRUE,"20%+")</f>
        <v>0-5%</v>
      </c>
      <c r="W4962">
        <f>YEAR(Suoerstore_sales[[#This Row],[Order Date]])</f>
        <v>2016</v>
      </c>
      <c r="X4962" t="str">
        <f>"Q"&amp;ROUNDUP(MONTH(Suoerstore_sales[[#This Row],[Order Date]])/3,0)</f>
        <v>Q4</v>
      </c>
      <c r="Y4962">
        <f>MONTH(Suoerstore_sales[[#This Row],[Order Date]])</f>
        <v>11</v>
      </c>
    </row>
    <row r="4963" spans="1:25" x14ac:dyDescent="0.2">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t="str" cm="1">
        <f t="array" ref="V4963">_xlfn.IFS(Suoerstore_sales[[#This Row],[Discount]]&lt;=0.05,"0-5%",Suoerstore_sales[[#This Row],[Discount]]&lt;=0.1,"5-10%",Suoerstore_sales[[#This Row],[Discount]]&lt;=0.2,"10-20%",TRUE,"20%+")</f>
        <v>10-20%</v>
      </c>
      <c r="W4963">
        <f>YEAR(Suoerstore_sales[[#This Row],[Order Date]])</f>
        <v>2014</v>
      </c>
      <c r="X4963" t="str">
        <f>"Q"&amp;ROUNDUP(MONTH(Suoerstore_sales[[#This Row],[Order Date]])/3,0)</f>
        <v>Q1</v>
      </c>
      <c r="Y4963">
        <f>MONTH(Suoerstore_sales[[#This Row],[Order Date]])</f>
        <v>3</v>
      </c>
    </row>
    <row r="4964" spans="1:25" x14ac:dyDescent="0.2">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t="str" cm="1">
        <f t="array" ref="V4964">_xlfn.IFS(Suoerstore_sales[[#This Row],[Discount]]&lt;=0.05,"0-5%",Suoerstore_sales[[#This Row],[Discount]]&lt;=0.1,"5-10%",Suoerstore_sales[[#This Row],[Discount]]&lt;=0.2,"10-20%",TRUE,"20%+")</f>
        <v>0-5%</v>
      </c>
      <c r="W4964">
        <f>YEAR(Suoerstore_sales[[#This Row],[Order Date]])</f>
        <v>2014</v>
      </c>
      <c r="X4964" t="str">
        <f>"Q"&amp;ROUNDUP(MONTH(Suoerstore_sales[[#This Row],[Order Date]])/3,0)</f>
        <v>Q1</v>
      </c>
      <c r="Y4964">
        <f>MONTH(Suoerstore_sales[[#This Row],[Order Date]])</f>
        <v>3</v>
      </c>
    </row>
    <row r="4965" spans="1:25" x14ac:dyDescent="0.2">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t="str" cm="1">
        <f t="array" ref="V4965">_xlfn.IFS(Suoerstore_sales[[#This Row],[Discount]]&lt;=0.05,"0-5%",Suoerstore_sales[[#This Row],[Discount]]&lt;=0.1,"5-10%",Suoerstore_sales[[#This Row],[Discount]]&lt;=0.2,"10-20%",TRUE,"20%+")</f>
        <v>0-5%</v>
      </c>
      <c r="W4965">
        <f>YEAR(Suoerstore_sales[[#This Row],[Order Date]])</f>
        <v>2014</v>
      </c>
      <c r="X4965" t="str">
        <f>"Q"&amp;ROUNDUP(MONTH(Suoerstore_sales[[#This Row],[Order Date]])/3,0)</f>
        <v>Q1</v>
      </c>
      <c r="Y4965">
        <f>MONTH(Suoerstore_sales[[#This Row],[Order Date]])</f>
        <v>3</v>
      </c>
    </row>
    <row r="4966" spans="1:25" x14ac:dyDescent="0.2">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t="str" cm="1">
        <f t="array" ref="V4966">_xlfn.IFS(Suoerstore_sales[[#This Row],[Discount]]&lt;=0.05,"0-5%",Suoerstore_sales[[#This Row],[Discount]]&lt;=0.1,"5-10%",Suoerstore_sales[[#This Row],[Discount]]&lt;=0.2,"10-20%",TRUE,"20%+")</f>
        <v>20%+</v>
      </c>
      <c r="W4966">
        <f>YEAR(Suoerstore_sales[[#This Row],[Order Date]])</f>
        <v>2016</v>
      </c>
      <c r="X4966" t="str">
        <f>"Q"&amp;ROUNDUP(MONTH(Suoerstore_sales[[#This Row],[Order Date]])/3,0)</f>
        <v>Q2</v>
      </c>
      <c r="Y4966">
        <f>MONTH(Suoerstore_sales[[#This Row],[Order Date]])</f>
        <v>5</v>
      </c>
    </row>
    <row r="4967" spans="1:25" x14ac:dyDescent="0.2">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t="str" cm="1">
        <f t="array" ref="V4967">_xlfn.IFS(Suoerstore_sales[[#This Row],[Discount]]&lt;=0.05,"0-5%",Suoerstore_sales[[#This Row],[Discount]]&lt;=0.1,"5-10%",Suoerstore_sales[[#This Row],[Discount]]&lt;=0.2,"10-20%",TRUE,"20%+")</f>
        <v>10-20%</v>
      </c>
      <c r="W4967">
        <f>YEAR(Suoerstore_sales[[#This Row],[Order Date]])</f>
        <v>2015</v>
      </c>
      <c r="X4967" t="str">
        <f>"Q"&amp;ROUNDUP(MONTH(Suoerstore_sales[[#This Row],[Order Date]])/3,0)</f>
        <v>Q2</v>
      </c>
      <c r="Y4967">
        <f>MONTH(Suoerstore_sales[[#This Row],[Order Date]])</f>
        <v>5</v>
      </c>
    </row>
    <row r="4968" spans="1:25" x14ac:dyDescent="0.2">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t="str" cm="1">
        <f t="array" ref="V4968">_xlfn.IFS(Suoerstore_sales[[#This Row],[Discount]]&lt;=0.05,"0-5%",Suoerstore_sales[[#This Row],[Discount]]&lt;=0.1,"5-10%",Suoerstore_sales[[#This Row],[Discount]]&lt;=0.2,"10-20%",TRUE,"20%+")</f>
        <v>0-5%</v>
      </c>
      <c r="W4968">
        <f>YEAR(Suoerstore_sales[[#This Row],[Order Date]])</f>
        <v>2015</v>
      </c>
      <c r="X4968" t="str">
        <f>"Q"&amp;ROUNDUP(MONTH(Suoerstore_sales[[#This Row],[Order Date]])/3,0)</f>
        <v>Q3</v>
      </c>
      <c r="Y4968">
        <f>MONTH(Suoerstore_sales[[#This Row],[Order Date]])</f>
        <v>8</v>
      </c>
    </row>
    <row r="4969" spans="1:25" x14ac:dyDescent="0.2">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t="str" cm="1">
        <f t="array" ref="V4969">_xlfn.IFS(Suoerstore_sales[[#This Row],[Discount]]&lt;=0.05,"0-5%",Suoerstore_sales[[#This Row],[Discount]]&lt;=0.1,"5-10%",Suoerstore_sales[[#This Row],[Discount]]&lt;=0.2,"10-20%",TRUE,"20%+")</f>
        <v>0-5%</v>
      </c>
      <c r="W4969">
        <f>YEAR(Suoerstore_sales[[#This Row],[Order Date]])</f>
        <v>2015</v>
      </c>
      <c r="X4969" t="str">
        <f>"Q"&amp;ROUNDUP(MONTH(Suoerstore_sales[[#This Row],[Order Date]])/3,0)</f>
        <v>Q3</v>
      </c>
      <c r="Y4969">
        <f>MONTH(Suoerstore_sales[[#This Row],[Order Date]])</f>
        <v>8</v>
      </c>
    </row>
    <row r="4970" spans="1:25" x14ac:dyDescent="0.2">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t="str" cm="1">
        <f t="array" ref="V4970">_xlfn.IFS(Suoerstore_sales[[#This Row],[Discount]]&lt;=0.05,"0-5%",Suoerstore_sales[[#This Row],[Discount]]&lt;=0.1,"5-10%",Suoerstore_sales[[#This Row],[Discount]]&lt;=0.2,"10-20%",TRUE,"20%+")</f>
        <v>0-5%</v>
      </c>
      <c r="W4970">
        <f>YEAR(Suoerstore_sales[[#This Row],[Order Date]])</f>
        <v>2015</v>
      </c>
      <c r="X4970" t="str">
        <f>"Q"&amp;ROUNDUP(MONTH(Suoerstore_sales[[#This Row],[Order Date]])/3,0)</f>
        <v>Q3</v>
      </c>
      <c r="Y4970">
        <f>MONTH(Suoerstore_sales[[#This Row],[Order Date]])</f>
        <v>8</v>
      </c>
    </row>
    <row r="4971" spans="1:25" x14ac:dyDescent="0.2">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t="str" cm="1">
        <f t="array" ref="V4971">_xlfn.IFS(Suoerstore_sales[[#This Row],[Discount]]&lt;=0.05,"0-5%",Suoerstore_sales[[#This Row],[Discount]]&lt;=0.1,"5-10%",Suoerstore_sales[[#This Row],[Discount]]&lt;=0.2,"10-20%",TRUE,"20%+")</f>
        <v>0-5%</v>
      </c>
      <c r="W4971">
        <f>YEAR(Suoerstore_sales[[#This Row],[Order Date]])</f>
        <v>2015</v>
      </c>
      <c r="X4971" t="str">
        <f>"Q"&amp;ROUNDUP(MONTH(Suoerstore_sales[[#This Row],[Order Date]])/3,0)</f>
        <v>Q3</v>
      </c>
      <c r="Y4971">
        <f>MONTH(Suoerstore_sales[[#This Row],[Order Date]])</f>
        <v>8</v>
      </c>
    </row>
    <row r="4972" spans="1:25" x14ac:dyDescent="0.2">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t="str" cm="1">
        <f t="array" ref="V4972">_xlfn.IFS(Suoerstore_sales[[#This Row],[Discount]]&lt;=0.05,"0-5%",Suoerstore_sales[[#This Row],[Discount]]&lt;=0.1,"5-10%",Suoerstore_sales[[#This Row],[Discount]]&lt;=0.2,"10-20%",TRUE,"20%+")</f>
        <v>10-20%</v>
      </c>
      <c r="W4972">
        <f>YEAR(Suoerstore_sales[[#This Row],[Order Date]])</f>
        <v>2016</v>
      </c>
      <c r="X4972" t="str">
        <f>"Q"&amp;ROUNDUP(MONTH(Suoerstore_sales[[#This Row],[Order Date]])/3,0)</f>
        <v>Q4</v>
      </c>
      <c r="Y4972">
        <f>MONTH(Suoerstore_sales[[#This Row],[Order Date]])</f>
        <v>11</v>
      </c>
    </row>
    <row r="4973" spans="1:25" x14ac:dyDescent="0.2">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t="str" cm="1">
        <f t="array" ref="V4973">_xlfn.IFS(Suoerstore_sales[[#This Row],[Discount]]&lt;=0.05,"0-5%",Suoerstore_sales[[#This Row],[Discount]]&lt;=0.1,"5-10%",Suoerstore_sales[[#This Row],[Discount]]&lt;=0.2,"10-20%",TRUE,"20%+")</f>
        <v>10-20%</v>
      </c>
      <c r="W4973">
        <f>YEAR(Suoerstore_sales[[#This Row],[Order Date]])</f>
        <v>2016</v>
      </c>
      <c r="X4973" t="str">
        <f>"Q"&amp;ROUNDUP(MONTH(Suoerstore_sales[[#This Row],[Order Date]])/3,0)</f>
        <v>Q4</v>
      </c>
      <c r="Y4973">
        <f>MONTH(Suoerstore_sales[[#This Row],[Order Date]])</f>
        <v>11</v>
      </c>
    </row>
    <row r="4974" spans="1:25" x14ac:dyDescent="0.2">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t="str" cm="1">
        <f t="array" ref="V4974">_xlfn.IFS(Suoerstore_sales[[#This Row],[Discount]]&lt;=0.05,"0-5%",Suoerstore_sales[[#This Row],[Discount]]&lt;=0.1,"5-10%",Suoerstore_sales[[#This Row],[Discount]]&lt;=0.2,"10-20%",TRUE,"20%+")</f>
        <v>10-20%</v>
      </c>
      <c r="W4974">
        <f>YEAR(Suoerstore_sales[[#This Row],[Order Date]])</f>
        <v>2016</v>
      </c>
      <c r="X4974" t="str">
        <f>"Q"&amp;ROUNDUP(MONTH(Suoerstore_sales[[#This Row],[Order Date]])/3,0)</f>
        <v>Q4</v>
      </c>
      <c r="Y4974">
        <f>MONTH(Suoerstore_sales[[#This Row],[Order Date]])</f>
        <v>11</v>
      </c>
    </row>
    <row r="4975" spans="1:25" x14ac:dyDescent="0.2">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t="str" cm="1">
        <f t="array" ref="V4975">_xlfn.IFS(Suoerstore_sales[[#This Row],[Discount]]&lt;=0.05,"0-5%",Suoerstore_sales[[#This Row],[Discount]]&lt;=0.1,"5-10%",Suoerstore_sales[[#This Row],[Discount]]&lt;=0.2,"10-20%",TRUE,"20%+")</f>
        <v>10-20%</v>
      </c>
      <c r="W4975">
        <f>YEAR(Suoerstore_sales[[#This Row],[Order Date]])</f>
        <v>2016</v>
      </c>
      <c r="X4975" t="str">
        <f>"Q"&amp;ROUNDUP(MONTH(Suoerstore_sales[[#This Row],[Order Date]])/3,0)</f>
        <v>Q4</v>
      </c>
      <c r="Y4975">
        <f>MONTH(Suoerstore_sales[[#This Row],[Order Date]])</f>
        <v>11</v>
      </c>
    </row>
    <row r="4976" spans="1:25" x14ac:dyDescent="0.2">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t="str" cm="1">
        <f t="array" ref="V4976">_xlfn.IFS(Suoerstore_sales[[#This Row],[Discount]]&lt;=0.05,"0-5%",Suoerstore_sales[[#This Row],[Discount]]&lt;=0.1,"5-10%",Suoerstore_sales[[#This Row],[Discount]]&lt;=0.2,"10-20%",TRUE,"20%+")</f>
        <v>0-5%</v>
      </c>
      <c r="W4976">
        <f>YEAR(Suoerstore_sales[[#This Row],[Order Date]])</f>
        <v>2016</v>
      </c>
      <c r="X4976" t="str">
        <f>"Q"&amp;ROUNDUP(MONTH(Suoerstore_sales[[#This Row],[Order Date]])/3,0)</f>
        <v>Q4</v>
      </c>
      <c r="Y4976">
        <f>MONTH(Suoerstore_sales[[#This Row],[Order Date]])</f>
        <v>11</v>
      </c>
    </row>
    <row r="4977" spans="1:25" x14ac:dyDescent="0.2">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t="str" cm="1">
        <f t="array" ref="V4977">_xlfn.IFS(Suoerstore_sales[[#This Row],[Discount]]&lt;=0.05,"0-5%",Suoerstore_sales[[#This Row],[Discount]]&lt;=0.1,"5-10%",Suoerstore_sales[[#This Row],[Discount]]&lt;=0.2,"10-20%",TRUE,"20%+")</f>
        <v>10-20%</v>
      </c>
      <c r="W4977">
        <f>YEAR(Suoerstore_sales[[#This Row],[Order Date]])</f>
        <v>2015</v>
      </c>
      <c r="X4977" t="str">
        <f>"Q"&amp;ROUNDUP(MONTH(Suoerstore_sales[[#This Row],[Order Date]])/3,0)</f>
        <v>Q3</v>
      </c>
      <c r="Y4977">
        <f>MONTH(Suoerstore_sales[[#This Row],[Order Date]])</f>
        <v>9</v>
      </c>
    </row>
    <row r="4978" spans="1:25" x14ac:dyDescent="0.2">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t="str" cm="1">
        <f t="array" ref="V4978">_xlfn.IFS(Suoerstore_sales[[#This Row],[Discount]]&lt;=0.05,"0-5%",Suoerstore_sales[[#This Row],[Discount]]&lt;=0.1,"5-10%",Suoerstore_sales[[#This Row],[Discount]]&lt;=0.2,"10-20%",TRUE,"20%+")</f>
        <v>10-20%</v>
      </c>
      <c r="W4978">
        <f>YEAR(Suoerstore_sales[[#This Row],[Order Date]])</f>
        <v>2015</v>
      </c>
      <c r="X4978" t="str">
        <f>"Q"&amp;ROUNDUP(MONTH(Suoerstore_sales[[#This Row],[Order Date]])/3,0)</f>
        <v>Q4</v>
      </c>
      <c r="Y4978">
        <f>MONTH(Suoerstore_sales[[#This Row],[Order Date]])</f>
        <v>12</v>
      </c>
    </row>
    <row r="4979" spans="1:25" x14ac:dyDescent="0.2">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t="str" cm="1">
        <f t="array" ref="V4979">_xlfn.IFS(Suoerstore_sales[[#This Row],[Discount]]&lt;=0.05,"0-5%",Suoerstore_sales[[#This Row],[Discount]]&lt;=0.1,"5-10%",Suoerstore_sales[[#This Row],[Discount]]&lt;=0.2,"10-20%",TRUE,"20%+")</f>
        <v>10-20%</v>
      </c>
      <c r="W4979">
        <f>YEAR(Suoerstore_sales[[#This Row],[Order Date]])</f>
        <v>2015</v>
      </c>
      <c r="X4979" t="str">
        <f>"Q"&amp;ROUNDUP(MONTH(Suoerstore_sales[[#This Row],[Order Date]])/3,0)</f>
        <v>Q4</v>
      </c>
      <c r="Y4979">
        <f>MONTH(Suoerstore_sales[[#This Row],[Order Date]])</f>
        <v>12</v>
      </c>
    </row>
    <row r="4980" spans="1:25" x14ac:dyDescent="0.2">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t="str" cm="1">
        <f t="array" ref="V4980">_xlfn.IFS(Suoerstore_sales[[#This Row],[Discount]]&lt;=0.05,"0-5%",Suoerstore_sales[[#This Row],[Discount]]&lt;=0.1,"5-10%",Suoerstore_sales[[#This Row],[Discount]]&lt;=0.2,"10-20%",TRUE,"20%+")</f>
        <v>0-5%</v>
      </c>
      <c r="W4980">
        <f>YEAR(Suoerstore_sales[[#This Row],[Order Date]])</f>
        <v>2015</v>
      </c>
      <c r="X4980" t="str">
        <f>"Q"&amp;ROUNDUP(MONTH(Suoerstore_sales[[#This Row],[Order Date]])/3,0)</f>
        <v>Q4</v>
      </c>
      <c r="Y4980">
        <f>MONTH(Suoerstore_sales[[#This Row],[Order Date]])</f>
        <v>12</v>
      </c>
    </row>
    <row r="4981" spans="1:25" x14ac:dyDescent="0.2">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t="str" cm="1">
        <f t="array" ref="V4981">_xlfn.IFS(Suoerstore_sales[[#This Row],[Discount]]&lt;=0.05,"0-5%",Suoerstore_sales[[#This Row],[Discount]]&lt;=0.1,"5-10%",Suoerstore_sales[[#This Row],[Discount]]&lt;=0.2,"10-20%",TRUE,"20%+")</f>
        <v>10-20%</v>
      </c>
      <c r="W4981">
        <f>YEAR(Suoerstore_sales[[#This Row],[Order Date]])</f>
        <v>2016</v>
      </c>
      <c r="X4981" t="str">
        <f>"Q"&amp;ROUNDUP(MONTH(Suoerstore_sales[[#This Row],[Order Date]])/3,0)</f>
        <v>Q4</v>
      </c>
      <c r="Y4981">
        <f>MONTH(Suoerstore_sales[[#This Row],[Order Date]])</f>
        <v>12</v>
      </c>
    </row>
    <row r="4982" spans="1:25" x14ac:dyDescent="0.2">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t="str" cm="1">
        <f t="array" ref="V4982">_xlfn.IFS(Suoerstore_sales[[#This Row],[Discount]]&lt;=0.05,"0-5%",Suoerstore_sales[[#This Row],[Discount]]&lt;=0.1,"5-10%",Suoerstore_sales[[#This Row],[Discount]]&lt;=0.2,"10-20%",TRUE,"20%+")</f>
        <v>20%+</v>
      </c>
      <c r="W4982">
        <f>YEAR(Suoerstore_sales[[#This Row],[Order Date]])</f>
        <v>2016</v>
      </c>
      <c r="X4982" t="str">
        <f>"Q"&amp;ROUNDUP(MONTH(Suoerstore_sales[[#This Row],[Order Date]])/3,0)</f>
        <v>Q4</v>
      </c>
      <c r="Y4982">
        <f>MONTH(Suoerstore_sales[[#This Row],[Order Date]])</f>
        <v>12</v>
      </c>
    </row>
    <row r="4983" spans="1:25" x14ac:dyDescent="0.2">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t="str" cm="1">
        <f t="array" ref="V4983">_xlfn.IFS(Suoerstore_sales[[#This Row],[Discount]]&lt;=0.05,"0-5%",Suoerstore_sales[[#This Row],[Discount]]&lt;=0.1,"5-10%",Suoerstore_sales[[#This Row],[Discount]]&lt;=0.2,"10-20%",TRUE,"20%+")</f>
        <v>10-20%</v>
      </c>
      <c r="W4983">
        <f>YEAR(Suoerstore_sales[[#This Row],[Order Date]])</f>
        <v>2016</v>
      </c>
      <c r="X4983" t="str">
        <f>"Q"&amp;ROUNDUP(MONTH(Suoerstore_sales[[#This Row],[Order Date]])/3,0)</f>
        <v>Q4</v>
      </c>
      <c r="Y4983">
        <f>MONTH(Suoerstore_sales[[#This Row],[Order Date]])</f>
        <v>12</v>
      </c>
    </row>
    <row r="4984" spans="1:25" x14ac:dyDescent="0.2">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t="str" cm="1">
        <f t="array" ref="V4984">_xlfn.IFS(Suoerstore_sales[[#This Row],[Discount]]&lt;=0.05,"0-5%",Suoerstore_sales[[#This Row],[Discount]]&lt;=0.1,"5-10%",Suoerstore_sales[[#This Row],[Discount]]&lt;=0.2,"10-20%",TRUE,"20%+")</f>
        <v>0-5%</v>
      </c>
      <c r="W4984">
        <f>YEAR(Suoerstore_sales[[#This Row],[Order Date]])</f>
        <v>2014</v>
      </c>
      <c r="X4984" t="str">
        <f>"Q"&amp;ROUNDUP(MONTH(Suoerstore_sales[[#This Row],[Order Date]])/3,0)</f>
        <v>Q4</v>
      </c>
      <c r="Y4984">
        <f>MONTH(Suoerstore_sales[[#This Row],[Order Date]])</f>
        <v>11</v>
      </c>
    </row>
    <row r="4985" spans="1:25" x14ac:dyDescent="0.2">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t="str" cm="1">
        <f t="array" ref="V4985">_xlfn.IFS(Suoerstore_sales[[#This Row],[Discount]]&lt;=0.05,"0-5%",Suoerstore_sales[[#This Row],[Discount]]&lt;=0.1,"5-10%",Suoerstore_sales[[#This Row],[Discount]]&lt;=0.2,"10-20%",TRUE,"20%+")</f>
        <v>0-5%</v>
      </c>
      <c r="W4985">
        <f>YEAR(Suoerstore_sales[[#This Row],[Order Date]])</f>
        <v>2016</v>
      </c>
      <c r="X4985" t="str">
        <f>"Q"&amp;ROUNDUP(MONTH(Suoerstore_sales[[#This Row],[Order Date]])/3,0)</f>
        <v>Q4</v>
      </c>
      <c r="Y4985">
        <f>MONTH(Suoerstore_sales[[#This Row],[Order Date]])</f>
        <v>11</v>
      </c>
    </row>
    <row r="4986" spans="1:25" x14ac:dyDescent="0.2">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t="str" cm="1">
        <f t="array" ref="V4986">_xlfn.IFS(Suoerstore_sales[[#This Row],[Discount]]&lt;=0.05,"0-5%",Suoerstore_sales[[#This Row],[Discount]]&lt;=0.1,"5-10%",Suoerstore_sales[[#This Row],[Discount]]&lt;=0.2,"10-20%",TRUE,"20%+")</f>
        <v>10-20%</v>
      </c>
      <c r="W4986">
        <f>YEAR(Suoerstore_sales[[#This Row],[Order Date]])</f>
        <v>2015</v>
      </c>
      <c r="X4986" t="str">
        <f>"Q"&amp;ROUNDUP(MONTH(Suoerstore_sales[[#This Row],[Order Date]])/3,0)</f>
        <v>Q3</v>
      </c>
      <c r="Y4986">
        <f>MONTH(Suoerstore_sales[[#This Row],[Order Date]])</f>
        <v>9</v>
      </c>
    </row>
    <row r="4987" spans="1:25" x14ac:dyDescent="0.2">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t="str" cm="1">
        <f t="array" ref="V4987">_xlfn.IFS(Suoerstore_sales[[#This Row],[Discount]]&lt;=0.05,"0-5%",Suoerstore_sales[[#This Row],[Discount]]&lt;=0.1,"5-10%",Suoerstore_sales[[#This Row],[Discount]]&lt;=0.2,"10-20%",TRUE,"20%+")</f>
        <v>0-5%</v>
      </c>
      <c r="W4987">
        <f>YEAR(Suoerstore_sales[[#This Row],[Order Date]])</f>
        <v>2014</v>
      </c>
      <c r="X4987" t="str">
        <f>"Q"&amp;ROUNDUP(MONTH(Suoerstore_sales[[#This Row],[Order Date]])/3,0)</f>
        <v>Q3</v>
      </c>
      <c r="Y4987">
        <f>MONTH(Suoerstore_sales[[#This Row],[Order Date]])</f>
        <v>9</v>
      </c>
    </row>
    <row r="4988" spans="1:25" x14ac:dyDescent="0.2">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t="str" cm="1">
        <f t="array" ref="V4988">_xlfn.IFS(Suoerstore_sales[[#This Row],[Discount]]&lt;=0.05,"0-5%",Suoerstore_sales[[#This Row],[Discount]]&lt;=0.1,"5-10%",Suoerstore_sales[[#This Row],[Discount]]&lt;=0.2,"10-20%",TRUE,"20%+")</f>
        <v>10-20%</v>
      </c>
      <c r="W4988">
        <f>YEAR(Suoerstore_sales[[#This Row],[Order Date]])</f>
        <v>2016</v>
      </c>
      <c r="X4988" t="str">
        <f>"Q"&amp;ROUNDUP(MONTH(Suoerstore_sales[[#This Row],[Order Date]])/3,0)</f>
        <v>Q2</v>
      </c>
      <c r="Y4988">
        <f>MONTH(Suoerstore_sales[[#This Row],[Order Date]])</f>
        <v>4</v>
      </c>
    </row>
    <row r="4989" spans="1:25" x14ac:dyDescent="0.2">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t="str" cm="1">
        <f t="array" ref="V4989">_xlfn.IFS(Suoerstore_sales[[#This Row],[Discount]]&lt;=0.05,"0-5%",Suoerstore_sales[[#This Row],[Discount]]&lt;=0.1,"5-10%",Suoerstore_sales[[#This Row],[Discount]]&lt;=0.2,"10-20%",TRUE,"20%+")</f>
        <v>10-20%</v>
      </c>
      <c r="W4989">
        <f>YEAR(Suoerstore_sales[[#This Row],[Order Date]])</f>
        <v>2016</v>
      </c>
      <c r="X4989" t="str">
        <f>"Q"&amp;ROUNDUP(MONTH(Suoerstore_sales[[#This Row],[Order Date]])/3,0)</f>
        <v>Q2</v>
      </c>
      <c r="Y4989">
        <f>MONTH(Suoerstore_sales[[#This Row],[Order Date]])</f>
        <v>4</v>
      </c>
    </row>
    <row r="4990" spans="1:25" x14ac:dyDescent="0.2">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t="str" cm="1">
        <f t="array" ref="V4990">_xlfn.IFS(Suoerstore_sales[[#This Row],[Discount]]&lt;=0.05,"0-5%",Suoerstore_sales[[#This Row],[Discount]]&lt;=0.1,"5-10%",Suoerstore_sales[[#This Row],[Discount]]&lt;=0.2,"10-20%",TRUE,"20%+")</f>
        <v>20%+</v>
      </c>
      <c r="W4990">
        <f>YEAR(Suoerstore_sales[[#This Row],[Order Date]])</f>
        <v>2016</v>
      </c>
      <c r="X4990" t="str">
        <f>"Q"&amp;ROUNDUP(MONTH(Suoerstore_sales[[#This Row],[Order Date]])/3,0)</f>
        <v>Q2</v>
      </c>
      <c r="Y4990">
        <f>MONTH(Suoerstore_sales[[#This Row],[Order Date]])</f>
        <v>4</v>
      </c>
    </row>
    <row r="4991" spans="1:25" x14ac:dyDescent="0.2">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t="str" cm="1">
        <f t="array" ref="V4991">_xlfn.IFS(Suoerstore_sales[[#This Row],[Discount]]&lt;=0.05,"0-5%",Suoerstore_sales[[#This Row],[Discount]]&lt;=0.1,"5-10%",Suoerstore_sales[[#This Row],[Discount]]&lt;=0.2,"10-20%",TRUE,"20%+")</f>
        <v>10-20%</v>
      </c>
      <c r="W4991">
        <f>YEAR(Suoerstore_sales[[#This Row],[Order Date]])</f>
        <v>2017</v>
      </c>
      <c r="X4991" t="str">
        <f>"Q"&amp;ROUNDUP(MONTH(Suoerstore_sales[[#This Row],[Order Date]])/3,0)</f>
        <v>Q3</v>
      </c>
      <c r="Y4991">
        <f>MONTH(Suoerstore_sales[[#This Row],[Order Date]])</f>
        <v>8</v>
      </c>
    </row>
    <row r="4992" spans="1:25" x14ac:dyDescent="0.2">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t="str" cm="1">
        <f t="array" ref="V4992">_xlfn.IFS(Suoerstore_sales[[#This Row],[Discount]]&lt;=0.05,"0-5%",Suoerstore_sales[[#This Row],[Discount]]&lt;=0.1,"5-10%",Suoerstore_sales[[#This Row],[Discount]]&lt;=0.2,"10-20%",TRUE,"20%+")</f>
        <v>10-20%</v>
      </c>
      <c r="W4992">
        <f>YEAR(Suoerstore_sales[[#This Row],[Order Date]])</f>
        <v>2017</v>
      </c>
      <c r="X4992" t="str">
        <f>"Q"&amp;ROUNDUP(MONTH(Suoerstore_sales[[#This Row],[Order Date]])/3,0)</f>
        <v>Q3</v>
      </c>
      <c r="Y4992">
        <f>MONTH(Suoerstore_sales[[#This Row],[Order Date]])</f>
        <v>8</v>
      </c>
    </row>
    <row r="4993" spans="1:25" x14ac:dyDescent="0.2">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t="str" cm="1">
        <f t="array" ref="V4993">_xlfn.IFS(Suoerstore_sales[[#This Row],[Discount]]&lt;=0.05,"0-5%",Suoerstore_sales[[#This Row],[Discount]]&lt;=0.1,"5-10%",Suoerstore_sales[[#This Row],[Discount]]&lt;=0.2,"10-20%",TRUE,"20%+")</f>
        <v>20%+</v>
      </c>
      <c r="W4993">
        <f>YEAR(Suoerstore_sales[[#This Row],[Order Date]])</f>
        <v>2017</v>
      </c>
      <c r="X4993" t="str">
        <f>"Q"&amp;ROUNDUP(MONTH(Suoerstore_sales[[#This Row],[Order Date]])/3,0)</f>
        <v>Q4</v>
      </c>
      <c r="Y4993">
        <f>MONTH(Suoerstore_sales[[#This Row],[Order Date]])</f>
        <v>12</v>
      </c>
    </row>
    <row r="4994" spans="1:25" x14ac:dyDescent="0.2">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t="str" cm="1">
        <f t="array" ref="V4994">_xlfn.IFS(Suoerstore_sales[[#This Row],[Discount]]&lt;=0.05,"0-5%",Suoerstore_sales[[#This Row],[Discount]]&lt;=0.1,"5-10%",Suoerstore_sales[[#This Row],[Discount]]&lt;=0.2,"10-20%",TRUE,"20%+")</f>
        <v>10-20%</v>
      </c>
      <c r="W4994">
        <f>YEAR(Suoerstore_sales[[#This Row],[Order Date]])</f>
        <v>2015</v>
      </c>
      <c r="X4994" t="str">
        <f>"Q"&amp;ROUNDUP(MONTH(Suoerstore_sales[[#This Row],[Order Date]])/3,0)</f>
        <v>Q4</v>
      </c>
      <c r="Y4994">
        <f>MONTH(Suoerstore_sales[[#This Row],[Order Date]])</f>
        <v>12</v>
      </c>
    </row>
    <row r="4995" spans="1:25" x14ac:dyDescent="0.2">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t="str" cm="1">
        <f t="array" ref="V4995">_xlfn.IFS(Suoerstore_sales[[#This Row],[Discount]]&lt;=0.05,"0-5%",Suoerstore_sales[[#This Row],[Discount]]&lt;=0.1,"5-10%",Suoerstore_sales[[#This Row],[Discount]]&lt;=0.2,"10-20%",TRUE,"20%+")</f>
        <v>10-20%</v>
      </c>
      <c r="W4995">
        <f>YEAR(Suoerstore_sales[[#This Row],[Order Date]])</f>
        <v>2015</v>
      </c>
      <c r="X4995" t="str">
        <f>"Q"&amp;ROUNDUP(MONTH(Suoerstore_sales[[#This Row],[Order Date]])/3,0)</f>
        <v>Q4</v>
      </c>
      <c r="Y4995">
        <f>MONTH(Suoerstore_sales[[#This Row],[Order Date]])</f>
        <v>12</v>
      </c>
    </row>
    <row r="4996" spans="1:25" x14ac:dyDescent="0.2">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t="str" cm="1">
        <f t="array" ref="V4996">_xlfn.IFS(Suoerstore_sales[[#This Row],[Discount]]&lt;=0.05,"0-5%",Suoerstore_sales[[#This Row],[Discount]]&lt;=0.1,"5-10%",Suoerstore_sales[[#This Row],[Discount]]&lt;=0.2,"10-20%",TRUE,"20%+")</f>
        <v>10-20%</v>
      </c>
      <c r="W4996">
        <f>YEAR(Suoerstore_sales[[#This Row],[Order Date]])</f>
        <v>2015</v>
      </c>
      <c r="X4996" t="str">
        <f>"Q"&amp;ROUNDUP(MONTH(Suoerstore_sales[[#This Row],[Order Date]])/3,0)</f>
        <v>Q4</v>
      </c>
      <c r="Y4996">
        <f>MONTH(Suoerstore_sales[[#This Row],[Order Date]])</f>
        <v>12</v>
      </c>
    </row>
    <row r="4997" spans="1:25" x14ac:dyDescent="0.2">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t="str" cm="1">
        <f t="array" ref="V4997">_xlfn.IFS(Suoerstore_sales[[#This Row],[Discount]]&lt;=0.05,"0-5%",Suoerstore_sales[[#This Row],[Discount]]&lt;=0.1,"5-10%",Suoerstore_sales[[#This Row],[Discount]]&lt;=0.2,"10-20%",TRUE,"20%+")</f>
        <v>10-20%</v>
      </c>
      <c r="W4997">
        <f>YEAR(Suoerstore_sales[[#This Row],[Order Date]])</f>
        <v>2014</v>
      </c>
      <c r="X4997" t="str">
        <f>"Q"&amp;ROUNDUP(MONTH(Suoerstore_sales[[#This Row],[Order Date]])/3,0)</f>
        <v>Q4</v>
      </c>
      <c r="Y4997">
        <f>MONTH(Suoerstore_sales[[#This Row],[Order Date]])</f>
        <v>11</v>
      </c>
    </row>
    <row r="4998" spans="1:25" x14ac:dyDescent="0.2">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t="str" cm="1">
        <f t="array" ref="V4998">_xlfn.IFS(Suoerstore_sales[[#This Row],[Discount]]&lt;=0.05,"0-5%",Suoerstore_sales[[#This Row],[Discount]]&lt;=0.1,"5-10%",Suoerstore_sales[[#This Row],[Discount]]&lt;=0.2,"10-20%",TRUE,"20%+")</f>
        <v>10-20%</v>
      </c>
      <c r="W4998">
        <f>YEAR(Suoerstore_sales[[#This Row],[Order Date]])</f>
        <v>2017</v>
      </c>
      <c r="X4998" t="str">
        <f>"Q"&amp;ROUNDUP(MONTH(Suoerstore_sales[[#This Row],[Order Date]])/3,0)</f>
        <v>Q1</v>
      </c>
      <c r="Y4998">
        <f>MONTH(Suoerstore_sales[[#This Row],[Order Date]])</f>
        <v>3</v>
      </c>
    </row>
    <row r="4999" spans="1:25" x14ac:dyDescent="0.2">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t="str" cm="1">
        <f t="array" ref="V4999">_xlfn.IFS(Suoerstore_sales[[#This Row],[Discount]]&lt;=0.05,"0-5%",Suoerstore_sales[[#This Row],[Discount]]&lt;=0.1,"5-10%",Suoerstore_sales[[#This Row],[Discount]]&lt;=0.2,"10-20%",TRUE,"20%+")</f>
        <v>20%+</v>
      </c>
      <c r="W4999">
        <f>YEAR(Suoerstore_sales[[#This Row],[Order Date]])</f>
        <v>2017</v>
      </c>
      <c r="X4999" t="str">
        <f>"Q"&amp;ROUNDUP(MONTH(Suoerstore_sales[[#This Row],[Order Date]])/3,0)</f>
        <v>Q1</v>
      </c>
      <c r="Y4999">
        <f>MONTH(Suoerstore_sales[[#This Row],[Order Date]])</f>
        <v>3</v>
      </c>
    </row>
    <row r="5000" spans="1:25" x14ac:dyDescent="0.2">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t="str" cm="1">
        <f t="array" ref="V5000">_xlfn.IFS(Suoerstore_sales[[#This Row],[Discount]]&lt;=0.05,"0-5%",Suoerstore_sales[[#This Row],[Discount]]&lt;=0.1,"5-10%",Suoerstore_sales[[#This Row],[Discount]]&lt;=0.2,"10-20%",TRUE,"20%+")</f>
        <v>10-20%</v>
      </c>
      <c r="W5000">
        <f>YEAR(Suoerstore_sales[[#This Row],[Order Date]])</f>
        <v>2016</v>
      </c>
      <c r="X5000" t="str">
        <f>"Q"&amp;ROUNDUP(MONTH(Suoerstore_sales[[#This Row],[Order Date]])/3,0)</f>
        <v>Q1</v>
      </c>
      <c r="Y5000">
        <f>MONTH(Suoerstore_sales[[#This Row],[Order Date]])</f>
        <v>1</v>
      </c>
    </row>
    <row r="5001" spans="1:25" x14ac:dyDescent="0.2">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t="str" cm="1">
        <f t="array" ref="V5001">_xlfn.IFS(Suoerstore_sales[[#This Row],[Discount]]&lt;=0.05,"0-5%",Suoerstore_sales[[#This Row],[Discount]]&lt;=0.1,"5-10%",Suoerstore_sales[[#This Row],[Discount]]&lt;=0.2,"10-20%",TRUE,"20%+")</f>
        <v>0-5%</v>
      </c>
      <c r="W5001">
        <f>YEAR(Suoerstore_sales[[#This Row],[Order Date]])</f>
        <v>2016</v>
      </c>
      <c r="X5001" t="str">
        <f>"Q"&amp;ROUNDUP(MONTH(Suoerstore_sales[[#This Row],[Order Date]])/3,0)</f>
        <v>Q1</v>
      </c>
      <c r="Y5001">
        <f>MONTH(Suoerstore_sales[[#This Row],[Order Date]])</f>
        <v>1</v>
      </c>
    </row>
    <row r="5002" spans="1:25" x14ac:dyDescent="0.2">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t="str" cm="1">
        <f t="array" ref="V5002">_xlfn.IFS(Suoerstore_sales[[#This Row],[Discount]]&lt;=0.05,"0-5%",Suoerstore_sales[[#This Row],[Discount]]&lt;=0.1,"5-10%",Suoerstore_sales[[#This Row],[Discount]]&lt;=0.2,"10-20%",TRUE,"20%+")</f>
        <v>0-5%</v>
      </c>
      <c r="W5002">
        <f>YEAR(Suoerstore_sales[[#This Row],[Order Date]])</f>
        <v>2017</v>
      </c>
      <c r="X5002" t="str">
        <f>"Q"&amp;ROUNDUP(MONTH(Suoerstore_sales[[#This Row],[Order Date]])/3,0)</f>
        <v>Q2</v>
      </c>
      <c r="Y5002">
        <f>MONTH(Suoerstore_sales[[#This Row],[Order Date]])</f>
        <v>5</v>
      </c>
    </row>
    <row r="5003" spans="1:25" x14ac:dyDescent="0.2">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t="str" cm="1">
        <f t="array" ref="V5003">_xlfn.IFS(Suoerstore_sales[[#This Row],[Discount]]&lt;=0.05,"0-5%",Suoerstore_sales[[#This Row],[Discount]]&lt;=0.1,"5-10%",Suoerstore_sales[[#This Row],[Discount]]&lt;=0.2,"10-20%",TRUE,"20%+")</f>
        <v>0-5%</v>
      </c>
      <c r="W5003">
        <f>YEAR(Suoerstore_sales[[#This Row],[Order Date]])</f>
        <v>2016</v>
      </c>
      <c r="X5003" t="str">
        <f>"Q"&amp;ROUNDUP(MONTH(Suoerstore_sales[[#This Row],[Order Date]])/3,0)</f>
        <v>Q2</v>
      </c>
      <c r="Y5003">
        <f>MONTH(Suoerstore_sales[[#This Row],[Order Date]])</f>
        <v>5</v>
      </c>
    </row>
    <row r="5004" spans="1:25" x14ac:dyDescent="0.2">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t="str" cm="1">
        <f t="array" ref="V5004">_xlfn.IFS(Suoerstore_sales[[#This Row],[Discount]]&lt;=0.05,"0-5%",Suoerstore_sales[[#This Row],[Discount]]&lt;=0.1,"5-10%",Suoerstore_sales[[#This Row],[Discount]]&lt;=0.2,"10-20%",TRUE,"20%+")</f>
        <v>0-5%</v>
      </c>
      <c r="W5004">
        <f>YEAR(Suoerstore_sales[[#This Row],[Order Date]])</f>
        <v>2016</v>
      </c>
      <c r="X5004" t="str">
        <f>"Q"&amp;ROUNDUP(MONTH(Suoerstore_sales[[#This Row],[Order Date]])/3,0)</f>
        <v>Q2</v>
      </c>
      <c r="Y5004">
        <f>MONTH(Suoerstore_sales[[#This Row],[Order Date]])</f>
        <v>5</v>
      </c>
    </row>
    <row r="5005" spans="1:25" x14ac:dyDescent="0.2">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t="str" cm="1">
        <f t="array" ref="V5005">_xlfn.IFS(Suoerstore_sales[[#This Row],[Discount]]&lt;=0.05,"0-5%",Suoerstore_sales[[#This Row],[Discount]]&lt;=0.1,"5-10%",Suoerstore_sales[[#This Row],[Discount]]&lt;=0.2,"10-20%",TRUE,"20%+")</f>
        <v>0-5%</v>
      </c>
      <c r="W5005">
        <f>YEAR(Suoerstore_sales[[#This Row],[Order Date]])</f>
        <v>2016</v>
      </c>
      <c r="X5005" t="str">
        <f>"Q"&amp;ROUNDUP(MONTH(Suoerstore_sales[[#This Row],[Order Date]])/3,0)</f>
        <v>Q4</v>
      </c>
      <c r="Y5005">
        <f>MONTH(Suoerstore_sales[[#This Row],[Order Date]])</f>
        <v>10</v>
      </c>
    </row>
    <row r="5006" spans="1:25" x14ac:dyDescent="0.2">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t="str" cm="1">
        <f t="array" ref="V5006">_xlfn.IFS(Suoerstore_sales[[#This Row],[Discount]]&lt;=0.05,"0-5%",Suoerstore_sales[[#This Row],[Discount]]&lt;=0.1,"5-10%",Suoerstore_sales[[#This Row],[Discount]]&lt;=0.2,"10-20%",TRUE,"20%+")</f>
        <v>0-5%</v>
      </c>
      <c r="W5006">
        <f>YEAR(Suoerstore_sales[[#This Row],[Order Date]])</f>
        <v>2014</v>
      </c>
      <c r="X5006" t="str">
        <f>"Q"&amp;ROUNDUP(MONTH(Suoerstore_sales[[#This Row],[Order Date]])/3,0)</f>
        <v>Q2</v>
      </c>
      <c r="Y5006">
        <f>MONTH(Suoerstore_sales[[#This Row],[Order Date]])</f>
        <v>4</v>
      </c>
    </row>
    <row r="5007" spans="1:25" x14ac:dyDescent="0.2">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t="str" cm="1">
        <f t="array" ref="V5007">_xlfn.IFS(Suoerstore_sales[[#This Row],[Discount]]&lt;=0.05,"0-5%",Suoerstore_sales[[#This Row],[Discount]]&lt;=0.1,"5-10%",Suoerstore_sales[[#This Row],[Discount]]&lt;=0.2,"10-20%",TRUE,"20%+")</f>
        <v>0-5%</v>
      </c>
      <c r="W5007">
        <f>YEAR(Suoerstore_sales[[#This Row],[Order Date]])</f>
        <v>2015</v>
      </c>
      <c r="X5007" t="str">
        <f>"Q"&amp;ROUNDUP(MONTH(Suoerstore_sales[[#This Row],[Order Date]])/3,0)</f>
        <v>Q4</v>
      </c>
      <c r="Y5007">
        <f>MONTH(Suoerstore_sales[[#This Row],[Order Date]])</f>
        <v>11</v>
      </c>
    </row>
    <row r="5008" spans="1:25" x14ac:dyDescent="0.2">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t="str" cm="1">
        <f t="array" ref="V5008">_xlfn.IFS(Suoerstore_sales[[#This Row],[Discount]]&lt;=0.05,"0-5%",Suoerstore_sales[[#This Row],[Discount]]&lt;=0.1,"5-10%",Suoerstore_sales[[#This Row],[Discount]]&lt;=0.2,"10-20%",TRUE,"20%+")</f>
        <v>0-5%</v>
      </c>
      <c r="W5008">
        <f>YEAR(Suoerstore_sales[[#This Row],[Order Date]])</f>
        <v>2015</v>
      </c>
      <c r="X5008" t="str">
        <f>"Q"&amp;ROUNDUP(MONTH(Suoerstore_sales[[#This Row],[Order Date]])/3,0)</f>
        <v>Q4</v>
      </c>
      <c r="Y5008">
        <f>MONTH(Suoerstore_sales[[#This Row],[Order Date]])</f>
        <v>11</v>
      </c>
    </row>
    <row r="5009" spans="1:25" x14ac:dyDescent="0.2">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t="str" cm="1">
        <f t="array" ref="V5009">_xlfn.IFS(Suoerstore_sales[[#This Row],[Discount]]&lt;=0.05,"0-5%",Suoerstore_sales[[#This Row],[Discount]]&lt;=0.1,"5-10%",Suoerstore_sales[[#This Row],[Discount]]&lt;=0.2,"10-20%",TRUE,"20%+")</f>
        <v>0-5%</v>
      </c>
      <c r="W5009">
        <f>YEAR(Suoerstore_sales[[#This Row],[Order Date]])</f>
        <v>2015</v>
      </c>
      <c r="X5009" t="str">
        <f>"Q"&amp;ROUNDUP(MONTH(Suoerstore_sales[[#This Row],[Order Date]])/3,0)</f>
        <v>Q4</v>
      </c>
      <c r="Y5009">
        <f>MONTH(Suoerstore_sales[[#This Row],[Order Date]])</f>
        <v>11</v>
      </c>
    </row>
    <row r="5010" spans="1:25" x14ac:dyDescent="0.2">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t="str" cm="1">
        <f t="array" ref="V5010">_xlfn.IFS(Suoerstore_sales[[#This Row],[Discount]]&lt;=0.05,"0-5%",Suoerstore_sales[[#This Row],[Discount]]&lt;=0.1,"5-10%",Suoerstore_sales[[#This Row],[Discount]]&lt;=0.2,"10-20%",TRUE,"20%+")</f>
        <v>20%+</v>
      </c>
      <c r="W5010">
        <f>YEAR(Suoerstore_sales[[#This Row],[Order Date]])</f>
        <v>2015</v>
      </c>
      <c r="X5010" t="str">
        <f>"Q"&amp;ROUNDUP(MONTH(Suoerstore_sales[[#This Row],[Order Date]])/3,0)</f>
        <v>Q3</v>
      </c>
      <c r="Y5010">
        <f>MONTH(Suoerstore_sales[[#This Row],[Order Date]])</f>
        <v>9</v>
      </c>
    </row>
    <row r="5011" spans="1:25" x14ac:dyDescent="0.2">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t="str" cm="1">
        <f t="array" ref="V5011">_xlfn.IFS(Suoerstore_sales[[#This Row],[Discount]]&lt;=0.05,"0-5%",Suoerstore_sales[[#This Row],[Discount]]&lt;=0.1,"5-10%",Suoerstore_sales[[#This Row],[Discount]]&lt;=0.2,"10-20%",TRUE,"20%+")</f>
        <v>20%+</v>
      </c>
      <c r="W5011">
        <f>YEAR(Suoerstore_sales[[#This Row],[Order Date]])</f>
        <v>2015</v>
      </c>
      <c r="X5011" t="str">
        <f>"Q"&amp;ROUNDUP(MONTH(Suoerstore_sales[[#This Row],[Order Date]])/3,0)</f>
        <v>Q3</v>
      </c>
      <c r="Y5011">
        <f>MONTH(Suoerstore_sales[[#This Row],[Order Date]])</f>
        <v>9</v>
      </c>
    </row>
    <row r="5012" spans="1:25" x14ac:dyDescent="0.2">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t="str" cm="1">
        <f t="array" ref="V5012">_xlfn.IFS(Suoerstore_sales[[#This Row],[Discount]]&lt;=0.05,"0-5%",Suoerstore_sales[[#This Row],[Discount]]&lt;=0.1,"5-10%",Suoerstore_sales[[#This Row],[Discount]]&lt;=0.2,"10-20%",TRUE,"20%+")</f>
        <v>20%+</v>
      </c>
      <c r="W5012">
        <f>YEAR(Suoerstore_sales[[#This Row],[Order Date]])</f>
        <v>2015</v>
      </c>
      <c r="X5012" t="str">
        <f>"Q"&amp;ROUNDUP(MONTH(Suoerstore_sales[[#This Row],[Order Date]])/3,0)</f>
        <v>Q3</v>
      </c>
      <c r="Y5012">
        <f>MONTH(Suoerstore_sales[[#This Row],[Order Date]])</f>
        <v>9</v>
      </c>
    </row>
    <row r="5013" spans="1:25" x14ac:dyDescent="0.2">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t="str" cm="1">
        <f t="array" ref="V5013">_xlfn.IFS(Suoerstore_sales[[#This Row],[Discount]]&lt;=0.05,"0-5%",Suoerstore_sales[[#This Row],[Discount]]&lt;=0.1,"5-10%",Suoerstore_sales[[#This Row],[Discount]]&lt;=0.2,"10-20%",TRUE,"20%+")</f>
        <v>20%+</v>
      </c>
      <c r="W5013">
        <f>YEAR(Suoerstore_sales[[#This Row],[Order Date]])</f>
        <v>2017</v>
      </c>
      <c r="X5013" t="str">
        <f>"Q"&amp;ROUNDUP(MONTH(Suoerstore_sales[[#This Row],[Order Date]])/3,0)</f>
        <v>Q2</v>
      </c>
      <c r="Y5013">
        <f>MONTH(Suoerstore_sales[[#This Row],[Order Date]])</f>
        <v>5</v>
      </c>
    </row>
    <row r="5014" spans="1:25" x14ac:dyDescent="0.2">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t="str" cm="1">
        <f t="array" ref="V5014">_xlfn.IFS(Suoerstore_sales[[#This Row],[Discount]]&lt;=0.05,"0-5%",Suoerstore_sales[[#This Row],[Discount]]&lt;=0.1,"5-10%",Suoerstore_sales[[#This Row],[Discount]]&lt;=0.2,"10-20%",TRUE,"20%+")</f>
        <v>20%+</v>
      </c>
      <c r="W5014">
        <f>YEAR(Suoerstore_sales[[#This Row],[Order Date]])</f>
        <v>2017</v>
      </c>
      <c r="X5014" t="str">
        <f>"Q"&amp;ROUNDUP(MONTH(Suoerstore_sales[[#This Row],[Order Date]])/3,0)</f>
        <v>Q3</v>
      </c>
      <c r="Y5014">
        <f>MONTH(Suoerstore_sales[[#This Row],[Order Date]])</f>
        <v>7</v>
      </c>
    </row>
    <row r="5015" spans="1:25" x14ac:dyDescent="0.2">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t="str" cm="1">
        <f t="array" ref="V5015">_xlfn.IFS(Suoerstore_sales[[#This Row],[Discount]]&lt;=0.05,"0-5%",Suoerstore_sales[[#This Row],[Discount]]&lt;=0.1,"5-10%",Suoerstore_sales[[#This Row],[Discount]]&lt;=0.2,"10-20%",TRUE,"20%+")</f>
        <v>10-20%</v>
      </c>
      <c r="W5015">
        <f>YEAR(Suoerstore_sales[[#This Row],[Order Date]])</f>
        <v>2017</v>
      </c>
      <c r="X5015" t="str">
        <f>"Q"&amp;ROUNDUP(MONTH(Suoerstore_sales[[#This Row],[Order Date]])/3,0)</f>
        <v>Q3</v>
      </c>
      <c r="Y5015">
        <f>MONTH(Suoerstore_sales[[#This Row],[Order Date]])</f>
        <v>7</v>
      </c>
    </row>
    <row r="5016" spans="1:25" x14ac:dyDescent="0.2">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t="str" cm="1">
        <f t="array" ref="V5016">_xlfn.IFS(Suoerstore_sales[[#This Row],[Discount]]&lt;=0.05,"0-5%",Suoerstore_sales[[#This Row],[Discount]]&lt;=0.1,"5-10%",Suoerstore_sales[[#This Row],[Discount]]&lt;=0.2,"10-20%",TRUE,"20%+")</f>
        <v>20%+</v>
      </c>
      <c r="W5016">
        <f>YEAR(Suoerstore_sales[[#This Row],[Order Date]])</f>
        <v>2017</v>
      </c>
      <c r="X5016" t="str">
        <f>"Q"&amp;ROUNDUP(MONTH(Suoerstore_sales[[#This Row],[Order Date]])/3,0)</f>
        <v>Q3</v>
      </c>
      <c r="Y5016">
        <f>MONTH(Suoerstore_sales[[#This Row],[Order Date]])</f>
        <v>7</v>
      </c>
    </row>
    <row r="5017" spans="1:25" x14ac:dyDescent="0.2">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t="str" cm="1">
        <f t="array" ref="V5017">_xlfn.IFS(Suoerstore_sales[[#This Row],[Discount]]&lt;=0.05,"0-5%",Suoerstore_sales[[#This Row],[Discount]]&lt;=0.1,"5-10%",Suoerstore_sales[[#This Row],[Discount]]&lt;=0.2,"10-20%",TRUE,"20%+")</f>
        <v>10-20%</v>
      </c>
      <c r="W5017">
        <f>YEAR(Suoerstore_sales[[#This Row],[Order Date]])</f>
        <v>2014</v>
      </c>
      <c r="X5017" t="str">
        <f>"Q"&amp;ROUNDUP(MONTH(Suoerstore_sales[[#This Row],[Order Date]])/3,0)</f>
        <v>Q4</v>
      </c>
      <c r="Y5017">
        <f>MONTH(Suoerstore_sales[[#This Row],[Order Date]])</f>
        <v>11</v>
      </c>
    </row>
    <row r="5018" spans="1:25" x14ac:dyDescent="0.2">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t="str" cm="1">
        <f t="array" ref="V5018">_xlfn.IFS(Suoerstore_sales[[#This Row],[Discount]]&lt;=0.05,"0-5%",Suoerstore_sales[[#This Row],[Discount]]&lt;=0.1,"5-10%",Suoerstore_sales[[#This Row],[Discount]]&lt;=0.2,"10-20%",TRUE,"20%+")</f>
        <v>20%+</v>
      </c>
      <c r="W5018">
        <f>YEAR(Suoerstore_sales[[#This Row],[Order Date]])</f>
        <v>2014</v>
      </c>
      <c r="X5018" t="str">
        <f>"Q"&amp;ROUNDUP(MONTH(Suoerstore_sales[[#This Row],[Order Date]])/3,0)</f>
        <v>Q4</v>
      </c>
      <c r="Y5018">
        <f>MONTH(Suoerstore_sales[[#This Row],[Order Date]])</f>
        <v>11</v>
      </c>
    </row>
    <row r="5019" spans="1:25" x14ac:dyDescent="0.2">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t="str" cm="1">
        <f t="array" ref="V5019">_xlfn.IFS(Suoerstore_sales[[#This Row],[Discount]]&lt;=0.05,"0-5%",Suoerstore_sales[[#This Row],[Discount]]&lt;=0.1,"5-10%",Suoerstore_sales[[#This Row],[Discount]]&lt;=0.2,"10-20%",TRUE,"20%+")</f>
        <v>0-5%</v>
      </c>
      <c r="W5019">
        <f>YEAR(Suoerstore_sales[[#This Row],[Order Date]])</f>
        <v>2014</v>
      </c>
      <c r="X5019" t="str">
        <f>"Q"&amp;ROUNDUP(MONTH(Suoerstore_sales[[#This Row],[Order Date]])/3,0)</f>
        <v>Q4</v>
      </c>
      <c r="Y5019">
        <f>MONTH(Suoerstore_sales[[#This Row],[Order Date]])</f>
        <v>11</v>
      </c>
    </row>
    <row r="5020" spans="1:25" x14ac:dyDescent="0.2">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t="str" cm="1">
        <f t="array" ref="V5020">_xlfn.IFS(Suoerstore_sales[[#This Row],[Discount]]&lt;=0.05,"0-5%",Suoerstore_sales[[#This Row],[Discount]]&lt;=0.1,"5-10%",Suoerstore_sales[[#This Row],[Discount]]&lt;=0.2,"10-20%",TRUE,"20%+")</f>
        <v>0-5%</v>
      </c>
      <c r="W5020">
        <f>YEAR(Suoerstore_sales[[#This Row],[Order Date]])</f>
        <v>2014</v>
      </c>
      <c r="X5020" t="str">
        <f>"Q"&amp;ROUNDUP(MONTH(Suoerstore_sales[[#This Row],[Order Date]])/3,0)</f>
        <v>Q4</v>
      </c>
      <c r="Y5020">
        <f>MONTH(Suoerstore_sales[[#This Row],[Order Date]])</f>
        <v>11</v>
      </c>
    </row>
    <row r="5021" spans="1:25" x14ac:dyDescent="0.2">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t="str" cm="1">
        <f t="array" ref="V5021">_xlfn.IFS(Suoerstore_sales[[#This Row],[Discount]]&lt;=0.05,"0-5%",Suoerstore_sales[[#This Row],[Discount]]&lt;=0.1,"5-10%",Suoerstore_sales[[#This Row],[Discount]]&lt;=0.2,"10-20%",TRUE,"20%+")</f>
        <v>0-5%</v>
      </c>
      <c r="W5021">
        <f>YEAR(Suoerstore_sales[[#This Row],[Order Date]])</f>
        <v>2014</v>
      </c>
      <c r="X5021" t="str">
        <f>"Q"&amp;ROUNDUP(MONTH(Suoerstore_sales[[#This Row],[Order Date]])/3,0)</f>
        <v>Q4</v>
      </c>
      <c r="Y5021">
        <f>MONTH(Suoerstore_sales[[#This Row],[Order Date]])</f>
        <v>11</v>
      </c>
    </row>
    <row r="5022" spans="1:25" x14ac:dyDescent="0.2">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t="str" cm="1">
        <f t="array" ref="V5022">_xlfn.IFS(Suoerstore_sales[[#This Row],[Discount]]&lt;=0.05,"0-5%",Suoerstore_sales[[#This Row],[Discount]]&lt;=0.1,"5-10%",Suoerstore_sales[[#This Row],[Discount]]&lt;=0.2,"10-20%",TRUE,"20%+")</f>
        <v>0-5%</v>
      </c>
      <c r="W5022">
        <f>YEAR(Suoerstore_sales[[#This Row],[Order Date]])</f>
        <v>2017</v>
      </c>
      <c r="X5022" t="str">
        <f>"Q"&amp;ROUNDUP(MONTH(Suoerstore_sales[[#This Row],[Order Date]])/3,0)</f>
        <v>Q1</v>
      </c>
      <c r="Y5022">
        <f>MONTH(Suoerstore_sales[[#This Row],[Order Date]])</f>
        <v>3</v>
      </c>
    </row>
    <row r="5023" spans="1:25" x14ac:dyDescent="0.2">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t="str" cm="1">
        <f t="array" ref="V5023">_xlfn.IFS(Suoerstore_sales[[#This Row],[Discount]]&lt;=0.05,"0-5%",Suoerstore_sales[[#This Row],[Discount]]&lt;=0.1,"5-10%",Suoerstore_sales[[#This Row],[Discount]]&lt;=0.2,"10-20%",TRUE,"20%+")</f>
        <v>0-5%</v>
      </c>
      <c r="W5023">
        <f>YEAR(Suoerstore_sales[[#This Row],[Order Date]])</f>
        <v>2016</v>
      </c>
      <c r="X5023" t="str">
        <f>"Q"&amp;ROUNDUP(MONTH(Suoerstore_sales[[#This Row],[Order Date]])/3,0)</f>
        <v>Q4</v>
      </c>
      <c r="Y5023">
        <f>MONTH(Suoerstore_sales[[#This Row],[Order Date]])</f>
        <v>12</v>
      </c>
    </row>
    <row r="5024" spans="1:25" x14ac:dyDescent="0.2">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t="str" cm="1">
        <f t="array" ref="V5024">_xlfn.IFS(Suoerstore_sales[[#This Row],[Discount]]&lt;=0.05,"0-5%",Suoerstore_sales[[#This Row],[Discount]]&lt;=0.1,"5-10%",Suoerstore_sales[[#This Row],[Discount]]&lt;=0.2,"10-20%",TRUE,"20%+")</f>
        <v>0-5%</v>
      </c>
      <c r="W5024">
        <f>YEAR(Suoerstore_sales[[#This Row],[Order Date]])</f>
        <v>2016</v>
      </c>
      <c r="X5024" t="str">
        <f>"Q"&amp;ROUNDUP(MONTH(Suoerstore_sales[[#This Row],[Order Date]])/3,0)</f>
        <v>Q4</v>
      </c>
      <c r="Y5024">
        <f>MONTH(Suoerstore_sales[[#This Row],[Order Date]])</f>
        <v>12</v>
      </c>
    </row>
    <row r="5025" spans="1:25" x14ac:dyDescent="0.2">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t="str" cm="1">
        <f t="array" ref="V5025">_xlfn.IFS(Suoerstore_sales[[#This Row],[Discount]]&lt;=0.05,"0-5%",Suoerstore_sales[[#This Row],[Discount]]&lt;=0.1,"5-10%",Suoerstore_sales[[#This Row],[Discount]]&lt;=0.2,"10-20%",TRUE,"20%+")</f>
        <v>0-5%</v>
      </c>
      <c r="W5025">
        <f>YEAR(Suoerstore_sales[[#This Row],[Order Date]])</f>
        <v>2016</v>
      </c>
      <c r="X5025" t="str">
        <f>"Q"&amp;ROUNDUP(MONTH(Suoerstore_sales[[#This Row],[Order Date]])/3,0)</f>
        <v>Q4</v>
      </c>
      <c r="Y5025">
        <f>MONTH(Suoerstore_sales[[#This Row],[Order Date]])</f>
        <v>12</v>
      </c>
    </row>
    <row r="5026" spans="1:25" x14ac:dyDescent="0.2">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t="str" cm="1">
        <f t="array" ref="V5026">_xlfn.IFS(Suoerstore_sales[[#This Row],[Discount]]&lt;=0.05,"0-5%",Suoerstore_sales[[#This Row],[Discount]]&lt;=0.1,"5-10%",Suoerstore_sales[[#This Row],[Discount]]&lt;=0.2,"10-20%",TRUE,"20%+")</f>
        <v>0-5%</v>
      </c>
      <c r="W5026">
        <f>YEAR(Suoerstore_sales[[#This Row],[Order Date]])</f>
        <v>2017</v>
      </c>
      <c r="X5026" t="str">
        <f>"Q"&amp;ROUNDUP(MONTH(Suoerstore_sales[[#This Row],[Order Date]])/3,0)</f>
        <v>Q3</v>
      </c>
      <c r="Y5026">
        <f>MONTH(Suoerstore_sales[[#This Row],[Order Date]])</f>
        <v>7</v>
      </c>
    </row>
    <row r="5027" spans="1:25" x14ac:dyDescent="0.2">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t="str" cm="1">
        <f t="array" ref="V5027">_xlfn.IFS(Suoerstore_sales[[#This Row],[Discount]]&lt;=0.05,"0-5%",Suoerstore_sales[[#This Row],[Discount]]&lt;=0.1,"5-10%",Suoerstore_sales[[#This Row],[Discount]]&lt;=0.2,"10-20%",TRUE,"20%+")</f>
        <v>0-5%</v>
      </c>
      <c r="W5027">
        <f>YEAR(Suoerstore_sales[[#This Row],[Order Date]])</f>
        <v>2017</v>
      </c>
      <c r="X5027" t="str">
        <f>"Q"&amp;ROUNDUP(MONTH(Suoerstore_sales[[#This Row],[Order Date]])/3,0)</f>
        <v>Q3</v>
      </c>
      <c r="Y5027">
        <f>MONTH(Suoerstore_sales[[#This Row],[Order Date]])</f>
        <v>7</v>
      </c>
    </row>
    <row r="5028" spans="1:25" x14ac:dyDescent="0.2">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t="str" cm="1">
        <f t="array" ref="V5028">_xlfn.IFS(Suoerstore_sales[[#This Row],[Discount]]&lt;=0.05,"0-5%",Suoerstore_sales[[#This Row],[Discount]]&lt;=0.1,"5-10%",Suoerstore_sales[[#This Row],[Discount]]&lt;=0.2,"10-20%",TRUE,"20%+")</f>
        <v>0-5%</v>
      </c>
      <c r="W5028">
        <f>YEAR(Suoerstore_sales[[#This Row],[Order Date]])</f>
        <v>2017</v>
      </c>
      <c r="X5028" t="str">
        <f>"Q"&amp;ROUNDUP(MONTH(Suoerstore_sales[[#This Row],[Order Date]])/3,0)</f>
        <v>Q3</v>
      </c>
      <c r="Y5028">
        <f>MONTH(Suoerstore_sales[[#This Row],[Order Date]])</f>
        <v>7</v>
      </c>
    </row>
    <row r="5029" spans="1:25" x14ac:dyDescent="0.2">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t="str" cm="1">
        <f t="array" ref="V5029">_xlfn.IFS(Suoerstore_sales[[#This Row],[Discount]]&lt;=0.05,"0-5%",Suoerstore_sales[[#This Row],[Discount]]&lt;=0.1,"5-10%",Suoerstore_sales[[#This Row],[Discount]]&lt;=0.2,"10-20%",TRUE,"20%+")</f>
        <v>0-5%</v>
      </c>
      <c r="W5029">
        <f>YEAR(Suoerstore_sales[[#This Row],[Order Date]])</f>
        <v>2017</v>
      </c>
      <c r="X5029" t="str">
        <f>"Q"&amp;ROUNDUP(MONTH(Suoerstore_sales[[#This Row],[Order Date]])/3,0)</f>
        <v>Q3</v>
      </c>
      <c r="Y5029">
        <f>MONTH(Suoerstore_sales[[#This Row],[Order Date]])</f>
        <v>7</v>
      </c>
    </row>
    <row r="5030" spans="1:25" x14ac:dyDescent="0.2">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t="str" cm="1">
        <f t="array" ref="V5030">_xlfn.IFS(Suoerstore_sales[[#This Row],[Discount]]&lt;=0.05,"0-5%",Suoerstore_sales[[#This Row],[Discount]]&lt;=0.1,"5-10%",Suoerstore_sales[[#This Row],[Discount]]&lt;=0.2,"10-20%",TRUE,"20%+")</f>
        <v>10-20%</v>
      </c>
      <c r="W5030">
        <f>YEAR(Suoerstore_sales[[#This Row],[Order Date]])</f>
        <v>2014</v>
      </c>
      <c r="X5030" t="str">
        <f>"Q"&amp;ROUNDUP(MONTH(Suoerstore_sales[[#This Row],[Order Date]])/3,0)</f>
        <v>Q3</v>
      </c>
      <c r="Y5030">
        <f>MONTH(Suoerstore_sales[[#This Row],[Order Date]])</f>
        <v>9</v>
      </c>
    </row>
    <row r="5031" spans="1:25" x14ac:dyDescent="0.2">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t="str" cm="1">
        <f t="array" ref="V5031">_xlfn.IFS(Suoerstore_sales[[#This Row],[Discount]]&lt;=0.05,"0-5%",Suoerstore_sales[[#This Row],[Discount]]&lt;=0.1,"5-10%",Suoerstore_sales[[#This Row],[Discount]]&lt;=0.2,"10-20%",TRUE,"20%+")</f>
        <v>0-5%</v>
      </c>
      <c r="W5031">
        <f>YEAR(Suoerstore_sales[[#This Row],[Order Date]])</f>
        <v>2017</v>
      </c>
      <c r="X5031" t="str">
        <f>"Q"&amp;ROUNDUP(MONTH(Suoerstore_sales[[#This Row],[Order Date]])/3,0)</f>
        <v>Q1</v>
      </c>
      <c r="Y5031">
        <f>MONTH(Suoerstore_sales[[#This Row],[Order Date]])</f>
        <v>1</v>
      </c>
    </row>
    <row r="5032" spans="1:25" x14ac:dyDescent="0.2">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t="str" cm="1">
        <f t="array" ref="V5032">_xlfn.IFS(Suoerstore_sales[[#This Row],[Discount]]&lt;=0.05,"0-5%",Suoerstore_sales[[#This Row],[Discount]]&lt;=0.1,"5-10%",Suoerstore_sales[[#This Row],[Discount]]&lt;=0.2,"10-20%",TRUE,"20%+")</f>
        <v>0-5%</v>
      </c>
      <c r="W5032">
        <f>YEAR(Suoerstore_sales[[#This Row],[Order Date]])</f>
        <v>2017</v>
      </c>
      <c r="X5032" t="str">
        <f>"Q"&amp;ROUNDUP(MONTH(Suoerstore_sales[[#This Row],[Order Date]])/3,0)</f>
        <v>Q1</v>
      </c>
      <c r="Y5032">
        <f>MONTH(Suoerstore_sales[[#This Row],[Order Date]])</f>
        <v>1</v>
      </c>
    </row>
    <row r="5033" spans="1:25" x14ac:dyDescent="0.2">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t="str" cm="1">
        <f t="array" ref="V5033">_xlfn.IFS(Suoerstore_sales[[#This Row],[Discount]]&lt;=0.05,"0-5%",Suoerstore_sales[[#This Row],[Discount]]&lt;=0.1,"5-10%",Suoerstore_sales[[#This Row],[Discount]]&lt;=0.2,"10-20%",TRUE,"20%+")</f>
        <v>10-20%</v>
      </c>
      <c r="W5033">
        <f>YEAR(Suoerstore_sales[[#This Row],[Order Date]])</f>
        <v>2017</v>
      </c>
      <c r="X5033" t="str">
        <f>"Q"&amp;ROUNDUP(MONTH(Suoerstore_sales[[#This Row],[Order Date]])/3,0)</f>
        <v>Q1</v>
      </c>
      <c r="Y5033">
        <f>MONTH(Suoerstore_sales[[#This Row],[Order Date]])</f>
        <v>1</v>
      </c>
    </row>
    <row r="5034" spans="1:25" x14ac:dyDescent="0.2">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t="str" cm="1">
        <f t="array" ref="V5034">_xlfn.IFS(Suoerstore_sales[[#This Row],[Discount]]&lt;=0.05,"0-5%",Suoerstore_sales[[#This Row],[Discount]]&lt;=0.1,"5-10%",Suoerstore_sales[[#This Row],[Discount]]&lt;=0.2,"10-20%",TRUE,"20%+")</f>
        <v>0-5%</v>
      </c>
      <c r="W5034">
        <f>YEAR(Suoerstore_sales[[#This Row],[Order Date]])</f>
        <v>2016</v>
      </c>
      <c r="X5034" t="str">
        <f>"Q"&amp;ROUNDUP(MONTH(Suoerstore_sales[[#This Row],[Order Date]])/3,0)</f>
        <v>Q4</v>
      </c>
      <c r="Y5034">
        <f>MONTH(Suoerstore_sales[[#This Row],[Order Date]])</f>
        <v>12</v>
      </c>
    </row>
    <row r="5035" spans="1:25" x14ac:dyDescent="0.2">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t="str" cm="1">
        <f t="array" ref="V5035">_xlfn.IFS(Suoerstore_sales[[#This Row],[Discount]]&lt;=0.05,"0-5%",Suoerstore_sales[[#This Row],[Discount]]&lt;=0.1,"5-10%",Suoerstore_sales[[#This Row],[Discount]]&lt;=0.2,"10-20%",TRUE,"20%+")</f>
        <v>0-5%</v>
      </c>
      <c r="W5035">
        <f>YEAR(Suoerstore_sales[[#This Row],[Order Date]])</f>
        <v>2016</v>
      </c>
      <c r="X5035" t="str">
        <f>"Q"&amp;ROUNDUP(MONTH(Suoerstore_sales[[#This Row],[Order Date]])/3,0)</f>
        <v>Q4</v>
      </c>
      <c r="Y5035">
        <f>MONTH(Suoerstore_sales[[#This Row],[Order Date]])</f>
        <v>12</v>
      </c>
    </row>
    <row r="5036" spans="1:25" x14ac:dyDescent="0.2">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t="str" cm="1">
        <f t="array" ref="V5036">_xlfn.IFS(Suoerstore_sales[[#This Row],[Discount]]&lt;=0.05,"0-5%",Suoerstore_sales[[#This Row],[Discount]]&lt;=0.1,"5-10%",Suoerstore_sales[[#This Row],[Discount]]&lt;=0.2,"10-20%",TRUE,"20%+")</f>
        <v>0-5%</v>
      </c>
      <c r="W5036">
        <f>YEAR(Suoerstore_sales[[#This Row],[Order Date]])</f>
        <v>2015</v>
      </c>
      <c r="X5036" t="str">
        <f>"Q"&amp;ROUNDUP(MONTH(Suoerstore_sales[[#This Row],[Order Date]])/3,0)</f>
        <v>Q3</v>
      </c>
      <c r="Y5036">
        <f>MONTH(Suoerstore_sales[[#This Row],[Order Date]])</f>
        <v>8</v>
      </c>
    </row>
    <row r="5037" spans="1:25" x14ac:dyDescent="0.2">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t="str" cm="1">
        <f t="array" ref="V5037">_xlfn.IFS(Suoerstore_sales[[#This Row],[Discount]]&lt;=0.05,"0-5%",Suoerstore_sales[[#This Row],[Discount]]&lt;=0.1,"5-10%",Suoerstore_sales[[#This Row],[Discount]]&lt;=0.2,"10-20%",TRUE,"20%+")</f>
        <v>0-5%</v>
      </c>
      <c r="W5037">
        <f>YEAR(Suoerstore_sales[[#This Row],[Order Date]])</f>
        <v>2014</v>
      </c>
      <c r="X5037" t="str">
        <f>"Q"&amp;ROUNDUP(MONTH(Suoerstore_sales[[#This Row],[Order Date]])/3,0)</f>
        <v>Q2</v>
      </c>
      <c r="Y5037">
        <f>MONTH(Suoerstore_sales[[#This Row],[Order Date]])</f>
        <v>4</v>
      </c>
    </row>
    <row r="5038" spans="1:25" x14ac:dyDescent="0.2">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t="str" cm="1">
        <f t="array" ref="V5038">_xlfn.IFS(Suoerstore_sales[[#This Row],[Discount]]&lt;=0.05,"0-5%",Suoerstore_sales[[#This Row],[Discount]]&lt;=0.1,"5-10%",Suoerstore_sales[[#This Row],[Discount]]&lt;=0.2,"10-20%",TRUE,"20%+")</f>
        <v>0-5%</v>
      </c>
      <c r="W5038">
        <f>YEAR(Suoerstore_sales[[#This Row],[Order Date]])</f>
        <v>2014</v>
      </c>
      <c r="X5038" t="str">
        <f>"Q"&amp;ROUNDUP(MONTH(Suoerstore_sales[[#This Row],[Order Date]])/3,0)</f>
        <v>Q2</v>
      </c>
      <c r="Y5038">
        <f>MONTH(Suoerstore_sales[[#This Row],[Order Date]])</f>
        <v>4</v>
      </c>
    </row>
    <row r="5039" spans="1:25" x14ac:dyDescent="0.2">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t="str" cm="1">
        <f t="array" ref="V5039">_xlfn.IFS(Suoerstore_sales[[#This Row],[Discount]]&lt;=0.05,"0-5%",Suoerstore_sales[[#This Row],[Discount]]&lt;=0.1,"5-10%",Suoerstore_sales[[#This Row],[Discount]]&lt;=0.2,"10-20%",TRUE,"20%+")</f>
        <v>10-20%</v>
      </c>
      <c r="W5039">
        <f>YEAR(Suoerstore_sales[[#This Row],[Order Date]])</f>
        <v>2017</v>
      </c>
      <c r="X5039" t="str">
        <f>"Q"&amp;ROUNDUP(MONTH(Suoerstore_sales[[#This Row],[Order Date]])/3,0)</f>
        <v>Q4</v>
      </c>
      <c r="Y5039">
        <f>MONTH(Suoerstore_sales[[#This Row],[Order Date]])</f>
        <v>11</v>
      </c>
    </row>
    <row r="5040" spans="1:25" x14ac:dyDescent="0.2">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t="str" cm="1">
        <f t="array" ref="V5040">_xlfn.IFS(Suoerstore_sales[[#This Row],[Discount]]&lt;=0.05,"0-5%",Suoerstore_sales[[#This Row],[Discount]]&lt;=0.1,"5-10%",Suoerstore_sales[[#This Row],[Discount]]&lt;=0.2,"10-20%",TRUE,"20%+")</f>
        <v>20%+</v>
      </c>
      <c r="W5040">
        <f>YEAR(Suoerstore_sales[[#This Row],[Order Date]])</f>
        <v>2015</v>
      </c>
      <c r="X5040" t="str">
        <f>"Q"&amp;ROUNDUP(MONTH(Suoerstore_sales[[#This Row],[Order Date]])/3,0)</f>
        <v>Q3</v>
      </c>
      <c r="Y5040">
        <f>MONTH(Suoerstore_sales[[#This Row],[Order Date]])</f>
        <v>7</v>
      </c>
    </row>
    <row r="5041" spans="1:25" x14ac:dyDescent="0.2">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t="str" cm="1">
        <f t="array" ref="V5041">_xlfn.IFS(Suoerstore_sales[[#This Row],[Discount]]&lt;=0.05,"0-5%",Suoerstore_sales[[#This Row],[Discount]]&lt;=0.1,"5-10%",Suoerstore_sales[[#This Row],[Discount]]&lt;=0.2,"10-20%",TRUE,"20%+")</f>
        <v>0-5%</v>
      </c>
      <c r="W5041">
        <f>YEAR(Suoerstore_sales[[#This Row],[Order Date]])</f>
        <v>2015</v>
      </c>
      <c r="X5041" t="str">
        <f>"Q"&amp;ROUNDUP(MONTH(Suoerstore_sales[[#This Row],[Order Date]])/3,0)</f>
        <v>Q3</v>
      </c>
      <c r="Y5041">
        <f>MONTH(Suoerstore_sales[[#This Row],[Order Date]])</f>
        <v>7</v>
      </c>
    </row>
    <row r="5042" spans="1:25" x14ac:dyDescent="0.2">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t="str" cm="1">
        <f t="array" ref="V5042">_xlfn.IFS(Suoerstore_sales[[#This Row],[Discount]]&lt;=0.05,"0-5%",Suoerstore_sales[[#This Row],[Discount]]&lt;=0.1,"5-10%",Suoerstore_sales[[#This Row],[Discount]]&lt;=0.2,"10-20%",TRUE,"20%+")</f>
        <v>0-5%</v>
      </c>
      <c r="W5042">
        <f>YEAR(Suoerstore_sales[[#This Row],[Order Date]])</f>
        <v>2015</v>
      </c>
      <c r="X5042" t="str">
        <f>"Q"&amp;ROUNDUP(MONTH(Suoerstore_sales[[#This Row],[Order Date]])/3,0)</f>
        <v>Q3</v>
      </c>
      <c r="Y5042">
        <f>MONTH(Suoerstore_sales[[#This Row],[Order Date]])</f>
        <v>7</v>
      </c>
    </row>
    <row r="5043" spans="1:25" x14ac:dyDescent="0.2">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t="str" cm="1">
        <f t="array" ref="V5043">_xlfn.IFS(Suoerstore_sales[[#This Row],[Discount]]&lt;=0.05,"0-5%",Suoerstore_sales[[#This Row],[Discount]]&lt;=0.1,"5-10%",Suoerstore_sales[[#This Row],[Discount]]&lt;=0.2,"10-20%",TRUE,"20%+")</f>
        <v>0-5%</v>
      </c>
      <c r="W5043">
        <f>YEAR(Suoerstore_sales[[#This Row],[Order Date]])</f>
        <v>2016</v>
      </c>
      <c r="X5043" t="str">
        <f>"Q"&amp;ROUNDUP(MONTH(Suoerstore_sales[[#This Row],[Order Date]])/3,0)</f>
        <v>Q4</v>
      </c>
      <c r="Y5043">
        <f>MONTH(Suoerstore_sales[[#This Row],[Order Date]])</f>
        <v>11</v>
      </c>
    </row>
    <row r="5044" spans="1:25" x14ac:dyDescent="0.2">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t="str" cm="1">
        <f t="array" ref="V5044">_xlfn.IFS(Suoerstore_sales[[#This Row],[Discount]]&lt;=0.05,"0-5%",Suoerstore_sales[[#This Row],[Discount]]&lt;=0.1,"5-10%",Suoerstore_sales[[#This Row],[Discount]]&lt;=0.2,"10-20%",TRUE,"20%+")</f>
        <v>0-5%</v>
      </c>
      <c r="W5044">
        <f>YEAR(Suoerstore_sales[[#This Row],[Order Date]])</f>
        <v>2016</v>
      </c>
      <c r="X5044" t="str">
        <f>"Q"&amp;ROUNDUP(MONTH(Suoerstore_sales[[#This Row],[Order Date]])/3,0)</f>
        <v>Q4</v>
      </c>
      <c r="Y5044">
        <f>MONTH(Suoerstore_sales[[#This Row],[Order Date]])</f>
        <v>11</v>
      </c>
    </row>
    <row r="5045" spans="1:25" x14ac:dyDescent="0.2">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t="str" cm="1">
        <f t="array" ref="V5045">_xlfn.IFS(Suoerstore_sales[[#This Row],[Discount]]&lt;=0.05,"0-5%",Suoerstore_sales[[#This Row],[Discount]]&lt;=0.1,"5-10%",Suoerstore_sales[[#This Row],[Discount]]&lt;=0.2,"10-20%",TRUE,"20%+")</f>
        <v>0-5%</v>
      </c>
      <c r="W5045">
        <f>YEAR(Suoerstore_sales[[#This Row],[Order Date]])</f>
        <v>2016</v>
      </c>
      <c r="X5045" t="str">
        <f>"Q"&amp;ROUNDUP(MONTH(Suoerstore_sales[[#This Row],[Order Date]])/3,0)</f>
        <v>Q4</v>
      </c>
      <c r="Y5045">
        <f>MONTH(Suoerstore_sales[[#This Row],[Order Date]])</f>
        <v>11</v>
      </c>
    </row>
    <row r="5046" spans="1:25" x14ac:dyDescent="0.2">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t="str" cm="1">
        <f t="array" ref="V5046">_xlfn.IFS(Suoerstore_sales[[#This Row],[Discount]]&lt;=0.05,"0-5%",Suoerstore_sales[[#This Row],[Discount]]&lt;=0.1,"5-10%",Suoerstore_sales[[#This Row],[Discount]]&lt;=0.2,"10-20%",TRUE,"20%+")</f>
        <v>0-5%</v>
      </c>
      <c r="W5046">
        <f>YEAR(Suoerstore_sales[[#This Row],[Order Date]])</f>
        <v>2016</v>
      </c>
      <c r="X5046" t="str">
        <f>"Q"&amp;ROUNDUP(MONTH(Suoerstore_sales[[#This Row],[Order Date]])/3,0)</f>
        <v>Q4</v>
      </c>
      <c r="Y5046">
        <f>MONTH(Suoerstore_sales[[#This Row],[Order Date]])</f>
        <v>11</v>
      </c>
    </row>
    <row r="5047" spans="1:25" x14ac:dyDescent="0.2">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t="str" cm="1">
        <f t="array" ref="V5047">_xlfn.IFS(Suoerstore_sales[[#This Row],[Discount]]&lt;=0.05,"0-5%",Suoerstore_sales[[#This Row],[Discount]]&lt;=0.1,"5-10%",Suoerstore_sales[[#This Row],[Discount]]&lt;=0.2,"10-20%",TRUE,"20%+")</f>
        <v>0-5%</v>
      </c>
      <c r="W5047">
        <f>YEAR(Suoerstore_sales[[#This Row],[Order Date]])</f>
        <v>2016</v>
      </c>
      <c r="X5047" t="str">
        <f>"Q"&amp;ROUNDUP(MONTH(Suoerstore_sales[[#This Row],[Order Date]])/3,0)</f>
        <v>Q4</v>
      </c>
      <c r="Y5047">
        <f>MONTH(Suoerstore_sales[[#This Row],[Order Date]])</f>
        <v>11</v>
      </c>
    </row>
    <row r="5048" spans="1:25" x14ac:dyDescent="0.2">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t="str" cm="1">
        <f t="array" ref="V5048">_xlfn.IFS(Suoerstore_sales[[#This Row],[Discount]]&lt;=0.05,"0-5%",Suoerstore_sales[[#This Row],[Discount]]&lt;=0.1,"5-10%",Suoerstore_sales[[#This Row],[Discount]]&lt;=0.2,"10-20%",TRUE,"20%+")</f>
        <v>10-20%</v>
      </c>
      <c r="W5048">
        <f>YEAR(Suoerstore_sales[[#This Row],[Order Date]])</f>
        <v>2016</v>
      </c>
      <c r="X5048" t="str">
        <f>"Q"&amp;ROUNDUP(MONTH(Suoerstore_sales[[#This Row],[Order Date]])/3,0)</f>
        <v>Q4</v>
      </c>
      <c r="Y5048">
        <f>MONTH(Suoerstore_sales[[#This Row],[Order Date]])</f>
        <v>11</v>
      </c>
    </row>
    <row r="5049" spans="1:25" x14ac:dyDescent="0.2">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t="str" cm="1">
        <f t="array" ref="V5049">_xlfn.IFS(Suoerstore_sales[[#This Row],[Discount]]&lt;=0.05,"0-5%",Suoerstore_sales[[#This Row],[Discount]]&lt;=0.1,"5-10%",Suoerstore_sales[[#This Row],[Discount]]&lt;=0.2,"10-20%",TRUE,"20%+")</f>
        <v>0-5%</v>
      </c>
      <c r="W5049">
        <f>YEAR(Suoerstore_sales[[#This Row],[Order Date]])</f>
        <v>2016</v>
      </c>
      <c r="X5049" t="str">
        <f>"Q"&amp;ROUNDUP(MONTH(Suoerstore_sales[[#This Row],[Order Date]])/3,0)</f>
        <v>Q4</v>
      </c>
      <c r="Y5049">
        <f>MONTH(Suoerstore_sales[[#This Row],[Order Date]])</f>
        <v>11</v>
      </c>
    </row>
    <row r="5050" spans="1:25" x14ac:dyDescent="0.2">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t="str" cm="1">
        <f t="array" ref="V5050">_xlfn.IFS(Suoerstore_sales[[#This Row],[Discount]]&lt;=0.05,"0-5%",Suoerstore_sales[[#This Row],[Discount]]&lt;=0.1,"5-10%",Suoerstore_sales[[#This Row],[Discount]]&lt;=0.2,"10-20%",TRUE,"20%+")</f>
        <v>20%+</v>
      </c>
      <c r="W5050">
        <f>YEAR(Suoerstore_sales[[#This Row],[Order Date]])</f>
        <v>2014</v>
      </c>
      <c r="X5050" t="str">
        <f>"Q"&amp;ROUNDUP(MONTH(Suoerstore_sales[[#This Row],[Order Date]])/3,0)</f>
        <v>Q1</v>
      </c>
      <c r="Y5050">
        <f>MONTH(Suoerstore_sales[[#This Row],[Order Date]])</f>
        <v>3</v>
      </c>
    </row>
    <row r="5051" spans="1:25" x14ac:dyDescent="0.2">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t="str" cm="1">
        <f t="array" ref="V5051">_xlfn.IFS(Suoerstore_sales[[#This Row],[Discount]]&lt;=0.05,"0-5%",Suoerstore_sales[[#This Row],[Discount]]&lt;=0.1,"5-10%",Suoerstore_sales[[#This Row],[Discount]]&lt;=0.2,"10-20%",TRUE,"20%+")</f>
        <v>10-20%</v>
      </c>
      <c r="W5051">
        <f>YEAR(Suoerstore_sales[[#This Row],[Order Date]])</f>
        <v>2014</v>
      </c>
      <c r="X5051" t="str">
        <f>"Q"&amp;ROUNDUP(MONTH(Suoerstore_sales[[#This Row],[Order Date]])/3,0)</f>
        <v>Q1</v>
      </c>
      <c r="Y5051">
        <f>MONTH(Suoerstore_sales[[#This Row],[Order Date]])</f>
        <v>3</v>
      </c>
    </row>
    <row r="5052" spans="1:25" x14ac:dyDescent="0.2">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t="str" cm="1">
        <f t="array" ref="V5052">_xlfn.IFS(Suoerstore_sales[[#This Row],[Discount]]&lt;=0.05,"0-5%",Suoerstore_sales[[#This Row],[Discount]]&lt;=0.1,"5-10%",Suoerstore_sales[[#This Row],[Discount]]&lt;=0.2,"10-20%",TRUE,"20%+")</f>
        <v>0-5%</v>
      </c>
      <c r="W5052">
        <f>YEAR(Suoerstore_sales[[#This Row],[Order Date]])</f>
        <v>2015</v>
      </c>
      <c r="X5052" t="str">
        <f>"Q"&amp;ROUNDUP(MONTH(Suoerstore_sales[[#This Row],[Order Date]])/3,0)</f>
        <v>Q3</v>
      </c>
      <c r="Y5052">
        <f>MONTH(Suoerstore_sales[[#This Row],[Order Date]])</f>
        <v>9</v>
      </c>
    </row>
    <row r="5053" spans="1:25" x14ac:dyDescent="0.2">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t="str" cm="1">
        <f t="array" ref="V5053">_xlfn.IFS(Suoerstore_sales[[#This Row],[Discount]]&lt;=0.05,"0-5%",Suoerstore_sales[[#This Row],[Discount]]&lt;=0.1,"5-10%",Suoerstore_sales[[#This Row],[Discount]]&lt;=0.2,"10-20%",TRUE,"20%+")</f>
        <v>10-20%</v>
      </c>
      <c r="W5053">
        <f>YEAR(Suoerstore_sales[[#This Row],[Order Date]])</f>
        <v>2015</v>
      </c>
      <c r="X5053" t="str">
        <f>"Q"&amp;ROUNDUP(MONTH(Suoerstore_sales[[#This Row],[Order Date]])/3,0)</f>
        <v>Q4</v>
      </c>
      <c r="Y5053">
        <f>MONTH(Suoerstore_sales[[#This Row],[Order Date]])</f>
        <v>11</v>
      </c>
    </row>
    <row r="5054" spans="1:25" x14ac:dyDescent="0.2">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t="str" cm="1">
        <f t="array" ref="V5054">_xlfn.IFS(Suoerstore_sales[[#This Row],[Discount]]&lt;=0.05,"0-5%",Suoerstore_sales[[#This Row],[Discount]]&lt;=0.1,"5-10%",Suoerstore_sales[[#This Row],[Discount]]&lt;=0.2,"10-20%",TRUE,"20%+")</f>
        <v>0-5%</v>
      </c>
      <c r="W5054">
        <f>YEAR(Suoerstore_sales[[#This Row],[Order Date]])</f>
        <v>2017</v>
      </c>
      <c r="X5054" t="str">
        <f>"Q"&amp;ROUNDUP(MONTH(Suoerstore_sales[[#This Row],[Order Date]])/3,0)</f>
        <v>Q2</v>
      </c>
      <c r="Y5054">
        <f>MONTH(Suoerstore_sales[[#This Row],[Order Date]])</f>
        <v>5</v>
      </c>
    </row>
    <row r="5055" spans="1:25" x14ac:dyDescent="0.2">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t="str" cm="1">
        <f t="array" ref="V5055">_xlfn.IFS(Suoerstore_sales[[#This Row],[Discount]]&lt;=0.05,"0-5%",Suoerstore_sales[[#This Row],[Discount]]&lt;=0.1,"5-10%",Suoerstore_sales[[#This Row],[Discount]]&lt;=0.2,"10-20%",TRUE,"20%+")</f>
        <v>10-20%</v>
      </c>
      <c r="W5055">
        <f>YEAR(Suoerstore_sales[[#This Row],[Order Date]])</f>
        <v>2015</v>
      </c>
      <c r="X5055" t="str">
        <f>"Q"&amp;ROUNDUP(MONTH(Suoerstore_sales[[#This Row],[Order Date]])/3,0)</f>
        <v>Q1</v>
      </c>
      <c r="Y5055">
        <f>MONTH(Suoerstore_sales[[#This Row],[Order Date]])</f>
        <v>1</v>
      </c>
    </row>
    <row r="5056" spans="1:25" x14ac:dyDescent="0.2">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t="str" cm="1">
        <f t="array" ref="V5056">_xlfn.IFS(Suoerstore_sales[[#This Row],[Discount]]&lt;=0.05,"0-5%",Suoerstore_sales[[#This Row],[Discount]]&lt;=0.1,"5-10%",Suoerstore_sales[[#This Row],[Discount]]&lt;=0.2,"10-20%",TRUE,"20%+")</f>
        <v>10-20%</v>
      </c>
      <c r="W5056">
        <f>YEAR(Suoerstore_sales[[#This Row],[Order Date]])</f>
        <v>2015</v>
      </c>
      <c r="X5056" t="str">
        <f>"Q"&amp;ROUNDUP(MONTH(Suoerstore_sales[[#This Row],[Order Date]])/3,0)</f>
        <v>Q1</v>
      </c>
      <c r="Y5056">
        <f>MONTH(Suoerstore_sales[[#This Row],[Order Date]])</f>
        <v>1</v>
      </c>
    </row>
    <row r="5057" spans="1:25" x14ac:dyDescent="0.2">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t="str" cm="1">
        <f t="array" ref="V5057">_xlfn.IFS(Suoerstore_sales[[#This Row],[Discount]]&lt;=0.05,"0-5%",Suoerstore_sales[[#This Row],[Discount]]&lt;=0.1,"5-10%",Suoerstore_sales[[#This Row],[Discount]]&lt;=0.2,"10-20%",TRUE,"20%+")</f>
        <v>20%+</v>
      </c>
      <c r="W5057">
        <f>YEAR(Suoerstore_sales[[#This Row],[Order Date]])</f>
        <v>2015</v>
      </c>
      <c r="X5057" t="str">
        <f>"Q"&amp;ROUNDUP(MONTH(Suoerstore_sales[[#This Row],[Order Date]])/3,0)</f>
        <v>Q1</v>
      </c>
      <c r="Y5057">
        <f>MONTH(Suoerstore_sales[[#This Row],[Order Date]])</f>
        <v>1</v>
      </c>
    </row>
    <row r="5058" spans="1:25" x14ac:dyDescent="0.2">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t="str" cm="1">
        <f t="array" ref="V5058">_xlfn.IFS(Suoerstore_sales[[#This Row],[Discount]]&lt;=0.05,"0-5%",Suoerstore_sales[[#This Row],[Discount]]&lt;=0.1,"5-10%",Suoerstore_sales[[#This Row],[Discount]]&lt;=0.2,"10-20%",TRUE,"20%+")</f>
        <v>0-5%</v>
      </c>
      <c r="W5058">
        <f>YEAR(Suoerstore_sales[[#This Row],[Order Date]])</f>
        <v>2015</v>
      </c>
      <c r="X5058" t="str">
        <f>"Q"&amp;ROUNDUP(MONTH(Suoerstore_sales[[#This Row],[Order Date]])/3,0)</f>
        <v>Q3</v>
      </c>
      <c r="Y5058">
        <f>MONTH(Suoerstore_sales[[#This Row],[Order Date]])</f>
        <v>9</v>
      </c>
    </row>
    <row r="5059" spans="1:25" x14ac:dyDescent="0.2">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t="str" cm="1">
        <f t="array" ref="V5059">_xlfn.IFS(Suoerstore_sales[[#This Row],[Discount]]&lt;=0.05,"0-5%",Suoerstore_sales[[#This Row],[Discount]]&lt;=0.1,"5-10%",Suoerstore_sales[[#This Row],[Discount]]&lt;=0.2,"10-20%",TRUE,"20%+")</f>
        <v>0-5%</v>
      </c>
      <c r="W5059">
        <f>YEAR(Suoerstore_sales[[#This Row],[Order Date]])</f>
        <v>2015</v>
      </c>
      <c r="X5059" t="str">
        <f>"Q"&amp;ROUNDUP(MONTH(Suoerstore_sales[[#This Row],[Order Date]])/3,0)</f>
        <v>Q3</v>
      </c>
      <c r="Y5059">
        <f>MONTH(Suoerstore_sales[[#This Row],[Order Date]])</f>
        <v>9</v>
      </c>
    </row>
    <row r="5060" spans="1:25" x14ac:dyDescent="0.2">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t="str" cm="1">
        <f t="array" ref="V5060">_xlfn.IFS(Suoerstore_sales[[#This Row],[Discount]]&lt;=0.05,"0-5%",Suoerstore_sales[[#This Row],[Discount]]&lt;=0.1,"5-10%",Suoerstore_sales[[#This Row],[Discount]]&lt;=0.2,"10-20%",TRUE,"20%+")</f>
        <v>20%+</v>
      </c>
      <c r="W5060">
        <f>YEAR(Suoerstore_sales[[#This Row],[Order Date]])</f>
        <v>2016</v>
      </c>
      <c r="X5060" t="str">
        <f>"Q"&amp;ROUNDUP(MONTH(Suoerstore_sales[[#This Row],[Order Date]])/3,0)</f>
        <v>Q2</v>
      </c>
      <c r="Y5060">
        <f>MONTH(Suoerstore_sales[[#This Row],[Order Date]])</f>
        <v>4</v>
      </c>
    </row>
    <row r="5061" spans="1:25" x14ac:dyDescent="0.2">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t="str" cm="1">
        <f t="array" ref="V5061">_xlfn.IFS(Suoerstore_sales[[#This Row],[Discount]]&lt;=0.05,"0-5%",Suoerstore_sales[[#This Row],[Discount]]&lt;=0.1,"5-10%",Suoerstore_sales[[#This Row],[Discount]]&lt;=0.2,"10-20%",TRUE,"20%+")</f>
        <v>0-5%</v>
      </c>
      <c r="W5061">
        <f>YEAR(Suoerstore_sales[[#This Row],[Order Date]])</f>
        <v>2016</v>
      </c>
      <c r="X5061" t="str">
        <f>"Q"&amp;ROUNDUP(MONTH(Suoerstore_sales[[#This Row],[Order Date]])/3,0)</f>
        <v>Q4</v>
      </c>
      <c r="Y5061">
        <f>MONTH(Suoerstore_sales[[#This Row],[Order Date]])</f>
        <v>12</v>
      </c>
    </row>
    <row r="5062" spans="1:25" x14ac:dyDescent="0.2">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t="str" cm="1">
        <f t="array" ref="V5062">_xlfn.IFS(Suoerstore_sales[[#This Row],[Discount]]&lt;=0.05,"0-5%",Suoerstore_sales[[#This Row],[Discount]]&lt;=0.1,"5-10%",Suoerstore_sales[[#This Row],[Discount]]&lt;=0.2,"10-20%",TRUE,"20%+")</f>
        <v>0-5%</v>
      </c>
      <c r="W5062">
        <f>YEAR(Suoerstore_sales[[#This Row],[Order Date]])</f>
        <v>2016</v>
      </c>
      <c r="X5062" t="str">
        <f>"Q"&amp;ROUNDUP(MONTH(Suoerstore_sales[[#This Row],[Order Date]])/3,0)</f>
        <v>Q4</v>
      </c>
      <c r="Y5062">
        <f>MONTH(Suoerstore_sales[[#This Row],[Order Date]])</f>
        <v>12</v>
      </c>
    </row>
    <row r="5063" spans="1:25" x14ac:dyDescent="0.2">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t="str" cm="1">
        <f t="array" ref="V5063">_xlfn.IFS(Suoerstore_sales[[#This Row],[Discount]]&lt;=0.05,"0-5%",Suoerstore_sales[[#This Row],[Discount]]&lt;=0.1,"5-10%",Suoerstore_sales[[#This Row],[Discount]]&lt;=0.2,"10-20%",TRUE,"20%+")</f>
        <v>0-5%</v>
      </c>
      <c r="W5063">
        <f>YEAR(Suoerstore_sales[[#This Row],[Order Date]])</f>
        <v>2015</v>
      </c>
      <c r="X5063" t="str">
        <f>"Q"&amp;ROUNDUP(MONTH(Suoerstore_sales[[#This Row],[Order Date]])/3,0)</f>
        <v>Q2</v>
      </c>
      <c r="Y5063">
        <f>MONTH(Suoerstore_sales[[#This Row],[Order Date]])</f>
        <v>5</v>
      </c>
    </row>
    <row r="5064" spans="1:25" x14ac:dyDescent="0.2">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t="str" cm="1">
        <f t="array" ref="V5064">_xlfn.IFS(Suoerstore_sales[[#This Row],[Discount]]&lt;=0.05,"0-5%",Suoerstore_sales[[#This Row],[Discount]]&lt;=0.1,"5-10%",Suoerstore_sales[[#This Row],[Discount]]&lt;=0.2,"10-20%",TRUE,"20%+")</f>
        <v>0-5%</v>
      </c>
      <c r="W5064">
        <f>YEAR(Suoerstore_sales[[#This Row],[Order Date]])</f>
        <v>2015</v>
      </c>
      <c r="X5064" t="str">
        <f>"Q"&amp;ROUNDUP(MONTH(Suoerstore_sales[[#This Row],[Order Date]])/3,0)</f>
        <v>Q2</v>
      </c>
      <c r="Y5064">
        <f>MONTH(Suoerstore_sales[[#This Row],[Order Date]])</f>
        <v>5</v>
      </c>
    </row>
    <row r="5065" spans="1:25" x14ac:dyDescent="0.2">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t="str" cm="1">
        <f t="array" ref="V5065">_xlfn.IFS(Suoerstore_sales[[#This Row],[Discount]]&lt;=0.05,"0-5%",Suoerstore_sales[[#This Row],[Discount]]&lt;=0.1,"5-10%",Suoerstore_sales[[#This Row],[Discount]]&lt;=0.2,"10-20%",TRUE,"20%+")</f>
        <v>0-5%</v>
      </c>
      <c r="W5065">
        <f>YEAR(Suoerstore_sales[[#This Row],[Order Date]])</f>
        <v>2015</v>
      </c>
      <c r="X5065" t="str">
        <f>"Q"&amp;ROUNDUP(MONTH(Suoerstore_sales[[#This Row],[Order Date]])/3,0)</f>
        <v>Q2</v>
      </c>
      <c r="Y5065">
        <f>MONTH(Suoerstore_sales[[#This Row],[Order Date]])</f>
        <v>5</v>
      </c>
    </row>
    <row r="5066" spans="1:25" x14ac:dyDescent="0.2">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t="str" cm="1">
        <f t="array" ref="V5066">_xlfn.IFS(Suoerstore_sales[[#This Row],[Discount]]&lt;=0.05,"0-5%",Suoerstore_sales[[#This Row],[Discount]]&lt;=0.1,"5-10%",Suoerstore_sales[[#This Row],[Discount]]&lt;=0.2,"10-20%",TRUE,"20%+")</f>
        <v>0-5%</v>
      </c>
      <c r="W5066">
        <f>YEAR(Suoerstore_sales[[#This Row],[Order Date]])</f>
        <v>2017</v>
      </c>
      <c r="X5066" t="str">
        <f>"Q"&amp;ROUNDUP(MONTH(Suoerstore_sales[[#This Row],[Order Date]])/3,0)</f>
        <v>Q3</v>
      </c>
      <c r="Y5066">
        <f>MONTH(Suoerstore_sales[[#This Row],[Order Date]])</f>
        <v>9</v>
      </c>
    </row>
    <row r="5067" spans="1:25" x14ac:dyDescent="0.2">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t="str" cm="1">
        <f t="array" ref="V5067">_xlfn.IFS(Suoerstore_sales[[#This Row],[Discount]]&lt;=0.05,"0-5%",Suoerstore_sales[[#This Row],[Discount]]&lt;=0.1,"5-10%",Suoerstore_sales[[#This Row],[Discount]]&lt;=0.2,"10-20%",TRUE,"20%+")</f>
        <v>10-20%</v>
      </c>
      <c r="W5067">
        <f>YEAR(Suoerstore_sales[[#This Row],[Order Date]])</f>
        <v>2017</v>
      </c>
      <c r="X5067" t="str">
        <f>"Q"&amp;ROUNDUP(MONTH(Suoerstore_sales[[#This Row],[Order Date]])/3,0)</f>
        <v>Q4</v>
      </c>
      <c r="Y5067">
        <f>MONTH(Suoerstore_sales[[#This Row],[Order Date]])</f>
        <v>11</v>
      </c>
    </row>
    <row r="5068" spans="1:25" x14ac:dyDescent="0.2">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t="str" cm="1">
        <f t="array" ref="V5068">_xlfn.IFS(Suoerstore_sales[[#This Row],[Discount]]&lt;=0.05,"0-5%",Suoerstore_sales[[#This Row],[Discount]]&lt;=0.1,"5-10%",Suoerstore_sales[[#This Row],[Discount]]&lt;=0.2,"10-20%",TRUE,"20%+")</f>
        <v>20%+</v>
      </c>
      <c r="W5068">
        <f>YEAR(Suoerstore_sales[[#This Row],[Order Date]])</f>
        <v>2017</v>
      </c>
      <c r="X5068" t="str">
        <f>"Q"&amp;ROUNDUP(MONTH(Suoerstore_sales[[#This Row],[Order Date]])/3,0)</f>
        <v>Q4</v>
      </c>
      <c r="Y5068">
        <f>MONTH(Suoerstore_sales[[#This Row],[Order Date]])</f>
        <v>11</v>
      </c>
    </row>
    <row r="5069" spans="1:25" x14ac:dyDescent="0.2">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t="str" cm="1">
        <f t="array" ref="V5069">_xlfn.IFS(Suoerstore_sales[[#This Row],[Discount]]&lt;=0.05,"0-5%",Suoerstore_sales[[#This Row],[Discount]]&lt;=0.1,"5-10%",Suoerstore_sales[[#This Row],[Discount]]&lt;=0.2,"10-20%",TRUE,"20%+")</f>
        <v>0-5%</v>
      </c>
      <c r="W5069">
        <f>YEAR(Suoerstore_sales[[#This Row],[Order Date]])</f>
        <v>2017</v>
      </c>
      <c r="X5069" t="str">
        <f>"Q"&amp;ROUNDUP(MONTH(Suoerstore_sales[[#This Row],[Order Date]])/3,0)</f>
        <v>Q1</v>
      </c>
      <c r="Y5069">
        <f>MONTH(Suoerstore_sales[[#This Row],[Order Date]])</f>
        <v>1</v>
      </c>
    </row>
    <row r="5070" spans="1:25" x14ac:dyDescent="0.2">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t="str" cm="1">
        <f t="array" ref="V5070">_xlfn.IFS(Suoerstore_sales[[#This Row],[Discount]]&lt;=0.05,"0-5%",Suoerstore_sales[[#This Row],[Discount]]&lt;=0.1,"5-10%",Suoerstore_sales[[#This Row],[Discount]]&lt;=0.2,"10-20%",TRUE,"20%+")</f>
        <v>0-5%</v>
      </c>
      <c r="W5070">
        <f>YEAR(Suoerstore_sales[[#This Row],[Order Date]])</f>
        <v>2014</v>
      </c>
      <c r="X5070" t="str">
        <f>"Q"&amp;ROUNDUP(MONTH(Suoerstore_sales[[#This Row],[Order Date]])/3,0)</f>
        <v>Q3</v>
      </c>
      <c r="Y5070">
        <f>MONTH(Suoerstore_sales[[#This Row],[Order Date]])</f>
        <v>8</v>
      </c>
    </row>
    <row r="5071" spans="1:25" x14ac:dyDescent="0.2">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t="str" cm="1">
        <f t="array" ref="V5071">_xlfn.IFS(Suoerstore_sales[[#This Row],[Discount]]&lt;=0.05,"0-5%",Suoerstore_sales[[#This Row],[Discount]]&lt;=0.1,"5-10%",Suoerstore_sales[[#This Row],[Discount]]&lt;=0.2,"10-20%",TRUE,"20%+")</f>
        <v>5-10%</v>
      </c>
      <c r="W5071">
        <f>YEAR(Suoerstore_sales[[#This Row],[Order Date]])</f>
        <v>2014</v>
      </c>
      <c r="X5071" t="str">
        <f>"Q"&amp;ROUNDUP(MONTH(Suoerstore_sales[[#This Row],[Order Date]])/3,0)</f>
        <v>Q3</v>
      </c>
      <c r="Y5071">
        <f>MONTH(Suoerstore_sales[[#This Row],[Order Date]])</f>
        <v>8</v>
      </c>
    </row>
    <row r="5072" spans="1:25" x14ac:dyDescent="0.2">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t="str" cm="1">
        <f t="array" ref="V5072">_xlfn.IFS(Suoerstore_sales[[#This Row],[Discount]]&lt;=0.05,"0-5%",Suoerstore_sales[[#This Row],[Discount]]&lt;=0.1,"5-10%",Suoerstore_sales[[#This Row],[Discount]]&lt;=0.2,"10-20%",TRUE,"20%+")</f>
        <v>0-5%</v>
      </c>
      <c r="W5072">
        <f>YEAR(Suoerstore_sales[[#This Row],[Order Date]])</f>
        <v>2014</v>
      </c>
      <c r="X5072" t="str">
        <f>"Q"&amp;ROUNDUP(MONTH(Suoerstore_sales[[#This Row],[Order Date]])/3,0)</f>
        <v>Q3</v>
      </c>
      <c r="Y5072">
        <f>MONTH(Suoerstore_sales[[#This Row],[Order Date]])</f>
        <v>8</v>
      </c>
    </row>
    <row r="5073" spans="1:25" x14ac:dyDescent="0.2">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t="str" cm="1">
        <f t="array" ref="V5073">_xlfn.IFS(Suoerstore_sales[[#This Row],[Discount]]&lt;=0.05,"0-5%",Suoerstore_sales[[#This Row],[Discount]]&lt;=0.1,"5-10%",Suoerstore_sales[[#This Row],[Discount]]&lt;=0.2,"10-20%",TRUE,"20%+")</f>
        <v>0-5%</v>
      </c>
      <c r="W5073">
        <f>YEAR(Suoerstore_sales[[#This Row],[Order Date]])</f>
        <v>2014</v>
      </c>
      <c r="X5073" t="str">
        <f>"Q"&amp;ROUNDUP(MONTH(Suoerstore_sales[[#This Row],[Order Date]])/3,0)</f>
        <v>Q3</v>
      </c>
      <c r="Y5073">
        <f>MONTH(Suoerstore_sales[[#This Row],[Order Date]])</f>
        <v>8</v>
      </c>
    </row>
    <row r="5074" spans="1:25" x14ac:dyDescent="0.2">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t="str" cm="1">
        <f t="array" ref="V5074">_xlfn.IFS(Suoerstore_sales[[#This Row],[Discount]]&lt;=0.05,"0-5%",Suoerstore_sales[[#This Row],[Discount]]&lt;=0.1,"5-10%",Suoerstore_sales[[#This Row],[Discount]]&lt;=0.2,"10-20%",TRUE,"20%+")</f>
        <v>0-5%</v>
      </c>
      <c r="W5074">
        <f>YEAR(Suoerstore_sales[[#This Row],[Order Date]])</f>
        <v>2014</v>
      </c>
      <c r="X5074" t="str">
        <f>"Q"&amp;ROUNDUP(MONTH(Suoerstore_sales[[#This Row],[Order Date]])/3,0)</f>
        <v>Q3</v>
      </c>
      <c r="Y5074">
        <f>MONTH(Suoerstore_sales[[#This Row],[Order Date]])</f>
        <v>8</v>
      </c>
    </row>
    <row r="5075" spans="1:25" x14ac:dyDescent="0.2">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t="str" cm="1">
        <f t="array" ref="V5075">_xlfn.IFS(Suoerstore_sales[[#This Row],[Discount]]&lt;=0.05,"0-5%",Suoerstore_sales[[#This Row],[Discount]]&lt;=0.1,"5-10%",Suoerstore_sales[[#This Row],[Discount]]&lt;=0.2,"10-20%",TRUE,"20%+")</f>
        <v>0-5%</v>
      </c>
      <c r="W5075">
        <f>YEAR(Suoerstore_sales[[#This Row],[Order Date]])</f>
        <v>2015</v>
      </c>
      <c r="X5075" t="str">
        <f>"Q"&amp;ROUNDUP(MONTH(Suoerstore_sales[[#This Row],[Order Date]])/3,0)</f>
        <v>Q4</v>
      </c>
      <c r="Y5075">
        <f>MONTH(Suoerstore_sales[[#This Row],[Order Date]])</f>
        <v>11</v>
      </c>
    </row>
    <row r="5076" spans="1:25" x14ac:dyDescent="0.2">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t="str" cm="1">
        <f t="array" ref="V5076">_xlfn.IFS(Suoerstore_sales[[#This Row],[Discount]]&lt;=0.05,"0-5%",Suoerstore_sales[[#This Row],[Discount]]&lt;=0.1,"5-10%",Suoerstore_sales[[#This Row],[Discount]]&lt;=0.2,"10-20%",TRUE,"20%+")</f>
        <v>10-20%</v>
      </c>
      <c r="W5076">
        <f>YEAR(Suoerstore_sales[[#This Row],[Order Date]])</f>
        <v>2017</v>
      </c>
      <c r="X5076" t="str">
        <f>"Q"&amp;ROUNDUP(MONTH(Suoerstore_sales[[#This Row],[Order Date]])/3,0)</f>
        <v>Q2</v>
      </c>
      <c r="Y5076">
        <f>MONTH(Suoerstore_sales[[#This Row],[Order Date]])</f>
        <v>4</v>
      </c>
    </row>
    <row r="5077" spans="1:25" x14ac:dyDescent="0.2">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t="str" cm="1">
        <f t="array" ref="V5077">_xlfn.IFS(Suoerstore_sales[[#This Row],[Discount]]&lt;=0.05,"0-5%",Suoerstore_sales[[#This Row],[Discount]]&lt;=0.1,"5-10%",Suoerstore_sales[[#This Row],[Discount]]&lt;=0.2,"10-20%",TRUE,"20%+")</f>
        <v>20%+</v>
      </c>
      <c r="W5077">
        <f>YEAR(Suoerstore_sales[[#This Row],[Order Date]])</f>
        <v>2014</v>
      </c>
      <c r="X5077" t="str">
        <f>"Q"&amp;ROUNDUP(MONTH(Suoerstore_sales[[#This Row],[Order Date]])/3,0)</f>
        <v>Q2</v>
      </c>
      <c r="Y5077">
        <f>MONTH(Suoerstore_sales[[#This Row],[Order Date]])</f>
        <v>4</v>
      </c>
    </row>
    <row r="5078" spans="1:25" x14ac:dyDescent="0.2">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t="str" cm="1">
        <f t="array" ref="V5078">_xlfn.IFS(Suoerstore_sales[[#This Row],[Discount]]&lt;=0.05,"0-5%",Suoerstore_sales[[#This Row],[Discount]]&lt;=0.1,"5-10%",Suoerstore_sales[[#This Row],[Discount]]&lt;=0.2,"10-20%",TRUE,"20%+")</f>
        <v>10-20%</v>
      </c>
      <c r="W5078">
        <f>YEAR(Suoerstore_sales[[#This Row],[Order Date]])</f>
        <v>2014</v>
      </c>
      <c r="X5078" t="str">
        <f>"Q"&amp;ROUNDUP(MONTH(Suoerstore_sales[[#This Row],[Order Date]])/3,0)</f>
        <v>Q2</v>
      </c>
      <c r="Y5078">
        <f>MONTH(Suoerstore_sales[[#This Row],[Order Date]])</f>
        <v>4</v>
      </c>
    </row>
    <row r="5079" spans="1:25" x14ac:dyDescent="0.2">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t="str" cm="1">
        <f t="array" ref="V5079">_xlfn.IFS(Suoerstore_sales[[#This Row],[Discount]]&lt;=0.05,"0-5%",Suoerstore_sales[[#This Row],[Discount]]&lt;=0.1,"5-10%",Suoerstore_sales[[#This Row],[Discount]]&lt;=0.2,"10-20%",TRUE,"20%+")</f>
        <v>20%+</v>
      </c>
      <c r="W5079">
        <f>YEAR(Suoerstore_sales[[#This Row],[Order Date]])</f>
        <v>2014</v>
      </c>
      <c r="X5079" t="str">
        <f>"Q"&amp;ROUNDUP(MONTH(Suoerstore_sales[[#This Row],[Order Date]])/3,0)</f>
        <v>Q2</v>
      </c>
      <c r="Y5079">
        <f>MONTH(Suoerstore_sales[[#This Row],[Order Date]])</f>
        <v>4</v>
      </c>
    </row>
    <row r="5080" spans="1:25" x14ac:dyDescent="0.2">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t="str" cm="1">
        <f t="array" ref="V5080">_xlfn.IFS(Suoerstore_sales[[#This Row],[Discount]]&lt;=0.05,"0-5%",Suoerstore_sales[[#This Row],[Discount]]&lt;=0.1,"5-10%",Suoerstore_sales[[#This Row],[Discount]]&lt;=0.2,"10-20%",TRUE,"20%+")</f>
        <v>0-5%</v>
      </c>
      <c r="W5080">
        <f>YEAR(Suoerstore_sales[[#This Row],[Order Date]])</f>
        <v>2017</v>
      </c>
      <c r="X5080" t="str">
        <f>"Q"&amp;ROUNDUP(MONTH(Suoerstore_sales[[#This Row],[Order Date]])/3,0)</f>
        <v>Q4</v>
      </c>
      <c r="Y5080">
        <f>MONTH(Suoerstore_sales[[#This Row],[Order Date]])</f>
        <v>11</v>
      </c>
    </row>
    <row r="5081" spans="1:25" x14ac:dyDescent="0.2">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t="str" cm="1">
        <f t="array" ref="V5081">_xlfn.IFS(Suoerstore_sales[[#This Row],[Discount]]&lt;=0.05,"0-5%",Suoerstore_sales[[#This Row],[Discount]]&lt;=0.1,"5-10%",Suoerstore_sales[[#This Row],[Discount]]&lt;=0.2,"10-20%",TRUE,"20%+")</f>
        <v>10-20%</v>
      </c>
      <c r="W5081">
        <f>YEAR(Suoerstore_sales[[#This Row],[Order Date]])</f>
        <v>2017</v>
      </c>
      <c r="X5081" t="str">
        <f>"Q"&amp;ROUNDUP(MONTH(Suoerstore_sales[[#This Row],[Order Date]])/3,0)</f>
        <v>Q4</v>
      </c>
      <c r="Y5081">
        <f>MONTH(Suoerstore_sales[[#This Row],[Order Date]])</f>
        <v>11</v>
      </c>
    </row>
    <row r="5082" spans="1:25" x14ac:dyDescent="0.2">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t="str" cm="1">
        <f t="array" ref="V5082">_xlfn.IFS(Suoerstore_sales[[#This Row],[Discount]]&lt;=0.05,"0-5%",Suoerstore_sales[[#This Row],[Discount]]&lt;=0.1,"5-10%",Suoerstore_sales[[#This Row],[Discount]]&lt;=0.2,"10-20%",TRUE,"20%+")</f>
        <v>0-5%</v>
      </c>
      <c r="W5082">
        <f>YEAR(Suoerstore_sales[[#This Row],[Order Date]])</f>
        <v>2017</v>
      </c>
      <c r="X5082" t="str">
        <f>"Q"&amp;ROUNDUP(MONTH(Suoerstore_sales[[#This Row],[Order Date]])/3,0)</f>
        <v>Q4</v>
      </c>
      <c r="Y5082">
        <f>MONTH(Suoerstore_sales[[#This Row],[Order Date]])</f>
        <v>11</v>
      </c>
    </row>
    <row r="5083" spans="1:25" x14ac:dyDescent="0.2">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t="str" cm="1">
        <f t="array" ref="V5083">_xlfn.IFS(Suoerstore_sales[[#This Row],[Discount]]&lt;=0.05,"0-5%",Suoerstore_sales[[#This Row],[Discount]]&lt;=0.1,"5-10%",Suoerstore_sales[[#This Row],[Discount]]&lt;=0.2,"10-20%",TRUE,"20%+")</f>
        <v>10-20%</v>
      </c>
      <c r="W5083">
        <f>YEAR(Suoerstore_sales[[#This Row],[Order Date]])</f>
        <v>2015</v>
      </c>
      <c r="X5083" t="str">
        <f>"Q"&amp;ROUNDUP(MONTH(Suoerstore_sales[[#This Row],[Order Date]])/3,0)</f>
        <v>Q4</v>
      </c>
      <c r="Y5083">
        <f>MONTH(Suoerstore_sales[[#This Row],[Order Date]])</f>
        <v>12</v>
      </c>
    </row>
    <row r="5084" spans="1:25" x14ac:dyDescent="0.2">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t="str" cm="1">
        <f t="array" ref="V5084">_xlfn.IFS(Suoerstore_sales[[#This Row],[Discount]]&lt;=0.05,"0-5%",Suoerstore_sales[[#This Row],[Discount]]&lt;=0.1,"5-10%",Suoerstore_sales[[#This Row],[Discount]]&lt;=0.2,"10-20%",TRUE,"20%+")</f>
        <v>10-20%</v>
      </c>
      <c r="W5084">
        <f>YEAR(Suoerstore_sales[[#This Row],[Order Date]])</f>
        <v>2016</v>
      </c>
      <c r="X5084" t="str">
        <f>"Q"&amp;ROUNDUP(MONTH(Suoerstore_sales[[#This Row],[Order Date]])/3,0)</f>
        <v>Q3</v>
      </c>
      <c r="Y5084">
        <f>MONTH(Suoerstore_sales[[#This Row],[Order Date]])</f>
        <v>9</v>
      </c>
    </row>
    <row r="5085" spans="1:25" x14ac:dyDescent="0.2">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t="str" cm="1">
        <f t="array" ref="V5085">_xlfn.IFS(Suoerstore_sales[[#This Row],[Discount]]&lt;=0.05,"0-5%",Suoerstore_sales[[#This Row],[Discount]]&lt;=0.1,"5-10%",Suoerstore_sales[[#This Row],[Discount]]&lt;=0.2,"10-20%",TRUE,"20%+")</f>
        <v>10-20%</v>
      </c>
      <c r="W5085">
        <f>YEAR(Suoerstore_sales[[#This Row],[Order Date]])</f>
        <v>2016</v>
      </c>
      <c r="X5085" t="str">
        <f>"Q"&amp;ROUNDUP(MONTH(Suoerstore_sales[[#This Row],[Order Date]])/3,0)</f>
        <v>Q3</v>
      </c>
      <c r="Y5085">
        <f>MONTH(Suoerstore_sales[[#This Row],[Order Date]])</f>
        <v>9</v>
      </c>
    </row>
    <row r="5086" spans="1:25" x14ac:dyDescent="0.2">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t="str" cm="1">
        <f t="array" ref="V5086">_xlfn.IFS(Suoerstore_sales[[#This Row],[Discount]]&lt;=0.05,"0-5%",Suoerstore_sales[[#This Row],[Discount]]&lt;=0.1,"5-10%",Suoerstore_sales[[#This Row],[Discount]]&lt;=0.2,"10-20%",TRUE,"20%+")</f>
        <v>0-5%</v>
      </c>
      <c r="W5086">
        <f>YEAR(Suoerstore_sales[[#This Row],[Order Date]])</f>
        <v>2016</v>
      </c>
      <c r="X5086" t="str">
        <f>"Q"&amp;ROUNDUP(MONTH(Suoerstore_sales[[#This Row],[Order Date]])/3,0)</f>
        <v>Q2</v>
      </c>
      <c r="Y5086">
        <f>MONTH(Suoerstore_sales[[#This Row],[Order Date]])</f>
        <v>6</v>
      </c>
    </row>
    <row r="5087" spans="1:25" x14ac:dyDescent="0.2">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t="str" cm="1">
        <f t="array" ref="V5087">_xlfn.IFS(Suoerstore_sales[[#This Row],[Discount]]&lt;=0.05,"0-5%",Suoerstore_sales[[#This Row],[Discount]]&lt;=0.1,"5-10%",Suoerstore_sales[[#This Row],[Discount]]&lt;=0.2,"10-20%",TRUE,"20%+")</f>
        <v>20%+</v>
      </c>
      <c r="W5087">
        <f>YEAR(Suoerstore_sales[[#This Row],[Order Date]])</f>
        <v>2015</v>
      </c>
      <c r="X5087" t="str">
        <f>"Q"&amp;ROUNDUP(MONTH(Suoerstore_sales[[#This Row],[Order Date]])/3,0)</f>
        <v>Q2</v>
      </c>
      <c r="Y5087">
        <f>MONTH(Suoerstore_sales[[#This Row],[Order Date]])</f>
        <v>6</v>
      </c>
    </row>
    <row r="5088" spans="1:25" x14ac:dyDescent="0.2">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t="str" cm="1">
        <f t="array" ref="V5088">_xlfn.IFS(Suoerstore_sales[[#This Row],[Discount]]&lt;=0.05,"0-5%",Suoerstore_sales[[#This Row],[Discount]]&lt;=0.1,"5-10%",Suoerstore_sales[[#This Row],[Discount]]&lt;=0.2,"10-20%",TRUE,"20%+")</f>
        <v>20%+</v>
      </c>
      <c r="W5088">
        <f>YEAR(Suoerstore_sales[[#This Row],[Order Date]])</f>
        <v>2015</v>
      </c>
      <c r="X5088" t="str">
        <f>"Q"&amp;ROUNDUP(MONTH(Suoerstore_sales[[#This Row],[Order Date]])/3,0)</f>
        <v>Q1</v>
      </c>
      <c r="Y5088">
        <f>MONTH(Suoerstore_sales[[#This Row],[Order Date]])</f>
        <v>3</v>
      </c>
    </row>
    <row r="5089" spans="1:25" x14ac:dyDescent="0.2">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t="str" cm="1">
        <f t="array" ref="V5089">_xlfn.IFS(Suoerstore_sales[[#This Row],[Discount]]&lt;=0.05,"0-5%",Suoerstore_sales[[#This Row],[Discount]]&lt;=0.1,"5-10%",Suoerstore_sales[[#This Row],[Discount]]&lt;=0.2,"10-20%",TRUE,"20%+")</f>
        <v>10-20%</v>
      </c>
      <c r="W5089">
        <f>YEAR(Suoerstore_sales[[#This Row],[Order Date]])</f>
        <v>2015</v>
      </c>
      <c r="X5089" t="str">
        <f>"Q"&amp;ROUNDUP(MONTH(Suoerstore_sales[[#This Row],[Order Date]])/3,0)</f>
        <v>Q1</v>
      </c>
      <c r="Y5089">
        <f>MONTH(Suoerstore_sales[[#This Row],[Order Date]])</f>
        <v>3</v>
      </c>
    </row>
    <row r="5090" spans="1:25" x14ac:dyDescent="0.2">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t="str" cm="1">
        <f t="array" ref="V5090">_xlfn.IFS(Suoerstore_sales[[#This Row],[Discount]]&lt;=0.05,"0-5%",Suoerstore_sales[[#This Row],[Discount]]&lt;=0.1,"5-10%",Suoerstore_sales[[#This Row],[Discount]]&lt;=0.2,"10-20%",TRUE,"20%+")</f>
        <v>20%+</v>
      </c>
      <c r="W5090">
        <f>YEAR(Suoerstore_sales[[#This Row],[Order Date]])</f>
        <v>2015</v>
      </c>
      <c r="X5090" t="str">
        <f>"Q"&amp;ROUNDUP(MONTH(Suoerstore_sales[[#This Row],[Order Date]])/3,0)</f>
        <v>Q1</v>
      </c>
      <c r="Y5090">
        <f>MONTH(Suoerstore_sales[[#This Row],[Order Date]])</f>
        <v>3</v>
      </c>
    </row>
    <row r="5091" spans="1:25" x14ac:dyDescent="0.2">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t="str" cm="1">
        <f t="array" ref="V5091">_xlfn.IFS(Suoerstore_sales[[#This Row],[Discount]]&lt;=0.05,"0-5%",Suoerstore_sales[[#This Row],[Discount]]&lt;=0.1,"5-10%",Suoerstore_sales[[#This Row],[Discount]]&lt;=0.2,"10-20%",TRUE,"20%+")</f>
        <v>10-20%</v>
      </c>
      <c r="W5091">
        <f>YEAR(Suoerstore_sales[[#This Row],[Order Date]])</f>
        <v>2017</v>
      </c>
      <c r="X5091" t="str">
        <f>"Q"&amp;ROUNDUP(MONTH(Suoerstore_sales[[#This Row],[Order Date]])/3,0)</f>
        <v>Q3</v>
      </c>
      <c r="Y5091">
        <f>MONTH(Suoerstore_sales[[#This Row],[Order Date]])</f>
        <v>8</v>
      </c>
    </row>
    <row r="5092" spans="1:25" x14ac:dyDescent="0.2">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t="str" cm="1">
        <f t="array" ref="V5092">_xlfn.IFS(Suoerstore_sales[[#This Row],[Discount]]&lt;=0.05,"0-5%",Suoerstore_sales[[#This Row],[Discount]]&lt;=0.1,"5-10%",Suoerstore_sales[[#This Row],[Discount]]&lt;=0.2,"10-20%",TRUE,"20%+")</f>
        <v>10-20%</v>
      </c>
      <c r="W5092">
        <f>YEAR(Suoerstore_sales[[#This Row],[Order Date]])</f>
        <v>2017</v>
      </c>
      <c r="X5092" t="str">
        <f>"Q"&amp;ROUNDUP(MONTH(Suoerstore_sales[[#This Row],[Order Date]])/3,0)</f>
        <v>Q3</v>
      </c>
      <c r="Y5092">
        <f>MONTH(Suoerstore_sales[[#This Row],[Order Date]])</f>
        <v>8</v>
      </c>
    </row>
    <row r="5093" spans="1:25" x14ac:dyDescent="0.2">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t="str" cm="1">
        <f t="array" ref="V5093">_xlfn.IFS(Suoerstore_sales[[#This Row],[Discount]]&lt;=0.05,"0-5%",Suoerstore_sales[[#This Row],[Discount]]&lt;=0.1,"5-10%",Suoerstore_sales[[#This Row],[Discount]]&lt;=0.2,"10-20%",TRUE,"20%+")</f>
        <v>10-20%</v>
      </c>
      <c r="W5093">
        <f>YEAR(Suoerstore_sales[[#This Row],[Order Date]])</f>
        <v>2017</v>
      </c>
      <c r="X5093" t="str">
        <f>"Q"&amp;ROUNDUP(MONTH(Suoerstore_sales[[#This Row],[Order Date]])/3,0)</f>
        <v>Q4</v>
      </c>
      <c r="Y5093">
        <f>MONTH(Suoerstore_sales[[#This Row],[Order Date]])</f>
        <v>12</v>
      </c>
    </row>
    <row r="5094" spans="1:25" x14ac:dyDescent="0.2">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t="str" cm="1">
        <f t="array" ref="V5094">_xlfn.IFS(Suoerstore_sales[[#This Row],[Discount]]&lt;=0.05,"0-5%",Suoerstore_sales[[#This Row],[Discount]]&lt;=0.1,"5-10%",Suoerstore_sales[[#This Row],[Discount]]&lt;=0.2,"10-20%",TRUE,"20%+")</f>
        <v>0-5%</v>
      </c>
      <c r="W5094">
        <f>YEAR(Suoerstore_sales[[#This Row],[Order Date]])</f>
        <v>2015</v>
      </c>
      <c r="X5094" t="str">
        <f>"Q"&amp;ROUNDUP(MONTH(Suoerstore_sales[[#This Row],[Order Date]])/3,0)</f>
        <v>Q2</v>
      </c>
      <c r="Y5094">
        <f>MONTH(Suoerstore_sales[[#This Row],[Order Date]])</f>
        <v>5</v>
      </c>
    </row>
    <row r="5095" spans="1:25" x14ac:dyDescent="0.2">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t="str" cm="1">
        <f t="array" ref="V5095">_xlfn.IFS(Suoerstore_sales[[#This Row],[Discount]]&lt;=0.05,"0-5%",Suoerstore_sales[[#This Row],[Discount]]&lt;=0.1,"5-10%",Suoerstore_sales[[#This Row],[Discount]]&lt;=0.2,"10-20%",TRUE,"20%+")</f>
        <v>20%+</v>
      </c>
      <c r="W5095">
        <f>YEAR(Suoerstore_sales[[#This Row],[Order Date]])</f>
        <v>2014</v>
      </c>
      <c r="X5095" t="str">
        <f>"Q"&amp;ROUNDUP(MONTH(Suoerstore_sales[[#This Row],[Order Date]])/3,0)</f>
        <v>Q4</v>
      </c>
      <c r="Y5095">
        <f>MONTH(Suoerstore_sales[[#This Row],[Order Date]])</f>
        <v>12</v>
      </c>
    </row>
    <row r="5096" spans="1:25" x14ac:dyDescent="0.2">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t="str" cm="1">
        <f t="array" ref="V5096">_xlfn.IFS(Suoerstore_sales[[#This Row],[Discount]]&lt;=0.05,"0-5%",Suoerstore_sales[[#This Row],[Discount]]&lt;=0.1,"5-10%",Suoerstore_sales[[#This Row],[Discount]]&lt;=0.2,"10-20%",TRUE,"20%+")</f>
        <v>20%+</v>
      </c>
      <c r="W5096">
        <f>YEAR(Suoerstore_sales[[#This Row],[Order Date]])</f>
        <v>2014</v>
      </c>
      <c r="X5096" t="str">
        <f>"Q"&amp;ROUNDUP(MONTH(Suoerstore_sales[[#This Row],[Order Date]])/3,0)</f>
        <v>Q4</v>
      </c>
      <c r="Y5096">
        <f>MONTH(Suoerstore_sales[[#This Row],[Order Date]])</f>
        <v>12</v>
      </c>
    </row>
    <row r="5097" spans="1:25" x14ac:dyDescent="0.2">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t="str" cm="1">
        <f t="array" ref="V5097">_xlfn.IFS(Suoerstore_sales[[#This Row],[Discount]]&lt;=0.05,"0-5%",Suoerstore_sales[[#This Row],[Discount]]&lt;=0.1,"5-10%",Suoerstore_sales[[#This Row],[Discount]]&lt;=0.2,"10-20%",TRUE,"20%+")</f>
        <v>10-20%</v>
      </c>
      <c r="W5097">
        <f>YEAR(Suoerstore_sales[[#This Row],[Order Date]])</f>
        <v>2014</v>
      </c>
      <c r="X5097" t="str">
        <f>"Q"&amp;ROUNDUP(MONTH(Suoerstore_sales[[#This Row],[Order Date]])/3,0)</f>
        <v>Q4</v>
      </c>
      <c r="Y5097">
        <f>MONTH(Suoerstore_sales[[#This Row],[Order Date]])</f>
        <v>12</v>
      </c>
    </row>
    <row r="5098" spans="1:25" x14ac:dyDescent="0.2">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t="str" cm="1">
        <f t="array" ref="V5098">_xlfn.IFS(Suoerstore_sales[[#This Row],[Discount]]&lt;=0.05,"0-5%",Suoerstore_sales[[#This Row],[Discount]]&lt;=0.1,"5-10%",Suoerstore_sales[[#This Row],[Discount]]&lt;=0.2,"10-20%",TRUE,"20%+")</f>
        <v>20%+</v>
      </c>
      <c r="W5098">
        <f>YEAR(Suoerstore_sales[[#This Row],[Order Date]])</f>
        <v>2014</v>
      </c>
      <c r="X5098" t="str">
        <f>"Q"&amp;ROUNDUP(MONTH(Suoerstore_sales[[#This Row],[Order Date]])/3,0)</f>
        <v>Q4</v>
      </c>
      <c r="Y5098">
        <f>MONTH(Suoerstore_sales[[#This Row],[Order Date]])</f>
        <v>12</v>
      </c>
    </row>
    <row r="5099" spans="1:25" x14ac:dyDescent="0.2">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t="str" cm="1">
        <f t="array" ref="V5099">_xlfn.IFS(Suoerstore_sales[[#This Row],[Discount]]&lt;=0.05,"0-5%",Suoerstore_sales[[#This Row],[Discount]]&lt;=0.1,"5-10%",Suoerstore_sales[[#This Row],[Discount]]&lt;=0.2,"10-20%",TRUE,"20%+")</f>
        <v>20%+</v>
      </c>
      <c r="W5099">
        <f>YEAR(Suoerstore_sales[[#This Row],[Order Date]])</f>
        <v>2014</v>
      </c>
      <c r="X5099" t="str">
        <f>"Q"&amp;ROUNDUP(MONTH(Suoerstore_sales[[#This Row],[Order Date]])/3,0)</f>
        <v>Q4</v>
      </c>
      <c r="Y5099">
        <f>MONTH(Suoerstore_sales[[#This Row],[Order Date]])</f>
        <v>12</v>
      </c>
    </row>
    <row r="5100" spans="1:25" x14ac:dyDescent="0.2">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t="str" cm="1">
        <f t="array" ref="V5100">_xlfn.IFS(Suoerstore_sales[[#This Row],[Discount]]&lt;=0.05,"0-5%",Suoerstore_sales[[#This Row],[Discount]]&lt;=0.1,"5-10%",Suoerstore_sales[[#This Row],[Discount]]&lt;=0.2,"10-20%",TRUE,"20%+")</f>
        <v>10-20%</v>
      </c>
      <c r="W5100">
        <f>YEAR(Suoerstore_sales[[#This Row],[Order Date]])</f>
        <v>2014</v>
      </c>
      <c r="X5100" t="str">
        <f>"Q"&amp;ROUNDUP(MONTH(Suoerstore_sales[[#This Row],[Order Date]])/3,0)</f>
        <v>Q4</v>
      </c>
      <c r="Y5100">
        <f>MONTH(Suoerstore_sales[[#This Row],[Order Date]])</f>
        <v>12</v>
      </c>
    </row>
    <row r="5101" spans="1:25" x14ac:dyDescent="0.2">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t="str" cm="1">
        <f t="array" ref="V5101">_xlfn.IFS(Suoerstore_sales[[#This Row],[Discount]]&lt;=0.05,"0-5%",Suoerstore_sales[[#This Row],[Discount]]&lt;=0.1,"5-10%",Suoerstore_sales[[#This Row],[Discount]]&lt;=0.2,"10-20%",TRUE,"20%+")</f>
        <v>10-20%</v>
      </c>
      <c r="W5101">
        <f>YEAR(Suoerstore_sales[[#This Row],[Order Date]])</f>
        <v>2015</v>
      </c>
      <c r="X5101" t="str">
        <f>"Q"&amp;ROUNDUP(MONTH(Suoerstore_sales[[#This Row],[Order Date]])/3,0)</f>
        <v>Q3</v>
      </c>
      <c r="Y5101">
        <f>MONTH(Suoerstore_sales[[#This Row],[Order Date]])</f>
        <v>8</v>
      </c>
    </row>
    <row r="5102" spans="1:25" x14ac:dyDescent="0.2">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t="str" cm="1">
        <f t="array" ref="V5102">_xlfn.IFS(Suoerstore_sales[[#This Row],[Discount]]&lt;=0.05,"0-5%",Suoerstore_sales[[#This Row],[Discount]]&lt;=0.1,"5-10%",Suoerstore_sales[[#This Row],[Discount]]&lt;=0.2,"10-20%",TRUE,"20%+")</f>
        <v>10-20%</v>
      </c>
      <c r="W5102">
        <f>YEAR(Suoerstore_sales[[#This Row],[Order Date]])</f>
        <v>2014</v>
      </c>
      <c r="X5102" t="str">
        <f>"Q"&amp;ROUNDUP(MONTH(Suoerstore_sales[[#This Row],[Order Date]])/3,0)</f>
        <v>Q1</v>
      </c>
      <c r="Y5102">
        <f>MONTH(Suoerstore_sales[[#This Row],[Order Date]])</f>
        <v>3</v>
      </c>
    </row>
    <row r="5103" spans="1:25" x14ac:dyDescent="0.2">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t="str" cm="1">
        <f t="array" ref="V5103">_xlfn.IFS(Suoerstore_sales[[#This Row],[Discount]]&lt;=0.05,"0-5%",Suoerstore_sales[[#This Row],[Discount]]&lt;=0.1,"5-10%",Suoerstore_sales[[#This Row],[Discount]]&lt;=0.2,"10-20%",TRUE,"20%+")</f>
        <v>10-20%</v>
      </c>
      <c r="W5103">
        <f>YEAR(Suoerstore_sales[[#This Row],[Order Date]])</f>
        <v>2014</v>
      </c>
      <c r="X5103" t="str">
        <f>"Q"&amp;ROUNDUP(MONTH(Suoerstore_sales[[#This Row],[Order Date]])/3,0)</f>
        <v>Q1</v>
      </c>
      <c r="Y5103">
        <f>MONTH(Suoerstore_sales[[#This Row],[Order Date]])</f>
        <v>3</v>
      </c>
    </row>
    <row r="5104" spans="1:25" x14ac:dyDescent="0.2">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t="str" cm="1">
        <f t="array" ref="V5104">_xlfn.IFS(Suoerstore_sales[[#This Row],[Discount]]&lt;=0.05,"0-5%",Suoerstore_sales[[#This Row],[Discount]]&lt;=0.1,"5-10%",Suoerstore_sales[[#This Row],[Discount]]&lt;=0.2,"10-20%",TRUE,"20%+")</f>
        <v>10-20%</v>
      </c>
      <c r="W5104">
        <f>YEAR(Suoerstore_sales[[#This Row],[Order Date]])</f>
        <v>2014</v>
      </c>
      <c r="X5104" t="str">
        <f>"Q"&amp;ROUNDUP(MONTH(Suoerstore_sales[[#This Row],[Order Date]])/3,0)</f>
        <v>Q1</v>
      </c>
      <c r="Y5104">
        <f>MONTH(Suoerstore_sales[[#This Row],[Order Date]])</f>
        <v>3</v>
      </c>
    </row>
    <row r="5105" spans="1:25" x14ac:dyDescent="0.2">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t="str" cm="1">
        <f t="array" ref="V5105">_xlfn.IFS(Suoerstore_sales[[#This Row],[Discount]]&lt;=0.05,"0-5%",Suoerstore_sales[[#This Row],[Discount]]&lt;=0.1,"5-10%",Suoerstore_sales[[#This Row],[Discount]]&lt;=0.2,"10-20%",TRUE,"20%+")</f>
        <v>10-20%</v>
      </c>
      <c r="W5105">
        <f>YEAR(Suoerstore_sales[[#This Row],[Order Date]])</f>
        <v>2015</v>
      </c>
      <c r="X5105" t="str">
        <f>"Q"&amp;ROUNDUP(MONTH(Suoerstore_sales[[#This Row],[Order Date]])/3,0)</f>
        <v>Q1</v>
      </c>
      <c r="Y5105">
        <f>MONTH(Suoerstore_sales[[#This Row],[Order Date]])</f>
        <v>3</v>
      </c>
    </row>
    <row r="5106" spans="1:25" x14ac:dyDescent="0.2">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t="str" cm="1">
        <f t="array" ref="V5106">_xlfn.IFS(Suoerstore_sales[[#This Row],[Discount]]&lt;=0.05,"0-5%",Suoerstore_sales[[#This Row],[Discount]]&lt;=0.1,"5-10%",Suoerstore_sales[[#This Row],[Discount]]&lt;=0.2,"10-20%",TRUE,"20%+")</f>
        <v>10-20%</v>
      </c>
      <c r="W5106">
        <f>YEAR(Suoerstore_sales[[#This Row],[Order Date]])</f>
        <v>2015</v>
      </c>
      <c r="X5106" t="str">
        <f>"Q"&amp;ROUNDUP(MONTH(Suoerstore_sales[[#This Row],[Order Date]])/3,0)</f>
        <v>Q1</v>
      </c>
      <c r="Y5106">
        <f>MONTH(Suoerstore_sales[[#This Row],[Order Date]])</f>
        <v>3</v>
      </c>
    </row>
    <row r="5107" spans="1:25" x14ac:dyDescent="0.2">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t="str" cm="1">
        <f t="array" ref="V5107">_xlfn.IFS(Suoerstore_sales[[#This Row],[Discount]]&lt;=0.05,"0-5%",Suoerstore_sales[[#This Row],[Discount]]&lt;=0.1,"5-10%",Suoerstore_sales[[#This Row],[Discount]]&lt;=0.2,"10-20%",TRUE,"20%+")</f>
        <v>10-20%</v>
      </c>
      <c r="W5107">
        <f>YEAR(Suoerstore_sales[[#This Row],[Order Date]])</f>
        <v>2014</v>
      </c>
      <c r="X5107" t="str">
        <f>"Q"&amp;ROUNDUP(MONTH(Suoerstore_sales[[#This Row],[Order Date]])/3,0)</f>
        <v>Q4</v>
      </c>
      <c r="Y5107">
        <f>MONTH(Suoerstore_sales[[#This Row],[Order Date]])</f>
        <v>12</v>
      </c>
    </row>
    <row r="5108" spans="1:25" x14ac:dyDescent="0.2">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t="str" cm="1">
        <f t="array" ref="V5108">_xlfn.IFS(Suoerstore_sales[[#This Row],[Discount]]&lt;=0.05,"0-5%",Suoerstore_sales[[#This Row],[Discount]]&lt;=0.1,"5-10%",Suoerstore_sales[[#This Row],[Discount]]&lt;=0.2,"10-20%",TRUE,"20%+")</f>
        <v>0-5%</v>
      </c>
      <c r="W5108">
        <f>YEAR(Suoerstore_sales[[#This Row],[Order Date]])</f>
        <v>2015</v>
      </c>
      <c r="X5108" t="str">
        <f>"Q"&amp;ROUNDUP(MONTH(Suoerstore_sales[[#This Row],[Order Date]])/3,0)</f>
        <v>Q3</v>
      </c>
      <c r="Y5108">
        <f>MONTH(Suoerstore_sales[[#This Row],[Order Date]])</f>
        <v>9</v>
      </c>
    </row>
    <row r="5109" spans="1:25" x14ac:dyDescent="0.2">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t="str" cm="1">
        <f t="array" ref="V5109">_xlfn.IFS(Suoerstore_sales[[#This Row],[Discount]]&lt;=0.05,"0-5%",Suoerstore_sales[[#This Row],[Discount]]&lt;=0.1,"5-10%",Suoerstore_sales[[#This Row],[Discount]]&lt;=0.2,"10-20%",TRUE,"20%+")</f>
        <v>10-20%</v>
      </c>
      <c r="W5109">
        <f>YEAR(Suoerstore_sales[[#This Row],[Order Date]])</f>
        <v>2017</v>
      </c>
      <c r="X5109" t="str">
        <f>"Q"&amp;ROUNDUP(MONTH(Suoerstore_sales[[#This Row],[Order Date]])/3,0)</f>
        <v>Q2</v>
      </c>
      <c r="Y5109">
        <f>MONTH(Suoerstore_sales[[#This Row],[Order Date]])</f>
        <v>4</v>
      </c>
    </row>
    <row r="5110" spans="1:25" x14ac:dyDescent="0.2">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t="str" cm="1">
        <f t="array" ref="V5110">_xlfn.IFS(Suoerstore_sales[[#This Row],[Discount]]&lt;=0.05,"0-5%",Suoerstore_sales[[#This Row],[Discount]]&lt;=0.1,"5-10%",Suoerstore_sales[[#This Row],[Discount]]&lt;=0.2,"10-20%",TRUE,"20%+")</f>
        <v>10-20%</v>
      </c>
      <c r="W5110">
        <f>YEAR(Suoerstore_sales[[#This Row],[Order Date]])</f>
        <v>2017</v>
      </c>
      <c r="X5110" t="str">
        <f>"Q"&amp;ROUNDUP(MONTH(Suoerstore_sales[[#This Row],[Order Date]])/3,0)</f>
        <v>Q2</v>
      </c>
      <c r="Y5110">
        <f>MONTH(Suoerstore_sales[[#This Row],[Order Date]])</f>
        <v>4</v>
      </c>
    </row>
    <row r="5111" spans="1:25" x14ac:dyDescent="0.2">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t="str" cm="1">
        <f t="array" ref="V5111">_xlfn.IFS(Suoerstore_sales[[#This Row],[Discount]]&lt;=0.05,"0-5%",Suoerstore_sales[[#This Row],[Discount]]&lt;=0.1,"5-10%",Suoerstore_sales[[#This Row],[Discount]]&lt;=0.2,"10-20%",TRUE,"20%+")</f>
        <v>10-20%</v>
      </c>
      <c r="W5111">
        <f>YEAR(Suoerstore_sales[[#This Row],[Order Date]])</f>
        <v>2014</v>
      </c>
      <c r="X5111" t="str">
        <f>"Q"&amp;ROUNDUP(MONTH(Suoerstore_sales[[#This Row],[Order Date]])/3,0)</f>
        <v>Q4</v>
      </c>
      <c r="Y5111">
        <f>MONTH(Suoerstore_sales[[#This Row],[Order Date]])</f>
        <v>10</v>
      </c>
    </row>
    <row r="5112" spans="1:25" x14ac:dyDescent="0.2">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t="str" cm="1">
        <f t="array" ref="V5112">_xlfn.IFS(Suoerstore_sales[[#This Row],[Discount]]&lt;=0.05,"0-5%",Suoerstore_sales[[#This Row],[Discount]]&lt;=0.1,"5-10%",Suoerstore_sales[[#This Row],[Discount]]&lt;=0.2,"10-20%",TRUE,"20%+")</f>
        <v>10-20%</v>
      </c>
      <c r="W5112">
        <f>YEAR(Suoerstore_sales[[#This Row],[Order Date]])</f>
        <v>2014</v>
      </c>
      <c r="X5112" t="str">
        <f>"Q"&amp;ROUNDUP(MONTH(Suoerstore_sales[[#This Row],[Order Date]])/3,0)</f>
        <v>Q4</v>
      </c>
      <c r="Y5112">
        <f>MONTH(Suoerstore_sales[[#This Row],[Order Date]])</f>
        <v>10</v>
      </c>
    </row>
    <row r="5113" spans="1:25" x14ac:dyDescent="0.2">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t="str" cm="1">
        <f t="array" ref="V5113">_xlfn.IFS(Suoerstore_sales[[#This Row],[Discount]]&lt;=0.05,"0-5%",Suoerstore_sales[[#This Row],[Discount]]&lt;=0.1,"5-10%",Suoerstore_sales[[#This Row],[Discount]]&lt;=0.2,"10-20%",TRUE,"20%+")</f>
        <v>10-20%</v>
      </c>
      <c r="W5113">
        <f>YEAR(Suoerstore_sales[[#This Row],[Order Date]])</f>
        <v>2014</v>
      </c>
      <c r="X5113" t="str">
        <f>"Q"&amp;ROUNDUP(MONTH(Suoerstore_sales[[#This Row],[Order Date]])/3,0)</f>
        <v>Q4</v>
      </c>
      <c r="Y5113">
        <f>MONTH(Suoerstore_sales[[#This Row],[Order Date]])</f>
        <v>10</v>
      </c>
    </row>
    <row r="5114" spans="1:25" x14ac:dyDescent="0.2">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t="str" cm="1">
        <f t="array" ref="V5114">_xlfn.IFS(Suoerstore_sales[[#This Row],[Discount]]&lt;=0.05,"0-5%",Suoerstore_sales[[#This Row],[Discount]]&lt;=0.1,"5-10%",Suoerstore_sales[[#This Row],[Discount]]&lt;=0.2,"10-20%",TRUE,"20%+")</f>
        <v>20%+</v>
      </c>
      <c r="W5114">
        <f>YEAR(Suoerstore_sales[[#This Row],[Order Date]])</f>
        <v>2015</v>
      </c>
      <c r="X5114" t="str">
        <f>"Q"&amp;ROUNDUP(MONTH(Suoerstore_sales[[#This Row],[Order Date]])/3,0)</f>
        <v>Q4</v>
      </c>
      <c r="Y5114">
        <f>MONTH(Suoerstore_sales[[#This Row],[Order Date]])</f>
        <v>11</v>
      </c>
    </row>
    <row r="5115" spans="1:25" x14ac:dyDescent="0.2">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t="str" cm="1">
        <f t="array" ref="V5115">_xlfn.IFS(Suoerstore_sales[[#This Row],[Discount]]&lt;=0.05,"0-5%",Suoerstore_sales[[#This Row],[Discount]]&lt;=0.1,"5-10%",Suoerstore_sales[[#This Row],[Discount]]&lt;=0.2,"10-20%",TRUE,"20%+")</f>
        <v>10-20%</v>
      </c>
      <c r="W5115">
        <f>YEAR(Suoerstore_sales[[#This Row],[Order Date]])</f>
        <v>2016</v>
      </c>
      <c r="X5115" t="str">
        <f>"Q"&amp;ROUNDUP(MONTH(Suoerstore_sales[[#This Row],[Order Date]])/3,0)</f>
        <v>Q1</v>
      </c>
      <c r="Y5115">
        <f>MONTH(Suoerstore_sales[[#This Row],[Order Date]])</f>
        <v>1</v>
      </c>
    </row>
    <row r="5116" spans="1:25" x14ac:dyDescent="0.2">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t="str" cm="1">
        <f t="array" ref="V5116">_xlfn.IFS(Suoerstore_sales[[#This Row],[Discount]]&lt;=0.05,"0-5%",Suoerstore_sales[[#This Row],[Discount]]&lt;=0.1,"5-10%",Suoerstore_sales[[#This Row],[Discount]]&lt;=0.2,"10-20%",TRUE,"20%+")</f>
        <v>10-20%</v>
      </c>
      <c r="W5116">
        <f>YEAR(Suoerstore_sales[[#This Row],[Order Date]])</f>
        <v>2016</v>
      </c>
      <c r="X5116" t="str">
        <f>"Q"&amp;ROUNDUP(MONTH(Suoerstore_sales[[#This Row],[Order Date]])/3,0)</f>
        <v>Q4</v>
      </c>
      <c r="Y5116">
        <f>MONTH(Suoerstore_sales[[#This Row],[Order Date]])</f>
        <v>11</v>
      </c>
    </row>
    <row r="5117" spans="1:25" x14ac:dyDescent="0.2">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t="str" cm="1">
        <f t="array" ref="V5117">_xlfn.IFS(Suoerstore_sales[[#This Row],[Discount]]&lt;=0.05,"0-5%",Suoerstore_sales[[#This Row],[Discount]]&lt;=0.1,"5-10%",Suoerstore_sales[[#This Row],[Discount]]&lt;=0.2,"10-20%",TRUE,"20%+")</f>
        <v>10-20%</v>
      </c>
      <c r="W5117">
        <f>YEAR(Suoerstore_sales[[#This Row],[Order Date]])</f>
        <v>2017</v>
      </c>
      <c r="X5117" t="str">
        <f>"Q"&amp;ROUNDUP(MONTH(Suoerstore_sales[[#This Row],[Order Date]])/3,0)</f>
        <v>Q3</v>
      </c>
      <c r="Y5117">
        <f>MONTH(Suoerstore_sales[[#This Row],[Order Date]])</f>
        <v>7</v>
      </c>
    </row>
    <row r="5118" spans="1:25" x14ac:dyDescent="0.2">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t="str" cm="1">
        <f t="array" ref="V5118">_xlfn.IFS(Suoerstore_sales[[#This Row],[Discount]]&lt;=0.05,"0-5%",Suoerstore_sales[[#This Row],[Discount]]&lt;=0.1,"5-10%",Suoerstore_sales[[#This Row],[Discount]]&lt;=0.2,"10-20%",TRUE,"20%+")</f>
        <v>0-5%</v>
      </c>
      <c r="W5118">
        <f>YEAR(Suoerstore_sales[[#This Row],[Order Date]])</f>
        <v>2017</v>
      </c>
      <c r="X5118" t="str">
        <f>"Q"&amp;ROUNDUP(MONTH(Suoerstore_sales[[#This Row],[Order Date]])/3,0)</f>
        <v>Q4</v>
      </c>
      <c r="Y5118">
        <f>MONTH(Suoerstore_sales[[#This Row],[Order Date]])</f>
        <v>11</v>
      </c>
    </row>
    <row r="5119" spans="1:25" x14ac:dyDescent="0.2">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t="str" cm="1">
        <f t="array" ref="V5119">_xlfn.IFS(Suoerstore_sales[[#This Row],[Discount]]&lt;=0.05,"0-5%",Suoerstore_sales[[#This Row],[Discount]]&lt;=0.1,"5-10%",Suoerstore_sales[[#This Row],[Discount]]&lt;=0.2,"10-20%",TRUE,"20%+")</f>
        <v>0-5%</v>
      </c>
      <c r="W5119">
        <f>YEAR(Suoerstore_sales[[#This Row],[Order Date]])</f>
        <v>2015</v>
      </c>
      <c r="X5119" t="str">
        <f>"Q"&amp;ROUNDUP(MONTH(Suoerstore_sales[[#This Row],[Order Date]])/3,0)</f>
        <v>Q3</v>
      </c>
      <c r="Y5119">
        <f>MONTH(Suoerstore_sales[[#This Row],[Order Date]])</f>
        <v>9</v>
      </c>
    </row>
    <row r="5120" spans="1:25" x14ac:dyDescent="0.2">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t="str" cm="1">
        <f t="array" ref="V5120">_xlfn.IFS(Suoerstore_sales[[#This Row],[Discount]]&lt;=0.05,"0-5%",Suoerstore_sales[[#This Row],[Discount]]&lt;=0.1,"5-10%",Suoerstore_sales[[#This Row],[Discount]]&lt;=0.2,"10-20%",TRUE,"20%+")</f>
        <v>0-5%</v>
      </c>
      <c r="W5120">
        <f>YEAR(Suoerstore_sales[[#This Row],[Order Date]])</f>
        <v>2015</v>
      </c>
      <c r="X5120" t="str">
        <f>"Q"&amp;ROUNDUP(MONTH(Suoerstore_sales[[#This Row],[Order Date]])/3,0)</f>
        <v>Q3</v>
      </c>
      <c r="Y5120">
        <f>MONTH(Suoerstore_sales[[#This Row],[Order Date]])</f>
        <v>9</v>
      </c>
    </row>
    <row r="5121" spans="1:25" x14ac:dyDescent="0.2">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t="str" cm="1">
        <f t="array" ref="V5121">_xlfn.IFS(Suoerstore_sales[[#This Row],[Discount]]&lt;=0.05,"0-5%",Suoerstore_sales[[#This Row],[Discount]]&lt;=0.1,"5-10%",Suoerstore_sales[[#This Row],[Discount]]&lt;=0.2,"10-20%",TRUE,"20%+")</f>
        <v>10-20%</v>
      </c>
      <c r="W5121">
        <f>YEAR(Suoerstore_sales[[#This Row],[Order Date]])</f>
        <v>2015</v>
      </c>
      <c r="X5121" t="str">
        <f>"Q"&amp;ROUNDUP(MONTH(Suoerstore_sales[[#This Row],[Order Date]])/3,0)</f>
        <v>Q3</v>
      </c>
      <c r="Y5121">
        <f>MONTH(Suoerstore_sales[[#This Row],[Order Date]])</f>
        <v>9</v>
      </c>
    </row>
    <row r="5122" spans="1:25" x14ac:dyDescent="0.2">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t="str" cm="1">
        <f t="array" ref="V5122">_xlfn.IFS(Suoerstore_sales[[#This Row],[Discount]]&lt;=0.05,"0-5%",Suoerstore_sales[[#This Row],[Discount]]&lt;=0.1,"5-10%",Suoerstore_sales[[#This Row],[Discount]]&lt;=0.2,"10-20%",TRUE,"20%+")</f>
        <v>0-5%</v>
      </c>
      <c r="W5122">
        <f>YEAR(Suoerstore_sales[[#This Row],[Order Date]])</f>
        <v>2014</v>
      </c>
      <c r="X5122" t="str">
        <f>"Q"&amp;ROUNDUP(MONTH(Suoerstore_sales[[#This Row],[Order Date]])/3,0)</f>
        <v>Q2</v>
      </c>
      <c r="Y5122">
        <f>MONTH(Suoerstore_sales[[#This Row],[Order Date]])</f>
        <v>4</v>
      </c>
    </row>
    <row r="5123" spans="1:25" x14ac:dyDescent="0.2">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t="str" cm="1">
        <f t="array" ref="V5123">_xlfn.IFS(Suoerstore_sales[[#This Row],[Discount]]&lt;=0.05,"0-5%",Suoerstore_sales[[#This Row],[Discount]]&lt;=0.1,"5-10%",Suoerstore_sales[[#This Row],[Discount]]&lt;=0.2,"10-20%",TRUE,"20%+")</f>
        <v>0-5%</v>
      </c>
      <c r="W5123">
        <f>YEAR(Suoerstore_sales[[#This Row],[Order Date]])</f>
        <v>2014</v>
      </c>
      <c r="X5123" t="str">
        <f>"Q"&amp;ROUNDUP(MONTH(Suoerstore_sales[[#This Row],[Order Date]])/3,0)</f>
        <v>Q2</v>
      </c>
      <c r="Y5123">
        <f>MONTH(Suoerstore_sales[[#This Row],[Order Date]])</f>
        <v>4</v>
      </c>
    </row>
    <row r="5124" spans="1:25" x14ac:dyDescent="0.2">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t="str" cm="1">
        <f t="array" ref="V5124">_xlfn.IFS(Suoerstore_sales[[#This Row],[Discount]]&lt;=0.05,"0-5%",Suoerstore_sales[[#This Row],[Discount]]&lt;=0.1,"5-10%",Suoerstore_sales[[#This Row],[Discount]]&lt;=0.2,"10-20%",TRUE,"20%+")</f>
        <v>0-5%</v>
      </c>
      <c r="W5124">
        <f>YEAR(Suoerstore_sales[[#This Row],[Order Date]])</f>
        <v>2014</v>
      </c>
      <c r="X5124" t="str">
        <f>"Q"&amp;ROUNDUP(MONTH(Suoerstore_sales[[#This Row],[Order Date]])/3,0)</f>
        <v>Q2</v>
      </c>
      <c r="Y5124">
        <f>MONTH(Suoerstore_sales[[#This Row],[Order Date]])</f>
        <v>4</v>
      </c>
    </row>
    <row r="5125" spans="1:25" x14ac:dyDescent="0.2">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t="str" cm="1">
        <f t="array" ref="V5125">_xlfn.IFS(Suoerstore_sales[[#This Row],[Discount]]&lt;=0.05,"0-5%",Suoerstore_sales[[#This Row],[Discount]]&lt;=0.1,"5-10%",Suoerstore_sales[[#This Row],[Discount]]&lt;=0.2,"10-20%",TRUE,"20%+")</f>
        <v>0-5%</v>
      </c>
      <c r="W5125">
        <f>YEAR(Suoerstore_sales[[#This Row],[Order Date]])</f>
        <v>2014</v>
      </c>
      <c r="X5125" t="str">
        <f>"Q"&amp;ROUNDUP(MONTH(Suoerstore_sales[[#This Row],[Order Date]])/3,0)</f>
        <v>Q2</v>
      </c>
      <c r="Y5125">
        <f>MONTH(Suoerstore_sales[[#This Row],[Order Date]])</f>
        <v>4</v>
      </c>
    </row>
    <row r="5126" spans="1:25" x14ac:dyDescent="0.2">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t="str" cm="1">
        <f t="array" ref="V5126">_xlfn.IFS(Suoerstore_sales[[#This Row],[Discount]]&lt;=0.05,"0-5%",Suoerstore_sales[[#This Row],[Discount]]&lt;=0.1,"5-10%",Suoerstore_sales[[#This Row],[Discount]]&lt;=0.2,"10-20%",TRUE,"20%+")</f>
        <v>20%+</v>
      </c>
      <c r="W5126">
        <f>YEAR(Suoerstore_sales[[#This Row],[Order Date]])</f>
        <v>2014</v>
      </c>
      <c r="X5126" t="str">
        <f>"Q"&amp;ROUNDUP(MONTH(Suoerstore_sales[[#This Row],[Order Date]])/3,0)</f>
        <v>Q3</v>
      </c>
      <c r="Y5126">
        <f>MONTH(Suoerstore_sales[[#This Row],[Order Date]])</f>
        <v>9</v>
      </c>
    </row>
    <row r="5127" spans="1:25" x14ac:dyDescent="0.2">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t="str" cm="1">
        <f t="array" ref="V5127">_xlfn.IFS(Suoerstore_sales[[#This Row],[Discount]]&lt;=0.05,"0-5%",Suoerstore_sales[[#This Row],[Discount]]&lt;=0.1,"5-10%",Suoerstore_sales[[#This Row],[Discount]]&lt;=0.2,"10-20%",TRUE,"20%+")</f>
        <v>0-5%</v>
      </c>
      <c r="W5127">
        <f>YEAR(Suoerstore_sales[[#This Row],[Order Date]])</f>
        <v>2014</v>
      </c>
      <c r="X5127" t="str">
        <f>"Q"&amp;ROUNDUP(MONTH(Suoerstore_sales[[#This Row],[Order Date]])/3,0)</f>
        <v>Q3</v>
      </c>
      <c r="Y5127">
        <f>MONTH(Suoerstore_sales[[#This Row],[Order Date]])</f>
        <v>9</v>
      </c>
    </row>
    <row r="5128" spans="1:25" x14ac:dyDescent="0.2">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t="str" cm="1">
        <f t="array" ref="V5128">_xlfn.IFS(Suoerstore_sales[[#This Row],[Discount]]&lt;=0.05,"0-5%",Suoerstore_sales[[#This Row],[Discount]]&lt;=0.1,"5-10%",Suoerstore_sales[[#This Row],[Discount]]&lt;=0.2,"10-20%",TRUE,"20%+")</f>
        <v>0-5%</v>
      </c>
      <c r="W5128">
        <f>YEAR(Suoerstore_sales[[#This Row],[Order Date]])</f>
        <v>2014</v>
      </c>
      <c r="X5128" t="str">
        <f>"Q"&amp;ROUNDUP(MONTH(Suoerstore_sales[[#This Row],[Order Date]])/3,0)</f>
        <v>Q3</v>
      </c>
      <c r="Y5128">
        <f>MONTH(Suoerstore_sales[[#This Row],[Order Date]])</f>
        <v>9</v>
      </c>
    </row>
    <row r="5129" spans="1:25" x14ac:dyDescent="0.2">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t="str" cm="1">
        <f t="array" ref="V5129">_xlfn.IFS(Suoerstore_sales[[#This Row],[Discount]]&lt;=0.05,"0-5%",Suoerstore_sales[[#This Row],[Discount]]&lt;=0.1,"5-10%",Suoerstore_sales[[#This Row],[Discount]]&lt;=0.2,"10-20%",TRUE,"20%+")</f>
        <v>0-5%</v>
      </c>
      <c r="W5129">
        <f>YEAR(Suoerstore_sales[[#This Row],[Order Date]])</f>
        <v>2014</v>
      </c>
      <c r="X5129" t="str">
        <f>"Q"&amp;ROUNDUP(MONTH(Suoerstore_sales[[#This Row],[Order Date]])/3,0)</f>
        <v>Q3</v>
      </c>
      <c r="Y5129">
        <f>MONTH(Suoerstore_sales[[#This Row],[Order Date]])</f>
        <v>9</v>
      </c>
    </row>
    <row r="5130" spans="1:25" x14ac:dyDescent="0.2">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t="str" cm="1">
        <f t="array" ref="V5130">_xlfn.IFS(Suoerstore_sales[[#This Row],[Discount]]&lt;=0.05,"0-5%",Suoerstore_sales[[#This Row],[Discount]]&lt;=0.1,"5-10%",Suoerstore_sales[[#This Row],[Discount]]&lt;=0.2,"10-20%",TRUE,"20%+")</f>
        <v>0-5%</v>
      </c>
      <c r="W5130">
        <f>YEAR(Suoerstore_sales[[#This Row],[Order Date]])</f>
        <v>2014</v>
      </c>
      <c r="X5130" t="str">
        <f>"Q"&amp;ROUNDUP(MONTH(Suoerstore_sales[[#This Row],[Order Date]])/3,0)</f>
        <v>Q3</v>
      </c>
      <c r="Y5130">
        <f>MONTH(Suoerstore_sales[[#This Row],[Order Date]])</f>
        <v>9</v>
      </c>
    </row>
    <row r="5131" spans="1:25" x14ac:dyDescent="0.2">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t="str" cm="1">
        <f t="array" ref="V5131">_xlfn.IFS(Suoerstore_sales[[#This Row],[Discount]]&lt;=0.05,"0-5%",Suoerstore_sales[[#This Row],[Discount]]&lt;=0.1,"5-10%",Suoerstore_sales[[#This Row],[Discount]]&lt;=0.2,"10-20%",TRUE,"20%+")</f>
        <v>0-5%</v>
      </c>
      <c r="W5131">
        <f>YEAR(Suoerstore_sales[[#This Row],[Order Date]])</f>
        <v>2014</v>
      </c>
      <c r="X5131" t="str">
        <f>"Q"&amp;ROUNDUP(MONTH(Suoerstore_sales[[#This Row],[Order Date]])/3,0)</f>
        <v>Q3</v>
      </c>
      <c r="Y5131">
        <f>MONTH(Suoerstore_sales[[#This Row],[Order Date]])</f>
        <v>9</v>
      </c>
    </row>
    <row r="5132" spans="1:25" x14ac:dyDescent="0.2">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t="str" cm="1">
        <f t="array" ref="V5132">_xlfn.IFS(Suoerstore_sales[[#This Row],[Discount]]&lt;=0.05,"0-5%",Suoerstore_sales[[#This Row],[Discount]]&lt;=0.1,"5-10%",Suoerstore_sales[[#This Row],[Discount]]&lt;=0.2,"10-20%",TRUE,"20%+")</f>
        <v>0-5%</v>
      </c>
      <c r="W5132">
        <f>YEAR(Suoerstore_sales[[#This Row],[Order Date]])</f>
        <v>2014</v>
      </c>
      <c r="X5132" t="str">
        <f>"Q"&amp;ROUNDUP(MONTH(Suoerstore_sales[[#This Row],[Order Date]])/3,0)</f>
        <v>Q3</v>
      </c>
      <c r="Y5132">
        <f>MONTH(Suoerstore_sales[[#This Row],[Order Date]])</f>
        <v>9</v>
      </c>
    </row>
    <row r="5133" spans="1:25" x14ac:dyDescent="0.2">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t="str" cm="1">
        <f t="array" ref="V5133">_xlfn.IFS(Suoerstore_sales[[#This Row],[Discount]]&lt;=0.05,"0-5%",Suoerstore_sales[[#This Row],[Discount]]&lt;=0.1,"5-10%",Suoerstore_sales[[#This Row],[Discount]]&lt;=0.2,"10-20%",TRUE,"20%+")</f>
        <v>0-5%</v>
      </c>
      <c r="W5133">
        <f>YEAR(Suoerstore_sales[[#This Row],[Order Date]])</f>
        <v>2017</v>
      </c>
      <c r="X5133" t="str">
        <f>"Q"&amp;ROUNDUP(MONTH(Suoerstore_sales[[#This Row],[Order Date]])/3,0)</f>
        <v>Q4</v>
      </c>
      <c r="Y5133">
        <f>MONTH(Suoerstore_sales[[#This Row],[Order Date]])</f>
        <v>12</v>
      </c>
    </row>
    <row r="5134" spans="1:25" x14ac:dyDescent="0.2">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t="str" cm="1">
        <f t="array" ref="V5134">_xlfn.IFS(Suoerstore_sales[[#This Row],[Discount]]&lt;=0.05,"0-5%",Suoerstore_sales[[#This Row],[Discount]]&lt;=0.1,"5-10%",Suoerstore_sales[[#This Row],[Discount]]&lt;=0.2,"10-20%",TRUE,"20%+")</f>
        <v>10-20%</v>
      </c>
      <c r="W5134">
        <f>YEAR(Suoerstore_sales[[#This Row],[Order Date]])</f>
        <v>2015</v>
      </c>
      <c r="X5134" t="str">
        <f>"Q"&amp;ROUNDUP(MONTH(Suoerstore_sales[[#This Row],[Order Date]])/3,0)</f>
        <v>Q2</v>
      </c>
      <c r="Y5134">
        <f>MONTH(Suoerstore_sales[[#This Row],[Order Date]])</f>
        <v>6</v>
      </c>
    </row>
    <row r="5135" spans="1:25" x14ac:dyDescent="0.2">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t="str" cm="1">
        <f t="array" ref="V5135">_xlfn.IFS(Suoerstore_sales[[#This Row],[Discount]]&lt;=0.05,"0-5%",Suoerstore_sales[[#This Row],[Discount]]&lt;=0.1,"5-10%",Suoerstore_sales[[#This Row],[Discount]]&lt;=0.2,"10-20%",TRUE,"20%+")</f>
        <v>0-5%</v>
      </c>
      <c r="W5135">
        <f>YEAR(Suoerstore_sales[[#This Row],[Order Date]])</f>
        <v>2017</v>
      </c>
      <c r="X5135" t="str">
        <f>"Q"&amp;ROUNDUP(MONTH(Suoerstore_sales[[#This Row],[Order Date]])/3,0)</f>
        <v>Q4</v>
      </c>
      <c r="Y5135">
        <f>MONTH(Suoerstore_sales[[#This Row],[Order Date]])</f>
        <v>11</v>
      </c>
    </row>
    <row r="5136" spans="1:25" x14ac:dyDescent="0.2">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t="str" cm="1">
        <f t="array" ref="V5136">_xlfn.IFS(Suoerstore_sales[[#This Row],[Discount]]&lt;=0.05,"0-5%",Suoerstore_sales[[#This Row],[Discount]]&lt;=0.1,"5-10%",Suoerstore_sales[[#This Row],[Discount]]&lt;=0.2,"10-20%",TRUE,"20%+")</f>
        <v>10-20%</v>
      </c>
      <c r="W5136">
        <f>YEAR(Suoerstore_sales[[#This Row],[Order Date]])</f>
        <v>2017</v>
      </c>
      <c r="X5136" t="str">
        <f>"Q"&amp;ROUNDUP(MONTH(Suoerstore_sales[[#This Row],[Order Date]])/3,0)</f>
        <v>Q4</v>
      </c>
      <c r="Y5136">
        <f>MONTH(Suoerstore_sales[[#This Row],[Order Date]])</f>
        <v>11</v>
      </c>
    </row>
    <row r="5137" spans="1:25" x14ac:dyDescent="0.2">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t="str" cm="1">
        <f t="array" ref="V5137">_xlfn.IFS(Suoerstore_sales[[#This Row],[Discount]]&lt;=0.05,"0-5%",Suoerstore_sales[[#This Row],[Discount]]&lt;=0.1,"5-10%",Suoerstore_sales[[#This Row],[Discount]]&lt;=0.2,"10-20%",TRUE,"20%+")</f>
        <v>0-5%</v>
      </c>
      <c r="W5137">
        <f>YEAR(Suoerstore_sales[[#This Row],[Order Date]])</f>
        <v>2016</v>
      </c>
      <c r="X5137" t="str">
        <f>"Q"&amp;ROUNDUP(MONTH(Suoerstore_sales[[#This Row],[Order Date]])/3,0)</f>
        <v>Q4</v>
      </c>
      <c r="Y5137">
        <f>MONTH(Suoerstore_sales[[#This Row],[Order Date]])</f>
        <v>10</v>
      </c>
    </row>
    <row r="5138" spans="1:25" x14ac:dyDescent="0.2">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t="str" cm="1">
        <f t="array" ref="V5138">_xlfn.IFS(Suoerstore_sales[[#This Row],[Discount]]&lt;=0.05,"0-5%",Suoerstore_sales[[#This Row],[Discount]]&lt;=0.1,"5-10%",Suoerstore_sales[[#This Row],[Discount]]&lt;=0.2,"10-20%",TRUE,"20%+")</f>
        <v>10-20%</v>
      </c>
      <c r="W5138">
        <f>YEAR(Suoerstore_sales[[#This Row],[Order Date]])</f>
        <v>2015</v>
      </c>
      <c r="X5138" t="str">
        <f>"Q"&amp;ROUNDUP(MONTH(Suoerstore_sales[[#This Row],[Order Date]])/3,0)</f>
        <v>Q4</v>
      </c>
      <c r="Y5138">
        <f>MONTH(Suoerstore_sales[[#This Row],[Order Date]])</f>
        <v>12</v>
      </c>
    </row>
    <row r="5139" spans="1:25" x14ac:dyDescent="0.2">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t="str" cm="1">
        <f t="array" ref="V5139">_xlfn.IFS(Suoerstore_sales[[#This Row],[Discount]]&lt;=0.05,"0-5%",Suoerstore_sales[[#This Row],[Discount]]&lt;=0.1,"5-10%",Suoerstore_sales[[#This Row],[Discount]]&lt;=0.2,"10-20%",TRUE,"20%+")</f>
        <v>0-5%</v>
      </c>
      <c r="W5139">
        <f>YEAR(Suoerstore_sales[[#This Row],[Order Date]])</f>
        <v>2016</v>
      </c>
      <c r="X5139" t="str">
        <f>"Q"&amp;ROUNDUP(MONTH(Suoerstore_sales[[#This Row],[Order Date]])/3,0)</f>
        <v>Q4</v>
      </c>
      <c r="Y5139">
        <f>MONTH(Suoerstore_sales[[#This Row],[Order Date]])</f>
        <v>11</v>
      </c>
    </row>
    <row r="5140" spans="1:25" x14ac:dyDescent="0.2">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t="str" cm="1">
        <f t="array" ref="V5140">_xlfn.IFS(Suoerstore_sales[[#This Row],[Discount]]&lt;=0.05,"0-5%",Suoerstore_sales[[#This Row],[Discount]]&lt;=0.1,"5-10%",Suoerstore_sales[[#This Row],[Discount]]&lt;=0.2,"10-20%",TRUE,"20%+")</f>
        <v>0-5%</v>
      </c>
      <c r="W5140">
        <f>YEAR(Suoerstore_sales[[#This Row],[Order Date]])</f>
        <v>2017</v>
      </c>
      <c r="X5140" t="str">
        <f>"Q"&amp;ROUNDUP(MONTH(Suoerstore_sales[[#This Row],[Order Date]])/3,0)</f>
        <v>Q3</v>
      </c>
      <c r="Y5140">
        <f>MONTH(Suoerstore_sales[[#This Row],[Order Date]])</f>
        <v>9</v>
      </c>
    </row>
    <row r="5141" spans="1:25" x14ac:dyDescent="0.2">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t="str" cm="1">
        <f t="array" ref="V5141">_xlfn.IFS(Suoerstore_sales[[#This Row],[Discount]]&lt;=0.05,"0-5%",Suoerstore_sales[[#This Row],[Discount]]&lt;=0.1,"5-10%",Suoerstore_sales[[#This Row],[Discount]]&lt;=0.2,"10-20%",TRUE,"20%+")</f>
        <v>0-5%</v>
      </c>
      <c r="W5141">
        <f>YEAR(Suoerstore_sales[[#This Row],[Order Date]])</f>
        <v>2017</v>
      </c>
      <c r="X5141" t="str">
        <f>"Q"&amp;ROUNDUP(MONTH(Suoerstore_sales[[#This Row],[Order Date]])/3,0)</f>
        <v>Q3</v>
      </c>
      <c r="Y5141">
        <f>MONTH(Suoerstore_sales[[#This Row],[Order Date]])</f>
        <v>9</v>
      </c>
    </row>
    <row r="5142" spans="1:25" x14ac:dyDescent="0.2">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t="str" cm="1">
        <f t="array" ref="V5142">_xlfn.IFS(Suoerstore_sales[[#This Row],[Discount]]&lt;=0.05,"0-5%",Suoerstore_sales[[#This Row],[Discount]]&lt;=0.1,"5-10%",Suoerstore_sales[[#This Row],[Discount]]&lt;=0.2,"10-20%",TRUE,"20%+")</f>
        <v>0-5%</v>
      </c>
      <c r="W5142">
        <f>YEAR(Suoerstore_sales[[#This Row],[Order Date]])</f>
        <v>2015</v>
      </c>
      <c r="X5142" t="str">
        <f>"Q"&amp;ROUNDUP(MONTH(Suoerstore_sales[[#This Row],[Order Date]])/3,0)</f>
        <v>Q4</v>
      </c>
      <c r="Y5142">
        <f>MONTH(Suoerstore_sales[[#This Row],[Order Date]])</f>
        <v>11</v>
      </c>
    </row>
    <row r="5143" spans="1:25" x14ac:dyDescent="0.2">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t="str" cm="1">
        <f t="array" ref="V5143">_xlfn.IFS(Suoerstore_sales[[#This Row],[Discount]]&lt;=0.05,"0-5%",Suoerstore_sales[[#This Row],[Discount]]&lt;=0.1,"5-10%",Suoerstore_sales[[#This Row],[Discount]]&lt;=0.2,"10-20%",TRUE,"20%+")</f>
        <v>5-10%</v>
      </c>
      <c r="W5143">
        <f>YEAR(Suoerstore_sales[[#This Row],[Order Date]])</f>
        <v>2016</v>
      </c>
      <c r="X5143" t="str">
        <f>"Q"&amp;ROUNDUP(MONTH(Suoerstore_sales[[#This Row],[Order Date]])/3,0)</f>
        <v>Q2</v>
      </c>
      <c r="Y5143">
        <f>MONTH(Suoerstore_sales[[#This Row],[Order Date]])</f>
        <v>4</v>
      </c>
    </row>
    <row r="5144" spans="1:25" x14ac:dyDescent="0.2">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t="str" cm="1">
        <f t="array" ref="V5144">_xlfn.IFS(Suoerstore_sales[[#This Row],[Discount]]&lt;=0.05,"0-5%",Suoerstore_sales[[#This Row],[Discount]]&lt;=0.1,"5-10%",Suoerstore_sales[[#This Row],[Discount]]&lt;=0.2,"10-20%",TRUE,"20%+")</f>
        <v>0-5%</v>
      </c>
      <c r="W5144">
        <f>YEAR(Suoerstore_sales[[#This Row],[Order Date]])</f>
        <v>2016</v>
      </c>
      <c r="X5144" t="str">
        <f>"Q"&amp;ROUNDUP(MONTH(Suoerstore_sales[[#This Row],[Order Date]])/3,0)</f>
        <v>Q2</v>
      </c>
      <c r="Y5144">
        <f>MONTH(Suoerstore_sales[[#This Row],[Order Date]])</f>
        <v>4</v>
      </c>
    </row>
    <row r="5145" spans="1:25" x14ac:dyDescent="0.2">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t="str" cm="1">
        <f t="array" ref="V5145">_xlfn.IFS(Suoerstore_sales[[#This Row],[Discount]]&lt;=0.05,"0-5%",Suoerstore_sales[[#This Row],[Discount]]&lt;=0.1,"5-10%",Suoerstore_sales[[#This Row],[Discount]]&lt;=0.2,"10-20%",TRUE,"20%+")</f>
        <v>10-20%</v>
      </c>
      <c r="W5145">
        <f>YEAR(Suoerstore_sales[[#This Row],[Order Date]])</f>
        <v>2016</v>
      </c>
      <c r="X5145" t="str">
        <f>"Q"&amp;ROUNDUP(MONTH(Suoerstore_sales[[#This Row],[Order Date]])/3,0)</f>
        <v>Q2</v>
      </c>
      <c r="Y5145">
        <f>MONTH(Suoerstore_sales[[#This Row],[Order Date]])</f>
        <v>4</v>
      </c>
    </row>
    <row r="5146" spans="1:25" x14ac:dyDescent="0.2">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t="str" cm="1">
        <f t="array" ref="V5146">_xlfn.IFS(Suoerstore_sales[[#This Row],[Discount]]&lt;=0.05,"0-5%",Suoerstore_sales[[#This Row],[Discount]]&lt;=0.1,"5-10%",Suoerstore_sales[[#This Row],[Discount]]&lt;=0.2,"10-20%",TRUE,"20%+")</f>
        <v>0-5%</v>
      </c>
      <c r="W5146">
        <f>YEAR(Suoerstore_sales[[#This Row],[Order Date]])</f>
        <v>2017</v>
      </c>
      <c r="X5146" t="str">
        <f>"Q"&amp;ROUNDUP(MONTH(Suoerstore_sales[[#This Row],[Order Date]])/3,0)</f>
        <v>Q1</v>
      </c>
      <c r="Y5146">
        <f>MONTH(Suoerstore_sales[[#This Row],[Order Date]])</f>
        <v>2</v>
      </c>
    </row>
    <row r="5147" spans="1:25" x14ac:dyDescent="0.2">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t="str" cm="1">
        <f t="array" ref="V5147">_xlfn.IFS(Suoerstore_sales[[#This Row],[Discount]]&lt;=0.05,"0-5%",Suoerstore_sales[[#This Row],[Discount]]&lt;=0.1,"5-10%",Suoerstore_sales[[#This Row],[Discount]]&lt;=0.2,"10-20%",TRUE,"20%+")</f>
        <v>0-5%</v>
      </c>
      <c r="W5147">
        <f>YEAR(Suoerstore_sales[[#This Row],[Order Date]])</f>
        <v>2017</v>
      </c>
      <c r="X5147" t="str">
        <f>"Q"&amp;ROUNDUP(MONTH(Suoerstore_sales[[#This Row],[Order Date]])/3,0)</f>
        <v>Q1</v>
      </c>
      <c r="Y5147">
        <f>MONTH(Suoerstore_sales[[#This Row],[Order Date]])</f>
        <v>2</v>
      </c>
    </row>
    <row r="5148" spans="1:25" x14ac:dyDescent="0.2">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t="str" cm="1">
        <f t="array" ref="V5148">_xlfn.IFS(Suoerstore_sales[[#This Row],[Discount]]&lt;=0.05,"0-5%",Suoerstore_sales[[#This Row],[Discount]]&lt;=0.1,"5-10%",Suoerstore_sales[[#This Row],[Discount]]&lt;=0.2,"10-20%",TRUE,"20%+")</f>
        <v>0-5%</v>
      </c>
      <c r="W5148">
        <f>YEAR(Suoerstore_sales[[#This Row],[Order Date]])</f>
        <v>2017</v>
      </c>
      <c r="X5148" t="str">
        <f>"Q"&amp;ROUNDUP(MONTH(Suoerstore_sales[[#This Row],[Order Date]])/3,0)</f>
        <v>Q1</v>
      </c>
      <c r="Y5148">
        <f>MONTH(Suoerstore_sales[[#This Row],[Order Date]])</f>
        <v>2</v>
      </c>
    </row>
    <row r="5149" spans="1:25" x14ac:dyDescent="0.2">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t="str" cm="1">
        <f t="array" ref="V5149">_xlfn.IFS(Suoerstore_sales[[#This Row],[Discount]]&lt;=0.05,"0-5%",Suoerstore_sales[[#This Row],[Discount]]&lt;=0.1,"5-10%",Suoerstore_sales[[#This Row],[Discount]]&lt;=0.2,"10-20%",TRUE,"20%+")</f>
        <v>10-20%</v>
      </c>
      <c r="W5149">
        <f>YEAR(Suoerstore_sales[[#This Row],[Order Date]])</f>
        <v>2017</v>
      </c>
      <c r="X5149" t="str">
        <f>"Q"&amp;ROUNDUP(MONTH(Suoerstore_sales[[#This Row],[Order Date]])/3,0)</f>
        <v>Q4</v>
      </c>
      <c r="Y5149">
        <f>MONTH(Suoerstore_sales[[#This Row],[Order Date]])</f>
        <v>12</v>
      </c>
    </row>
    <row r="5150" spans="1:25" x14ac:dyDescent="0.2">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t="str" cm="1">
        <f t="array" ref="V5150">_xlfn.IFS(Suoerstore_sales[[#This Row],[Discount]]&lt;=0.05,"0-5%",Suoerstore_sales[[#This Row],[Discount]]&lt;=0.1,"5-10%",Suoerstore_sales[[#This Row],[Discount]]&lt;=0.2,"10-20%",TRUE,"20%+")</f>
        <v>10-20%</v>
      </c>
      <c r="W5150">
        <f>YEAR(Suoerstore_sales[[#This Row],[Order Date]])</f>
        <v>2017</v>
      </c>
      <c r="X5150" t="str">
        <f>"Q"&amp;ROUNDUP(MONTH(Suoerstore_sales[[#This Row],[Order Date]])/3,0)</f>
        <v>Q4</v>
      </c>
      <c r="Y5150">
        <f>MONTH(Suoerstore_sales[[#This Row],[Order Date]])</f>
        <v>12</v>
      </c>
    </row>
    <row r="5151" spans="1:25" x14ac:dyDescent="0.2">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t="str" cm="1">
        <f t="array" ref="V5151">_xlfn.IFS(Suoerstore_sales[[#This Row],[Discount]]&lt;=0.05,"0-5%",Suoerstore_sales[[#This Row],[Discount]]&lt;=0.1,"5-10%",Suoerstore_sales[[#This Row],[Discount]]&lt;=0.2,"10-20%",TRUE,"20%+")</f>
        <v>0-5%</v>
      </c>
      <c r="W5151">
        <f>YEAR(Suoerstore_sales[[#This Row],[Order Date]])</f>
        <v>2014</v>
      </c>
      <c r="X5151" t="str">
        <f>"Q"&amp;ROUNDUP(MONTH(Suoerstore_sales[[#This Row],[Order Date]])/3,0)</f>
        <v>Q2</v>
      </c>
      <c r="Y5151">
        <f>MONTH(Suoerstore_sales[[#This Row],[Order Date]])</f>
        <v>6</v>
      </c>
    </row>
    <row r="5152" spans="1:25" x14ac:dyDescent="0.2">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t="str" cm="1">
        <f t="array" ref="V5152">_xlfn.IFS(Suoerstore_sales[[#This Row],[Discount]]&lt;=0.05,"0-5%",Suoerstore_sales[[#This Row],[Discount]]&lt;=0.1,"5-10%",Suoerstore_sales[[#This Row],[Discount]]&lt;=0.2,"10-20%",TRUE,"20%+")</f>
        <v>0-5%</v>
      </c>
      <c r="W5152">
        <f>YEAR(Suoerstore_sales[[#This Row],[Order Date]])</f>
        <v>2017</v>
      </c>
      <c r="X5152" t="str">
        <f>"Q"&amp;ROUNDUP(MONTH(Suoerstore_sales[[#This Row],[Order Date]])/3,0)</f>
        <v>Q1</v>
      </c>
      <c r="Y5152">
        <f>MONTH(Suoerstore_sales[[#This Row],[Order Date]])</f>
        <v>3</v>
      </c>
    </row>
    <row r="5153" spans="1:25" x14ac:dyDescent="0.2">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t="str" cm="1">
        <f t="array" ref="V5153">_xlfn.IFS(Suoerstore_sales[[#This Row],[Discount]]&lt;=0.05,"0-5%",Suoerstore_sales[[#This Row],[Discount]]&lt;=0.1,"5-10%",Suoerstore_sales[[#This Row],[Discount]]&lt;=0.2,"10-20%",TRUE,"20%+")</f>
        <v>0-5%</v>
      </c>
      <c r="W5153">
        <f>YEAR(Suoerstore_sales[[#This Row],[Order Date]])</f>
        <v>2017</v>
      </c>
      <c r="X5153" t="str">
        <f>"Q"&amp;ROUNDUP(MONTH(Suoerstore_sales[[#This Row],[Order Date]])/3,0)</f>
        <v>Q3</v>
      </c>
      <c r="Y5153">
        <f>MONTH(Suoerstore_sales[[#This Row],[Order Date]])</f>
        <v>9</v>
      </c>
    </row>
    <row r="5154" spans="1:25" x14ac:dyDescent="0.2">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t="str" cm="1">
        <f t="array" ref="V5154">_xlfn.IFS(Suoerstore_sales[[#This Row],[Discount]]&lt;=0.05,"0-5%",Suoerstore_sales[[#This Row],[Discount]]&lt;=0.1,"5-10%",Suoerstore_sales[[#This Row],[Discount]]&lt;=0.2,"10-20%",TRUE,"20%+")</f>
        <v>10-20%</v>
      </c>
      <c r="W5154">
        <f>YEAR(Suoerstore_sales[[#This Row],[Order Date]])</f>
        <v>2014</v>
      </c>
      <c r="X5154" t="str">
        <f>"Q"&amp;ROUNDUP(MONTH(Suoerstore_sales[[#This Row],[Order Date]])/3,0)</f>
        <v>Q2</v>
      </c>
      <c r="Y5154">
        <f>MONTH(Suoerstore_sales[[#This Row],[Order Date]])</f>
        <v>6</v>
      </c>
    </row>
    <row r="5155" spans="1:25" x14ac:dyDescent="0.2">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t="str" cm="1">
        <f t="array" ref="V5155">_xlfn.IFS(Suoerstore_sales[[#This Row],[Discount]]&lt;=0.05,"0-5%",Suoerstore_sales[[#This Row],[Discount]]&lt;=0.1,"5-10%",Suoerstore_sales[[#This Row],[Discount]]&lt;=0.2,"10-20%",TRUE,"20%+")</f>
        <v>0-5%</v>
      </c>
      <c r="W5155">
        <f>YEAR(Suoerstore_sales[[#This Row],[Order Date]])</f>
        <v>2014</v>
      </c>
      <c r="X5155" t="str">
        <f>"Q"&amp;ROUNDUP(MONTH(Suoerstore_sales[[#This Row],[Order Date]])/3,0)</f>
        <v>Q2</v>
      </c>
      <c r="Y5155">
        <f>MONTH(Suoerstore_sales[[#This Row],[Order Date]])</f>
        <v>6</v>
      </c>
    </row>
    <row r="5156" spans="1:25" x14ac:dyDescent="0.2">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t="str" cm="1">
        <f t="array" ref="V5156">_xlfn.IFS(Suoerstore_sales[[#This Row],[Discount]]&lt;=0.05,"0-5%",Suoerstore_sales[[#This Row],[Discount]]&lt;=0.1,"5-10%",Suoerstore_sales[[#This Row],[Discount]]&lt;=0.2,"10-20%",TRUE,"20%+")</f>
        <v>0-5%</v>
      </c>
      <c r="W5156">
        <f>YEAR(Suoerstore_sales[[#This Row],[Order Date]])</f>
        <v>2015</v>
      </c>
      <c r="X5156" t="str">
        <f>"Q"&amp;ROUNDUP(MONTH(Suoerstore_sales[[#This Row],[Order Date]])/3,0)</f>
        <v>Q3</v>
      </c>
      <c r="Y5156">
        <f>MONTH(Suoerstore_sales[[#This Row],[Order Date]])</f>
        <v>8</v>
      </c>
    </row>
    <row r="5157" spans="1:25" x14ac:dyDescent="0.2">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t="str" cm="1">
        <f t="array" ref="V5157">_xlfn.IFS(Suoerstore_sales[[#This Row],[Discount]]&lt;=0.05,"0-5%",Suoerstore_sales[[#This Row],[Discount]]&lt;=0.1,"5-10%",Suoerstore_sales[[#This Row],[Discount]]&lt;=0.2,"10-20%",TRUE,"20%+")</f>
        <v>0-5%</v>
      </c>
      <c r="W5157">
        <f>YEAR(Suoerstore_sales[[#This Row],[Order Date]])</f>
        <v>2015</v>
      </c>
      <c r="X5157" t="str">
        <f>"Q"&amp;ROUNDUP(MONTH(Suoerstore_sales[[#This Row],[Order Date]])/3,0)</f>
        <v>Q3</v>
      </c>
      <c r="Y5157">
        <f>MONTH(Suoerstore_sales[[#This Row],[Order Date]])</f>
        <v>8</v>
      </c>
    </row>
    <row r="5158" spans="1:25" x14ac:dyDescent="0.2">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t="str" cm="1">
        <f t="array" ref="V5158">_xlfn.IFS(Suoerstore_sales[[#This Row],[Discount]]&lt;=0.05,"0-5%",Suoerstore_sales[[#This Row],[Discount]]&lt;=0.1,"5-10%",Suoerstore_sales[[#This Row],[Discount]]&lt;=0.2,"10-20%",TRUE,"20%+")</f>
        <v>10-20%</v>
      </c>
      <c r="W5158">
        <f>YEAR(Suoerstore_sales[[#This Row],[Order Date]])</f>
        <v>2017</v>
      </c>
      <c r="X5158" t="str">
        <f>"Q"&amp;ROUNDUP(MONTH(Suoerstore_sales[[#This Row],[Order Date]])/3,0)</f>
        <v>Q2</v>
      </c>
      <c r="Y5158">
        <f>MONTH(Suoerstore_sales[[#This Row],[Order Date]])</f>
        <v>6</v>
      </c>
    </row>
    <row r="5159" spans="1:25" x14ac:dyDescent="0.2">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t="str" cm="1">
        <f t="array" ref="V5159">_xlfn.IFS(Suoerstore_sales[[#This Row],[Discount]]&lt;=0.05,"0-5%",Suoerstore_sales[[#This Row],[Discount]]&lt;=0.1,"5-10%",Suoerstore_sales[[#This Row],[Discount]]&lt;=0.2,"10-20%",TRUE,"20%+")</f>
        <v>20%+</v>
      </c>
      <c r="W5159">
        <f>YEAR(Suoerstore_sales[[#This Row],[Order Date]])</f>
        <v>2017</v>
      </c>
      <c r="X5159" t="str">
        <f>"Q"&amp;ROUNDUP(MONTH(Suoerstore_sales[[#This Row],[Order Date]])/3,0)</f>
        <v>Q2</v>
      </c>
      <c r="Y5159">
        <f>MONTH(Suoerstore_sales[[#This Row],[Order Date]])</f>
        <v>6</v>
      </c>
    </row>
    <row r="5160" spans="1:25" x14ac:dyDescent="0.2">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t="str" cm="1">
        <f t="array" ref="V5160">_xlfn.IFS(Suoerstore_sales[[#This Row],[Discount]]&lt;=0.05,"0-5%",Suoerstore_sales[[#This Row],[Discount]]&lt;=0.1,"5-10%",Suoerstore_sales[[#This Row],[Discount]]&lt;=0.2,"10-20%",TRUE,"20%+")</f>
        <v>20%+</v>
      </c>
      <c r="W5160">
        <f>YEAR(Suoerstore_sales[[#This Row],[Order Date]])</f>
        <v>2017</v>
      </c>
      <c r="X5160" t="str">
        <f>"Q"&amp;ROUNDUP(MONTH(Suoerstore_sales[[#This Row],[Order Date]])/3,0)</f>
        <v>Q2</v>
      </c>
      <c r="Y5160">
        <f>MONTH(Suoerstore_sales[[#This Row],[Order Date]])</f>
        <v>6</v>
      </c>
    </row>
    <row r="5161" spans="1:25" x14ac:dyDescent="0.2">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t="str" cm="1">
        <f t="array" ref="V5161">_xlfn.IFS(Suoerstore_sales[[#This Row],[Discount]]&lt;=0.05,"0-5%",Suoerstore_sales[[#This Row],[Discount]]&lt;=0.1,"5-10%",Suoerstore_sales[[#This Row],[Discount]]&lt;=0.2,"10-20%",TRUE,"20%+")</f>
        <v>10-20%</v>
      </c>
      <c r="W5161">
        <f>YEAR(Suoerstore_sales[[#This Row],[Order Date]])</f>
        <v>2015</v>
      </c>
      <c r="X5161" t="str">
        <f>"Q"&amp;ROUNDUP(MONTH(Suoerstore_sales[[#This Row],[Order Date]])/3,0)</f>
        <v>Q4</v>
      </c>
      <c r="Y5161">
        <f>MONTH(Suoerstore_sales[[#This Row],[Order Date]])</f>
        <v>10</v>
      </c>
    </row>
    <row r="5162" spans="1:25" x14ac:dyDescent="0.2">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t="str" cm="1">
        <f t="array" ref="V5162">_xlfn.IFS(Suoerstore_sales[[#This Row],[Discount]]&lt;=0.05,"0-5%",Suoerstore_sales[[#This Row],[Discount]]&lt;=0.1,"5-10%",Suoerstore_sales[[#This Row],[Discount]]&lt;=0.2,"10-20%",TRUE,"20%+")</f>
        <v>10-20%</v>
      </c>
      <c r="W5162">
        <f>YEAR(Suoerstore_sales[[#This Row],[Order Date]])</f>
        <v>2015</v>
      </c>
      <c r="X5162" t="str">
        <f>"Q"&amp;ROUNDUP(MONTH(Suoerstore_sales[[#This Row],[Order Date]])/3,0)</f>
        <v>Q4</v>
      </c>
      <c r="Y5162">
        <f>MONTH(Suoerstore_sales[[#This Row],[Order Date]])</f>
        <v>10</v>
      </c>
    </row>
    <row r="5163" spans="1:25" x14ac:dyDescent="0.2">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t="str" cm="1">
        <f t="array" ref="V5163">_xlfn.IFS(Suoerstore_sales[[#This Row],[Discount]]&lt;=0.05,"0-5%",Suoerstore_sales[[#This Row],[Discount]]&lt;=0.1,"5-10%",Suoerstore_sales[[#This Row],[Discount]]&lt;=0.2,"10-20%",TRUE,"20%+")</f>
        <v>0-5%</v>
      </c>
      <c r="W5163">
        <f>YEAR(Suoerstore_sales[[#This Row],[Order Date]])</f>
        <v>2014</v>
      </c>
      <c r="X5163" t="str">
        <f>"Q"&amp;ROUNDUP(MONTH(Suoerstore_sales[[#This Row],[Order Date]])/3,0)</f>
        <v>Q3</v>
      </c>
      <c r="Y5163">
        <f>MONTH(Suoerstore_sales[[#This Row],[Order Date]])</f>
        <v>7</v>
      </c>
    </row>
    <row r="5164" spans="1:25" x14ac:dyDescent="0.2">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t="str" cm="1">
        <f t="array" ref="V5164">_xlfn.IFS(Suoerstore_sales[[#This Row],[Discount]]&lt;=0.05,"0-5%",Suoerstore_sales[[#This Row],[Discount]]&lt;=0.1,"5-10%",Suoerstore_sales[[#This Row],[Discount]]&lt;=0.2,"10-20%",TRUE,"20%+")</f>
        <v>0-5%</v>
      </c>
      <c r="W5164">
        <f>YEAR(Suoerstore_sales[[#This Row],[Order Date]])</f>
        <v>2016</v>
      </c>
      <c r="X5164" t="str">
        <f>"Q"&amp;ROUNDUP(MONTH(Suoerstore_sales[[#This Row],[Order Date]])/3,0)</f>
        <v>Q4</v>
      </c>
      <c r="Y5164">
        <f>MONTH(Suoerstore_sales[[#This Row],[Order Date]])</f>
        <v>11</v>
      </c>
    </row>
    <row r="5165" spans="1:25" x14ac:dyDescent="0.2">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t="str" cm="1">
        <f t="array" ref="V5165">_xlfn.IFS(Suoerstore_sales[[#This Row],[Discount]]&lt;=0.05,"0-5%",Suoerstore_sales[[#This Row],[Discount]]&lt;=0.1,"5-10%",Suoerstore_sales[[#This Row],[Discount]]&lt;=0.2,"10-20%",TRUE,"20%+")</f>
        <v>10-20%</v>
      </c>
      <c r="W5165">
        <f>YEAR(Suoerstore_sales[[#This Row],[Order Date]])</f>
        <v>2015</v>
      </c>
      <c r="X5165" t="str">
        <f>"Q"&amp;ROUNDUP(MONTH(Suoerstore_sales[[#This Row],[Order Date]])/3,0)</f>
        <v>Q3</v>
      </c>
      <c r="Y5165">
        <f>MONTH(Suoerstore_sales[[#This Row],[Order Date]])</f>
        <v>7</v>
      </c>
    </row>
    <row r="5166" spans="1:25" x14ac:dyDescent="0.2">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t="str" cm="1">
        <f t="array" ref="V5166">_xlfn.IFS(Suoerstore_sales[[#This Row],[Discount]]&lt;=0.05,"0-5%",Suoerstore_sales[[#This Row],[Discount]]&lt;=0.1,"5-10%",Suoerstore_sales[[#This Row],[Discount]]&lt;=0.2,"10-20%",TRUE,"20%+")</f>
        <v>0-5%</v>
      </c>
      <c r="W5166">
        <f>YEAR(Suoerstore_sales[[#This Row],[Order Date]])</f>
        <v>2014</v>
      </c>
      <c r="X5166" t="str">
        <f>"Q"&amp;ROUNDUP(MONTH(Suoerstore_sales[[#This Row],[Order Date]])/3,0)</f>
        <v>Q4</v>
      </c>
      <c r="Y5166">
        <f>MONTH(Suoerstore_sales[[#This Row],[Order Date]])</f>
        <v>11</v>
      </c>
    </row>
    <row r="5167" spans="1:25" x14ac:dyDescent="0.2">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t="str" cm="1">
        <f t="array" ref="V5167">_xlfn.IFS(Suoerstore_sales[[#This Row],[Discount]]&lt;=0.05,"0-5%",Suoerstore_sales[[#This Row],[Discount]]&lt;=0.1,"5-10%",Suoerstore_sales[[#This Row],[Discount]]&lt;=0.2,"10-20%",TRUE,"20%+")</f>
        <v>0-5%</v>
      </c>
      <c r="W5167">
        <f>YEAR(Suoerstore_sales[[#This Row],[Order Date]])</f>
        <v>2014</v>
      </c>
      <c r="X5167" t="str">
        <f>"Q"&amp;ROUNDUP(MONTH(Suoerstore_sales[[#This Row],[Order Date]])/3,0)</f>
        <v>Q4</v>
      </c>
      <c r="Y5167">
        <f>MONTH(Suoerstore_sales[[#This Row],[Order Date]])</f>
        <v>11</v>
      </c>
    </row>
    <row r="5168" spans="1:25" x14ac:dyDescent="0.2">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t="str" cm="1">
        <f t="array" ref="V5168">_xlfn.IFS(Suoerstore_sales[[#This Row],[Discount]]&lt;=0.05,"0-5%",Suoerstore_sales[[#This Row],[Discount]]&lt;=0.1,"5-10%",Suoerstore_sales[[#This Row],[Discount]]&lt;=0.2,"10-20%",TRUE,"20%+")</f>
        <v>0-5%</v>
      </c>
      <c r="W5168">
        <f>YEAR(Suoerstore_sales[[#This Row],[Order Date]])</f>
        <v>2014</v>
      </c>
      <c r="X5168" t="str">
        <f>"Q"&amp;ROUNDUP(MONTH(Suoerstore_sales[[#This Row],[Order Date]])/3,0)</f>
        <v>Q4</v>
      </c>
      <c r="Y5168">
        <f>MONTH(Suoerstore_sales[[#This Row],[Order Date]])</f>
        <v>11</v>
      </c>
    </row>
    <row r="5169" spans="1:25" x14ac:dyDescent="0.2">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t="str" cm="1">
        <f t="array" ref="V5169">_xlfn.IFS(Suoerstore_sales[[#This Row],[Discount]]&lt;=0.05,"0-5%",Suoerstore_sales[[#This Row],[Discount]]&lt;=0.1,"5-10%",Suoerstore_sales[[#This Row],[Discount]]&lt;=0.2,"10-20%",TRUE,"20%+")</f>
        <v>0-5%</v>
      </c>
      <c r="W5169">
        <f>YEAR(Suoerstore_sales[[#This Row],[Order Date]])</f>
        <v>2014</v>
      </c>
      <c r="X5169" t="str">
        <f>"Q"&amp;ROUNDUP(MONTH(Suoerstore_sales[[#This Row],[Order Date]])/3,0)</f>
        <v>Q4</v>
      </c>
      <c r="Y5169">
        <f>MONTH(Suoerstore_sales[[#This Row],[Order Date]])</f>
        <v>11</v>
      </c>
    </row>
    <row r="5170" spans="1:25" x14ac:dyDescent="0.2">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t="str" cm="1">
        <f t="array" ref="V5170">_xlfn.IFS(Suoerstore_sales[[#This Row],[Discount]]&lt;=0.05,"0-5%",Suoerstore_sales[[#This Row],[Discount]]&lt;=0.1,"5-10%",Suoerstore_sales[[#This Row],[Discount]]&lt;=0.2,"10-20%",TRUE,"20%+")</f>
        <v>0-5%</v>
      </c>
      <c r="W5170">
        <f>YEAR(Suoerstore_sales[[#This Row],[Order Date]])</f>
        <v>2014</v>
      </c>
      <c r="X5170" t="str">
        <f>"Q"&amp;ROUNDUP(MONTH(Suoerstore_sales[[#This Row],[Order Date]])/3,0)</f>
        <v>Q4</v>
      </c>
      <c r="Y5170">
        <f>MONTH(Suoerstore_sales[[#This Row],[Order Date]])</f>
        <v>11</v>
      </c>
    </row>
    <row r="5171" spans="1:25" x14ac:dyDescent="0.2">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t="str" cm="1">
        <f t="array" ref="V5171">_xlfn.IFS(Suoerstore_sales[[#This Row],[Discount]]&lt;=0.05,"0-5%",Suoerstore_sales[[#This Row],[Discount]]&lt;=0.1,"5-10%",Suoerstore_sales[[#This Row],[Discount]]&lt;=0.2,"10-20%",TRUE,"20%+")</f>
        <v>0-5%</v>
      </c>
      <c r="W5171">
        <f>YEAR(Suoerstore_sales[[#This Row],[Order Date]])</f>
        <v>2014</v>
      </c>
      <c r="X5171" t="str">
        <f>"Q"&amp;ROUNDUP(MONTH(Suoerstore_sales[[#This Row],[Order Date]])/3,0)</f>
        <v>Q4</v>
      </c>
      <c r="Y5171">
        <f>MONTH(Suoerstore_sales[[#This Row],[Order Date]])</f>
        <v>11</v>
      </c>
    </row>
    <row r="5172" spans="1:25" x14ac:dyDescent="0.2">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t="str" cm="1">
        <f t="array" ref="V5172">_xlfn.IFS(Suoerstore_sales[[#This Row],[Discount]]&lt;=0.05,"0-5%",Suoerstore_sales[[#This Row],[Discount]]&lt;=0.1,"5-10%",Suoerstore_sales[[#This Row],[Discount]]&lt;=0.2,"10-20%",TRUE,"20%+")</f>
        <v>0-5%</v>
      </c>
      <c r="W5172">
        <f>YEAR(Suoerstore_sales[[#This Row],[Order Date]])</f>
        <v>2016</v>
      </c>
      <c r="X5172" t="str">
        <f>"Q"&amp;ROUNDUP(MONTH(Suoerstore_sales[[#This Row],[Order Date]])/3,0)</f>
        <v>Q2</v>
      </c>
      <c r="Y5172">
        <f>MONTH(Suoerstore_sales[[#This Row],[Order Date]])</f>
        <v>5</v>
      </c>
    </row>
    <row r="5173" spans="1:25" x14ac:dyDescent="0.2">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t="str" cm="1">
        <f t="array" ref="V5173">_xlfn.IFS(Suoerstore_sales[[#This Row],[Discount]]&lt;=0.05,"0-5%",Suoerstore_sales[[#This Row],[Discount]]&lt;=0.1,"5-10%",Suoerstore_sales[[#This Row],[Discount]]&lt;=0.2,"10-20%",TRUE,"20%+")</f>
        <v>0-5%</v>
      </c>
      <c r="W5173">
        <f>YEAR(Suoerstore_sales[[#This Row],[Order Date]])</f>
        <v>2016</v>
      </c>
      <c r="X5173" t="str">
        <f>"Q"&amp;ROUNDUP(MONTH(Suoerstore_sales[[#This Row],[Order Date]])/3,0)</f>
        <v>Q2</v>
      </c>
      <c r="Y5173">
        <f>MONTH(Suoerstore_sales[[#This Row],[Order Date]])</f>
        <v>5</v>
      </c>
    </row>
    <row r="5174" spans="1:25" x14ac:dyDescent="0.2">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t="str" cm="1">
        <f t="array" ref="V5174">_xlfn.IFS(Suoerstore_sales[[#This Row],[Discount]]&lt;=0.05,"0-5%",Suoerstore_sales[[#This Row],[Discount]]&lt;=0.1,"5-10%",Suoerstore_sales[[#This Row],[Discount]]&lt;=0.2,"10-20%",TRUE,"20%+")</f>
        <v>0-5%</v>
      </c>
      <c r="W5174">
        <f>YEAR(Suoerstore_sales[[#This Row],[Order Date]])</f>
        <v>2016</v>
      </c>
      <c r="X5174" t="str">
        <f>"Q"&amp;ROUNDUP(MONTH(Suoerstore_sales[[#This Row],[Order Date]])/3,0)</f>
        <v>Q2</v>
      </c>
      <c r="Y5174">
        <f>MONTH(Suoerstore_sales[[#This Row],[Order Date]])</f>
        <v>5</v>
      </c>
    </row>
    <row r="5175" spans="1:25" x14ac:dyDescent="0.2">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t="str" cm="1">
        <f t="array" ref="V5175">_xlfn.IFS(Suoerstore_sales[[#This Row],[Discount]]&lt;=0.05,"0-5%",Suoerstore_sales[[#This Row],[Discount]]&lt;=0.1,"5-10%",Suoerstore_sales[[#This Row],[Discount]]&lt;=0.2,"10-20%",TRUE,"20%+")</f>
        <v>10-20%</v>
      </c>
      <c r="W5175">
        <f>YEAR(Suoerstore_sales[[#This Row],[Order Date]])</f>
        <v>2015</v>
      </c>
      <c r="X5175" t="str">
        <f>"Q"&amp;ROUNDUP(MONTH(Suoerstore_sales[[#This Row],[Order Date]])/3,0)</f>
        <v>Q1</v>
      </c>
      <c r="Y5175">
        <f>MONTH(Suoerstore_sales[[#This Row],[Order Date]])</f>
        <v>3</v>
      </c>
    </row>
    <row r="5176" spans="1:25" x14ac:dyDescent="0.2">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t="str" cm="1">
        <f t="array" ref="V5176">_xlfn.IFS(Suoerstore_sales[[#This Row],[Discount]]&lt;=0.05,"0-5%",Suoerstore_sales[[#This Row],[Discount]]&lt;=0.1,"5-10%",Suoerstore_sales[[#This Row],[Discount]]&lt;=0.2,"10-20%",TRUE,"20%+")</f>
        <v>20%+</v>
      </c>
      <c r="W5176">
        <f>YEAR(Suoerstore_sales[[#This Row],[Order Date]])</f>
        <v>2017</v>
      </c>
      <c r="X5176" t="str">
        <f>"Q"&amp;ROUNDUP(MONTH(Suoerstore_sales[[#This Row],[Order Date]])/3,0)</f>
        <v>Q4</v>
      </c>
      <c r="Y5176">
        <f>MONTH(Suoerstore_sales[[#This Row],[Order Date]])</f>
        <v>10</v>
      </c>
    </row>
    <row r="5177" spans="1:25" x14ac:dyDescent="0.2">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t="str" cm="1">
        <f t="array" ref="V5177">_xlfn.IFS(Suoerstore_sales[[#This Row],[Discount]]&lt;=0.05,"0-5%",Suoerstore_sales[[#This Row],[Discount]]&lt;=0.1,"5-10%",Suoerstore_sales[[#This Row],[Discount]]&lt;=0.2,"10-20%",TRUE,"20%+")</f>
        <v>20%+</v>
      </c>
      <c r="W5177">
        <f>YEAR(Suoerstore_sales[[#This Row],[Order Date]])</f>
        <v>2017</v>
      </c>
      <c r="X5177" t="str">
        <f>"Q"&amp;ROUNDUP(MONTH(Suoerstore_sales[[#This Row],[Order Date]])/3,0)</f>
        <v>Q4</v>
      </c>
      <c r="Y5177">
        <f>MONTH(Suoerstore_sales[[#This Row],[Order Date]])</f>
        <v>10</v>
      </c>
    </row>
    <row r="5178" spans="1:25" x14ac:dyDescent="0.2">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t="str" cm="1">
        <f t="array" ref="V5178">_xlfn.IFS(Suoerstore_sales[[#This Row],[Discount]]&lt;=0.05,"0-5%",Suoerstore_sales[[#This Row],[Discount]]&lt;=0.1,"5-10%",Suoerstore_sales[[#This Row],[Discount]]&lt;=0.2,"10-20%",TRUE,"20%+")</f>
        <v>10-20%</v>
      </c>
      <c r="W5178">
        <f>YEAR(Suoerstore_sales[[#This Row],[Order Date]])</f>
        <v>2016</v>
      </c>
      <c r="X5178" t="str">
        <f>"Q"&amp;ROUNDUP(MONTH(Suoerstore_sales[[#This Row],[Order Date]])/3,0)</f>
        <v>Q4</v>
      </c>
      <c r="Y5178">
        <f>MONTH(Suoerstore_sales[[#This Row],[Order Date]])</f>
        <v>11</v>
      </c>
    </row>
    <row r="5179" spans="1:25" x14ac:dyDescent="0.2">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t="str" cm="1">
        <f t="array" ref="V5179">_xlfn.IFS(Suoerstore_sales[[#This Row],[Discount]]&lt;=0.05,"0-5%",Suoerstore_sales[[#This Row],[Discount]]&lt;=0.1,"5-10%",Suoerstore_sales[[#This Row],[Discount]]&lt;=0.2,"10-20%",TRUE,"20%+")</f>
        <v>10-20%</v>
      </c>
      <c r="W5179">
        <f>YEAR(Suoerstore_sales[[#This Row],[Order Date]])</f>
        <v>2016</v>
      </c>
      <c r="X5179" t="str">
        <f>"Q"&amp;ROUNDUP(MONTH(Suoerstore_sales[[#This Row],[Order Date]])/3,0)</f>
        <v>Q4</v>
      </c>
      <c r="Y5179">
        <f>MONTH(Suoerstore_sales[[#This Row],[Order Date]])</f>
        <v>12</v>
      </c>
    </row>
    <row r="5180" spans="1:25" x14ac:dyDescent="0.2">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t="str" cm="1">
        <f t="array" ref="V5180">_xlfn.IFS(Suoerstore_sales[[#This Row],[Discount]]&lt;=0.05,"0-5%",Suoerstore_sales[[#This Row],[Discount]]&lt;=0.1,"5-10%",Suoerstore_sales[[#This Row],[Discount]]&lt;=0.2,"10-20%",TRUE,"20%+")</f>
        <v>0-5%</v>
      </c>
      <c r="W5180">
        <f>YEAR(Suoerstore_sales[[#This Row],[Order Date]])</f>
        <v>2015</v>
      </c>
      <c r="X5180" t="str">
        <f>"Q"&amp;ROUNDUP(MONTH(Suoerstore_sales[[#This Row],[Order Date]])/3,0)</f>
        <v>Q2</v>
      </c>
      <c r="Y5180">
        <f>MONTH(Suoerstore_sales[[#This Row],[Order Date]])</f>
        <v>4</v>
      </c>
    </row>
    <row r="5181" spans="1:25" x14ac:dyDescent="0.2">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t="str" cm="1">
        <f t="array" ref="V5181">_xlfn.IFS(Suoerstore_sales[[#This Row],[Discount]]&lt;=0.05,"0-5%",Suoerstore_sales[[#This Row],[Discount]]&lt;=0.1,"5-10%",Suoerstore_sales[[#This Row],[Discount]]&lt;=0.2,"10-20%",TRUE,"20%+")</f>
        <v>10-20%</v>
      </c>
      <c r="W5181">
        <f>YEAR(Suoerstore_sales[[#This Row],[Order Date]])</f>
        <v>2015</v>
      </c>
      <c r="X5181" t="str">
        <f>"Q"&amp;ROUNDUP(MONTH(Suoerstore_sales[[#This Row],[Order Date]])/3,0)</f>
        <v>Q2</v>
      </c>
      <c r="Y5181">
        <f>MONTH(Suoerstore_sales[[#This Row],[Order Date]])</f>
        <v>4</v>
      </c>
    </row>
    <row r="5182" spans="1:25" x14ac:dyDescent="0.2">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t="str" cm="1">
        <f t="array" ref="V5182">_xlfn.IFS(Suoerstore_sales[[#This Row],[Discount]]&lt;=0.05,"0-5%",Suoerstore_sales[[#This Row],[Discount]]&lt;=0.1,"5-10%",Suoerstore_sales[[#This Row],[Discount]]&lt;=0.2,"10-20%",TRUE,"20%+")</f>
        <v>0-5%</v>
      </c>
      <c r="W5182">
        <f>YEAR(Suoerstore_sales[[#This Row],[Order Date]])</f>
        <v>2015</v>
      </c>
      <c r="X5182" t="str">
        <f>"Q"&amp;ROUNDUP(MONTH(Suoerstore_sales[[#This Row],[Order Date]])/3,0)</f>
        <v>Q2</v>
      </c>
      <c r="Y5182">
        <f>MONTH(Suoerstore_sales[[#This Row],[Order Date]])</f>
        <v>4</v>
      </c>
    </row>
    <row r="5183" spans="1:25" x14ac:dyDescent="0.2">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t="str" cm="1">
        <f t="array" ref="V5183">_xlfn.IFS(Suoerstore_sales[[#This Row],[Discount]]&lt;=0.05,"0-5%",Suoerstore_sales[[#This Row],[Discount]]&lt;=0.1,"5-10%",Suoerstore_sales[[#This Row],[Discount]]&lt;=0.2,"10-20%",TRUE,"20%+")</f>
        <v>0-5%</v>
      </c>
      <c r="W5183">
        <f>YEAR(Suoerstore_sales[[#This Row],[Order Date]])</f>
        <v>2017</v>
      </c>
      <c r="X5183" t="str">
        <f>"Q"&amp;ROUNDUP(MONTH(Suoerstore_sales[[#This Row],[Order Date]])/3,0)</f>
        <v>Q3</v>
      </c>
      <c r="Y5183">
        <f>MONTH(Suoerstore_sales[[#This Row],[Order Date]])</f>
        <v>9</v>
      </c>
    </row>
    <row r="5184" spans="1:25" x14ac:dyDescent="0.2">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t="str" cm="1">
        <f t="array" ref="V5184">_xlfn.IFS(Suoerstore_sales[[#This Row],[Discount]]&lt;=0.05,"0-5%",Suoerstore_sales[[#This Row],[Discount]]&lt;=0.1,"5-10%",Suoerstore_sales[[#This Row],[Discount]]&lt;=0.2,"10-20%",TRUE,"20%+")</f>
        <v>0-5%</v>
      </c>
      <c r="W5184">
        <f>YEAR(Suoerstore_sales[[#This Row],[Order Date]])</f>
        <v>2017</v>
      </c>
      <c r="X5184" t="str">
        <f>"Q"&amp;ROUNDUP(MONTH(Suoerstore_sales[[#This Row],[Order Date]])/3,0)</f>
        <v>Q3</v>
      </c>
      <c r="Y5184">
        <f>MONTH(Suoerstore_sales[[#This Row],[Order Date]])</f>
        <v>9</v>
      </c>
    </row>
    <row r="5185" spans="1:25" x14ac:dyDescent="0.2">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t="str" cm="1">
        <f t="array" ref="V5185">_xlfn.IFS(Suoerstore_sales[[#This Row],[Discount]]&lt;=0.05,"0-5%",Suoerstore_sales[[#This Row],[Discount]]&lt;=0.1,"5-10%",Suoerstore_sales[[#This Row],[Discount]]&lt;=0.2,"10-20%",TRUE,"20%+")</f>
        <v>0-5%</v>
      </c>
      <c r="W5185">
        <f>YEAR(Suoerstore_sales[[#This Row],[Order Date]])</f>
        <v>2017</v>
      </c>
      <c r="X5185" t="str">
        <f>"Q"&amp;ROUNDUP(MONTH(Suoerstore_sales[[#This Row],[Order Date]])/3,0)</f>
        <v>Q3</v>
      </c>
      <c r="Y5185">
        <f>MONTH(Suoerstore_sales[[#This Row],[Order Date]])</f>
        <v>9</v>
      </c>
    </row>
    <row r="5186" spans="1:25" x14ac:dyDescent="0.2">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t="str" cm="1">
        <f t="array" ref="V5186">_xlfn.IFS(Suoerstore_sales[[#This Row],[Discount]]&lt;=0.05,"0-5%",Suoerstore_sales[[#This Row],[Discount]]&lt;=0.1,"5-10%",Suoerstore_sales[[#This Row],[Discount]]&lt;=0.2,"10-20%",TRUE,"20%+")</f>
        <v>0-5%</v>
      </c>
      <c r="W5186">
        <f>YEAR(Suoerstore_sales[[#This Row],[Order Date]])</f>
        <v>2017</v>
      </c>
      <c r="X5186" t="str">
        <f>"Q"&amp;ROUNDUP(MONTH(Suoerstore_sales[[#This Row],[Order Date]])/3,0)</f>
        <v>Q3</v>
      </c>
      <c r="Y5186">
        <f>MONTH(Suoerstore_sales[[#This Row],[Order Date]])</f>
        <v>9</v>
      </c>
    </row>
    <row r="5187" spans="1:25" x14ac:dyDescent="0.2">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t="str" cm="1">
        <f t="array" ref="V5187">_xlfn.IFS(Suoerstore_sales[[#This Row],[Discount]]&lt;=0.05,"0-5%",Suoerstore_sales[[#This Row],[Discount]]&lt;=0.1,"5-10%",Suoerstore_sales[[#This Row],[Discount]]&lt;=0.2,"10-20%",TRUE,"20%+")</f>
        <v>10-20%</v>
      </c>
      <c r="W5187">
        <f>YEAR(Suoerstore_sales[[#This Row],[Order Date]])</f>
        <v>2015</v>
      </c>
      <c r="X5187" t="str">
        <f>"Q"&amp;ROUNDUP(MONTH(Suoerstore_sales[[#This Row],[Order Date]])/3,0)</f>
        <v>Q4</v>
      </c>
      <c r="Y5187">
        <f>MONTH(Suoerstore_sales[[#This Row],[Order Date]])</f>
        <v>10</v>
      </c>
    </row>
    <row r="5188" spans="1:25" x14ac:dyDescent="0.2">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t="str" cm="1">
        <f t="array" ref="V5188">_xlfn.IFS(Suoerstore_sales[[#This Row],[Discount]]&lt;=0.05,"0-5%",Suoerstore_sales[[#This Row],[Discount]]&lt;=0.1,"5-10%",Suoerstore_sales[[#This Row],[Discount]]&lt;=0.2,"10-20%",TRUE,"20%+")</f>
        <v>20%+</v>
      </c>
      <c r="W5188">
        <f>YEAR(Suoerstore_sales[[#This Row],[Order Date]])</f>
        <v>2015</v>
      </c>
      <c r="X5188" t="str">
        <f>"Q"&amp;ROUNDUP(MONTH(Suoerstore_sales[[#This Row],[Order Date]])/3,0)</f>
        <v>Q4</v>
      </c>
      <c r="Y5188">
        <f>MONTH(Suoerstore_sales[[#This Row],[Order Date]])</f>
        <v>11</v>
      </c>
    </row>
    <row r="5189" spans="1:25" x14ac:dyDescent="0.2">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t="str" cm="1">
        <f t="array" ref="V5189">_xlfn.IFS(Suoerstore_sales[[#This Row],[Discount]]&lt;=0.05,"0-5%",Suoerstore_sales[[#This Row],[Discount]]&lt;=0.1,"5-10%",Suoerstore_sales[[#This Row],[Discount]]&lt;=0.2,"10-20%",TRUE,"20%+")</f>
        <v>0-5%</v>
      </c>
      <c r="W5189">
        <f>YEAR(Suoerstore_sales[[#This Row],[Order Date]])</f>
        <v>2015</v>
      </c>
      <c r="X5189" t="str">
        <f>"Q"&amp;ROUNDUP(MONTH(Suoerstore_sales[[#This Row],[Order Date]])/3,0)</f>
        <v>Q3</v>
      </c>
      <c r="Y5189">
        <f>MONTH(Suoerstore_sales[[#This Row],[Order Date]])</f>
        <v>9</v>
      </c>
    </row>
    <row r="5190" spans="1:25" x14ac:dyDescent="0.2">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t="str" cm="1">
        <f t="array" ref="V5190">_xlfn.IFS(Suoerstore_sales[[#This Row],[Discount]]&lt;=0.05,"0-5%",Suoerstore_sales[[#This Row],[Discount]]&lt;=0.1,"5-10%",Suoerstore_sales[[#This Row],[Discount]]&lt;=0.2,"10-20%",TRUE,"20%+")</f>
        <v>0-5%</v>
      </c>
      <c r="W5190">
        <f>YEAR(Suoerstore_sales[[#This Row],[Order Date]])</f>
        <v>2015</v>
      </c>
      <c r="X5190" t="str">
        <f>"Q"&amp;ROUNDUP(MONTH(Suoerstore_sales[[#This Row],[Order Date]])/3,0)</f>
        <v>Q3</v>
      </c>
      <c r="Y5190">
        <f>MONTH(Suoerstore_sales[[#This Row],[Order Date]])</f>
        <v>9</v>
      </c>
    </row>
    <row r="5191" spans="1:25" x14ac:dyDescent="0.2">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t="str" cm="1">
        <f t="array" ref="V5191">_xlfn.IFS(Suoerstore_sales[[#This Row],[Discount]]&lt;=0.05,"0-5%",Suoerstore_sales[[#This Row],[Discount]]&lt;=0.1,"5-10%",Suoerstore_sales[[#This Row],[Discount]]&lt;=0.2,"10-20%",TRUE,"20%+")</f>
        <v>10-20%</v>
      </c>
      <c r="W5191">
        <f>YEAR(Suoerstore_sales[[#This Row],[Order Date]])</f>
        <v>2017</v>
      </c>
      <c r="X5191" t="str">
        <f>"Q"&amp;ROUNDUP(MONTH(Suoerstore_sales[[#This Row],[Order Date]])/3,0)</f>
        <v>Q4</v>
      </c>
      <c r="Y5191">
        <f>MONTH(Suoerstore_sales[[#This Row],[Order Date]])</f>
        <v>11</v>
      </c>
    </row>
    <row r="5192" spans="1:25" x14ac:dyDescent="0.2">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t="str" cm="1">
        <f t="array" ref="V5192">_xlfn.IFS(Suoerstore_sales[[#This Row],[Discount]]&lt;=0.05,"0-5%",Suoerstore_sales[[#This Row],[Discount]]&lt;=0.1,"5-10%",Suoerstore_sales[[#This Row],[Discount]]&lt;=0.2,"10-20%",TRUE,"20%+")</f>
        <v>10-20%</v>
      </c>
      <c r="W5192">
        <f>YEAR(Suoerstore_sales[[#This Row],[Order Date]])</f>
        <v>2017</v>
      </c>
      <c r="X5192" t="str">
        <f>"Q"&amp;ROUNDUP(MONTH(Suoerstore_sales[[#This Row],[Order Date]])/3,0)</f>
        <v>Q4</v>
      </c>
      <c r="Y5192">
        <f>MONTH(Suoerstore_sales[[#This Row],[Order Date]])</f>
        <v>11</v>
      </c>
    </row>
    <row r="5193" spans="1:25" x14ac:dyDescent="0.2">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t="str" cm="1">
        <f t="array" ref="V5193">_xlfn.IFS(Suoerstore_sales[[#This Row],[Discount]]&lt;=0.05,"0-5%",Suoerstore_sales[[#This Row],[Discount]]&lt;=0.1,"5-10%",Suoerstore_sales[[#This Row],[Discount]]&lt;=0.2,"10-20%",TRUE,"20%+")</f>
        <v>0-5%</v>
      </c>
      <c r="W5193">
        <f>YEAR(Suoerstore_sales[[#This Row],[Order Date]])</f>
        <v>2017</v>
      </c>
      <c r="X5193" t="str">
        <f>"Q"&amp;ROUNDUP(MONTH(Suoerstore_sales[[#This Row],[Order Date]])/3,0)</f>
        <v>Q2</v>
      </c>
      <c r="Y5193">
        <f>MONTH(Suoerstore_sales[[#This Row],[Order Date]])</f>
        <v>5</v>
      </c>
    </row>
    <row r="5194" spans="1:25" x14ac:dyDescent="0.2">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t="str" cm="1">
        <f t="array" ref="V5194">_xlfn.IFS(Suoerstore_sales[[#This Row],[Discount]]&lt;=0.05,"0-5%",Suoerstore_sales[[#This Row],[Discount]]&lt;=0.1,"5-10%",Suoerstore_sales[[#This Row],[Discount]]&lt;=0.2,"10-20%",TRUE,"20%+")</f>
        <v>0-5%</v>
      </c>
      <c r="W5194">
        <f>YEAR(Suoerstore_sales[[#This Row],[Order Date]])</f>
        <v>2014</v>
      </c>
      <c r="X5194" t="str">
        <f>"Q"&amp;ROUNDUP(MONTH(Suoerstore_sales[[#This Row],[Order Date]])/3,0)</f>
        <v>Q4</v>
      </c>
      <c r="Y5194">
        <f>MONTH(Suoerstore_sales[[#This Row],[Order Date]])</f>
        <v>11</v>
      </c>
    </row>
    <row r="5195" spans="1:25" x14ac:dyDescent="0.2">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t="str" cm="1">
        <f t="array" ref="V5195">_xlfn.IFS(Suoerstore_sales[[#This Row],[Discount]]&lt;=0.05,"0-5%",Suoerstore_sales[[#This Row],[Discount]]&lt;=0.1,"5-10%",Suoerstore_sales[[#This Row],[Discount]]&lt;=0.2,"10-20%",TRUE,"20%+")</f>
        <v>0-5%</v>
      </c>
      <c r="W5195">
        <f>YEAR(Suoerstore_sales[[#This Row],[Order Date]])</f>
        <v>2014</v>
      </c>
      <c r="X5195" t="str">
        <f>"Q"&amp;ROUNDUP(MONTH(Suoerstore_sales[[#This Row],[Order Date]])/3,0)</f>
        <v>Q4</v>
      </c>
      <c r="Y5195">
        <f>MONTH(Suoerstore_sales[[#This Row],[Order Date]])</f>
        <v>11</v>
      </c>
    </row>
    <row r="5196" spans="1:25" x14ac:dyDescent="0.2">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t="str" cm="1">
        <f t="array" ref="V5196">_xlfn.IFS(Suoerstore_sales[[#This Row],[Discount]]&lt;=0.05,"0-5%",Suoerstore_sales[[#This Row],[Discount]]&lt;=0.1,"5-10%",Suoerstore_sales[[#This Row],[Discount]]&lt;=0.2,"10-20%",TRUE,"20%+")</f>
        <v>0-5%</v>
      </c>
      <c r="W5196">
        <f>YEAR(Suoerstore_sales[[#This Row],[Order Date]])</f>
        <v>2014</v>
      </c>
      <c r="X5196" t="str">
        <f>"Q"&amp;ROUNDUP(MONTH(Suoerstore_sales[[#This Row],[Order Date]])/3,0)</f>
        <v>Q4</v>
      </c>
      <c r="Y5196">
        <f>MONTH(Suoerstore_sales[[#This Row],[Order Date]])</f>
        <v>11</v>
      </c>
    </row>
    <row r="5197" spans="1:25" x14ac:dyDescent="0.2">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t="str" cm="1">
        <f t="array" ref="V5197">_xlfn.IFS(Suoerstore_sales[[#This Row],[Discount]]&lt;=0.05,"0-5%",Suoerstore_sales[[#This Row],[Discount]]&lt;=0.1,"5-10%",Suoerstore_sales[[#This Row],[Discount]]&lt;=0.2,"10-20%",TRUE,"20%+")</f>
        <v>0-5%</v>
      </c>
      <c r="W5197">
        <f>YEAR(Suoerstore_sales[[#This Row],[Order Date]])</f>
        <v>2014</v>
      </c>
      <c r="X5197" t="str">
        <f>"Q"&amp;ROUNDUP(MONTH(Suoerstore_sales[[#This Row],[Order Date]])/3,0)</f>
        <v>Q4</v>
      </c>
      <c r="Y5197">
        <f>MONTH(Suoerstore_sales[[#This Row],[Order Date]])</f>
        <v>11</v>
      </c>
    </row>
    <row r="5198" spans="1:25" x14ac:dyDescent="0.2">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t="str" cm="1">
        <f t="array" ref="V5198">_xlfn.IFS(Suoerstore_sales[[#This Row],[Discount]]&lt;=0.05,"0-5%",Suoerstore_sales[[#This Row],[Discount]]&lt;=0.1,"5-10%",Suoerstore_sales[[#This Row],[Discount]]&lt;=0.2,"10-20%",TRUE,"20%+")</f>
        <v>0-5%</v>
      </c>
      <c r="W5198">
        <f>YEAR(Suoerstore_sales[[#This Row],[Order Date]])</f>
        <v>2014</v>
      </c>
      <c r="X5198" t="str">
        <f>"Q"&amp;ROUNDUP(MONTH(Suoerstore_sales[[#This Row],[Order Date]])/3,0)</f>
        <v>Q2</v>
      </c>
      <c r="Y5198">
        <f>MONTH(Suoerstore_sales[[#This Row],[Order Date]])</f>
        <v>5</v>
      </c>
    </row>
    <row r="5199" spans="1:25" x14ac:dyDescent="0.2">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t="str" cm="1">
        <f t="array" ref="V5199">_xlfn.IFS(Suoerstore_sales[[#This Row],[Discount]]&lt;=0.05,"0-5%",Suoerstore_sales[[#This Row],[Discount]]&lt;=0.1,"5-10%",Suoerstore_sales[[#This Row],[Discount]]&lt;=0.2,"10-20%",TRUE,"20%+")</f>
        <v>10-20%</v>
      </c>
      <c r="W5199">
        <f>YEAR(Suoerstore_sales[[#This Row],[Order Date]])</f>
        <v>2014</v>
      </c>
      <c r="X5199" t="str">
        <f>"Q"&amp;ROUNDUP(MONTH(Suoerstore_sales[[#This Row],[Order Date]])/3,0)</f>
        <v>Q2</v>
      </c>
      <c r="Y5199">
        <f>MONTH(Suoerstore_sales[[#This Row],[Order Date]])</f>
        <v>5</v>
      </c>
    </row>
    <row r="5200" spans="1:25" x14ac:dyDescent="0.2">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t="str" cm="1">
        <f t="array" ref="V5200">_xlfn.IFS(Suoerstore_sales[[#This Row],[Discount]]&lt;=0.05,"0-5%",Suoerstore_sales[[#This Row],[Discount]]&lt;=0.1,"5-10%",Suoerstore_sales[[#This Row],[Discount]]&lt;=0.2,"10-20%",TRUE,"20%+")</f>
        <v>10-20%</v>
      </c>
      <c r="W5200">
        <f>YEAR(Suoerstore_sales[[#This Row],[Order Date]])</f>
        <v>2016</v>
      </c>
      <c r="X5200" t="str">
        <f>"Q"&amp;ROUNDUP(MONTH(Suoerstore_sales[[#This Row],[Order Date]])/3,0)</f>
        <v>Q1</v>
      </c>
      <c r="Y5200">
        <f>MONTH(Suoerstore_sales[[#This Row],[Order Date]])</f>
        <v>3</v>
      </c>
    </row>
    <row r="5201" spans="1:25" x14ac:dyDescent="0.2">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t="str" cm="1">
        <f t="array" ref="V5201">_xlfn.IFS(Suoerstore_sales[[#This Row],[Discount]]&lt;=0.05,"0-5%",Suoerstore_sales[[#This Row],[Discount]]&lt;=0.1,"5-10%",Suoerstore_sales[[#This Row],[Discount]]&lt;=0.2,"10-20%",TRUE,"20%+")</f>
        <v>10-20%</v>
      </c>
      <c r="W5201">
        <f>YEAR(Suoerstore_sales[[#This Row],[Order Date]])</f>
        <v>2016</v>
      </c>
      <c r="X5201" t="str">
        <f>"Q"&amp;ROUNDUP(MONTH(Suoerstore_sales[[#This Row],[Order Date]])/3,0)</f>
        <v>Q1</v>
      </c>
      <c r="Y5201">
        <f>MONTH(Suoerstore_sales[[#This Row],[Order Date]])</f>
        <v>3</v>
      </c>
    </row>
    <row r="5202" spans="1:25" x14ac:dyDescent="0.2">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t="str" cm="1">
        <f t="array" ref="V5202">_xlfn.IFS(Suoerstore_sales[[#This Row],[Discount]]&lt;=0.05,"0-5%",Suoerstore_sales[[#This Row],[Discount]]&lt;=0.1,"5-10%",Suoerstore_sales[[#This Row],[Discount]]&lt;=0.2,"10-20%",TRUE,"20%+")</f>
        <v>10-20%</v>
      </c>
      <c r="W5202">
        <f>YEAR(Suoerstore_sales[[#This Row],[Order Date]])</f>
        <v>2016</v>
      </c>
      <c r="X5202" t="str">
        <f>"Q"&amp;ROUNDUP(MONTH(Suoerstore_sales[[#This Row],[Order Date]])/3,0)</f>
        <v>Q1</v>
      </c>
      <c r="Y5202">
        <f>MONTH(Suoerstore_sales[[#This Row],[Order Date]])</f>
        <v>3</v>
      </c>
    </row>
    <row r="5203" spans="1:25" x14ac:dyDescent="0.2">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t="str" cm="1">
        <f t="array" ref="V5203">_xlfn.IFS(Suoerstore_sales[[#This Row],[Discount]]&lt;=0.05,"0-5%",Suoerstore_sales[[#This Row],[Discount]]&lt;=0.1,"5-10%",Suoerstore_sales[[#This Row],[Discount]]&lt;=0.2,"10-20%",TRUE,"20%+")</f>
        <v>10-20%</v>
      </c>
      <c r="W5203">
        <f>YEAR(Suoerstore_sales[[#This Row],[Order Date]])</f>
        <v>2016</v>
      </c>
      <c r="X5203" t="str">
        <f>"Q"&amp;ROUNDUP(MONTH(Suoerstore_sales[[#This Row],[Order Date]])/3,0)</f>
        <v>Q1</v>
      </c>
      <c r="Y5203">
        <f>MONTH(Suoerstore_sales[[#This Row],[Order Date]])</f>
        <v>3</v>
      </c>
    </row>
    <row r="5204" spans="1:25" x14ac:dyDescent="0.2">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t="str" cm="1">
        <f t="array" ref="V5204">_xlfn.IFS(Suoerstore_sales[[#This Row],[Discount]]&lt;=0.05,"0-5%",Suoerstore_sales[[#This Row],[Discount]]&lt;=0.1,"5-10%",Suoerstore_sales[[#This Row],[Discount]]&lt;=0.2,"10-20%",TRUE,"20%+")</f>
        <v>0-5%</v>
      </c>
      <c r="W5204">
        <f>YEAR(Suoerstore_sales[[#This Row],[Order Date]])</f>
        <v>2015</v>
      </c>
      <c r="X5204" t="str">
        <f>"Q"&amp;ROUNDUP(MONTH(Suoerstore_sales[[#This Row],[Order Date]])/3,0)</f>
        <v>Q3</v>
      </c>
      <c r="Y5204">
        <f>MONTH(Suoerstore_sales[[#This Row],[Order Date]])</f>
        <v>8</v>
      </c>
    </row>
    <row r="5205" spans="1:25" x14ac:dyDescent="0.2">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t="str" cm="1">
        <f t="array" ref="V5205">_xlfn.IFS(Suoerstore_sales[[#This Row],[Discount]]&lt;=0.05,"0-5%",Suoerstore_sales[[#This Row],[Discount]]&lt;=0.1,"5-10%",Suoerstore_sales[[#This Row],[Discount]]&lt;=0.2,"10-20%",TRUE,"20%+")</f>
        <v>0-5%</v>
      </c>
      <c r="W5205">
        <f>YEAR(Suoerstore_sales[[#This Row],[Order Date]])</f>
        <v>2015</v>
      </c>
      <c r="X5205" t="str">
        <f>"Q"&amp;ROUNDUP(MONTH(Suoerstore_sales[[#This Row],[Order Date]])/3,0)</f>
        <v>Q3</v>
      </c>
      <c r="Y5205">
        <f>MONTH(Suoerstore_sales[[#This Row],[Order Date]])</f>
        <v>8</v>
      </c>
    </row>
    <row r="5206" spans="1:25" x14ac:dyDescent="0.2">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t="str" cm="1">
        <f t="array" ref="V5206">_xlfn.IFS(Suoerstore_sales[[#This Row],[Discount]]&lt;=0.05,"0-5%",Suoerstore_sales[[#This Row],[Discount]]&lt;=0.1,"5-10%",Suoerstore_sales[[#This Row],[Discount]]&lt;=0.2,"10-20%",TRUE,"20%+")</f>
        <v>0-5%</v>
      </c>
      <c r="W5206">
        <f>YEAR(Suoerstore_sales[[#This Row],[Order Date]])</f>
        <v>2015</v>
      </c>
      <c r="X5206" t="str">
        <f>"Q"&amp;ROUNDUP(MONTH(Suoerstore_sales[[#This Row],[Order Date]])/3,0)</f>
        <v>Q3</v>
      </c>
      <c r="Y5206">
        <f>MONTH(Suoerstore_sales[[#This Row],[Order Date]])</f>
        <v>9</v>
      </c>
    </row>
    <row r="5207" spans="1:25" x14ac:dyDescent="0.2">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t="str" cm="1">
        <f t="array" ref="V5207">_xlfn.IFS(Suoerstore_sales[[#This Row],[Discount]]&lt;=0.05,"0-5%",Suoerstore_sales[[#This Row],[Discount]]&lt;=0.1,"5-10%",Suoerstore_sales[[#This Row],[Discount]]&lt;=0.2,"10-20%",TRUE,"20%+")</f>
        <v>0-5%</v>
      </c>
      <c r="W5207">
        <f>YEAR(Suoerstore_sales[[#This Row],[Order Date]])</f>
        <v>2015</v>
      </c>
      <c r="X5207" t="str">
        <f>"Q"&amp;ROUNDUP(MONTH(Suoerstore_sales[[#This Row],[Order Date]])/3,0)</f>
        <v>Q3</v>
      </c>
      <c r="Y5207">
        <f>MONTH(Suoerstore_sales[[#This Row],[Order Date]])</f>
        <v>9</v>
      </c>
    </row>
    <row r="5208" spans="1:25" x14ac:dyDescent="0.2">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t="str" cm="1">
        <f t="array" ref="V5208">_xlfn.IFS(Suoerstore_sales[[#This Row],[Discount]]&lt;=0.05,"0-5%",Suoerstore_sales[[#This Row],[Discount]]&lt;=0.1,"5-10%",Suoerstore_sales[[#This Row],[Discount]]&lt;=0.2,"10-20%",TRUE,"20%+")</f>
        <v>0-5%</v>
      </c>
      <c r="W5208">
        <f>YEAR(Suoerstore_sales[[#This Row],[Order Date]])</f>
        <v>2015</v>
      </c>
      <c r="X5208" t="str">
        <f>"Q"&amp;ROUNDUP(MONTH(Suoerstore_sales[[#This Row],[Order Date]])/3,0)</f>
        <v>Q3</v>
      </c>
      <c r="Y5208">
        <f>MONTH(Suoerstore_sales[[#This Row],[Order Date]])</f>
        <v>9</v>
      </c>
    </row>
    <row r="5209" spans="1:25" x14ac:dyDescent="0.2">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t="str" cm="1">
        <f t="array" ref="V5209">_xlfn.IFS(Suoerstore_sales[[#This Row],[Discount]]&lt;=0.05,"0-5%",Suoerstore_sales[[#This Row],[Discount]]&lt;=0.1,"5-10%",Suoerstore_sales[[#This Row],[Discount]]&lt;=0.2,"10-20%",TRUE,"20%+")</f>
        <v>0-5%</v>
      </c>
      <c r="W5209">
        <f>YEAR(Suoerstore_sales[[#This Row],[Order Date]])</f>
        <v>2015</v>
      </c>
      <c r="X5209" t="str">
        <f>"Q"&amp;ROUNDUP(MONTH(Suoerstore_sales[[#This Row],[Order Date]])/3,0)</f>
        <v>Q3</v>
      </c>
      <c r="Y5209">
        <f>MONTH(Suoerstore_sales[[#This Row],[Order Date]])</f>
        <v>9</v>
      </c>
    </row>
    <row r="5210" spans="1:25" x14ac:dyDescent="0.2">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t="str" cm="1">
        <f t="array" ref="V5210">_xlfn.IFS(Suoerstore_sales[[#This Row],[Discount]]&lt;=0.05,"0-5%",Suoerstore_sales[[#This Row],[Discount]]&lt;=0.1,"5-10%",Suoerstore_sales[[#This Row],[Discount]]&lt;=0.2,"10-20%",TRUE,"20%+")</f>
        <v>0-5%</v>
      </c>
      <c r="W5210">
        <f>YEAR(Suoerstore_sales[[#This Row],[Order Date]])</f>
        <v>2015</v>
      </c>
      <c r="X5210" t="str">
        <f>"Q"&amp;ROUNDUP(MONTH(Suoerstore_sales[[#This Row],[Order Date]])/3,0)</f>
        <v>Q3</v>
      </c>
      <c r="Y5210">
        <f>MONTH(Suoerstore_sales[[#This Row],[Order Date]])</f>
        <v>9</v>
      </c>
    </row>
    <row r="5211" spans="1:25" x14ac:dyDescent="0.2">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t="str" cm="1">
        <f t="array" ref="V5211">_xlfn.IFS(Suoerstore_sales[[#This Row],[Discount]]&lt;=0.05,"0-5%",Suoerstore_sales[[#This Row],[Discount]]&lt;=0.1,"5-10%",Suoerstore_sales[[#This Row],[Discount]]&lt;=0.2,"10-20%",TRUE,"20%+")</f>
        <v>0-5%</v>
      </c>
      <c r="W5211">
        <f>YEAR(Suoerstore_sales[[#This Row],[Order Date]])</f>
        <v>2015</v>
      </c>
      <c r="X5211" t="str">
        <f>"Q"&amp;ROUNDUP(MONTH(Suoerstore_sales[[#This Row],[Order Date]])/3,0)</f>
        <v>Q3</v>
      </c>
      <c r="Y5211">
        <f>MONTH(Suoerstore_sales[[#This Row],[Order Date]])</f>
        <v>9</v>
      </c>
    </row>
    <row r="5212" spans="1:25" x14ac:dyDescent="0.2">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t="str" cm="1">
        <f t="array" ref="V5212">_xlfn.IFS(Suoerstore_sales[[#This Row],[Discount]]&lt;=0.05,"0-5%",Suoerstore_sales[[#This Row],[Discount]]&lt;=0.1,"5-10%",Suoerstore_sales[[#This Row],[Discount]]&lt;=0.2,"10-20%",TRUE,"20%+")</f>
        <v>0-5%</v>
      </c>
      <c r="W5212">
        <f>YEAR(Suoerstore_sales[[#This Row],[Order Date]])</f>
        <v>2015</v>
      </c>
      <c r="X5212" t="str">
        <f>"Q"&amp;ROUNDUP(MONTH(Suoerstore_sales[[#This Row],[Order Date]])/3,0)</f>
        <v>Q1</v>
      </c>
      <c r="Y5212">
        <f>MONTH(Suoerstore_sales[[#This Row],[Order Date]])</f>
        <v>1</v>
      </c>
    </row>
    <row r="5213" spans="1:25" x14ac:dyDescent="0.2">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t="str" cm="1">
        <f t="array" ref="V5213">_xlfn.IFS(Suoerstore_sales[[#This Row],[Discount]]&lt;=0.05,"0-5%",Suoerstore_sales[[#This Row],[Discount]]&lt;=0.1,"5-10%",Suoerstore_sales[[#This Row],[Discount]]&lt;=0.2,"10-20%",TRUE,"20%+")</f>
        <v>0-5%</v>
      </c>
      <c r="W5213">
        <f>YEAR(Suoerstore_sales[[#This Row],[Order Date]])</f>
        <v>2015</v>
      </c>
      <c r="X5213" t="str">
        <f>"Q"&amp;ROUNDUP(MONTH(Suoerstore_sales[[#This Row],[Order Date]])/3,0)</f>
        <v>Q2</v>
      </c>
      <c r="Y5213">
        <f>MONTH(Suoerstore_sales[[#This Row],[Order Date]])</f>
        <v>5</v>
      </c>
    </row>
    <row r="5214" spans="1:25" x14ac:dyDescent="0.2">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t="str" cm="1">
        <f t="array" ref="V5214">_xlfn.IFS(Suoerstore_sales[[#This Row],[Discount]]&lt;=0.05,"0-5%",Suoerstore_sales[[#This Row],[Discount]]&lt;=0.1,"5-10%",Suoerstore_sales[[#This Row],[Discount]]&lt;=0.2,"10-20%",TRUE,"20%+")</f>
        <v>0-5%</v>
      </c>
      <c r="W5214">
        <f>YEAR(Suoerstore_sales[[#This Row],[Order Date]])</f>
        <v>2016</v>
      </c>
      <c r="X5214" t="str">
        <f>"Q"&amp;ROUNDUP(MONTH(Suoerstore_sales[[#This Row],[Order Date]])/3,0)</f>
        <v>Q3</v>
      </c>
      <c r="Y5214">
        <f>MONTH(Suoerstore_sales[[#This Row],[Order Date]])</f>
        <v>9</v>
      </c>
    </row>
    <row r="5215" spans="1:25" x14ac:dyDescent="0.2">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t="str" cm="1">
        <f t="array" ref="V5215">_xlfn.IFS(Suoerstore_sales[[#This Row],[Discount]]&lt;=0.05,"0-5%",Suoerstore_sales[[#This Row],[Discount]]&lt;=0.1,"5-10%",Suoerstore_sales[[#This Row],[Discount]]&lt;=0.2,"10-20%",TRUE,"20%+")</f>
        <v>0-5%</v>
      </c>
      <c r="W5215">
        <f>YEAR(Suoerstore_sales[[#This Row],[Order Date]])</f>
        <v>2016</v>
      </c>
      <c r="X5215" t="str">
        <f>"Q"&amp;ROUNDUP(MONTH(Suoerstore_sales[[#This Row],[Order Date]])/3,0)</f>
        <v>Q3</v>
      </c>
      <c r="Y5215">
        <f>MONTH(Suoerstore_sales[[#This Row],[Order Date]])</f>
        <v>9</v>
      </c>
    </row>
    <row r="5216" spans="1:25" x14ac:dyDescent="0.2">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t="str" cm="1">
        <f t="array" ref="V5216">_xlfn.IFS(Suoerstore_sales[[#This Row],[Discount]]&lt;=0.05,"0-5%",Suoerstore_sales[[#This Row],[Discount]]&lt;=0.1,"5-10%",Suoerstore_sales[[#This Row],[Discount]]&lt;=0.2,"10-20%",TRUE,"20%+")</f>
        <v>0-5%</v>
      </c>
      <c r="W5216">
        <f>YEAR(Suoerstore_sales[[#This Row],[Order Date]])</f>
        <v>2016</v>
      </c>
      <c r="X5216" t="str">
        <f>"Q"&amp;ROUNDUP(MONTH(Suoerstore_sales[[#This Row],[Order Date]])/3,0)</f>
        <v>Q3</v>
      </c>
      <c r="Y5216">
        <f>MONTH(Suoerstore_sales[[#This Row],[Order Date]])</f>
        <v>9</v>
      </c>
    </row>
    <row r="5217" spans="1:25" x14ac:dyDescent="0.2">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t="str" cm="1">
        <f t="array" ref="V5217">_xlfn.IFS(Suoerstore_sales[[#This Row],[Discount]]&lt;=0.05,"0-5%",Suoerstore_sales[[#This Row],[Discount]]&lt;=0.1,"5-10%",Suoerstore_sales[[#This Row],[Discount]]&lt;=0.2,"10-20%",TRUE,"20%+")</f>
        <v>0-5%</v>
      </c>
      <c r="W5217">
        <f>YEAR(Suoerstore_sales[[#This Row],[Order Date]])</f>
        <v>2016</v>
      </c>
      <c r="X5217" t="str">
        <f>"Q"&amp;ROUNDUP(MONTH(Suoerstore_sales[[#This Row],[Order Date]])/3,0)</f>
        <v>Q3</v>
      </c>
      <c r="Y5217">
        <f>MONTH(Suoerstore_sales[[#This Row],[Order Date]])</f>
        <v>9</v>
      </c>
    </row>
    <row r="5218" spans="1:25" x14ac:dyDescent="0.2">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t="str" cm="1">
        <f t="array" ref="V5218">_xlfn.IFS(Suoerstore_sales[[#This Row],[Discount]]&lt;=0.05,"0-5%",Suoerstore_sales[[#This Row],[Discount]]&lt;=0.1,"5-10%",Suoerstore_sales[[#This Row],[Discount]]&lt;=0.2,"10-20%",TRUE,"20%+")</f>
        <v>0-5%</v>
      </c>
      <c r="W5218">
        <f>YEAR(Suoerstore_sales[[#This Row],[Order Date]])</f>
        <v>2017</v>
      </c>
      <c r="X5218" t="str">
        <f>"Q"&amp;ROUNDUP(MONTH(Suoerstore_sales[[#This Row],[Order Date]])/3,0)</f>
        <v>Q3</v>
      </c>
      <c r="Y5218">
        <f>MONTH(Suoerstore_sales[[#This Row],[Order Date]])</f>
        <v>9</v>
      </c>
    </row>
    <row r="5219" spans="1:25" x14ac:dyDescent="0.2">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t="str" cm="1">
        <f t="array" ref="V5219">_xlfn.IFS(Suoerstore_sales[[#This Row],[Discount]]&lt;=0.05,"0-5%",Suoerstore_sales[[#This Row],[Discount]]&lt;=0.1,"5-10%",Suoerstore_sales[[#This Row],[Discount]]&lt;=0.2,"10-20%",TRUE,"20%+")</f>
        <v>0-5%</v>
      </c>
      <c r="W5219">
        <f>YEAR(Suoerstore_sales[[#This Row],[Order Date]])</f>
        <v>2017</v>
      </c>
      <c r="X5219" t="str">
        <f>"Q"&amp;ROUNDUP(MONTH(Suoerstore_sales[[#This Row],[Order Date]])/3,0)</f>
        <v>Q2</v>
      </c>
      <c r="Y5219">
        <f>MONTH(Suoerstore_sales[[#This Row],[Order Date]])</f>
        <v>4</v>
      </c>
    </row>
    <row r="5220" spans="1:25" x14ac:dyDescent="0.2">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t="str" cm="1">
        <f t="array" ref="V5220">_xlfn.IFS(Suoerstore_sales[[#This Row],[Discount]]&lt;=0.05,"0-5%",Suoerstore_sales[[#This Row],[Discount]]&lt;=0.1,"5-10%",Suoerstore_sales[[#This Row],[Discount]]&lt;=0.2,"10-20%",TRUE,"20%+")</f>
        <v>0-5%</v>
      </c>
      <c r="W5220">
        <f>YEAR(Suoerstore_sales[[#This Row],[Order Date]])</f>
        <v>2017</v>
      </c>
      <c r="X5220" t="str">
        <f>"Q"&amp;ROUNDUP(MONTH(Suoerstore_sales[[#This Row],[Order Date]])/3,0)</f>
        <v>Q2</v>
      </c>
      <c r="Y5220">
        <f>MONTH(Suoerstore_sales[[#This Row],[Order Date]])</f>
        <v>6</v>
      </c>
    </row>
    <row r="5221" spans="1:25" x14ac:dyDescent="0.2">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t="str" cm="1">
        <f t="array" ref="V5221">_xlfn.IFS(Suoerstore_sales[[#This Row],[Discount]]&lt;=0.05,"0-5%",Suoerstore_sales[[#This Row],[Discount]]&lt;=0.1,"5-10%",Suoerstore_sales[[#This Row],[Discount]]&lt;=0.2,"10-20%",TRUE,"20%+")</f>
        <v>0-5%</v>
      </c>
      <c r="W5221">
        <f>YEAR(Suoerstore_sales[[#This Row],[Order Date]])</f>
        <v>2017</v>
      </c>
      <c r="X5221" t="str">
        <f>"Q"&amp;ROUNDUP(MONTH(Suoerstore_sales[[#This Row],[Order Date]])/3,0)</f>
        <v>Q3</v>
      </c>
      <c r="Y5221">
        <f>MONTH(Suoerstore_sales[[#This Row],[Order Date]])</f>
        <v>9</v>
      </c>
    </row>
    <row r="5222" spans="1:25" x14ac:dyDescent="0.2">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t="str" cm="1">
        <f t="array" ref="V5222">_xlfn.IFS(Suoerstore_sales[[#This Row],[Discount]]&lt;=0.05,"0-5%",Suoerstore_sales[[#This Row],[Discount]]&lt;=0.1,"5-10%",Suoerstore_sales[[#This Row],[Discount]]&lt;=0.2,"10-20%",TRUE,"20%+")</f>
        <v>0-5%</v>
      </c>
      <c r="W5222">
        <f>YEAR(Suoerstore_sales[[#This Row],[Order Date]])</f>
        <v>2014</v>
      </c>
      <c r="X5222" t="str">
        <f>"Q"&amp;ROUNDUP(MONTH(Suoerstore_sales[[#This Row],[Order Date]])/3,0)</f>
        <v>Q2</v>
      </c>
      <c r="Y5222">
        <f>MONTH(Suoerstore_sales[[#This Row],[Order Date]])</f>
        <v>6</v>
      </c>
    </row>
    <row r="5223" spans="1:25" x14ac:dyDescent="0.2">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t="str" cm="1">
        <f t="array" ref="V5223">_xlfn.IFS(Suoerstore_sales[[#This Row],[Discount]]&lt;=0.05,"0-5%",Suoerstore_sales[[#This Row],[Discount]]&lt;=0.1,"5-10%",Suoerstore_sales[[#This Row],[Discount]]&lt;=0.2,"10-20%",TRUE,"20%+")</f>
        <v>0-5%</v>
      </c>
      <c r="W5223">
        <f>YEAR(Suoerstore_sales[[#This Row],[Order Date]])</f>
        <v>2017</v>
      </c>
      <c r="X5223" t="str">
        <f>"Q"&amp;ROUNDUP(MONTH(Suoerstore_sales[[#This Row],[Order Date]])/3,0)</f>
        <v>Q2</v>
      </c>
      <c r="Y5223">
        <f>MONTH(Suoerstore_sales[[#This Row],[Order Date]])</f>
        <v>5</v>
      </c>
    </row>
    <row r="5224" spans="1:25" x14ac:dyDescent="0.2">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t="str" cm="1">
        <f t="array" ref="V5224">_xlfn.IFS(Suoerstore_sales[[#This Row],[Discount]]&lt;=0.05,"0-5%",Suoerstore_sales[[#This Row],[Discount]]&lt;=0.1,"5-10%",Suoerstore_sales[[#This Row],[Discount]]&lt;=0.2,"10-20%",TRUE,"20%+")</f>
        <v>0-5%</v>
      </c>
      <c r="W5224">
        <f>YEAR(Suoerstore_sales[[#This Row],[Order Date]])</f>
        <v>2017</v>
      </c>
      <c r="X5224" t="str">
        <f>"Q"&amp;ROUNDUP(MONTH(Suoerstore_sales[[#This Row],[Order Date]])/3,0)</f>
        <v>Q2</v>
      </c>
      <c r="Y5224">
        <f>MONTH(Suoerstore_sales[[#This Row],[Order Date]])</f>
        <v>5</v>
      </c>
    </row>
    <row r="5225" spans="1:25" x14ac:dyDescent="0.2">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t="str" cm="1">
        <f t="array" ref="V5225">_xlfn.IFS(Suoerstore_sales[[#This Row],[Discount]]&lt;=0.05,"0-5%",Suoerstore_sales[[#This Row],[Discount]]&lt;=0.1,"5-10%",Suoerstore_sales[[#This Row],[Discount]]&lt;=0.2,"10-20%",TRUE,"20%+")</f>
        <v>0-5%</v>
      </c>
      <c r="W5225">
        <f>YEAR(Suoerstore_sales[[#This Row],[Order Date]])</f>
        <v>2017</v>
      </c>
      <c r="X5225" t="str">
        <f>"Q"&amp;ROUNDUP(MONTH(Suoerstore_sales[[#This Row],[Order Date]])/3,0)</f>
        <v>Q2</v>
      </c>
      <c r="Y5225">
        <f>MONTH(Suoerstore_sales[[#This Row],[Order Date]])</f>
        <v>5</v>
      </c>
    </row>
    <row r="5226" spans="1:25" x14ac:dyDescent="0.2">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t="str" cm="1">
        <f t="array" ref="V5226">_xlfn.IFS(Suoerstore_sales[[#This Row],[Discount]]&lt;=0.05,"0-5%",Suoerstore_sales[[#This Row],[Discount]]&lt;=0.1,"5-10%",Suoerstore_sales[[#This Row],[Discount]]&lt;=0.2,"10-20%",TRUE,"20%+")</f>
        <v>0-5%</v>
      </c>
      <c r="W5226">
        <f>YEAR(Suoerstore_sales[[#This Row],[Order Date]])</f>
        <v>2017</v>
      </c>
      <c r="X5226" t="str">
        <f>"Q"&amp;ROUNDUP(MONTH(Suoerstore_sales[[#This Row],[Order Date]])/3,0)</f>
        <v>Q3</v>
      </c>
      <c r="Y5226">
        <f>MONTH(Suoerstore_sales[[#This Row],[Order Date]])</f>
        <v>9</v>
      </c>
    </row>
    <row r="5227" spans="1:25" x14ac:dyDescent="0.2">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t="str" cm="1">
        <f t="array" ref="V5227">_xlfn.IFS(Suoerstore_sales[[#This Row],[Discount]]&lt;=0.05,"0-5%",Suoerstore_sales[[#This Row],[Discount]]&lt;=0.1,"5-10%",Suoerstore_sales[[#This Row],[Discount]]&lt;=0.2,"10-20%",TRUE,"20%+")</f>
        <v>10-20%</v>
      </c>
      <c r="W5227">
        <f>YEAR(Suoerstore_sales[[#This Row],[Order Date]])</f>
        <v>2016</v>
      </c>
      <c r="X5227" t="str">
        <f>"Q"&amp;ROUNDUP(MONTH(Suoerstore_sales[[#This Row],[Order Date]])/3,0)</f>
        <v>Q2</v>
      </c>
      <c r="Y5227">
        <f>MONTH(Suoerstore_sales[[#This Row],[Order Date]])</f>
        <v>6</v>
      </c>
    </row>
    <row r="5228" spans="1:25" x14ac:dyDescent="0.2">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t="str" cm="1">
        <f t="array" ref="V5228">_xlfn.IFS(Suoerstore_sales[[#This Row],[Discount]]&lt;=0.05,"0-5%",Suoerstore_sales[[#This Row],[Discount]]&lt;=0.1,"5-10%",Suoerstore_sales[[#This Row],[Discount]]&lt;=0.2,"10-20%",TRUE,"20%+")</f>
        <v>10-20%</v>
      </c>
      <c r="W5228">
        <f>YEAR(Suoerstore_sales[[#This Row],[Order Date]])</f>
        <v>2016</v>
      </c>
      <c r="X5228" t="str">
        <f>"Q"&amp;ROUNDUP(MONTH(Suoerstore_sales[[#This Row],[Order Date]])/3,0)</f>
        <v>Q2</v>
      </c>
      <c r="Y5228">
        <f>MONTH(Suoerstore_sales[[#This Row],[Order Date]])</f>
        <v>6</v>
      </c>
    </row>
    <row r="5229" spans="1:25" x14ac:dyDescent="0.2">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t="str" cm="1">
        <f t="array" ref="V5229">_xlfn.IFS(Suoerstore_sales[[#This Row],[Discount]]&lt;=0.05,"0-5%",Suoerstore_sales[[#This Row],[Discount]]&lt;=0.1,"5-10%",Suoerstore_sales[[#This Row],[Discount]]&lt;=0.2,"10-20%",TRUE,"20%+")</f>
        <v>10-20%</v>
      </c>
      <c r="W5229">
        <f>YEAR(Suoerstore_sales[[#This Row],[Order Date]])</f>
        <v>2016</v>
      </c>
      <c r="X5229" t="str">
        <f>"Q"&amp;ROUNDUP(MONTH(Suoerstore_sales[[#This Row],[Order Date]])/3,0)</f>
        <v>Q2</v>
      </c>
      <c r="Y5229">
        <f>MONTH(Suoerstore_sales[[#This Row],[Order Date]])</f>
        <v>6</v>
      </c>
    </row>
    <row r="5230" spans="1:25" x14ac:dyDescent="0.2">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t="str" cm="1">
        <f t="array" ref="V5230">_xlfn.IFS(Suoerstore_sales[[#This Row],[Discount]]&lt;=0.05,"0-5%",Suoerstore_sales[[#This Row],[Discount]]&lt;=0.1,"5-10%",Suoerstore_sales[[#This Row],[Discount]]&lt;=0.2,"10-20%",TRUE,"20%+")</f>
        <v>0-5%</v>
      </c>
      <c r="W5230">
        <f>YEAR(Suoerstore_sales[[#This Row],[Order Date]])</f>
        <v>2014</v>
      </c>
      <c r="X5230" t="str">
        <f>"Q"&amp;ROUNDUP(MONTH(Suoerstore_sales[[#This Row],[Order Date]])/3,0)</f>
        <v>Q4</v>
      </c>
      <c r="Y5230">
        <f>MONTH(Suoerstore_sales[[#This Row],[Order Date]])</f>
        <v>11</v>
      </c>
    </row>
    <row r="5231" spans="1:25" x14ac:dyDescent="0.2">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t="str" cm="1">
        <f t="array" ref="V5231">_xlfn.IFS(Suoerstore_sales[[#This Row],[Discount]]&lt;=0.05,"0-5%",Suoerstore_sales[[#This Row],[Discount]]&lt;=0.1,"5-10%",Suoerstore_sales[[#This Row],[Discount]]&lt;=0.2,"10-20%",TRUE,"20%+")</f>
        <v>10-20%</v>
      </c>
      <c r="W5231">
        <f>YEAR(Suoerstore_sales[[#This Row],[Order Date]])</f>
        <v>2017</v>
      </c>
      <c r="X5231" t="str">
        <f>"Q"&amp;ROUNDUP(MONTH(Suoerstore_sales[[#This Row],[Order Date]])/3,0)</f>
        <v>Q1</v>
      </c>
      <c r="Y5231">
        <f>MONTH(Suoerstore_sales[[#This Row],[Order Date]])</f>
        <v>3</v>
      </c>
    </row>
    <row r="5232" spans="1:25" x14ac:dyDescent="0.2">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t="str" cm="1">
        <f t="array" ref="V5232">_xlfn.IFS(Suoerstore_sales[[#This Row],[Discount]]&lt;=0.05,"0-5%",Suoerstore_sales[[#This Row],[Discount]]&lt;=0.1,"5-10%",Suoerstore_sales[[#This Row],[Discount]]&lt;=0.2,"10-20%",TRUE,"20%+")</f>
        <v>10-20%</v>
      </c>
      <c r="W5232">
        <f>YEAR(Suoerstore_sales[[#This Row],[Order Date]])</f>
        <v>2017</v>
      </c>
      <c r="X5232" t="str">
        <f>"Q"&amp;ROUNDUP(MONTH(Suoerstore_sales[[#This Row],[Order Date]])/3,0)</f>
        <v>Q1</v>
      </c>
      <c r="Y5232">
        <f>MONTH(Suoerstore_sales[[#This Row],[Order Date]])</f>
        <v>3</v>
      </c>
    </row>
    <row r="5233" spans="1:25" x14ac:dyDescent="0.2">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t="str" cm="1">
        <f t="array" ref="V5233">_xlfn.IFS(Suoerstore_sales[[#This Row],[Discount]]&lt;=0.05,"0-5%",Suoerstore_sales[[#This Row],[Discount]]&lt;=0.1,"5-10%",Suoerstore_sales[[#This Row],[Discount]]&lt;=0.2,"10-20%",TRUE,"20%+")</f>
        <v>0-5%</v>
      </c>
      <c r="W5233">
        <f>YEAR(Suoerstore_sales[[#This Row],[Order Date]])</f>
        <v>2017</v>
      </c>
      <c r="X5233" t="str">
        <f>"Q"&amp;ROUNDUP(MONTH(Suoerstore_sales[[#This Row],[Order Date]])/3,0)</f>
        <v>Q1</v>
      </c>
      <c r="Y5233">
        <f>MONTH(Suoerstore_sales[[#This Row],[Order Date]])</f>
        <v>3</v>
      </c>
    </row>
    <row r="5234" spans="1:25" x14ac:dyDescent="0.2">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t="str" cm="1">
        <f t="array" ref="V5234">_xlfn.IFS(Suoerstore_sales[[#This Row],[Discount]]&lt;=0.05,"0-5%",Suoerstore_sales[[#This Row],[Discount]]&lt;=0.1,"5-10%",Suoerstore_sales[[#This Row],[Discount]]&lt;=0.2,"10-20%",TRUE,"20%+")</f>
        <v>10-20%</v>
      </c>
      <c r="W5234">
        <f>YEAR(Suoerstore_sales[[#This Row],[Order Date]])</f>
        <v>2017</v>
      </c>
      <c r="X5234" t="str">
        <f>"Q"&amp;ROUNDUP(MONTH(Suoerstore_sales[[#This Row],[Order Date]])/3,0)</f>
        <v>Q1</v>
      </c>
      <c r="Y5234">
        <f>MONTH(Suoerstore_sales[[#This Row],[Order Date]])</f>
        <v>3</v>
      </c>
    </row>
    <row r="5235" spans="1:25" x14ac:dyDescent="0.2">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t="str" cm="1">
        <f t="array" ref="V5235">_xlfn.IFS(Suoerstore_sales[[#This Row],[Discount]]&lt;=0.05,"0-5%",Suoerstore_sales[[#This Row],[Discount]]&lt;=0.1,"5-10%",Suoerstore_sales[[#This Row],[Discount]]&lt;=0.2,"10-20%",TRUE,"20%+")</f>
        <v>0-5%</v>
      </c>
      <c r="W5235">
        <f>YEAR(Suoerstore_sales[[#This Row],[Order Date]])</f>
        <v>2014</v>
      </c>
      <c r="X5235" t="str">
        <f>"Q"&amp;ROUNDUP(MONTH(Suoerstore_sales[[#This Row],[Order Date]])/3,0)</f>
        <v>Q4</v>
      </c>
      <c r="Y5235">
        <f>MONTH(Suoerstore_sales[[#This Row],[Order Date]])</f>
        <v>10</v>
      </c>
    </row>
    <row r="5236" spans="1:25" x14ac:dyDescent="0.2">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t="str" cm="1">
        <f t="array" ref="V5236">_xlfn.IFS(Suoerstore_sales[[#This Row],[Discount]]&lt;=0.05,"0-5%",Suoerstore_sales[[#This Row],[Discount]]&lt;=0.1,"5-10%",Suoerstore_sales[[#This Row],[Discount]]&lt;=0.2,"10-20%",TRUE,"20%+")</f>
        <v>10-20%</v>
      </c>
      <c r="W5236">
        <f>YEAR(Suoerstore_sales[[#This Row],[Order Date]])</f>
        <v>2017</v>
      </c>
      <c r="X5236" t="str">
        <f>"Q"&amp;ROUNDUP(MONTH(Suoerstore_sales[[#This Row],[Order Date]])/3,0)</f>
        <v>Q3</v>
      </c>
      <c r="Y5236">
        <f>MONTH(Suoerstore_sales[[#This Row],[Order Date]])</f>
        <v>8</v>
      </c>
    </row>
    <row r="5237" spans="1:25" x14ac:dyDescent="0.2">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t="str" cm="1">
        <f t="array" ref="V5237">_xlfn.IFS(Suoerstore_sales[[#This Row],[Discount]]&lt;=0.05,"0-5%",Suoerstore_sales[[#This Row],[Discount]]&lt;=0.1,"5-10%",Suoerstore_sales[[#This Row],[Discount]]&lt;=0.2,"10-20%",TRUE,"20%+")</f>
        <v>0-5%</v>
      </c>
      <c r="W5237">
        <f>YEAR(Suoerstore_sales[[#This Row],[Order Date]])</f>
        <v>2016</v>
      </c>
      <c r="X5237" t="str">
        <f>"Q"&amp;ROUNDUP(MONTH(Suoerstore_sales[[#This Row],[Order Date]])/3,0)</f>
        <v>Q4</v>
      </c>
      <c r="Y5237">
        <f>MONTH(Suoerstore_sales[[#This Row],[Order Date]])</f>
        <v>11</v>
      </c>
    </row>
    <row r="5238" spans="1:25" x14ac:dyDescent="0.2">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t="str" cm="1">
        <f t="array" ref="V5238">_xlfn.IFS(Suoerstore_sales[[#This Row],[Discount]]&lt;=0.05,"0-5%",Suoerstore_sales[[#This Row],[Discount]]&lt;=0.1,"5-10%",Suoerstore_sales[[#This Row],[Discount]]&lt;=0.2,"10-20%",TRUE,"20%+")</f>
        <v>0-5%</v>
      </c>
      <c r="W5238">
        <f>YEAR(Suoerstore_sales[[#This Row],[Order Date]])</f>
        <v>2014</v>
      </c>
      <c r="X5238" t="str">
        <f>"Q"&amp;ROUNDUP(MONTH(Suoerstore_sales[[#This Row],[Order Date]])/3,0)</f>
        <v>Q3</v>
      </c>
      <c r="Y5238">
        <f>MONTH(Suoerstore_sales[[#This Row],[Order Date]])</f>
        <v>9</v>
      </c>
    </row>
    <row r="5239" spans="1:25" x14ac:dyDescent="0.2">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t="str" cm="1">
        <f t="array" ref="V5239">_xlfn.IFS(Suoerstore_sales[[#This Row],[Discount]]&lt;=0.05,"0-5%",Suoerstore_sales[[#This Row],[Discount]]&lt;=0.1,"5-10%",Suoerstore_sales[[#This Row],[Discount]]&lt;=0.2,"10-20%",TRUE,"20%+")</f>
        <v>0-5%</v>
      </c>
      <c r="W5239">
        <f>YEAR(Suoerstore_sales[[#This Row],[Order Date]])</f>
        <v>2014</v>
      </c>
      <c r="X5239" t="str">
        <f>"Q"&amp;ROUNDUP(MONTH(Suoerstore_sales[[#This Row],[Order Date]])/3,0)</f>
        <v>Q3</v>
      </c>
      <c r="Y5239">
        <f>MONTH(Suoerstore_sales[[#This Row],[Order Date]])</f>
        <v>9</v>
      </c>
    </row>
    <row r="5240" spans="1:25" x14ac:dyDescent="0.2">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t="str" cm="1">
        <f t="array" ref="V5240">_xlfn.IFS(Suoerstore_sales[[#This Row],[Discount]]&lt;=0.05,"0-5%",Suoerstore_sales[[#This Row],[Discount]]&lt;=0.1,"5-10%",Suoerstore_sales[[#This Row],[Discount]]&lt;=0.2,"10-20%",TRUE,"20%+")</f>
        <v>0-5%</v>
      </c>
      <c r="W5240">
        <f>YEAR(Suoerstore_sales[[#This Row],[Order Date]])</f>
        <v>2014</v>
      </c>
      <c r="X5240" t="str">
        <f>"Q"&amp;ROUNDUP(MONTH(Suoerstore_sales[[#This Row],[Order Date]])/3,0)</f>
        <v>Q3</v>
      </c>
      <c r="Y5240">
        <f>MONTH(Suoerstore_sales[[#This Row],[Order Date]])</f>
        <v>9</v>
      </c>
    </row>
    <row r="5241" spans="1:25" x14ac:dyDescent="0.2">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t="str" cm="1">
        <f t="array" ref="V5241">_xlfn.IFS(Suoerstore_sales[[#This Row],[Discount]]&lt;=0.05,"0-5%",Suoerstore_sales[[#This Row],[Discount]]&lt;=0.1,"5-10%",Suoerstore_sales[[#This Row],[Discount]]&lt;=0.2,"10-20%",TRUE,"20%+")</f>
        <v>0-5%</v>
      </c>
      <c r="W5241">
        <f>YEAR(Suoerstore_sales[[#This Row],[Order Date]])</f>
        <v>2016</v>
      </c>
      <c r="X5241" t="str">
        <f>"Q"&amp;ROUNDUP(MONTH(Suoerstore_sales[[#This Row],[Order Date]])/3,0)</f>
        <v>Q3</v>
      </c>
      <c r="Y5241">
        <f>MONTH(Suoerstore_sales[[#This Row],[Order Date]])</f>
        <v>9</v>
      </c>
    </row>
    <row r="5242" spans="1:25" x14ac:dyDescent="0.2">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t="str" cm="1">
        <f t="array" ref="V5242">_xlfn.IFS(Suoerstore_sales[[#This Row],[Discount]]&lt;=0.05,"0-5%",Suoerstore_sales[[#This Row],[Discount]]&lt;=0.1,"5-10%",Suoerstore_sales[[#This Row],[Discount]]&lt;=0.2,"10-20%",TRUE,"20%+")</f>
        <v>10-20%</v>
      </c>
      <c r="W5242">
        <f>YEAR(Suoerstore_sales[[#This Row],[Order Date]])</f>
        <v>2016</v>
      </c>
      <c r="X5242" t="str">
        <f>"Q"&amp;ROUNDUP(MONTH(Suoerstore_sales[[#This Row],[Order Date]])/3,0)</f>
        <v>Q3</v>
      </c>
      <c r="Y5242">
        <f>MONTH(Suoerstore_sales[[#This Row],[Order Date]])</f>
        <v>9</v>
      </c>
    </row>
    <row r="5243" spans="1:25" x14ac:dyDescent="0.2">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t="str" cm="1">
        <f t="array" ref="V5243">_xlfn.IFS(Suoerstore_sales[[#This Row],[Discount]]&lt;=0.05,"0-5%",Suoerstore_sales[[#This Row],[Discount]]&lt;=0.1,"5-10%",Suoerstore_sales[[#This Row],[Discount]]&lt;=0.2,"10-20%",TRUE,"20%+")</f>
        <v>0-5%</v>
      </c>
      <c r="W5243">
        <f>YEAR(Suoerstore_sales[[#This Row],[Order Date]])</f>
        <v>2016</v>
      </c>
      <c r="X5243" t="str">
        <f>"Q"&amp;ROUNDUP(MONTH(Suoerstore_sales[[#This Row],[Order Date]])/3,0)</f>
        <v>Q3</v>
      </c>
      <c r="Y5243">
        <f>MONTH(Suoerstore_sales[[#This Row],[Order Date]])</f>
        <v>9</v>
      </c>
    </row>
    <row r="5244" spans="1:25" x14ac:dyDescent="0.2">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t="str" cm="1">
        <f t="array" ref="V5244">_xlfn.IFS(Suoerstore_sales[[#This Row],[Discount]]&lt;=0.05,"0-5%",Suoerstore_sales[[#This Row],[Discount]]&lt;=0.1,"5-10%",Suoerstore_sales[[#This Row],[Discount]]&lt;=0.2,"10-20%",TRUE,"20%+")</f>
        <v>20%+</v>
      </c>
      <c r="W5244">
        <f>YEAR(Suoerstore_sales[[#This Row],[Order Date]])</f>
        <v>2017</v>
      </c>
      <c r="X5244" t="str">
        <f>"Q"&amp;ROUNDUP(MONTH(Suoerstore_sales[[#This Row],[Order Date]])/3,0)</f>
        <v>Q3</v>
      </c>
      <c r="Y5244">
        <f>MONTH(Suoerstore_sales[[#This Row],[Order Date]])</f>
        <v>8</v>
      </c>
    </row>
    <row r="5245" spans="1:25" x14ac:dyDescent="0.2">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t="str" cm="1">
        <f t="array" ref="V5245">_xlfn.IFS(Suoerstore_sales[[#This Row],[Discount]]&lt;=0.05,"0-5%",Suoerstore_sales[[#This Row],[Discount]]&lt;=0.1,"5-10%",Suoerstore_sales[[#This Row],[Discount]]&lt;=0.2,"10-20%",TRUE,"20%+")</f>
        <v>0-5%</v>
      </c>
      <c r="W5245">
        <f>YEAR(Suoerstore_sales[[#This Row],[Order Date]])</f>
        <v>2016</v>
      </c>
      <c r="X5245" t="str">
        <f>"Q"&amp;ROUNDUP(MONTH(Suoerstore_sales[[#This Row],[Order Date]])/3,0)</f>
        <v>Q3</v>
      </c>
      <c r="Y5245">
        <f>MONTH(Suoerstore_sales[[#This Row],[Order Date]])</f>
        <v>7</v>
      </c>
    </row>
    <row r="5246" spans="1:25" x14ac:dyDescent="0.2">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t="str" cm="1">
        <f t="array" ref="V5246">_xlfn.IFS(Suoerstore_sales[[#This Row],[Discount]]&lt;=0.05,"0-5%",Suoerstore_sales[[#This Row],[Discount]]&lt;=0.1,"5-10%",Suoerstore_sales[[#This Row],[Discount]]&lt;=0.2,"10-20%",TRUE,"20%+")</f>
        <v>10-20%</v>
      </c>
      <c r="W5246">
        <f>YEAR(Suoerstore_sales[[#This Row],[Order Date]])</f>
        <v>2016</v>
      </c>
      <c r="X5246" t="str">
        <f>"Q"&amp;ROUNDUP(MONTH(Suoerstore_sales[[#This Row],[Order Date]])/3,0)</f>
        <v>Q3</v>
      </c>
      <c r="Y5246">
        <f>MONTH(Suoerstore_sales[[#This Row],[Order Date]])</f>
        <v>8</v>
      </c>
    </row>
    <row r="5247" spans="1:25" x14ac:dyDescent="0.2">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t="str" cm="1">
        <f t="array" ref="V5247">_xlfn.IFS(Suoerstore_sales[[#This Row],[Discount]]&lt;=0.05,"0-5%",Suoerstore_sales[[#This Row],[Discount]]&lt;=0.1,"5-10%",Suoerstore_sales[[#This Row],[Discount]]&lt;=0.2,"10-20%",TRUE,"20%+")</f>
        <v>10-20%</v>
      </c>
      <c r="W5247">
        <f>YEAR(Suoerstore_sales[[#This Row],[Order Date]])</f>
        <v>2016</v>
      </c>
      <c r="X5247" t="str">
        <f>"Q"&amp;ROUNDUP(MONTH(Suoerstore_sales[[#This Row],[Order Date]])/3,0)</f>
        <v>Q3</v>
      </c>
      <c r="Y5247">
        <f>MONTH(Suoerstore_sales[[#This Row],[Order Date]])</f>
        <v>8</v>
      </c>
    </row>
    <row r="5248" spans="1:25" x14ac:dyDescent="0.2">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t="str" cm="1">
        <f t="array" ref="V5248">_xlfn.IFS(Suoerstore_sales[[#This Row],[Discount]]&lt;=0.05,"0-5%",Suoerstore_sales[[#This Row],[Discount]]&lt;=0.1,"5-10%",Suoerstore_sales[[#This Row],[Discount]]&lt;=0.2,"10-20%",TRUE,"20%+")</f>
        <v>10-20%</v>
      </c>
      <c r="W5248">
        <f>YEAR(Suoerstore_sales[[#This Row],[Order Date]])</f>
        <v>2016</v>
      </c>
      <c r="X5248" t="str">
        <f>"Q"&amp;ROUNDUP(MONTH(Suoerstore_sales[[#This Row],[Order Date]])/3,0)</f>
        <v>Q3</v>
      </c>
      <c r="Y5248">
        <f>MONTH(Suoerstore_sales[[#This Row],[Order Date]])</f>
        <v>8</v>
      </c>
    </row>
    <row r="5249" spans="1:25" x14ac:dyDescent="0.2">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t="str" cm="1">
        <f t="array" ref="V5249">_xlfn.IFS(Suoerstore_sales[[#This Row],[Discount]]&lt;=0.05,"0-5%",Suoerstore_sales[[#This Row],[Discount]]&lt;=0.1,"5-10%",Suoerstore_sales[[#This Row],[Discount]]&lt;=0.2,"10-20%",TRUE,"20%+")</f>
        <v>20%+</v>
      </c>
      <c r="W5249">
        <f>YEAR(Suoerstore_sales[[#This Row],[Order Date]])</f>
        <v>2015</v>
      </c>
      <c r="X5249" t="str">
        <f>"Q"&amp;ROUNDUP(MONTH(Suoerstore_sales[[#This Row],[Order Date]])/3,0)</f>
        <v>Q2</v>
      </c>
      <c r="Y5249">
        <f>MONTH(Suoerstore_sales[[#This Row],[Order Date]])</f>
        <v>5</v>
      </c>
    </row>
    <row r="5250" spans="1:25" x14ac:dyDescent="0.2">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t="str" cm="1">
        <f t="array" ref="V5250">_xlfn.IFS(Suoerstore_sales[[#This Row],[Discount]]&lt;=0.05,"0-5%",Suoerstore_sales[[#This Row],[Discount]]&lt;=0.1,"5-10%",Suoerstore_sales[[#This Row],[Discount]]&lt;=0.2,"10-20%",TRUE,"20%+")</f>
        <v>0-5%</v>
      </c>
      <c r="W5250">
        <f>YEAR(Suoerstore_sales[[#This Row],[Order Date]])</f>
        <v>2017</v>
      </c>
      <c r="X5250" t="str">
        <f>"Q"&amp;ROUNDUP(MONTH(Suoerstore_sales[[#This Row],[Order Date]])/3,0)</f>
        <v>Q4</v>
      </c>
      <c r="Y5250">
        <f>MONTH(Suoerstore_sales[[#This Row],[Order Date]])</f>
        <v>11</v>
      </c>
    </row>
    <row r="5251" spans="1:25" x14ac:dyDescent="0.2">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t="str" cm="1">
        <f t="array" ref="V5251">_xlfn.IFS(Suoerstore_sales[[#This Row],[Discount]]&lt;=0.05,"0-5%",Suoerstore_sales[[#This Row],[Discount]]&lt;=0.1,"5-10%",Suoerstore_sales[[#This Row],[Discount]]&lt;=0.2,"10-20%",TRUE,"20%+")</f>
        <v>10-20%</v>
      </c>
      <c r="W5251">
        <f>YEAR(Suoerstore_sales[[#This Row],[Order Date]])</f>
        <v>2015</v>
      </c>
      <c r="X5251" t="str">
        <f>"Q"&amp;ROUNDUP(MONTH(Suoerstore_sales[[#This Row],[Order Date]])/3,0)</f>
        <v>Q2</v>
      </c>
      <c r="Y5251">
        <f>MONTH(Suoerstore_sales[[#This Row],[Order Date]])</f>
        <v>4</v>
      </c>
    </row>
    <row r="5252" spans="1:25" x14ac:dyDescent="0.2">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t="str" cm="1">
        <f t="array" ref="V5252">_xlfn.IFS(Suoerstore_sales[[#This Row],[Discount]]&lt;=0.05,"0-5%",Suoerstore_sales[[#This Row],[Discount]]&lt;=0.1,"5-10%",Suoerstore_sales[[#This Row],[Discount]]&lt;=0.2,"10-20%",TRUE,"20%+")</f>
        <v>0-5%</v>
      </c>
      <c r="W5252">
        <f>YEAR(Suoerstore_sales[[#This Row],[Order Date]])</f>
        <v>2016</v>
      </c>
      <c r="X5252" t="str">
        <f>"Q"&amp;ROUNDUP(MONTH(Suoerstore_sales[[#This Row],[Order Date]])/3,0)</f>
        <v>Q4</v>
      </c>
      <c r="Y5252">
        <f>MONTH(Suoerstore_sales[[#This Row],[Order Date]])</f>
        <v>12</v>
      </c>
    </row>
    <row r="5253" spans="1:25" x14ac:dyDescent="0.2">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t="str" cm="1">
        <f t="array" ref="V5253">_xlfn.IFS(Suoerstore_sales[[#This Row],[Discount]]&lt;=0.05,"0-5%",Suoerstore_sales[[#This Row],[Discount]]&lt;=0.1,"5-10%",Suoerstore_sales[[#This Row],[Discount]]&lt;=0.2,"10-20%",TRUE,"20%+")</f>
        <v>0-5%</v>
      </c>
      <c r="W5253">
        <f>YEAR(Suoerstore_sales[[#This Row],[Order Date]])</f>
        <v>2016</v>
      </c>
      <c r="X5253" t="str">
        <f>"Q"&amp;ROUNDUP(MONTH(Suoerstore_sales[[#This Row],[Order Date]])/3,0)</f>
        <v>Q4</v>
      </c>
      <c r="Y5253">
        <f>MONTH(Suoerstore_sales[[#This Row],[Order Date]])</f>
        <v>12</v>
      </c>
    </row>
    <row r="5254" spans="1:25" x14ac:dyDescent="0.2">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t="str" cm="1">
        <f t="array" ref="V5254">_xlfn.IFS(Suoerstore_sales[[#This Row],[Discount]]&lt;=0.05,"0-5%",Suoerstore_sales[[#This Row],[Discount]]&lt;=0.1,"5-10%",Suoerstore_sales[[#This Row],[Discount]]&lt;=0.2,"10-20%",TRUE,"20%+")</f>
        <v>0-5%</v>
      </c>
      <c r="W5254">
        <f>YEAR(Suoerstore_sales[[#This Row],[Order Date]])</f>
        <v>2015</v>
      </c>
      <c r="X5254" t="str">
        <f>"Q"&amp;ROUNDUP(MONTH(Suoerstore_sales[[#This Row],[Order Date]])/3,0)</f>
        <v>Q4</v>
      </c>
      <c r="Y5254">
        <f>MONTH(Suoerstore_sales[[#This Row],[Order Date]])</f>
        <v>10</v>
      </c>
    </row>
    <row r="5255" spans="1:25" x14ac:dyDescent="0.2">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t="str" cm="1">
        <f t="array" ref="V5255">_xlfn.IFS(Suoerstore_sales[[#This Row],[Discount]]&lt;=0.05,"0-5%",Suoerstore_sales[[#This Row],[Discount]]&lt;=0.1,"5-10%",Suoerstore_sales[[#This Row],[Discount]]&lt;=0.2,"10-20%",TRUE,"20%+")</f>
        <v>10-20%</v>
      </c>
      <c r="W5255">
        <f>YEAR(Suoerstore_sales[[#This Row],[Order Date]])</f>
        <v>2014</v>
      </c>
      <c r="X5255" t="str">
        <f>"Q"&amp;ROUNDUP(MONTH(Suoerstore_sales[[#This Row],[Order Date]])/3,0)</f>
        <v>Q1</v>
      </c>
      <c r="Y5255">
        <f>MONTH(Suoerstore_sales[[#This Row],[Order Date]])</f>
        <v>3</v>
      </c>
    </row>
    <row r="5256" spans="1:25" x14ac:dyDescent="0.2">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t="str" cm="1">
        <f t="array" ref="V5256">_xlfn.IFS(Suoerstore_sales[[#This Row],[Discount]]&lt;=0.05,"0-5%",Suoerstore_sales[[#This Row],[Discount]]&lt;=0.1,"5-10%",Suoerstore_sales[[#This Row],[Discount]]&lt;=0.2,"10-20%",TRUE,"20%+")</f>
        <v>20%+</v>
      </c>
      <c r="W5256">
        <f>YEAR(Suoerstore_sales[[#This Row],[Order Date]])</f>
        <v>2015</v>
      </c>
      <c r="X5256" t="str">
        <f>"Q"&amp;ROUNDUP(MONTH(Suoerstore_sales[[#This Row],[Order Date]])/3,0)</f>
        <v>Q1</v>
      </c>
      <c r="Y5256">
        <f>MONTH(Suoerstore_sales[[#This Row],[Order Date]])</f>
        <v>3</v>
      </c>
    </row>
    <row r="5257" spans="1:25" x14ac:dyDescent="0.2">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t="str" cm="1">
        <f t="array" ref="V5257">_xlfn.IFS(Suoerstore_sales[[#This Row],[Discount]]&lt;=0.05,"0-5%",Suoerstore_sales[[#This Row],[Discount]]&lt;=0.1,"5-10%",Suoerstore_sales[[#This Row],[Discount]]&lt;=0.2,"10-20%",TRUE,"20%+")</f>
        <v>10-20%</v>
      </c>
      <c r="W5257">
        <f>YEAR(Suoerstore_sales[[#This Row],[Order Date]])</f>
        <v>2015</v>
      </c>
      <c r="X5257" t="str">
        <f>"Q"&amp;ROUNDUP(MONTH(Suoerstore_sales[[#This Row],[Order Date]])/3,0)</f>
        <v>Q1</v>
      </c>
      <c r="Y5257">
        <f>MONTH(Suoerstore_sales[[#This Row],[Order Date]])</f>
        <v>3</v>
      </c>
    </row>
    <row r="5258" spans="1:25" x14ac:dyDescent="0.2">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t="str" cm="1">
        <f t="array" ref="V5258">_xlfn.IFS(Suoerstore_sales[[#This Row],[Discount]]&lt;=0.05,"0-5%",Suoerstore_sales[[#This Row],[Discount]]&lt;=0.1,"5-10%",Suoerstore_sales[[#This Row],[Discount]]&lt;=0.2,"10-20%",TRUE,"20%+")</f>
        <v>0-5%</v>
      </c>
      <c r="W5258">
        <f>YEAR(Suoerstore_sales[[#This Row],[Order Date]])</f>
        <v>2016</v>
      </c>
      <c r="X5258" t="str">
        <f>"Q"&amp;ROUNDUP(MONTH(Suoerstore_sales[[#This Row],[Order Date]])/3,0)</f>
        <v>Q3</v>
      </c>
      <c r="Y5258">
        <f>MONTH(Suoerstore_sales[[#This Row],[Order Date]])</f>
        <v>8</v>
      </c>
    </row>
    <row r="5259" spans="1:25" x14ac:dyDescent="0.2">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t="str" cm="1">
        <f t="array" ref="V5259">_xlfn.IFS(Suoerstore_sales[[#This Row],[Discount]]&lt;=0.05,"0-5%",Suoerstore_sales[[#This Row],[Discount]]&lt;=0.1,"5-10%",Suoerstore_sales[[#This Row],[Discount]]&lt;=0.2,"10-20%",TRUE,"20%+")</f>
        <v>0-5%</v>
      </c>
      <c r="W5259">
        <f>YEAR(Suoerstore_sales[[#This Row],[Order Date]])</f>
        <v>2017</v>
      </c>
      <c r="X5259" t="str">
        <f>"Q"&amp;ROUNDUP(MONTH(Suoerstore_sales[[#This Row],[Order Date]])/3,0)</f>
        <v>Q1</v>
      </c>
      <c r="Y5259">
        <f>MONTH(Suoerstore_sales[[#This Row],[Order Date]])</f>
        <v>1</v>
      </c>
    </row>
    <row r="5260" spans="1:25" x14ac:dyDescent="0.2">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t="str" cm="1">
        <f t="array" ref="V5260">_xlfn.IFS(Suoerstore_sales[[#This Row],[Discount]]&lt;=0.05,"0-5%",Suoerstore_sales[[#This Row],[Discount]]&lt;=0.1,"5-10%",Suoerstore_sales[[#This Row],[Discount]]&lt;=0.2,"10-20%",TRUE,"20%+")</f>
        <v>0-5%</v>
      </c>
      <c r="W5260">
        <f>YEAR(Suoerstore_sales[[#This Row],[Order Date]])</f>
        <v>2017</v>
      </c>
      <c r="X5260" t="str">
        <f>"Q"&amp;ROUNDUP(MONTH(Suoerstore_sales[[#This Row],[Order Date]])/3,0)</f>
        <v>Q4</v>
      </c>
      <c r="Y5260">
        <f>MONTH(Suoerstore_sales[[#This Row],[Order Date]])</f>
        <v>10</v>
      </c>
    </row>
    <row r="5261" spans="1:25" x14ac:dyDescent="0.2">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t="str" cm="1">
        <f t="array" ref="V5261">_xlfn.IFS(Suoerstore_sales[[#This Row],[Discount]]&lt;=0.05,"0-5%",Suoerstore_sales[[#This Row],[Discount]]&lt;=0.1,"5-10%",Suoerstore_sales[[#This Row],[Discount]]&lt;=0.2,"10-20%",TRUE,"20%+")</f>
        <v>10-20%</v>
      </c>
      <c r="W5261">
        <f>YEAR(Suoerstore_sales[[#This Row],[Order Date]])</f>
        <v>2017</v>
      </c>
      <c r="X5261" t="str">
        <f>"Q"&amp;ROUNDUP(MONTH(Suoerstore_sales[[#This Row],[Order Date]])/3,0)</f>
        <v>Q4</v>
      </c>
      <c r="Y5261">
        <f>MONTH(Suoerstore_sales[[#This Row],[Order Date]])</f>
        <v>10</v>
      </c>
    </row>
    <row r="5262" spans="1:25" x14ac:dyDescent="0.2">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t="str" cm="1">
        <f t="array" ref="V5262">_xlfn.IFS(Suoerstore_sales[[#This Row],[Discount]]&lt;=0.05,"0-5%",Suoerstore_sales[[#This Row],[Discount]]&lt;=0.1,"5-10%",Suoerstore_sales[[#This Row],[Discount]]&lt;=0.2,"10-20%",TRUE,"20%+")</f>
        <v>10-20%</v>
      </c>
      <c r="W5262">
        <f>YEAR(Suoerstore_sales[[#This Row],[Order Date]])</f>
        <v>2014</v>
      </c>
      <c r="X5262" t="str">
        <f>"Q"&amp;ROUNDUP(MONTH(Suoerstore_sales[[#This Row],[Order Date]])/3,0)</f>
        <v>Q3</v>
      </c>
      <c r="Y5262">
        <f>MONTH(Suoerstore_sales[[#This Row],[Order Date]])</f>
        <v>9</v>
      </c>
    </row>
    <row r="5263" spans="1:25" x14ac:dyDescent="0.2">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t="str" cm="1">
        <f t="array" ref="V5263">_xlfn.IFS(Suoerstore_sales[[#This Row],[Discount]]&lt;=0.05,"0-5%",Suoerstore_sales[[#This Row],[Discount]]&lt;=0.1,"5-10%",Suoerstore_sales[[#This Row],[Discount]]&lt;=0.2,"10-20%",TRUE,"20%+")</f>
        <v>20%+</v>
      </c>
      <c r="W5263">
        <f>YEAR(Suoerstore_sales[[#This Row],[Order Date]])</f>
        <v>2014</v>
      </c>
      <c r="X5263" t="str">
        <f>"Q"&amp;ROUNDUP(MONTH(Suoerstore_sales[[#This Row],[Order Date]])/3,0)</f>
        <v>Q3</v>
      </c>
      <c r="Y5263">
        <f>MONTH(Suoerstore_sales[[#This Row],[Order Date]])</f>
        <v>9</v>
      </c>
    </row>
    <row r="5264" spans="1:25" x14ac:dyDescent="0.2">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t="str" cm="1">
        <f t="array" ref="V5264">_xlfn.IFS(Suoerstore_sales[[#This Row],[Discount]]&lt;=0.05,"0-5%",Suoerstore_sales[[#This Row],[Discount]]&lt;=0.1,"5-10%",Suoerstore_sales[[#This Row],[Discount]]&lt;=0.2,"10-20%",TRUE,"20%+")</f>
        <v>20%+</v>
      </c>
      <c r="W5264">
        <f>YEAR(Suoerstore_sales[[#This Row],[Order Date]])</f>
        <v>2014</v>
      </c>
      <c r="X5264" t="str">
        <f>"Q"&amp;ROUNDUP(MONTH(Suoerstore_sales[[#This Row],[Order Date]])/3,0)</f>
        <v>Q3</v>
      </c>
      <c r="Y5264">
        <f>MONTH(Suoerstore_sales[[#This Row],[Order Date]])</f>
        <v>9</v>
      </c>
    </row>
    <row r="5265" spans="1:25" x14ac:dyDescent="0.2">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t="str" cm="1">
        <f t="array" ref="V5265">_xlfn.IFS(Suoerstore_sales[[#This Row],[Discount]]&lt;=0.05,"0-5%",Suoerstore_sales[[#This Row],[Discount]]&lt;=0.1,"5-10%",Suoerstore_sales[[#This Row],[Discount]]&lt;=0.2,"10-20%",TRUE,"20%+")</f>
        <v>10-20%</v>
      </c>
      <c r="W5265">
        <f>YEAR(Suoerstore_sales[[#This Row],[Order Date]])</f>
        <v>2014</v>
      </c>
      <c r="X5265" t="str">
        <f>"Q"&amp;ROUNDUP(MONTH(Suoerstore_sales[[#This Row],[Order Date]])/3,0)</f>
        <v>Q3</v>
      </c>
      <c r="Y5265">
        <f>MONTH(Suoerstore_sales[[#This Row],[Order Date]])</f>
        <v>9</v>
      </c>
    </row>
    <row r="5266" spans="1:25" x14ac:dyDescent="0.2">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t="str" cm="1">
        <f t="array" ref="V5266">_xlfn.IFS(Suoerstore_sales[[#This Row],[Discount]]&lt;=0.05,"0-5%",Suoerstore_sales[[#This Row],[Discount]]&lt;=0.1,"5-10%",Suoerstore_sales[[#This Row],[Discount]]&lt;=0.2,"10-20%",TRUE,"20%+")</f>
        <v>10-20%</v>
      </c>
      <c r="W5266">
        <f>YEAR(Suoerstore_sales[[#This Row],[Order Date]])</f>
        <v>2014</v>
      </c>
      <c r="X5266" t="str">
        <f>"Q"&amp;ROUNDUP(MONTH(Suoerstore_sales[[#This Row],[Order Date]])/3,0)</f>
        <v>Q3</v>
      </c>
      <c r="Y5266">
        <f>MONTH(Suoerstore_sales[[#This Row],[Order Date]])</f>
        <v>9</v>
      </c>
    </row>
    <row r="5267" spans="1:25" x14ac:dyDescent="0.2">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t="str" cm="1">
        <f t="array" ref="V5267">_xlfn.IFS(Suoerstore_sales[[#This Row],[Discount]]&lt;=0.05,"0-5%",Suoerstore_sales[[#This Row],[Discount]]&lt;=0.1,"5-10%",Suoerstore_sales[[#This Row],[Discount]]&lt;=0.2,"10-20%",TRUE,"20%+")</f>
        <v>0-5%</v>
      </c>
      <c r="W5267">
        <f>YEAR(Suoerstore_sales[[#This Row],[Order Date]])</f>
        <v>2017</v>
      </c>
      <c r="X5267" t="str">
        <f>"Q"&amp;ROUNDUP(MONTH(Suoerstore_sales[[#This Row],[Order Date]])/3,0)</f>
        <v>Q3</v>
      </c>
      <c r="Y5267">
        <f>MONTH(Suoerstore_sales[[#This Row],[Order Date]])</f>
        <v>9</v>
      </c>
    </row>
    <row r="5268" spans="1:25" x14ac:dyDescent="0.2">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t="str" cm="1">
        <f t="array" ref="V5268">_xlfn.IFS(Suoerstore_sales[[#This Row],[Discount]]&lt;=0.05,"0-5%",Suoerstore_sales[[#This Row],[Discount]]&lt;=0.1,"5-10%",Suoerstore_sales[[#This Row],[Discount]]&lt;=0.2,"10-20%",TRUE,"20%+")</f>
        <v>0-5%</v>
      </c>
      <c r="W5268">
        <f>YEAR(Suoerstore_sales[[#This Row],[Order Date]])</f>
        <v>2017</v>
      </c>
      <c r="X5268" t="str">
        <f>"Q"&amp;ROUNDUP(MONTH(Suoerstore_sales[[#This Row],[Order Date]])/3,0)</f>
        <v>Q3</v>
      </c>
      <c r="Y5268">
        <f>MONTH(Suoerstore_sales[[#This Row],[Order Date]])</f>
        <v>9</v>
      </c>
    </row>
    <row r="5269" spans="1:25" x14ac:dyDescent="0.2">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t="str" cm="1">
        <f t="array" ref="V5269">_xlfn.IFS(Suoerstore_sales[[#This Row],[Discount]]&lt;=0.05,"0-5%",Suoerstore_sales[[#This Row],[Discount]]&lt;=0.1,"5-10%",Suoerstore_sales[[#This Row],[Discount]]&lt;=0.2,"10-20%",TRUE,"20%+")</f>
        <v>0-5%</v>
      </c>
      <c r="W5269">
        <f>YEAR(Suoerstore_sales[[#This Row],[Order Date]])</f>
        <v>2017</v>
      </c>
      <c r="X5269" t="str">
        <f>"Q"&amp;ROUNDUP(MONTH(Suoerstore_sales[[#This Row],[Order Date]])/3,0)</f>
        <v>Q3</v>
      </c>
      <c r="Y5269">
        <f>MONTH(Suoerstore_sales[[#This Row],[Order Date]])</f>
        <v>9</v>
      </c>
    </row>
    <row r="5270" spans="1:25" x14ac:dyDescent="0.2">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t="str" cm="1">
        <f t="array" ref="V5270">_xlfn.IFS(Suoerstore_sales[[#This Row],[Discount]]&lt;=0.05,"0-5%",Suoerstore_sales[[#This Row],[Discount]]&lt;=0.1,"5-10%",Suoerstore_sales[[#This Row],[Discount]]&lt;=0.2,"10-20%",TRUE,"20%+")</f>
        <v>0-5%</v>
      </c>
      <c r="W5270">
        <f>YEAR(Suoerstore_sales[[#This Row],[Order Date]])</f>
        <v>2017</v>
      </c>
      <c r="X5270" t="str">
        <f>"Q"&amp;ROUNDUP(MONTH(Suoerstore_sales[[#This Row],[Order Date]])/3,0)</f>
        <v>Q4</v>
      </c>
      <c r="Y5270">
        <f>MONTH(Suoerstore_sales[[#This Row],[Order Date]])</f>
        <v>11</v>
      </c>
    </row>
    <row r="5271" spans="1:25" x14ac:dyDescent="0.2">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t="str" cm="1">
        <f t="array" ref="V5271">_xlfn.IFS(Suoerstore_sales[[#This Row],[Discount]]&lt;=0.05,"0-5%",Suoerstore_sales[[#This Row],[Discount]]&lt;=0.1,"5-10%",Suoerstore_sales[[#This Row],[Discount]]&lt;=0.2,"10-20%",TRUE,"20%+")</f>
        <v>0-5%</v>
      </c>
      <c r="W5271">
        <f>YEAR(Suoerstore_sales[[#This Row],[Order Date]])</f>
        <v>2017</v>
      </c>
      <c r="X5271" t="str">
        <f>"Q"&amp;ROUNDUP(MONTH(Suoerstore_sales[[#This Row],[Order Date]])/3,0)</f>
        <v>Q3</v>
      </c>
      <c r="Y5271">
        <f>MONTH(Suoerstore_sales[[#This Row],[Order Date]])</f>
        <v>9</v>
      </c>
    </row>
    <row r="5272" spans="1:25" x14ac:dyDescent="0.2">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t="str" cm="1">
        <f t="array" ref="V5272">_xlfn.IFS(Suoerstore_sales[[#This Row],[Discount]]&lt;=0.05,"0-5%",Suoerstore_sales[[#This Row],[Discount]]&lt;=0.1,"5-10%",Suoerstore_sales[[#This Row],[Discount]]&lt;=0.2,"10-20%",TRUE,"20%+")</f>
        <v>0-5%</v>
      </c>
      <c r="W5272">
        <f>YEAR(Suoerstore_sales[[#This Row],[Order Date]])</f>
        <v>2017</v>
      </c>
      <c r="X5272" t="str">
        <f>"Q"&amp;ROUNDUP(MONTH(Suoerstore_sales[[#This Row],[Order Date]])/3,0)</f>
        <v>Q3</v>
      </c>
      <c r="Y5272">
        <f>MONTH(Suoerstore_sales[[#This Row],[Order Date]])</f>
        <v>9</v>
      </c>
    </row>
    <row r="5273" spans="1:25" x14ac:dyDescent="0.2">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t="str" cm="1">
        <f t="array" ref="V5273">_xlfn.IFS(Suoerstore_sales[[#This Row],[Discount]]&lt;=0.05,"0-5%",Suoerstore_sales[[#This Row],[Discount]]&lt;=0.1,"5-10%",Suoerstore_sales[[#This Row],[Discount]]&lt;=0.2,"10-20%",TRUE,"20%+")</f>
        <v>0-5%</v>
      </c>
      <c r="W5273">
        <f>YEAR(Suoerstore_sales[[#This Row],[Order Date]])</f>
        <v>2017</v>
      </c>
      <c r="X5273" t="str">
        <f>"Q"&amp;ROUNDUP(MONTH(Suoerstore_sales[[#This Row],[Order Date]])/3,0)</f>
        <v>Q1</v>
      </c>
      <c r="Y5273">
        <f>MONTH(Suoerstore_sales[[#This Row],[Order Date]])</f>
        <v>1</v>
      </c>
    </row>
    <row r="5274" spans="1:25" x14ac:dyDescent="0.2">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t="str" cm="1">
        <f t="array" ref="V5274">_xlfn.IFS(Suoerstore_sales[[#This Row],[Discount]]&lt;=0.05,"0-5%",Suoerstore_sales[[#This Row],[Discount]]&lt;=0.1,"5-10%",Suoerstore_sales[[#This Row],[Discount]]&lt;=0.2,"10-20%",TRUE,"20%+")</f>
        <v>10-20%</v>
      </c>
      <c r="W5274">
        <f>YEAR(Suoerstore_sales[[#This Row],[Order Date]])</f>
        <v>2017</v>
      </c>
      <c r="X5274" t="str">
        <f>"Q"&amp;ROUNDUP(MONTH(Suoerstore_sales[[#This Row],[Order Date]])/3,0)</f>
        <v>Q1</v>
      </c>
      <c r="Y5274">
        <f>MONTH(Suoerstore_sales[[#This Row],[Order Date]])</f>
        <v>1</v>
      </c>
    </row>
    <row r="5275" spans="1:25" x14ac:dyDescent="0.2">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t="str" cm="1">
        <f t="array" ref="V5275">_xlfn.IFS(Suoerstore_sales[[#This Row],[Discount]]&lt;=0.05,"0-5%",Suoerstore_sales[[#This Row],[Discount]]&lt;=0.1,"5-10%",Suoerstore_sales[[#This Row],[Discount]]&lt;=0.2,"10-20%",TRUE,"20%+")</f>
        <v>20%+</v>
      </c>
      <c r="W5275">
        <f>YEAR(Suoerstore_sales[[#This Row],[Order Date]])</f>
        <v>2016</v>
      </c>
      <c r="X5275" t="str">
        <f>"Q"&amp;ROUNDUP(MONTH(Suoerstore_sales[[#This Row],[Order Date]])/3,0)</f>
        <v>Q4</v>
      </c>
      <c r="Y5275">
        <f>MONTH(Suoerstore_sales[[#This Row],[Order Date]])</f>
        <v>11</v>
      </c>
    </row>
    <row r="5276" spans="1:25" x14ac:dyDescent="0.2">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t="str" cm="1">
        <f t="array" ref="V5276">_xlfn.IFS(Suoerstore_sales[[#This Row],[Discount]]&lt;=0.05,"0-5%",Suoerstore_sales[[#This Row],[Discount]]&lt;=0.1,"5-10%",Suoerstore_sales[[#This Row],[Discount]]&lt;=0.2,"10-20%",TRUE,"20%+")</f>
        <v>0-5%</v>
      </c>
      <c r="W5276">
        <f>YEAR(Suoerstore_sales[[#This Row],[Order Date]])</f>
        <v>2015</v>
      </c>
      <c r="X5276" t="str">
        <f>"Q"&amp;ROUNDUP(MONTH(Suoerstore_sales[[#This Row],[Order Date]])/3,0)</f>
        <v>Q4</v>
      </c>
      <c r="Y5276">
        <f>MONTH(Suoerstore_sales[[#This Row],[Order Date]])</f>
        <v>11</v>
      </c>
    </row>
    <row r="5277" spans="1:25" x14ac:dyDescent="0.2">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t="str" cm="1">
        <f t="array" ref="V5277">_xlfn.IFS(Suoerstore_sales[[#This Row],[Discount]]&lt;=0.05,"0-5%",Suoerstore_sales[[#This Row],[Discount]]&lt;=0.1,"5-10%",Suoerstore_sales[[#This Row],[Discount]]&lt;=0.2,"10-20%",TRUE,"20%+")</f>
        <v>0-5%</v>
      </c>
      <c r="W5277">
        <f>YEAR(Suoerstore_sales[[#This Row],[Order Date]])</f>
        <v>2017</v>
      </c>
      <c r="X5277" t="str">
        <f>"Q"&amp;ROUNDUP(MONTH(Suoerstore_sales[[#This Row],[Order Date]])/3,0)</f>
        <v>Q4</v>
      </c>
      <c r="Y5277">
        <f>MONTH(Suoerstore_sales[[#This Row],[Order Date]])</f>
        <v>12</v>
      </c>
    </row>
    <row r="5278" spans="1:25" x14ac:dyDescent="0.2">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t="str" cm="1">
        <f t="array" ref="V5278">_xlfn.IFS(Suoerstore_sales[[#This Row],[Discount]]&lt;=0.05,"0-5%",Suoerstore_sales[[#This Row],[Discount]]&lt;=0.1,"5-10%",Suoerstore_sales[[#This Row],[Discount]]&lt;=0.2,"10-20%",TRUE,"20%+")</f>
        <v>0-5%</v>
      </c>
      <c r="W5278">
        <f>YEAR(Suoerstore_sales[[#This Row],[Order Date]])</f>
        <v>2017</v>
      </c>
      <c r="X5278" t="str">
        <f>"Q"&amp;ROUNDUP(MONTH(Suoerstore_sales[[#This Row],[Order Date]])/3,0)</f>
        <v>Q4</v>
      </c>
      <c r="Y5278">
        <f>MONTH(Suoerstore_sales[[#This Row],[Order Date]])</f>
        <v>12</v>
      </c>
    </row>
    <row r="5279" spans="1:25" x14ac:dyDescent="0.2">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t="str" cm="1">
        <f t="array" ref="V5279">_xlfn.IFS(Suoerstore_sales[[#This Row],[Discount]]&lt;=0.05,"0-5%",Suoerstore_sales[[#This Row],[Discount]]&lt;=0.1,"5-10%",Suoerstore_sales[[#This Row],[Discount]]&lt;=0.2,"10-20%",TRUE,"20%+")</f>
        <v>20%+</v>
      </c>
      <c r="W5279">
        <f>YEAR(Suoerstore_sales[[#This Row],[Order Date]])</f>
        <v>2014</v>
      </c>
      <c r="X5279" t="str">
        <f>"Q"&amp;ROUNDUP(MONTH(Suoerstore_sales[[#This Row],[Order Date]])/3,0)</f>
        <v>Q3</v>
      </c>
      <c r="Y5279">
        <f>MONTH(Suoerstore_sales[[#This Row],[Order Date]])</f>
        <v>9</v>
      </c>
    </row>
    <row r="5280" spans="1:25" x14ac:dyDescent="0.2">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t="str" cm="1">
        <f t="array" ref="V5280">_xlfn.IFS(Suoerstore_sales[[#This Row],[Discount]]&lt;=0.05,"0-5%",Suoerstore_sales[[#This Row],[Discount]]&lt;=0.1,"5-10%",Suoerstore_sales[[#This Row],[Discount]]&lt;=0.2,"10-20%",TRUE,"20%+")</f>
        <v>0-5%</v>
      </c>
      <c r="W5280">
        <f>YEAR(Suoerstore_sales[[#This Row],[Order Date]])</f>
        <v>2014</v>
      </c>
      <c r="X5280" t="str">
        <f>"Q"&amp;ROUNDUP(MONTH(Suoerstore_sales[[#This Row],[Order Date]])/3,0)</f>
        <v>Q4</v>
      </c>
      <c r="Y5280">
        <f>MONTH(Suoerstore_sales[[#This Row],[Order Date]])</f>
        <v>12</v>
      </c>
    </row>
    <row r="5281" spans="1:25" x14ac:dyDescent="0.2">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t="str" cm="1">
        <f t="array" ref="V5281">_xlfn.IFS(Suoerstore_sales[[#This Row],[Discount]]&lt;=0.05,"0-5%",Suoerstore_sales[[#This Row],[Discount]]&lt;=0.1,"5-10%",Suoerstore_sales[[#This Row],[Discount]]&lt;=0.2,"10-20%",TRUE,"20%+")</f>
        <v>0-5%</v>
      </c>
      <c r="W5281">
        <f>YEAR(Suoerstore_sales[[#This Row],[Order Date]])</f>
        <v>2017</v>
      </c>
      <c r="X5281" t="str">
        <f>"Q"&amp;ROUNDUP(MONTH(Suoerstore_sales[[#This Row],[Order Date]])/3,0)</f>
        <v>Q3</v>
      </c>
      <c r="Y5281">
        <f>MONTH(Suoerstore_sales[[#This Row],[Order Date]])</f>
        <v>9</v>
      </c>
    </row>
    <row r="5282" spans="1:25" x14ac:dyDescent="0.2">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t="str" cm="1">
        <f t="array" ref="V5282">_xlfn.IFS(Suoerstore_sales[[#This Row],[Discount]]&lt;=0.05,"0-5%",Suoerstore_sales[[#This Row],[Discount]]&lt;=0.1,"5-10%",Suoerstore_sales[[#This Row],[Discount]]&lt;=0.2,"10-20%",TRUE,"20%+")</f>
        <v>0-5%</v>
      </c>
      <c r="W5282">
        <f>YEAR(Suoerstore_sales[[#This Row],[Order Date]])</f>
        <v>2017</v>
      </c>
      <c r="X5282" t="str">
        <f>"Q"&amp;ROUNDUP(MONTH(Suoerstore_sales[[#This Row],[Order Date]])/3,0)</f>
        <v>Q4</v>
      </c>
      <c r="Y5282">
        <f>MONTH(Suoerstore_sales[[#This Row],[Order Date]])</f>
        <v>10</v>
      </c>
    </row>
    <row r="5283" spans="1:25" x14ac:dyDescent="0.2">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t="str" cm="1">
        <f t="array" ref="V5283">_xlfn.IFS(Suoerstore_sales[[#This Row],[Discount]]&lt;=0.05,"0-5%",Suoerstore_sales[[#This Row],[Discount]]&lt;=0.1,"5-10%",Suoerstore_sales[[#This Row],[Discount]]&lt;=0.2,"10-20%",TRUE,"20%+")</f>
        <v>0-5%</v>
      </c>
      <c r="W5283">
        <f>YEAR(Suoerstore_sales[[#This Row],[Order Date]])</f>
        <v>2015</v>
      </c>
      <c r="X5283" t="str">
        <f>"Q"&amp;ROUNDUP(MONTH(Suoerstore_sales[[#This Row],[Order Date]])/3,0)</f>
        <v>Q3</v>
      </c>
      <c r="Y5283">
        <f>MONTH(Suoerstore_sales[[#This Row],[Order Date]])</f>
        <v>9</v>
      </c>
    </row>
    <row r="5284" spans="1:25" x14ac:dyDescent="0.2">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t="str" cm="1">
        <f t="array" ref="V5284">_xlfn.IFS(Suoerstore_sales[[#This Row],[Discount]]&lt;=0.05,"0-5%",Suoerstore_sales[[#This Row],[Discount]]&lt;=0.1,"5-10%",Suoerstore_sales[[#This Row],[Discount]]&lt;=0.2,"10-20%",TRUE,"20%+")</f>
        <v>0-5%</v>
      </c>
      <c r="W5284">
        <f>YEAR(Suoerstore_sales[[#This Row],[Order Date]])</f>
        <v>2015</v>
      </c>
      <c r="X5284" t="str">
        <f>"Q"&amp;ROUNDUP(MONTH(Suoerstore_sales[[#This Row],[Order Date]])/3,0)</f>
        <v>Q3</v>
      </c>
      <c r="Y5284">
        <f>MONTH(Suoerstore_sales[[#This Row],[Order Date]])</f>
        <v>9</v>
      </c>
    </row>
    <row r="5285" spans="1:25" x14ac:dyDescent="0.2">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t="str" cm="1">
        <f t="array" ref="V5285">_xlfn.IFS(Suoerstore_sales[[#This Row],[Discount]]&lt;=0.05,"0-5%",Suoerstore_sales[[#This Row],[Discount]]&lt;=0.1,"5-10%",Suoerstore_sales[[#This Row],[Discount]]&lt;=0.2,"10-20%",TRUE,"20%+")</f>
        <v>0-5%</v>
      </c>
      <c r="W5285">
        <f>YEAR(Suoerstore_sales[[#This Row],[Order Date]])</f>
        <v>2014</v>
      </c>
      <c r="X5285" t="str">
        <f>"Q"&amp;ROUNDUP(MONTH(Suoerstore_sales[[#This Row],[Order Date]])/3,0)</f>
        <v>Q1</v>
      </c>
      <c r="Y5285">
        <f>MONTH(Suoerstore_sales[[#This Row],[Order Date]])</f>
        <v>3</v>
      </c>
    </row>
    <row r="5286" spans="1:25" x14ac:dyDescent="0.2">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t="str" cm="1">
        <f t="array" ref="V5286">_xlfn.IFS(Suoerstore_sales[[#This Row],[Discount]]&lt;=0.05,"0-5%",Suoerstore_sales[[#This Row],[Discount]]&lt;=0.1,"5-10%",Suoerstore_sales[[#This Row],[Discount]]&lt;=0.2,"10-20%",TRUE,"20%+")</f>
        <v>0-5%</v>
      </c>
      <c r="W5286">
        <f>YEAR(Suoerstore_sales[[#This Row],[Order Date]])</f>
        <v>2014</v>
      </c>
      <c r="X5286" t="str">
        <f>"Q"&amp;ROUNDUP(MONTH(Suoerstore_sales[[#This Row],[Order Date]])/3,0)</f>
        <v>Q1</v>
      </c>
      <c r="Y5286">
        <f>MONTH(Suoerstore_sales[[#This Row],[Order Date]])</f>
        <v>3</v>
      </c>
    </row>
    <row r="5287" spans="1:25" x14ac:dyDescent="0.2">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t="str" cm="1">
        <f t="array" ref="V5287">_xlfn.IFS(Suoerstore_sales[[#This Row],[Discount]]&lt;=0.05,"0-5%",Suoerstore_sales[[#This Row],[Discount]]&lt;=0.1,"5-10%",Suoerstore_sales[[#This Row],[Discount]]&lt;=0.2,"10-20%",TRUE,"20%+")</f>
        <v>10-20%</v>
      </c>
      <c r="W5287">
        <f>YEAR(Suoerstore_sales[[#This Row],[Order Date]])</f>
        <v>2017</v>
      </c>
      <c r="X5287" t="str">
        <f>"Q"&amp;ROUNDUP(MONTH(Suoerstore_sales[[#This Row],[Order Date]])/3,0)</f>
        <v>Q2</v>
      </c>
      <c r="Y5287">
        <f>MONTH(Suoerstore_sales[[#This Row],[Order Date]])</f>
        <v>5</v>
      </c>
    </row>
    <row r="5288" spans="1:25" x14ac:dyDescent="0.2">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t="str" cm="1">
        <f t="array" ref="V5288">_xlfn.IFS(Suoerstore_sales[[#This Row],[Discount]]&lt;=0.05,"0-5%",Suoerstore_sales[[#This Row],[Discount]]&lt;=0.1,"5-10%",Suoerstore_sales[[#This Row],[Discount]]&lt;=0.2,"10-20%",TRUE,"20%+")</f>
        <v>20%+</v>
      </c>
      <c r="W5288">
        <f>YEAR(Suoerstore_sales[[#This Row],[Order Date]])</f>
        <v>2017</v>
      </c>
      <c r="X5288" t="str">
        <f>"Q"&amp;ROUNDUP(MONTH(Suoerstore_sales[[#This Row],[Order Date]])/3,0)</f>
        <v>Q2</v>
      </c>
      <c r="Y5288">
        <f>MONTH(Suoerstore_sales[[#This Row],[Order Date]])</f>
        <v>5</v>
      </c>
    </row>
    <row r="5289" spans="1:25" x14ac:dyDescent="0.2">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t="str" cm="1">
        <f t="array" ref="V5289">_xlfn.IFS(Suoerstore_sales[[#This Row],[Discount]]&lt;=0.05,"0-5%",Suoerstore_sales[[#This Row],[Discount]]&lt;=0.1,"5-10%",Suoerstore_sales[[#This Row],[Discount]]&lt;=0.2,"10-20%",TRUE,"20%+")</f>
        <v>20%+</v>
      </c>
      <c r="W5289">
        <f>YEAR(Suoerstore_sales[[#This Row],[Order Date]])</f>
        <v>2017</v>
      </c>
      <c r="X5289" t="str">
        <f>"Q"&amp;ROUNDUP(MONTH(Suoerstore_sales[[#This Row],[Order Date]])/3,0)</f>
        <v>Q2</v>
      </c>
      <c r="Y5289">
        <f>MONTH(Suoerstore_sales[[#This Row],[Order Date]])</f>
        <v>5</v>
      </c>
    </row>
    <row r="5290" spans="1:25" x14ac:dyDescent="0.2">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t="str" cm="1">
        <f t="array" ref="V5290">_xlfn.IFS(Suoerstore_sales[[#This Row],[Discount]]&lt;=0.05,"0-5%",Suoerstore_sales[[#This Row],[Discount]]&lt;=0.1,"5-10%",Suoerstore_sales[[#This Row],[Discount]]&lt;=0.2,"10-20%",TRUE,"20%+")</f>
        <v>0-5%</v>
      </c>
      <c r="W5290">
        <f>YEAR(Suoerstore_sales[[#This Row],[Order Date]])</f>
        <v>2017</v>
      </c>
      <c r="X5290" t="str">
        <f>"Q"&amp;ROUNDUP(MONTH(Suoerstore_sales[[#This Row],[Order Date]])/3,0)</f>
        <v>Q2</v>
      </c>
      <c r="Y5290">
        <f>MONTH(Suoerstore_sales[[#This Row],[Order Date]])</f>
        <v>4</v>
      </c>
    </row>
    <row r="5291" spans="1:25" x14ac:dyDescent="0.2">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t="str" cm="1">
        <f t="array" ref="V5291">_xlfn.IFS(Suoerstore_sales[[#This Row],[Discount]]&lt;=0.05,"0-5%",Suoerstore_sales[[#This Row],[Discount]]&lt;=0.1,"5-10%",Suoerstore_sales[[#This Row],[Discount]]&lt;=0.2,"10-20%",TRUE,"20%+")</f>
        <v>10-20%</v>
      </c>
      <c r="W5291">
        <f>YEAR(Suoerstore_sales[[#This Row],[Order Date]])</f>
        <v>2014</v>
      </c>
      <c r="X5291" t="str">
        <f>"Q"&amp;ROUNDUP(MONTH(Suoerstore_sales[[#This Row],[Order Date]])/3,0)</f>
        <v>Q3</v>
      </c>
      <c r="Y5291">
        <f>MONTH(Suoerstore_sales[[#This Row],[Order Date]])</f>
        <v>9</v>
      </c>
    </row>
    <row r="5292" spans="1:25" x14ac:dyDescent="0.2">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t="str" cm="1">
        <f t="array" ref="V5292">_xlfn.IFS(Suoerstore_sales[[#This Row],[Discount]]&lt;=0.05,"0-5%",Suoerstore_sales[[#This Row],[Discount]]&lt;=0.1,"5-10%",Suoerstore_sales[[#This Row],[Discount]]&lt;=0.2,"10-20%",TRUE,"20%+")</f>
        <v>20%+</v>
      </c>
      <c r="W5292">
        <f>YEAR(Suoerstore_sales[[#This Row],[Order Date]])</f>
        <v>2014</v>
      </c>
      <c r="X5292" t="str">
        <f>"Q"&amp;ROUNDUP(MONTH(Suoerstore_sales[[#This Row],[Order Date]])/3,0)</f>
        <v>Q3</v>
      </c>
      <c r="Y5292">
        <f>MONTH(Suoerstore_sales[[#This Row],[Order Date]])</f>
        <v>9</v>
      </c>
    </row>
    <row r="5293" spans="1:25" x14ac:dyDescent="0.2">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t="str" cm="1">
        <f t="array" ref="V5293">_xlfn.IFS(Suoerstore_sales[[#This Row],[Discount]]&lt;=0.05,"0-5%",Suoerstore_sales[[#This Row],[Discount]]&lt;=0.1,"5-10%",Suoerstore_sales[[#This Row],[Discount]]&lt;=0.2,"10-20%",TRUE,"20%+")</f>
        <v>10-20%</v>
      </c>
      <c r="W5293">
        <f>YEAR(Suoerstore_sales[[#This Row],[Order Date]])</f>
        <v>2014</v>
      </c>
      <c r="X5293" t="str">
        <f>"Q"&amp;ROUNDUP(MONTH(Suoerstore_sales[[#This Row],[Order Date]])/3,0)</f>
        <v>Q3</v>
      </c>
      <c r="Y5293">
        <f>MONTH(Suoerstore_sales[[#This Row],[Order Date]])</f>
        <v>9</v>
      </c>
    </row>
    <row r="5294" spans="1:25" x14ac:dyDescent="0.2">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t="str" cm="1">
        <f t="array" ref="V5294">_xlfn.IFS(Suoerstore_sales[[#This Row],[Discount]]&lt;=0.05,"0-5%",Suoerstore_sales[[#This Row],[Discount]]&lt;=0.1,"5-10%",Suoerstore_sales[[#This Row],[Discount]]&lt;=0.2,"10-20%",TRUE,"20%+")</f>
        <v>10-20%</v>
      </c>
      <c r="W5294">
        <f>YEAR(Suoerstore_sales[[#This Row],[Order Date]])</f>
        <v>2017</v>
      </c>
      <c r="X5294" t="str">
        <f>"Q"&amp;ROUNDUP(MONTH(Suoerstore_sales[[#This Row],[Order Date]])/3,0)</f>
        <v>Q2</v>
      </c>
      <c r="Y5294">
        <f>MONTH(Suoerstore_sales[[#This Row],[Order Date]])</f>
        <v>6</v>
      </c>
    </row>
    <row r="5295" spans="1:25" x14ac:dyDescent="0.2">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t="str" cm="1">
        <f t="array" ref="V5295">_xlfn.IFS(Suoerstore_sales[[#This Row],[Discount]]&lt;=0.05,"0-5%",Suoerstore_sales[[#This Row],[Discount]]&lt;=0.1,"5-10%",Suoerstore_sales[[#This Row],[Discount]]&lt;=0.2,"10-20%",TRUE,"20%+")</f>
        <v>20%+</v>
      </c>
      <c r="W5295">
        <f>YEAR(Suoerstore_sales[[#This Row],[Order Date]])</f>
        <v>2015</v>
      </c>
      <c r="X5295" t="str">
        <f>"Q"&amp;ROUNDUP(MONTH(Suoerstore_sales[[#This Row],[Order Date]])/3,0)</f>
        <v>Q4</v>
      </c>
      <c r="Y5295">
        <f>MONTH(Suoerstore_sales[[#This Row],[Order Date]])</f>
        <v>12</v>
      </c>
    </row>
    <row r="5296" spans="1:25" x14ac:dyDescent="0.2">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t="str" cm="1">
        <f t="array" ref="V5296">_xlfn.IFS(Suoerstore_sales[[#This Row],[Discount]]&lt;=0.05,"0-5%",Suoerstore_sales[[#This Row],[Discount]]&lt;=0.1,"5-10%",Suoerstore_sales[[#This Row],[Discount]]&lt;=0.2,"10-20%",TRUE,"20%+")</f>
        <v>0-5%</v>
      </c>
      <c r="W5296">
        <f>YEAR(Suoerstore_sales[[#This Row],[Order Date]])</f>
        <v>2017</v>
      </c>
      <c r="X5296" t="str">
        <f>"Q"&amp;ROUNDUP(MONTH(Suoerstore_sales[[#This Row],[Order Date]])/3,0)</f>
        <v>Q3</v>
      </c>
      <c r="Y5296">
        <f>MONTH(Suoerstore_sales[[#This Row],[Order Date]])</f>
        <v>8</v>
      </c>
    </row>
    <row r="5297" spans="1:25" x14ac:dyDescent="0.2">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t="str" cm="1">
        <f t="array" ref="V5297">_xlfn.IFS(Suoerstore_sales[[#This Row],[Discount]]&lt;=0.05,"0-5%",Suoerstore_sales[[#This Row],[Discount]]&lt;=0.1,"5-10%",Suoerstore_sales[[#This Row],[Discount]]&lt;=0.2,"10-20%",TRUE,"20%+")</f>
        <v>10-20%</v>
      </c>
      <c r="W5297">
        <f>YEAR(Suoerstore_sales[[#This Row],[Order Date]])</f>
        <v>2017</v>
      </c>
      <c r="X5297" t="str">
        <f>"Q"&amp;ROUNDUP(MONTH(Suoerstore_sales[[#This Row],[Order Date]])/3,0)</f>
        <v>Q1</v>
      </c>
      <c r="Y5297">
        <f>MONTH(Suoerstore_sales[[#This Row],[Order Date]])</f>
        <v>3</v>
      </c>
    </row>
    <row r="5298" spans="1:25" x14ac:dyDescent="0.2">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t="str" cm="1">
        <f t="array" ref="V5298">_xlfn.IFS(Suoerstore_sales[[#This Row],[Discount]]&lt;=0.05,"0-5%",Suoerstore_sales[[#This Row],[Discount]]&lt;=0.1,"5-10%",Suoerstore_sales[[#This Row],[Discount]]&lt;=0.2,"10-20%",TRUE,"20%+")</f>
        <v>0-5%</v>
      </c>
      <c r="W5298">
        <f>YEAR(Suoerstore_sales[[#This Row],[Order Date]])</f>
        <v>2017</v>
      </c>
      <c r="X5298" t="str">
        <f>"Q"&amp;ROUNDUP(MONTH(Suoerstore_sales[[#This Row],[Order Date]])/3,0)</f>
        <v>Q3</v>
      </c>
      <c r="Y5298">
        <f>MONTH(Suoerstore_sales[[#This Row],[Order Date]])</f>
        <v>7</v>
      </c>
    </row>
    <row r="5299" spans="1:25" x14ac:dyDescent="0.2">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t="str" cm="1">
        <f t="array" ref="V5299">_xlfn.IFS(Suoerstore_sales[[#This Row],[Discount]]&lt;=0.05,"0-5%",Suoerstore_sales[[#This Row],[Discount]]&lt;=0.1,"5-10%",Suoerstore_sales[[#This Row],[Discount]]&lt;=0.2,"10-20%",TRUE,"20%+")</f>
        <v>0-5%</v>
      </c>
      <c r="W5299">
        <f>YEAR(Suoerstore_sales[[#This Row],[Order Date]])</f>
        <v>2017</v>
      </c>
      <c r="X5299" t="str">
        <f>"Q"&amp;ROUNDUP(MONTH(Suoerstore_sales[[#This Row],[Order Date]])/3,0)</f>
        <v>Q3</v>
      </c>
      <c r="Y5299">
        <f>MONTH(Suoerstore_sales[[#This Row],[Order Date]])</f>
        <v>7</v>
      </c>
    </row>
    <row r="5300" spans="1:25" x14ac:dyDescent="0.2">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t="str" cm="1">
        <f t="array" ref="V5300">_xlfn.IFS(Suoerstore_sales[[#This Row],[Discount]]&lt;=0.05,"0-5%",Suoerstore_sales[[#This Row],[Discount]]&lt;=0.1,"5-10%",Suoerstore_sales[[#This Row],[Discount]]&lt;=0.2,"10-20%",TRUE,"20%+")</f>
        <v>0-5%</v>
      </c>
      <c r="W5300">
        <f>YEAR(Suoerstore_sales[[#This Row],[Order Date]])</f>
        <v>2016</v>
      </c>
      <c r="X5300" t="str">
        <f>"Q"&amp;ROUNDUP(MONTH(Suoerstore_sales[[#This Row],[Order Date]])/3,0)</f>
        <v>Q3</v>
      </c>
      <c r="Y5300">
        <f>MONTH(Suoerstore_sales[[#This Row],[Order Date]])</f>
        <v>9</v>
      </c>
    </row>
    <row r="5301" spans="1:25" x14ac:dyDescent="0.2">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t="str" cm="1">
        <f t="array" ref="V5301">_xlfn.IFS(Suoerstore_sales[[#This Row],[Discount]]&lt;=0.05,"0-5%",Suoerstore_sales[[#This Row],[Discount]]&lt;=0.1,"5-10%",Suoerstore_sales[[#This Row],[Discount]]&lt;=0.2,"10-20%",TRUE,"20%+")</f>
        <v>0-5%</v>
      </c>
      <c r="W5301">
        <f>YEAR(Suoerstore_sales[[#This Row],[Order Date]])</f>
        <v>2016</v>
      </c>
      <c r="X5301" t="str">
        <f>"Q"&amp;ROUNDUP(MONTH(Suoerstore_sales[[#This Row],[Order Date]])/3,0)</f>
        <v>Q3</v>
      </c>
      <c r="Y5301">
        <f>MONTH(Suoerstore_sales[[#This Row],[Order Date]])</f>
        <v>9</v>
      </c>
    </row>
    <row r="5302" spans="1:25" x14ac:dyDescent="0.2">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t="str" cm="1">
        <f t="array" ref="V5302">_xlfn.IFS(Suoerstore_sales[[#This Row],[Discount]]&lt;=0.05,"0-5%",Suoerstore_sales[[#This Row],[Discount]]&lt;=0.1,"5-10%",Suoerstore_sales[[#This Row],[Discount]]&lt;=0.2,"10-20%",TRUE,"20%+")</f>
        <v>0-5%</v>
      </c>
      <c r="W5302">
        <f>YEAR(Suoerstore_sales[[#This Row],[Order Date]])</f>
        <v>2016</v>
      </c>
      <c r="X5302" t="str">
        <f>"Q"&amp;ROUNDUP(MONTH(Suoerstore_sales[[#This Row],[Order Date]])/3,0)</f>
        <v>Q2</v>
      </c>
      <c r="Y5302">
        <f>MONTH(Suoerstore_sales[[#This Row],[Order Date]])</f>
        <v>5</v>
      </c>
    </row>
    <row r="5303" spans="1:25" x14ac:dyDescent="0.2">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t="str" cm="1">
        <f t="array" ref="V5303">_xlfn.IFS(Suoerstore_sales[[#This Row],[Discount]]&lt;=0.05,"0-5%",Suoerstore_sales[[#This Row],[Discount]]&lt;=0.1,"5-10%",Suoerstore_sales[[#This Row],[Discount]]&lt;=0.2,"10-20%",TRUE,"20%+")</f>
        <v>0-5%</v>
      </c>
      <c r="W5303">
        <f>YEAR(Suoerstore_sales[[#This Row],[Order Date]])</f>
        <v>2016</v>
      </c>
      <c r="X5303" t="str">
        <f>"Q"&amp;ROUNDUP(MONTH(Suoerstore_sales[[#This Row],[Order Date]])/3,0)</f>
        <v>Q2</v>
      </c>
      <c r="Y5303">
        <f>MONTH(Suoerstore_sales[[#This Row],[Order Date]])</f>
        <v>5</v>
      </c>
    </row>
    <row r="5304" spans="1:25" x14ac:dyDescent="0.2">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t="str" cm="1">
        <f t="array" ref="V5304">_xlfn.IFS(Suoerstore_sales[[#This Row],[Discount]]&lt;=0.05,"0-5%",Suoerstore_sales[[#This Row],[Discount]]&lt;=0.1,"5-10%",Suoerstore_sales[[#This Row],[Discount]]&lt;=0.2,"10-20%",TRUE,"20%+")</f>
        <v>0-5%</v>
      </c>
      <c r="W5304">
        <f>YEAR(Suoerstore_sales[[#This Row],[Order Date]])</f>
        <v>2016</v>
      </c>
      <c r="X5304" t="str">
        <f>"Q"&amp;ROUNDUP(MONTH(Suoerstore_sales[[#This Row],[Order Date]])/3,0)</f>
        <v>Q2</v>
      </c>
      <c r="Y5304">
        <f>MONTH(Suoerstore_sales[[#This Row],[Order Date]])</f>
        <v>5</v>
      </c>
    </row>
    <row r="5305" spans="1:25" x14ac:dyDescent="0.2">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t="str" cm="1">
        <f t="array" ref="V5305">_xlfn.IFS(Suoerstore_sales[[#This Row],[Discount]]&lt;=0.05,"0-5%",Suoerstore_sales[[#This Row],[Discount]]&lt;=0.1,"5-10%",Suoerstore_sales[[#This Row],[Discount]]&lt;=0.2,"10-20%",TRUE,"20%+")</f>
        <v>20%+</v>
      </c>
      <c r="W5305">
        <f>YEAR(Suoerstore_sales[[#This Row],[Order Date]])</f>
        <v>2014</v>
      </c>
      <c r="X5305" t="str">
        <f>"Q"&amp;ROUNDUP(MONTH(Suoerstore_sales[[#This Row],[Order Date]])/3,0)</f>
        <v>Q4</v>
      </c>
      <c r="Y5305">
        <f>MONTH(Suoerstore_sales[[#This Row],[Order Date]])</f>
        <v>11</v>
      </c>
    </row>
    <row r="5306" spans="1:25" x14ac:dyDescent="0.2">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t="str" cm="1">
        <f t="array" ref="V5306">_xlfn.IFS(Suoerstore_sales[[#This Row],[Discount]]&lt;=0.05,"0-5%",Suoerstore_sales[[#This Row],[Discount]]&lt;=0.1,"5-10%",Suoerstore_sales[[#This Row],[Discount]]&lt;=0.2,"10-20%",TRUE,"20%+")</f>
        <v>20%+</v>
      </c>
      <c r="W5306">
        <f>YEAR(Suoerstore_sales[[#This Row],[Order Date]])</f>
        <v>2014</v>
      </c>
      <c r="X5306" t="str">
        <f>"Q"&amp;ROUNDUP(MONTH(Suoerstore_sales[[#This Row],[Order Date]])/3,0)</f>
        <v>Q3</v>
      </c>
      <c r="Y5306">
        <f>MONTH(Suoerstore_sales[[#This Row],[Order Date]])</f>
        <v>9</v>
      </c>
    </row>
    <row r="5307" spans="1:25" x14ac:dyDescent="0.2">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t="str" cm="1">
        <f t="array" ref="V5307">_xlfn.IFS(Suoerstore_sales[[#This Row],[Discount]]&lt;=0.05,"0-5%",Suoerstore_sales[[#This Row],[Discount]]&lt;=0.1,"5-10%",Suoerstore_sales[[#This Row],[Discount]]&lt;=0.2,"10-20%",TRUE,"20%+")</f>
        <v>0-5%</v>
      </c>
      <c r="W5307">
        <f>YEAR(Suoerstore_sales[[#This Row],[Order Date]])</f>
        <v>2016</v>
      </c>
      <c r="X5307" t="str">
        <f>"Q"&amp;ROUNDUP(MONTH(Suoerstore_sales[[#This Row],[Order Date]])/3,0)</f>
        <v>Q1</v>
      </c>
      <c r="Y5307">
        <f>MONTH(Suoerstore_sales[[#This Row],[Order Date]])</f>
        <v>2</v>
      </c>
    </row>
    <row r="5308" spans="1:25" x14ac:dyDescent="0.2">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t="str" cm="1">
        <f t="array" ref="V5308">_xlfn.IFS(Suoerstore_sales[[#This Row],[Discount]]&lt;=0.05,"0-5%",Suoerstore_sales[[#This Row],[Discount]]&lt;=0.1,"5-10%",Suoerstore_sales[[#This Row],[Discount]]&lt;=0.2,"10-20%",TRUE,"20%+")</f>
        <v>0-5%</v>
      </c>
      <c r="W5308">
        <f>YEAR(Suoerstore_sales[[#This Row],[Order Date]])</f>
        <v>2016</v>
      </c>
      <c r="X5308" t="str">
        <f>"Q"&amp;ROUNDUP(MONTH(Suoerstore_sales[[#This Row],[Order Date]])/3,0)</f>
        <v>Q1</v>
      </c>
      <c r="Y5308">
        <f>MONTH(Suoerstore_sales[[#This Row],[Order Date]])</f>
        <v>2</v>
      </c>
    </row>
    <row r="5309" spans="1:25" x14ac:dyDescent="0.2">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t="str" cm="1">
        <f t="array" ref="V5309">_xlfn.IFS(Suoerstore_sales[[#This Row],[Discount]]&lt;=0.05,"0-5%",Suoerstore_sales[[#This Row],[Discount]]&lt;=0.1,"5-10%",Suoerstore_sales[[#This Row],[Discount]]&lt;=0.2,"10-20%",TRUE,"20%+")</f>
        <v>0-5%</v>
      </c>
      <c r="W5309">
        <f>YEAR(Suoerstore_sales[[#This Row],[Order Date]])</f>
        <v>2016</v>
      </c>
      <c r="X5309" t="str">
        <f>"Q"&amp;ROUNDUP(MONTH(Suoerstore_sales[[#This Row],[Order Date]])/3,0)</f>
        <v>Q1</v>
      </c>
      <c r="Y5309">
        <f>MONTH(Suoerstore_sales[[#This Row],[Order Date]])</f>
        <v>2</v>
      </c>
    </row>
    <row r="5310" spans="1:25" x14ac:dyDescent="0.2">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t="str" cm="1">
        <f t="array" ref="V5310">_xlfn.IFS(Suoerstore_sales[[#This Row],[Discount]]&lt;=0.05,"0-5%",Suoerstore_sales[[#This Row],[Discount]]&lt;=0.1,"5-10%",Suoerstore_sales[[#This Row],[Discount]]&lt;=0.2,"10-20%",TRUE,"20%+")</f>
        <v>20%+</v>
      </c>
      <c r="W5310">
        <f>YEAR(Suoerstore_sales[[#This Row],[Order Date]])</f>
        <v>2017</v>
      </c>
      <c r="X5310" t="str">
        <f>"Q"&amp;ROUNDUP(MONTH(Suoerstore_sales[[#This Row],[Order Date]])/3,0)</f>
        <v>Q4</v>
      </c>
      <c r="Y5310">
        <f>MONTH(Suoerstore_sales[[#This Row],[Order Date]])</f>
        <v>11</v>
      </c>
    </row>
    <row r="5311" spans="1:25" x14ac:dyDescent="0.2">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t="str" cm="1">
        <f t="array" ref="V5311">_xlfn.IFS(Suoerstore_sales[[#This Row],[Discount]]&lt;=0.05,"0-5%",Suoerstore_sales[[#This Row],[Discount]]&lt;=0.1,"5-10%",Suoerstore_sales[[#This Row],[Discount]]&lt;=0.2,"10-20%",TRUE,"20%+")</f>
        <v>10-20%</v>
      </c>
      <c r="W5311">
        <f>YEAR(Suoerstore_sales[[#This Row],[Order Date]])</f>
        <v>2017</v>
      </c>
      <c r="X5311" t="str">
        <f>"Q"&amp;ROUNDUP(MONTH(Suoerstore_sales[[#This Row],[Order Date]])/3,0)</f>
        <v>Q4</v>
      </c>
      <c r="Y5311">
        <f>MONTH(Suoerstore_sales[[#This Row],[Order Date]])</f>
        <v>11</v>
      </c>
    </row>
    <row r="5312" spans="1:25" x14ac:dyDescent="0.2">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t="str" cm="1">
        <f t="array" ref="V5312">_xlfn.IFS(Suoerstore_sales[[#This Row],[Discount]]&lt;=0.05,"0-5%",Suoerstore_sales[[#This Row],[Discount]]&lt;=0.1,"5-10%",Suoerstore_sales[[#This Row],[Discount]]&lt;=0.2,"10-20%",TRUE,"20%+")</f>
        <v>20%+</v>
      </c>
      <c r="W5312">
        <f>YEAR(Suoerstore_sales[[#This Row],[Order Date]])</f>
        <v>2017</v>
      </c>
      <c r="X5312" t="str">
        <f>"Q"&amp;ROUNDUP(MONTH(Suoerstore_sales[[#This Row],[Order Date]])/3,0)</f>
        <v>Q4</v>
      </c>
      <c r="Y5312">
        <f>MONTH(Suoerstore_sales[[#This Row],[Order Date]])</f>
        <v>11</v>
      </c>
    </row>
    <row r="5313" spans="1:25" x14ac:dyDescent="0.2">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t="str" cm="1">
        <f t="array" ref="V5313">_xlfn.IFS(Suoerstore_sales[[#This Row],[Discount]]&lt;=0.05,"0-5%",Suoerstore_sales[[#This Row],[Discount]]&lt;=0.1,"5-10%",Suoerstore_sales[[#This Row],[Discount]]&lt;=0.2,"10-20%",TRUE,"20%+")</f>
        <v>10-20%</v>
      </c>
      <c r="W5313">
        <f>YEAR(Suoerstore_sales[[#This Row],[Order Date]])</f>
        <v>2016</v>
      </c>
      <c r="X5313" t="str">
        <f>"Q"&amp;ROUNDUP(MONTH(Suoerstore_sales[[#This Row],[Order Date]])/3,0)</f>
        <v>Q3</v>
      </c>
      <c r="Y5313">
        <f>MONTH(Suoerstore_sales[[#This Row],[Order Date]])</f>
        <v>8</v>
      </c>
    </row>
    <row r="5314" spans="1:25" x14ac:dyDescent="0.2">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t="str" cm="1">
        <f t="array" ref="V5314">_xlfn.IFS(Suoerstore_sales[[#This Row],[Discount]]&lt;=0.05,"0-5%",Suoerstore_sales[[#This Row],[Discount]]&lt;=0.1,"5-10%",Suoerstore_sales[[#This Row],[Discount]]&lt;=0.2,"10-20%",TRUE,"20%+")</f>
        <v>10-20%</v>
      </c>
      <c r="W5314">
        <f>YEAR(Suoerstore_sales[[#This Row],[Order Date]])</f>
        <v>2016</v>
      </c>
      <c r="X5314" t="str">
        <f>"Q"&amp;ROUNDUP(MONTH(Suoerstore_sales[[#This Row],[Order Date]])/3,0)</f>
        <v>Q3</v>
      </c>
      <c r="Y5314">
        <f>MONTH(Suoerstore_sales[[#This Row],[Order Date]])</f>
        <v>8</v>
      </c>
    </row>
    <row r="5315" spans="1:25" x14ac:dyDescent="0.2">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t="str" cm="1">
        <f t="array" ref="V5315">_xlfn.IFS(Suoerstore_sales[[#This Row],[Discount]]&lt;=0.05,"0-5%",Suoerstore_sales[[#This Row],[Discount]]&lt;=0.1,"5-10%",Suoerstore_sales[[#This Row],[Discount]]&lt;=0.2,"10-20%",TRUE,"20%+")</f>
        <v>0-5%</v>
      </c>
      <c r="W5315">
        <f>YEAR(Suoerstore_sales[[#This Row],[Order Date]])</f>
        <v>2017</v>
      </c>
      <c r="X5315" t="str">
        <f>"Q"&amp;ROUNDUP(MONTH(Suoerstore_sales[[#This Row],[Order Date]])/3,0)</f>
        <v>Q2</v>
      </c>
      <c r="Y5315">
        <f>MONTH(Suoerstore_sales[[#This Row],[Order Date]])</f>
        <v>4</v>
      </c>
    </row>
    <row r="5316" spans="1:25" x14ac:dyDescent="0.2">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t="str" cm="1">
        <f t="array" ref="V5316">_xlfn.IFS(Suoerstore_sales[[#This Row],[Discount]]&lt;=0.05,"0-5%",Suoerstore_sales[[#This Row],[Discount]]&lt;=0.1,"5-10%",Suoerstore_sales[[#This Row],[Discount]]&lt;=0.2,"10-20%",TRUE,"20%+")</f>
        <v>0-5%</v>
      </c>
      <c r="W5316">
        <f>YEAR(Suoerstore_sales[[#This Row],[Order Date]])</f>
        <v>2017</v>
      </c>
      <c r="X5316" t="str">
        <f>"Q"&amp;ROUNDUP(MONTH(Suoerstore_sales[[#This Row],[Order Date]])/3,0)</f>
        <v>Q2</v>
      </c>
      <c r="Y5316">
        <f>MONTH(Suoerstore_sales[[#This Row],[Order Date]])</f>
        <v>4</v>
      </c>
    </row>
    <row r="5317" spans="1:25" x14ac:dyDescent="0.2">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t="str" cm="1">
        <f t="array" ref="V5317">_xlfn.IFS(Suoerstore_sales[[#This Row],[Discount]]&lt;=0.05,"0-5%",Suoerstore_sales[[#This Row],[Discount]]&lt;=0.1,"5-10%",Suoerstore_sales[[#This Row],[Discount]]&lt;=0.2,"10-20%",TRUE,"20%+")</f>
        <v>10-20%</v>
      </c>
      <c r="W5317">
        <f>YEAR(Suoerstore_sales[[#This Row],[Order Date]])</f>
        <v>2016</v>
      </c>
      <c r="X5317" t="str">
        <f>"Q"&amp;ROUNDUP(MONTH(Suoerstore_sales[[#This Row],[Order Date]])/3,0)</f>
        <v>Q2</v>
      </c>
      <c r="Y5317">
        <f>MONTH(Suoerstore_sales[[#This Row],[Order Date]])</f>
        <v>5</v>
      </c>
    </row>
    <row r="5318" spans="1:25" x14ac:dyDescent="0.2">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t="str" cm="1">
        <f t="array" ref="V5318">_xlfn.IFS(Suoerstore_sales[[#This Row],[Discount]]&lt;=0.05,"0-5%",Suoerstore_sales[[#This Row],[Discount]]&lt;=0.1,"5-10%",Suoerstore_sales[[#This Row],[Discount]]&lt;=0.2,"10-20%",TRUE,"20%+")</f>
        <v>10-20%</v>
      </c>
      <c r="W5318">
        <f>YEAR(Suoerstore_sales[[#This Row],[Order Date]])</f>
        <v>2017</v>
      </c>
      <c r="X5318" t="str">
        <f>"Q"&amp;ROUNDUP(MONTH(Suoerstore_sales[[#This Row],[Order Date]])/3,0)</f>
        <v>Q4</v>
      </c>
      <c r="Y5318">
        <f>MONTH(Suoerstore_sales[[#This Row],[Order Date]])</f>
        <v>10</v>
      </c>
    </row>
    <row r="5319" spans="1:25" x14ac:dyDescent="0.2">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t="str" cm="1">
        <f t="array" ref="V5319">_xlfn.IFS(Suoerstore_sales[[#This Row],[Discount]]&lt;=0.05,"0-5%",Suoerstore_sales[[#This Row],[Discount]]&lt;=0.1,"5-10%",Suoerstore_sales[[#This Row],[Discount]]&lt;=0.2,"10-20%",TRUE,"20%+")</f>
        <v>10-20%</v>
      </c>
      <c r="W5319">
        <f>YEAR(Suoerstore_sales[[#This Row],[Order Date]])</f>
        <v>2017</v>
      </c>
      <c r="X5319" t="str">
        <f>"Q"&amp;ROUNDUP(MONTH(Suoerstore_sales[[#This Row],[Order Date]])/3,0)</f>
        <v>Q4</v>
      </c>
      <c r="Y5319">
        <f>MONTH(Suoerstore_sales[[#This Row],[Order Date]])</f>
        <v>10</v>
      </c>
    </row>
    <row r="5320" spans="1:25" x14ac:dyDescent="0.2">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t="str" cm="1">
        <f t="array" ref="V5320">_xlfn.IFS(Suoerstore_sales[[#This Row],[Discount]]&lt;=0.05,"0-5%",Suoerstore_sales[[#This Row],[Discount]]&lt;=0.1,"5-10%",Suoerstore_sales[[#This Row],[Discount]]&lt;=0.2,"10-20%",TRUE,"20%+")</f>
        <v>10-20%</v>
      </c>
      <c r="W5320">
        <f>YEAR(Suoerstore_sales[[#This Row],[Order Date]])</f>
        <v>2017</v>
      </c>
      <c r="X5320" t="str">
        <f>"Q"&amp;ROUNDUP(MONTH(Suoerstore_sales[[#This Row],[Order Date]])/3,0)</f>
        <v>Q4</v>
      </c>
      <c r="Y5320">
        <f>MONTH(Suoerstore_sales[[#This Row],[Order Date]])</f>
        <v>10</v>
      </c>
    </row>
    <row r="5321" spans="1:25" x14ac:dyDescent="0.2">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t="str" cm="1">
        <f t="array" ref="V5321">_xlfn.IFS(Suoerstore_sales[[#This Row],[Discount]]&lt;=0.05,"0-5%",Suoerstore_sales[[#This Row],[Discount]]&lt;=0.1,"5-10%",Suoerstore_sales[[#This Row],[Discount]]&lt;=0.2,"10-20%",TRUE,"20%+")</f>
        <v>20%+</v>
      </c>
      <c r="W5321">
        <f>YEAR(Suoerstore_sales[[#This Row],[Order Date]])</f>
        <v>2017</v>
      </c>
      <c r="X5321" t="str">
        <f>"Q"&amp;ROUNDUP(MONTH(Suoerstore_sales[[#This Row],[Order Date]])/3,0)</f>
        <v>Q4</v>
      </c>
      <c r="Y5321">
        <f>MONTH(Suoerstore_sales[[#This Row],[Order Date]])</f>
        <v>10</v>
      </c>
    </row>
    <row r="5322" spans="1:25" x14ac:dyDescent="0.2">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t="str" cm="1">
        <f t="array" ref="V5322">_xlfn.IFS(Suoerstore_sales[[#This Row],[Discount]]&lt;=0.05,"0-5%",Suoerstore_sales[[#This Row],[Discount]]&lt;=0.1,"5-10%",Suoerstore_sales[[#This Row],[Discount]]&lt;=0.2,"10-20%",TRUE,"20%+")</f>
        <v>20%+</v>
      </c>
      <c r="W5322">
        <f>YEAR(Suoerstore_sales[[#This Row],[Order Date]])</f>
        <v>2017</v>
      </c>
      <c r="X5322" t="str">
        <f>"Q"&amp;ROUNDUP(MONTH(Suoerstore_sales[[#This Row],[Order Date]])/3,0)</f>
        <v>Q4</v>
      </c>
      <c r="Y5322">
        <f>MONTH(Suoerstore_sales[[#This Row],[Order Date]])</f>
        <v>10</v>
      </c>
    </row>
    <row r="5323" spans="1:25" x14ac:dyDescent="0.2">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t="str" cm="1">
        <f t="array" ref="V5323">_xlfn.IFS(Suoerstore_sales[[#This Row],[Discount]]&lt;=0.05,"0-5%",Suoerstore_sales[[#This Row],[Discount]]&lt;=0.1,"5-10%",Suoerstore_sales[[#This Row],[Discount]]&lt;=0.2,"10-20%",TRUE,"20%+")</f>
        <v>20%+</v>
      </c>
      <c r="W5323">
        <f>YEAR(Suoerstore_sales[[#This Row],[Order Date]])</f>
        <v>2017</v>
      </c>
      <c r="X5323" t="str">
        <f>"Q"&amp;ROUNDUP(MONTH(Suoerstore_sales[[#This Row],[Order Date]])/3,0)</f>
        <v>Q4</v>
      </c>
      <c r="Y5323">
        <f>MONTH(Suoerstore_sales[[#This Row],[Order Date]])</f>
        <v>10</v>
      </c>
    </row>
    <row r="5324" spans="1:25" x14ac:dyDescent="0.2">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t="str" cm="1">
        <f t="array" ref="V5324">_xlfn.IFS(Suoerstore_sales[[#This Row],[Discount]]&lt;=0.05,"0-5%",Suoerstore_sales[[#This Row],[Discount]]&lt;=0.1,"5-10%",Suoerstore_sales[[#This Row],[Discount]]&lt;=0.2,"10-20%",TRUE,"20%+")</f>
        <v>10-20%</v>
      </c>
      <c r="W5324">
        <f>YEAR(Suoerstore_sales[[#This Row],[Order Date]])</f>
        <v>2017</v>
      </c>
      <c r="X5324" t="str">
        <f>"Q"&amp;ROUNDUP(MONTH(Suoerstore_sales[[#This Row],[Order Date]])/3,0)</f>
        <v>Q4</v>
      </c>
      <c r="Y5324">
        <f>MONTH(Suoerstore_sales[[#This Row],[Order Date]])</f>
        <v>10</v>
      </c>
    </row>
    <row r="5325" spans="1:25" x14ac:dyDescent="0.2">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t="str" cm="1">
        <f t="array" ref="V5325">_xlfn.IFS(Suoerstore_sales[[#This Row],[Discount]]&lt;=0.05,"0-5%",Suoerstore_sales[[#This Row],[Discount]]&lt;=0.1,"5-10%",Suoerstore_sales[[#This Row],[Discount]]&lt;=0.2,"10-20%",TRUE,"20%+")</f>
        <v>0-5%</v>
      </c>
      <c r="W5325">
        <f>YEAR(Suoerstore_sales[[#This Row],[Order Date]])</f>
        <v>2017</v>
      </c>
      <c r="X5325" t="str">
        <f>"Q"&amp;ROUNDUP(MONTH(Suoerstore_sales[[#This Row],[Order Date]])/3,0)</f>
        <v>Q3</v>
      </c>
      <c r="Y5325">
        <f>MONTH(Suoerstore_sales[[#This Row],[Order Date]])</f>
        <v>9</v>
      </c>
    </row>
    <row r="5326" spans="1:25" x14ac:dyDescent="0.2">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t="str" cm="1">
        <f t="array" ref="V5326">_xlfn.IFS(Suoerstore_sales[[#This Row],[Discount]]&lt;=0.05,"0-5%",Suoerstore_sales[[#This Row],[Discount]]&lt;=0.1,"5-10%",Suoerstore_sales[[#This Row],[Discount]]&lt;=0.2,"10-20%",TRUE,"20%+")</f>
        <v>0-5%</v>
      </c>
      <c r="W5326">
        <f>YEAR(Suoerstore_sales[[#This Row],[Order Date]])</f>
        <v>2015</v>
      </c>
      <c r="X5326" t="str">
        <f>"Q"&amp;ROUNDUP(MONTH(Suoerstore_sales[[#This Row],[Order Date]])/3,0)</f>
        <v>Q4</v>
      </c>
      <c r="Y5326">
        <f>MONTH(Suoerstore_sales[[#This Row],[Order Date]])</f>
        <v>12</v>
      </c>
    </row>
    <row r="5327" spans="1:25" x14ac:dyDescent="0.2">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t="str" cm="1">
        <f t="array" ref="V5327">_xlfn.IFS(Suoerstore_sales[[#This Row],[Discount]]&lt;=0.05,"0-5%",Suoerstore_sales[[#This Row],[Discount]]&lt;=0.1,"5-10%",Suoerstore_sales[[#This Row],[Discount]]&lt;=0.2,"10-20%",TRUE,"20%+")</f>
        <v>0-5%</v>
      </c>
      <c r="W5327">
        <f>YEAR(Suoerstore_sales[[#This Row],[Order Date]])</f>
        <v>2015</v>
      </c>
      <c r="X5327" t="str">
        <f>"Q"&amp;ROUNDUP(MONTH(Suoerstore_sales[[#This Row],[Order Date]])/3,0)</f>
        <v>Q4</v>
      </c>
      <c r="Y5327">
        <f>MONTH(Suoerstore_sales[[#This Row],[Order Date]])</f>
        <v>12</v>
      </c>
    </row>
    <row r="5328" spans="1:25" x14ac:dyDescent="0.2">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t="str" cm="1">
        <f t="array" ref="V5328">_xlfn.IFS(Suoerstore_sales[[#This Row],[Discount]]&lt;=0.05,"0-5%",Suoerstore_sales[[#This Row],[Discount]]&lt;=0.1,"5-10%",Suoerstore_sales[[#This Row],[Discount]]&lt;=0.2,"10-20%",TRUE,"20%+")</f>
        <v>0-5%</v>
      </c>
      <c r="W5328">
        <f>YEAR(Suoerstore_sales[[#This Row],[Order Date]])</f>
        <v>2015</v>
      </c>
      <c r="X5328" t="str">
        <f>"Q"&amp;ROUNDUP(MONTH(Suoerstore_sales[[#This Row],[Order Date]])/3,0)</f>
        <v>Q1</v>
      </c>
      <c r="Y5328">
        <f>MONTH(Suoerstore_sales[[#This Row],[Order Date]])</f>
        <v>1</v>
      </c>
    </row>
    <row r="5329" spans="1:25" x14ac:dyDescent="0.2">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t="str" cm="1">
        <f t="array" ref="V5329">_xlfn.IFS(Suoerstore_sales[[#This Row],[Discount]]&lt;=0.05,"0-5%",Suoerstore_sales[[#This Row],[Discount]]&lt;=0.1,"5-10%",Suoerstore_sales[[#This Row],[Discount]]&lt;=0.2,"10-20%",TRUE,"20%+")</f>
        <v>0-5%</v>
      </c>
      <c r="W5329">
        <f>YEAR(Suoerstore_sales[[#This Row],[Order Date]])</f>
        <v>2014</v>
      </c>
      <c r="X5329" t="str">
        <f>"Q"&amp;ROUNDUP(MONTH(Suoerstore_sales[[#This Row],[Order Date]])/3,0)</f>
        <v>Q1</v>
      </c>
      <c r="Y5329">
        <f>MONTH(Suoerstore_sales[[#This Row],[Order Date]])</f>
        <v>1</v>
      </c>
    </row>
    <row r="5330" spans="1:25" x14ac:dyDescent="0.2">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t="str" cm="1">
        <f t="array" ref="V5330">_xlfn.IFS(Suoerstore_sales[[#This Row],[Discount]]&lt;=0.05,"0-5%",Suoerstore_sales[[#This Row],[Discount]]&lt;=0.1,"5-10%",Suoerstore_sales[[#This Row],[Discount]]&lt;=0.2,"10-20%",TRUE,"20%+")</f>
        <v>10-20%</v>
      </c>
      <c r="W5330">
        <f>YEAR(Suoerstore_sales[[#This Row],[Order Date]])</f>
        <v>2015</v>
      </c>
      <c r="X5330" t="str">
        <f>"Q"&amp;ROUNDUP(MONTH(Suoerstore_sales[[#This Row],[Order Date]])/3,0)</f>
        <v>Q1</v>
      </c>
      <c r="Y5330">
        <f>MONTH(Suoerstore_sales[[#This Row],[Order Date]])</f>
        <v>3</v>
      </c>
    </row>
    <row r="5331" spans="1:25" x14ac:dyDescent="0.2">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t="str" cm="1">
        <f t="array" ref="V5331">_xlfn.IFS(Suoerstore_sales[[#This Row],[Discount]]&lt;=0.05,"0-5%",Suoerstore_sales[[#This Row],[Discount]]&lt;=0.1,"5-10%",Suoerstore_sales[[#This Row],[Discount]]&lt;=0.2,"10-20%",TRUE,"20%+")</f>
        <v>10-20%</v>
      </c>
      <c r="W5331">
        <f>YEAR(Suoerstore_sales[[#This Row],[Order Date]])</f>
        <v>2016</v>
      </c>
      <c r="X5331" t="str">
        <f>"Q"&amp;ROUNDUP(MONTH(Suoerstore_sales[[#This Row],[Order Date]])/3,0)</f>
        <v>Q4</v>
      </c>
      <c r="Y5331">
        <f>MONTH(Suoerstore_sales[[#This Row],[Order Date]])</f>
        <v>12</v>
      </c>
    </row>
    <row r="5332" spans="1:25" x14ac:dyDescent="0.2">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t="str" cm="1">
        <f t="array" ref="V5332">_xlfn.IFS(Suoerstore_sales[[#This Row],[Discount]]&lt;=0.05,"0-5%",Suoerstore_sales[[#This Row],[Discount]]&lt;=0.1,"5-10%",Suoerstore_sales[[#This Row],[Discount]]&lt;=0.2,"10-20%",TRUE,"20%+")</f>
        <v>0-5%</v>
      </c>
      <c r="W5332">
        <f>YEAR(Suoerstore_sales[[#This Row],[Order Date]])</f>
        <v>2016</v>
      </c>
      <c r="X5332" t="str">
        <f>"Q"&amp;ROUNDUP(MONTH(Suoerstore_sales[[#This Row],[Order Date]])/3,0)</f>
        <v>Q3</v>
      </c>
      <c r="Y5332">
        <f>MONTH(Suoerstore_sales[[#This Row],[Order Date]])</f>
        <v>9</v>
      </c>
    </row>
    <row r="5333" spans="1:25" x14ac:dyDescent="0.2">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t="str" cm="1">
        <f t="array" ref="V5333">_xlfn.IFS(Suoerstore_sales[[#This Row],[Discount]]&lt;=0.05,"0-5%",Suoerstore_sales[[#This Row],[Discount]]&lt;=0.1,"5-10%",Suoerstore_sales[[#This Row],[Discount]]&lt;=0.2,"10-20%",TRUE,"20%+")</f>
        <v>10-20%</v>
      </c>
      <c r="W5333">
        <f>YEAR(Suoerstore_sales[[#This Row],[Order Date]])</f>
        <v>2016</v>
      </c>
      <c r="X5333" t="str">
        <f>"Q"&amp;ROUNDUP(MONTH(Suoerstore_sales[[#This Row],[Order Date]])/3,0)</f>
        <v>Q3</v>
      </c>
      <c r="Y5333">
        <f>MONTH(Suoerstore_sales[[#This Row],[Order Date]])</f>
        <v>9</v>
      </c>
    </row>
    <row r="5334" spans="1:25" x14ac:dyDescent="0.2">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t="str" cm="1">
        <f t="array" ref="V5334">_xlfn.IFS(Suoerstore_sales[[#This Row],[Discount]]&lt;=0.05,"0-5%",Suoerstore_sales[[#This Row],[Discount]]&lt;=0.1,"5-10%",Suoerstore_sales[[#This Row],[Discount]]&lt;=0.2,"10-20%",TRUE,"20%+")</f>
        <v>0-5%</v>
      </c>
      <c r="W5334">
        <f>YEAR(Suoerstore_sales[[#This Row],[Order Date]])</f>
        <v>2016</v>
      </c>
      <c r="X5334" t="str">
        <f>"Q"&amp;ROUNDUP(MONTH(Suoerstore_sales[[#This Row],[Order Date]])/3,0)</f>
        <v>Q3</v>
      </c>
      <c r="Y5334">
        <f>MONTH(Suoerstore_sales[[#This Row],[Order Date]])</f>
        <v>9</v>
      </c>
    </row>
    <row r="5335" spans="1:25" x14ac:dyDescent="0.2">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t="str" cm="1">
        <f t="array" ref="V5335">_xlfn.IFS(Suoerstore_sales[[#This Row],[Discount]]&lt;=0.05,"0-5%",Suoerstore_sales[[#This Row],[Discount]]&lt;=0.1,"5-10%",Suoerstore_sales[[#This Row],[Discount]]&lt;=0.2,"10-20%",TRUE,"20%+")</f>
        <v>0-5%</v>
      </c>
      <c r="W5335">
        <f>YEAR(Suoerstore_sales[[#This Row],[Order Date]])</f>
        <v>2014</v>
      </c>
      <c r="X5335" t="str">
        <f>"Q"&amp;ROUNDUP(MONTH(Suoerstore_sales[[#This Row],[Order Date]])/3,0)</f>
        <v>Q3</v>
      </c>
      <c r="Y5335">
        <f>MONTH(Suoerstore_sales[[#This Row],[Order Date]])</f>
        <v>8</v>
      </c>
    </row>
    <row r="5336" spans="1:25" x14ac:dyDescent="0.2">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t="str" cm="1">
        <f t="array" ref="V5336">_xlfn.IFS(Suoerstore_sales[[#This Row],[Discount]]&lt;=0.05,"0-5%",Suoerstore_sales[[#This Row],[Discount]]&lt;=0.1,"5-10%",Suoerstore_sales[[#This Row],[Discount]]&lt;=0.2,"10-20%",TRUE,"20%+")</f>
        <v>0-5%</v>
      </c>
      <c r="W5336">
        <f>YEAR(Suoerstore_sales[[#This Row],[Order Date]])</f>
        <v>2014</v>
      </c>
      <c r="X5336" t="str">
        <f>"Q"&amp;ROUNDUP(MONTH(Suoerstore_sales[[#This Row],[Order Date]])/3,0)</f>
        <v>Q3</v>
      </c>
      <c r="Y5336">
        <f>MONTH(Suoerstore_sales[[#This Row],[Order Date]])</f>
        <v>8</v>
      </c>
    </row>
    <row r="5337" spans="1:25" x14ac:dyDescent="0.2">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t="str" cm="1">
        <f t="array" ref="V5337">_xlfn.IFS(Suoerstore_sales[[#This Row],[Discount]]&lt;=0.05,"0-5%",Suoerstore_sales[[#This Row],[Discount]]&lt;=0.1,"5-10%",Suoerstore_sales[[#This Row],[Discount]]&lt;=0.2,"10-20%",TRUE,"20%+")</f>
        <v>0-5%</v>
      </c>
      <c r="W5337">
        <f>YEAR(Suoerstore_sales[[#This Row],[Order Date]])</f>
        <v>2014</v>
      </c>
      <c r="X5337" t="str">
        <f>"Q"&amp;ROUNDUP(MONTH(Suoerstore_sales[[#This Row],[Order Date]])/3,0)</f>
        <v>Q3</v>
      </c>
      <c r="Y5337">
        <f>MONTH(Suoerstore_sales[[#This Row],[Order Date]])</f>
        <v>8</v>
      </c>
    </row>
    <row r="5338" spans="1:25" x14ac:dyDescent="0.2">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t="str" cm="1">
        <f t="array" ref="V5338">_xlfn.IFS(Suoerstore_sales[[#This Row],[Discount]]&lt;=0.05,"0-5%",Suoerstore_sales[[#This Row],[Discount]]&lt;=0.1,"5-10%",Suoerstore_sales[[#This Row],[Discount]]&lt;=0.2,"10-20%",TRUE,"20%+")</f>
        <v>10-20%</v>
      </c>
      <c r="W5338">
        <f>YEAR(Suoerstore_sales[[#This Row],[Order Date]])</f>
        <v>2015</v>
      </c>
      <c r="X5338" t="str">
        <f>"Q"&amp;ROUNDUP(MONTH(Suoerstore_sales[[#This Row],[Order Date]])/3,0)</f>
        <v>Q2</v>
      </c>
      <c r="Y5338">
        <f>MONTH(Suoerstore_sales[[#This Row],[Order Date]])</f>
        <v>5</v>
      </c>
    </row>
    <row r="5339" spans="1:25" x14ac:dyDescent="0.2">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t="str" cm="1">
        <f t="array" ref="V5339">_xlfn.IFS(Suoerstore_sales[[#This Row],[Discount]]&lt;=0.05,"0-5%",Suoerstore_sales[[#This Row],[Discount]]&lt;=0.1,"5-10%",Suoerstore_sales[[#This Row],[Discount]]&lt;=0.2,"10-20%",TRUE,"20%+")</f>
        <v>10-20%</v>
      </c>
      <c r="W5339">
        <f>YEAR(Suoerstore_sales[[#This Row],[Order Date]])</f>
        <v>2017</v>
      </c>
      <c r="X5339" t="str">
        <f>"Q"&amp;ROUNDUP(MONTH(Suoerstore_sales[[#This Row],[Order Date]])/3,0)</f>
        <v>Q4</v>
      </c>
      <c r="Y5339">
        <f>MONTH(Suoerstore_sales[[#This Row],[Order Date]])</f>
        <v>10</v>
      </c>
    </row>
    <row r="5340" spans="1:25" x14ac:dyDescent="0.2">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t="str" cm="1">
        <f t="array" ref="V5340">_xlfn.IFS(Suoerstore_sales[[#This Row],[Discount]]&lt;=0.05,"0-5%",Suoerstore_sales[[#This Row],[Discount]]&lt;=0.1,"5-10%",Suoerstore_sales[[#This Row],[Discount]]&lt;=0.2,"10-20%",TRUE,"20%+")</f>
        <v>0-5%</v>
      </c>
      <c r="W5340">
        <f>YEAR(Suoerstore_sales[[#This Row],[Order Date]])</f>
        <v>2015</v>
      </c>
      <c r="X5340" t="str">
        <f>"Q"&amp;ROUNDUP(MONTH(Suoerstore_sales[[#This Row],[Order Date]])/3,0)</f>
        <v>Q4</v>
      </c>
      <c r="Y5340">
        <f>MONTH(Suoerstore_sales[[#This Row],[Order Date]])</f>
        <v>11</v>
      </c>
    </row>
    <row r="5341" spans="1:25" x14ac:dyDescent="0.2">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t="str" cm="1">
        <f t="array" ref="V5341">_xlfn.IFS(Suoerstore_sales[[#This Row],[Discount]]&lt;=0.05,"0-5%",Suoerstore_sales[[#This Row],[Discount]]&lt;=0.1,"5-10%",Suoerstore_sales[[#This Row],[Discount]]&lt;=0.2,"10-20%",TRUE,"20%+")</f>
        <v>0-5%</v>
      </c>
      <c r="W5341">
        <f>YEAR(Suoerstore_sales[[#This Row],[Order Date]])</f>
        <v>2015</v>
      </c>
      <c r="X5341" t="str">
        <f>"Q"&amp;ROUNDUP(MONTH(Suoerstore_sales[[#This Row],[Order Date]])/3,0)</f>
        <v>Q4</v>
      </c>
      <c r="Y5341">
        <f>MONTH(Suoerstore_sales[[#This Row],[Order Date]])</f>
        <v>11</v>
      </c>
    </row>
    <row r="5342" spans="1:25" x14ac:dyDescent="0.2">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t="str" cm="1">
        <f t="array" ref="V5342">_xlfn.IFS(Suoerstore_sales[[#This Row],[Discount]]&lt;=0.05,"0-5%",Suoerstore_sales[[#This Row],[Discount]]&lt;=0.1,"5-10%",Suoerstore_sales[[#This Row],[Discount]]&lt;=0.2,"10-20%",TRUE,"20%+")</f>
        <v>0-5%</v>
      </c>
      <c r="W5342">
        <f>YEAR(Suoerstore_sales[[#This Row],[Order Date]])</f>
        <v>2015</v>
      </c>
      <c r="X5342" t="str">
        <f>"Q"&amp;ROUNDUP(MONTH(Suoerstore_sales[[#This Row],[Order Date]])/3,0)</f>
        <v>Q4</v>
      </c>
      <c r="Y5342">
        <f>MONTH(Suoerstore_sales[[#This Row],[Order Date]])</f>
        <v>11</v>
      </c>
    </row>
    <row r="5343" spans="1:25" x14ac:dyDescent="0.2">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t="str" cm="1">
        <f t="array" ref="V5343">_xlfn.IFS(Suoerstore_sales[[#This Row],[Discount]]&lt;=0.05,"0-5%",Suoerstore_sales[[#This Row],[Discount]]&lt;=0.1,"5-10%",Suoerstore_sales[[#This Row],[Discount]]&lt;=0.2,"10-20%",TRUE,"20%+")</f>
        <v>0-5%</v>
      </c>
      <c r="W5343">
        <f>YEAR(Suoerstore_sales[[#This Row],[Order Date]])</f>
        <v>2015</v>
      </c>
      <c r="X5343" t="str">
        <f>"Q"&amp;ROUNDUP(MONTH(Suoerstore_sales[[#This Row],[Order Date]])/3,0)</f>
        <v>Q4</v>
      </c>
      <c r="Y5343">
        <f>MONTH(Suoerstore_sales[[#This Row],[Order Date]])</f>
        <v>11</v>
      </c>
    </row>
    <row r="5344" spans="1:25" x14ac:dyDescent="0.2">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t="str" cm="1">
        <f t="array" ref="V5344">_xlfn.IFS(Suoerstore_sales[[#This Row],[Discount]]&lt;=0.05,"0-5%",Suoerstore_sales[[#This Row],[Discount]]&lt;=0.1,"5-10%",Suoerstore_sales[[#This Row],[Discount]]&lt;=0.2,"10-20%",TRUE,"20%+")</f>
        <v>10-20%</v>
      </c>
      <c r="W5344">
        <f>YEAR(Suoerstore_sales[[#This Row],[Order Date]])</f>
        <v>2014</v>
      </c>
      <c r="X5344" t="str">
        <f>"Q"&amp;ROUNDUP(MONTH(Suoerstore_sales[[#This Row],[Order Date]])/3,0)</f>
        <v>Q4</v>
      </c>
      <c r="Y5344">
        <f>MONTH(Suoerstore_sales[[#This Row],[Order Date]])</f>
        <v>11</v>
      </c>
    </row>
    <row r="5345" spans="1:25" x14ac:dyDescent="0.2">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t="str" cm="1">
        <f t="array" ref="V5345">_xlfn.IFS(Suoerstore_sales[[#This Row],[Discount]]&lt;=0.05,"0-5%",Suoerstore_sales[[#This Row],[Discount]]&lt;=0.1,"5-10%",Suoerstore_sales[[#This Row],[Discount]]&lt;=0.2,"10-20%",TRUE,"20%+")</f>
        <v>10-20%</v>
      </c>
      <c r="W5345">
        <f>YEAR(Suoerstore_sales[[#This Row],[Order Date]])</f>
        <v>2014</v>
      </c>
      <c r="X5345" t="str">
        <f>"Q"&amp;ROUNDUP(MONTH(Suoerstore_sales[[#This Row],[Order Date]])/3,0)</f>
        <v>Q4</v>
      </c>
      <c r="Y5345">
        <f>MONTH(Suoerstore_sales[[#This Row],[Order Date]])</f>
        <v>11</v>
      </c>
    </row>
    <row r="5346" spans="1:25" x14ac:dyDescent="0.2">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t="str" cm="1">
        <f t="array" ref="V5346">_xlfn.IFS(Suoerstore_sales[[#This Row],[Discount]]&lt;=0.05,"0-5%",Suoerstore_sales[[#This Row],[Discount]]&lt;=0.1,"5-10%",Suoerstore_sales[[#This Row],[Discount]]&lt;=0.2,"10-20%",TRUE,"20%+")</f>
        <v>0-5%</v>
      </c>
      <c r="W5346">
        <f>YEAR(Suoerstore_sales[[#This Row],[Order Date]])</f>
        <v>2015</v>
      </c>
      <c r="X5346" t="str">
        <f>"Q"&amp;ROUNDUP(MONTH(Suoerstore_sales[[#This Row],[Order Date]])/3,0)</f>
        <v>Q4</v>
      </c>
      <c r="Y5346">
        <f>MONTH(Suoerstore_sales[[#This Row],[Order Date]])</f>
        <v>10</v>
      </c>
    </row>
    <row r="5347" spans="1:25" x14ac:dyDescent="0.2">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t="str" cm="1">
        <f t="array" ref="V5347">_xlfn.IFS(Suoerstore_sales[[#This Row],[Discount]]&lt;=0.05,"0-5%",Suoerstore_sales[[#This Row],[Discount]]&lt;=0.1,"5-10%",Suoerstore_sales[[#This Row],[Discount]]&lt;=0.2,"10-20%",TRUE,"20%+")</f>
        <v>0-5%</v>
      </c>
      <c r="W5347">
        <f>YEAR(Suoerstore_sales[[#This Row],[Order Date]])</f>
        <v>2017</v>
      </c>
      <c r="X5347" t="str">
        <f>"Q"&amp;ROUNDUP(MONTH(Suoerstore_sales[[#This Row],[Order Date]])/3,0)</f>
        <v>Q1</v>
      </c>
      <c r="Y5347">
        <f>MONTH(Suoerstore_sales[[#This Row],[Order Date]])</f>
        <v>3</v>
      </c>
    </row>
    <row r="5348" spans="1:25" x14ac:dyDescent="0.2">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t="str" cm="1">
        <f t="array" ref="V5348">_xlfn.IFS(Suoerstore_sales[[#This Row],[Discount]]&lt;=0.05,"0-5%",Suoerstore_sales[[#This Row],[Discount]]&lt;=0.1,"5-10%",Suoerstore_sales[[#This Row],[Discount]]&lt;=0.2,"10-20%",TRUE,"20%+")</f>
        <v>10-20%</v>
      </c>
      <c r="W5348">
        <f>YEAR(Suoerstore_sales[[#This Row],[Order Date]])</f>
        <v>2017</v>
      </c>
      <c r="X5348" t="str">
        <f>"Q"&amp;ROUNDUP(MONTH(Suoerstore_sales[[#This Row],[Order Date]])/3,0)</f>
        <v>Q1</v>
      </c>
      <c r="Y5348">
        <f>MONTH(Suoerstore_sales[[#This Row],[Order Date]])</f>
        <v>3</v>
      </c>
    </row>
    <row r="5349" spans="1:25" x14ac:dyDescent="0.2">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t="str" cm="1">
        <f t="array" ref="V5349">_xlfn.IFS(Suoerstore_sales[[#This Row],[Discount]]&lt;=0.05,"0-5%",Suoerstore_sales[[#This Row],[Discount]]&lt;=0.1,"5-10%",Suoerstore_sales[[#This Row],[Discount]]&lt;=0.2,"10-20%",TRUE,"20%+")</f>
        <v>10-20%</v>
      </c>
      <c r="W5349">
        <f>YEAR(Suoerstore_sales[[#This Row],[Order Date]])</f>
        <v>2017</v>
      </c>
      <c r="X5349" t="str">
        <f>"Q"&amp;ROUNDUP(MONTH(Suoerstore_sales[[#This Row],[Order Date]])/3,0)</f>
        <v>Q1</v>
      </c>
      <c r="Y5349">
        <f>MONTH(Suoerstore_sales[[#This Row],[Order Date]])</f>
        <v>3</v>
      </c>
    </row>
    <row r="5350" spans="1:25" x14ac:dyDescent="0.2">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t="str" cm="1">
        <f t="array" ref="V5350">_xlfn.IFS(Suoerstore_sales[[#This Row],[Discount]]&lt;=0.05,"0-5%",Suoerstore_sales[[#This Row],[Discount]]&lt;=0.1,"5-10%",Suoerstore_sales[[#This Row],[Discount]]&lt;=0.2,"10-20%",TRUE,"20%+")</f>
        <v>0-5%</v>
      </c>
      <c r="W5350">
        <f>YEAR(Suoerstore_sales[[#This Row],[Order Date]])</f>
        <v>2015</v>
      </c>
      <c r="X5350" t="str">
        <f>"Q"&amp;ROUNDUP(MONTH(Suoerstore_sales[[#This Row],[Order Date]])/3,0)</f>
        <v>Q1</v>
      </c>
      <c r="Y5350">
        <f>MONTH(Suoerstore_sales[[#This Row],[Order Date]])</f>
        <v>1</v>
      </c>
    </row>
    <row r="5351" spans="1:25" x14ac:dyDescent="0.2">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t="str" cm="1">
        <f t="array" ref="V5351">_xlfn.IFS(Suoerstore_sales[[#This Row],[Discount]]&lt;=0.05,"0-5%",Suoerstore_sales[[#This Row],[Discount]]&lt;=0.1,"5-10%",Suoerstore_sales[[#This Row],[Discount]]&lt;=0.2,"10-20%",TRUE,"20%+")</f>
        <v>0-5%</v>
      </c>
      <c r="W5351">
        <f>YEAR(Suoerstore_sales[[#This Row],[Order Date]])</f>
        <v>2015</v>
      </c>
      <c r="X5351" t="str">
        <f>"Q"&amp;ROUNDUP(MONTH(Suoerstore_sales[[#This Row],[Order Date]])/3,0)</f>
        <v>Q1</v>
      </c>
      <c r="Y5351">
        <f>MONTH(Suoerstore_sales[[#This Row],[Order Date]])</f>
        <v>1</v>
      </c>
    </row>
    <row r="5352" spans="1:25" x14ac:dyDescent="0.2">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t="str" cm="1">
        <f t="array" ref="V5352">_xlfn.IFS(Suoerstore_sales[[#This Row],[Discount]]&lt;=0.05,"0-5%",Suoerstore_sales[[#This Row],[Discount]]&lt;=0.1,"5-10%",Suoerstore_sales[[#This Row],[Discount]]&lt;=0.2,"10-20%",TRUE,"20%+")</f>
        <v>10-20%</v>
      </c>
      <c r="W5352">
        <f>YEAR(Suoerstore_sales[[#This Row],[Order Date]])</f>
        <v>2017</v>
      </c>
      <c r="X5352" t="str">
        <f>"Q"&amp;ROUNDUP(MONTH(Suoerstore_sales[[#This Row],[Order Date]])/3,0)</f>
        <v>Q4</v>
      </c>
      <c r="Y5352">
        <f>MONTH(Suoerstore_sales[[#This Row],[Order Date]])</f>
        <v>12</v>
      </c>
    </row>
    <row r="5353" spans="1:25" x14ac:dyDescent="0.2">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t="str" cm="1">
        <f t="array" ref="V5353">_xlfn.IFS(Suoerstore_sales[[#This Row],[Discount]]&lt;=0.05,"0-5%",Suoerstore_sales[[#This Row],[Discount]]&lt;=0.1,"5-10%",Suoerstore_sales[[#This Row],[Discount]]&lt;=0.2,"10-20%",TRUE,"20%+")</f>
        <v>10-20%</v>
      </c>
      <c r="W5353">
        <f>YEAR(Suoerstore_sales[[#This Row],[Order Date]])</f>
        <v>2016</v>
      </c>
      <c r="X5353" t="str">
        <f>"Q"&amp;ROUNDUP(MONTH(Suoerstore_sales[[#This Row],[Order Date]])/3,0)</f>
        <v>Q3</v>
      </c>
      <c r="Y5353">
        <f>MONTH(Suoerstore_sales[[#This Row],[Order Date]])</f>
        <v>9</v>
      </c>
    </row>
    <row r="5354" spans="1:25" x14ac:dyDescent="0.2">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t="str" cm="1">
        <f t="array" ref="V5354">_xlfn.IFS(Suoerstore_sales[[#This Row],[Discount]]&lt;=0.05,"0-5%",Suoerstore_sales[[#This Row],[Discount]]&lt;=0.1,"5-10%",Suoerstore_sales[[#This Row],[Discount]]&lt;=0.2,"10-20%",TRUE,"20%+")</f>
        <v>10-20%</v>
      </c>
      <c r="W5354">
        <f>YEAR(Suoerstore_sales[[#This Row],[Order Date]])</f>
        <v>2016</v>
      </c>
      <c r="X5354" t="str">
        <f>"Q"&amp;ROUNDUP(MONTH(Suoerstore_sales[[#This Row],[Order Date]])/3,0)</f>
        <v>Q3</v>
      </c>
      <c r="Y5354">
        <f>MONTH(Suoerstore_sales[[#This Row],[Order Date]])</f>
        <v>9</v>
      </c>
    </row>
    <row r="5355" spans="1:25" x14ac:dyDescent="0.2">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t="str" cm="1">
        <f t="array" ref="V5355">_xlfn.IFS(Suoerstore_sales[[#This Row],[Discount]]&lt;=0.05,"0-5%",Suoerstore_sales[[#This Row],[Discount]]&lt;=0.1,"5-10%",Suoerstore_sales[[#This Row],[Discount]]&lt;=0.2,"10-20%",TRUE,"20%+")</f>
        <v>0-5%</v>
      </c>
      <c r="W5355">
        <f>YEAR(Suoerstore_sales[[#This Row],[Order Date]])</f>
        <v>2016</v>
      </c>
      <c r="X5355" t="str">
        <f>"Q"&amp;ROUNDUP(MONTH(Suoerstore_sales[[#This Row],[Order Date]])/3,0)</f>
        <v>Q3</v>
      </c>
      <c r="Y5355">
        <f>MONTH(Suoerstore_sales[[#This Row],[Order Date]])</f>
        <v>9</v>
      </c>
    </row>
    <row r="5356" spans="1:25" x14ac:dyDescent="0.2">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t="str" cm="1">
        <f t="array" ref="V5356">_xlfn.IFS(Suoerstore_sales[[#This Row],[Discount]]&lt;=0.05,"0-5%",Suoerstore_sales[[#This Row],[Discount]]&lt;=0.1,"5-10%",Suoerstore_sales[[#This Row],[Discount]]&lt;=0.2,"10-20%",TRUE,"20%+")</f>
        <v>10-20%</v>
      </c>
      <c r="W5356">
        <f>YEAR(Suoerstore_sales[[#This Row],[Order Date]])</f>
        <v>2014</v>
      </c>
      <c r="X5356" t="str">
        <f>"Q"&amp;ROUNDUP(MONTH(Suoerstore_sales[[#This Row],[Order Date]])/3,0)</f>
        <v>Q2</v>
      </c>
      <c r="Y5356">
        <f>MONTH(Suoerstore_sales[[#This Row],[Order Date]])</f>
        <v>5</v>
      </c>
    </row>
    <row r="5357" spans="1:25" x14ac:dyDescent="0.2">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t="str" cm="1">
        <f t="array" ref="V5357">_xlfn.IFS(Suoerstore_sales[[#This Row],[Discount]]&lt;=0.05,"0-5%",Suoerstore_sales[[#This Row],[Discount]]&lt;=0.1,"5-10%",Suoerstore_sales[[#This Row],[Discount]]&lt;=0.2,"10-20%",TRUE,"20%+")</f>
        <v>0-5%</v>
      </c>
      <c r="W5357">
        <f>YEAR(Suoerstore_sales[[#This Row],[Order Date]])</f>
        <v>2014</v>
      </c>
      <c r="X5357" t="str">
        <f>"Q"&amp;ROUNDUP(MONTH(Suoerstore_sales[[#This Row],[Order Date]])/3,0)</f>
        <v>Q2</v>
      </c>
      <c r="Y5357">
        <f>MONTH(Suoerstore_sales[[#This Row],[Order Date]])</f>
        <v>5</v>
      </c>
    </row>
    <row r="5358" spans="1:25" x14ac:dyDescent="0.2">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t="str" cm="1">
        <f t="array" ref="V5358">_xlfn.IFS(Suoerstore_sales[[#This Row],[Discount]]&lt;=0.05,"0-5%",Suoerstore_sales[[#This Row],[Discount]]&lt;=0.1,"5-10%",Suoerstore_sales[[#This Row],[Discount]]&lt;=0.2,"10-20%",TRUE,"20%+")</f>
        <v>10-20%</v>
      </c>
      <c r="W5358">
        <f>YEAR(Suoerstore_sales[[#This Row],[Order Date]])</f>
        <v>2016</v>
      </c>
      <c r="X5358" t="str">
        <f>"Q"&amp;ROUNDUP(MONTH(Suoerstore_sales[[#This Row],[Order Date]])/3,0)</f>
        <v>Q3</v>
      </c>
      <c r="Y5358">
        <f>MONTH(Suoerstore_sales[[#This Row],[Order Date]])</f>
        <v>9</v>
      </c>
    </row>
    <row r="5359" spans="1:25" x14ac:dyDescent="0.2">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t="str" cm="1">
        <f t="array" ref="V5359">_xlfn.IFS(Suoerstore_sales[[#This Row],[Discount]]&lt;=0.05,"0-5%",Suoerstore_sales[[#This Row],[Discount]]&lt;=0.1,"5-10%",Suoerstore_sales[[#This Row],[Discount]]&lt;=0.2,"10-20%",TRUE,"20%+")</f>
        <v>0-5%</v>
      </c>
      <c r="W5359">
        <f>YEAR(Suoerstore_sales[[#This Row],[Order Date]])</f>
        <v>2014</v>
      </c>
      <c r="X5359" t="str">
        <f>"Q"&amp;ROUNDUP(MONTH(Suoerstore_sales[[#This Row],[Order Date]])/3,0)</f>
        <v>Q3</v>
      </c>
      <c r="Y5359">
        <f>MONTH(Suoerstore_sales[[#This Row],[Order Date]])</f>
        <v>8</v>
      </c>
    </row>
    <row r="5360" spans="1:25" x14ac:dyDescent="0.2">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t="str" cm="1">
        <f t="array" ref="V5360">_xlfn.IFS(Suoerstore_sales[[#This Row],[Discount]]&lt;=0.05,"0-5%",Suoerstore_sales[[#This Row],[Discount]]&lt;=0.1,"5-10%",Suoerstore_sales[[#This Row],[Discount]]&lt;=0.2,"10-20%",TRUE,"20%+")</f>
        <v>0-5%</v>
      </c>
      <c r="W5360">
        <f>YEAR(Suoerstore_sales[[#This Row],[Order Date]])</f>
        <v>2014</v>
      </c>
      <c r="X5360" t="str">
        <f>"Q"&amp;ROUNDUP(MONTH(Suoerstore_sales[[#This Row],[Order Date]])/3,0)</f>
        <v>Q3</v>
      </c>
      <c r="Y5360">
        <f>MONTH(Suoerstore_sales[[#This Row],[Order Date]])</f>
        <v>8</v>
      </c>
    </row>
    <row r="5361" spans="1:25" x14ac:dyDescent="0.2">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t="str" cm="1">
        <f t="array" ref="V5361">_xlfn.IFS(Suoerstore_sales[[#This Row],[Discount]]&lt;=0.05,"0-5%",Suoerstore_sales[[#This Row],[Discount]]&lt;=0.1,"5-10%",Suoerstore_sales[[#This Row],[Discount]]&lt;=0.2,"10-20%",TRUE,"20%+")</f>
        <v>0-5%</v>
      </c>
      <c r="W5361">
        <f>YEAR(Suoerstore_sales[[#This Row],[Order Date]])</f>
        <v>2014</v>
      </c>
      <c r="X5361" t="str">
        <f>"Q"&amp;ROUNDUP(MONTH(Suoerstore_sales[[#This Row],[Order Date]])/3,0)</f>
        <v>Q3</v>
      </c>
      <c r="Y5361">
        <f>MONTH(Suoerstore_sales[[#This Row],[Order Date]])</f>
        <v>8</v>
      </c>
    </row>
    <row r="5362" spans="1:25" x14ac:dyDescent="0.2">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t="str" cm="1">
        <f t="array" ref="V5362">_xlfn.IFS(Suoerstore_sales[[#This Row],[Discount]]&lt;=0.05,"0-5%",Suoerstore_sales[[#This Row],[Discount]]&lt;=0.1,"5-10%",Suoerstore_sales[[#This Row],[Discount]]&lt;=0.2,"10-20%",TRUE,"20%+")</f>
        <v>10-20%</v>
      </c>
      <c r="W5362">
        <f>YEAR(Suoerstore_sales[[#This Row],[Order Date]])</f>
        <v>2017</v>
      </c>
      <c r="X5362" t="str">
        <f>"Q"&amp;ROUNDUP(MONTH(Suoerstore_sales[[#This Row],[Order Date]])/3,0)</f>
        <v>Q2</v>
      </c>
      <c r="Y5362">
        <f>MONTH(Suoerstore_sales[[#This Row],[Order Date]])</f>
        <v>4</v>
      </c>
    </row>
    <row r="5363" spans="1:25" x14ac:dyDescent="0.2">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t="str" cm="1">
        <f t="array" ref="V5363">_xlfn.IFS(Suoerstore_sales[[#This Row],[Discount]]&lt;=0.05,"0-5%",Suoerstore_sales[[#This Row],[Discount]]&lt;=0.1,"5-10%",Suoerstore_sales[[#This Row],[Discount]]&lt;=0.2,"10-20%",TRUE,"20%+")</f>
        <v>10-20%</v>
      </c>
      <c r="W5363">
        <f>YEAR(Suoerstore_sales[[#This Row],[Order Date]])</f>
        <v>2017</v>
      </c>
      <c r="X5363" t="str">
        <f>"Q"&amp;ROUNDUP(MONTH(Suoerstore_sales[[#This Row],[Order Date]])/3,0)</f>
        <v>Q2</v>
      </c>
      <c r="Y5363">
        <f>MONTH(Suoerstore_sales[[#This Row],[Order Date]])</f>
        <v>6</v>
      </c>
    </row>
    <row r="5364" spans="1:25" x14ac:dyDescent="0.2">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t="str" cm="1">
        <f t="array" ref="V5364">_xlfn.IFS(Suoerstore_sales[[#This Row],[Discount]]&lt;=0.05,"0-5%",Suoerstore_sales[[#This Row],[Discount]]&lt;=0.1,"5-10%",Suoerstore_sales[[#This Row],[Discount]]&lt;=0.2,"10-20%",TRUE,"20%+")</f>
        <v>0-5%</v>
      </c>
      <c r="W5364">
        <f>YEAR(Suoerstore_sales[[#This Row],[Order Date]])</f>
        <v>2016</v>
      </c>
      <c r="X5364" t="str">
        <f>"Q"&amp;ROUNDUP(MONTH(Suoerstore_sales[[#This Row],[Order Date]])/3,0)</f>
        <v>Q4</v>
      </c>
      <c r="Y5364">
        <f>MONTH(Suoerstore_sales[[#This Row],[Order Date]])</f>
        <v>12</v>
      </c>
    </row>
    <row r="5365" spans="1:25" x14ac:dyDescent="0.2">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t="str" cm="1">
        <f t="array" ref="V5365">_xlfn.IFS(Suoerstore_sales[[#This Row],[Discount]]&lt;=0.05,"0-5%",Suoerstore_sales[[#This Row],[Discount]]&lt;=0.1,"5-10%",Suoerstore_sales[[#This Row],[Discount]]&lt;=0.2,"10-20%",TRUE,"20%+")</f>
        <v>0-5%</v>
      </c>
      <c r="W5365">
        <f>YEAR(Suoerstore_sales[[#This Row],[Order Date]])</f>
        <v>2016</v>
      </c>
      <c r="X5365" t="str">
        <f>"Q"&amp;ROUNDUP(MONTH(Suoerstore_sales[[#This Row],[Order Date]])/3,0)</f>
        <v>Q4</v>
      </c>
      <c r="Y5365">
        <f>MONTH(Suoerstore_sales[[#This Row],[Order Date]])</f>
        <v>12</v>
      </c>
    </row>
    <row r="5366" spans="1:25" x14ac:dyDescent="0.2">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t="str" cm="1">
        <f t="array" ref="V5366">_xlfn.IFS(Suoerstore_sales[[#This Row],[Discount]]&lt;=0.05,"0-5%",Suoerstore_sales[[#This Row],[Discount]]&lt;=0.1,"5-10%",Suoerstore_sales[[#This Row],[Discount]]&lt;=0.2,"10-20%",TRUE,"20%+")</f>
        <v>10-20%</v>
      </c>
      <c r="W5366">
        <f>YEAR(Suoerstore_sales[[#This Row],[Order Date]])</f>
        <v>2014</v>
      </c>
      <c r="X5366" t="str">
        <f>"Q"&amp;ROUNDUP(MONTH(Suoerstore_sales[[#This Row],[Order Date]])/3,0)</f>
        <v>Q1</v>
      </c>
      <c r="Y5366">
        <f>MONTH(Suoerstore_sales[[#This Row],[Order Date]])</f>
        <v>1</v>
      </c>
    </row>
    <row r="5367" spans="1:25" x14ac:dyDescent="0.2">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t="str" cm="1">
        <f t="array" ref="V5367">_xlfn.IFS(Suoerstore_sales[[#This Row],[Discount]]&lt;=0.05,"0-5%",Suoerstore_sales[[#This Row],[Discount]]&lt;=0.1,"5-10%",Suoerstore_sales[[#This Row],[Discount]]&lt;=0.2,"10-20%",TRUE,"20%+")</f>
        <v>10-20%</v>
      </c>
      <c r="W5367">
        <f>YEAR(Suoerstore_sales[[#This Row],[Order Date]])</f>
        <v>2016</v>
      </c>
      <c r="X5367" t="str">
        <f>"Q"&amp;ROUNDUP(MONTH(Suoerstore_sales[[#This Row],[Order Date]])/3,0)</f>
        <v>Q4</v>
      </c>
      <c r="Y5367">
        <f>MONTH(Suoerstore_sales[[#This Row],[Order Date]])</f>
        <v>11</v>
      </c>
    </row>
    <row r="5368" spans="1:25" x14ac:dyDescent="0.2">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t="str" cm="1">
        <f t="array" ref="V5368">_xlfn.IFS(Suoerstore_sales[[#This Row],[Discount]]&lt;=0.05,"0-5%",Suoerstore_sales[[#This Row],[Discount]]&lt;=0.1,"5-10%",Suoerstore_sales[[#This Row],[Discount]]&lt;=0.2,"10-20%",TRUE,"20%+")</f>
        <v>10-20%</v>
      </c>
      <c r="W5368">
        <f>YEAR(Suoerstore_sales[[#This Row],[Order Date]])</f>
        <v>2017</v>
      </c>
      <c r="X5368" t="str">
        <f>"Q"&amp;ROUNDUP(MONTH(Suoerstore_sales[[#This Row],[Order Date]])/3,0)</f>
        <v>Q2</v>
      </c>
      <c r="Y5368">
        <f>MONTH(Suoerstore_sales[[#This Row],[Order Date]])</f>
        <v>6</v>
      </c>
    </row>
    <row r="5369" spans="1:25" x14ac:dyDescent="0.2">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t="str" cm="1">
        <f t="array" ref="V5369">_xlfn.IFS(Suoerstore_sales[[#This Row],[Discount]]&lt;=0.05,"0-5%",Suoerstore_sales[[#This Row],[Discount]]&lt;=0.1,"5-10%",Suoerstore_sales[[#This Row],[Discount]]&lt;=0.2,"10-20%",TRUE,"20%+")</f>
        <v>0-5%</v>
      </c>
      <c r="W5369">
        <f>YEAR(Suoerstore_sales[[#This Row],[Order Date]])</f>
        <v>2017</v>
      </c>
      <c r="X5369" t="str">
        <f>"Q"&amp;ROUNDUP(MONTH(Suoerstore_sales[[#This Row],[Order Date]])/3,0)</f>
        <v>Q2</v>
      </c>
      <c r="Y5369">
        <f>MONTH(Suoerstore_sales[[#This Row],[Order Date]])</f>
        <v>6</v>
      </c>
    </row>
    <row r="5370" spans="1:25" x14ac:dyDescent="0.2">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t="str" cm="1">
        <f t="array" ref="V5370">_xlfn.IFS(Suoerstore_sales[[#This Row],[Discount]]&lt;=0.05,"0-5%",Suoerstore_sales[[#This Row],[Discount]]&lt;=0.1,"5-10%",Suoerstore_sales[[#This Row],[Discount]]&lt;=0.2,"10-20%",TRUE,"20%+")</f>
        <v>0-5%</v>
      </c>
      <c r="W5370">
        <f>YEAR(Suoerstore_sales[[#This Row],[Order Date]])</f>
        <v>2017</v>
      </c>
      <c r="X5370" t="str">
        <f>"Q"&amp;ROUNDUP(MONTH(Suoerstore_sales[[#This Row],[Order Date]])/3,0)</f>
        <v>Q2</v>
      </c>
      <c r="Y5370">
        <f>MONTH(Suoerstore_sales[[#This Row],[Order Date]])</f>
        <v>6</v>
      </c>
    </row>
    <row r="5371" spans="1:25" x14ac:dyDescent="0.2">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t="str" cm="1">
        <f t="array" ref="V5371">_xlfn.IFS(Suoerstore_sales[[#This Row],[Discount]]&lt;=0.05,"0-5%",Suoerstore_sales[[#This Row],[Discount]]&lt;=0.1,"5-10%",Suoerstore_sales[[#This Row],[Discount]]&lt;=0.2,"10-20%",TRUE,"20%+")</f>
        <v>10-20%</v>
      </c>
      <c r="W5371">
        <f>YEAR(Suoerstore_sales[[#This Row],[Order Date]])</f>
        <v>2017</v>
      </c>
      <c r="X5371" t="str">
        <f>"Q"&amp;ROUNDUP(MONTH(Suoerstore_sales[[#This Row],[Order Date]])/3,0)</f>
        <v>Q3</v>
      </c>
      <c r="Y5371">
        <f>MONTH(Suoerstore_sales[[#This Row],[Order Date]])</f>
        <v>9</v>
      </c>
    </row>
    <row r="5372" spans="1:25" x14ac:dyDescent="0.2">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t="str" cm="1">
        <f t="array" ref="V5372">_xlfn.IFS(Suoerstore_sales[[#This Row],[Discount]]&lt;=0.05,"0-5%",Suoerstore_sales[[#This Row],[Discount]]&lt;=0.1,"5-10%",Suoerstore_sales[[#This Row],[Discount]]&lt;=0.2,"10-20%",TRUE,"20%+")</f>
        <v>0-5%</v>
      </c>
      <c r="W5372">
        <f>YEAR(Suoerstore_sales[[#This Row],[Order Date]])</f>
        <v>2017</v>
      </c>
      <c r="X5372" t="str">
        <f>"Q"&amp;ROUNDUP(MONTH(Suoerstore_sales[[#This Row],[Order Date]])/3,0)</f>
        <v>Q2</v>
      </c>
      <c r="Y5372">
        <f>MONTH(Suoerstore_sales[[#This Row],[Order Date]])</f>
        <v>4</v>
      </c>
    </row>
    <row r="5373" spans="1:25" x14ac:dyDescent="0.2">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t="str" cm="1">
        <f t="array" ref="V5373">_xlfn.IFS(Suoerstore_sales[[#This Row],[Discount]]&lt;=0.05,"0-5%",Suoerstore_sales[[#This Row],[Discount]]&lt;=0.1,"5-10%",Suoerstore_sales[[#This Row],[Discount]]&lt;=0.2,"10-20%",TRUE,"20%+")</f>
        <v>0-5%</v>
      </c>
      <c r="W5373">
        <f>YEAR(Suoerstore_sales[[#This Row],[Order Date]])</f>
        <v>2017</v>
      </c>
      <c r="X5373" t="str">
        <f>"Q"&amp;ROUNDUP(MONTH(Suoerstore_sales[[#This Row],[Order Date]])/3,0)</f>
        <v>Q2</v>
      </c>
      <c r="Y5373">
        <f>MONTH(Suoerstore_sales[[#This Row],[Order Date]])</f>
        <v>4</v>
      </c>
    </row>
    <row r="5374" spans="1:25" x14ac:dyDescent="0.2">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t="str" cm="1">
        <f t="array" ref="V5374">_xlfn.IFS(Suoerstore_sales[[#This Row],[Discount]]&lt;=0.05,"0-5%",Suoerstore_sales[[#This Row],[Discount]]&lt;=0.1,"5-10%",Suoerstore_sales[[#This Row],[Discount]]&lt;=0.2,"10-20%",TRUE,"20%+")</f>
        <v>10-20%</v>
      </c>
      <c r="W5374">
        <f>YEAR(Suoerstore_sales[[#This Row],[Order Date]])</f>
        <v>2015</v>
      </c>
      <c r="X5374" t="str">
        <f>"Q"&amp;ROUNDUP(MONTH(Suoerstore_sales[[#This Row],[Order Date]])/3,0)</f>
        <v>Q4</v>
      </c>
      <c r="Y5374">
        <f>MONTH(Suoerstore_sales[[#This Row],[Order Date]])</f>
        <v>10</v>
      </c>
    </row>
    <row r="5375" spans="1:25" x14ac:dyDescent="0.2">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t="str" cm="1">
        <f t="array" ref="V5375">_xlfn.IFS(Suoerstore_sales[[#This Row],[Discount]]&lt;=0.05,"0-5%",Suoerstore_sales[[#This Row],[Discount]]&lt;=0.1,"5-10%",Suoerstore_sales[[#This Row],[Discount]]&lt;=0.2,"10-20%",TRUE,"20%+")</f>
        <v>20%+</v>
      </c>
      <c r="W5375">
        <f>YEAR(Suoerstore_sales[[#This Row],[Order Date]])</f>
        <v>2015</v>
      </c>
      <c r="X5375" t="str">
        <f>"Q"&amp;ROUNDUP(MONTH(Suoerstore_sales[[#This Row],[Order Date]])/3,0)</f>
        <v>Q4</v>
      </c>
      <c r="Y5375">
        <f>MONTH(Suoerstore_sales[[#This Row],[Order Date]])</f>
        <v>10</v>
      </c>
    </row>
    <row r="5376" spans="1:25" x14ac:dyDescent="0.2">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t="str" cm="1">
        <f t="array" ref="V5376">_xlfn.IFS(Suoerstore_sales[[#This Row],[Discount]]&lt;=0.05,"0-5%",Suoerstore_sales[[#This Row],[Discount]]&lt;=0.1,"5-10%",Suoerstore_sales[[#This Row],[Discount]]&lt;=0.2,"10-20%",TRUE,"20%+")</f>
        <v>10-20%</v>
      </c>
      <c r="W5376">
        <f>YEAR(Suoerstore_sales[[#This Row],[Order Date]])</f>
        <v>2015</v>
      </c>
      <c r="X5376" t="str">
        <f>"Q"&amp;ROUNDUP(MONTH(Suoerstore_sales[[#This Row],[Order Date]])/3,0)</f>
        <v>Q4</v>
      </c>
      <c r="Y5376">
        <f>MONTH(Suoerstore_sales[[#This Row],[Order Date]])</f>
        <v>10</v>
      </c>
    </row>
    <row r="5377" spans="1:25" x14ac:dyDescent="0.2">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t="str" cm="1">
        <f t="array" ref="V5377">_xlfn.IFS(Suoerstore_sales[[#This Row],[Discount]]&lt;=0.05,"0-5%",Suoerstore_sales[[#This Row],[Discount]]&lt;=0.1,"5-10%",Suoerstore_sales[[#This Row],[Discount]]&lt;=0.2,"10-20%",TRUE,"20%+")</f>
        <v>0-5%</v>
      </c>
      <c r="W5377">
        <f>YEAR(Suoerstore_sales[[#This Row],[Order Date]])</f>
        <v>2017</v>
      </c>
      <c r="X5377" t="str">
        <f>"Q"&amp;ROUNDUP(MONTH(Suoerstore_sales[[#This Row],[Order Date]])/3,0)</f>
        <v>Q2</v>
      </c>
      <c r="Y5377">
        <f>MONTH(Suoerstore_sales[[#This Row],[Order Date]])</f>
        <v>5</v>
      </c>
    </row>
    <row r="5378" spans="1:25" x14ac:dyDescent="0.2">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t="str" cm="1">
        <f t="array" ref="V5378">_xlfn.IFS(Suoerstore_sales[[#This Row],[Discount]]&lt;=0.05,"0-5%",Suoerstore_sales[[#This Row],[Discount]]&lt;=0.1,"5-10%",Suoerstore_sales[[#This Row],[Discount]]&lt;=0.2,"10-20%",TRUE,"20%+")</f>
        <v>0-5%</v>
      </c>
      <c r="W5378">
        <f>YEAR(Suoerstore_sales[[#This Row],[Order Date]])</f>
        <v>2017</v>
      </c>
      <c r="X5378" t="str">
        <f>"Q"&amp;ROUNDUP(MONTH(Suoerstore_sales[[#This Row],[Order Date]])/3,0)</f>
        <v>Q2</v>
      </c>
      <c r="Y5378">
        <f>MONTH(Suoerstore_sales[[#This Row],[Order Date]])</f>
        <v>5</v>
      </c>
    </row>
    <row r="5379" spans="1:25" x14ac:dyDescent="0.2">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t="str" cm="1">
        <f t="array" ref="V5379">_xlfn.IFS(Suoerstore_sales[[#This Row],[Discount]]&lt;=0.05,"0-5%",Suoerstore_sales[[#This Row],[Discount]]&lt;=0.1,"5-10%",Suoerstore_sales[[#This Row],[Discount]]&lt;=0.2,"10-20%",TRUE,"20%+")</f>
        <v>10-20%</v>
      </c>
      <c r="W5379">
        <f>YEAR(Suoerstore_sales[[#This Row],[Order Date]])</f>
        <v>2014</v>
      </c>
      <c r="X5379" t="str">
        <f>"Q"&amp;ROUNDUP(MONTH(Suoerstore_sales[[#This Row],[Order Date]])/3,0)</f>
        <v>Q4</v>
      </c>
      <c r="Y5379">
        <f>MONTH(Suoerstore_sales[[#This Row],[Order Date]])</f>
        <v>12</v>
      </c>
    </row>
    <row r="5380" spans="1:25" x14ac:dyDescent="0.2">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t="str" cm="1">
        <f t="array" ref="V5380">_xlfn.IFS(Suoerstore_sales[[#This Row],[Discount]]&lt;=0.05,"0-5%",Suoerstore_sales[[#This Row],[Discount]]&lt;=0.1,"5-10%",Suoerstore_sales[[#This Row],[Discount]]&lt;=0.2,"10-20%",TRUE,"20%+")</f>
        <v>10-20%</v>
      </c>
      <c r="W5380">
        <f>YEAR(Suoerstore_sales[[#This Row],[Order Date]])</f>
        <v>2014</v>
      </c>
      <c r="X5380" t="str">
        <f>"Q"&amp;ROUNDUP(MONTH(Suoerstore_sales[[#This Row],[Order Date]])/3,0)</f>
        <v>Q4</v>
      </c>
      <c r="Y5380">
        <f>MONTH(Suoerstore_sales[[#This Row],[Order Date]])</f>
        <v>12</v>
      </c>
    </row>
    <row r="5381" spans="1:25" x14ac:dyDescent="0.2">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t="str" cm="1">
        <f t="array" ref="V5381">_xlfn.IFS(Suoerstore_sales[[#This Row],[Discount]]&lt;=0.05,"0-5%",Suoerstore_sales[[#This Row],[Discount]]&lt;=0.1,"5-10%",Suoerstore_sales[[#This Row],[Discount]]&lt;=0.2,"10-20%",TRUE,"20%+")</f>
        <v>0-5%</v>
      </c>
      <c r="W5381">
        <f>YEAR(Suoerstore_sales[[#This Row],[Order Date]])</f>
        <v>2016</v>
      </c>
      <c r="X5381" t="str">
        <f>"Q"&amp;ROUNDUP(MONTH(Suoerstore_sales[[#This Row],[Order Date]])/3,0)</f>
        <v>Q3</v>
      </c>
      <c r="Y5381">
        <f>MONTH(Suoerstore_sales[[#This Row],[Order Date]])</f>
        <v>8</v>
      </c>
    </row>
    <row r="5382" spans="1:25" x14ac:dyDescent="0.2">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t="str" cm="1">
        <f t="array" ref="V5382">_xlfn.IFS(Suoerstore_sales[[#This Row],[Discount]]&lt;=0.05,"0-5%",Suoerstore_sales[[#This Row],[Discount]]&lt;=0.1,"5-10%",Suoerstore_sales[[#This Row],[Discount]]&lt;=0.2,"10-20%",TRUE,"20%+")</f>
        <v>10-20%</v>
      </c>
      <c r="W5382">
        <f>YEAR(Suoerstore_sales[[#This Row],[Order Date]])</f>
        <v>2016</v>
      </c>
      <c r="X5382" t="str">
        <f>"Q"&amp;ROUNDUP(MONTH(Suoerstore_sales[[#This Row],[Order Date]])/3,0)</f>
        <v>Q3</v>
      </c>
      <c r="Y5382">
        <f>MONTH(Suoerstore_sales[[#This Row],[Order Date]])</f>
        <v>8</v>
      </c>
    </row>
    <row r="5383" spans="1:25" x14ac:dyDescent="0.2">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t="str" cm="1">
        <f t="array" ref="V5383">_xlfn.IFS(Suoerstore_sales[[#This Row],[Discount]]&lt;=0.05,"0-5%",Suoerstore_sales[[#This Row],[Discount]]&lt;=0.1,"5-10%",Suoerstore_sales[[#This Row],[Discount]]&lt;=0.2,"10-20%",TRUE,"20%+")</f>
        <v>10-20%</v>
      </c>
      <c r="W5383">
        <f>YEAR(Suoerstore_sales[[#This Row],[Order Date]])</f>
        <v>2016</v>
      </c>
      <c r="X5383" t="str">
        <f>"Q"&amp;ROUNDUP(MONTH(Suoerstore_sales[[#This Row],[Order Date]])/3,0)</f>
        <v>Q3</v>
      </c>
      <c r="Y5383">
        <f>MONTH(Suoerstore_sales[[#This Row],[Order Date]])</f>
        <v>9</v>
      </c>
    </row>
    <row r="5384" spans="1:25" x14ac:dyDescent="0.2">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t="str" cm="1">
        <f t="array" ref="V5384">_xlfn.IFS(Suoerstore_sales[[#This Row],[Discount]]&lt;=0.05,"0-5%",Suoerstore_sales[[#This Row],[Discount]]&lt;=0.1,"5-10%",Suoerstore_sales[[#This Row],[Discount]]&lt;=0.2,"10-20%",TRUE,"20%+")</f>
        <v>10-20%</v>
      </c>
      <c r="W5384">
        <f>YEAR(Suoerstore_sales[[#This Row],[Order Date]])</f>
        <v>2016</v>
      </c>
      <c r="X5384" t="str">
        <f>"Q"&amp;ROUNDUP(MONTH(Suoerstore_sales[[#This Row],[Order Date]])/3,0)</f>
        <v>Q3</v>
      </c>
      <c r="Y5384">
        <f>MONTH(Suoerstore_sales[[#This Row],[Order Date]])</f>
        <v>9</v>
      </c>
    </row>
    <row r="5385" spans="1:25" x14ac:dyDescent="0.2">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t="str" cm="1">
        <f t="array" ref="V5385">_xlfn.IFS(Suoerstore_sales[[#This Row],[Discount]]&lt;=0.05,"0-5%",Suoerstore_sales[[#This Row],[Discount]]&lt;=0.1,"5-10%",Suoerstore_sales[[#This Row],[Discount]]&lt;=0.2,"10-20%",TRUE,"20%+")</f>
        <v>10-20%</v>
      </c>
      <c r="W5385">
        <f>YEAR(Suoerstore_sales[[#This Row],[Order Date]])</f>
        <v>2016</v>
      </c>
      <c r="X5385" t="str">
        <f>"Q"&amp;ROUNDUP(MONTH(Suoerstore_sales[[#This Row],[Order Date]])/3,0)</f>
        <v>Q3</v>
      </c>
      <c r="Y5385">
        <f>MONTH(Suoerstore_sales[[#This Row],[Order Date]])</f>
        <v>9</v>
      </c>
    </row>
    <row r="5386" spans="1:25" x14ac:dyDescent="0.2">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t="str" cm="1">
        <f t="array" ref="V5386">_xlfn.IFS(Suoerstore_sales[[#This Row],[Discount]]&lt;=0.05,"0-5%",Suoerstore_sales[[#This Row],[Discount]]&lt;=0.1,"5-10%",Suoerstore_sales[[#This Row],[Discount]]&lt;=0.2,"10-20%",TRUE,"20%+")</f>
        <v>20%+</v>
      </c>
      <c r="W5386">
        <f>YEAR(Suoerstore_sales[[#This Row],[Order Date]])</f>
        <v>2017</v>
      </c>
      <c r="X5386" t="str">
        <f>"Q"&amp;ROUNDUP(MONTH(Suoerstore_sales[[#This Row],[Order Date]])/3,0)</f>
        <v>Q2</v>
      </c>
      <c r="Y5386">
        <f>MONTH(Suoerstore_sales[[#This Row],[Order Date]])</f>
        <v>6</v>
      </c>
    </row>
    <row r="5387" spans="1:25" x14ac:dyDescent="0.2">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t="str" cm="1">
        <f t="array" ref="V5387">_xlfn.IFS(Suoerstore_sales[[#This Row],[Discount]]&lt;=0.05,"0-5%",Suoerstore_sales[[#This Row],[Discount]]&lt;=0.1,"5-10%",Suoerstore_sales[[#This Row],[Discount]]&lt;=0.2,"10-20%",TRUE,"20%+")</f>
        <v>20%+</v>
      </c>
      <c r="W5387">
        <f>YEAR(Suoerstore_sales[[#This Row],[Order Date]])</f>
        <v>2017</v>
      </c>
      <c r="X5387" t="str">
        <f>"Q"&amp;ROUNDUP(MONTH(Suoerstore_sales[[#This Row],[Order Date]])/3,0)</f>
        <v>Q2</v>
      </c>
      <c r="Y5387">
        <f>MONTH(Suoerstore_sales[[#This Row],[Order Date]])</f>
        <v>6</v>
      </c>
    </row>
    <row r="5388" spans="1:25" x14ac:dyDescent="0.2">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t="str" cm="1">
        <f t="array" ref="V5388">_xlfn.IFS(Suoerstore_sales[[#This Row],[Discount]]&lt;=0.05,"0-5%",Suoerstore_sales[[#This Row],[Discount]]&lt;=0.1,"5-10%",Suoerstore_sales[[#This Row],[Discount]]&lt;=0.2,"10-20%",TRUE,"20%+")</f>
        <v>0-5%</v>
      </c>
      <c r="W5388">
        <f>YEAR(Suoerstore_sales[[#This Row],[Order Date]])</f>
        <v>2017</v>
      </c>
      <c r="X5388" t="str">
        <f>"Q"&amp;ROUNDUP(MONTH(Suoerstore_sales[[#This Row],[Order Date]])/3,0)</f>
        <v>Q1</v>
      </c>
      <c r="Y5388">
        <f>MONTH(Suoerstore_sales[[#This Row],[Order Date]])</f>
        <v>3</v>
      </c>
    </row>
    <row r="5389" spans="1:25" x14ac:dyDescent="0.2">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t="str" cm="1">
        <f t="array" ref="V5389">_xlfn.IFS(Suoerstore_sales[[#This Row],[Discount]]&lt;=0.05,"0-5%",Suoerstore_sales[[#This Row],[Discount]]&lt;=0.1,"5-10%",Suoerstore_sales[[#This Row],[Discount]]&lt;=0.2,"10-20%",TRUE,"20%+")</f>
        <v>10-20%</v>
      </c>
      <c r="W5389">
        <f>YEAR(Suoerstore_sales[[#This Row],[Order Date]])</f>
        <v>2017</v>
      </c>
      <c r="X5389" t="str">
        <f>"Q"&amp;ROUNDUP(MONTH(Suoerstore_sales[[#This Row],[Order Date]])/3,0)</f>
        <v>Q1</v>
      </c>
      <c r="Y5389">
        <f>MONTH(Suoerstore_sales[[#This Row],[Order Date]])</f>
        <v>2</v>
      </c>
    </row>
    <row r="5390" spans="1:25" x14ac:dyDescent="0.2">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t="str" cm="1">
        <f t="array" ref="V5390">_xlfn.IFS(Suoerstore_sales[[#This Row],[Discount]]&lt;=0.05,"0-5%",Suoerstore_sales[[#This Row],[Discount]]&lt;=0.1,"5-10%",Suoerstore_sales[[#This Row],[Discount]]&lt;=0.2,"10-20%",TRUE,"20%+")</f>
        <v>0-5%</v>
      </c>
      <c r="W5390">
        <f>YEAR(Suoerstore_sales[[#This Row],[Order Date]])</f>
        <v>2017</v>
      </c>
      <c r="X5390" t="str">
        <f>"Q"&amp;ROUNDUP(MONTH(Suoerstore_sales[[#This Row],[Order Date]])/3,0)</f>
        <v>Q1</v>
      </c>
      <c r="Y5390">
        <f>MONTH(Suoerstore_sales[[#This Row],[Order Date]])</f>
        <v>2</v>
      </c>
    </row>
    <row r="5391" spans="1:25" x14ac:dyDescent="0.2">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t="str" cm="1">
        <f t="array" ref="V5391">_xlfn.IFS(Suoerstore_sales[[#This Row],[Discount]]&lt;=0.05,"0-5%",Suoerstore_sales[[#This Row],[Discount]]&lt;=0.1,"5-10%",Suoerstore_sales[[#This Row],[Discount]]&lt;=0.2,"10-20%",TRUE,"20%+")</f>
        <v>0-5%</v>
      </c>
      <c r="W5391">
        <f>YEAR(Suoerstore_sales[[#This Row],[Order Date]])</f>
        <v>2017</v>
      </c>
      <c r="X5391" t="str">
        <f>"Q"&amp;ROUNDUP(MONTH(Suoerstore_sales[[#This Row],[Order Date]])/3,0)</f>
        <v>Q1</v>
      </c>
      <c r="Y5391">
        <f>MONTH(Suoerstore_sales[[#This Row],[Order Date]])</f>
        <v>2</v>
      </c>
    </row>
    <row r="5392" spans="1:25" x14ac:dyDescent="0.2">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t="str" cm="1">
        <f t="array" ref="V5392">_xlfn.IFS(Suoerstore_sales[[#This Row],[Discount]]&lt;=0.05,"0-5%",Suoerstore_sales[[#This Row],[Discount]]&lt;=0.1,"5-10%",Suoerstore_sales[[#This Row],[Discount]]&lt;=0.2,"10-20%",TRUE,"20%+")</f>
        <v>10-20%</v>
      </c>
      <c r="W5392">
        <f>YEAR(Suoerstore_sales[[#This Row],[Order Date]])</f>
        <v>2017</v>
      </c>
      <c r="X5392" t="str">
        <f>"Q"&amp;ROUNDUP(MONTH(Suoerstore_sales[[#This Row],[Order Date]])/3,0)</f>
        <v>Q4</v>
      </c>
      <c r="Y5392">
        <f>MONTH(Suoerstore_sales[[#This Row],[Order Date]])</f>
        <v>11</v>
      </c>
    </row>
    <row r="5393" spans="1:25" x14ac:dyDescent="0.2">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t="str" cm="1">
        <f t="array" ref="V5393">_xlfn.IFS(Suoerstore_sales[[#This Row],[Discount]]&lt;=0.05,"0-5%",Suoerstore_sales[[#This Row],[Discount]]&lt;=0.1,"5-10%",Suoerstore_sales[[#This Row],[Discount]]&lt;=0.2,"10-20%",TRUE,"20%+")</f>
        <v>0-5%</v>
      </c>
      <c r="W5393">
        <f>YEAR(Suoerstore_sales[[#This Row],[Order Date]])</f>
        <v>2014</v>
      </c>
      <c r="X5393" t="str">
        <f>"Q"&amp;ROUNDUP(MONTH(Suoerstore_sales[[#This Row],[Order Date]])/3,0)</f>
        <v>Q4</v>
      </c>
      <c r="Y5393">
        <f>MONTH(Suoerstore_sales[[#This Row],[Order Date]])</f>
        <v>11</v>
      </c>
    </row>
    <row r="5394" spans="1:25" x14ac:dyDescent="0.2">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t="str" cm="1">
        <f t="array" ref="V5394">_xlfn.IFS(Suoerstore_sales[[#This Row],[Discount]]&lt;=0.05,"0-5%",Suoerstore_sales[[#This Row],[Discount]]&lt;=0.1,"5-10%",Suoerstore_sales[[#This Row],[Discount]]&lt;=0.2,"10-20%",TRUE,"20%+")</f>
        <v>0-5%</v>
      </c>
      <c r="W5394">
        <f>YEAR(Suoerstore_sales[[#This Row],[Order Date]])</f>
        <v>2014</v>
      </c>
      <c r="X5394" t="str">
        <f>"Q"&amp;ROUNDUP(MONTH(Suoerstore_sales[[#This Row],[Order Date]])/3,0)</f>
        <v>Q4</v>
      </c>
      <c r="Y5394">
        <f>MONTH(Suoerstore_sales[[#This Row],[Order Date]])</f>
        <v>11</v>
      </c>
    </row>
    <row r="5395" spans="1:25" x14ac:dyDescent="0.2">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t="str" cm="1">
        <f t="array" ref="V5395">_xlfn.IFS(Suoerstore_sales[[#This Row],[Discount]]&lt;=0.05,"0-5%",Suoerstore_sales[[#This Row],[Discount]]&lt;=0.1,"5-10%",Suoerstore_sales[[#This Row],[Discount]]&lt;=0.2,"10-20%",TRUE,"20%+")</f>
        <v>0-5%</v>
      </c>
      <c r="W5395">
        <f>YEAR(Suoerstore_sales[[#This Row],[Order Date]])</f>
        <v>2014</v>
      </c>
      <c r="X5395" t="str">
        <f>"Q"&amp;ROUNDUP(MONTH(Suoerstore_sales[[#This Row],[Order Date]])/3,0)</f>
        <v>Q4</v>
      </c>
      <c r="Y5395">
        <f>MONTH(Suoerstore_sales[[#This Row],[Order Date]])</f>
        <v>11</v>
      </c>
    </row>
    <row r="5396" spans="1:25" x14ac:dyDescent="0.2">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t="str" cm="1">
        <f t="array" ref="V5396">_xlfn.IFS(Suoerstore_sales[[#This Row],[Discount]]&lt;=0.05,"0-5%",Suoerstore_sales[[#This Row],[Discount]]&lt;=0.1,"5-10%",Suoerstore_sales[[#This Row],[Discount]]&lt;=0.2,"10-20%",TRUE,"20%+")</f>
        <v>0-5%</v>
      </c>
      <c r="W5396">
        <f>YEAR(Suoerstore_sales[[#This Row],[Order Date]])</f>
        <v>2014</v>
      </c>
      <c r="X5396" t="str">
        <f>"Q"&amp;ROUNDUP(MONTH(Suoerstore_sales[[#This Row],[Order Date]])/3,0)</f>
        <v>Q4</v>
      </c>
      <c r="Y5396">
        <f>MONTH(Suoerstore_sales[[#This Row],[Order Date]])</f>
        <v>11</v>
      </c>
    </row>
    <row r="5397" spans="1:25" x14ac:dyDescent="0.2">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t="str" cm="1">
        <f t="array" ref="V5397">_xlfn.IFS(Suoerstore_sales[[#This Row],[Discount]]&lt;=0.05,"0-5%",Suoerstore_sales[[#This Row],[Discount]]&lt;=0.1,"5-10%",Suoerstore_sales[[#This Row],[Discount]]&lt;=0.2,"10-20%",TRUE,"20%+")</f>
        <v>0-5%</v>
      </c>
      <c r="W5397">
        <f>YEAR(Suoerstore_sales[[#This Row],[Order Date]])</f>
        <v>2014</v>
      </c>
      <c r="X5397" t="str">
        <f>"Q"&amp;ROUNDUP(MONTH(Suoerstore_sales[[#This Row],[Order Date]])/3,0)</f>
        <v>Q4</v>
      </c>
      <c r="Y5397">
        <f>MONTH(Suoerstore_sales[[#This Row],[Order Date]])</f>
        <v>11</v>
      </c>
    </row>
    <row r="5398" spans="1:25" x14ac:dyDescent="0.2">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t="str" cm="1">
        <f t="array" ref="V5398">_xlfn.IFS(Suoerstore_sales[[#This Row],[Discount]]&lt;=0.05,"0-5%",Suoerstore_sales[[#This Row],[Discount]]&lt;=0.1,"5-10%",Suoerstore_sales[[#This Row],[Discount]]&lt;=0.2,"10-20%",TRUE,"20%+")</f>
        <v>0-5%</v>
      </c>
      <c r="W5398">
        <f>YEAR(Suoerstore_sales[[#This Row],[Order Date]])</f>
        <v>2016</v>
      </c>
      <c r="X5398" t="str">
        <f>"Q"&amp;ROUNDUP(MONTH(Suoerstore_sales[[#This Row],[Order Date]])/3,0)</f>
        <v>Q3</v>
      </c>
      <c r="Y5398">
        <f>MONTH(Suoerstore_sales[[#This Row],[Order Date]])</f>
        <v>9</v>
      </c>
    </row>
    <row r="5399" spans="1:25" x14ac:dyDescent="0.2">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t="str" cm="1">
        <f t="array" ref="V5399">_xlfn.IFS(Suoerstore_sales[[#This Row],[Discount]]&lt;=0.05,"0-5%",Suoerstore_sales[[#This Row],[Discount]]&lt;=0.1,"5-10%",Suoerstore_sales[[#This Row],[Discount]]&lt;=0.2,"10-20%",TRUE,"20%+")</f>
        <v>0-5%</v>
      </c>
      <c r="W5399">
        <f>YEAR(Suoerstore_sales[[#This Row],[Order Date]])</f>
        <v>2016</v>
      </c>
      <c r="X5399" t="str">
        <f>"Q"&amp;ROUNDUP(MONTH(Suoerstore_sales[[#This Row],[Order Date]])/3,0)</f>
        <v>Q4</v>
      </c>
      <c r="Y5399">
        <f>MONTH(Suoerstore_sales[[#This Row],[Order Date]])</f>
        <v>11</v>
      </c>
    </row>
    <row r="5400" spans="1:25" x14ac:dyDescent="0.2">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t="str" cm="1">
        <f t="array" ref="V5400">_xlfn.IFS(Suoerstore_sales[[#This Row],[Discount]]&lt;=0.05,"0-5%",Suoerstore_sales[[#This Row],[Discount]]&lt;=0.1,"5-10%",Suoerstore_sales[[#This Row],[Discount]]&lt;=0.2,"10-20%",TRUE,"20%+")</f>
        <v>20%+</v>
      </c>
      <c r="W5400">
        <f>YEAR(Suoerstore_sales[[#This Row],[Order Date]])</f>
        <v>2016</v>
      </c>
      <c r="X5400" t="str">
        <f>"Q"&amp;ROUNDUP(MONTH(Suoerstore_sales[[#This Row],[Order Date]])/3,0)</f>
        <v>Q3</v>
      </c>
      <c r="Y5400">
        <f>MONTH(Suoerstore_sales[[#This Row],[Order Date]])</f>
        <v>9</v>
      </c>
    </row>
    <row r="5401" spans="1:25" x14ac:dyDescent="0.2">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t="str" cm="1">
        <f t="array" ref="V5401">_xlfn.IFS(Suoerstore_sales[[#This Row],[Discount]]&lt;=0.05,"0-5%",Suoerstore_sales[[#This Row],[Discount]]&lt;=0.1,"5-10%",Suoerstore_sales[[#This Row],[Discount]]&lt;=0.2,"10-20%",TRUE,"20%+")</f>
        <v>10-20%</v>
      </c>
      <c r="W5401">
        <f>YEAR(Suoerstore_sales[[#This Row],[Order Date]])</f>
        <v>2016</v>
      </c>
      <c r="X5401" t="str">
        <f>"Q"&amp;ROUNDUP(MONTH(Suoerstore_sales[[#This Row],[Order Date]])/3,0)</f>
        <v>Q2</v>
      </c>
      <c r="Y5401">
        <f>MONTH(Suoerstore_sales[[#This Row],[Order Date]])</f>
        <v>4</v>
      </c>
    </row>
    <row r="5402" spans="1:25" x14ac:dyDescent="0.2">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t="str" cm="1">
        <f t="array" ref="V5402">_xlfn.IFS(Suoerstore_sales[[#This Row],[Discount]]&lt;=0.05,"0-5%",Suoerstore_sales[[#This Row],[Discount]]&lt;=0.1,"5-10%",Suoerstore_sales[[#This Row],[Discount]]&lt;=0.2,"10-20%",TRUE,"20%+")</f>
        <v>0-5%</v>
      </c>
      <c r="W5402">
        <f>YEAR(Suoerstore_sales[[#This Row],[Order Date]])</f>
        <v>2017</v>
      </c>
      <c r="X5402" t="str">
        <f>"Q"&amp;ROUNDUP(MONTH(Suoerstore_sales[[#This Row],[Order Date]])/3,0)</f>
        <v>Q3</v>
      </c>
      <c r="Y5402">
        <f>MONTH(Suoerstore_sales[[#This Row],[Order Date]])</f>
        <v>9</v>
      </c>
    </row>
    <row r="5403" spans="1:25" x14ac:dyDescent="0.2">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t="str" cm="1">
        <f t="array" ref="V5403">_xlfn.IFS(Suoerstore_sales[[#This Row],[Discount]]&lt;=0.05,"0-5%",Suoerstore_sales[[#This Row],[Discount]]&lt;=0.1,"5-10%",Suoerstore_sales[[#This Row],[Discount]]&lt;=0.2,"10-20%",TRUE,"20%+")</f>
        <v>0-5%</v>
      </c>
      <c r="W5403">
        <f>YEAR(Suoerstore_sales[[#This Row],[Order Date]])</f>
        <v>2017</v>
      </c>
      <c r="X5403" t="str">
        <f>"Q"&amp;ROUNDUP(MONTH(Suoerstore_sales[[#This Row],[Order Date]])/3,0)</f>
        <v>Q3</v>
      </c>
      <c r="Y5403">
        <f>MONTH(Suoerstore_sales[[#This Row],[Order Date]])</f>
        <v>9</v>
      </c>
    </row>
    <row r="5404" spans="1:25" x14ac:dyDescent="0.2">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t="str" cm="1">
        <f t="array" ref="V5404">_xlfn.IFS(Suoerstore_sales[[#This Row],[Discount]]&lt;=0.05,"0-5%",Suoerstore_sales[[#This Row],[Discount]]&lt;=0.1,"5-10%",Suoerstore_sales[[#This Row],[Discount]]&lt;=0.2,"10-20%",TRUE,"20%+")</f>
        <v>10-20%</v>
      </c>
      <c r="W5404">
        <f>YEAR(Suoerstore_sales[[#This Row],[Order Date]])</f>
        <v>2017</v>
      </c>
      <c r="X5404" t="str">
        <f>"Q"&amp;ROUNDUP(MONTH(Suoerstore_sales[[#This Row],[Order Date]])/3,0)</f>
        <v>Q3</v>
      </c>
      <c r="Y5404">
        <f>MONTH(Suoerstore_sales[[#This Row],[Order Date]])</f>
        <v>8</v>
      </c>
    </row>
    <row r="5405" spans="1:25" x14ac:dyDescent="0.2">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t="str" cm="1">
        <f t="array" ref="V5405">_xlfn.IFS(Suoerstore_sales[[#This Row],[Discount]]&lt;=0.05,"0-5%",Suoerstore_sales[[#This Row],[Discount]]&lt;=0.1,"5-10%",Suoerstore_sales[[#This Row],[Discount]]&lt;=0.2,"10-20%",TRUE,"20%+")</f>
        <v>10-20%</v>
      </c>
      <c r="W5405">
        <f>YEAR(Suoerstore_sales[[#This Row],[Order Date]])</f>
        <v>2017</v>
      </c>
      <c r="X5405" t="str">
        <f>"Q"&amp;ROUNDUP(MONTH(Suoerstore_sales[[#This Row],[Order Date]])/3,0)</f>
        <v>Q3</v>
      </c>
      <c r="Y5405">
        <f>MONTH(Suoerstore_sales[[#This Row],[Order Date]])</f>
        <v>8</v>
      </c>
    </row>
    <row r="5406" spans="1:25" x14ac:dyDescent="0.2">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t="str" cm="1">
        <f t="array" ref="V5406">_xlfn.IFS(Suoerstore_sales[[#This Row],[Discount]]&lt;=0.05,"0-5%",Suoerstore_sales[[#This Row],[Discount]]&lt;=0.1,"5-10%",Suoerstore_sales[[#This Row],[Discount]]&lt;=0.2,"10-20%",TRUE,"20%+")</f>
        <v>10-20%</v>
      </c>
      <c r="W5406">
        <f>YEAR(Suoerstore_sales[[#This Row],[Order Date]])</f>
        <v>2016</v>
      </c>
      <c r="X5406" t="str">
        <f>"Q"&amp;ROUNDUP(MONTH(Suoerstore_sales[[#This Row],[Order Date]])/3,0)</f>
        <v>Q1</v>
      </c>
      <c r="Y5406">
        <f>MONTH(Suoerstore_sales[[#This Row],[Order Date]])</f>
        <v>2</v>
      </c>
    </row>
    <row r="5407" spans="1:25" x14ac:dyDescent="0.2">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t="str" cm="1">
        <f t="array" ref="V5407">_xlfn.IFS(Suoerstore_sales[[#This Row],[Discount]]&lt;=0.05,"0-5%",Suoerstore_sales[[#This Row],[Discount]]&lt;=0.1,"5-10%",Suoerstore_sales[[#This Row],[Discount]]&lt;=0.2,"10-20%",TRUE,"20%+")</f>
        <v>0-5%</v>
      </c>
      <c r="W5407">
        <f>YEAR(Suoerstore_sales[[#This Row],[Order Date]])</f>
        <v>2016</v>
      </c>
      <c r="X5407" t="str">
        <f>"Q"&amp;ROUNDUP(MONTH(Suoerstore_sales[[#This Row],[Order Date]])/3,0)</f>
        <v>Q1</v>
      </c>
      <c r="Y5407">
        <f>MONTH(Suoerstore_sales[[#This Row],[Order Date]])</f>
        <v>2</v>
      </c>
    </row>
    <row r="5408" spans="1:25" x14ac:dyDescent="0.2">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t="str" cm="1">
        <f t="array" ref="V5408">_xlfn.IFS(Suoerstore_sales[[#This Row],[Discount]]&lt;=0.05,"0-5%",Suoerstore_sales[[#This Row],[Discount]]&lt;=0.1,"5-10%",Suoerstore_sales[[#This Row],[Discount]]&lt;=0.2,"10-20%",TRUE,"20%+")</f>
        <v>0-5%</v>
      </c>
      <c r="W5408">
        <f>YEAR(Suoerstore_sales[[#This Row],[Order Date]])</f>
        <v>2016</v>
      </c>
      <c r="X5408" t="str">
        <f>"Q"&amp;ROUNDUP(MONTH(Suoerstore_sales[[#This Row],[Order Date]])/3,0)</f>
        <v>Q1</v>
      </c>
      <c r="Y5408">
        <f>MONTH(Suoerstore_sales[[#This Row],[Order Date]])</f>
        <v>2</v>
      </c>
    </row>
    <row r="5409" spans="1:25" x14ac:dyDescent="0.2">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t="str" cm="1">
        <f t="array" ref="V5409">_xlfn.IFS(Suoerstore_sales[[#This Row],[Discount]]&lt;=0.05,"0-5%",Suoerstore_sales[[#This Row],[Discount]]&lt;=0.1,"5-10%",Suoerstore_sales[[#This Row],[Discount]]&lt;=0.2,"10-20%",TRUE,"20%+")</f>
        <v>0-5%</v>
      </c>
      <c r="W5409">
        <f>YEAR(Suoerstore_sales[[#This Row],[Order Date]])</f>
        <v>2017</v>
      </c>
      <c r="X5409" t="str">
        <f>"Q"&amp;ROUNDUP(MONTH(Suoerstore_sales[[#This Row],[Order Date]])/3,0)</f>
        <v>Q4</v>
      </c>
      <c r="Y5409">
        <f>MONTH(Suoerstore_sales[[#This Row],[Order Date]])</f>
        <v>12</v>
      </c>
    </row>
    <row r="5410" spans="1:25" x14ac:dyDescent="0.2">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t="str" cm="1">
        <f t="array" ref="V5410">_xlfn.IFS(Suoerstore_sales[[#This Row],[Discount]]&lt;=0.05,"0-5%",Suoerstore_sales[[#This Row],[Discount]]&lt;=0.1,"5-10%",Suoerstore_sales[[#This Row],[Discount]]&lt;=0.2,"10-20%",TRUE,"20%+")</f>
        <v>10-20%</v>
      </c>
      <c r="W5410">
        <f>YEAR(Suoerstore_sales[[#This Row],[Order Date]])</f>
        <v>2017</v>
      </c>
      <c r="X5410" t="str">
        <f>"Q"&amp;ROUNDUP(MONTH(Suoerstore_sales[[#This Row],[Order Date]])/3,0)</f>
        <v>Q4</v>
      </c>
      <c r="Y5410">
        <f>MONTH(Suoerstore_sales[[#This Row],[Order Date]])</f>
        <v>12</v>
      </c>
    </row>
    <row r="5411" spans="1:25" x14ac:dyDescent="0.2">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t="str" cm="1">
        <f t="array" ref="V5411">_xlfn.IFS(Suoerstore_sales[[#This Row],[Discount]]&lt;=0.05,"0-5%",Suoerstore_sales[[#This Row],[Discount]]&lt;=0.1,"5-10%",Suoerstore_sales[[#This Row],[Discount]]&lt;=0.2,"10-20%",TRUE,"20%+")</f>
        <v>10-20%</v>
      </c>
      <c r="W5411">
        <f>YEAR(Suoerstore_sales[[#This Row],[Order Date]])</f>
        <v>2017</v>
      </c>
      <c r="X5411" t="str">
        <f>"Q"&amp;ROUNDUP(MONTH(Suoerstore_sales[[#This Row],[Order Date]])/3,0)</f>
        <v>Q4</v>
      </c>
      <c r="Y5411">
        <f>MONTH(Suoerstore_sales[[#This Row],[Order Date]])</f>
        <v>12</v>
      </c>
    </row>
    <row r="5412" spans="1:25" x14ac:dyDescent="0.2">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t="str" cm="1">
        <f t="array" ref="V5412">_xlfn.IFS(Suoerstore_sales[[#This Row],[Discount]]&lt;=0.05,"0-5%",Suoerstore_sales[[#This Row],[Discount]]&lt;=0.1,"5-10%",Suoerstore_sales[[#This Row],[Discount]]&lt;=0.2,"10-20%",TRUE,"20%+")</f>
        <v>0-5%</v>
      </c>
      <c r="W5412">
        <f>YEAR(Suoerstore_sales[[#This Row],[Order Date]])</f>
        <v>2017</v>
      </c>
      <c r="X5412" t="str">
        <f>"Q"&amp;ROUNDUP(MONTH(Suoerstore_sales[[#This Row],[Order Date]])/3,0)</f>
        <v>Q4</v>
      </c>
      <c r="Y5412">
        <f>MONTH(Suoerstore_sales[[#This Row],[Order Date]])</f>
        <v>12</v>
      </c>
    </row>
    <row r="5413" spans="1:25" x14ac:dyDescent="0.2">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t="str" cm="1">
        <f t="array" ref="V5413">_xlfn.IFS(Suoerstore_sales[[#This Row],[Discount]]&lt;=0.05,"0-5%",Suoerstore_sales[[#This Row],[Discount]]&lt;=0.1,"5-10%",Suoerstore_sales[[#This Row],[Discount]]&lt;=0.2,"10-20%",TRUE,"20%+")</f>
        <v>10-20%</v>
      </c>
      <c r="W5413">
        <f>YEAR(Suoerstore_sales[[#This Row],[Order Date]])</f>
        <v>2017</v>
      </c>
      <c r="X5413" t="str">
        <f>"Q"&amp;ROUNDUP(MONTH(Suoerstore_sales[[#This Row],[Order Date]])/3,0)</f>
        <v>Q3</v>
      </c>
      <c r="Y5413">
        <f>MONTH(Suoerstore_sales[[#This Row],[Order Date]])</f>
        <v>9</v>
      </c>
    </row>
    <row r="5414" spans="1:25" x14ac:dyDescent="0.2">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t="str" cm="1">
        <f t="array" ref="V5414">_xlfn.IFS(Suoerstore_sales[[#This Row],[Discount]]&lt;=0.05,"0-5%",Suoerstore_sales[[#This Row],[Discount]]&lt;=0.1,"5-10%",Suoerstore_sales[[#This Row],[Discount]]&lt;=0.2,"10-20%",TRUE,"20%+")</f>
        <v>0-5%</v>
      </c>
      <c r="W5414">
        <f>YEAR(Suoerstore_sales[[#This Row],[Order Date]])</f>
        <v>2017</v>
      </c>
      <c r="X5414" t="str">
        <f>"Q"&amp;ROUNDUP(MONTH(Suoerstore_sales[[#This Row],[Order Date]])/3,0)</f>
        <v>Q3</v>
      </c>
      <c r="Y5414">
        <f>MONTH(Suoerstore_sales[[#This Row],[Order Date]])</f>
        <v>9</v>
      </c>
    </row>
    <row r="5415" spans="1:25" x14ac:dyDescent="0.2">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t="str" cm="1">
        <f t="array" ref="V5415">_xlfn.IFS(Suoerstore_sales[[#This Row],[Discount]]&lt;=0.05,"0-5%",Suoerstore_sales[[#This Row],[Discount]]&lt;=0.1,"5-10%",Suoerstore_sales[[#This Row],[Discount]]&lt;=0.2,"10-20%",TRUE,"20%+")</f>
        <v>0-5%</v>
      </c>
      <c r="W5415">
        <f>YEAR(Suoerstore_sales[[#This Row],[Order Date]])</f>
        <v>2016</v>
      </c>
      <c r="X5415" t="str">
        <f>"Q"&amp;ROUNDUP(MONTH(Suoerstore_sales[[#This Row],[Order Date]])/3,0)</f>
        <v>Q3</v>
      </c>
      <c r="Y5415">
        <f>MONTH(Suoerstore_sales[[#This Row],[Order Date]])</f>
        <v>9</v>
      </c>
    </row>
    <row r="5416" spans="1:25" x14ac:dyDescent="0.2">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t="str" cm="1">
        <f t="array" ref="V5416">_xlfn.IFS(Suoerstore_sales[[#This Row],[Discount]]&lt;=0.05,"0-5%",Suoerstore_sales[[#This Row],[Discount]]&lt;=0.1,"5-10%",Suoerstore_sales[[#This Row],[Discount]]&lt;=0.2,"10-20%",TRUE,"20%+")</f>
        <v>20%+</v>
      </c>
      <c r="W5416">
        <f>YEAR(Suoerstore_sales[[#This Row],[Order Date]])</f>
        <v>2017</v>
      </c>
      <c r="X5416" t="str">
        <f>"Q"&amp;ROUNDUP(MONTH(Suoerstore_sales[[#This Row],[Order Date]])/3,0)</f>
        <v>Q3</v>
      </c>
      <c r="Y5416">
        <f>MONTH(Suoerstore_sales[[#This Row],[Order Date]])</f>
        <v>9</v>
      </c>
    </row>
    <row r="5417" spans="1:25" x14ac:dyDescent="0.2">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t="str" cm="1">
        <f t="array" ref="V5417">_xlfn.IFS(Suoerstore_sales[[#This Row],[Discount]]&lt;=0.05,"0-5%",Suoerstore_sales[[#This Row],[Discount]]&lt;=0.1,"5-10%",Suoerstore_sales[[#This Row],[Discount]]&lt;=0.2,"10-20%",TRUE,"20%+")</f>
        <v>10-20%</v>
      </c>
      <c r="W5417">
        <f>YEAR(Suoerstore_sales[[#This Row],[Order Date]])</f>
        <v>2017</v>
      </c>
      <c r="X5417" t="str">
        <f>"Q"&amp;ROUNDUP(MONTH(Suoerstore_sales[[#This Row],[Order Date]])/3,0)</f>
        <v>Q3</v>
      </c>
      <c r="Y5417">
        <f>MONTH(Suoerstore_sales[[#This Row],[Order Date]])</f>
        <v>9</v>
      </c>
    </row>
    <row r="5418" spans="1:25" x14ac:dyDescent="0.2">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t="str" cm="1">
        <f t="array" ref="V5418">_xlfn.IFS(Suoerstore_sales[[#This Row],[Discount]]&lt;=0.05,"0-5%",Suoerstore_sales[[#This Row],[Discount]]&lt;=0.1,"5-10%",Suoerstore_sales[[#This Row],[Discount]]&lt;=0.2,"10-20%",TRUE,"20%+")</f>
        <v>10-20%</v>
      </c>
      <c r="W5418">
        <f>YEAR(Suoerstore_sales[[#This Row],[Order Date]])</f>
        <v>2017</v>
      </c>
      <c r="X5418" t="str">
        <f>"Q"&amp;ROUNDUP(MONTH(Suoerstore_sales[[#This Row],[Order Date]])/3,0)</f>
        <v>Q3</v>
      </c>
      <c r="Y5418">
        <f>MONTH(Suoerstore_sales[[#This Row],[Order Date]])</f>
        <v>9</v>
      </c>
    </row>
    <row r="5419" spans="1:25" x14ac:dyDescent="0.2">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t="str" cm="1">
        <f t="array" ref="V5419">_xlfn.IFS(Suoerstore_sales[[#This Row],[Discount]]&lt;=0.05,"0-5%",Suoerstore_sales[[#This Row],[Discount]]&lt;=0.1,"5-10%",Suoerstore_sales[[#This Row],[Discount]]&lt;=0.2,"10-20%",TRUE,"20%+")</f>
        <v>0-5%</v>
      </c>
      <c r="W5419">
        <f>YEAR(Suoerstore_sales[[#This Row],[Order Date]])</f>
        <v>2014</v>
      </c>
      <c r="X5419" t="str">
        <f>"Q"&amp;ROUNDUP(MONTH(Suoerstore_sales[[#This Row],[Order Date]])/3,0)</f>
        <v>Q4</v>
      </c>
      <c r="Y5419">
        <f>MONTH(Suoerstore_sales[[#This Row],[Order Date]])</f>
        <v>10</v>
      </c>
    </row>
    <row r="5420" spans="1:25" x14ac:dyDescent="0.2">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t="str" cm="1">
        <f t="array" ref="V5420">_xlfn.IFS(Suoerstore_sales[[#This Row],[Discount]]&lt;=0.05,"0-5%",Suoerstore_sales[[#This Row],[Discount]]&lt;=0.1,"5-10%",Suoerstore_sales[[#This Row],[Discount]]&lt;=0.2,"10-20%",TRUE,"20%+")</f>
        <v>10-20%</v>
      </c>
      <c r="W5420">
        <f>YEAR(Suoerstore_sales[[#This Row],[Order Date]])</f>
        <v>2015</v>
      </c>
      <c r="X5420" t="str">
        <f>"Q"&amp;ROUNDUP(MONTH(Suoerstore_sales[[#This Row],[Order Date]])/3,0)</f>
        <v>Q4</v>
      </c>
      <c r="Y5420">
        <f>MONTH(Suoerstore_sales[[#This Row],[Order Date]])</f>
        <v>10</v>
      </c>
    </row>
    <row r="5421" spans="1:25" x14ac:dyDescent="0.2">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t="str" cm="1">
        <f t="array" ref="V5421">_xlfn.IFS(Suoerstore_sales[[#This Row],[Discount]]&lt;=0.05,"0-5%",Suoerstore_sales[[#This Row],[Discount]]&lt;=0.1,"5-10%",Suoerstore_sales[[#This Row],[Discount]]&lt;=0.2,"10-20%",TRUE,"20%+")</f>
        <v>10-20%</v>
      </c>
      <c r="W5421">
        <f>YEAR(Suoerstore_sales[[#This Row],[Order Date]])</f>
        <v>2015</v>
      </c>
      <c r="X5421" t="str">
        <f>"Q"&amp;ROUNDUP(MONTH(Suoerstore_sales[[#This Row],[Order Date]])/3,0)</f>
        <v>Q4</v>
      </c>
      <c r="Y5421">
        <f>MONTH(Suoerstore_sales[[#This Row],[Order Date]])</f>
        <v>10</v>
      </c>
    </row>
    <row r="5422" spans="1:25" x14ac:dyDescent="0.2">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t="str" cm="1">
        <f t="array" ref="V5422">_xlfn.IFS(Suoerstore_sales[[#This Row],[Discount]]&lt;=0.05,"0-5%",Suoerstore_sales[[#This Row],[Discount]]&lt;=0.1,"5-10%",Suoerstore_sales[[#This Row],[Discount]]&lt;=0.2,"10-20%",TRUE,"20%+")</f>
        <v>20%+</v>
      </c>
      <c r="W5422">
        <f>YEAR(Suoerstore_sales[[#This Row],[Order Date]])</f>
        <v>2016</v>
      </c>
      <c r="X5422" t="str">
        <f>"Q"&amp;ROUNDUP(MONTH(Suoerstore_sales[[#This Row],[Order Date]])/3,0)</f>
        <v>Q1</v>
      </c>
      <c r="Y5422">
        <f>MONTH(Suoerstore_sales[[#This Row],[Order Date]])</f>
        <v>3</v>
      </c>
    </row>
    <row r="5423" spans="1:25" x14ac:dyDescent="0.2">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t="str" cm="1">
        <f t="array" ref="V5423">_xlfn.IFS(Suoerstore_sales[[#This Row],[Discount]]&lt;=0.05,"0-5%",Suoerstore_sales[[#This Row],[Discount]]&lt;=0.1,"5-10%",Suoerstore_sales[[#This Row],[Discount]]&lt;=0.2,"10-20%",TRUE,"20%+")</f>
        <v>10-20%</v>
      </c>
      <c r="W5423">
        <f>YEAR(Suoerstore_sales[[#This Row],[Order Date]])</f>
        <v>2016</v>
      </c>
      <c r="X5423" t="str">
        <f>"Q"&amp;ROUNDUP(MONTH(Suoerstore_sales[[#This Row],[Order Date]])/3,0)</f>
        <v>Q1</v>
      </c>
      <c r="Y5423">
        <f>MONTH(Suoerstore_sales[[#This Row],[Order Date]])</f>
        <v>3</v>
      </c>
    </row>
    <row r="5424" spans="1:25" x14ac:dyDescent="0.2">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t="str" cm="1">
        <f t="array" ref="V5424">_xlfn.IFS(Suoerstore_sales[[#This Row],[Discount]]&lt;=0.05,"0-5%",Suoerstore_sales[[#This Row],[Discount]]&lt;=0.1,"5-10%",Suoerstore_sales[[#This Row],[Discount]]&lt;=0.2,"10-20%",TRUE,"20%+")</f>
        <v>10-20%</v>
      </c>
      <c r="W5424">
        <f>YEAR(Suoerstore_sales[[#This Row],[Order Date]])</f>
        <v>2016</v>
      </c>
      <c r="X5424" t="str">
        <f>"Q"&amp;ROUNDUP(MONTH(Suoerstore_sales[[#This Row],[Order Date]])/3,0)</f>
        <v>Q4</v>
      </c>
      <c r="Y5424">
        <f>MONTH(Suoerstore_sales[[#This Row],[Order Date]])</f>
        <v>12</v>
      </c>
    </row>
    <row r="5425" spans="1:25" x14ac:dyDescent="0.2">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t="str" cm="1">
        <f t="array" ref="V5425">_xlfn.IFS(Suoerstore_sales[[#This Row],[Discount]]&lt;=0.05,"0-5%",Suoerstore_sales[[#This Row],[Discount]]&lt;=0.1,"5-10%",Suoerstore_sales[[#This Row],[Discount]]&lt;=0.2,"10-20%",TRUE,"20%+")</f>
        <v>0-5%</v>
      </c>
      <c r="W5425">
        <f>YEAR(Suoerstore_sales[[#This Row],[Order Date]])</f>
        <v>2017</v>
      </c>
      <c r="X5425" t="str">
        <f>"Q"&amp;ROUNDUP(MONTH(Suoerstore_sales[[#This Row],[Order Date]])/3,0)</f>
        <v>Q4</v>
      </c>
      <c r="Y5425">
        <f>MONTH(Suoerstore_sales[[#This Row],[Order Date]])</f>
        <v>11</v>
      </c>
    </row>
    <row r="5426" spans="1:25" x14ac:dyDescent="0.2">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t="str" cm="1">
        <f t="array" ref="V5426">_xlfn.IFS(Suoerstore_sales[[#This Row],[Discount]]&lt;=0.05,"0-5%",Suoerstore_sales[[#This Row],[Discount]]&lt;=0.1,"5-10%",Suoerstore_sales[[#This Row],[Discount]]&lt;=0.2,"10-20%",TRUE,"20%+")</f>
        <v>0-5%</v>
      </c>
      <c r="W5426">
        <f>YEAR(Suoerstore_sales[[#This Row],[Order Date]])</f>
        <v>2017</v>
      </c>
      <c r="X5426" t="str">
        <f>"Q"&amp;ROUNDUP(MONTH(Suoerstore_sales[[#This Row],[Order Date]])/3,0)</f>
        <v>Q1</v>
      </c>
      <c r="Y5426">
        <f>MONTH(Suoerstore_sales[[#This Row],[Order Date]])</f>
        <v>1</v>
      </c>
    </row>
    <row r="5427" spans="1:25" x14ac:dyDescent="0.2">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t="str" cm="1">
        <f t="array" ref="V5427">_xlfn.IFS(Suoerstore_sales[[#This Row],[Discount]]&lt;=0.05,"0-5%",Suoerstore_sales[[#This Row],[Discount]]&lt;=0.1,"5-10%",Suoerstore_sales[[#This Row],[Discount]]&lt;=0.2,"10-20%",TRUE,"20%+")</f>
        <v>0-5%</v>
      </c>
      <c r="W5427">
        <f>YEAR(Suoerstore_sales[[#This Row],[Order Date]])</f>
        <v>2016</v>
      </c>
      <c r="X5427" t="str">
        <f>"Q"&amp;ROUNDUP(MONTH(Suoerstore_sales[[#This Row],[Order Date]])/3,0)</f>
        <v>Q4</v>
      </c>
      <c r="Y5427">
        <f>MONTH(Suoerstore_sales[[#This Row],[Order Date]])</f>
        <v>12</v>
      </c>
    </row>
    <row r="5428" spans="1:25" x14ac:dyDescent="0.2">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t="str" cm="1">
        <f t="array" ref="V5428">_xlfn.IFS(Suoerstore_sales[[#This Row],[Discount]]&lt;=0.05,"0-5%",Suoerstore_sales[[#This Row],[Discount]]&lt;=0.1,"5-10%",Suoerstore_sales[[#This Row],[Discount]]&lt;=0.2,"10-20%",TRUE,"20%+")</f>
        <v>0-5%</v>
      </c>
      <c r="W5428">
        <f>YEAR(Suoerstore_sales[[#This Row],[Order Date]])</f>
        <v>2016</v>
      </c>
      <c r="X5428" t="str">
        <f>"Q"&amp;ROUNDUP(MONTH(Suoerstore_sales[[#This Row],[Order Date]])/3,0)</f>
        <v>Q4</v>
      </c>
      <c r="Y5428">
        <f>MONTH(Suoerstore_sales[[#This Row],[Order Date]])</f>
        <v>12</v>
      </c>
    </row>
    <row r="5429" spans="1:25" x14ac:dyDescent="0.2">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t="str" cm="1">
        <f t="array" ref="V5429">_xlfn.IFS(Suoerstore_sales[[#This Row],[Discount]]&lt;=0.05,"0-5%",Suoerstore_sales[[#This Row],[Discount]]&lt;=0.1,"5-10%",Suoerstore_sales[[#This Row],[Discount]]&lt;=0.2,"10-20%",TRUE,"20%+")</f>
        <v>10-20%</v>
      </c>
      <c r="W5429">
        <f>YEAR(Suoerstore_sales[[#This Row],[Order Date]])</f>
        <v>2016</v>
      </c>
      <c r="X5429" t="str">
        <f>"Q"&amp;ROUNDUP(MONTH(Suoerstore_sales[[#This Row],[Order Date]])/3,0)</f>
        <v>Q2</v>
      </c>
      <c r="Y5429">
        <f>MONTH(Suoerstore_sales[[#This Row],[Order Date]])</f>
        <v>6</v>
      </c>
    </row>
    <row r="5430" spans="1:25" x14ac:dyDescent="0.2">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t="str" cm="1">
        <f t="array" ref="V5430">_xlfn.IFS(Suoerstore_sales[[#This Row],[Discount]]&lt;=0.05,"0-5%",Suoerstore_sales[[#This Row],[Discount]]&lt;=0.1,"5-10%",Suoerstore_sales[[#This Row],[Discount]]&lt;=0.2,"10-20%",TRUE,"20%+")</f>
        <v>0-5%</v>
      </c>
      <c r="W5430">
        <f>YEAR(Suoerstore_sales[[#This Row],[Order Date]])</f>
        <v>2016</v>
      </c>
      <c r="X5430" t="str">
        <f>"Q"&amp;ROUNDUP(MONTH(Suoerstore_sales[[#This Row],[Order Date]])/3,0)</f>
        <v>Q3</v>
      </c>
      <c r="Y5430">
        <f>MONTH(Suoerstore_sales[[#This Row],[Order Date]])</f>
        <v>9</v>
      </c>
    </row>
    <row r="5431" spans="1:25" x14ac:dyDescent="0.2">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t="str" cm="1">
        <f t="array" ref="V5431">_xlfn.IFS(Suoerstore_sales[[#This Row],[Discount]]&lt;=0.05,"0-5%",Suoerstore_sales[[#This Row],[Discount]]&lt;=0.1,"5-10%",Suoerstore_sales[[#This Row],[Discount]]&lt;=0.2,"10-20%",TRUE,"20%+")</f>
        <v>10-20%</v>
      </c>
      <c r="W5431">
        <f>YEAR(Suoerstore_sales[[#This Row],[Order Date]])</f>
        <v>2014</v>
      </c>
      <c r="X5431" t="str">
        <f>"Q"&amp;ROUNDUP(MONTH(Suoerstore_sales[[#This Row],[Order Date]])/3,0)</f>
        <v>Q3</v>
      </c>
      <c r="Y5431">
        <f>MONTH(Suoerstore_sales[[#This Row],[Order Date]])</f>
        <v>9</v>
      </c>
    </row>
    <row r="5432" spans="1:25" x14ac:dyDescent="0.2">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t="str" cm="1">
        <f t="array" ref="V5432">_xlfn.IFS(Suoerstore_sales[[#This Row],[Discount]]&lt;=0.05,"0-5%",Suoerstore_sales[[#This Row],[Discount]]&lt;=0.1,"5-10%",Suoerstore_sales[[#This Row],[Discount]]&lt;=0.2,"10-20%",TRUE,"20%+")</f>
        <v>10-20%</v>
      </c>
      <c r="W5432">
        <f>YEAR(Suoerstore_sales[[#This Row],[Order Date]])</f>
        <v>2017</v>
      </c>
      <c r="X5432" t="str">
        <f>"Q"&amp;ROUNDUP(MONTH(Suoerstore_sales[[#This Row],[Order Date]])/3,0)</f>
        <v>Q4</v>
      </c>
      <c r="Y5432">
        <f>MONTH(Suoerstore_sales[[#This Row],[Order Date]])</f>
        <v>10</v>
      </c>
    </row>
    <row r="5433" spans="1:25" x14ac:dyDescent="0.2">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t="str" cm="1">
        <f t="array" ref="V5433">_xlfn.IFS(Suoerstore_sales[[#This Row],[Discount]]&lt;=0.05,"0-5%",Suoerstore_sales[[#This Row],[Discount]]&lt;=0.1,"5-10%",Suoerstore_sales[[#This Row],[Discount]]&lt;=0.2,"10-20%",TRUE,"20%+")</f>
        <v>10-20%</v>
      </c>
      <c r="W5433">
        <f>YEAR(Suoerstore_sales[[#This Row],[Order Date]])</f>
        <v>2017</v>
      </c>
      <c r="X5433" t="str">
        <f>"Q"&amp;ROUNDUP(MONTH(Suoerstore_sales[[#This Row],[Order Date]])/3,0)</f>
        <v>Q4</v>
      </c>
      <c r="Y5433">
        <f>MONTH(Suoerstore_sales[[#This Row],[Order Date]])</f>
        <v>10</v>
      </c>
    </row>
    <row r="5434" spans="1:25" x14ac:dyDescent="0.2">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t="str" cm="1">
        <f t="array" ref="V5434">_xlfn.IFS(Suoerstore_sales[[#This Row],[Discount]]&lt;=0.05,"0-5%",Suoerstore_sales[[#This Row],[Discount]]&lt;=0.1,"5-10%",Suoerstore_sales[[#This Row],[Discount]]&lt;=0.2,"10-20%",TRUE,"20%+")</f>
        <v>20%+</v>
      </c>
      <c r="W5434">
        <f>YEAR(Suoerstore_sales[[#This Row],[Order Date]])</f>
        <v>2017</v>
      </c>
      <c r="X5434" t="str">
        <f>"Q"&amp;ROUNDUP(MONTH(Suoerstore_sales[[#This Row],[Order Date]])/3,0)</f>
        <v>Q4</v>
      </c>
      <c r="Y5434">
        <f>MONTH(Suoerstore_sales[[#This Row],[Order Date]])</f>
        <v>10</v>
      </c>
    </row>
    <row r="5435" spans="1:25" x14ac:dyDescent="0.2">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t="str" cm="1">
        <f t="array" ref="V5435">_xlfn.IFS(Suoerstore_sales[[#This Row],[Discount]]&lt;=0.05,"0-5%",Suoerstore_sales[[#This Row],[Discount]]&lt;=0.1,"5-10%",Suoerstore_sales[[#This Row],[Discount]]&lt;=0.2,"10-20%",TRUE,"20%+")</f>
        <v>10-20%</v>
      </c>
      <c r="W5435">
        <f>YEAR(Suoerstore_sales[[#This Row],[Order Date]])</f>
        <v>2017</v>
      </c>
      <c r="X5435" t="str">
        <f>"Q"&amp;ROUNDUP(MONTH(Suoerstore_sales[[#This Row],[Order Date]])/3,0)</f>
        <v>Q2</v>
      </c>
      <c r="Y5435">
        <f>MONTH(Suoerstore_sales[[#This Row],[Order Date]])</f>
        <v>4</v>
      </c>
    </row>
    <row r="5436" spans="1:25" x14ac:dyDescent="0.2">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t="str" cm="1">
        <f t="array" ref="V5436">_xlfn.IFS(Suoerstore_sales[[#This Row],[Discount]]&lt;=0.05,"0-5%",Suoerstore_sales[[#This Row],[Discount]]&lt;=0.1,"5-10%",Suoerstore_sales[[#This Row],[Discount]]&lt;=0.2,"10-20%",TRUE,"20%+")</f>
        <v>0-5%</v>
      </c>
      <c r="W5436">
        <f>YEAR(Suoerstore_sales[[#This Row],[Order Date]])</f>
        <v>2015</v>
      </c>
      <c r="X5436" t="str">
        <f>"Q"&amp;ROUNDUP(MONTH(Suoerstore_sales[[#This Row],[Order Date]])/3,0)</f>
        <v>Q4</v>
      </c>
      <c r="Y5436">
        <f>MONTH(Suoerstore_sales[[#This Row],[Order Date]])</f>
        <v>10</v>
      </c>
    </row>
    <row r="5437" spans="1:25" x14ac:dyDescent="0.2">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t="str" cm="1">
        <f t="array" ref="V5437">_xlfn.IFS(Suoerstore_sales[[#This Row],[Discount]]&lt;=0.05,"0-5%",Suoerstore_sales[[#This Row],[Discount]]&lt;=0.1,"5-10%",Suoerstore_sales[[#This Row],[Discount]]&lt;=0.2,"10-20%",TRUE,"20%+")</f>
        <v>0-5%</v>
      </c>
      <c r="W5437">
        <f>YEAR(Suoerstore_sales[[#This Row],[Order Date]])</f>
        <v>2015</v>
      </c>
      <c r="X5437" t="str">
        <f>"Q"&amp;ROUNDUP(MONTH(Suoerstore_sales[[#This Row],[Order Date]])/3,0)</f>
        <v>Q4</v>
      </c>
      <c r="Y5437">
        <f>MONTH(Suoerstore_sales[[#This Row],[Order Date]])</f>
        <v>10</v>
      </c>
    </row>
    <row r="5438" spans="1:25" x14ac:dyDescent="0.2">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t="str" cm="1">
        <f t="array" ref="V5438">_xlfn.IFS(Suoerstore_sales[[#This Row],[Discount]]&lt;=0.05,"0-5%",Suoerstore_sales[[#This Row],[Discount]]&lt;=0.1,"5-10%",Suoerstore_sales[[#This Row],[Discount]]&lt;=0.2,"10-20%",TRUE,"20%+")</f>
        <v>10-20%</v>
      </c>
      <c r="W5438">
        <f>YEAR(Suoerstore_sales[[#This Row],[Order Date]])</f>
        <v>2014</v>
      </c>
      <c r="X5438" t="str">
        <f>"Q"&amp;ROUNDUP(MONTH(Suoerstore_sales[[#This Row],[Order Date]])/3,0)</f>
        <v>Q3</v>
      </c>
      <c r="Y5438">
        <f>MONTH(Suoerstore_sales[[#This Row],[Order Date]])</f>
        <v>7</v>
      </c>
    </row>
    <row r="5439" spans="1:25" x14ac:dyDescent="0.2">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t="str" cm="1">
        <f t="array" ref="V5439">_xlfn.IFS(Suoerstore_sales[[#This Row],[Discount]]&lt;=0.05,"0-5%",Suoerstore_sales[[#This Row],[Discount]]&lt;=0.1,"5-10%",Suoerstore_sales[[#This Row],[Discount]]&lt;=0.2,"10-20%",TRUE,"20%+")</f>
        <v>20%+</v>
      </c>
      <c r="W5439">
        <f>YEAR(Suoerstore_sales[[#This Row],[Order Date]])</f>
        <v>2014</v>
      </c>
      <c r="X5439" t="str">
        <f>"Q"&amp;ROUNDUP(MONTH(Suoerstore_sales[[#This Row],[Order Date]])/3,0)</f>
        <v>Q3</v>
      </c>
      <c r="Y5439">
        <f>MONTH(Suoerstore_sales[[#This Row],[Order Date]])</f>
        <v>7</v>
      </c>
    </row>
    <row r="5440" spans="1:25" x14ac:dyDescent="0.2">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t="str" cm="1">
        <f t="array" ref="V5440">_xlfn.IFS(Suoerstore_sales[[#This Row],[Discount]]&lt;=0.05,"0-5%",Suoerstore_sales[[#This Row],[Discount]]&lt;=0.1,"5-10%",Suoerstore_sales[[#This Row],[Discount]]&lt;=0.2,"10-20%",TRUE,"20%+")</f>
        <v>10-20%</v>
      </c>
      <c r="W5440">
        <f>YEAR(Suoerstore_sales[[#This Row],[Order Date]])</f>
        <v>2014</v>
      </c>
      <c r="X5440" t="str">
        <f>"Q"&amp;ROUNDUP(MONTH(Suoerstore_sales[[#This Row],[Order Date]])/3,0)</f>
        <v>Q3</v>
      </c>
      <c r="Y5440">
        <f>MONTH(Suoerstore_sales[[#This Row],[Order Date]])</f>
        <v>7</v>
      </c>
    </row>
    <row r="5441" spans="1:25" x14ac:dyDescent="0.2">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t="str" cm="1">
        <f t="array" ref="V5441">_xlfn.IFS(Suoerstore_sales[[#This Row],[Discount]]&lt;=0.05,"0-5%",Suoerstore_sales[[#This Row],[Discount]]&lt;=0.1,"5-10%",Suoerstore_sales[[#This Row],[Discount]]&lt;=0.2,"10-20%",TRUE,"20%+")</f>
        <v>10-20%</v>
      </c>
      <c r="W5441">
        <f>YEAR(Suoerstore_sales[[#This Row],[Order Date]])</f>
        <v>2016</v>
      </c>
      <c r="X5441" t="str">
        <f>"Q"&amp;ROUNDUP(MONTH(Suoerstore_sales[[#This Row],[Order Date]])/3,0)</f>
        <v>Q2</v>
      </c>
      <c r="Y5441">
        <f>MONTH(Suoerstore_sales[[#This Row],[Order Date]])</f>
        <v>4</v>
      </c>
    </row>
    <row r="5442" spans="1:25" x14ac:dyDescent="0.2">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t="str" cm="1">
        <f t="array" ref="V5442">_xlfn.IFS(Suoerstore_sales[[#This Row],[Discount]]&lt;=0.05,"0-5%",Suoerstore_sales[[#This Row],[Discount]]&lt;=0.1,"5-10%",Suoerstore_sales[[#This Row],[Discount]]&lt;=0.2,"10-20%",TRUE,"20%+")</f>
        <v>10-20%</v>
      </c>
      <c r="W5442">
        <f>YEAR(Suoerstore_sales[[#This Row],[Order Date]])</f>
        <v>2017</v>
      </c>
      <c r="X5442" t="str">
        <f>"Q"&amp;ROUNDUP(MONTH(Suoerstore_sales[[#This Row],[Order Date]])/3,0)</f>
        <v>Q4</v>
      </c>
      <c r="Y5442">
        <f>MONTH(Suoerstore_sales[[#This Row],[Order Date]])</f>
        <v>11</v>
      </c>
    </row>
    <row r="5443" spans="1:25" x14ac:dyDescent="0.2">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t="str" cm="1">
        <f t="array" ref="V5443">_xlfn.IFS(Suoerstore_sales[[#This Row],[Discount]]&lt;=0.05,"0-5%",Suoerstore_sales[[#This Row],[Discount]]&lt;=0.1,"5-10%",Suoerstore_sales[[#This Row],[Discount]]&lt;=0.2,"10-20%",TRUE,"20%+")</f>
        <v>10-20%</v>
      </c>
      <c r="W5443">
        <f>YEAR(Suoerstore_sales[[#This Row],[Order Date]])</f>
        <v>2017</v>
      </c>
      <c r="X5443" t="str">
        <f>"Q"&amp;ROUNDUP(MONTH(Suoerstore_sales[[#This Row],[Order Date]])/3,0)</f>
        <v>Q3</v>
      </c>
      <c r="Y5443">
        <f>MONTH(Suoerstore_sales[[#This Row],[Order Date]])</f>
        <v>9</v>
      </c>
    </row>
    <row r="5444" spans="1:25" x14ac:dyDescent="0.2">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t="str" cm="1">
        <f t="array" ref="V5444">_xlfn.IFS(Suoerstore_sales[[#This Row],[Discount]]&lt;=0.05,"0-5%",Suoerstore_sales[[#This Row],[Discount]]&lt;=0.1,"5-10%",Suoerstore_sales[[#This Row],[Discount]]&lt;=0.2,"10-20%",TRUE,"20%+")</f>
        <v>0-5%</v>
      </c>
      <c r="W5444">
        <f>YEAR(Suoerstore_sales[[#This Row],[Order Date]])</f>
        <v>2015</v>
      </c>
      <c r="X5444" t="str">
        <f>"Q"&amp;ROUNDUP(MONTH(Suoerstore_sales[[#This Row],[Order Date]])/3,0)</f>
        <v>Q2</v>
      </c>
      <c r="Y5444">
        <f>MONTH(Suoerstore_sales[[#This Row],[Order Date]])</f>
        <v>4</v>
      </c>
    </row>
    <row r="5445" spans="1:25" x14ac:dyDescent="0.2">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t="str" cm="1">
        <f t="array" ref="V5445">_xlfn.IFS(Suoerstore_sales[[#This Row],[Discount]]&lt;=0.05,"0-5%",Suoerstore_sales[[#This Row],[Discount]]&lt;=0.1,"5-10%",Suoerstore_sales[[#This Row],[Discount]]&lt;=0.2,"10-20%",TRUE,"20%+")</f>
        <v>10-20%</v>
      </c>
      <c r="W5445">
        <f>YEAR(Suoerstore_sales[[#This Row],[Order Date]])</f>
        <v>2015</v>
      </c>
      <c r="X5445" t="str">
        <f>"Q"&amp;ROUNDUP(MONTH(Suoerstore_sales[[#This Row],[Order Date]])/3,0)</f>
        <v>Q2</v>
      </c>
      <c r="Y5445">
        <f>MONTH(Suoerstore_sales[[#This Row],[Order Date]])</f>
        <v>4</v>
      </c>
    </row>
    <row r="5446" spans="1:25" x14ac:dyDescent="0.2">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t="str" cm="1">
        <f t="array" ref="V5446">_xlfn.IFS(Suoerstore_sales[[#This Row],[Discount]]&lt;=0.05,"0-5%",Suoerstore_sales[[#This Row],[Discount]]&lt;=0.1,"5-10%",Suoerstore_sales[[#This Row],[Discount]]&lt;=0.2,"10-20%",TRUE,"20%+")</f>
        <v>0-5%</v>
      </c>
      <c r="W5446">
        <f>YEAR(Suoerstore_sales[[#This Row],[Order Date]])</f>
        <v>2015</v>
      </c>
      <c r="X5446" t="str">
        <f>"Q"&amp;ROUNDUP(MONTH(Suoerstore_sales[[#This Row],[Order Date]])/3,0)</f>
        <v>Q2</v>
      </c>
      <c r="Y5446">
        <f>MONTH(Suoerstore_sales[[#This Row],[Order Date]])</f>
        <v>4</v>
      </c>
    </row>
    <row r="5447" spans="1:25" x14ac:dyDescent="0.2">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t="str" cm="1">
        <f t="array" ref="V5447">_xlfn.IFS(Suoerstore_sales[[#This Row],[Discount]]&lt;=0.05,"0-5%",Suoerstore_sales[[#This Row],[Discount]]&lt;=0.1,"5-10%",Suoerstore_sales[[#This Row],[Discount]]&lt;=0.2,"10-20%",TRUE,"20%+")</f>
        <v>10-20%</v>
      </c>
      <c r="W5447">
        <f>YEAR(Suoerstore_sales[[#This Row],[Order Date]])</f>
        <v>2016</v>
      </c>
      <c r="X5447" t="str">
        <f>"Q"&amp;ROUNDUP(MONTH(Suoerstore_sales[[#This Row],[Order Date]])/3,0)</f>
        <v>Q3</v>
      </c>
      <c r="Y5447">
        <f>MONTH(Suoerstore_sales[[#This Row],[Order Date]])</f>
        <v>7</v>
      </c>
    </row>
    <row r="5448" spans="1:25" x14ac:dyDescent="0.2">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t="str" cm="1">
        <f t="array" ref="V5448">_xlfn.IFS(Suoerstore_sales[[#This Row],[Discount]]&lt;=0.05,"0-5%",Suoerstore_sales[[#This Row],[Discount]]&lt;=0.1,"5-10%",Suoerstore_sales[[#This Row],[Discount]]&lt;=0.2,"10-20%",TRUE,"20%+")</f>
        <v>0-5%</v>
      </c>
      <c r="W5448">
        <f>YEAR(Suoerstore_sales[[#This Row],[Order Date]])</f>
        <v>2016</v>
      </c>
      <c r="X5448" t="str">
        <f>"Q"&amp;ROUNDUP(MONTH(Suoerstore_sales[[#This Row],[Order Date]])/3,0)</f>
        <v>Q3</v>
      </c>
      <c r="Y5448">
        <f>MONTH(Suoerstore_sales[[#This Row],[Order Date]])</f>
        <v>8</v>
      </c>
    </row>
    <row r="5449" spans="1:25" x14ac:dyDescent="0.2">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t="str" cm="1">
        <f t="array" ref="V5449">_xlfn.IFS(Suoerstore_sales[[#This Row],[Discount]]&lt;=0.05,"0-5%",Suoerstore_sales[[#This Row],[Discount]]&lt;=0.1,"5-10%",Suoerstore_sales[[#This Row],[Discount]]&lt;=0.2,"10-20%",TRUE,"20%+")</f>
        <v>0-5%</v>
      </c>
      <c r="W5449">
        <f>YEAR(Suoerstore_sales[[#This Row],[Order Date]])</f>
        <v>2016</v>
      </c>
      <c r="X5449" t="str">
        <f>"Q"&amp;ROUNDUP(MONTH(Suoerstore_sales[[#This Row],[Order Date]])/3,0)</f>
        <v>Q3</v>
      </c>
      <c r="Y5449">
        <f>MONTH(Suoerstore_sales[[#This Row],[Order Date]])</f>
        <v>8</v>
      </c>
    </row>
    <row r="5450" spans="1:25" x14ac:dyDescent="0.2">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t="str" cm="1">
        <f t="array" ref="V5450">_xlfn.IFS(Suoerstore_sales[[#This Row],[Discount]]&lt;=0.05,"0-5%",Suoerstore_sales[[#This Row],[Discount]]&lt;=0.1,"5-10%",Suoerstore_sales[[#This Row],[Discount]]&lt;=0.2,"10-20%",TRUE,"20%+")</f>
        <v>0-5%</v>
      </c>
      <c r="W5450">
        <f>YEAR(Suoerstore_sales[[#This Row],[Order Date]])</f>
        <v>2014</v>
      </c>
      <c r="X5450" t="str">
        <f>"Q"&amp;ROUNDUP(MONTH(Suoerstore_sales[[#This Row],[Order Date]])/3,0)</f>
        <v>Q3</v>
      </c>
      <c r="Y5450">
        <f>MONTH(Suoerstore_sales[[#This Row],[Order Date]])</f>
        <v>9</v>
      </c>
    </row>
    <row r="5451" spans="1:25" x14ac:dyDescent="0.2">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t="str" cm="1">
        <f t="array" ref="V5451">_xlfn.IFS(Suoerstore_sales[[#This Row],[Discount]]&lt;=0.05,"0-5%",Suoerstore_sales[[#This Row],[Discount]]&lt;=0.1,"5-10%",Suoerstore_sales[[#This Row],[Discount]]&lt;=0.2,"10-20%",TRUE,"20%+")</f>
        <v>0-5%</v>
      </c>
      <c r="W5451">
        <f>YEAR(Suoerstore_sales[[#This Row],[Order Date]])</f>
        <v>2014</v>
      </c>
      <c r="X5451" t="str">
        <f>"Q"&amp;ROUNDUP(MONTH(Suoerstore_sales[[#This Row],[Order Date]])/3,0)</f>
        <v>Q3</v>
      </c>
      <c r="Y5451">
        <f>MONTH(Suoerstore_sales[[#This Row],[Order Date]])</f>
        <v>9</v>
      </c>
    </row>
    <row r="5452" spans="1:25" x14ac:dyDescent="0.2">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t="str" cm="1">
        <f t="array" ref="V5452">_xlfn.IFS(Suoerstore_sales[[#This Row],[Discount]]&lt;=0.05,"0-5%",Suoerstore_sales[[#This Row],[Discount]]&lt;=0.1,"5-10%",Suoerstore_sales[[#This Row],[Discount]]&lt;=0.2,"10-20%",TRUE,"20%+")</f>
        <v>0-5%</v>
      </c>
      <c r="W5452">
        <f>YEAR(Suoerstore_sales[[#This Row],[Order Date]])</f>
        <v>2014</v>
      </c>
      <c r="X5452" t="str">
        <f>"Q"&amp;ROUNDUP(MONTH(Suoerstore_sales[[#This Row],[Order Date]])/3,0)</f>
        <v>Q3</v>
      </c>
      <c r="Y5452">
        <f>MONTH(Suoerstore_sales[[#This Row],[Order Date]])</f>
        <v>9</v>
      </c>
    </row>
    <row r="5453" spans="1:25" x14ac:dyDescent="0.2">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t="str" cm="1">
        <f t="array" ref="V5453">_xlfn.IFS(Suoerstore_sales[[#This Row],[Discount]]&lt;=0.05,"0-5%",Suoerstore_sales[[#This Row],[Discount]]&lt;=0.1,"5-10%",Suoerstore_sales[[#This Row],[Discount]]&lt;=0.2,"10-20%",TRUE,"20%+")</f>
        <v>0-5%</v>
      </c>
      <c r="W5453">
        <f>YEAR(Suoerstore_sales[[#This Row],[Order Date]])</f>
        <v>2014</v>
      </c>
      <c r="X5453" t="str">
        <f>"Q"&amp;ROUNDUP(MONTH(Suoerstore_sales[[#This Row],[Order Date]])/3,0)</f>
        <v>Q3</v>
      </c>
      <c r="Y5453">
        <f>MONTH(Suoerstore_sales[[#This Row],[Order Date]])</f>
        <v>9</v>
      </c>
    </row>
    <row r="5454" spans="1:25" x14ac:dyDescent="0.2">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t="str" cm="1">
        <f t="array" ref="V5454">_xlfn.IFS(Suoerstore_sales[[#This Row],[Discount]]&lt;=0.05,"0-5%",Suoerstore_sales[[#This Row],[Discount]]&lt;=0.1,"5-10%",Suoerstore_sales[[#This Row],[Discount]]&lt;=0.2,"10-20%",TRUE,"20%+")</f>
        <v>0-5%</v>
      </c>
      <c r="W5454">
        <f>YEAR(Suoerstore_sales[[#This Row],[Order Date]])</f>
        <v>2016</v>
      </c>
      <c r="X5454" t="str">
        <f>"Q"&amp;ROUNDUP(MONTH(Suoerstore_sales[[#This Row],[Order Date]])/3,0)</f>
        <v>Q3</v>
      </c>
      <c r="Y5454">
        <f>MONTH(Suoerstore_sales[[#This Row],[Order Date]])</f>
        <v>7</v>
      </c>
    </row>
    <row r="5455" spans="1:25" x14ac:dyDescent="0.2">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t="str" cm="1">
        <f t="array" ref="V5455">_xlfn.IFS(Suoerstore_sales[[#This Row],[Discount]]&lt;=0.05,"0-5%",Suoerstore_sales[[#This Row],[Discount]]&lt;=0.1,"5-10%",Suoerstore_sales[[#This Row],[Discount]]&lt;=0.2,"10-20%",TRUE,"20%+")</f>
        <v>10-20%</v>
      </c>
      <c r="W5455">
        <f>YEAR(Suoerstore_sales[[#This Row],[Order Date]])</f>
        <v>2017</v>
      </c>
      <c r="X5455" t="str">
        <f>"Q"&amp;ROUNDUP(MONTH(Suoerstore_sales[[#This Row],[Order Date]])/3,0)</f>
        <v>Q2</v>
      </c>
      <c r="Y5455">
        <f>MONTH(Suoerstore_sales[[#This Row],[Order Date]])</f>
        <v>5</v>
      </c>
    </row>
    <row r="5456" spans="1:25" x14ac:dyDescent="0.2">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t="str" cm="1">
        <f t="array" ref="V5456">_xlfn.IFS(Suoerstore_sales[[#This Row],[Discount]]&lt;=0.05,"0-5%",Suoerstore_sales[[#This Row],[Discount]]&lt;=0.1,"5-10%",Suoerstore_sales[[#This Row],[Discount]]&lt;=0.2,"10-20%",TRUE,"20%+")</f>
        <v>10-20%</v>
      </c>
      <c r="W5456">
        <f>YEAR(Suoerstore_sales[[#This Row],[Order Date]])</f>
        <v>2017</v>
      </c>
      <c r="X5456" t="str">
        <f>"Q"&amp;ROUNDUP(MONTH(Suoerstore_sales[[#This Row],[Order Date]])/3,0)</f>
        <v>Q2</v>
      </c>
      <c r="Y5456">
        <f>MONTH(Suoerstore_sales[[#This Row],[Order Date]])</f>
        <v>4</v>
      </c>
    </row>
    <row r="5457" spans="1:25" x14ac:dyDescent="0.2">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t="str" cm="1">
        <f t="array" ref="V5457">_xlfn.IFS(Suoerstore_sales[[#This Row],[Discount]]&lt;=0.05,"0-5%",Suoerstore_sales[[#This Row],[Discount]]&lt;=0.1,"5-10%",Suoerstore_sales[[#This Row],[Discount]]&lt;=0.2,"10-20%",TRUE,"20%+")</f>
        <v>10-20%</v>
      </c>
      <c r="W5457">
        <f>YEAR(Suoerstore_sales[[#This Row],[Order Date]])</f>
        <v>2017</v>
      </c>
      <c r="X5457" t="str">
        <f>"Q"&amp;ROUNDUP(MONTH(Suoerstore_sales[[#This Row],[Order Date]])/3,0)</f>
        <v>Q2</v>
      </c>
      <c r="Y5457">
        <f>MONTH(Suoerstore_sales[[#This Row],[Order Date]])</f>
        <v>4</v>
      </c>
    </row>
    <row r="5458" spans="1:25" x14ac:dyDescent="0.2">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t="str" cm="1">
        <f t="array" ref="V5458">_xlfn.IFS(Suoerstore_sales[[#This Row],[Discount]]&lt;=0.05,"0-5%",Suoerstore_sales[[#This Row],[Discount]]&lt;=0.1,"5-10%",Suoerstore_sales[[#This Row],[Discount]]&lt;=0.2,"10-20%",TRUE,"20%+")</f>
        <v>0-5%</v>
      </c>
      <c r="W5458">
        <f>YEAR(Suoerstore_sales[[#This Row],[Order Date]])</f>
        <v>2017</v>
      </c>
      <c r="X5458" t="str">
        <f>"Q"&amp;ROUNDUP(MONTH(Suoerstore_sales[[#This Row],[Order Date]])/3,0)</f>
        <v>Q4</v>
      </c>
      <c r="Y5458">
        <f>MONTH(Suoerstore_sales[[#This Row],[Order Date]])</f>
        <v>12</v>
      </c>
    </row>
    <row r="5459" spans="1:25" x14ac:dyDescent="0.2">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t="str" cm="1">
        <f t="array" ref="V5459">_xlfn.IFS(Suoerstore_sales[[#This Row],[Discount]]&lt;=0.05,"0-5%",Suoerstore_sales[[#This Row],[Discount]]&lt;=0.1,"5-10%",Suoerstore_sales[[#This Row],[Discount]]&lt;=0.2,"10-20%",TRUE,"20%+")</f>
        <v>0-5%</v>
      </c>
      <c r="W5459">
        <f>YEAR(Suoerstore_sales[[#This Row],[Order Date]])</f>
        <v>2017</v>
      </c>
      <c r="X5459" t="str">
        <f>"Q"&amp;ROUNDUP(MONTH(Suoerstore_sales[[#This Row],[Order Date]])/3,0)</f>
        <v>Q4</v>
      </c>
      <c r="Y5459">
        <f>MONTH(Suoerstore_sales[[#This Row],[Order Date]])</f>
        <v>12</v>
      </c>
    </row>
    <row r="5460" spans="1:25" x14ac:dyDescent="0.2">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t="str" cm="1">
        <f t="array" ref="V5460">_xlfn.IFS(Suoerstore_sales[[#This Row],[Discount]]&lt;=0.05,"0-5%",Suoerstore_sales[[#This Row],[Discount]]&lt;=0.1,"5-10%",Suoerstore_sales[[#This Row],[Discount]]&lt;=0.2,"10-20%",TRUE,"20%+")</f>
        <v>10-20%</v>
      </c>
      <c r="W5460">
        <f>YEAR(Suoerstore_sales[[#This Row],[Order Date]])</f>
        <v>2017</v>
      </c>
      <c r="X5460" t="str">
        <f>"Q"&amp;ROUNDUP(MONTH(Suoerstore_sales[[#This Row],[Order Date]])/3,0)</f>
        <v>Q3</v>
      </c>
      <c r="Y5460">
        <f>MONTH(Suoerstore_sales[[#This Row],[Order Date]])</f>
        <v>9</v>
      </c>
    </row>
    <row r="5461" spans="1:25" x14ac:dyDescent="0.2">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t="str" cm="1">
        <f t="array" ref="V5461">_xlfn.IFS(Suoerstore_sales[[#This Row],[Discount]]&lt;=0.05,"0-5%",Suoerstore_sales[[#This Row],[Discount]]&lt;=0.1,"5-10%",Suoerstore_sales[[#This Row],[Discount]]&lt;=0.2,"10-20%",TRUE,"20%+")</f>
        <v>10-20%</v>
      </c>
      <c r="W5461">
        <f>YEAR(Suoerstore_sales[[#This Row],[Order Date]])</f>
        <v>2017</v>
      </c>
      <c r="X5461" t="str">
        <f>"Q"&amp;ROUNDUP(MONTH(Suoerstore_sales[[#This Row],[Order Date]])/3,0)</f>
        <v>Q3</v>
      </c>
      <c r="Y5461">
        <f>MONTH(Suoerstore_sales[[#This Row],[Order Date]])</f>
        <v>9</v>
      </c>
    </row>
    <row r="5462" spans="1:25" x14ac:dyDescent="0.2">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t="str" cm="1">
        <f t="array" ref="V5462">_xlfn.IFS(Suoerstore_sales[[#This Row],[Discount]]&lt;=0.05,"0-5%",Suoerstore_sales[[#This Row],[Discount]]&lt;=0.1,"5-10%",Suoerstore_sales[[#This Row],[Discount]]&lt;=0.2,"10-20%",TRUE,"20%+")</f>
        <v>10-20%</v>
      </c>
      <c r="W5462">
        <f>YEAR(Suoerstore_sales[[#This Row],[Order Date]])</f>
        <v>2014</v>
      </c>
      <c r="X5462" t="str">
        <f>"Q"&amp;ROUNDUP(MONTH(Suoerstore_sales[[#This Row],[Order Date]])/3,0)</f>
        <v>Q1</v>
      </c>
      <c r="Y5462">
        <f>MONTH(Suoerstore_sales[[#This Row],[Order Date]])</f>
        <v>3</v>
      </c>
    </row>
    <row r="5463" spans="1:25" x14ac:dyDescent="0.2">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t="str" cm="1">
        <f t="array" ref="V5463">_xlfn.IFS(Suoerstore_sales[[#This Row],[Discount]]&lt;=0.05,"0-5%",Suoerstore_sales[[#This Row],[Discount]]&lt;=0.1,"5-10%",Suoerstore_sales[[#This Row],[Discount]]&lt;=0.2,"10-20%",TRUE,"20%+")</f>
        <v>0-5%</v>
      </c>
      <c r="W5463">
        <f>YEAR(Suoerstore_sales[[#This Row],[Order Date]])</f>
        <v>2017</v>
      </c>
      <c r="X5463" t="str">
        <f>"Q"&amp;ROUNDUP(MONTH(Suoerstore_sales[[#This Row],[Order Date]])/3,0)</f>
        <v>Q3</v>
      </c>
      <c r="Y5463">
        <f>MONTH(Suoerstore_sales[[#This Row],[Order Date]])</f>
        <v>9</v>
      </c>
    </row>
    <row r="5464" spans="1:25" x14ac:dyDescent="0.2">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t="str" cm="1">
        <f t="array" ref="V5464">_xlfn.IFS(Suoerstore_sales[[#This Row],[Discount]]&lt;=0.05,"0-5%",Suoerstore_sales[[#This Row],[Discount]]&lt;=0.1,"5-10%",Suoerstore_sales[[#This Row],[Discount]]&lt;=0.2,"10-20%",TRUE,"20%+")</f>
        <v>20%+</v>
      </c>
      <c r="W5464">
        <f>YEAR(Suoerstore_sales[[#This Row],[Order Date]])</f>
        <v>2014</v>
      </c>
      <c r="X5464" t="str">
        <f>"Q"&amp;ROUNDUP(MONTH(Suoerstore_sales[[#This Row],[Order Date]])/3,0)</f>
        <v>Q1</v>
      </c>
      <c r="Y5464">
        <f>MONTH(Suoerstore_sales[[#This Row],[Order Date]])</f>
        <v>1</v>
      </c>
    </row>
    <row r="5465" spans="1:25" x14ac:dyDescent="0.2">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t="str" cm="1">
        <f t="array" ref="V5465">_xlfn.IFS(Suoerstore_sales[[#This Row],[Discount]]&lt;=0.05,"0-5%",Suoerstore_sales[[#This Row],[Discount]]&lt;=0.1,"5-10%",Suoerstore_sales[[#This Row],[Discount]]&lt;=0.2,"10-20%",TRUE,"20%+")</f>
        <v>10-20%</v>
      </c>
      <c r="W5465">
        <f>YEAR(Suoerstore_sales[[#This Row],[Order Date]])</f>
        <v>2014</v>
      </c>
      <c r="X5465" t="str">
        <f>"Q"&amp;ROUNDUP(MONTH(Suoerstore_sales[[#This Row],[Order Date]])/3,0)</f>
        <v>Q1</v>
      </c>
      <c r="Y5465">
        <f>MONTH(Suoerstore_sales[[#This Row],[Order Date]])</f>
        <v>1</v>
      </c>
    </row>
    <row r="5466" spans="1:25" x14ac:dyDescent="0.2">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t="str" cm="1">
        <f t="array" ref="V5466">_xlfn.IFS(Suoerstore_sales[[#This Row],[Discount]]&lt;=0.05,"0-5%",Suoerstore_sales[[#This Row],[Discount]]&lt;=0.1,"5-10%",Suoerstore_sales[[#This Row],[Discount]]&lt;=0.2,"10-20%",TRUE,"20%+")</f>
        <v>10-20%</v>
      </c>
      <c r="W5466">
        <f>YEAR(Suoerstore_sales[[#This Row],[Order Date]])</f>
        <v>2014</v>
      </c>
      <c r="X5466" t="str">
        <f>"Q"&amp;ROUNDUP(MONTH(Suoerstore_sales[[#This Row],[Order Date]])/3,0)</f>
        <v>Q1</v>
      </c>
      <c r="Y5466">
        <f>MONTH(Suoerstore_sales[[#This Row],[Order Date]])</f>
        <v>1</v>
      </c>
    </row>
    <row r="5467" spans="1:25" x14ac:dyDescent="0.2">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t="str" cm="1">
        <f t="array" ref="V5467">_xlfn.IFS(Suoerstore_sales[[#This Row],[Discount]]&lt;=0.05,"0-5%",Suoerstore_sales[[#This Row],[Discount]]&lt;=0.1,"5-10%",Suoerstore_sales[[#This Row],[Discount]]&lt;=0.2,"10-20%",TRUE,"20%+")</f>
        <v>20%+</v>
      </c>
      <c r="W5467">
        <f>YEAR(Suoerstore_sales[[#This Row],[Order Date]])</f>
        <v>2014</v>
      </c>
      <c r="X5467" t="str">
        <f>"Q"&amp;ROUNDUP(MONTH(Suoerstore_sales[[#This Row],[Order Date]])/3,0)</f>
        <v>Q1</v>
      </c>
      <c r="Y5467">
        <f>MONTH(Suoerstore_sales[[#This Row],[Order Date]])</f>
        <v>1</v>
      </c>
    </row>
    <row r="5468" spans="1:25" x14ac:dyDescent="0.2">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t="str" cm="1">
        <f t="array" ref="V5468">_xlfn.IFS(Suoerstore_sales[[#This Row],[Discount]]&lt;=0.05,"0-5%",Suoerstore_sales[[#This Row],[Discount]]&lt;=0.1,"5-10%",Suoerstore_sales[[#This Row],[Discount]]&lt;=0.2,"10-20%",TRUE,"20%+")</f>
        <v>10-20%</v>
      </c>
      <c r="W5468">
        <f>YEAR(Suoerstore_sales[[#This Row],[Order Date]])</f>
        <v>2014</v>
      </c>
      <c r="X5468" t="str">
        <f>"Q"&amp;ROUNDUP(MONTH(Suoerstore_sales[[#This Row],[Order Date]])/3,0)</f>
        <v>Q1</v>
      </c>
      <c r="Y5468">
        <f>MONTH(Suoerstore_sales[[#This Row],[Order Date]])</f>
        <v>2</v>
      </c>
    </row>
    <row r="5469" spans="1:25" x14ac:dyDescent="0.2">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t="str" cm="1">
        <f t="array" ref="V5469">_xlfn.IFS(Suoerstore_sales[[#This Row],[Discount]]&lt;=0.05,"0-5%",Suoerstore_sales[[#This Row],[Discount]]&lt;=0.1,"5-10%",Suoerstore_sales[[#This Row],[Discount]]&lt;=0.2,"10-20%",TRUE,"20%+")</f>
        <v>10-20%</v>
      </c>
      <c r="W5469">
        <f>YEAR(Suoerstore_sales[[#This Row],[Order Date]])</f>
        <v>2016</v>
      </c>
      <c r="X5469" t="str">
        <f>"Q"&amp;ROUNDUP(MONTH(Suoerstore_sales[[#This Row],[Order Date]])/3,0)</f>
        <v>Q2</v>
      </c>
      <c r="Y5469">
        <f>MONTH(Suoerstore_sales[[#This Row],[Order Date]])</f>
        <v>6</v>
      </c>
    </row>
    <row r="5470" spans="1:25" x14ac:dyDescent="0.2">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t="str" cm="1">
        <f t="array" ref="V5470">_xlfn.IFS(Suoerstore_sales[[#This Row],[Discount]]&lt;=0.05,"0-5%",Suoerstore_sales[[#This Row],[Discount]]&lt;=0.1,"5-10%",Suoerstore_sales[[#This Row],[Discount]]&lt;=0.2,"10-20%",TRUE,"20%+")</f>
        <v>10-20%</v>
      </c>
      <c r="W5470">
        <f>YEAR(Suoerstore_sales[[#This Row],[Order Date]])</f>
        <v>2014</v>
      </c>
      <c r="X5470" t="str">
        <f>"Q"&amp;ROUNDUP(MONTH(Suoerstore_sales[[#This Row],[Order Date]])/3,0)</f>
        <v>Q3</v>
      </c>
      <c r="Y5470">
        <f>MONTH(Suoerstore_sales[[#This Row],[Order Date]])</f>
        <v>9</v>
      </c>
    </row>
    <row r="5471" spans="1:25" x14ac:dyDescent="0.2">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t="str" cm="1">
        <f t="array" ref="V5471">_xlfn.IFS(Suoerstore_sales[[#This Row],[Discount]]&lt;=0.05,"0-5%",Suoerstore_sales[[#This Row],[Discount]]&lt;=0.1,"5-10%",Suoerstore_sales[[#This Row],[Discount]]&lt;=0.2,"10-20%",TRUE,"20%+")</f>
        <v>0-5%</v>
      </c>
      <c r="W5471">
        <f>YEAR(Suoerstore_sales[[#This Row],[Order Date]])</f>
        <v>2014</v>
      </c>
      <c r="X5471" t="str">
        <f>"Q"&amp;ROUNDUP(MONTH(Suoerstore_sales[[#This Row],[Order Date]])/3,0)</f>
        <v>Q3</v>
      </c>
      <c r="Y5471">
        <f>MONTH(Suoerstore_sales[[#This Row],[Order Date]])</f>
        <v>9</v>
      </c>
    </row>
    <row r="5472" spans="1:25" x14ac:dyDescent="0.2">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t="str" cm="1">
        <f t="array" ref="V5472">_xlfn.IFS(Suoerstore_sales[[#This Row],[Discount]]&lt;=0.05,"0-5%",Suoerstore_sales[[#This Row],[Discount]]&lt;=0.1,"5-10%",Suoerstore_sales[[#This Row],[Discount]]&lt;=0.2,"10-20%",TRUE,"20%+")</f>
        <v>10-20%</v>
      </c>
      <c r="W5472">
        <f>YEAR(Suoerstore_sales[[#This Row],[Order Date]])</f>
        <v>2016</v>
      </c>
      <c r="X5472" t="str">
        <f>"Q"&amp;ROUNDUP(MONTH(Suoerstore_sales[[#This Row],[Order Date]])/3,0)</f>
        <v>Q2</v>
      </c>
      <c r="Y5472">
        <f>MONTH(Suoerstore_sales[[#This Row],[Order Date]])</f>
        <v>5</v>
      </c>
    </row>
    <row r="5473" spans="1:25" x14ac:dyDescent="0.2">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t="str" cm="1">
        <f t="array" ref="V5473">_xlfn.IFS(Suoerstore_sales[[#This Row],[Discount]]&lt;=0.05,"0-5%",Suoerstore_sales[[#This Row],[Discount]]&lt;=0.1,"5-10%",Suoerstore_sales[[#This Row],[Discount]]&lt;=0.2,"10-20%",TRUE,"20%+")</f>
        <v>10-20%</v>
      </c>
      <c r="W5473">
        <f>YEAR(Suoerstore_sales[[#This Row],[Order Date]])</f>
        <v>2017</v>
      </c>
      <c r="X5473" t="str">
        <f>"Q"&amp;ROUNDUP(MONTH(Suoerstore_sales[[#This Row],[Order Date]])/3,0)</f>
        <v>Q4</v>
      </c>
      <c r="Y5473">
        <f>MONTH(Suoerstore_sales[[#This Row],[Order Date]])</f>
        <v>12</v>
      </c>
    </row>
    <row r="5474" spans="1:25" x14ac:dyDescent="0.2">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t="str" cm="1">
        <f t="array" ref="V5474">_xlfn.IFS(Suoerstore_sales[[#This Row],[Discount]]&lt;=0.05,"0-5%",Suoerstore_sales[[#This Row],[Discount]]&lt;=0.1,"5-10%",Suoerstore_sales[[#This Row],[Discount]]&lt;=0.2,"10-20%",TRUE,"20%+")</f>
        <v>10-20%</v>
      </c>
      <c r="W5474">
        <f>YEAR(Suoerstore_sales[[#This Row],[Order Date]])</f>
        <v>2017</v>
      </c>
      <c r="X5474" t="str">
        <f>"Q"&amp;ROUNDUP(MONTH(Suoerstore_sales[[#This Row],[Order Date]])/3,0)</f>
        <v>Q4</v>
      </c>
      <c r="Y5474">
        <f>MONTH(Suoerstore_sales[[#This Row],[Order Date]])</f>
        <v>12</v>
      </c>
    </row>
    <row r="5475" spans="1:25" x14ac:dyDescent="0.2">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t="str" cm="1">
        <f t="array" ref="V5475">_xlfn.IFS(Suoerstore_sales[[#This Row],[Discount]]&lt;=0.05,"0-5%",Suoerstore_sales[[#This Row],[Discount]]&lt;=0.1,"5-10%",Suoerstore_sales[[#This Row],[Discount]]&lt;=0.2,"10-20%",TRUE,"20%+")</f>
        <v>20%+</v>
      </c>
      <c r="W5475">
        <f>YEAR(Suoerstore_sales[[#This Row],[Order Date]])</f>
        <v>2017</v>
      </c>
      <c r="X5475" t="str">
        <f>"Q"&amp;ROUNDUP(MONTH(Suoerstore_sales[[#This Row],[Order Date]])/3,0)</f>
        <v>Q4</v>
      </c>
      <c r="Y5475">
        <f>MONTH(Suoerstore_sales[[#This Row],[Order Date]])</f>
        <v>12</v>
      </c>
    </row>
    <row r="5476" spans="1:25" x14ac:dyDescent="0.2">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t="str" cm="1">
        <f t="array" ref="V5476">_xlfn.IFS(Suoerstore_sales[[#This Row],[Discount]]&lt;=0.05,"0-5%",Suoerstore_sales[[#This Row],[Discount]]&lt;=0.1,"5-10%",Suoerstore_sales[[#This Row],[Discount]]&lt;=0.2,"10-20%",TRUE,"20%+")</f>
        <v>0-5%</v>
      </c>
      <c r="W5476">
        <f>YEAR(Suoerstore_sales[[#This Row],[Order Date]])</f>
        <v>2017</v>
      </c>
      <c r="X5476" t="str">
        <f>"Q"&amp;ROUNDUP(MONTH(Suoerstore_sales[[#This Row],[Order Date]])/3,0)</f>
        <v>Q4</v>
      </c>
      <c r="Y5476">
        <f>MONTH(Suoerstore_sales[[#This Row],[Order Date]])</f>
        <v>12</v>
      </c>
    </row>
    <row r="5477" spans="1:25" x14ac:dyDescent="0.2">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t="str" cm="1">
        <f t="array" ref="V5477">_xlfn.IFS(Suoerstore_sales[[#This Row],[Discount]]&lt;=0.05,"0-5%",Suoerstore_sales[[#This Row],[Discount]]&lt;=0.1,"5-10%",Suoerstore_sales[[#This Row],[Discount]]&lt;=0.2,"10-20%",TRUE,"20%+")</f>
        <v>0-5%</v>
      </c>
      <c r="W5477">
        <f>YEAR(Suoerstore_sales[[#This Row],[Order Date]])</f>
        <v>2017</v>
      </c>
      <c r="X5477" t="str">
        <f>"Q"&amp;ROUNDUP(MONTH(Suoerstore_sales[[#This Row],[Order Date]])/3,0)</f>
        <v>Q2</v>
      </c>
      <c r="Y5477">
        <f>MONTH(Suoerstore_sales[[#This Row],[Order Date]])</f>
        <v>6</v>
      </c>
    </row>
    <row r="5478" spans="1:25" x14ac:dyDescent="0.2">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t="str" cm="1">
        <f t="array" ref="V5478">_xlfn.IFS(Suoerstore_sales[[#This Row],[Discount]]&lt;=0.05,"0-5%",Suoerstore_sales[[#This Row],[Discount]]&lt;=0.1,"5-10%",Suoerstore_sales[[#This Row],[Discount]]&lt;=0.2,"10-20%",TRUE,"20%+")</f>
        <v>0-5%</v>
      </c>
      <c r="W5478">
        <f>YEAR(Suoerstore_sales[[#This Row],[Order Date]])</f>
        <v>2017</v>
      </c>
      <c r="X5478" t="str">
        <f>"Q"&amp;ROUNDUP(MONTH(Suoerstore_sales[[#This Row],[Order Date]])/3,0)</f>
        <v>Q2</v>
      </c>
      <c r="Y5478">
        <f>MONTH(Suoerstore_sales[[#This Row],[Order Date]])</f>
        <v>6</v>
      </c>
    </row>
    <row r="5479" spans="1:25" x14ac:dyDescent="0.2">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t="str" cm="1">
        <f t="array" ref="V5479">_xlfn.IFS(Suoerstore_sales[[#This Row],[Discount]]&lt;=0.05,"0-5%",Suoerstore_sales[[#This Row],[Discount]]&lt;=0.1,"5-10%",Suoerstore_sales[[#This Row],[Discount]]&lt;=0.2,"10-20%",TRUE,"20%+")</f>
        <v>0-5%</v>
      </c>
      <c r="W5479">
        <f>YEAR(Suoerstore_sales[[#This Row],[Order Date]])</f>
        <v>2017</v>
      </c>
      <c r="X5479" t="str">
        <f>"Q"&amp;ROUNDUP(MONTH(Suoerstore_sales[[#This Row],[Order Date]])/3,0)</f>
        <v>Q2</v>
      </c>
      <c r="Y5479">
        <f>MONTH(Suoerstore_sales[[#This Row],[Order Date]])</f>
        <v>6</v>
      </c>
    </row>
    <row r="5480" spans="1:25" x14ac:dyDescent="0.2">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t="str" cm="1">
        <f t="array" ref="V5480">_xlfn.IFS(Suoerstore_sales[[#This Row],[Discount]]&lt;=0.05,"0-5%",Suoerstore_sales[[#This Row],[Discount]]&lt;=0.1,"5-10%",Suoerstore_sales[[#This Row],[Discount]]&lt;=0.2,"10-20%",TRUE,"20%+")</f>
        <v>0-5%</v>
      </c>
      <c r="W5480">
        <f>YEAR(Suoerstore_sales[[#This Row],[Order Date]])</f>
        <v>2016</v>
      </c>
      <c r="X5480" t="str">
        <f>"Q"&amp;ROUNDUP(MONTH(Suoerstore_sales[[#This Row],[Order Date]])/3,0)</f>
        <v>Q4</v>
      </c>
      <c r="Y5480">
        <f>MONTH(Suoerstore_sales[[#This Row],[Order Date]])</f>
        <v>11</v>
      </c>
    </row>
    <row r="5481" spans="1:25" x14ac:dyDescent="0.2">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t="str" cm="1">
        <f t="array" ref="V5481">_xlfn.IFS(Suoerstore_sales[[#This Row],[Discount]]&lt;=0.05,"0-5%",Suoerstore_sales[[#This Row],[Discount]]&lt;=0.1,"5-10%",Suoerstore_sales[[#This Row],[Discount]]&lt;=0.2,"10-20%",TRUE,"20%+")</f>
        <v>20%+</v>
      </c>
      <c r="W5481">
        <f>YEAR(Suoerstore_sales[[#This Row],[Order Date]])</f>
        <v>2014</v>
      </c>
      <c r="X5481" t="str">
        <f>"Q"&amp;ROUNDUP(MONTH(Suoerstore_sales[[#This Row],[Order Date]])/3,0)</f>
        <v>Q1</v>
      </c>
      <c r="Y5481">
        <f>MONTH(Suoerstore_sales[[#This Row],[Order Date]])</f>
        <v>3</v>
      </c>
    </row>
    <row r="5482" spans="1:25" x14ac:dyDescent="0.2">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t="str" cm="1">
        <f t="array" ref="V5482">_xlfn.IFS(Suoerstore_sales[[#This Row],[Discount]]&lt;=0.05,"0-5%",Suoerstore_sales[[#This Row],[Discount]]&lt;=0.1,"5-10%",Suoerstore_sales[[#This Row],[Discount]]&lt;=0.2,"10-20%",TRUE,"20%+")</f>
        <v>10-20%</v>
      </c>
      <c r="W5482">
        <f>YEAR(Suoerstore_sales[[#This Row],[Order Date]])</f>
        <v>2017</v>
      </c>
      <c r="X5482" t="str">
        <f>"Q"&amp;ROUNDUP(MONTH(Suoerstore_sales[[#This Row],[Order Date]])/3,0)</f>
        <v>Q4</v>
      </c>
      <c r="Y5482">
        <f>MONTH(Suoerstore_sales[[#This Row],[Order Date]])</f>
        <v>10</v>
      </c>
    </row>
    <row r="5483" spans="1:25" x14ac:dyDescent="0.2">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t="str" cm="1">
        <f t="array" ref="V5483">_xlfn.IFS(Suoerstore_sales[[#This Row],[Discount]]&lt;=0.05,"0-5%",Suoerstore_sales[[#This Row],[Discount]]&lt;=0.1,"5-10%",Suoerstore_sales[[#This Row],[Discount]]&lt;=0.2,"10-20%",TRUE,"20%+")</f>
        <v>0-5%</v>
      </c>
      <c r="W5483">
        <f>YEAR(Suoerstore_sales[[#This Row],[Order Date]])</f>
        <v>2017</v>
      </c>
      <c r="X5483" t="str">
        <f>"Q"&amp;ROUNDUP(MONTH(Suoerstore_sales[[#This Row],[Order Date]])/3,0)</f>
        <v>Q4</v>
      </c>
      <c r="Y5483">
        <f>MONTH(Suoerstore_sales[[#This Row],[Order Date]])</f>
        <v>10</v>
      </c>
    </row>
    <row r="5484" spans="1:25" x14ac:dyDescent="0.2">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t="str" cm="1">
        <f t="array" ref="V5484">_xlfn.IFS(Suoerstore_sales[[#This Row],[Discount]]&lt;=0.05,"0-5%",Suoerstore_sales[[#This Row],[Discount]]&lt;=0.1,"5-10%",Suoerstore_sales[[#This Row],[Discount]]&lt;=0.2,"10-20%",TRUE,"20%+")</f>
        <v>0-5%</v>
      </c>
      <c r="W5484">
        <f>YEAR(Suoerstore_sales[[#This Row],[Order Date]])</f>
        <v>2017</v>
      </c>
      <c r="X5484" t="str">
        <f>"Q"&amp;ROUNDUP(MONTH(Suoerstore_sales[[#This Row],[Order Date]])/3,0)</f>
        <v>Q4</v>
      </c>
      <c r="Y5484">
        <f>MONTH(Suoerstore_sales[[#This Row],[Order Date]])</f>
        <v>10</v>
      </c>
    </row>
    <row r="5485" spans="1:25" x14ac:dyDescent="0.2">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t="str" cm="1">
        <f t="array" ref="V5485">_xlfn.IFS(Suoerstore_sales[[#This Row],[Discount]]&lt;=0.05,"0-5%",Suoerstore_sales[[#This Row],[Discount]]&lt;=0.1,"5-10%",Suoerstore_sales[[#This Row],[Discount]]&lt;=0.2,"10-20%",TRUE,"20%+")</f>
        <v>0-5%</v>
      </c>
      <c r="W5485">
        <f>YEAR(Suoerstore_sales[[#This Row],[Order Date]])</f>
        <v>2017</v>
      </c>
      <c r="X5485" t="str">
        <f>"Q"&amp;ROUNDUP(MONTH(Suoerstore_sales[[#This Row],[Order Date]])/3,0)</f>
        <v>Q4</v>
      </c>
      <c r="Y5485">
        <f>MONTH(Suoerstore_sales[[#This Row],[Order Date]])</f>
        <v>10</v>
      </c>
    </row>
    <row r="5486" spans="1:25" x14ac:dyDescent="0.2">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t="str" cm="1">
        <f t="array" ref="V5486">_xlfn.IFS(Suoerstore_sales[[#This Row],[Discount]]&lt;=0.05,"0-5%",Suoerstore_sales[[#This Row],[Discount]]&lt;=0.1,"5-10%",Suoerstore_sales[[#This Row],[Discount]]&lt;=0.2,"10-20%",TRUE,"20%+")</f>
        <v>10-20%</v>
      </c>
      <c r="W5486">
        <f>YEAR(Suoerstore_sales[[#This Row],[Order Date]])</f>
        <v>2017</v>
      </c>
      <c r="X5486" t="str">
        <f>"Q"&amp;ROUNDUP(MONTH(Suoerstore_sales[[#This Row],[Order Date]])/3,0)</f>
        <v>Q1</v>
      </c>
      <c r="Y5486">
        <f>MONTH(Suoerstore_sales[[#This Row],[Order Date]])</f>
        <v>1</v>
      </c>
    </row>
    <row r="5487" spans="1:25" x14ac:dyDescent="0.2">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t="str" cm="1">
        <f t="array" ref="V5487">_xlfn.IFS(Suoerstore_sales[[#This Row],[Discount]]&lt;=0.05,"0-5%",Suoerstore_sales[[#This Row],[Discount]]&lt;=0.1,"5-10%",Suoerstore_sales[[#This Row],[Discount]]&lt;=0.2,"10-20%",TRUE,"20%+")</f>
        <v>10-20%</v>
      </c>
      <c r="W5487">
        <f>YEAR(Suoerstore_sales[[#This Row],[Order Date]])</f>
        <v>2014</v>
      </c>
      <c r="X5487" t="str">
        <f>"Q"&amp;ROUNDUP(MONTH(Suoerstore_sales[[#This Row],[Order Date]])/3,0)</f>
        <v>Q4</v>
      </c>
      <c r="Y5487">
        <f>MONTH(Suoerstore_sales[[#This Row],[Order Date]])</f>
        <v>12</v>
      </c>
    </row>
    <row r="5488" spans="1:25" x14ac:dyDescent="0.2">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t="str" cm="1">
        <f t="array" ref="V5488">_xlfn.IFS(Suoerstore_sales[[#This Row],[Discount]]&lt;=0.05,"0-5%",Suoerstore_sales[[#This Row],[Discount]]&lt;=0.1,"5-10%",Suoerstore_sales[[#This Row],[Discount]]&lt;=0.2,"10-20%",TRUE,"20%+")</f>
        <v>20%+</v>
      </c>
      <c r="W5488">
        <f>YEAR(Suoerstore_sales[[#This Row],[Order Date]])</f>
        <v>2015</v>
      </c>
      <c r="X5488" t="str">
        <f>"Q"&amp;ROUNDUP(MONTH(Suoerstore_sales[[#This Row],[Order Date]])/3,0)</f>
        <v>Q4</v>
      </c>
      <c r="Y5488">
        <f>MONTH(Suoerstore_sales[[#This Row],[Order Date]])</f>
        <v>10</v>
      </c>
    </row>
    <row r="5489" spans="1:25" x14ac:dyDescent="0.2">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t="str" cm="1">
        <f t="array" ref="V5489">_xlfn.IFS(Suoerstore_sales[[#This Row],[Discount]]&lt;=0.05,"0-5%",Suoerstore_sales[[#This Row],[Discount]]&lt;=0.1,"5-10%",Suoerstore_sales[[#This Row],[Discount]]&lt;=0.2,"10-20%",TRUE,"20%+")</f>
        <v>10-20%</v>
      </c>
      <c r="W5489">
        <f>YEAR(Suoerstore_sales[[#This Row],[Order Date]])</f>
        <v>2017</v>
      </c>
      <c r="X5489" t="str">
        <f>"Q"&amp;ROUNDUP(MONTH(Suoerstore_sales[[#This Row],[Order Date]])/3,0)</f>
        <v>Q2</v>
      </c>
      <c r="Y5489">
        <f>MONTH(Suoerstore_sales[[#This Row],[Order Date]])</f>
        <v>4</v>
      </c>
    </row>
    <row r="5490" spans="1:25" x14ac:dyDescent="0.2">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t="str" cm="1">
        <f t="array" ref="V5490">_xlfn.IFS(Suoerstore_sales[[#This Row],[Discount]]&lt;=0.05,"0-5%",Suoerstore_sales[[#This Row],[Discount]]&lt;=0.1,"5-10%",Suoerstore_sales[[#This Row],[Discount]]&lt;=0.2,"10-20%",TRUE,"20%+")</f>
        <v>10-20%</v>
      </c>
      <c r="W5490">
        <f>YEAR(Suoerstore_sales[[#This Row],[Order Date]])</f>
        <v>2017</v>
      </c>
      <c r="X5490" t="str">
        <f>"Q"&amp;ROUNDUP(MONTH(Suoerstore_sales[[#This Row],[Order Date]])/3,0)</f>
        <v>Q2</v>
      </c>
      <c r="Y5490">
        <f>MONTH(Suoerstore_sales[[#This Row],[Order Date]])</f>
        <v>4</v>
      </c>
    </row>
    <row r="5491" spans="1:25" x14ac:dyDescent="0.2">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t="str" cm="1">
        <f t="array" ref="V5491">_xlfn.IFS(Suoerstore_sales[[#This Row],[Discount]]&lt;=0.05,"0-5%",Suoerstore_sales[[#This Row],[Discount]]&lt;=0.1,"5-10%",Suoerstore_sales[[#This Row],[Discount]]&lt;=0.2,"10-20%",TRUE,"20%+")</f>
        <v>10-20%</v>
      </c>
      <c r="W5491">
        <f>YEAR(Suoerstore_sales[[#This Row],[Order Date]])</f>
        <v>2017</v>
      </c>
      <c r="X5491" t="str">
        <f>"Q"&amp;ROUNDUP(MONTH(Suoerstore_sales[[#This Row],[Order Date]])/3,0)</f>
        <v>Q2</v>
      </c>
      <c r="Y5491">
        <f>MONTH(Suoerstore_sales[[#This Row],[Order Date]])</f>
        <v>4</v>
      </c>
    </row>
    <row r="5492" spans="1:25" x14ac:dyDescent="0.2">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t="str" cm="1">
        <f t="array" ref="V5492">_xlfn.IFS(Suoerstore_sales[[#This Row],[Discount]]&lt;=0.05,"0-5%",Suoerstore_sales[[#This Row],[Discount]]&lt;=0.1,"5-10%",Suoerstore_sales[[#This Row],[Discount]]&lt;=0.2,"10-20%",TRUE,"20%+")</f>
        <v>10-20%</v>
      </c>
      <c r="W5492">
        <f>YEAR(Suoerstore_sales[[#This Row],[Order Date]])</f>
        <v>2017</v>
      </c>
      <c r="X5492" t="str">
        <f>"Q"&amp;ROUNDUP(MONTH(Suoerstore_sales[[#This Row],[Order Date]])/3,0)</f>
        <v>Q2</v>
      </c>
      <c r="Y5492">
        <f>MONTH(Suoerstore_sales[[#This Row],[Order Date]])</f>
        <v>4</v>
      </c>
    </row>
    <row r="5493" spans="1:25" x14ac:dyDescent="0.2">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t="str" cm="1">
        <f t="array" ref="V5493">_xlfn.IFS(Suoerstore_sales[[#This Row],[Discount]]&lt;=0.05,"0-5%",Suoerstore_sales[[#This Row],[Discount]]&lt;=0.1,"5-10%",Suoerstore_sales[[#This Row],[Discount]]&lt;=0.2,"10-20%",TRUE,"20%+")</f>
        <v>10-20%</v>
      </c>
      <c r="W5493">
        <f>YEAR(Suoerstore_sales[[#This Row],[Order Date]])</f>
        <v>2017</v>
      </c>
      <c r="X5493" t="str">
        <f>"Q"&amp;ROUNDUP(MONTH(Suoerstore_sales[[#This Row],[Order Date]])/3,0)</f>
        <v>Q1</v>
      </c>
      <c r="Y5493">
        <f>MONTH(Suoerstore_sales[[#This Row],[Order Date]])</f>
        <v>1</v>
      </c>
    </row>
    <row r="5494" spans="1:25" x14ac:dyDescent="0.2">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t="str" cm="1">
        <f t="array" ref="V5494">_xlfn.IFS(Suoerstore_sales[[#This Row],[Discount]]&lt;=0.05,"0-5%",Suoerstore_sales[[#This Row],[Discount]]&lt;=0.1,"5-10%",Suoerstore_sales[[#This Row],[Discount]]&lt;=0.2,"10-20%",TRUE,"20%+")</f>
        <v>0-5%</v>
      </c>
      <c r="W5494">
        <f>YEAR(Suoerstore_sales[[#This Row],[Order Date]])</f>
        <v>2014</v>
      </c>
      <c r="X5494" t="str">
        <f>"Q"&amp;ROUNDUP(MONTH(Suoerstore_sales[[#This Row],[Order Date]])/3,0)</f>
        <v>Q4</v>
      </c>
      <c r="Y5494">
        <f>MONTH(Suoerstore_sales[[#This Row],[Order Date]])</f>
        <v>11</v>
      </c>
    </row>
    <row r="5495" spans="1:25" x14ac:dyDescent="0.2">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t="str" cm="1">
        <f t="array" ref="V5495">_xlfn.IFS(Suoerstore_sales[[#This Row],[Discount]]&lt;=0.05,"0-5%",Suoerstore_sales[[#This Row],[Discount]]&lt;=0.1,"5-10%",Suoerstore_sales[[#This Row],[Discount]]&lt;=0.2,"10-20%",TRUE,"20%+")</f>
        <v>0-5%</v>
      </c>
      <c r="W5495">
        <f>YEAR(Suoerstore_sales[[#This Row],[Order Date]])</f>
        <v>2014</v>
      </c>
      <c r="X5495" t="str">
        <f>"Q"&amp;ROUNDUP(MONTH(Suoerstore_sales[[#This Row],[Order Date]])/3,0)</f>
        <v>Q4</v>
      </c>
      <c r="Y5495">
        <f>MONTH(Suoerstore_sales[[#This Row],[Order Date]])</f>
        <v>11</v>
      </c>
    </row>
    <row r="5496" spans="1:25" x14ac:dyDescent="0.2">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t="str" cm="1">
        <f t="array" ref="V5496">_xlfn.IFS(Suoerstore_sales[[#This Row],[Discount]]&lt;=0.05,"0-5%",Suoerstore_sales[[#This Row],[Discount]]&lt;=0.1,"5-10%",Suoerstore_sales[[#This Row],[Discount]]&lt;=0.2,"10-20%",TRUE,"20%+")</f>
        <v>10-20%</v>
      </c>
      <c r="W5496">
        <f>YEAR(Suoerstore_sales[[#This Row],[Order Date]])</f>
        <v>2014</v>
      </c>
      <c r="X5496" t="str">
        <f>"Q"&amp;ROUNDUP(MONTH(Suoerstore_sales[[#This Row],[Order Date]])/3,0)</f>
        <v>Q4</v>
      </c>
      <c r="Y5496">
        <f>MONTH(Suoerstore_sales[[#This Row],[Order Date]])</f>
        <v>11</v>
      </c>
    </row>
    <row r="5497" spans="1:25" x14ac:dyDescent="0.2">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t="str" cm="1">
        <f t="array" ref="V5497">_xlfn.IFS(Suoerstore_sales[[#This Row],[Discount]]&lt;=0.05,"0-5%",Suoerstore_sales[[#This Row],[Discount]]&lt;=0.1,"5-10%",Suoerstore_sales[[#This Row],[Discount]]&lt;=0.2,"10-20%",TRUE,"20%+")</f>
        <v>20%+</v>
      </c>
      <c r="W5497">
        <f>YEAR(Suoerstore_sales[[#This Row],[Order Date]])</f>
        <v>2015</v>
      </c>
      <c r="X5497" t="str">
        <f>"Q"&amp;ROUNDUP(MONTH(Suoerstore_sales[[#This Row],[Order Date]])/3,0)</f>
        <v>Q3</v>
      </c>
      <c r="Y5497">
        <f>MONTH(Suoerstore_sales[[#This Row],[Order Date]])</f>
        <v>9</v>
      </c>
    </row>
    <row r="5498" spans="1:25" x14ac:dyDescent="0.2">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t="str" cm="1">
        <f t="array" ref="V5498">_xlfn.IFS(Suoerstore_sales[[#This Row],[Discount]]&lt;=0.05,"0-5%",Suoerstore_sales[[#This Row],[Discount]]&lt;=0.1,"5-10%",Suoerstore_sales[[#This Row],[Discount]]&lt;=0.2,"10-20%",TRUE,"20%+")</f>
        <v>10-20%</v>
      </c>
      <c r="W5498">
        <f>YEAR(Suoerstore_sales[[#This Row],[Order Date]])</f>
        <v>2017</v>
      </c>
      <c r="X5498" t="str">
        <f>"Q"&amp;ROUNDUP(MONTH(Suoerstore_sales[[#This Row],[Order Date]])/3,0)</f>
        <v>Q2</v>
      </c>
      <c r="Y5498">
        <f>MONTH(Suoerstore_sales[[#This Row],[Order Date]])</f>
        <v>6</v>
      </c>
    </row>
    <row r="5499" spans="1:25" x14ac:dyDescent="0.2">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t="str" cm="1">
        <f t="array" ref="V5499">_xlfn.IFS(Suoerstore_sales[[#This Row],[Discount]]&lt;=0.05,"0-5%",Suoerstore_sales[[#This Row],[Discount]]&lt;=0.1,"5-10%",Suoerstore_sales[[#This Row],[Discount]]&lt;=0.2,"10-20%",TRUE,"20%+")</f>
        <v>0-5%</v>
      </c>
      <c r="W5499">
        <f>YEAR(Suoerstore_sales[[#This Row],[Order Date]])</f>
        <v>2017</v>
      </c>
      <c r="X5499" t="str">
        <f>"Q"&amp;ROUNDUP(MONTH(Suoerstore_sales[[#This Row],[Order Date]])/3,0)</f>
        <v>Q3</v>
      </c>
      <c r="Y5499">
        <f>MONTH(Suoerstore_sales[[#This Row],[Order Date]])</f>
        <v>7</v>
      </c>
    </row>
    <row r="5500" spans="1:25" x14ac:dyDescent="0.2">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t="str" cm="1">
        <f t="array" ref="V5500">_xlfn.IFS(Suoerstore_sales[[#This Row],[Discount]]&lt;=0.05,"0-5%",Suoerstore_sales[[#This Row],[Discount]]&lt;=0.1,"5-10%",Suoerstore_sales[[#This Row],[Discount]]&lt;=0.2,"10-20%",TRUE,"20%+")</f>
        <v>0-5%</v>
      </c>
      <c r="W5500">
        <f>YEAR(Suoerstore_sales[[#This Row],[Order Date]])</f>
        <v>2017</v>
      </c>
      <c r="X5500" t="str">
        <f>"Q"&amp;ROUNDUP(MONTH(Suoerstore_sales[[#This Row],[Order Date]])/3,0)</f>
        <v>Q3</v>
      </c>
      <c r="Y5500">
        <f>MONTH(Suoerstore_sales[[#This Row],[Order Date]])</f>
        <v>7</v>
      </c>
    </row>
    <row r="5501" spans="1:25" x14ac:dyDescent="0.2">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t="str" cm="1">
        <f t="array" ref="V5501">_xlfn.IFS(Suoerstore_sales[[#This Row],[Discount]]&lt;=0.05,"0-5%",Suoerstore_sales[[#This Row],[Discount]]&lt;=0.1,"5-10%",Suoerstore_sales[[#This Row],[Discount]]&lt;=0.2,"10-20%",TRUE,"20%+")</f>
        <v>0-5%</v>
      </c>
      <c r="W5501">
        <f>YEAR(Suoerstore_sales[[#This Row],[Order Date]])</f>
        <v>2017</v>
      </c>
      <c r="X5501" t="str">
        <f>"Q"&amp;ROUNDUP(MONTH(Suoerstore_sales[[#This Row],[Order Date]])/3,0)</f>
        <v>Q3</v>
      </c>
      <c r="Y5501">
        <f>MONTH(Suoerstore_sales[[#This Row],[Order Date]])</f>
        <v>7</v>
      </c>
    </row>
    <row r="5502" spans="1:25" x14ac:dyDescent="0.2">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t="str" cm="1">
        <f t="array" ref="V5502">_xlfn.IFS(Suoerstore_sales[[#This Row],[Discount]]&lt;=0.05,"0-5%",Suoerstore_sales[[#This Row],[Discount]]&lt;=0.1,"5-10%",Suoerstore_sales[[#This Row],[Discount]]&lt;=0.2,"10-20%",TRUE,"20%+")</f>
        <v>5-10%</v>
      </c>
      <c r="W5502">
        <f>YEAR(Suoerstore_sales[[#This Row],[Order Date]])</f>
        <v>2017</v>
      </c>
      <c r="X5502" t="str">
        <f>"Q"&amp;ROUNDUP(MONTH(Suoerstore_sales[[#This Row],[Order Date]])/3,0)</f>
        <v>Q3</v>
      </c>
      <c r="Y5502">
        <f>MONTH(Suoerstore_sales[[#This Row],[Order Date]])</f>
        <v>7</v>
      </c>
    </row>
    <row r="5503" spans="1:25" x14ac:dyDescent="0.2">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t="str" cm="1">
        <f t="array" ref="V5503">_xlfn.IFS(Suoerstore_sales[[#This Row],[Discount]]&lt;=0.05,"0-5%",Suoerstore_sales[[#This Row],[Discount]]&lt;=0.1,"5-10%",Suoerstore_sales[[#This Row],[Discount]]&lt;=0.2,"10-20%",TRUE,"20%+")</f>
        <v>0-5%</v>
      </c>
      <c r="W5503">
        <f>YEAR(Suoerstore_sales[[#This Row],[Order Date]])</f>
        <v>2017</v>
      </c>
      <c r="X5503" t="str">
        <f>"Q"&amp;ROUNDUP(MONTH(Suoerstore_sales[[#This Row],[Order Date]])/3,0)</f>
        <v>Q3</v>
      </c>
      <c r="Y5503">
        <f>MONTH(Suoerstore_sales[[#This Row],[Order Date]])</f>
        <v>7</v>
      </c>
    </row>
    <row r="5504" spans="1:25" x14ac:dyDescent="0.2">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t="str" cm="1">
        <f t="array" ref="V5504">_xlfn.IFS(Suoerstore_sales[[#This Row],[Discount]]&lt;=0.05,"0-5%",Suoerstore_sales[[#This Row],[Discount]]&lt;=0.1,"5-10%",Suoerstore_sales[[#This Row],[Discount]]&lt;=0.2,"10-20%",TRUE,"20%+")</f>
        <v>10-20%</v>
      </c>
      <c r="W5504">
        <f>YEAR(Suoerstore_sales[[#This Row],[Order Date]])</f>
        <v>2017</v>
      </c>
      <c r="X5504" t="str">
        <f>"Q"&amp;ROUNDUP(MONTH(Suoerstore_sales[[#This Row],[Order Date]])/3,0)</f>
        <v>Q4</v>
      </c>
      <c r="Y5504">
        <f>MONTH(Suoerstore_sales[[#This Row],[Order Date]])</f>
        <v>11</v>
      </c>
    </row>
    <row r="5505" spans="1:25" x14ac:dyDescent="0.2">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t="str" cm="1">
        <f t="array" ref="V5505">_xlfn.IFS(Suoerstore_sales[[#This Row],[Discount]]&lt;=0.05,"0-5%",Suoerstore_sales[[#This Row],[Discount]]&lt;=0.1,"5-10%",Suoerstore_sales[[#This Row],[Discount]]&lt;=0.2,"10-20%",TRUE,"20%+")</f>
        <v>10-20%</v>
      </c>
      <c r="W5505">
        <f>YEAR(Suoerstore_sales[[#This Row],[Order Date]])</f>
        <v>2017</v>
      </c>
      <c r="X5505" t="str">
        <f>"Q"&amp;ROUNDUP(MONTH(Suoerstore_sales[[#This Row],[Order Date]])/3,0)</f>
        <v>Q4</v>
      </c>
      <c r="Y5505">
        <f>MONTH(Suoerstore_sales[[#This Row],[Order Date]])</f>
        <v>11</v>
      </c>
    </row>
    <row r="5506" spans="1:25" x14ac:dyDescent="0.2">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t="str" cm="1">
        <f t="array" ref="V5506">_xlfn.IFS(Suoerstore_sales[[#This Row],[Discount]]&lt;=0.05,"0-5%",Suoerstore_sales[[#This Row],[Discount]]&lt;=0.1,"5-10%",Suoerstore_sales[[#This Row],[Discount]]&lt;=0.2,"10-20%",TRUE,"20%+")</f>
        <v>10-20%</v>
      </c>
      <c r="W5506">
        <f>YEAR(Suoerstore_sales[[#This Row],[Order Date]])</f>
        <v>2017</v>
      </c>
      <c r="X5506" t="str">
        <f>"Q"&amp;ROUNDUP(MONTH(Suoerstore_sales[[#This Row],[Order Date]])/3,0)</f>
        <v>Q4</v>
      </c>
      <c r="Y5506">
        <f>MONTH(Suoerstore_sales[[#This Row],[Order Date]])</f>
        <v>11</v>
      </c>
    </row>
    <row r="5507" spans="1:25" x14ac:dyDescent="0.2">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t="str" cm="1">
        <f t="array" ref="V5507">_xlfn.IFS(Suoerstore_sales[[#This Row],[Discount]]&lt;=0.05,"0-5%",Suoerstore_sales[[#This Row],[Discount]]&lt;=0.1,"5-10%",Suoerstore_sales[[#This Row],[Discount]]&lt;=0.2,"10-20%",TRUE,"20%+")</f>
        <v>20%+</v>
      </c>
      <c r="W5507">
        <f>YEAR(Suoerstore_sales[[#This Row],[Order Date]])</f>
        <v>2017</v>
      </c>
      <c r="X5507" t="str">
        <f>"Q"&amp;ROUNDUP(MONTH(Suoerstore_sales[[#This Row],[Order Date]])/3,0)</f>
        <v>Q4</v>
      </c>
      <c r="Y5507">
        <f>MONTH(Suoerstore_sales[[#This Row],[Order Date]])</f>
        <v>11</v>
      </c>
    </row>
    <row r="5508" spans="1:25" x14ac:dyDescent="0.2">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t="str" cm="1">
        <f t="array" ref="V5508">_xlfn.IFS(Suoerstore_sales[[#This Row],[Discount]]&lt;=0.05,"0-5%",Suoerstore_sales[[#This Row],[Discount]]&lt;=0.1,"5-10%",Suoerstore_sales[[#This Row],[Discount]]&lt;=0.2,"10-20%",TRUE,"20%+")</f>
        <v>0-5%</v>
      </c>
      <c r="W5508">
        <f>YEAR(Suoerstore_sales[[#This Row],[Order Date]])</f>
        <v>2016</v>
      </c>
      <c r="X5508" t="str">
        <f>"Q"&amp;ROUNDUP(MONTH(Suoerstore_sales[[#This Row],[Order Date]])/3,0)</f>
        <v>Q4</v>
      </c>
      <c r="Y5508">
        <f>MONTH(Suoerstore_sales[[#This Row],[Order Date]])</f>
        <v>10</v>
      </c>
    </row>
    <row r="5509" spans="1:25" x14ac:dyDescent="0.2">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t="str" cm="1">
        <f t="array" ref="V5509">_xlfn.IFS(Suoerstore_sales[[#This Row],[Discount]]&lt;=0.05,"0-5%",Suoerstore_sales[[#This Row],[Discount]]&lt;=0.1,"5-10%",Suoerstore_sales[[#This Row],[Discount]]&lt;=0.2,"10-20%",TRUE,"20%+")</f>
        <v>0-5%</v>
      </c>
      <c r="W5509">
        <f>YEAR(Suoerstore_sales[[#This Row],[Order Date]])</f>
        <v>2016</v>
      </c>
      <c r="X5509" t="str">
        <f>"Q"&amp;ROUNDUP(MONTH(Suoerstore_sales[[#This Row],[Order Date]])/3,0)</f>
        <v>Q2</v>
      </c>
      <c r="Y5509">
        <f>MONTH(Suoerstore_sales[[#This Row],[Order Date]])</f>
        <v>4</v>
      </c>
    </row>
    <row r="5510" spans="1:25" x14ac:dyDescent="0.2">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t="str" cm="1">
        <f t="array" ref="V5510">_xlfn.IFS(Suoerstore_sales[[#This Row],[Discount]]&lt;=0.05,"0-5%",Suoerstore_sales[[#This Row],[Discount]]&lt;=0.1,"5-10%",Suoerstore_sales[[#This Row],[Discount]]&lt;=0.2,"10-20%",TRUE,"20%+")</f>
        <v>0-5%</v>
      </c>
      <c r="W5510">
        <f>YEAR(Suoerstore_sales[[#This Row],[Order Date]])</f>
        <v>2015</v>
      </c>
      <c r="X5510" t="str">
        <f>"Q"&amp;ROUNDUP(MONTH(Suoerstore_sales[[#This Row],[Order Date]])/3,0)</f>
        <v>Q4</v>
      </c>
      <c r="Y5510">
        <f>MONTH(Suoerstore_sales[[#This Row],[Order Date]])</f>
        <v>10</v>
      </c>
    </row>
    <row r="5511" spans="1:25" x14ac:dyDescent="0.2">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t="str" cm="1">
        <f t="array" ref="V5511">_xlfn.IFS(Suoerstore_sales[[#This Row],[Discount]]&lt;=0.05,"0-5%",Suoerstore_sales[[#This Row],[Discount]]&lt;=0.1,"5-10%",Suoerstore_sales[[#This Row],[Discount]]&lt;=0.2,"10-20%",TRUE,"20%+")</f>
        <v>10-20%</v>
      </c>
      <c r="W5511">
        <f>YEAR(Suoerstore_sales[[#This Row],[Order Date]])</f>
        <v>2017</v>
      </c>
      <c r="X5511" t="str">
        <f>"Q"&amp;ROUNDUP(MONTH(Suoerstore_sales[[#This Row],[Order Date]])/3,0)</f>
        <v>Q2</v>
      </c>
      <c r="Y5511">
        <f>MONTH(Suoerstore_sales[[#This Row],[Order Date]])</f>
        <v>5</v>
      </c>
    </row>
    <row r="5512" spans="1:25" x14ac:dyDescent="0.2">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t="str" cm="1">
        <f t="array" ref="V5512">_xlfn.IFS(Suoerstore_sales[[#This Row],[Discount]]&lt;=0.05,"0-5%",Suoerstore_sales[[#This Row],[Discount]]&lt;=0.1,"5-10%",Suoerstore_sales[[#This Row],[Discount]]&lt;=0.2,"10-20%",TRUE,"20%+")</f>
        <v>10-20%</v>
      </c>
      <c r="W5512">
        <f>YEAR(Suoerstore_sales[[#This Row],[Order Date]])</f>
        <v>2017</v>
      </c>
      <c r="X5512" t="str">
        <f>"Q"&amp;ROUNDUP(MONTH(Suoerstore_sales[[#This Row],[Order Date]])/3,0)</f>
        <v>Q2</v>
      </c>
      <c r="Y5512">
        <f>MONTH(Suoerstore_sales[[#This Row],[Order Date]])</f>
        <v>5</v>
      </c>
    </row>
    <row r="5513" spans="1:25" x14ac:dyDescent="0.2">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t="str" cm="1">
        <f t="array" ref="V5513">_xlfn.IFS(Suoerstore_sales[[#This Row],[Discount]]&lt;=0.05,"0-5%",Suoerstore_sales[[#This Row],[Discount]]&lt;=0.1,"5-10%",Suoerstore_sales[[#This Row],[Discount]]&lt;=0.2,"10-20%",TRUE,"20%+")</f>
        <v>10-20%</v>
      </c>
      <c r="W5513">
        <f>YEAR(Suoerstore_sales[[#This Row],[Order Date]])</f>
        <v>2014</v>
      </c>
      <c r="X5513" t="str">
        <f>"Q"&amp;ROUNDUP(MONTH(Suoerstore_sales[[#This Row],[Order Date]])/3,0)</f>
        <v>Q1</v>
      </c>
      <c r="Y5513">
        <f>MONTH(Suoerstore_sales[[#This Row],[Order Date]])</f>
        <v>2</v>
      </c>
    </row>
    <row r="5514" spans="1:25" x14ac:dyDescent="0.2">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t="str" cm="1">
        <f t="array" ref="V5514">_xlfn.IFS(Suoerstore_sales[[#This Row],[Discount]]&lt;=0.05,"0-5%",Suoerstore_sales[[#This Row],[Discount]]&lt;=0.1,"5-10%",Suoerstore_sales[[#This Row],[Discount]]&lt;=0.2,"10-20%",TRUE,"20%+")</f>
        <v>10-20%</v>
      </c>
      <c r="W5514">
        <f>YEAR(Suoerstore_sales[[#This Row],[Order Date]])</f>
        <v>2014</v>
      </c>
      <c r="X5514" t="str">
        <f>"Q"&amp;ROUNDUP(MONTH(Suoerstore_sales[[#This Row],[Order Date]])/3,0)</f>
        <v>Q1</v>
      </c>
      <c r="Y5514">
        <f>MONTH(Suoerstore_sales[[#This Row],[Order Date]])</f>
        <v>2</v>
      </c>
    </row>
    <row r="5515" spans="1:25" x14ac:dyDescent="0.2">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t="str" cm="1">
        <f t="array" ref="V5515">_xlfn.IFS(Suoerstore_sales[[#This Row],[Discount]]&lt;=0.05,"0-5%",Suoerstore_sales[[#This Row],[Discount]]&lt;=0.1,"5-10%",Suoerstore_sales[[#This Row],[Discount]]&lt;=0.2,"10-20%",TRUE,"20%+")</f>
        <v>0-5%</v>
      </c>
      <c r="W5515">
        <f>YEAR(Suoerstore_sales[[#This Row],[Order Date]])</f>
        <v>2015</v>
      </c>
      <c r="X5515" t="str">
        <f>"Q"&amp;ROUNDUP(MONTH(Suoerstore_sales[[#This Row],[Order Date]])/3,0)</f>
        <v>Q2</v>
      </c>
      <c r="Y5515">
        <f>MONTH(Suoerstore_sales[[#This Row],[Order Date]])</f>
        <v>5</v>
      </c>
    </row>
    <row r="5516" spans="1:25" x14ac:dyDescent="0.2">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t="str" cm="1">
        <f t="array" ref="V5516">_xlfn.IFS(Suoerstore_sales[[#This Row],[Discount]]&lt;=0.05,"0-5%",Suoerstore_sales[[#This Row],[Discount]]&lt;=0.1,"5-10%",Suoerstore_sales[[#This Row],[Discount]]&lt;=0.2,"10-20%",TRUE,"20%+")</f>
        <v>0-5%</v>
      </c>
      <c r="W5516">
        <f>YEAR(Suoerstore_sales[[#This Row],[Order Date]])</f>
        <v>2015</v>
      </c>
      <c r="X5516" t="str">
        <f>"Q"&amp;ROUNDUP(MONTH(Suoerstore_sales[[#This Row],[Order Date]])/3,0)</f>
        <v>Q2</v>
      </c>
      <c r="Y5516">
        <f>MONTH(Suoerstore_sales[[#This Row],[Order Date]])</f>
        <v>5</v>
      </c>
    </row>
    <row r="5517" spans="1:25" x14ac:dyDescent="0.2">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t="str" cm="1">
        <f t="array" ref="V5517">_xlfn.IFS(Suoerstore_sales[[#This Row],[Discount]]&lt;=0.05,"0-5%",Suoerstore_sales[[#This Row],[Discount]]&lt;=0.1,"5-10%",Suoerstore_sales[[#This Row],[Discount]]&lt;=0.2,"10-20%",TRUE,"20%+")</f>
        <v>0-5%</v>
      </c>
      <c r="W5517">
        <f>YEAR(Suoerstore_sales[[#This Row],[Order Date]])</f>
        <v>2015</v>
      </c>
      <c r="X5517" t="str">
        <f>"Q"&amp;ROUNDUP(MONTH(Suoerstore_sales[[#This Row],[Order Date]])/3,0)</f>
        <v>Q2</v>
      </c>
      <c r="Y5517">
        <f>MONTH(Suoerstore_sales[[#This Row],[Order Date]])</f>
        <v>5</v>
      </c>
    </row>
    <row r="5518" spans="1:25" x14ac:dyDescent="0.2">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t="str" cm="1">
        <f t="array" ref="V5518">_xlfn.IFS(Suoerstore_sales[[#This Row],[Discount]]&lt;=0.05,"0-5%",Suoerstore_sales[[#This Row],[Discount]]&lt;=0.1,"5-10%",Suoerstore_sales[[#This Row],[Discount]]&lt;=0.2,"10-20%",TRUE,"20%+")</f>
        <v>0-5%</v>
      </c>
      <c r="W5518">
        <f>YEAR(Suoerstore_sales[[#This Row],[Order Date]])</f>
        <v>2016</v>
      </c>
      <c r="X5518" t="str">
        <f>"Q"&amp;ROUNDUP(MONTH(Suoerstore_sales[[#This Row],[Order Date]])/3,0)</f>
        <v>Q4</v>
      </c>
      <c r="Y5518">
        <f>MONTH(Suoerstore_sales[[#This Row],[Order Date]])</f>
        <v>11</v>
      </c>
    </row>
    <row r="5519" spans="1:25" x14ac:dyDescent="0.2">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t="str" cm="1">
        <f t="array" ref="V5519">_xlfn.IFS(Suoerstore_sales[[#This Row],[Discount]]&lt;=0.05,"0-5%",Suoerstore_sales[[#This Row],[Discount]]&lt;=0.1,"5-10%",Suoerstore_sales[[#This Row],[Discount]]&lt;=0.2,"10-20%",TRUE,"20%+")</f>
        <v>20%+</v>
      </c>
      <c r="W5519">
        <f>YEAR(Suoerstore_sales[[#This Row],[Order Date]])</f>
        <v>2017</v>
      </c>
      <c r="X5519" t="str">
        <f>"Q"&amp;ROUNDUP(MONTH(Suoerstore_sales[[#This Row],[Order Date]])/3,0)</f>
        <v>Q4</v>
      </c>
      <c r="Y5519">
        <f>MONTH(Suoerstore_sales[[#This Row],[Order Date]])</f>
        <v>12</v>
      </c>
    </row>
    <row r="5520" spans="1:25" x14ac:dyDescent="0.2">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t="str" cm="1">
        <f t="array" ref="V5520">_xlfn.IFS(Suoerstore_sales[[#This Row],[Discount]]&lt;=0.05,"0-5%",Suoerstore_sales[[#This Row],[Discount]]&lt;=0.1,"5-10%",Suoerstore_sales[[#This Row],[Discount]]&lt;=0.2,"10-20%",TRUE,"20%+")</f>
        <v>10-20%</v>
      </c>
      <c r="W5520">
        <f>YEAR(Suoerstore_sales[[#This Row],[Order Date]])</f>
        <v>2017</v>
      </c>
      <c r="X5520" t="str">
        <f>"Q"&amp;ROUNDUP(MONTH(Suoerstore_sales[[#This Row],[Order Date]])/3,0)</f>
        <v>Q4</v>
      </c>
      <c r="Y5520">
        <f>MONTH(Suoerstore_sales[[#This Row],[Order Date]])</f>
        <v>12</v>
      </c>
    </row>
    <row r="5521" spans="1:25" x14ac:dyDescent="0.2">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t="str" cm="1">
        <f t="array" ref="V5521">_xlfn.IFS(Suoerstore_sales[[#This Row],[Discount]]&lt;=0.05,"0-5%",Suoerstore_sales[[#This Row],[Discount]]&lt;=0.1,"5-10%",Suoerstore_sales[[#This Row],[Discount]]&lt;=0.2,"10-20%",TRUE,"20%+")</f>
        <v>10-20%</v>
      </c>
      <c r="W5521">
        <f>YEAR(Suoerstore_sales[[#This Row],[Order Date]])</f>
        <v>2017</v>
      </c>
      <c r="X5521" t="str">
        <f>"Q"&amp;ROUNDUP(MONTH(Suoerstore_sales[[#This Row],[Order Date]])/3,0)</f>
        <v>Q4</v>
      </c>
      <c r="Y5521">
        <f>MONTH(Suoerstore_sales[[#This Row],[Order Date]])</f>
        <v>12</v>
      </c>
    </row>
    <row r="5522" spans="1:25" x14ac:dyDescent="0.2">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t="str" cm="1">
        <f t="array" ref="V5522">_xlfn.IFS(Suoerstore_sales[[#This Row],[Discount]]&lt;=0.05,"0-5%",Suoerstore_sales[[#This Row],[Discount]]&lt;=0.1,"5-10%",Suoerstore_sales[[#This Row],[Discount]]&lt;=0.2,"10-20%",TRUE,"20%+")</f>
        <v>10-20%</v>
      </c>
      <c r="W5522">
        <f>YEAR(Suoerstore_sales[[#This Row],[Order Date]])</f>
        <v>2017</v>
      </c>
      <c r="X5522" t="str">
        <f>"Q"&amp;ROUNDUP(MONTH(Suoerstore_sales[[#This Row],[Order Date]])/3,0)</f>
        <v>Q4</v>
      </c>
      <c r="Y5522">
        <f>MONTH(Suoerstore_sales[[#This Row],[Order Date]])</f>
        <v>12</v>
      </c>
    </row>
    <row r="5523" spans="1:25" x14ac:dyDescent="0.2">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t="str" cm="1">
        <f t="array" ref="V5523">_xlfn.IFS(Suoerstore_sales[[#This Row],[Discount]]&lt;=0.05,"0-5%",Suoerstore_sales[[#This Row],[Discount]]&lt;=0.1,"5-10%",Suoerstore_sales[[#This Row],[Discount]]&lt;=0.2,"10-20%",TRUE,"20%+")</f>
        <v>10-20%</v>
      </c>
      <c r="W5523">
        <f>YEAR(Suoerstore_sales[[#This Row],[Order Date]])</f>
        <v>2017</v>
      </c>
      <c r="X5523" t="str">
        <f>"Q"&amp;ROUNDUP(MONTH(Suoerstore_sales[[#This Row],[Order Date]])/3,0)</f>
        <v>Q4</v>
      </c>
      <c r="Y5523">
        <f>MONTH(Suoerstore_sales[[#This Row],[Order Date]])</f>
        <v>12</v>
      </c>
    </row>
    <row r="5524" spans="1:25" x14ac:dyDescent="0.2">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t="str" cm="1">
        <f t="array" ref="V5524">_xlfn.IFS(Suoerstore_sales[[#This Row],[Discount]]&lt;=0.05,"0-5%",Suoerstore_sales[[#This Row],[Discount]]&lt;=0.1,"5-10%",Suoerstore_sales[[#This Row],[Discount]]&lt;=0.2,"10-20%",TRUE,"20%+")</f>
        <v>10-20%</v>
      </c>
      <c r="W5524">
        <f>YEAR(Suoerstore_sales[[#This Row],[Order Date]])</f>
        <v>2016</v>
      </c>
      <c r="X5524" t="str">
        <f>"Q"&amp;ROUNDUP(MONTH(Suoerstore_sales[[#This Row],[Order Date]])/3,0)</f>
        <v>Q2</v>
      </c>
      <c r="Y5524">
        <f>MONTH(Suoerstore_sales[[#This Row],[Order Date]])</f>
        <v>6</v>
      </c>
    </row>
    <row r="5525" spans="1:25" x14ac:dyDescent="0.2">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t="str" cm="1">
        <f t="array" ref="V5525">_xlfn.IFS(Suoerstore_sales[[#This Row],[Discount]]&lt;=0.05,"0-5%",Suoerstore_sales[[#This Row],[Discount]]&lt;=0.1,"5-10%",Suoerstore_sales[[#This Row],[Discount]]&lt;=0.2,"10-20%",TRUE,"20%+")</f>
        <v>0-5%</v>
      </c>
      <c r="W5525">
        <f>YEAR(Suoerstore_sales[[#This Row],[Order Date]])</f>
        <v>2016</v>
      </c>
      <c r="X5525" t="str">
        <f>"Q"&amp;ROUNDUP(MONTH(Suoerstore_sales[[#This Row],[Order Date]])/3,0)</f>
        <v>Q2</v>
      </c>
      <c r="Y5525">
        <f>MONTH(Suoerstore_sales[[#This Row],[Order Date]])</f>
        <v>6</v>
      </c>
    </row>
    <row r="5526" spans="1:25" x14ac:dyDescent="0.2">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t="str" cm="1">
        <f t="array" ref="V5526">_xlfn.IFS(Suoerstore_sales[[#This Row],[Discount]]&lt;=0.05,"0-5%",Suoerstore_sales[[#This Row],[Discount]]&lt;=0.1,"5-10%",Suoerstore_sales[[#This Row],[Discount]]&lt;=0.2,"10-20%",TRUE,"20%+")</f>
        <v>0-5%</v>
      </c>
      <c r="W5526">
        <f>YEAR(Suoerstore_sales[[#This Row],[Order Date]])</f>
        <v>2016</v>
      </c>
      <c r="X5526" t="str">
        <f>"Q"&amp;ROUNDUP(MONTH(Suoerstore_sales[[#This Row],[Order Date]])/3,0)</f>
        <v>Q4</v>
      </c>
      <c r="Y5526">
        <f>MONTH(Suoerstore_sales[[#This Row],[Order Date]])</f>
        <v>12</v>
      </c>
    </row>
    <row r="5527" spans="1:25" x14ac:dyDescent="0.2">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t="str" cm="1">
        <f t="array" ref="V5527">_xlfn.IFS(Suoerstore_sales[[#This Row],[Discount]]&lt;=0.05,"0-5%",Suoerstore_sales[[#This Row],[Discount]]&lt;=0.1,"5-10%",Suoerstore_sales[[#This Row],[Discount]]&lt;=0.2,"10-20%",TRUE,"20%+")</f>
        <v>0-5%</v>
      </c>
      <c r="W5527">
        <f>YEAR(Suoerstore_sales[[#This Row],[Order Date]])</f>
        <v>2017</v>
      </c>
      <c r="X5527" t="str">
        <f>"Q"&amp;ROUNDUP(MONTH(Suoerstore_sales[[#This Row],[Order Date]])/3,0)</f>
        <v>Q2</v>
      </c>
      <c r="Y5527">
        <f>MONTH(Suoerstore_sales[[#This Row],[Order Date]])</f>
        <v>4</v>
      </c>
    </row>
    <row r="5528" spans="1:25" x14ac:dyDescent="0.2">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t="str" cm="1">
        <f t="array" ref="V5528">_xlfn.IFS(Suoerstore_sales[[#This Row],[Discount]]&lt;=0.05,"0-5%",Suoerstore_sales[[#This Row],[Discount]]&lt;=0.1,"5-10%",Suoerstore_sales[[#This Row],[Discount]]&lt;=0.2,"10-20%",TRUE,"20%+")</f>
        <v>0-5%</v>
      </c>
      <c r="W5528">
        <f>YEAR(Suoerstore_sales[[#This Row],[Order Date]])</f>
        <v>2017</v>
      </c>
      <c r="X5528" t="str">
        <f>"Q"&amp;ROUNDUP(MONTH(Suoerstore_sales[[#This Row],[Order Date]])/3,0)</f>
        <v>Q2</v>
      </c>
      <c r="Y5528">
        <f>MONTH(Suoerstore_sales[[#This Row],[Order Date]])</f>
        <v>4</v>
      </c>
    </row>
    <row r="5529" spans="1:25" x14ac:dyDescent="0.2">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t="str" cm="1">
        <f t="array" ref="V5529">_xlfn.IFS(Suoerstore_sales[[#This Row],[Discount]]&lt;=0.05,"0-5%",Suoerstore_sales[[#This Row],[Discount]]&lt;=0.1,"5-10%",Suoerstore_sales[[#This Row],[Discount]]&lt;=0.2,"10-20%",TRUE,"20%+")</f>
        <v>0-5%</v>
      </c>
      <c r="W5529">
        <f>YEAR(Suoerstore_sales[[#This Row],[Order Date]])</f>
        <v>2015</v>
      </c>
      <c r="X5529" t="str">
        <f>"Q"&amp;ROUNDUP(MONTH(Suoerstore_sales[[#This Row],[Order Date]])/3,0)</f>
        <v>Q2</v>
      </c>
      <c r="Y5529">
        <f>MONTH(Suoerstore_sales[[#This Row],[Order Date]])</f>
        <v>5</v>
      </c>
    </row>
    <row r="5530" spans="1:25" x14ac:dyDescent="0.2">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t="str" cm="1">
        <f t="array" ref="V5530">_xlfn.IFS(Suoerstore_sales[[#This Row],[Discount]]&lt;=0.05,"0-5%",Suoerstore_sales[[#This Row],[Discount]]&lt;=0.1,"5-10%",Suoerstore_sales[[#This Row],[Discount]]&lt;=0.2,"10-20%",TRUE,"20%+")</f>
        <v>10-20%</v>
      </c>
      <c r="W5530">
        <f>YEAR(Suoerstore_sales[[#This Row],[Order Date]])</f>
        <v>2015</v>
      </c>
      <c r="X5530" t="str">
        <f>"Q"&amp;ROUNDUP(MONTH(Suoerstore_sales[[#This Row],[Order Date]])/3,0)</f>
        <v>Q1</v>
      </c>
      <c r="Y5530">
        <f>MONTH(Suoerstore_sales[[#This Row],[Order Date]])</f>
        <v>3</v>
      </c>
    </row>
    <row r="5531" spans="1:25" x14ac:dyDescent="0.2">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t="str" cm="1">
        <f t="array" ref="V5531">_xlfn.IFS(Suoerstore_sales[[#This Row],[Discount]]&lt;=0.05,"0-5%",Suoerstore_sales[[#This Row],[Discount]]&lt;=0.1,"5-10%",Suoerstore_sales[[#This Row],[Discount]]&lt;=0.2,"10-20%",TRUE,"20%+")</f>
        <v>10-20%</v>
      </c>
      <c r="W5531">
        <f>YEAR(Suoerstore_sales[[#This Row],[Order Date]])</f>
        <v>2017</v>
      </c>
      <c r="X5531" t="str">
        <f>"Q"&amp;ROUNDUP(MONTH(Suoerstore_sales[[#This Row],[Order Date]])/3,0)</f>
        <v>Q3</v>
      </c>
      <c r="Y5531">
        <f>MONTH(Suoerstore_sales[[#This Row],[Order Date]])</f>
        <v>8</v>
      </c>
    </row>
    <row r="5532" spans="1:25" x14ac:dyDescent="0.2">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t="str" cm="1">
        <f t="array" ref="V5532">_xlfn.IFS(Suoerstore_sales[[#This Row],[Discount]]&lt;=0.05,"0-5%",Suoerstore_sales[[#This Row],[Discount]]&lt;=0.1,"5-10%",Suoerstore_sales[[#This Row],[Discount]]&lt;=0.2,"10-20%",TRUE,"20%+")</f>
        <v>0-5%</v>
      </c>
      <c r="W5532">
        <f>YEAR(Suoerstore_sales[[#This Row],[Order Date]])</f>
        <v>2017</v>
      </c>
      <c r="X5532" t="str">
        <f>"Q"&amp;ROUNDUP(MONTH(Suoerstore_sales[[#This Row],[Order Date]])/3,0)</f>
        <v>Q4</v>
      </c>
      <c r="Y5532">
        <f>MONTH(Suoerstore_sales[[#This Row],[Order Date]])</f>
        <v>12</v>
      </c>
    </row>
    <row r="5533" spans="1:25" x14ac:dyDescent="0.2">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t="str" cm="1">
        <f t="array" ref="V5533">_xlfn.IFS(Suoerstore_sales[[#This Row],[Discount]]&lt;=0.05,"0-5%",Suoerstore_sales[[#This Row],[Discount]]&lt;=0.1,"5-10%",Suoerstore_sales[[#This Row],[Discount]]&lt;=0.2,"10-20%",TRUE,"20%+")</f>
        <v>0-5%</v>
      </c>
      <c r="W5533">
        <f>YEAR(Suoerstore_sales[[#This Row],[Order Date]])</f>
        <v>2016</v>
      </c>
      <c r="X5533" t="str">
        <f>"Q"&amp;ROUNDUP(MONTH(Suoerstore_sales[[#This Row],[Order Date]])/3,0)</f>
        <v>Q2</v>
      </c>
      <c r="Y5533">
        <f>MONTH(Suoerstore_sales[[#This Row],[Order Date]])</f>
        <v>6</v>
      </c>
    </row>
    <row r="5534" spans="1:25" x14ac:dyDescent="0.2">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t="str" cm="1">
        <f t="array" ref="V5534">_xlfn.IFS(Suoerstore_sales[[#This Row],[Discount]]&lt;=0.05,"0-5%",Suoerstore_sales[[#This Row],[Discount]]&lt;=0.1,"5-10%",Suoerstore_sales[[#This Row],[Discount]]&lt;=0.2,"10-20%",TRUE,"20%+")</f>
        <v>0-5%</v>
      </c>
      <c r="W5534">
        <f>YEAR(Suoerstore_sales[[#This Row],[Order Date]])</f>
        <v>2016</v>
      </c>
      <c r="X5534" t="str">
        <f>"Q"&amp;ROUNDUP(MONTH(Suoerstore_sales[[#This Row],[Order Date]])/3,0)</f>
        <v>Q2</v>
      </c>
      <c r="Y5534">
        <f>MONTH(Suoerstore_sales[[#This Row],[Order Date]])</f>
        <v>6</v>
      </c>
    </row>
    <row r="5535" spans="1:25" x14ac:dyDescent="0.2">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t="str" cm="1">
        <f t="array" ref="V5535">_xlfn.IFS(Suoerstore_sales[[#This Row],[Discount]]&lt;=0.05,"0-5%",Suoerstore_sales[[#This Row],[Discount]]&lt;=0.1,"5-10%",Suoerstore_sales[[#This Row],[Discount]]&lt;=0.2,"10-20%",TRUE,"20%+")</f>
        <v>0-5%</v>
      </c>
      <c r="W5535">
        <f>YEAR(Suoerstore_sales[[#This Row],[Order Date]])</f>
        <v>2016</v>
      </c>
      <c r="X5535" t="str">
        <f>"Q"&amp;ROUNDUP(MONTH(Suoerstore_sales[[#This Row],[Order Date]])/3,0)</f>
        <v>Q2</v>
      </c>
      <c r="Y5535">
        <f>MONTH(Suoerstore_sales[[#This Row],[Order Date]])</f>
        <v>6</v>
      </c>
    </row>
    <row r="5536" spans="1:25" x14ac:dyDescent="0.2">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t="str" cm="1">
        <f t="array" ref="V5536">_xlfn.IFS(Suoerstore_sales[[#This Row],[Discount]]&lt;=0.05,"0-5%",Suoerstore_sales[[#This Row],[Discount]]&lt;=0.1,"5-10%",Suoerstore_sales[[#This Row],[Discount]]&lt;=0.2,"10-20%",TRUE,"20%+")</f>
        <v>0-5%</v>
      </c>
      <c r="W5536">
        <f>YEAR(Suoerstore_sales[[#This Row],[Order Date]])</f>
        <v>2016</v>
      </c>
      <c r="X5536" t="str">
        <f>"Q"&amp;ROUNDUP(MONTH(Suoerstore_sales[[#This Row],[Order Date]])/3,0)</f>
        <v>Q2</v>
      </c>
      <c r="Y5536">
        <f>MONTH(Suoerstore_sales[[#This Row],[Order Date]])</f>
        <v>6</v>
      </c>
    </row>
    <row r="5537" spans="1:25" x14ac:dyDescent="0.2">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t="str" cm="1">
        <f t="array" ref="V5537">_xlfn.IFS(Suoerstore_sales[[#This Row],[Discount]]&lt;=0.05,"0-5%",Suoerstore_sales[[#This Row],[Discount]]&lt;=0.1,"5-10%",Suoerstore_sales[[#This Row],[Discount]]&lt;=0.2,"10-20%",TRUE,"20%+")</f>
        <v>0-5%</v>
      </c>
      <c r="W5537">
        <f>YEAR(Suoerstore_sales[[#This Row],[Order Date]])</f>
        <v>2016</v>
      </c>
      <c r="X5537" t="str">
        <f>"Q"&amp;ROUNDUP(MONTH(Suoerstore_sales[[#This Row],[Order Date]])/3,0)</f>
        <v>Q2</v>
      </c>
      <c r="Y5537">
        <f>MONTH(Suoerstore_sales[[#This Row],[Order Date]])</f>
        <v>6</v>
      </c>
    </row>
    <row r="5538" spans="1:25" x14ac:dyDescent="0.2">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t="str" cm="1">
        <f t="array" ref="V5538">_xlfn.IFS(Suoerstore_sales[[#This Row],[Discount]]&lt;=0.05,"0-5%",Suoerstore_sales[[#This Row],[Discount]]&lt;=0.1,"5-10%",Suoerstore_sales[[#This Row],[Discount]]&lt;=0.2,"10-20%",TRUE,"20%+")</f>
        <v>0-5%</v>
      </c>
      <c r="W5538">
        <f>YEAR(Suoerstore_sales[[#This Row],[Order Date]])</f>
        <v>2016</v>
      </c>
      <c r="X5538" t="str">
        <f>"Q"&amp;ROUNDUP(MONTH(Suoerstore_sales[[#This Row],[Order Date]])/3,0)</f>
        <v>Q2</v>
      </c>
      <c r="Y5538">
        <f>MONTH(Suoerstore_sales[[#This Row],[Order Date]])</f>
        <v>6</v>
      </c>
    </row>
    <row r="5539" spans="1:25" x14ac:dyDescent="0.2">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t="str" cm="1">
        <f t="array" ref="V5539">_xlfn.IFS(Suoerstore_sales[[#This Row],[Discount]]&lt;=0.05,"0-5%",Suoerstore_sales[[#This Row],[Discount]]&lt;=0.1,"5-10%",Suoerstore_sales[[#This Row],[Discount]]&lt;=0.2,"10-20%",TRUE,"20%+")</f>
        <v>0-5%</v>
      </c>
      <c r="W5539">
        <f>YEAR(Suoerstore_sales[[#This Row],[Order Date]])</f>
        <v>2016</v>
      </c>
      <c r="X5539" t="str">
        <f>"Q"&amp;ROUNDUP(MONTH(Suoerstore_sales[[#This Row],[Order Date]])/3,0)</f>
        <v>Q2</v>
      </c>
      <c r="Y5539">
        <f>MONTH(Suoerstore_sales[[#This Row],[Order Date]])</f>
        <v>6</v>
      </c>
    </row>
    <row r="5540" spans="1:25" x14ac:dyDescent="0.2">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t="str" cm="1">
        <f t="array" ref="V5540">_xlfn.IFS(Suoerstore_sales[[#This Row],[Discount]]&lt;=0.05,"0-5%",Suoerstore_sales[[#This Row],[Discount]]&lt;=0.1,"5-10%",Suoerstore_sales[[#This Row],[Discount]]&lt;=0.2,"10-20%",TRUE,"20%+")</f>
        <v>0-5%</v>
      </c>
      <c r="W5540">
        <f>YEAR(Suoerstore_sales[[#This Row],[Order Date]])</f>
        <v>2015</v>
      </c>
      <c r="X5540" t="str">
        <f>"Q"&amp;ROUNDUP(MONTH(Suoerstore_sales[[#This Row],[Order Date]])/3,0)</f>
        <v>Q2</v>
      </c>
      <c r="Y5540">
        <f>MONTH(Suoerstore_sales[[#This Row],[Order Date]])</f>
        <v>4</v>
      </c>
    </row>
    <row r="5541" spans="1:25" x14ac:dyDescent="0.2">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t="str" cm="1">
        <f t="array" ref="V5541">_xlfn.IFS(Suoerstore_sales[[#This Row],[Discount]]&lt;=0.05,"0-5%",Suoerstore_sales[[#This Row],[Discount]]&lt;=0.1,"5-10%",Suoerstore_sales[[#This Row],[Discount]]&lt;=0.2,"10-20%",TRUE,"20%+")</f>
        <v>20%+</v>
      </c>
      <c r="W5541">
        <f>YEAR(Suoerstore_sales[[#This Row],[Order Date]])</f>
        <v>2017</v>
      </c>
      <c r="X5541" t="str">
        <f>"Q"&amp;ROUNDUP(MONTH(Suoerstore_sales[[#This Row],[Order Date]])/3,0)</f>
        <v>Q2</v>
      </c>
      <c r="Y5541">
        <f>MONTH(Suoerstore_sales[[#This Row],[Order Date]])</f>
        <v>5</v>
      </c>
    </row>
    <row r="5542" spans="1:25" x14ac:dyDescent="0.2">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t="str" cm="1">
        <f t="array" ref="V5542">_xlfn.IFS(Suoerstore_sales[[#This Row],[Discount]]&lt;=0.05,"0-5%",Suoerstore_sales[[#This Row],[Discount]]&lt;=0.1,"5-10%",Suoerstore_sales[[#This Row],[Discount]]&lt;=0.2,"10-20%",TRUE,"20%+")</f>
        <v>20%+</v>
      </c>
      <c r="W5542">
        <f>YEAR(Suoerstore_sales[[#This Row],[Order Date]])</f>
        <v>2017</v>
      </c>
      <c r="X5542" t="str">
        <f>"Q"&amp;ROUNDUP(MONTH(Suoerstore_sales[[#This Row],[Order Date]])/3,0)</f>
        <v>Q2</v>
      </c>
      <c r="Y5542">
        <f>MONTH(Suoerstore_sales[[#This Row],[Order Date]])</f>
        <v>5</v>
      </c>
    </row>
    <row r="5543" spans="1:25" x14ac:dyDescent="0.2">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t="str" cm="1">
        <f t="array" ref="V5543">_xlfn.IFS(Suoerstore_sales[[#This Row],[Discount]]&lt;=0.05,"0-5%",Suoerstore_sales[[#This Row],[Discount]]&lt;=0.1,"5-10%",Suoerstore_sales[[#This Row],[Discount]]&lt;=0.2,"10-20%",TRUE,"20%+")</f>
        <v>10-20%</v>
      </c>
      <c r="W5543">
        <f>YEAR(Suoerstore_sales[[#This Row],[Order Date]])</f>
        <v>2017</v>
      </c>
      <c r="X5543" t="str">
        <f>"Q"&amp;ROUNDUP(MONTH(Suoerstore_sales[[#This Row],[Order Date]])/3,0)</f>
        <v>Q2</v>
      </c>
      <c r="Y5543">
        <f>MONTH(Suoerstore_sales[[#This Row],[Order Date]])</f>
        <v>5</v>
      </c>
    </row>
    <row r="5544" spans="1:25" x14ac:dyDescent="0.2">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t="str" cm="1">
        <f t="array" ref="V5544">_xlfn.IFS(Suoerstore_sales[[#This Row],[Discount]]&lt;=0.05,"0-5%",Suoerstore_sales[[#This Row],[Discount]]&lt;=0.1,"5-10%",Suoerstore_sales[[#This Row],[Discount]]&lt;=0.2,"10-20%",TRUE,"20%+")</f>
        <v>20%+</v>
      </c>
      <c r="W5544">
        <f>YEAR(Suoerstore_sales[[#This Row],[Order Date]])</f>
        <v>2016</v>
      </c>
      <c r="X5544" t="str">
        <f>"Q"&amp;ROUNDUP(MONTH(Suoerstore_sales[[#This Row],[Order Date]])/3,0)</f>
        <v>Q4</v>
      </c>
      <c r="Y5544">
        <f>MONTH(Suoerstore_sales[[#This Row],[Order Date]])</f>
        <v>12</v>
      </c>
    </row>
    <row r="5545" spans="1:25" x14ac:dyDescent="0.2">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t="str" cm="1">
        <f t="array" ref="V5545">_xlfn.IFS(Suoerstore_sales[[#This Row],[Discount]]&lt;=0.05,"0-5%",Suoerstore_sales[[#This Row],[Discount]]&lt;=0.1,"5-10%",Suoerstore_sales[[#This Row],[Discount]]&lt;=0.2,"10-20%",TRUE,"20%+")</f>
        <v>20%+</v>
      </c>
      <c r="W5545">
        <f>YEAR(Suoerstore_sales[[#This Row],[Order Date]])</f>
        <v>2016</v>
      </c>
      <c r="X5545" t="str">
        <f>"Q"&amp;ROUNDUP(MONTH(Suoerstore_sales[[#This Row],[Order Date]])/3,0)</f>
        <v>Q4</v>
      </c>
      <c r="Y5545">
        <f>MONTH(Suoerstore_sales[[#This Row],[Order Date]])</f>
        <v>12</v>
      </c>
    </row>
    <row r="5546" spans="1:25" x14ac:dyDescent="0.2">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t="str" cm="1">
        <f t="array" ref="V5546">_xlfn.IFS(Suoerstore_sales[[#This Row],[Discount]]&lt;=0.05,"0-5%",Suoerstore_sales[[#This Row],[Discount]]&lt;=0.1,"5-10%",Suoerstore_sales[[#This Row],[Discount]]&lt;=0.2,"10-20%",TRUE,"20%+")</f>
        <v>20%+</v>
      </c>
      <c r="W5546">
        <f>YEAR(Suoerstore_sales[[#This Row],[Order Date]])</f>
        <v>2016</v>
      </c>
      <c r="X5546" t="str">
        <f>"Q"&amp;ROUNDUP(MONTH(Suoerstore_sales[[#This Row],[Order Date]])/3,0)</f>
        <v>Q4</v>
      </c>
      <c r="Y5546">
        <f>MONTH(Suoerstore_sales[[#This Row],[Order Date]])</f>
        <v>12</v>
      </c>
    </row>
    <row r="5547" spans="1:25" x14ac:dyDescent="0.2">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t="str" cm="1">
        <f t="array" ref="V5547">_xlfn.IFS(Suoerstore_sales[[#This Row],[Discount]]&lt;=0.05,"0-5%",Suoerstore_sales[[#This Row],[Discount]]&lt;=0.1,"5-10%",Suoerstore_sales[[#This Row],[Discount]]&lt;=0.2,"10-20%",TRUE,"20%+")</f>
        <v>0-5%</v>
      </c>
      <c r="W5547">
        <f>YEAR(Suoerstore_sales[[#This Row],[Order Date]])</f>
        <v>2017</v>
      </c>
      <c r="X5547" t="str">
        <f>"Q"&amp;ROUNDUP(MONTH(Suoerstore_sales[[#This Row],[Order Date]])/3,0)</f>
        <v>Q3</v>
      </c>
      <c r="Y5547">
        <f>MONTH(Suoerstore_sales[[#This Row],[Order Date]])</f>
        <v>9</v>
      </c>
    </row>
    <row r="5548" spans="1:25" x14ac:dyDescent="0.2">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t="str" cm="1">
        <f t="array" ref="V5548">_xlfn.IFS(Suoerstore_sales[[#This Row],[Discount]]&lt;=0.05,"0-5%",Suoerstore_sales[[#This Row],[Discount]]&lt;=0.1,"5-10%",Suoerstore_sales[[#This Row],[Discount]]&lt;=0.2,"10-20%",TRUE,"20%+")</f>
        <v>0-5%</v>
      </c>
      <c r="W5548">
        <f>YEAR(Suoerstore_sales[[#This Row],[Order Date]])</f>
        <v>2017</v>
      </c>
      <c r="X5548" t="str">
        <f>"Q"&amp;ROUNDUP(MONTH(Suoerstore_sales[[#This Row],[Order Date]])/3,0)</f>
        <v>Q3</v>
      </c>
      <c r="Y5548">
        <f>MONTH(Suoerstore_sales[[#This Row],[Order Date]])</f>
        <v>9</v>
      </c>
    </row>
    <row r="5549" spans="1:25" x14ac:dyDescent="0.2">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t="str" cm="1">
        <f t="array" ref="V5549">_xlfn.IFS(Suoerstore_sales[[#This Row],[Discount]]&lt;=0.05,"0-5%",Suoerstore_sales[[#This Row],[Discount]]&lt;=0.1,"5-10%",Suoerstore_sales[[#This Row],[Discount]]&lt;=0.2,"10-20%",TRUE,"20%+")</f>
        <v>10-20%</v>
      </c>
      <c r="W5549">
        <f>YEAR(Suoerstore_sales[[#This Row],[Order Date]])</f>
        <v>2017</v>
      </c>
      <c r="X5549" t="str">
        <f>"Q"&amp;ROUNDUP(MONTH(Suoerstore_sales[[#This Row],[Order Date]])/3,0)</f>
        <v>Q3</v>
      </c>
      <c r="Y5549">
        <f>MONTH(Suoerstore_sales[[#This Row],[Order Date]])</f>
        <v>9</v>
      </c>
    </row>
    <row r="5550" spans="1:25" x14ac:dyDescent="0.2">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t="str" cm="1">
        <f t="array" ref="V5550">_xlfn.IFS(Suoerstore_sales[[#This Row],[Discount]]&lt;=0.05,"0-5%",Suoerstore_sales[[#This Row],[Discount]]&lt;=0.1,"5-10%",Suoerstore_sales[[#This Row],[Discount]]&lt;=0.2,"10-20%",TRUE,"20%+")</f>
        <v>0-5%</v>
      </c>
      <c r="W5550">
        <f>YEAR(Suoerstore_sales[[#This Row],[Order Date]])</f>
        <v>2014</v>
      </c>
      <c r="X5550" t="str">
        <f>"Q"&amp;ROUNDUP(MONTH(Suoerstore_sales[[#This Row],[Order Date]])/3,0)</f>
        <v>Q4</v>
      </c>
      <c r="Y5550">
        <f>MONTH(Suoerstore_sales[[#This Row],[Order Date]])</f>
        <v>11</v>
      </c>
    </row>
    <row r="5551" spans="1:25" x14ac:dyDescent="0.2">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t="str" cm="1">
        <f t="array" ref="V5551">_xlfn.IFS(Suoerstore_sales[[#This Row],[Discount]]&lt;=0.05,"0-5%",Suoerstore_sales[[#This Row],[Discount]]&lt;=0.1,"5-10%",Suoerstore_sales[[#This Row],[Discount]]&lt;=0.2,"10-20%",TRUE,"20%+")</f>
        <v>0-5%</v>
      </c>
      <c r="W5551">
        <f>YEAR(Suoerstore_sales[[#This Row],[Order Date]])</f>
        <v>2014</v>
      </c>
      <c r="X5551" t="str">
        <f>"Q"&amp;ROUNDUP(MONTH(Suoerstore_sales[[#This Row],[Order Date]])/3,0)</f>
        <v>Q4</v>
      </c>
      <c r="Y5551">
        <f>MONTH(Suoerstore_sales[[#This Row],[Order Date]])</f>
        <v>11</v>
      </c>
    </row>
    <row r="5552" spans="1:25" x14ac:dyDescent="0.2">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t="str" cm="1">
        <f t="array" ref="V5552">_xlfn.IFS(Suoerstore_sales[[#This Row],[Discount]]&lt;=0.05,"0-5%",Suoerstore_sales[[#This Row],[Discount]]&lt;=0.1,"5-10%",Suoerstore_sales[[#This Row],[Discount]]&lt;=0.2,"10-20%",TRUE,"20%+")</f>
        <v>10-20%</v>
      </c>
      <c r="W5552">
        <f>YEAR(Suoerstore_sales[[#This Row],[Order Date]])</f>
        <v>2014</v>
      </c>
      <c r="X5552" t="str">
        <f>"Q"&amp;ROUNDUP(MONTH(Suoerstore_sales[[#This Row],[Order Date]])/3,0)</f>
        <v>Q4</v>
      </c>
      <c r="Y5552">
        <f>MONTH(Suoerstore_sales[[#This Row],[Order Date]])</f>
        <v>11</v>
      </c>
    </row>
    <row r="5553" spans="1:25" x14ac:dyDescent="0.2">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t="str" cm="1">
        <f t="array" ref="V5553">_xlfn.IFS(Suoerstore_sales[[#This Row],[Discount]]&lt;=0.05,"0-5%",Suoerstore_sales[[#This Row],[Discount]]&lt;=0.1,"5-10%",Suoerstore_sales[[#This Row],[Discount]]&lt;=0.2,"10-20%",TRUE,"20%+")</f>
        <v>10-20%</v>
      </c>
      <c r="W5553">
        <f>YEAR(Suoerstore_sales[[#This Row],[Order Date]])</f>
        <v>2014</v>
      </c>
      <c r="X5553" t="str">
        <f>"Q"&amp;ROUNDUP(MONTH(Suoerstore_sales[[#This Row],[Order Date]])/3,0)</f>
        <v>Q4</v>
      </c>
      <c r="Y5553">
        <f>MONTH(Suoerstore_sales[[#This Row],[Order Date]])</f>
        <v>11</v>
      </c>
    </row>
    <row r="5554" spans="1:25" x14ac:dyDescent="0.2">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t="str" cm="1">
        <f t="array" ref="V5554">_xlfn.IFS(Suoerstore_sales[[#This Row],[Discount]]&lt;=0.05,"0-5%",Suoerstore_sales[[#This Row],[Discount]]&lt;=0.1,"5-10%",Suoerstore_sales[[#This Row],[Discount]]&lt;=0.2,"10-20%",TRUE,"20%+")</f>
        <v>10-20%</v>
      </c>
      <c r="W5554">
        <f>YEAR(Suoerstore_sales[[#This Row],[Order Date]])</f>
        <v>2014</v>
      </c>
      <c r="X5554" t="str">
        <f>"Q"&amp;ROUNDUP(MONTH(Suoerstore_sales[[#This Row],[Order Date]])/3,0)</f>
        <v>Q4</v>
      </c>
      <c r="Y5554">
        <f>MONTH(Suoerstore_sales[[#This Row],[Order Date]])</f>
        <v>11</v>
      </c>
    </row>
    <row r="5555" spans="1:25" x14ac:dyDescent="0.2">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t="str" cm="1">
        <f t="array" ref="V5555">_xlfn.IFS(Suoerstore_sales[[#This Row],[Discount]]&lt;=0.05,"0-5%",Suoerstore_sales[[#This Row],[Discount]]&lt;=0.1,"5-10%",Suoerstore_sales[[#This Row],[Discount]]&lt;=0.2,"10-20%",TRUE,"20%+")</f>
        <v>10-20%</v>
      </c>
      <c r="W5555">
        <f>YEAR(Suoerstore_sales[[#This Row],[Order Date]])</f>
        <v>2014</v>
      </c>
      <c r="X5555" t="str">
        <f>"Q"&amp;ROUNDUP(MONTH(Suoerstore_sales[[#This Row],[Order Date]])/3,0)</f>
        <v>Q4</v>
      </c>
      <c r="Y5555">
        <f>MONTH(Suoerstore_sales[[#This Row],[Order Date]])</f>
        <v>11</v>
      </c>
    </row>
    <row r="5556" spans="1:25" x14ac:dyDescent="0.2">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t="str" cm="1">
        <f t="array" ref="V5556">_xlfn.IFS(Suoerstore_sales[[#This Row],[Discount]]&lt;=0.05,"0-5%",Suoerstore_sales[[#This Row],[Discount]]&lt;=0.1,"5-10%",Suoerstore_sales[[#This Row],[Discount]]&lt;=0.2,"10-20%",TRUE,"20%+")</f>
        <v>20%+</v>
      </c>
      <c r="W5556">
        <f>YEAR(Suoerstore_sales[[#This Row],[Order Date]])</f>
        <v>2014</v>
      </c>
      <c r="X5556" t="str">
        <f>"Q"&amp;ROUNDUP(MONTH(Suoerstore_sales[[#This Row],[Order Date]])/3,0)</f>
        <v>Q4</v>
      </c>
      <c r="Y5556">
        <f>MONTH(Suoerstore_sales[[#This Row],[Order Date]])</f>
        <v>11</v>
      </c>
    </row>
    <row r="5557" spans="1:25" x14ac:dyDescent="0.2">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t="str" cm="1">
        <f t="array" ref="V5557">_xlfn.IFS(Suoerstore_sales[[#This Row],[Discount]]&lt;=0.05,"0-5%",Suoerstore_sales[[#This Row],[Discount]]&lt;=0.1,"5-10%",Suoerstore_sales[[#This Row],[Discount]]&lt;=0.2,"10-20%",TRUE,"20%+")</f>
        <v>0-5%</v>
      </c>
      <c r="W5557">
        <f>YEAR(Suoerstore_sales[[#This Row],[Order Date]])</f>
        <v>2017</v>
      </c>
      <c r="X5557" t="str">
        <f>"Q"&amp;ROUNDUP(MONTH(Suoerstore_sales[[#This Row],[Order Date]])/3,0)</f>
        <v>Q4</v>
      </c>
      <c r="Y5557">
        <f>MONTH(Suoerstore_sales[[#This Row],[Order Date]])</f>
        <v>10</v>
      </c>
    </row>
    <row r="5558" spans="1:25" x14ac:dyDescent="0.2">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t="str" cm="1">
        <f t="array" ref="V5558">_xlfn.IFS(Suoerstore_sales[[#This Row],[Discount]]&lt;=0.05,"0-5%",Suoerstore_sales[[#This Row],[Discount]]&lt;=0.1,"5-10%",Suoerstore_sales[[#This Row],[Discount]]&lt;=0.2,"10-20%",TRUE,"20%+")</f>
        <v>0-5%</v>
      </c>
      <c r="W5558">
        <f>YEAR(Suoerstore_sales[[#This Row],[Order Date]])</f>
        <v>2015</v>
      </c>
      <c r="X5558" t="str">
        <f>"Q"&amp;ROUNDUP(MONTH(Suoerstore_sales[[#This Row],[Order Date]])/3,0)</f>
        <v>Q4</v>
      </c>
      <c r="Y5558">
        <f>MONTH(Suoerstore_sales[[#This Row],[Order Date]])</f>
        <v>12</v>
      </c>
    </row>
    <row r="5559" spans="1:25" x14ac:dyDescent="0.2">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t="str" cm="1">
        <f t="array" ref="V5559">_xlfn.IFS(Suoerstore_sales[[#This Row],[Discount]]&lt;=0.05,"0-5%",Suoerstore_sales[[#This Row],[Discount]]&lt;=0.1,"5-10%",Suoerstore_sales[[#This Row],[Discount]]&lt;=0.2,"10-20%",TRUE,"20%+")</f>
        <v>0-5%</v>
      </c>
      <c r="W5559">
        <f>YEAR(Suoerstore_sales[[#This Row],[Order Date]])</f>
        <v>2015</v>
      </c>
      <c r="X5559" t="str">
        <f>"Q"&amp;ROUNDUP(MONTH(Suoerstore_sales[[#This Row],[Order Date]])/3,0)</f>
        <v>Q4</v>
      </c>
      <c r="Y5559">
        <f>MONTH(Suoerstore_sales[[#This Row],[Order Date]])</f>
        <v>12</v>
      </c>
    </row>
    <row r="5560" spans="1:25" x14ac:dyDescent="0.2">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t="str" cm="1">
        <f t="array" ref="V5560">_xlfn.IFS(Suoerstore_sales[[#This Row],[Discount]]&lt;=0.05,"0-5%",Suoerstore_sales[[#This Row],[Discount]]&lt;=0.1,"5-10%",Suoerstore_sales[[#This Row],[Discount]]&lt;=0.2,"10-20%",TRUE,"20%+")</f>
        <v>0-5%</v>
      </c>
      <c r="W5560">
        <f>YEAR(Suoerstore_sales[[#This Row],[Order Date]])</f>
        <v>2015</v>
      </c>
      <c r="X5560" t="str">
        <f>"Q"&amp;ROUNDUP(MONTH(Suoerstore_sales[[#This Row],[Order Date]])/3,0)</f>
        <v>Q4</v>
      </c>
      <c r="Y5560">
        <f>MONTH(Suoerstore_sales[[#This Row],[Order Date]])</f>
        <v>12</v>
      </c>
    </row>
    <row r="5561" spans="1:25" x14ac:dyDescent="0.2">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t="str" cm="1">
        <f t="array" ref="V5561">_xlfn.IFS(Suoerstore_sales[[#This Row],[Discount]]&lt;=0.05,"0-5%",Suoerstore_sales[[#This Row],[Discount]]&lt;=0.1,"5-10%",Suoerstore_sales[[#This Row],[Discount]]&lt;=0.2,"10-20%",TRUE,"20%+")</f>
        <v>0-5%</v>
      </c>
      <c r="W5561">
        <f>YEAR(Suoerstore_sales[[#This Row],[Order Date]])</f>
        <v>2015</v>
      </c>
      <c r="X5561" t="str">
        <f>"Q"&amp;ROUNDUP(MONTH(Suoerstore_sales[[#This Row],[Order Date]])/3,0)</f>
        <v>Q4</v>
      </c>
      <c r="Y5561">
        <f>MONTH(Suoerstore_sales[[#This Row],[Order Date]])</f>
        <v>12</v>
      </c>
    </row>
    <row r="5562" spans="1:25" x14ac:dyDescent="0.2">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t="str" cm="1">
        <f t="array" ref="V5562">_xlfn.IFS(Suoerstore_sales[[#This Row],[Discount]]&lt;=0.05,"0-5%",Suoerstore_sales[[#This Row],[Discount]]&lt;=0.1,"5-10%",Suoerstore_sales[[#This Row],[Discount]]&lt;=0.2,"10-20%",TRUE,"20%+")</f>
        <v>0-5%</v>
      </c>
      <c r="W5562">
        <f>YEAR(Suoerstore_sales[[#This Row],[Order Date]])</f>
        <v>2015</v>
      </c>
      <c r="X5562" t="str">
        <f>"Q"&amp;ROUNDUP(MONTH(Suoerstore_sales[[#This Row],[Order Date]])/3,0)</f>
        <v>Q4</v>
      </c>
      <c r="Y5562">
        <f>MONTH(Suoerstore_sales[[#This Row],[Order Date]])</f>
        <v>12</v>
      </c>
    </row>
    <row r="5563" spans="1:25" x14ac:dyDescent="0.2">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t="str" cm="1">
        <f t="array" ref="V5563">_xlfn.IFS(Suoerstore_sales[[#This Row],[Discount]]&lt;=0.05,"0-5%",Suoerstore_sales[[#This Row],[Discount]]&lt;=0.1,"5-10%",Suoerstore_sales[[#This Row],[Discount]]&lt;=0.2,"10-20%",TRUE,"20%+")</f>
        <v>0-5%</v>
      </c>
      <c r="W5563">
        <f>YEAR(Suoerstore_sales[[#This Row],[Order Date]])</f>
        <v>2017</v>
      </c>
      <c r="X5563" t="str">
        <f>"Q"&amp;ROUNDUP(MONTH(Suoerstore_sales[[#This Row],[Order Date]])/3,0)</f>
        <v>Q1</v>
      </c>
      <c r="Y5563">
        <f>MONTH(Suoerstore_sales[[#This Row],[Order Date]])</f>
        <v>3</v>
      </c>
    </row>
    <row r="5564" spans="1:25" x14ac:dyDescent="0.2">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t="str" cm="1">
        <f t="array" ref="V5564">_xlfn.IFS(Suoerstore_sales[[#This Row],[Discount]]&lt;=0.05,"0-5%",Suoerstore_sales[[#This Row],[Discount]]&lt;=0.1,"5-10%",Suoerstore_sales[[#This Row],[Discount]]&lt;=0.2,"10-20%",TRUE,"20%+")</f>
        <v>0-5%</v>
      </c>
      <c r="W5564">
        <f>YEAR(Suoerstore_sales[[#This Row],[Order Date]])</f>
        <v>2017</v>
      </c>
      <c r="X5564" t="str">
        <f>"Q"&amp;ROUNDUP(MONTH(Suoerstore_sales[[#This Row],[Order Date]])/3,0)</f>
        <v>Q1</v>
      </c>
      <c r="Y5564">
        <f>MONTH(Suoerstore_sales[[#This Row],[Order Date]])</f>
        <v>3</v>
      </c>
    </row>
    <row r="5565" spans="1:25" x14ac:dyDescent="0.2">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t="str" cm="1">
        <f t="array" ref="V5565">_xlfn.IFS(Suoerstore_sales[[#This Row],[Discount]]&lt;=0.05,"0-5%",Suoerstore_sales[[#This Row],[Discount]]&lt;=0.1,"5-10%",Suoerstore_sales[[#This Row],[Discount]]&lt;=0.2,"10-20%",TRUE,"20%+")</f>
        <v>0-5%</v>
      </c>
      <c r="W5565">
        <f>YEAR(Suoerstore_sales[[#This Row],[Order Date]])</f>
        <v>2017</v>
      </c>
      <c r="X5565" t="str">
        <f>"Q"&amp;ROUNDUP(MONTH(Suoerstore_sales[[#This Row],[Order Date]])/3,0)</f>
        <v>Q1</v>
      </c>
      <c r="Y5565">
        <f>MONTH(Suoerstore_sales[[#This Row],[Order Date]])</f>
        <v>3</v>
      </c>
    </row>
    <row r="5566" spans="1:25" x14ac:dyDescent="0.2">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t="str" cm="1">
        <f t="array" ref="V5566">_xlfn.IFS(Suoerstore_sales[[#This Row],[Discount]]&lt;=0.05,"0-5%",Suoerstore_sales[[#This Row],[Discount]]&lt;=0.1,"5-10%",Suoerstore_sales[[#This Row],[Discount]]&lt;=0.2,"10-20%",TRUE,"20%+")</f>
        <v>10-20%</v>
      </c>
      <c r="W5566">
        <f>YEAR(Suoerstore_sales[[#This Row],[Order Date]])</f>
        <v>2017</v>
      </c>
      <c r="X5566" t="str">
        <f>"Q"&amp;ROUNDUP(MONTH(Suoerstore_sales[[#This Row],[Order Date]])/3,0)</f>
        <v>Q1</v>
      </c>
      <c r="Y5566">
        <f>MONTH(Suoerstore_sales[[#This Row],[Order Date]])</f>
        <v>3</v>
      </c>
    </row>
    <row r="5567" spans="1:25" x14ac:dyDescent="0.2">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t="str" cm="1">
        <f t="array" ref="V5567">_xlfn.IFS(Suoerstore_sales[[#This Row],[Discount]]&lt;=0.05,"0-5%",Suoerstore_sales[[#This Row],[Discount]]&lt;=0.1,"5-10%",Suoerstore_sales[[#This Row],[Discount]]&lt;=0.2,"10-20%",TRUE,"20%+")</f>
        <v>20%+</v>
      </c>
      <c r="W5567">
        <f>YEAR(Suoerstore_sales[[#This Row],[Order Date]])</f>
        <v>2017</v>
      </c>
      <c r="X5567" t="str">
        <f>"Q"&amp;ROUNDUP(MONTH(Suoerstore_sales[[#This Row],[Order Date]])/3,0)</f>
        <v>Q1</v>
      </c>
      <c r="Y5567">
        <f>MONTH(Suoerstore_sales[[#This Row],[Order Date]])</f>
        <v>3</v>
      </c>
    </row>
    <row r="5568" spans="1:25" x14ac:dyDescent="0.2">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t="str" cm="1">
        <f t="array" ref="V5568">_xlfn.IFS(Suoerstore_sales[[#This Row],[Discount]]&lt;=0.05,"0-5%",Suoerstore_sales[[#This Row],[Discount]]&lt;=0.1,"5-10%",Suoerstore_sales[[#This Row],[Discount]]&lt;=0.2,"10-20%",TRUE,"20%+")</f>
        <v>10-20%</v>
      </c>
      <c r="W5568">
        <f>YEAR(Suoerstore_sales[[#This Row],[Order Date]])</f>
        <v>2017</v>
      </c>
      <c r="X5568" t="str">
        <f>"Q"&amp;ROUNDUP(MONTH(Suoerstore_sales[[#This Row],[Order Date]])/3,0)</f>
        <v>Q1</v>
      </c>
      <c r="Y5568">
        <f>MONTH(Suoerstore_sales[[#This Row],[Order Date]])</f>
        <v>3</v>
      </c>
    </row>
    <row r="5569" spans="1:25" x14ac:dyDescent="0.2">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t="str" cm="1">
        <f t="array" ref="V5569">_xlfn.IFS(Suoerstore_sales[[#This Row],[Discount]]&lt;=0.05,"0-5%",Suoerstore_sales[[#This Row],[Discount]]&lt;=0.1,"5-10%",Suoerstore_sales[[#This Row],[Discount]]&lt;=0.2,"10-20%",TRUE,"20%+")</f>
        <v>20%+</v>
      </c>
      <c r="W5569">
        <f>YEAR(Suoerstore_sales[[#This Row],[Order Date]])</f>
        <v>2017</v>
      </c>
      <c r="X5569" t="str">
        <f>"Q"&amp;ROUNDUP(MONTH(Suoerstore_sales[[#This Row],[Order Date]])/3,0)</f>
        <v>Q1</v>
      </c>
      <c r="Y5569">
        <f>MONTH(Suoerstore_sales[[#This Row],[Order Date]])</f>
        <v>3</v>
      </c>
    </row>
    <row r="5570" spans="1:25" x14ac:dyDescent="0.2">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t="str" cm="1">
        <f t="array" ref="V5570">_xlfn.IFS(Suoerstore_sales[[#This Row],[Discount]]&lt;=0.05,"0-5%",Suoerstore_sales[[#This Row],[Discount]]&lt;=0.1,"5-10%",Suoerstore_sales[[#This Row],[Discount]]&lt;=0.2,"10-20%",TRUE,"20%+")</f>
        <v>10-20%</v>
      </c>
      <c r="W5570">
        <f>YEAR(Suoerstore_sales[[#This Row],[Order Date]])</f>
        <v>2017</v>
      </c>
      <c r="X5570" t="str">
        <f>"Q"&amp;ROUNDUP(MONTH(Suoerstore_sales[[#This Row],[Order Date]])/3,0)</f>
        <v>Q1</v>
      </c>
      <c r="Y5570">
        <f>MONTH(Suoerstore_sales[[#This Row],[Order Date]])</f>
        <v>3</v>
      </c>
    </row>
    <row r="5571" spans="1:25" x14ac:dyDescent="0.2">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t="str" cm="1">
        <f t="array" ref="V5571">_xlfn.IFS(Suoerstore_sales[[#This Row],[Discount]]&lt;=0.05,"0-5%",Suoerstore_sales[[#This Row],[Discount]]&lt;=0.1,"5-10%",Suoerstore_sales[[#This Row],[Discount]]&lt;=0.2,"10-20%",TRUE,"20%+")</f>
        <v>10-20%</v>
      </c>
      <c r="W5571">
        <f>YEAR(Suoerstore_sales[[#This Row],[Order Date]])</f>
        <v>2017</v>
      </c>
      <c r="X5571" t="str">
        <f>"Q"&amp;ROUNDUP(MONTH(Suoerstore_sales[[#This Row],[Order Date]])/3,0)</f>
        <v>Q1</v>
      </c>
      <c r="Y5571">
        <f>MONTH(Suoerstore_sales[[#This Row],[Order Date]])</f>
        <v>3</v>
      </c>
    </row>
    <row r="5572" spans="1:25" x14ac:dyDescent="0.2">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t="str" cm="1">
        <f t="array" ref="V5572">_xlfn.IFS(Suoerstore_sales[[#This Row],[Discount]]&lt;=0.05,"0-5%",Suoerstore_sales[[#This Row],[Discount]]&lt;=0.1,"5-10%",Suoerstore_sales[[#This Row],[Discount]]&lt;=0.2,"10-20%",TRUE,"20%+")</f>
        <v>10-20%</v>
      </c>
      <c r="W5572">
        <f>YEAR(Suoerstore_sales[[#This Row],[Order Date]])</f>
        <v>2017</v>
      </c>
      <c r="X5572" t="str">
        <f>"Q"&amp;ROUNDUP(MONTH(Suoerstore_sales[[#This Row],[Order Date]])/3,0)</f>
        <v>Q1</v>
      </c>
      <c r="Y5572">
        <f>MONTH(Suoerstore_sales[[#This Row],[Order Date]])</f>
        <v>3</v>
      </c>
    </row>
    <row r="5573" spans="1:25" x14ac:dyDescent="0.2">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t="str" cm="1">
        <f t="array" ref="V5573">_xlfn.IFS(Suoerstore_sales[[#This Row],[Discount]]&lt;=0.05,"0-5%",Suoerstore_sales[[#This Row],[Discount]]&lt;=0.1,"5-10%",Suoerstore_sales[[#This Row],[Discount]]&lt;=0.2,"10-20%",TRUE,"20%+")</f>
        <v>10-20%</v>
      </c>
      <c r="W5573">
        <f>YEAR(Suoerstore_sales[[#This Row],[Order Date]])</f>
        <v>2014</v>
      </c>
      <c r="X5573" t="str">
        <f>"Q"&amp;ROUNDUP(MONTH(Suoerstore_sales[[#This Row],[Order Date]])/3,0)</f>
        <v>Q4</v>
      </c>
      <c r="Y5573">
        <f>MONTH(Suoerstore_sales[[#This Row],[Order Date]])</f>
        <v>12</v>
      </c>
    </row>
    <row r="5574" spans="1:25" x14ac:dyDescent="0.2">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t="str" cm="1">
        <f t="array" ref="V5574">_xlfn.IFS(Suoerstore_sales[[#This Row],[Discount]]&lt;=0.05,"0-5%",Suoerstore_sales[[#This Row],[Discount]]&lt;=0.1,"5-10%",Suoerstore_sales[[#This Row],[Discount]]&lt;=0.2,"10-20%",TRUE,"20%+")</f>
        <v>20%+</v>
      </c>
      <c r="W5574">
        <f>YEAR(Suoerstore_sales[[#This Row],[Order Date]])</f>
        <v>2014</v>
      </c>
      <c r="X5574" t="str">
        <f>"Q"&amp;ROUNDUP(MONTH(Suoerstore_sales[[#This Row],[Order Date]])/3,0)</f>
        <v>Q4</v>
      </c>
      <c r="Y5574">
        <f>MONTH(Suoerstore_sales[[#This Row],[Order Date]])</f>
        <v>12</v>
      </c>
    </row>
    <row r="5575" spans="1:25" x14ac:dyDescent="0.2">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t="str" cm="1">
        <f t="array" ref="V5575">_xlfn.IFS(Suoerstore_sales[[#This Row],[Discount]]&lt;=0.05,"0-5%",Suoerstore_sales[[#This Row],[Discount]]&lt;=0.1,"5-10%",Suoerstore_sales[[#This Row],[Discount]]&lt;=0.2,"10-20%",TRUE,"20%+")</f>
        <v>10-20%</v>
      </c>
      <c r="W5575">
        <f>YEAR(Suoerstore_sales[[#This Row],[Order Date]])</f>
        <v>2014</v>
      </c>
      <c r="X5575" t="str">
        <f>"Q"&amp;ROUNDUP(MONTH(Suoerstore_sales[[#This Row],[Order Date]])/3,0)</f>
        <v>Q4</v>
      </c>
      <c r="Y5575">
        <f>MONTH(Suoerstore_sales[[#This Row],[Order Date]])</f>
        <v>12</v>
      </c>
    </row>
    <row r="5576" spans="1:25" x14ac:dyDescent="0.2">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t="str" cm="1">
        <f t="array" ref="V5576">_xlfn.IFS(Suoerstore_sales[[#This Row],[Discount]]&lt;=0.05,"0-5%",Suoerstore_sales[[#This Row],[Discount]]&lt;=0.1,"5-10%",Suoerstore_sales[[#This Row],[Discount]]&lt;=0.2,"10-20%",TRUE,"20%+")</f>
        <v>20%+</v>
      </c>
      <c r="W5576">
        <f>YEAR(Suoerstore_sales[[#This Row],[Order Date]])</f>
        <v>2014</v>
      </c>
      <c r="X5576" t="str">
        <f>"Q"&amp;ROUNDUP(MONTH(Suoerstore_sales[[#This Row],[Order Date]])/3,0)</f>
        <v>Q4</v>
      </c>
      <c r="Y5576">
        <f>MONTH(Suoerstore_sales[[#This Row],[Order Date]])</f>
        <v>12</v>
      </c>
    </row>
    <row r="5577" spans="1:25" x14ac:dyDescent="0.2">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t="str" cm="1">
        <f t="array" ref="V5577">_xlfn.IFS(Suoerstore_sales[[#This Row],[Discount]]&lt;=0.05,"0-5%",Suoerstore_sales[[#This Row],[Discount]]&lt;=0.1,"5-10%",Suoerstore_sales[[#This Row],[Discount]]&lt;=0.2,"10-20%",TRUE,"20%+")</f>
        <v>20%+</v>
      </c>
      <c r="W5577">
        <f>YEAR(Suoerstore_sales[[#This Row],[Order Date]])</f>
        <v>2014</v>
      </c>
      <c r="X5577" t="str">
        <f>"Q"&amp;ROUNDUP(MONTH(Suoerstore_sales[[#This Row],[Order Date]])/3,0)</f>
        <v>Q4</v>
      </c>
      <c r="Y5577">
        <f>MONTH(Suoerstore_sales[[#This Row],[Order Date]])</f>
        <v>12</v>
      </c>
    </row>
    <row r="5578" spans="1:25" x14ac:dyDescent="0.2">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t="str" cm="1">
        <f t="array" ref="V5578">_xlfn.IFS(Suoerstore_sales[[#This Row],[Discount]]&lt;=0.05,"0-5%",Suoerstore_sales[[#This Row],[Discount]]&lt;=0.1,"5-10%",Suoerstore_sales[[#This Row],[Discount]]&lt;=0.2,"10-20%",TRUE,"20%+")</f>
        <v>0-5%</v>
      </c>
      <c r="W5578">
        <f>YEAR(Suoerstore_sales[[#This Row],[Order Date]])</f>
        <v>2016</v>
      </c>
      <c r="X5578" t="str">
        <f>"Q"&amp;ROUNDUP(MONTH(Suoerstore_sales[[#This Row],[Order Date]])/3,0)</f>
        <v>Q4</v>
      </c>
      <c r="Y5578">
        <f>MONTH(Suoerstore_sales[[#This Row],[Order Date]])</f>
        <v>12</v>
      </c>
    </row>
    <row r="5579" spans="1:25" x14ac:dyDescent="0.2">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t="str" cm="1">
        <f t="array" ref="V5579">_xlfn.IFS(Suoerstore_sales[[#This Row],[Discount]]&lt;=0.05,"0-5%",Suoerstore_sales[[#This Row],[Discount]]&lt;=0.1,"5-10%",Suoerstore_sales[[#This Row],[Discount]]&lt;=0.2,"10-20%",TRUE,"20%+")</f>
        <v>0-5%</v>
      </c>
      <c r="W5579">
        <f>YEAR(Suoerstore_sales[[#This Row],[Order Date]])</f>
        <v>2016</v>
      </c>
      <c r="X5579" t="str">
        <f>"Q"&amp;ROUNDUP(MONTH(Suoerstore_sales[[#This Row],[Order Date]])/3,0)</f>
        <v>Q4</v>
      </c>
      <c r="Y5579">
        <f>MONTH(Suoerstore_sales[[#This Row],[Order Date]])</f>
        <v>12</v>
      </c>
    </row>
    <row r="5580" spans="1:25" x14ac:dyDescent="0.2">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t="str" cm="1">
        <f t="array" ref="V5580">_xlfn.IFS(Suoerstore_sales[[#This Row],[Discount]]&lt;=0.05,"0-5%",Suoerstore_sales[[#This Row],[Discount]]&lt;=0.1,"5-10%",Suoerstore_sales[[#This Row],[Discount]]&lt;=0.2,"10-20%",TRUE,"20%+")</f>
        <v>0-5%</v>
      </c>
      <c r="W5580">
        <f>YEAR(Suoerstore_sales[[#This Row],[Order Date]])</f>
        <v>2017</v>
      </c>
      <c r="X5580" t="str">
        <f>"Q"&amp;ROUNDUP(MONTH(Suoerstore_sales[[#This Row],[Order Date]])/3,0)</f>
        <v>Q3</v>
      </c>
      <c r="Y5580">
        <f>MONTH(Suoerstore_sales[[#This Row],[Order Date]])</f>
        <v>9</v>
      </c>
    </row>
    <row r="5581" spans="1:25" x14ac:dyDescent="0.2">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t="str" cm="1">
        <f t="array" ref="V5581">_xlfn.IFS(Suoerstore_sales[[#This Row],[Discount]]&lt;=0.05,"0-5%",Suoerstore_sales[[#This Row],[Discount]]&lt;=0.1,"5-10%",Suoerstore_sales[[#This Row],[Discount]]&lt;=0.2,"10-20%",TRUE,"20%+")</f>
        <v>10-20%</v>
      </c>
      <c r="W5581">
        <f>YEAR(Suoerstore_sales[[#This Row],[Order Date]])</f>
        <v>2017</v>
      </c>
      <c r="X5581" t="str">
        <f>"Q"&amp;ROUNDUP(MONTH(Suoerstore_sales[[#This Row],[Order Date]])/3,0)</f>
        <v>Q3</v>
      </c>
      <c r="Y5581">
        <f>MONTH(Suoerstore_sales[[#This Row],[Order Date]])</f>
        <v>9</v>
      </c>
    </row>
    <row r="5582" spans="1:25" x14ac:dyDescent="0.2">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t="str" cm="1">
        <f t="array" ref="V5582">_xlfn.IFS(Suoerstore_sales[[#This Row],[Discount]]&lt;=0.05,"0-5%",Suoerstore_sales[[#This Row],[Discount]]&lt;=0.1,"5-10%",Suoerstore_sales[[#This Row],[Discount]]&lt;=0.2,"10-20%",TRUE,"20%+")</f>
        <v>0-5%</v>
      </c>
      <c r="W5582">
        <f>YEAR(Suoerstore_sales[[#This Row],[Order Date]])</f>
        <v>2017</v>
      </c>
      <c r="X5582" t="str">
        <f>"Q"&amp;ROUNDUP(MONTH(Suoerstore_sales[[#This Row],[Order Date]])/3,0)</f>
        <v>Q3</v>
      </c>
      <c r="Y5582">
        <f>MONTH(Suoerstore_sales[[#This Row],[Order Date]])</f>
        <v>9</v>
      </c>
    </row>
    <row r="5583" spans="1:25" x14ac:dyDescent="0.2">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t="str" cm="1">
        <f t="array" ref="V5583">_xlfn.IFS(Suoerstore_sales[[#This Row],[Discount]]&lt;=0.05,"0-5%",Suoerstore_sales[[#This Row],[Discount]]&lt;=0.1,"5-10%",Suoerstore_sales[[#This Row],[Discount]]&lt;=0.2,"10-20%",TRUE,"20%+")</f>
        <v>0-5%</v>
      </c>
      <c r="W5583">
        <f>YEAR(Suoerstore_sales[[#This Row],[Order Date]])</f>
        <v>2017</v>
      </c>
      <c r="X5583" t="str">
        <f>"Q"&amp;ROUNDUP(MONTH(Suoerstore_sales[[#This Row],[Order Date]])/3,0)</f>
        <v>Q4</v>
      </c>
      <c r="Y5583">
        <f>MONTH(Suoerstore_sales[[#This Row],[Order Date]])</f>
        <v>10</v>
      </c>
    </row>
    <row r="5584" spans="1:25" x14ac:dyDescent="0.2">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t="str" cm="1">
        <f t="array" ref="V5584">_xlfn.IFS(Suoerstore_sales[[#This Row],[Discount]]&lt;=0.05,"0-5%",Suoerstore_sales[[#This Row],[Discount]]&lt;=0.1,"5-10%",Suoerstore_sales[[#This Row],[Discount]]&lt;=0.2,"10-20%",TRUE,"20%+")</f>
        <v>0-5%</v>
      </c>
      <c r="W5584">
        <f>YEAR(Suoerstore_sales[[#This Row],[Order Date]])</f>
        <v>2016</v>
      </c>
      <c r="X5584" t="str">
        <f>"Q"&amp;ROUNDUP(MONTH(Suoerstore_sales[[#This Row],[Order Date]])/3,0)</f>
        <v>Q2</v>
      </c>
      <c r="Y5584">
        <f>MONTH(Suoerstore_sales[[#This Row],[Order Date]])</f>
        <v>5</v>
      </c>
    </row>
    <row r="5585" spans="1:25" x14ac:dyDescent="0.2">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t="str" cm="1">
        <f t="array" ref="V5585">_xlfn.IFS(Suoerstore_sales[[#This Row],[Discount]]&lt;=0.05,"0-5%",Suoerstore_sales[[#This Row],[Discount]]&lt;=0.1,"5-10%",Suoerstore_sales[[#This Row],[Discount]]&lt;=0.2,"10-20%",TRUE,"20%+")</f>
        <v>0-5%</v>
      </c>
      <c r="W5585">
        <f>YEAR(Suoerstore_sales[[#This Row],[Order Date]])</f>
        <v>2014</v>
      </c>
      <c r="X5585" t="str">
        <f>"Q"&amp;ROUNDUP(MONTH(Suoerstore_sales[[#This Row],[Order Date]])/3,0)</f>
        <v>Q4</v>
      </c>
      <c r="Y5585">
        <f>MONTH(Suoerstore_sales[[#This Row],[Order Date]])</f>
        <v>12</v>
      </c>
    </row>
    <row r="5586" spans="1:25" x14ac:dyDescent="0.2">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t="str" cm="1">
        <f t="array" ref="V5586">_xlfn.IFS(Suoerstore_sales[[#This Row],[Discount]]&lt;=0.05,"0-5%",Suoerstore_sales[[#This Row],[Discount]]&lt;=0.1,"5-10%",Suoerstore_sales[[#This Row],[Discount]]&lt;=0.2,"10-20%",TRUE,"20%+")</f>
        <v>0-5%</v>
      </c>
      <c r="W5586">
        <f>YEAR(Suoerstore_sales[[#This Row],[Order Date]])</f>
        <v>2017</v>
      </c>
      <c r="X5586" t="str">
        <f>"Q"&amp;ROUNDUP(MONTH(Suoerstore_sales[[#This Row],[Order Date]])/3,0)</f>
        <v>Q4</v>
      </c>
      <c r="Y5586">
        <f>MONTH(Suoerstore_sales[[#This Row],[Order Date]])</f>
        <v>11</v>
      </c>
    </row>
    <row r="5587" spans="1:25" x14ac:dyDescent="0.2">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t="str" cm="1">
        <f t="array" ref="V5587">_xlfn.IFS(Suoerstore_sales[[#This Row],[Discount]]&lt;=0.05,"0-5%",Suoerstore_sales[[#This Row],[Discount]]&lt;=0.1,"5-10%",Suoerstore_sales[[#This Row],[Discount]]&lt;=0.2,"10-20%",TRUE,"20%+")</f>
        <v>0-5%</v>
      </c>
      <c r="W5587">
        <f>YEAR(Suoerstore_sales[[#This Row],[Order Date]])</f>
        <v>2017</v>
      </c>
      <c r="X5587" t="str">
        <f>"Q"&amp;ROUNDUP(MONTH(Suoerstore_sales[[#This Row],[Order Date]])/3,0)</f>
        <v>Q4</v>
      </c>
      <c r="Y5587">
        <f>MONTH(Suoerstore_sales[[#This Row],[Order Date]])</f>
        <v>11</v>
      </c>
    </row>
    <row r="5588" spans="1:25" x14ac:dyDescent="0.2">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t="str" cm="1">
        <f t="array" ref="V5588">_xlfn.IFS(Suoerstore_sales[[#This Row],[Discount]]&lt;=0.05,"0-5%",Suoerstore_sales[[#This Row],[Discount]]&lt;=0.1,"5-10%",Suoerstore_sales[[#This Row],[Discount]]&lt;=0.2,"10-20%",TRUE,"20%+")</f>
        <v>0-5%</v>
      </c>
      <c r="W5588">
        <f>YEAR(Suoerstore_sales[[#This Row],[Order Date]])</f>
        <v>2017</v>
      </c>
      <c r="X5588" t="str">
        <f>"Q"&amp;ROUNDUP(MONTH(Suoerstore_sales[[#This Row],[Order Date]])/3,0)</f>
        <v>Q4</v>
      </c>
      <c r="Y5588">
        <f>MONTH(Suoerstore_sales[[#This Row],[Order Date]])</f>
        <v>11</v>
      </c>
    </row>
    <row r="5589" spans="1:25" x14ac:dyDescent="0.2">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t="str" cm="1">
        <f t="array" ref="V5589">_xlfn.IFS(Suoerstore_sales[[#This Row],[Discount]]&lt;=0.05,"0-5%",Suoerstore_sales[[#This Row],[Discount]]&lt;=0.1,"5-10%",Suoerstore_sales[[#This Row],[Discount]]&lt;=0.2,"10-20%",TRUE,"20%+")</f>
        <v>0-5%</v>
      </c>
      <c r="W5589">
        <f>YEAR(Suoerstore_sales[[#This Row],[Order Date]])</f>
        <v>2015</v>
      </c>
      <c r="X5589" t="str">
        <f>"Q"&amp;ROUNDUP(MONTH(Suoerstore_sales[[#This Row],[Order Date]])/3,0)</f>
        <v>Q1</v>
      </c>
      <c r="Y5589">
        <f>MONTH(Suoerstore_sales[[#This Row],[Order Date]])</f>
        <v>3</v>
      </c>
    </row>
    <row r="5590" spans="1:25" x14ac:dyDescent="0.2">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t="str" cm="1">
        <f t="array" ref="V5590">_xlfn.IFS(Suoerstore_sales[[#This Row],[Discount]]&lt;=0.05,"0-5%",Suoerstore_sales[[#This Row],[Discount]]&lt;=0.1,"5-10%",Suoerstore_sales[[#This Row],[Discount]]&lt;=0.2,"10-20%",TRUE,"20%+")</f>
        <v>10-20%</v>
      </c>
      <c r="W5590">
        <f>YEAR(Suoerstore_sales[[#This Row],[Order Date]])</f>
        <v>2014</v>
      </c>
      <c r="X5590" t="str">
        <f>"Q"&amp;ROUNDUP(MONTH(Suoerstore_sales[[#This Row],[Order Date]])/3,0)</f>
        <v>Q3</v>
      </c>
      <c r="Y5590">
        <f>MONTH(Suoerstore_sales[[#This Row],[Order Date]])</f>
        <v>7</v>
      </c>
    </row>
    <row r="5591" spans="1:25" x14ac:dyDescent="0.2">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t="str" cm="1">
        <f t="array" ref="V5591">_xlfn.IFS(Suoerstore_sales[[#This Row],[Discount]]&lt;=0.05,"0-5%",Suoerstore_sales[[#This Row],[Discount]]&lt;=0.1,"5-10%",Suoerstore_sales[[#This Row],[Discount]]&lt;=0.2,"10-20%",TRUE,"20%+")</f>
        <v>0-5%</v>
      </c>
      <c r="W5591">
        <f>YEAR(Suoerstore_sales[[#This Row],[Order Date]])</f>
        <v>2016</v>
      </c>
      <c r="X5591" t="str">
        <f>"Q"&amp;ROUNDUP(MONTH(Suoerstore_sales[[#This Row],[Order Date]])/3,0)</f>
        <v>Q4</v>
      </c>
      <c r="Y5591">
        <f>MONTH(Suoerstore_sales[[#This Row],[Order Date]])</f>
        <v>12</v>
      </c>
    </row>
    <row r="5592" spans="1:25" x14ac:dyDescent="0.2">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t="str" cm="1">
        <f t="array" ref="V5592">_xlfn.IFS(Suoerstore_sales[[#This Row],[Discount]]&lt;=0.05,"0-5%",Suoerstore_sales[[#This Row],[Discount]]&lt;=0.1,"5-10%",Suoerstore_sales[[#This Row],[Discount]]&lt;=0.2,"10-20%",TRUE,"20%+")</f>
        <v>0-5%</v>
      </c>
      <c r="W5592">
        <f>YEAR(Suoerstore_sales[[#This Row],[Order Date]])</f>
        <v>2016</v>
      </c>
      <c r="X5592" t="str">
        <f>"Q"&amp;ROUNDUP(MONTH(Suoerstore_sales[[#This Row],[Order Date]])/3,0)</f>
        <v>Q4</v>
      </c>
      <c r="Y5592">
        <f>MONTH(Suoerstore_sales[[#This Row],[Order Date]])</f>
        <v>12</v>
      </c>
    </row>
    <row r="5593" spans="1:25" x14ac:dyDescent="0.2">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t="str" cm="1">
        <f t="array" ref="V5593">_xlfn.IFS(Suoerstore_sales[[#This Row],[Discount]]&lt;=0.05,"0-5%",Suoerstore_sales[[#This Row],[Discount]]&lt;=0.1,"5-10%",Suoerstore_sales[[#This Row],[Discount]]&lt;=0.2,"10-20%",TRUE,"20%+")</f>
        <v>0-5%</v>
      </c>
      <c r="W5593">
        <f>YEAR(Suoerstore_sales[[#This Row],[Order Date]])</f>
        <v>2014</v>
      </c>
      <c r="X5593" t="str">
        <f>"Q"&amp;ROUNDUP(MONTH(Suoerstore_sales[[#This Row],[Order Date]])/3,0)</f>
        <v>Q4</v>
      </c>
      <c r="Y5593">
        <f>MONTH(Suoerstore_sales[[#This Row],[Order Date]])</f>
        <v>10</v>
      </c>
    </row>
    <row r="5594" spans="1:25" x14ac:dyDescent="0.2">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t="str" cm="1">
        <f t="array" ref="V5594">_xlfn.IFS(Suoerstore_sales[[#This Row],[Discount]]&lt;=0.05,"0-5%",Suoerstore_sales[[#This Row],[Discount]]&lt;=0.1,"5-10%",Suoerstore_sales[[#This Row],[Discount]]&lt;=0.2,"10-20%",TRUE,"20%+")</f>
        <v>0-5%</v>
      </c>
      <c r="W5594">
        <f>YEAR(Suoerstore_sales[[#This Row],[Order Date]])</f>
        <v>2014</v>
      </c>
      <c r="X5594" t="str">
        <f>"Q"&amp;ROUNDUP(MONTH(Suoerstore_sales[[#This Row],[Order Date]])/3,0)</f>
        <v>Q4</v>
      </c>
      <c r="Y5594">
        <f>MONTH(Suoerstore_sales[[#This Row],[Order Date]])</f>
        <v>10</v>
      </c>
    </row>
    <row r="5595" spans="1:25" x14ac:dyDescent="0.2">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t="str" cm="1">
        <f t="array" ref="V5595">_xlfn.IFS(Suoerstore_sales[[#This Row],[Discount]]&lt;=0.05,"0-5%",Suoerstore_sales[[#This Row],[Discount]]&lt;=0.1,"5-10%",Suoerstore_sales[[#This Row],[Discount]]&lt;=0.2,"10-20%",TRUE,"20%+")</f>
        <v>20%+</v>
      </c>
      <c r="W5595">
        <f>YEAR(Suoerstore_sales[[#This Row],[Order Date]])</f>
        <v>2017</v>
      </c>
      <c r="X5595" t="str">
        <f>"Q"&amp;ROUNDUP(MONTH(Suoerstore_sales[[#This Row],[Order Date]])/3,0)</f>
        <v>Q4</v>
      </c>
      <c r="Y5595">
        <f>MONTH(Suoerstore_sales[[#This Row],[Order Date]])</f>
        <v>11</v>
      </c>
    </row>
    <row r="5596" spans="1:25" x14ac:dyDescent="0.2">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t="str" cm="1">
        <f t="array" ref="V5596">_xlfn.IFS(Suoerstore_sales[[#This Row],[Discount]]&lt;=0.05,"0-5%",Suoerstore_sales[[#This Row],[Discount]]&lt;=0.1,"5-10%",Suoerstore_sales[[#This Row],[Discount]]&lt;=0.2,"10-20%",TRUE,"20%+")</f>
        <v>0-5%</v>
      </c>
      <c r="W5596">
        <f>YEAR(Suoerstore_sales[[#This Row],[Order Date]])</f>
        <v>2017</v>
      </c>
      <c r="X5596" t="str">
        <f>"Q"&amp;ROUNDUP(MONTH(Suoerstore_sales[[#This Row],[Order Date]])/3,0)</f>
        <v>Q3</v>
      </c>
      <c r="Y5596">
        <f>MONTH(Suoerstore_sales[[#This Row],[Order Date]])</f>
        <v>9</v>
      </c>
    </row>
    <row r="5597" spans="1:25" x14ac:dyDescent="0.2">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t="str" cm="1">
        <f t="array" ref="V5597">_xlfn.IFS(Suoerstore_sales[[#This Row],[Discount]]&lt;=0.05,"0-5%",Suoerstore_sales[[#This Row],[Discount]]&lt;=0.1,"5-10%",Suoerstore_sales[[#This Row],[Discount]]&lt;=0.2,"10-20%",TRUE,"20%+")</f>
        <v>0-5%</v>
      </c>
      <c r="W5597">
        <f>YEAR(Suoerstore_sales[[#This Row],[Order Date]])</f>
        <v>2017</v>
      </c>
      <c r="X5597" t="str">
        <f>"Q"&amp;ROUNDUP(MONTH(Suoerstore_sales[[#This Row],[Order Date]])/3,0)</f>
        <v>Q3</v>
      </c>
      <c r="Y5597">
        <f>MONTH(Suoerstore_sales[[#This Row],[Order Date]])</f>
        <v>9</v>
      </c>
    </row>
    <row r="5598" spans="1:25" x14ac:dyDescent="0.2">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t="str" cm="1">
        <f t="array" ref="V5598">_xlfn.IFS(Suoerstore_sales[[#This Row],[Discount]]&lt;=0.05,"0-5%",Suoerstore_sales[[#This Row],[Discount]]&lt;=0.1,"5-10%",Suoerstore_sales[[#This Row],[Discount]]&lt;=0.2,"10-20%",TRUE,"20%+")</f>
        <v>0-5%</v>
      </c>
      <c r="W5598">
        <f>YEAR(Suoerstore_sales[[#This Row],[Order Date]])</f>
        <v>2015</v>
      </c>
      <c r="X5598" t="str">
        <f>"Q"&amp;ROUNDUP(MONTH(Suoerstore_sales[[#This Row],[Order Date]])/3,0)</f>
        <v>Q3</v>
      </c>
      <c r="Y5598">
        <f>MONTH(Suoerstore_sales[[#This Row],[Order Date]])</f>
        <v>9</v>
      </c>
    </row>
    <row r="5599" spans="1:25" x14ac:dyDescent="0.2">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t="str" cm="1">
        <f t="array" ref="V5599">_xlfn.IFS(Suoerstore_sales[[#This Row],[Discount]]&lt;=0.05,"0-5%",Suoerstore_sales[[#This Row],[Discount]]&lt;=0.1,"5-10%",Suoerstore_sales[[#This Row],[Discount]]&lt;=0.2,"10-20%",TRUE,"20%+")</f>
        <v>0-5%</v>
      </c>
      <c r="W5599">
        <f>YEAR(Suoerstore_sales[[#This Row],[Order Date]])</f>
        <v>2017</v>
      </c>
      <c r="X5599" t="str">
        <f>"Q"&amp;ROUNDUP(MONTH(Suoerstore_sales[[#This Row],[Order Date]])/3,0)</f>
        <v>Q1</v>
      </c>
      <c r="Y5599">
        <f>MONTH(Suoerstore_sales[[#This Row],[Order Date]])</f>
        <v>2</v>
      </c>
    </row>
    <row r="5600" spans="1:25" x14ac:dyDescent="0.2">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t="str" cm="1">
        <f t="array" ref="V5600">_xlfn.IFS(Suoerstore_sales[[#This Row],[Discount]]&lt;=0.05,"0-5%",Suoerstore_sales[[#This Row],[Discount]]&lt;=0.1,"5-10%",Suoerstore_sales[[#This Row],[Discount]]&lt;=0.2,"10-20%",TRUE,"20%+")</f>
        <v>0-5%</v>
      </c>
      <c r="W5600">
        <f>YEAR(Suoerstore_sales[[#This Row],[Order Date]])</f>
        <v>2017</v>
      </c>
      <c r="X5600" t="str">
        <f>"Q"&amp;ROUNDUP(MONTH(Suoerstore_sales[[#This Row],[Order Date]])/3,0)</f>
        <v>Q1</v>
      </c>
      <c r="Y5600">
        <f>MONTH(Suoerstore_sales[[#This Row],[Order Date]])</f>
        <v>2</v>
      </c>
    </row>
    <row r="5601" spans="1:25" x14ac:dyDescent="0.2">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t="str" cm="1">
        <f t="array" ref="V5601">_xlfn.IFS(Suoerstore_sales[[#This Row],[Discount]]&lt;=0.05,"0-5%",Suoerstore_sales[[#This Row],[Discount]]&lt;=0.1,"5-10%",Suoerstore_sales[[#This Row],[Discount]]&lt;=0.2,"10-20%",TRUE,"20%+")</f>
        <v>10-20%</v>
      </c>
      <c r="W5601">
        <f>YEAR(Suoerstore_sales[[#This Row],[Order Date]])</f>
        <v>2014</v>
      </c>
      <c r="X5601" t="str">
        <f>"Q"&amp;ROUNDUP(MONTH(Suoerstore_sales[[#This Row],[Order Date]])/3,0)</f>
        <v>Q4</v>
      </c>
      <c r="Y5601">
        <f>MONTH(Suoerstore_sales[[#This Row],[Order Date]])</f>
        <v>10</v>
      </c>
    </row>
    <row r="5602" spans="1:25" x14ac:dyDescent="0.2">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t="str" cm="1">
        <f t="array" ref="V5602">_xlfn.IFS(Suoerstore_sales[[#This Row],[Discount]]&lt;=0.05,"0-5%",Suoerstore_sales[[#This Row],[Discount]]&lt;=0.1,"5-10%",Suoerstore_sales[[#This Row],[Discount]]&lt;=0.2,"10-20%",TRUE,"20%+")</f>
        <v>10-20%</v>
      </c>
      <c r="W5602">
        <f>YEAR(Suoerstore_sales[[#This Row],[Order Date]])</f>
        <v>2014</v>
      </c>
      <c r="X5602" t="str">
        <f>"Q"&amp;ROUNDUP(MONTH(Suoerstore_sales[[#This Row],[Order Date]])/3,0)</f>
        <v>Q4</v>
      </c>
      <c r="Y5602">
        <f>MONTH(Suoerstore_sales[[#This Row],[Order Date]])</f>
        <v>10</v>
      </c>
    </row>
    <row r="5603" spans="1:25" x14ac:dyDescent="0.2">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t="str" cm="1">
        <f t="array" ref="V5603">_xlfn.IFS(Suoerstore_sales[[#This Row],[Discount]]&lt;=0.05,"0-5%",Suoerstore_sales[[#This Row],[Discount]]&lt;=0.1,"5-10%",Suoerstore_sales[[#This Row],[Discount]]&lt;=0.2,"10-20%",TRUE,"20%+")</f>
        <v>10-20%</v>
      </c>
      <c r="W5603">
        <f>YEAR(Suoerstore_sales[[#This Row],[Order Date]])</f>
        <v>2014</v>
      </c>
      <c r="X5603" t="str">
        <f>"Q"&amp;ROUNDUP(MONTH(Suoerstore_sales[[#This Row],[Order Date]])/3,0)</f>
        <v>Q4</v>
      </c>
      <c r="Y5603">
        <f>MONTH(Suoerstore_sales[[#This Row],[Order Date]])</f>
        <v>10</v>
      </c>
    </row>
    <row r="5604" spans="1:25" x14ac:dyDescent="0.2">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t="str" cm="1">
        <f t="array" ref="V5604">_xlfn.IFS(Suoerstore_sales[[#This Row],[Discount]]&lt;=0.05,"0-5%",Suoerstore_sales[[#This Row],[Discount]]&lt;=0.1,"5-10%",Suoerstore_sales[[#This Row],[Discount]]&lt;=0.2,"10-20%",TRUE,"20%+")</f>
        <v>10-20%</v>
      </c>
      <c r="W5604">
        <f>YEAR(Suoerstore_sales[[#This Row],[Order Date]])</f>
        <v>2016</v>
      </c>
      <c r="X5604" t="str">
        <f>"Q"&amp;ROUNDUP(MONTH(Suoerstore_sales[[#This Row],[Order Date]])/3,0)</f>
        <v>Q3</v>
      </c>
      <c r="Y5604">
        <f>MONTH(Suoerstore_sales[[#This Row],[Order Date]])</f>
        <v>8</v>
      </c>
    </row>
    <row r="5605" spans="1:25" x14ac:dyDescent="0.2">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t="str" cm="1">
        <f t="array" ref="V5605">_xlfn.IFS(Suoerstore_sales[[#This Row],[Discount]]&lt;=0.05,"0-5%",Suoerstore_sales[[#This Row],[Discount]]&lt;=0.1,"5-10%",Suoerstore_sales[[#This Row],[Discount]]&lt;=0.2,"10-20%",TRUE,"20%+")</f>
        <v>10-20%</v>
      </c>
      <c r="W5605">
        <f>YEAR(Suoerstore_sales[[#This Row],[Order Date]])</f>
        <v>2016</v>
      </c>
      <c r="X5605" t="str">
        <f>"Q"&amp;ROUNDUP(MONTH(Suoerstore_sales[[#This Row],[Order Date]])/3,0)</f>
        <v>Q3</v>
      </c>
      <c r="Y5605">
        <f>MONTH(Suoerstore_sales[[#This Row],[Order Date]])</f>
        <v>8</v>
      </c>
    </row>
    <row r="5606" spans="1:25" x14ac:dyDescent="0.2">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t="str" cm="1">
        <f t="array" ref="V5606">_xlfn.IFS(Suoerstore_sales[[#This Row],[Discount]]&lt;=0.05,"0-5%",Suoerstore_sales[[#This Row],[Discount]]&lt;=0.1,"5-10%",Suoerstore_sales[[#This Row],[Discount]]&lt;=0.2,"10-20%",TRUE,"20%+")</f>
        <v>10-20%</v>
      </c>
      <c r="W5606">
        <f>YEAR(Suoerstore_sales[[#This Row],[Order Date]])</f>
        <v>2015</v>
      </c>
      <c r="X5606" t="str">
        <f>"Q"&amp;ROUNDUP(MONTH(Suoerstore_sales[[#This Row],[Order Date]])/3,0)</f>
        <v>Q4</v>
      </c>
      <c r="Y5606">
        <f>MONTH(Suoerstore_sales[[#This Row],[Order Date]])</f>
        <v>12</v>
      </c>
    </row>
    <row r="5607" spans="1:25" x14ac:dyDescent="0.2">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t="str" cm="1">
        <f t="array" ref="V5607">_xlfn.IFS(Suoerstore_sales[[#This Row],[Discount]]&lt;=0.05,"0-5%",Suoerstore_sales[[#This Row],[Discount]]&lt;=0.1,"5-10%",Suoerstore_sales[[#This Row],[Discount]]&lt;=0.2,"10-20%",TRUE,"20%+")</f>
        <v>10-20%</v>
      </c>
      <c r="W5607">
        <f>YEAR(Suoerstore_sales[[#This Row],[Order Date]])</f>
        <v>2016</v>
      </c>
      <c r="X5607" t="str">
        <f>"Q"&amp;ROUNDUP(MONTH(Suoerstore_sales[[#This Row],[Order Date]])/3,0)</f>
        <v>Q3</v>
      </c>
      <c r="Y5607">
        <f>MONTH(Suoerstore_sales[[#This Row],[Order Date]])</f>
        <v>9</v>
      </c>
    </row>
    <row r="5608" spans="1:25" x14ac:dyDescent="0.2">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t="str" cm="1">
        <f t="array" ref="V5608">_xlfn.IFS(Suoerstore_sales[[#This Row],[Discount]]&lt;=0.05,"0-5%",Suoerstore_sales[[#This Row],[Discount]]&lt;=0.1,"5-10%",Suoerstore_sales[[#This Row],[Discount]]&lt;=0.2,"10-20%",TRUE,"20%+")</f>
        <v>10-20%</v>
      </c>
      <c r="W5608">
        <f>YEAR(Suoerstore_sales[[#This Row],[Order Date]])</f>
        <v>2016</v>
      </c>
      <c r="X5608" t="str">
        <f>"Q"&amp;ROUNDUP(MONTH(Suoerstore_sales[[#This Row],[Order Date]])/3,0)</f>
        <v>Q3</v>
      </c>
      <c r="Y5608">
        <f>MONTH(Suoerstore_sales[[#This Row],[Order Date]])</f>
        <v>9</v>
      </c>
    </row>
    <row r="5609" spans="1:25" x14ac:dyDescent="0.2">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t="str" cm="1">
        <f t="array" ref="V5609">_xlfn.IFS(Suoerstore_sales[[#This Row],[Discount]]&lt;=0.05,"0-5%",Suoerstore_sales[[#This Row],[Discount]]&lt;=0.1,"5-10%",Suoerstore_sales[[#This Row],[Discount]]&lt;=0.2,"10-20%",TRUE,"20%+")</f>
        <v>0-5%</v>
      </c>
      <c r="W5609">
        <f>YEAR(Suoerstore_sales[[#This Row],[Order Date]])</f>
        <v>2017</v>
      </c>
      <c r="X5609" t="str">
        <f>"Q"&amp;ROUNDUP(MONTH(Suoerstore_sales[[#This Row],[Order Date]])/3,0)</f>
        <v>Q1</v>
      </c>
      <c r="Y5609">
        <f>MONTH(Suoerstore_sales[[#This Row],[Order Date]])</f>
        <v>3</v>
      </c>
    </row>
    <row r="5610" spans="1:25" x14ac:dyDescent="0.2">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t="str" cm="1">
        <f t="array" ref="V5610">_xlfn.IFS(Suoerstore_sales[[#This Row],[Discount]]&lt;=0.05,"0-5%",Suoerstore_sales[[#This Row],[Discount]]&lt;=0.1,"5-10%",Suoerstore_sales[[#This Row],[Discount]]&lt;=0.2,"10-20%",TRUE,"20%+")</f>
        <v>0-5%</v>
      </c>
      <c r="W5610">
        <f>YEAR(Suoerstore_sales[[#This Row],[Order Date]])</f>
        <v>2015</v>
      </c>
      <c r="X5610" t="str">
        <f>"Q"&amp;ROUNDUP(MONTH(Suoerstore_sales[[#This Row],[Order Date]])/3,0)</f>
        <v>Q4</v>
      </c>
      <c r="Y5610">
        <f>MONTH(Suoerstore_sales[[#This Row],[Order Date]])</f>
        <v>12</v>
      </c>
    </row>
    <row r="5611" spans="1:25" x14ac:dyDescent="0.2">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t="str" cm="1">
        <f t="array" ref="V5611">_xlfn.IFS(Suoerstore_sales[[#This Row],[Discount]]&lt;=0.05,"0-5%",Suoerstore_sales[[#This Row],[Discount]]&lt;=0.1,"5-10%",Suoerstore_sales[[#This Row],[Discount]]&lt;=0.2,"10-20%",TRUE,"20%+")</f>
        <v>0-5%</v>
      </c>
      <c r="W5611">
        <f>YEAR(Suoerstore_sales[[#This Row],[Order Date]])</f>
        <v>2017</v>
      </c>
      <c r="X5611" t="str">
        <f>"Q"&amp;ROUNDUP(MONTH(Suoerstore_sales[[#This Row],[Order Date]])/3,0)</f>
        <v>Q3</v>
      </c>
      <c r="Y5611">
        <f>MONTH(Suoerstore_sales[[#This Row],[Order Date]])</f>
        <v>8</v>
      </c>
    </row>
    <row r="5612" spans="1:25" x14ac:dyDescent="0.2">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t="str" cm="1">
        <f t="array" ref="V5612">_xlfn.IFS(Suoerstore_sales[[#This Row],[Discount]]&lt;=0.05,"0-5%",Suoerstore_sales[[#This Row],[Discount]]&lt;=0.1,"5-10%",Suoerstore_sales[[#This Row],[Discount]]&lt;=0.2,"10-20%",TRUE,"20%+")</f>
        <v>10-20%</v>
      </c>
      <c r="W5612">
        <f>YEAR(Suoerstore_sales[[#This Row],[Order Date]])</f>
        <v>2015</v>
      </c>
      <c r="X5612" t="str">
        <f>"Q"&amp;ROUNDUP(MONTH(Suoerstore_sales[[#This Row],[Order Date]])/3,0)</f>
        <v>Q4</v>
      </c>
      <c r="Y5612">
        <f>MONTH(Suoerstore_sales[[#This Row],[Order Date]])</f>
        <v>10</v>
      </c>
    </row>
    <row r="5613" spans="1:25" x14ac:dyDescent="0.2">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t="str" cm="1">
        <f t="array" ref="V5613">_xlfn.IFS(Suoerstore_sales[[#This Row],[Discount]]&lt;=0.05,"0-5%",Suoerstore_sales[[#This Row],[Discount]]&lt;=0.1,"5-10%",Suoerstore_sales[[#This Row],[Discount]]&lt;=0.2,"10-20%",TRUE,"20%+")</f>
        <v>0-5%</v>
      </c>
      <c r="W5613">
        <f>YEAR(Suoerstore_sales[[#This Row],[Order Date]])</f>
        <v>2017</v>
      </c>
      <c r="X5613" t="str">
        <f>"Q"&amp;ROUNDUP(MONTH(Suoerstore_sales[[#This Row],[Order Date]])/3,0)</f>
        <v>Q3</v>
      </c>
      <c r="Y5613">
        <f>MONTH(Suoerstore_sales[[#This Row],[Order Date]])</f>
        <v>8</v>
      </c>
    </row>
    <row r="5614" spans="1:25" x14ac:dyDescent="0.2">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t="str" cm="1">
        <f t="array" ref="V5614">_xlfn.IFS(Suoerstore_sales[[#This Row],[Discount]]&lt;=0.05,"0-5%",Suoerstore_sales[[#This Row],[Discount]]&lt;=0.1,"5-10%",Suoerstore_sales[[#This Row],[Discount]]&lt;=0.2,"10-20%",TRUE,"20%+")</f>
        <v>0-5%</v>
      </c>
      <c r="W5614">
        <f>YEAR(Suoerstore_sales[[#This Row],[Order Date]])</f>
        <v>2017</v>
      </c>
      <c r="X5614" t="str">
        <f>"Q"&amp;ROUNDUP(MONTH(Suoerstore_sales[[#This Row],[Order Date]])/3,0)</f>
        <v>Q3</v>
      </c>
      <c r="Y5614">
        <f>MONTH(Suoerstore_sales[[#This Row],[Order Date]])</f>
        <v>8</v>
      </c>
    </row>
    <row r="5615" spans="1:25" x14ac:dyDescent="0.2">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t="str" cm="1">
        <f t="array" ref="V5615">_xlfn.IFS(Suoerstore_sales[[#This Row],[Discount]]&lt;=0.05,"0-5%",Suoerstore_sales[[#This Row],[Discount]]&lt;=0.1,"5-10%",Suoerstore_sales[[#This Row],[Discount]]&lt;=0.2,"10-20%",TRUE,"20%+")</f>
        <v>0-5%</v>
      </c>
      <c r="W5615">
        <f>YEAR(Suoerstore_sales[[#This Row],[Order Date]])</f>
        <v>2016</v>
      </c>
      <c r="X5615" t="str">
        <f>"Q"&amp;ROUNDUP(MONTH(Suoerstore_sales[[#This Row],[Order Date]])/3,0)</f>
        <v>Q1</v>
      </c>
      <c r="Y5615">
        <f>MONTH(Suoerstore_sales[[#This Row],[Order Date]])</f>
        <v>2</v>
      </c>
    </row>
    <row r="5616" spans="1:25" x14ac:dyDescent="0.2">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t="str" cm="1">
        <f t="array" ref="V5616">_xlfn.IFS(Suoerstore_sales[[#This Row],[Discount]]&lt;=0.05,"0-5%",Suoerstore_sales[[#This Row],[Discount]]&lt;=0.1,"5-10%",Suoerstore_sales[[#This Row],[Discount]]&lt;=0.2,"10-20%",TRUE,"20%+")</f>
        <v>0-5%</v>
      </c>
      <c r="W5616">
        <f>YEAR(Suoerstore_sales[[#This Row],[Order Date]])</f>
        <v>2016</v>
      </c>
      <c r="X5616" t="str">
        <f>"Q"&amp;ROUNDUP(MONTH(Suoerstore_sales[[#This Row],[Order Date]])/3,0)</f>
        <v>Q3</v>
      </c>
      <c r="Y5616">
        <f>MONTH(Suoerstore_sales[[#This Row],[Order Date]])</f>
        <v>8</v>
      </c>
    </row>
    <row r="5617" spans="1:25" x14ac:dyDescent="0.2">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t="str" cm="1">
        <f t="array" ref="V5617">_xlfn.IFS(Suoerstore_sales[[#This Row],[Discount]]&lt;=0.05,"0-5%",Suoerstore_sales[[#This Row],[Discount]]&lt;=0.1,"5-10%",Suoerstore_sales[[#This Row],[Discount]]&lt;=0.2,"10-20%",TRUE,"20%+")</f>
        <v>0-5%</v>
      </c>
      <c r="W5617">
        <f>YEAR(Suoerstore_sales[[#This Row],[Order Date]])</f>
        <v>2016</v>
      </c>
      <c r="X5617" t="str">
        <f>"Q"&amp;ROUNDUP(MONTH(Suoerstore_sales[[#This Row],[Order Date]])/3,0)</f>
        <v>Q3</v>
      </c>
      <c r="Y5617">
        <f>MONTH(Suoerstore_sales[[#This Row],[Order Date]])</f>
        <v>8</v>
      </c>
    </row>
    <row r="5618" spans="1:25" x14ac:dyDescent="0.2">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t="str" cm="1">
        <f t="array" ref="V5618">_xlfn.IFS(Suoerstore_sales[[#This Row],[Discount]]&lt;=0.05,"0-5%",Suoerstore_sales[[#This Row],[Discount]]&lt;=0.1,"5-10%",Suoerstore_sales[[#This Row],[Discount]]&lt;=0.2,"10-20%",TRUE,"20%+")</f>
        <v>0-5%</v>
      </c>
      <c r="W5618">
        <f>YEAR(Suoerstore_sales[[#This Row],[Order Date]])</f>
        <v>2016</v>
      </c>
      <c r="X5618" t="str">
        <f>"Q"&amp;ROUNDUP(MONTH(Suoerstore_sales[[#This Row],[Order Date]])/3,0)</f>
        <v>Q3</v>
      </c>
      <c r="Y5618">
        <f>MONTH(Suoerstore_sales[[#This Row],[Order Date]])</f>
        <v>8</v>
      </c>
    </row>
    <row r="5619" spans="1:25" x14ac:dyDescent="0.2">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t="str" cm="1">
        <f t="array" ref="V5619">_xlfn.IFS(Suoerstore_sales[[#This Row],[Discount]]&lt;=0.05,"0-5%",Suoerstore_sales[[#This Row],[Discount]]&lt;=0.1,"5-10%",Suoerstore_sales[[#This Row],[Discount]]&lt;=0.2,"10-20%",TRUE,"20%+")</f>
        <v>10-20%</v>
      </c>
      <c r="W5619">
        <f>YEAR(Suoerstore_sales[[#This Row],[Order Date]])</f>
        <v>2017</v>
      </c>
      <c r="X5619" t="str">
        <f>"Q"&amp;ROUNDUP(MONTH(Suoerstore_sales[[#This Row],[Order Date]])/3,0)</f>
        <v>Q2</v>
      </c>
      <c r="Y5619">
        <f>MONTH(Suoerstore_sales[[#This Row],[Order Date]])</f>
        <v>6</v>
      </c>
    </row>
    <row r="5620" spans="1:25" x14ac:dyDescent="0.2">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t="str" cm="1">
        <f t="array" ref="V5620">_xlfn.IFS(Suoerstore_sales[[#This Row],[Discount]]&lt;=0.05,"0-5%",Suoerstore_sales[[#This Row],[Discount]]&lt;=0.1,"5-10%",Suoerstore_sales[[#This Row],[Discount]]&lt;=0.2,"10-20%",TRUE,"20%+")</f>
        <v>0-5%</v>
      </c>
      <c r="W5620">
        <f>YEAR(Suoerstore_sales[[#This Row],[Order Date]])</f>
        <v>2015</v>
      </c>
      <c r="X5620" t="str">
        <f>"Q"&amp;ROUNDUP(MONTH(Suoerstore_sales[[#This Row],[Order Date]])/3,0)</f>
        <v>Q3</v>
      </c>
      <c r="Y5620">
        <f>MONTH(Suoerstore_sales[[#This Row],[Order Date]])</f>
        <v>9</v>
      </c>
    </row>
    <row r="5621" spans="1:25" x14ac:dyDescent="0.2">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t="str" cm="1">
        <f t="array" ref="V5621">_xlfn.IFS(Suoerstore_sales[[#This Row],[Discount]]&lt;=0.05,"0-5%",Suoerstore_sales[[#This Row],[Discount]]&lt;=0.1,"5-10%",Suoerstore_sales[[#This Row],[Discount]]&lt;=0.2,"10-20%",TRUE,"20%+")</f>
        <v>0-5%</v>
      </c>
      <c r="W5621">
        <f>YEAR(Suoerstore_sales[[#This Row],[Order Date]])</f>
        <v>2016</v>
      </c>
      <c r="X5621" t="str">
        <f>"Q"&amp;ROUNDUP(MONTH(Suoerstore_sales[[#This Row],[Order Date]])/3,0)</f>
        <v>Q3</v>
      </c>
      <c r="Y5621">
        <f>MONTH(Suoerstore_sales[[#This Row],[Order Date]])</f>
        <v>9</v>
      </c>
    </row>
    <row r="5622" spans="1:25" x14ac:dyDescent="0.2">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t="str" cm="1">
        <f t="array" ref="V5622">_xlfn.IFS(Suoerstore_sales[[#This Row],[Discount]]&lt;=0.05,"0-5%",Suoerstore_sales[[#This Row],[Discount]]&lt;=0.1,"5-10%",Suoerstore_sales[[#This Row],[Discount]]&lt;=0.2,"10-20%",TRUE,"20%+")</f>
        <v>0-5%</v>
      </c>
      <c r="W5622">
        <f>YEAR(Suoerstore_sales[[#This Row],[Order Date]])</f>
        <v>2016</v>
      </c>
      <c r="X5622" t="str">
        <f>"Q"&amp;ROUNDUP(MONTH(Suoerstore_sales[[#This Row],[Order Date]])/3,0)</f>
        <v>Q3</v>
      </c>
      <c r="Y5622">
        <f>MONTH(Suoerstore_sales[[#This Row],[Order Date]])</f>
        <v>9</v>
      </c>
    </row>
    <row r="5623" spans="1:25" x14ac:dyDescent="0.2">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t="str" cm="1">
        <f t="array" ref="V5623">_xlfn.IFS(Suoerstore_sales[[#This Row],[Discount]]&lt;=0.05,"0-5%",Suoerstore_sales[[#This Row],[Discount]]&lt;=0.1,"5-10%",Suoerstore_sales[[#This Row],[Discount]]&lt;=0.2,"10-20%",TRUE,"20%+")</f>
        <v>0-5%</v>
      </c>
      <c r="W5623">
        <f>YEAR(Suoerstore_sales[[#This Row],[Order Date]])</f>
        <v>2016</v>
      </c>
      <c r="X5623" t="str">
        <f>"Q"&amp;ROUNDUP(MONTH(Suoerstore_sales[[#This Row],[Order Date]])/3,0)</f>
        <v>Q3</v>
      </c>
      <c r="Y5623">
        <f>MONTH(Suoerstore_sales[[#This Row],[Order Date]])</f>
        <v>9</v>
      </c>
    </row>
    <row r="5624" spans="1:25" x14ac:dyDescent="0.2">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t="str" cm="1">
        <f t="array" ref="V5624">_xlfn.IFS(Suoerstore_sales[[#This Row],[Discount]]&lt;=0.05,"0-5%",Suoerstore_sales[[#This Row],[Discount]]&lt;=0.1,"5-10%",Suoerstore_sales[[#This Row],[Discount]]&lt;=0.2,"10-20%",TRUE,"20%+")</f>
        <v>0-5%</v>
      </c>
      <c r="W5624">
        <f>YEAR(Suoerstore_sales[[#This Row],[Order Date]])</f>
        <v>2016</v>
      </c>
      <c r="X5624" t="str">
        <f>"Q"&amp;ROUNDUP(MONTH(Suoerstore_sales[[#This Row],[Order Date]])/3,0)</f>
        <v>Q3</v>
      </c>
      <c r="Y5624">
        <f>MONTH(Suoerstore_sales[[#This Row],[Order Date]])</f>
        <v>9</v>
      </c>
    </row>
    <row r="5625" spans="1:25" x14ac:dyDescent="0.2">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t="str" cm="1">
        <f t="array" ref="V5625">_xlfn.IFS(Suoerstore_sales[[#This Row],[Discount]]&lt;=0.05,"0-5%",Suoerstore_sales[[#This Row],[Discount]]&lt;=0.1,"5-10%",Suoerstore_sales[[#This Row],[Discount]]&lt;=0.2,"10-20%",TRUE,"20%+")</f>
        <v>0-5%</v>
      </c>
      <c r="W5625">
        <f>YEAR(Suoerstore_sales[[#This Row],[Order Date]])</f>
        <v>2016</v>
      </c>
      <c r="X5625" t="str">
        <f>"Q"&amp;ROUNDUP(MONTH(Suoerstore_sales[[#This Row],[Order Date]])/3,0)</f>
        <v>Q4</v>
      </c>
      <c r="Y5625">
        <f>MONTH(Suoerstore_sales[[#This Row],[Order Date]])</f>
        <v>10</v>
      </c>
    </row>
    <row r="5626" spans="1:25" x14ac:dyDescent="0.2">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t="str" cm="1">
        <f t="array" ref="V5626">_xlfn.IFS(Suoerstore_sales[[#This Row],[Discount]]&lt;=0.05,"0-5%",Suoerstore_sales[[#This Row],[Discount]]&lt;=0.1,"5-10%",Suoerstore_sales[[#This Row],[Discount]]&lt;=0.2,"10-20%",TRUE,"20%+")</f>
        <v>0-5%</v>
      </c>
      <c r="W5626">
        <f>YEAR(Suoerstore_sales[[#This Row],[Order Date]])</f>
        <v>2016</v>
      </c>
      <c r="X5626" t="str">
        <f>"Q"&amp;ROUNDUP(MONTH(Suoerstore_sales[[#This Row],[Order Date]])/3,0)</f>
        <v>Q4</v>
      </c>
      <c r="Y5626">
        <f>MONTH(Suoerstore_sales[[#This Row],[Order Date]])</f>
        <v>10</v>
      </c>
    </row>
    <row r="5627" spans="1:25" x14ac:dyDescent="0.2">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t="str" cm="1">
        <f t="array" ref="V5627">_xlfn.IFS(Suoerstore_sales[[#This Row],[Discount]]&lt;=0.05,"0-5%",Suoerstore_sales[[#This Row],[Discount]]&lt;=0.1,"5-10%",Suoerstore_sales[[#This Row],[Discount]]&lt;=0.2,"10-20%",TRUE,"20%+")</f>
        <v>0-5%</v>
      </c>
      <c r="W5627">
        <f>YEAR(Suoerstore_sales[[#This Row],[Order Date]])</f>
        <v>2014</v>
      </c>
      <c r="X5627" t="str">
        <f>"Q"&amp;ROUNDUP(MONTH(Suoerstore_sales[[#This Row],[Order Date]])/3,0)</f>
        <v>Q3</v>
      </c>
      <c r="Y5627">
        <f>MONTH(Suoerstore_sales[[#This Row],[Order Date]])</f>
        <v>9</v>
      </c>
    </row>
    <row r="5628" spans="1:25" x14ac:dyDescent="0.2">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t="str" cm="1">
        <f t="array" ref="V5628">_xlfn.IFS(Suoerstore_sales[[#This Row],[Discount]]&lt;=0.05,"0-5%",Suoerstore_sales[[#This Row],[Discount]]&lt;=0.1,"5-10%",Suoerstore_sales[[#This Row],[Discount]]&lt;=0.2,"10-20%",TRUE,"20%+")</f>
        <v>0-5%</v>
      </c>
      <c r="W5628">
        <f>YEAR(Suoerstore_sales[[#This Row],[Order Date]])</f>
        <v>2014</v>
      </c>
      <c r="X5628" t="str">
        <f>"Q"&amp;ROUNDUP(MONTH(Suoerstore_sales[[#This Row],[Order Date]])/3,0)</f>
        <v>Q3</v>
      </c>
      <c r="Y5628">
        <f>MONTH(Suoerstore_sales[[#This Row],[Order Date]])</f>
        <v>9</v>
      </c>
    </row>
    <row r="5629" spans="1:25" x14ac:dyDescent="0.2">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t="str" cm="1">
        <f t="array" ref="V5629">_xlfn.IFS(Suoerstore_sales[[#This Row],[Discount]]&lt;=0.05,"0-5%",Suoerstore_sales[[#This Row],[Discount]]&lt;=0.1,"5-10%",Suoerstore_sales[[#This Row],[Discount]]&lt;=0.2,"10-20%",TRUE,"20%+")</f>
        <v>10-20%</v>
      </c>
      <c r="W5629">
        <f>YEAR(Suoerstore_sales[[#This Row],[Order Date]])</f>
        <v>2017</v>
      </c>
      <c r="X5629" t="str">
        <f>"Q"&amp;ROUNDUP(MONTH(Suoerstore_sales[[#This Row],[Order Date]])/3,0)</f>
        <v>Q2</v>
      </c>
      <c r="Y5629">
        <f>MONTH(Suoerstore_sales[[#This Row],[Order Date]])</f>
        <v>6</v>
      </c>
    </row>
    <row r="5630" spans="1:25" x14ac:dyDescent="0.2">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t="str" cm="1">
        <f t="array" ref="V5630">_xlfn.IFS(Suoerstore_sales[[#This Row],[Discount]]&lt;=0.05,"0-5%",Suoerstore_sales[[#This Row],[Discount]]&lt;=0.1,"5-10%",Suoerstore_sales[[#This Row],[Discount]]&lt;=0.2,"10-20%",TRUE,"20%+")</f>
        <v>10-20%</v>
      </c>
      <c r="W5630">
        <f>YEAR(Suoerstore_sales[[#This Row],[Order Date]])</f>
        <v>2017</v>
      </c>
      <c r="X5630" t="str">
        <f>"Q"&amp;ROUNDUP(MONTH(Suoerstore_sales[[#This Row],[Order Date]])/3,0)</f>
        <v>Q2</v>
      </c>
      <c r="Y5630">
        <f>MONTH(Suoerstore_sales[[#This Row],[Order Date]])</f>
        <v>6</v>
      </c>
    </row>
    <row r="5631" spans="1:25" x14ac:dyDescent="0.2">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t="str" cm="1">
        <f t="array" ref="V5631">_xlfn.IFS(Suoerstore_sales[[#This Row],[Discount]]&lt;=0.05,"0-5%",Suoerstore_sales[[#This Row],[Discount]]&lt;=0.1,"5-10%",Suoerstore_sales[[#This Row],[Discount]]&lt;=0.2,"10-20%",TRUE,"20%+")</f>
        <v>20%+</v>
      </c>
      <c r="W5631">
        <f>YEAR(Suoerstore_sales[[#This Row],[Order Date]])</f>
        <v>2016</v>
      </c>
      <c r="X5631" t="str">
        <f>"Q"&amp;ROUNDUP(MONTH(Suoerstore_sales[[#This Row],[Order Date]])/3,0)</f>
        <v>Q3</v>
      </c>
      <c r="Y5631">
        <f>MONTH(Suoerstore_sales[[#This Row],[Order Date]])</f>
        <v>8</v>
      </c>
    </row>
    <row r="5632" spans="1:25" x14ac:dyDescent="0.2">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t="str" cm="1">
        <f t="array" ref="V5632">_xlfn.IFS(Suoerstore_sales[[#This Row],[Discount]]&lt;=0.05,"0-5%",Suoerstore_sales[[#This Row],[Discount]]&lt;=0.1,"5-10%",Suoerstore_sales[[#This Row],[Discount]]&lt;=0.2,"10-20%",TRUE,"20%+")</f>
        <v>0-5%</v>
      </c>
      <c r="W5632">
        <f>YEAR(Suoerstore_sales[[#This Row],[Order Date]])</f>
        <v>2014</v>
      </c>
      <c r="X5632" t="str">
        <f>"Q"&amp;ROUNDUP(MONTH(Suoerstore_sales[[#This Row],[Order Date]])/3,0)</f>
        <v>Q1</v>
      </c>
      <c r="Y5632">
        <f>MONTH(Suoerstore_sales[[#This Row],[Order Date]])</f>
        <v>2</v>
      </c>
    </row>
    <row r="5633" spans="1:25" x14ac:dyDescent="0.2">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t="str" cm="1">
        <f t="array" ref="V5633">_xlfn.IFS(Suoerstore_sales[[#This Row],[Discount]]&lt;=0.05,"0-5%",Suoerstore_sales[[#This Row],[Discount]]&lt;=0.1,"5-10%",Suoerstore_sales[[#This Row],[Discount]]&lt;=0.2,"10-20%",TRUE,"20%+")</f>
        <v>0-5%</v>
      </c>
      <c r="W5633">
        <f>YEAR(Suoerstore_sales[[#This Row],[Order Date]])</f>
        <v>2014</v>
      </c>
      <c r="X5633" t="str">
        <f>"Q"&amp;ROUNDUP(MONTH(Suoerstore_sales[[#This Row],[Order Date]])/3,0)</f>
        <v>Q1</v>
      </c>
      <c r="Y5633">
        <f>MONTH(Suoerstore_sales[[#This Row],[Order Date]])</f>
        <v>2</v>
      </c>
    </row>
    <row r="5634" spans="1:25" x14ac:dyDescent="0.2">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t="str" cm="1">
        <f t="array" ref="V5634">_xlfn.IFS(Suoerstore_sales[[#This Row],[Discount]]&lt;=0.05,"0-5%",Suoerstore_sales[[#This Row],[Discount]]&lt;=0.1,"5-10%",Suoerstore_sales[[#This Row],[Discount]]&lt;=0.2,"10-20%",TRUE,"20%+")</f>
        <v>0-5%</v>
      </c>
      <c r="W5634">
        <f>YEAR(Suoerstore_sales[[#This Row],[Order Date]])</f>
        <v>2014</v>
      </c>
      <c r="X5634" t="str">
        <f>"Q"&amp;ROUNDUP(MONTH(Suoerstore_sales[[#This Row],[Order Date]])/3,0)</f>
        <v>Q1</v>
      </c>
      <c r="Y5634">
        <f>MONTH(Suoerstore_sales[[#This Row],[Order Date]])</f>
        <v>2</v>
      </c>
    </row>
    <row r="5635" spans="1:25" x14ac:dyDescent="0.2">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t="str" cm="1">
        <f t="array" ref="V5635">_xlfn.IFS(Suoerstore_sales[[#This Row],[Discount]]&lt;=0.05,"0-5%",Suoerstore_sales[[#This Row],[Discount]]&lt;=0.1,"5-10%",Suoerstore_sales[[#This Row],[Discount]]&lt;=0.2,"10-20%",TRUE,"20%+")</f>
        <v>10-20%</v>
      </c>
      <c r="W5635">
        <f>YEAR(Suoerstore_sales[[#This Row],[Order Date]])</f>
        <v>2016</v>
      </c>
      <c r="X5635" t="str">
        <f>"Q"&amp;ROUNDUP(MONTH(Suoerstore_sales[[#This Row],[Order Date]])/3,0)</f>
        <v>Q3</v>
      </c>
      <c r="Y5635">
        <f>MONTH(Suoerstore_sales[[#This Row],[Order Date]])</f>
        <v>9</v>
      </c>
    </row>
    <row r="5636" spans="1:25" x14ac:dyDescent="0.2">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t="str" cm="1">
        <f t="array" ref="V5636">_xlfn.IFS(Suoerstore_sales[[#This Row],[Discount]]&lt;=0.05,"0-5%",Suoerstore_sales[[#This Row],[Discount]]&lt;=0.1,"5-10%",Suoerstore_sales[[#This Row],[Discount]]&lt;=0.2,"10-20%",TRUE,"20%+")</f>
        <v>0-5%</v>
      </c>
      <c r="W5636">
        <f>YEAR(Suoerstore_sales[[#This Row],[Order Date]])</f>
        <v>2015</v>
      </c>
      <c r="X5636" t="str">
        <f>"Q"&amp;ROUNDUP(MONTH(Suoerstore_sales[[#This Row],[Order Date]])/3,0)</f>
        <v>Q4</v>
      </c>
      <c r="Y5636">
        <f>MONTH(Suoerstore_sales[[#This Row],[Order Date]])</f>
        <v>12</v>
      </c>
    </row>
    <row r="5637" spans="1:25" x14ac:dyDescent="0.2">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t="str" cm="1">
        <f t="array" ref="V5637">_xlfn.IFS(Suoerstore_sales[[#This Row],[Discount]]&lt;=0.05,"0-5%",Suoerstore_sales[[#This Row],[Discount]]&lt;=0.1,"5-10%",Suoerstore_sales[[#This Row],[Discount]]&lt;=0.2,"10-20%",TRUE,"20%+")</f>
        <v>10-20%</v>
      </c>
      <c r="W5637">
        <f>YEAR(Suoerstore_sales[[#This Row],[Order Date]])</f>
        <v>2017</v>
      </c>
      <c r="X5637" t="str">
        <f>"Q"&amp;ROUNDUP(MONTH(Suoerstore_sales[[#This Row],[Order Date]])/3,0)</f>
        <v>Q3</v>
      </c>
      <c r="Y5637">
        <f>MONTH(Suoerstore_sales[[#This Row],[Order Date]])</f>
        <v>9</v>
      </c>
    </row>
    <row r="5638" spans="1:25" x14ac:dyDescent="0.2">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t="str" cm="1">
        <f t="array" ref="V5638">_xlfn.IFS(Suoerstore_sales[[#This Row],[Discount]]&lt;=0.05,"0-5%",Suoerstore_sales[[#This Row],[Discount]]&lt;=0.1,"5-10%",Suoerstore_sales[[#This Row],[Discount]]&lt;=0.2,"10-20%",TRUE,"20%+")</f>
        <v>0-5%</v>
      </c>
      <c r="W5638">
        <f>YEAR(Suoerstore_sales[[#This Row],[Order Date]])</f>
        <v>2017</v>
      </c>
      <c r="X5638" t="str">
        <f>"Q"&amp;ROUNDUP(MONTH(Suoerstore_sales[[#This Row],[Order Date]])/3,0)</f>
        <v>Q3</v>
      </c>
      <c r="Y5638">
        <f>MONTH(Suoerstore_sales[[#This Row],[Order Date]])</f>
        <v>9</v>
      </c>
    </row>
    <row r="5639" spans="1:25" x14ac:dyDescent="0.2">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t="str" cm="1">
        <f t="array" ref="V5639">_xlfn.IFS(Suoerstore_sales[[#This Row],[Discount]]&lt;=0.05,"0-5%",Suoerstore_sales[[#This Row],[Discount]]&lt;=0.1,"5-10%",Suoerstore_sales[[#This Row],[Discount]]&lt;=0.2,"10-20%",TRUE,"20%+")</f>
        <v>0-5%</v>
      </c>
      <c r="W5639">
        <f>YEAR(Suoerstore_sales[[#This Row],[Order Date]])</f>
        <v>2017</v>
      </c>
      <c r="X5639" t="str">
        <f>"Q"&amp;ROUNDUP(MONTH(Suoerstore_sales[[#This Row],[Order Date]])/3,0)</f>
        <v>Q1</v>
      </c>
      <c r="Y5639">
        <f>MONTH(Suoerstore_sales[[#This Row],[Order Date]])</f>
        <v>3</v>
      </c>
    </row>
    <row r="5640" spans="1:25" x14ac:dyDescent="0.2">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t="str" cm="1">
        <f t="array" ref="V5640">_xlfn.IFS(Suoerstore_sales[[#This Row],[Discount]]&lt;=0.05,"0-5%",Suoerstore_sales[[#This Row],[Discount]]&lt;=0.1,"5-10%",Suoerstore_sales[[#This Row],[Discount]]&lt;=0.2,"10-20%",TRUE,"20%+")</f>
        <v>10-20%</v>
      </c>
      <c r="W5640">
        <f>YEAR(Suoerstore_sales[[#This Row],[Order Date]])</f>
        <v>2014</v>
      </c>
      <c r="X5640" t="str">
        <f>"Q"&amp;ROUNDUP(MONTH(Suoerstore_sales[[#This Row],[Order Date]])/3,0)</f>
        <v>Q4</v>
      </c>
      <c r="Y5640">
        <f>MONTH(Suoerstore_sales[[#This Row],[Order Date]])</f>
        <v>12</v>
      </c>
    </row>
    <row r="5641" spans="1:25" x14ac:dyDescent="0.2">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t="str" cm="1">
        <f t="array" ref="V5641">_xlfn.IFS(Suoerstore_sales[[#This Row],[Discount]]&lt;=0.05,"0-5%",Suoerstore_sales[[#This Row],[Discount]]&lt;=0.1,"5-10%",Suoerstore_sales[[#This Row],[Discount]]&lt;=0.2,"10-20%",TRUE,"20%+")</f>
        <v>10-20%</v>
      </c>
      <c r="W5641">
        <f>YEAR(Suoerstore_sales[[#This Row],[Order Date]])</f>
        <v>2014</v>
      </c>
      <c r="X5641" t="str">
        <f>"Q"&amp;ROUNDUP(MONTH(Suoerstore_sales[[#This Row],[Order Date]])/3,0)</f>
        <v>Q4</v>
      </c>
      <c r="Y5641">
        <f>MONTH(Suoerstore_sales[[#This Row],[Order Date]])</f>
        <v>12</v>
      </c>
    </row>
    <row r="5642" spans="1:25" x14ac:dyDescent="0.2">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t="str" cm="1">
        <f t="array" ref="V5642">_xlfn.IFS(Suoerstore_sales[[#This Row],[Discount]]&lt;=0.05,"0-5%",Suoerstore_sales[[#This Row],[Discount]]&lt;=0.1,"5-10%",Suoerstore_sales[[#This Row],[Discount]]&lt;=0.2,"10-20%",TRUE,"20%+")</f>
        <v>10-20%</v>
      </c>
      <c r="W5642">
        <f>YEAR(Suoerstore_sales[[#This Row],[Order Date]])</f>
        <v>2014</v>
      </c>
      <c r="X5642" t="str">
        <f>"Q"&amp;ROUNDUP(MONTH(Suoerstore_sales[[#This Row],[Order Date]])/3,0)</f>
        <v>Q3</v>
      </c>
      <c r="Y5642">
        <f>MONTH(Suoerstore_sales[[#This Row],[Order Date]])</f>
        <v>9</v>
      </c>
    </row>
    <row r="5643" spans="1:25" x14ac:dyDescent="0.2">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t="str" cm="1">
        <f t="array" ref="V5643">_xlfn.IFS(Suoerstore_sales[[#This Row],[Discount]]&lt;=0.05,"0-5%",Suoerstore_sales[[#This Row],[Discount]]&lt;=0.1,"5-10%",Suoerstore_sales[[#This Row],[Discount]]&lt;=0.2,"10-20%",TRUE,"20%+")</f>
        <v>0-5%</v>
      </c>
      <c r="W5643">
        <f>YEAR(Suoerstore_sales[[#This Row],[Order Date]])</f>
        <v>2017</v>
      </c>
      <c r="X5643" t="str">
        <f>"Q"&amp;ROUNDUP(MONTH(Suoerstore_sales[[#This Row],[Order Date]])/3,0)</f>
        <v>Q2</v>
      </c>
      <c r="Y5643">
        <f>MONTH(Suoerstore_sales[[#This Row],[Order Date]])</f>
        <v>4</v>
      </c>
    </row>
    <row r="5644" spans="1:25" x14ac:dyDescent="0.2">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t="str" cm="1">
        <f t="array" ref="V5644">_xlfn.IFS(Suoerstore_sales[[#This Row],[Discount]]&lt;=0.05,"0-5%",Suoerstore_sales[[#This Row],[Discount]]&lt;=0.1,"5-10%",Suoerstore_sales[[#This Row],[Discount]]&lt;=0.2,"10-20%",TRUE,"20%+")</f>
        <v>0-5%</v>
      </c>
      <c r="W5644">
        <f>YEAR(Suoerstore_sales[[#This Row],[Order Date]])</f>
        <v>2016</v>
      </c>
      <c r="X5644" t="str">
        <f>"Q"&amp;ROUNDUP(MONTH(Suoerstore_sales[[#This Row],[Order Date]])/3,0)</f>
        <v>Q2</v>
      </c>
      <c r="Y5644">
        <f>MONTH(Suoerstore_sales[[#This Row],[Order Date]])</f>
        <v>4</v>
      </c>
    </row>
    <row r="5645" spans="1:25" x14ac:dyDescent="0.2">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t="str" cm="1">
        <f t="array" ref="V5645">_xlfn.IFS(Suoerstore_sales[[#This Row],[Discount]]&lt;=0.05,"0-5%",Suoerstore_sales[[#This Row],[Discount]]&lt;=0.1,"5-10%",Suoerstore_sales[[#This Row],[Discount]]&lt;=0.2,"10-20%",TRUE,"20%+")</f>
        <v>0-5%</v>
      </c>
      <c r="W5645">
        <f>YEAR(Suoerstore_sales[[#This Row],[Order Date]])</f>
        <v>2015</v>
      </c>
      <c r="X5645" t="str">
        <f>"Q"&amp;ROUNDUP(MONTH(Suoerstore_sales[[#This Row],[Order Date]])/3,0)</f>
        <v>Q2</v>
      </c>
      <c r="Y5645">
        <f>MONTH(Suoerstore_sales[[#This Row],[Order Date]])</f>
        <v>5</v>
      </c>
    </row>
    <row r="5646" spans="1:25" x14ac:dyDescent="0.2">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t="str" cm="1">
        <f t="array" ref="V5646">_xlfn.IFS(Suoerstore_sales[[#This Row],[Discount]]&lt;=0.05,"0-5%",Suoerstore_sales[[#This Row],[Discount]]&lt;=0.1,"5-10%",Suoerstore_sales[[#This Row],[Discount]]&lt;=0.2,"10-20%",TRUE,"20%+")</f>
        <v>10-20%</v>
      </c>
      <c r="W5646">
        <f>YEAR(Suoerstore_sales[[#This Row],[Order Date]])</f>
        <v>2017</v>
      </c>
      <c r="X5646" t="str">
        <f>"Q"&amp;ROUNDUP(MONTH(Suoerstore_sales[[#This Row],[Order Date]])/3,0)</f>
        <v>Q1</v>
      </c>
      <c r="Y5646">
        <f>MONTH(Suoerstore_sales[[#This Row],[Order Date]])</f>
        <v>3</v>
      </c>
    </row>
    <row r="5647" spans="1:25" x14ac:dyDescent="0.2">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t="str" cm="1">
        <f t="array" ref="V5647">_xlfn.IFS(Suoerstore_sales[[#This Row],[Discount]]&lt;=0.05,"0-5%",Suoerstore_sales[[#This Row],[Discount]]&lt;=0.1,"5-10%",Suoerstore_sales[[#This Row],[Discount]]&lt;=0.2,"10-20%",TRUE,"20%+")</f>
        <v>0-5%</v>
      </c>
      <c r="W5647">
        <f>YEAR(Suoerstore_sales[[#This Row],[Order Date]])</f>
        <v>2017</v>
      </c>
      <c r="X5647" t="str">
        <f>"Q"&amp;ROUNDUP(MONTH(Suoerstore_sales[[#This Row],[Order Date]])/3,0)</f>
        <v>Q2</v>
      </c>
      <c r="Y5647">
        <f>MONTH(Suoerstore_sales[[#This Row],[Order Date]])</f>
        <v>4</v>
      </c>
    </row>
    <row r="5648" spans="1:25" x14ac:dyDescent="0.2">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t="str" cm="1">
        <f t="array" ref="V5648">_xlfn.IFS(Suoerstore_sales[[#This Row],[Discount]]&lt;=0.05,"0-5%",Suoerstore_sales[[#This Row],[Discount]]&lt;=0.1,"5-10%",Suoerstore_sales[[#This Row],[Discount]]&lt;=0.2,"10-20%",TRUE,"20%+")</f>
        <v>0-5%</v>
      </c>
      <c r="W5648">
        <f>YEAR(Suoerstore_sales[[#This Row],[Order Date]])</f>
        <v>2015</v>
      </c>
      <c r="X5648" t="str">
        <f>"Q"&amp;ROUNDUP(MONTH(Suoerstore_sales[[#This Row],[Order Date]])/3,0)</f>
        <v>Q1</v>
      </c>
      <c r="Y5648">
        <f>MONTH(Suoerstore_sales[[#This Row],[Order Date]])</f>
        <v>1</v>
      </c>
    </row>
    <row r="5649" spans="1:25" x14ac:dyDescent="0.2">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t="str" cm="1">
        <f t="array" ref="V5649">_xlfn.IFS(Suoerstore_sales[[#This Row],[Discount]]&lt;=0.05,"0-5%",Suoerstore_sales[[#This Row],[Discount]]&lt;=0.1,"5-10%",Suoerstore_sales[[#This Row],[Discount]]&lt;=0.2,"10-20%",TRUE,"20%+")</f>
        <v>0-5%</v>
      </c>
      <c r="W5649">
        <f>YEAR(Suoerstore_sales[[#This Row],[Order Date]])</f>
        <v>2017</v>
      </c>
      <c r="X5649" t="str">
        <f>"Q"&amp;ROUNDUP(MONTH(Suoerstore_sales[[#This Row],[Order Date]])/3,0)</f>
        <v>Q4</v>
      </c>
      <c r="Y5649">
        <f>MONTH(Suoerstore_sales[[#This Row],[Order Date]])</f>
        <v>11</v>
      </c>
    </row>
    <row r="5650" spans="1:25" x14ac:dyDescent="0.2">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t="str" cm="1">
        <f t="array" ref="V5650">_xlfn.IFS(Suoerstore_sales[[#This Row],[Discount]]&lt;=0.05,"0-5%",Suoerstore_sales[[#This Row],[Discount]]&lt;=0.1,"5-10%",Suoerstore_sales[[#This Row],[Discount]]&lt;=0.2,"10-20%",TRUE,"20%+")</f>
        <v>0-5%</v>
      </c>
      <c r="W5650">
        <f>YEAR(Suoerstore_sales[[#This Row],[Order Date]])</f>
        <v>2017</v>
      </c>
      <c r="X5650" t="str">
        <f>"Q"&amp;ROUNDUP(MONTH(Suoerstore_sales[[#This Row],[Order Date]])/3,0)</f>
        <v>Q3</v>
      </c>
      <c r="Y5650">
        <f>MONTH(Suoerstore_sales[[#This Row],[Order Date]])</f>
        <v>7</v>
      </c>
    </row>
    <row r="5651" spans="1:25" x14ac:dyDescent="0.2">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t="str" cm="1">
        <f t="array" ref="V5651">_xlfn.IFS(Suoerstore_sales[[#This Row],[Discount]]&lt;=0.05,"0-5%",Suoerstore_sales[[#This Row],[Discount]]&lt;=0.1,"5-10%",Suoerstore_sales[[#This Row],[Discount]]&lt;=0.2,"10-20%",TRUE,"20%+")</f>
        <v>0-5%</v>
      </c>
      <c r="W5651">
        <f>YEAR(Suoerstore_sales[[#This Row],[Order Date]])</f>
        <v>2017</v>
      </c>
      <c r="X5651" t="str">
        <f>"Q"&amp;ROUNDUP(MONTH(Suoerstore_sales[[#This Row],[Order Date]])/3,0)</f>
        <v>Q3</v>
      </c>
      <c r="Y5651">
        <f>MONTH(Suoerstore_sales[[#This Row],[Order Date]])</f>
        <v>7</v>
      </c>
    </row>
    <row r="5652" spans="1:25" x14ac:dyDescent="0.2">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t="str" cm="1">
        <f t="array" ref="V5652">_xlfn.IFS(Suoerstore_sales[[#This Row],[Discount]]&lt;=0.05,"0-5%",Suoerstore_sales[[#This Row],[Discount]]&lt;=0.1,"5-10%",Suoerstore_sales[[#This Row],[Discount]]&lt;=0.2,"10-20%",TRUE,"20%+")</f>
        <v>0-5%</v>
      </c>
      <c r="W5652">
        <f>YEAR(Suoerstore_sales[[#This Row],[Order Date]])</f>
        <v>2017</v>
      </c>
      <c r="X5652" t="str">
        <f>"Q"&amp;ROUNDUP(MONTH(Suoerstore_sales[[#This Row],[Order Date]])/3,0)</f>
        <v>Q3</v>
      </c>
      <c r="Y5652">
        <f>MONTH(Suoerstore_sales[[#This Row],[Order Date]])</f>
        <v>7</v>
      </c>
    </row>
    <row r="5653" spans="1:25" x14ac:dyDescent="0.2">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t="str" cm="1">
        <f t="array" ref="V5653">_xlfn.IFS(Suoerstore_sales[[#This Row],[Discount]]&lt;=0.05,"0-5%",Suoerstore_sales[[#This Row],[Discount]]&lt;=0.1,"5-10%",Suoerstore_sales[[#This Row],[Discount]]&lt;=0.2,"10-20%",TRUE,"20%+")</f>
        <v>10-20%</v>
      </c>
      <c r="W5653">
        <f>YEAR(Suoerstore_sales[[#This Row],[Order Date]])</f>
        <v>2017</v>
      </c>
      <c r="X5653" t="str">
        <f>"Q"&amp;ROUNDUP(MONTH(Suoerstore_sales[[#This Row],[Order Date]])/3,0)</f>
        <v>Q3</v>
      </c>
      <c r="Y5653">
        <f>MONTH(Suoerstore_sales[[#This Row],[Order Date]])</f>
        <v>7</v>
      </c>
    </row>
    <row r="5654" spans="1:25" x14ac:dyDescent="0.2">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t="str" cm="1">
        <f t="array" ref="V5654">_xlfn.IFS(Suoerstore_sales[[#This Row],[Discount]]&lt;=0.05,"0-5%",Suoerstore_sales[[#This Row],[Discount]]&lt;=0.1,"5-10%",Suoerstore_sales[[#This Row],[Discount]]&lt;=0.2,"10-20%",TRUE,"20%+")</f>
        <v>0-5%</v>
      </c>
      <c r="W5654">
        <f>YEAR(Suoerstore_sales[[#This Row],[Order Date]])</f>
        <v>2017</v>
      </c>
      <c r="X5654" t="str">
        <f>"Q"&amp;ROUNDUP(MONTH(Suoerstore_sales[[#This Row],[Order Date]])/3,0)</f>
        <v>Q4</v>
      </c>
      <c r="Y5654">
        <f>MONTH(Suoerstore_sales[[#This Row],[Order Date]])</f>
        <v>10</v>
      </c>
    </row>
    <row r="5655" spans="1:25" x14ac:dyDescent="0.2">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t="str" cm="1">
        <f t="array" ref="V5655">_xlfn.IFS(Suoerstore_sales[[#This Row],[Discount]]&lt;=0.05,"0-5%",Suoerstore_sales[[#This Row],[Discount]]&lt;=0.1,"5-10%",Suoerstore_sales[[#This Row],[Discount]]&lt;=0.2,"10-20%",TRUE,"20%+")</f>
        <v>0-5%</v>
      </c>
      <c r="W5655">
        <f>YEAR(Suoerstore_sales[[#This Row],[Order Date]])</f>
        <v>2014</v>
      </c>
      <c r="X5655" t="str">
        <f>"Q"&amp;ROUNDUP(MONTH(Suoerstore_sales[[#This Row],[Order Date]])/3,0)</f>
        <v>Q4</v>
      </c>
      <c r="Y5655">
        <f>MONTH(Suoerstore_sales[[#This Row],[Order Date]])</f>
        <v>11</v>
      </c>
    </row>
    <row r="5656" spans="1:25" x14ac:dyDescent="0.2">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t="str" cm="1">
        <f t="array" ref="V5656">_xlfn.IFS(Suoerstore_sales[[#This Row],[Discount]]&lt;=0.05,"0-5%",Suoerstore_sales[[#This Row],[Discount]]&lt;=0.1,"5-10%",Suoerstore_sales[[#This Row],[Discount]]&lt;=0.2,"10-20%",TRUE,"20%+")</f>
        <v>20%+</v>
      </c>
      <c r="W5656">
        <f>YEAR(Suoerstore_sales[[#This Row],[Order Date]])</f>
        <v>2016</v>
      </c>
      <c r="X5656" t="str">
        <f>"Q"&amp;ROUNDUP(MONTH(Suoerstore_sales[[#This Row],[Order Date]])/3,0)</f>
        <v>Q4</v>
      </c>
      <c r="Y5656">
        <f>MONTH(Suoerstore_sales[[#This Row],[Order Date]])</f>
        <v>12</v>
      </c>
    </row>
    <row r="5657" spans="1:25" x14ac:dyDescent="0.2">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t="str" cm="1">
        <f t="array" ref="V5657">_xlfn.IFS(Suoerstore_sales[[#This Row],[Discount]]&lt;=0.05,"0-5%",Suoerstore_sales[[#This Row],[Discount]]&lt;=0.1,"5-10%",Suoerstore_sales[[#This Row],[Discount]]&lt;=0.2,"10-20%",TRUE,"20%+")</f>
        <v>10-20%</v>
      </c>
      <c r="W5657">
        <f>YEAR(Suoerstore_sales[[#This Row],[Order Date]])</f>
        <v>2016</v>
      </c>
      <c r="X5657" t="str">
        <f>"Q"&amp;ROUNDUP(MONTH(Suoerstore_sales[[#This Row],[Order Date]])/3,0)</f>
        <v>Q4</v>
      </c>
      <c r="Y5657">
        <f>MONTH(Suoerstore_sales[[#This Row],[Order Date]])</f>
        <v>12</v>
      </c>
    </row>
    <row r="5658" spans="1:25" x14ac:dyDescent="0.2">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t="str" cm="1">
        <f t="array" ref="V5658">_xlfn.IFS(Suoerstore_sales[[#This Row],[Discount]]&lt;=0.05,"0-5%",Suoerstore_sales[[#This Row],[Discount]]&lt;=0.1,"5-10%",Suoerstore_sales[[#This Row],[Discount]]&lt;=0.2,"10-20%",TRUE,"20%+")</f>
        <v>10-20%</v>
      </c>
      <c r="W5658">
        <f>YEAR(Suoerstore_sales[[#This Row],[Order Date]])</f>
        <v>2016</v>
      </c>
      <c r="X5658" t="str">
        <f>"Q"&amp;ROUNDUP(MONTH(Suoerstore_sales[[#This Row],[Order Date]])/3,0)</f>
        <v>Q4</v>
      </c>
      <c r="Y5658">
        <f>MONTH(Suoerstore_sales[[#This Row],[Order Date]])</f>
        <v>12</v>
      </c>
    </row>
    <row r="5659" spans="1:25" x14ac:dyDescent="0.2">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t="str" cm="1">
        <f t="array" ref="V5659">_xlfn.IFS(Suoerstore_sales[[#This Row],[Discount]]&lt;=0.05,"0-5%",Suoerstore_sales[[#This Row],[Discount]]&lt;=0.1,"5-10%",Suoerstore_sales[[#This Row],[Discount]]&lt;=0.2,"10-20%",TRUE,"20%+")</f>
        <v>10-20%</v>
      </c>
      <c r="W5659">
        <f>YEAR(Suoerstore_sales[[#This Row],[Order Date]])</f>
        <v>2016</v>
      </c>
      <c r="X5659" t="str">
        <f>"Q"&amp;ROUNDUP(MONTH(Suoerstore_sales[[#This Row],[Order Date]])/3,0)</f>
        <v>Q4</v>
      </c>
      <c r="Y5659">
        <f>MONTH(Suoerstore_sales[[#This Row],[Order Date]])</f>
        <v>12</v>
      </c>
    </row>
    <row r="5660" spans="1:25" x14ac:dyDescent="0.2">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t="str" cm="1">
        <f t="array" ref="V5660">_xlfn.IFS(Suoerstore_sales[[#This Row],[Discount]]&lt;=0.05,"0-5%",Suoerstore_sales[[#This Row],[Discount]]&lt;=0.1,"5-10%",Suoerstore_sales[[#This Row],[Discount]]&lt;=0.2,"10-20%",TRUE,"20%+")</f>
        <v>20%+</v>
      </c>
      <c r="W5660">
        <f>YEAR(Suoerstore_sales[[#This Row],[Order Date]])</f>
        <v>2016</v>
      </c>
      <c r="X5660" t="str">
        <f>"Q"&amp;ROUNDUP(MONTH(Suoerstore_sales[[#This Row],[Order Date]])/3,0)</f>
        <v>Q4</v>
      </c>
      <c r="Y5660">
        <f>MONTH(Suoerstore_sales[[#This Row],[Order Date]])</f>
        <v>12</v>
      </c>
    </row>
    <row r="5661" spans="1:25" x14ac:dyDescent="0.2">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t="str" cm="1">
        <f t="array" ref="V5661">_xlfn.IFS(Suoerstore_sales[[#This Row],[Discount]]&lt;=0.05,"0-5%",Suoerstore_sales[[#This Row],[Discount]]&lt;=0.1,"5-10%",Suoerstore_sales[[#This Row],[Discount]]&lt;=0.2,"10-20%",TRUE,"20%+")</f>
        <v>10-20%</v>
      </c>
      <c r="W5661">
        <f>YEAR(Suoerstore_sales[[#This Row],[Order Date]])</f>
        <v>2016</v>
      </c>
      <c r="X5661" t="str">
        <f>"Q"&amp;ROUNDUP(MONTH(Suoerstore_sales[[#This Row],[Order Date]])/3,0)</f>
        <v>Q4</v>
      </c>
      <c r="Y5661">
        <f>MONTH(Suoerstore_sales[[#This Row],[Order Date]])</f>
        <v>12</v>
      </c>
    </row>
    <row r="5662" spans="1:25" x14ac:dyDescent="0.2">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t="str" cm="1">
        <f t="array" ref="V5662">_xlfn.IFS(Suoerstore_sales[[#This Row],[Discount]]&lt;=0.05,"0-5%",Suoerstore_sales[[#This Row],[Discount]]&lt;=0.1,"5-10%",Suoerstore_sales[[#This Row],[Discount]]&lt;=0.2,"10-20%",TRUE,"20%+")</f>
        <v>10-20%</v>
      </c>
      <c r="W5662">
        <f>YEAR(Suoerstore_sales[[#This Row],[Order Date]])</f>
        <v>2016</v>
      </c>
      <c r="X5662" t="str">
        <f>"Q"&amp;ROUNDUP(MONTH(Suoerstore_sales[[#This Row],[Order Date]])/3,0)</f>
        <v>Q4</v>
      </c>
      <c r="Y5662">
        <f>MONTH(Suoerstore_sales[[#This Row],[Order Date]])</f>
        <v>12</v>
      </c>
    </row>
    <row r="5663" spans="1:25" x14ac:dyDescent="0.2">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t="str" cm="1">
        <f t="array" ref="V5663">_xlfn.IFS(Suoerstore_sales[[#This Row],[Discount]]&lt;=0.05,"0-5%",Suoerstore_sales[[#This Row],[Discount]]&lt;=0.1,"5-10%",Suoerstore_sales[[#This Row],[Discount]]&lt;=0.2,"10-20%",TRUE,"20%+")</f>
        <v>10-20%</v>
      </c>
      <c r="W5663">
        <f>YEAR(Suoerstore_sales[[#This Row],[Order Date]])</f>
        <v>2016</v>
      </c>
      <c r="X5663" t="str">
        <f>"Q"&amp;ROUNDUP(MONTH(Suoerstore_sales[[#This Row],[Order Date]])/3,0)</f>
        <v>Q3</v>
      </c>
      <c r="Y5663">
        <f>MONTH(Suoerstore_sales[[#This Row],[Order Date]])</f>
        <v>9</v>
      </c>
    </row>
    <row r="5664" spans="1:25" x14ac:dyDescent="0.2">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t="str" cm="1">
        <f t="array" ref="V5664">_xlfn.IFS(Suoerstore_sales[[#This Row],[Discount]]&lt;=0.05,"0-5%",Suoerstore_sales[[#This Row],[Discount]]&lt;=0.1,"5-10%",Suoerstore_sales[[#This Row],[Discount]]&lt;=0.2,"10-20%",TRUE,"20%+")</f>
        <v>10-20%</v>
      </c>
      <c r="W5664">
        <f>YEAR(Suoerstore_sales[[#This Row],[Order Date]])</f>
        <v>2016</v>
      </c>
      <c r="X5664" t="str">
        <f>"Q"&amp;ROUNDUP(MONTH(Suoerstore_sales[[#This Row],[Order Date]])/3,0)</f>
        <v>Q3</v>
      </c>
      <c r="Y5664">
        <f>MONTH(Suoerstore_sales[[#This Row],[Order Date]])</f>
        <v>9</v>
      </c>
    </row>
    <row r="5665" spans="1:25" x14ac:dyDescent="0.2">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t="str" cm="1">
        <f t="array" ref="V5665">_xlfn.IFS(Suoerstore_sales[[#This Row],[Discount]]&lt;=0.05,"0-5%",Suoerstore_sales[[#This Row],[Discount]]&lt;=0.1,"5-10%",Suoerstore_sales[[#This Row],[Discount]]&lt;=0.2,"10-20%",TRUE,"20%+")</f>
        <v>10-20%</v>
      </c>
      <c r="W5665">
        <f>YEAR(Suoerstore_sales[[#This Row],[Order Date]])</f>
        <v>2016</v>
      </c>
      <c r="X5665" t="str">
        <f>"Q"&amp;ROUNDUP(MONTH(Suoerstore_sales[[#This Row],[Order Date]])/3,0)</f>
        <v>Q3</v>
      </c>
      <c r="Y5665">
        <f>MONTH(Suoerstore_sales[[#This Row],[Order Date]])</f>
        <v>7</v>
      </c>
    </row>
    <row r="5666" spans="1:25" x14ac:dyDescent="0.2">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t="str" cm="1">
        <f t="array" ref="V5666">_xlfn.IFS(Suoerstore_sales[[#This Row],[Discount]]&lt;=0.05,"0-5%",Suoerstore_sales[[#This Row],[Discount]]&lt;=0.1,"5-10%",Suoerstore_sales[[#This Row],[Discount]]&lt;=0.2,"10-20%",TRUE,"20%+")</f>
        <v>20%+</v>
      </c>
      <c r="W5666">
        <f>YEAR(Suoerstore_sales[[#This Row],[Order Date]])</f>
        <v>2016</v>
      </c>
      <c r="X5666" t="str">
        <f>"Q"&amp;ROUNDUP(MONTH(Suoerstore_sales[[#This Row],[Order Date]])/3,0)</f>
        <v>Q3</v>
      </c>
      <c r="Y5666">
        <f>MONTH(Suoerstore_sales[[#This Row],[Order Date]])</f>
        <v>7</v>
      </c>
    </row>
    <row r="5667" spans="1:25" x14ac:dyDescent="0.2">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t="str" cm="1">
        <f t="array" ref="V5667">_xlfn.IFS(Suoerstore_sales[[#This Row],[Discount]]&lt;=0.05,"0-5%",Suoerstore_sales[[#This Row],[Discount]]&lt;=0.1,"5-10%",Suoerstore_sales[[#This Row],[Discount]]&lt;=0.2,"10-20%",TRUE,"20%+")</f>
        <v>10-20%</v>
      </c>
      <c r="W5667">
        <f>YEAR(Suoerstore_sales[[#This Row],[Order Date]])</f>
        <v>2016</v>
      </c>
      <c r="X5667" t="str">
        <f>"Q"&amp;ROUNDUP(MONTH(Suoerstore_sales[[#This Row],[Order Date]])/3,0)</f>
        <v>Q3</v>
      </c>
      <c r="Y5667">
        <f>MONTH(Suoerstore_sales[[#This Row],[Order Date]])</f>
        <v>7</v>
      </c>
    </row>
    <row r="5668" spans="1:25" x14ac:dyDescent="0.2">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t="str" cm="1">
        <f t="array" ref="V5668">_xlfn.IFS(Suoerstore_sales[[#This Row],[Discount]]&lt;=0.05,"0-5%",Suoerstore_sales[[#This Row],[Discount]]&lt;=0.1,"5-10%",Suoerstore_sales[[#This Row],[Discount]]&lt;=0.2,"10-20%",TRUE,"20%+")</f>
        <v>10-20%</v>
      </c>
      <c r="W5668">
        <f>YEAR(Suoerstore_sales[[#This Row],[Order Date]])</f>
        <v>2016</v>
      </c>
      <c r="X5668" t="str">
        <f>"Q"&amp;ROUNDUP(MONTH(Suoerstore_sales[[#This Row],[Order Date]])/3,0)</f>
        <v>Q3</v>
      </c>
      <c r="Y5668">
        <f>MONTH(Suoerstore_sales[[#This Row],[Order Date]])</f>
        <v>7</v>
      </c>
    </row>
    <row r="5669" spans="1:25" x14ac:dyDescent="0.2">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t="str" cm="1">
        <f t="array" ref="V5669">_xlfn.IFS(Suoerstore_sales[[#This Row],[Discount]]&lt;=0.05,"0-5%",Suoerstore_sales[[#This Row],[Discount]]&lt;=0.1,"5-10%",Suoerstore_sales[[#This Row],[Discount]]&lt;=0.2,"10-20%",TRUE,"20%+")</f>
        <v>0-5%</v>
      </c>
      <c r="W5669">
        <f>YEAR(Suoerstore_sales[[#This Row],[Order Date]])</f>
        <v>2016</v>
      </c>
      <c r="X5669" t="str">
        <f>"Q"&amp;ROUNDUP(MONTH(Suoerstore_sales[[#This Row],[Order Date]])/3,0)</f>
        <v>Q2</v>
      </c>
      <c r="Y5669">
        <f>MONTH(Suoerstore_sales[[#This Row],[Order Date]])</f>
        <v>6</v>
      </c>
    </row>
    <row r="5670" spans="1:25" x14ac:dyDescent="0.2">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t="str" cm="1">
        <f t="array" ref="V5670">_xlfn.IFS(Suoerstore_sales[[#This Row],[Discount]]&lt;=0.05,"0-5%",Suoerstore_sales[[#This Row],[Discount]]&lt;=0.1,"5-10%",Suoerstore_sales[[#This Row],[Discount]]&lt;=0.2,"10-20%",TRUE,"20%+")</f>
        <v>10-20%</v>
      </c>
      <c r="W5670">
        <f>YEAR(Suoerstore_sales[[#This Row],[Order Date]])</f>
        <v>2016</v>
      </c>
      <c r="X5670" t="str">
        <f>"Q"&amp;ROUNDUP(MONTH(Suoerstore_sales[[#This Row],[Order Date]])/3,0)</f>
        <v>Q2</v>
      </c>
      <c r="Y5670">
        <f>MONTH(Suoerstore_sales[[#This Row],[Order Date]])</f>
        <v>6</v>
      </c>
    </row>
    <row r="5671" spans="1:25" x14ac:dyDescent="0.2">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t="str" cm="1">
        <f t="array" ref="V5671">_xlfn.IFS(Suoerstore_sales[[#This Row],[Discount]]&lt;=0.05,"0-5%",Suoerstore_sales[[#This Row],[Discount]]&lt;=0.1,"5-10%",Suoerstore_sales[[#This Row],[Discount]]&lt;=0.2,"10-20%",TRUE,"20%+")</f>
        <v>0-5%</v>
      </c>
      <c r="W5671">
        <f>YEAR(Suoerstore_sales[[#This Row],[Order Date]])</f>
        <v>2016</v>
      </c>
      <c r="X5671" t="str">
        <f>"Q"&amp;ROUNDUP(MONTH(Suoerstore_sales[[#This Row],[Order Date]])/3,0)</f>
        <v>Q2</v>
      </c>
      <c r="Y5671">
        <f>MONTH(Suoerstore_sales[[#This Row],[Order Date]])</f>
        <v>6</v>
      </c>
    </row>
    <row r="5672" spans="1:25" x14ac:dyDescent="0.2">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t="str" cm="1">
        <f t="array" ref="V5672">_xlfn.IFS(Suoerstore_sales[[#This Row],[Discount]]&lt;=0.05,"0-5%",Suoerstore_sales[[#This Row],[Discount]]&lt;=0.1,"5-10%",Suoerstore_sales[[#This Row],[Discount]]&lt;=0.2,"10-20%",TRUE,"20%+")</f>
        <v>0-5%</v>
      </c>
      <c r="W5672">
        <f>YEAR(Suoerstore_sales[[#This Row],[Order Date]])</f>
        <v>2015</v>
      </c>
      <c r="X5672" t="str">
        <f>"Q"&amp;ROUNDUP(MONTH(Suoerstore_sales[[#This Row],[Order Date]])/3,0)</f>
        <v>Q2</v>
      </c>
      <c r="Y5672">
        <f>MONTH(Suoerstore_sales[[#This Row],[Order Date]])</f>
        <v>6</v>
      </c>
    </row>
    <row r="5673" spans="1:25" x14ac:dyDescent="0.2">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t="str" cm="1">
        <f t="array" ref="V5673">_xlfn.IFS(Suoerstore_sales[[#This Row],[Discount]]&lt;=0.05,"0-5%",Suoerstore_sales[[#This Row],[Discount]]&lt;=0.1,"5-10%",Suoerstore_sales[[#This Row],[Discount]]&lt;=0.2,"10-20%",TRUE,"20%+")</f>
        <v>10-20%</v>
      </c>
      <c r="W5673">
        <f>YEAR(Suoerstore_sales[[#This Row],[Order Date]])</f>
        <v>2015</v>
      </c>
      <c r="X5673" t="str">
        <f>"Q"&amp;ROUNDUP(MONTH(Suoerstore_sales[[#This Row],[Order Date]])/3,0)</f>
        <v>Q2</v>
      </c>
      <c r="Y5673">
        <f>MONTH(Suoerstore_sales[[#This Row],[Order Date]])</f>
        <v>6</v>
      </c>
    </row>
    <row r="5674" spans="1:25" x14ac:dyDescent="0.2">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t="str" cm="1">
        <f t="array" ref="V5674">_xlfn.IFS(Suoerstore_sales[[#This Row],[Discount]]&lt;=0.05,"0-5%",Suoerstore_sales[[#This Row],[Discount]]&lt;=0.1,"5-10%",Suoerstore_sales[[#This Row],[Discount]]&lt;=0.2,"10-20%",TRUE,"20%+")</f>
        <v>10-20%</v>
      </c>
      <c r="W5674">
        <f>YEAR(Suoerstore_sales[[#This Row],[Order Date]])</f>
        <v>2017</v>
      </c>
      <c r="X5674" t="str">
        <f>"Q"&amp;ROUNDUP(MONTH(Suoerstore_sales[[#This Row],[Order Date]])/3,0)</f>
        <v>Q4</v>
      </c>
      <c r="Y5674">
        <f>MONTH(Suoerstore_sales[[#This Row],[Order Date]])</f>
        <v>10</v>
      </c>
    </row>
    <row r="5675" spans="1:25" x14ac:dyDescent="0.2">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t="str" cm="1">
        <f t="array" ref="V5675">_xlfn.IFS(Suoerstore_sales[[#This Row],[Discount]]&lt;=0.05,"0-5%",Suoerstore_sales[[#This Row],[Discount]]&lt;=0.1,"5-10%",Suoerstore_sales[[#This Row],[Discount]]&lt;=0.2,"10-20%",TRUE,"20%+")</f>
        <v>10-20%</v>
      </c>
      <c r="W5675">
        <f>YEAR(Suoerstore_sales[[#This Row],[Order Date]])</f>
        <v>2017</v>
      </c>
      <c r="X5675" t="str">
        <f>"Q"&amp;ROUNDUP(MONTH(Suoerstore_sales[[#This Row],[Order Date]])/3,0)</f>
        <v>Q4</v>
      </c>
      <c r="Y5675">
        <f>MONTH(Suoerstore_sales[[#This Row],[Order Date]])</f>
        <v>10</v>
      </c>
    </row>
    <row r="5676" spans="1:25" x14ac:dyDescent="0.2">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t="str" cm="1">
        <f t="array" ref="V5676">_xlfn.IFS(Suoerstore_sales[[#This Row],[Discount]]&lt;=0.05,"0-5%",Suoerstore_sales[[#This Row],[Discount]]&lt;=0.1,"5-10%",Suoerstore_sales[[#This Row],[Discount]]&lt;=0.2,"10-20%",TRUE,"20%+")</f>
        <v>0-5%</v>
      </c>
      <c r="W5676">
        <f>YEAR(Suoerstore_sales[[#This Row],[Order Date]])</f>
        <v>2016</v>
      </c>
      <c r="X5676" t="str">
        <f>"Q"&amp;ROUNDUP(MONTH(Suoerstore_sales[[#This Row],[Order Date]])/3,0)</f>
        <v>Q1</v>
      </c>
      <c r="Y5676">
        <f>MONTH(Suoerstore_sales[[#This Row],[Order Date]])</f>
        <v>1</v>
      </c>
    </row>
    <row r="5677" spans="1:25" x14ac:dyDescent="0.2">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t="str" cm="1">
        <f t="array" ref="V5677">_xlfn.IFS(Suoerstore_sales[[#This Row],[Discount]]&lt;=0.05,"0-5%",Suoerstore_sales[[#This Row],[Discount]]&lt;=0.1,"5-10%",Suoerstore_sales[[#This Row],[Discount]]&lt;=0.2,"10-20%",TRUE,"20%+")</f>
        <v>10-20%</v>
      </c>
      <c r="W5677">
        <f>YEAR(Suoerstore_sales[[#This Row],[Order Date]])</f>
        <v>2014</v>
      </c>
      <c r="X5677" t="str">
        <f>"Q"&amp;ROUNDUP(MONTH(Suoerstore_sales[[#This Row],[Order Date]])/3,0)</f>
        <v>Q2</v>
      </c>
      <c r="Y5677">
        <f>MONTH(Suoerstore_sales[[#This Row],[Order Date]])</f>
        <v>5</v>
      </c>
    </row>
    <row r="5678" spans="1:25" x14ac:dyDescent="0.2">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t="str" cm="1">
        <f t="array" ref="V5678">_xlfn.IFS(Suoerstore_sales[[#This Row],[Discount]]&lt;=0.05,"0-5%",Suoerstore_sales[[#This Row],[Discount]]&lt;=0.1,"5-10%",Suoerstore_sales[[#This Row],[Discount]]&lt;=0.2,"10-20%",TRUE,"20%+")</f>
        <v>0-5%</v>
      </c>
      <c r="W5678">
        <f>YEAR(Suoerstore_sales[[#This Row],[Order Date]])</f>
        <v>2014</v>
      </c>
      <c r="X5678" t="str">
        <f>"Q"&amp;ROUNDUP(MONTH(Suoerstore_sales[[#This Row],[Order Date]])/3,0)</f>
        <v>Q2</v>
      </c>
      <c r="Y5678">
        <f>MONTH(Suoerstore_sales[[#This Row],[Order Date]])</f>
        <v>5</v>
      </c>
    </row>
    <row r="5679" spans="1:25" x14ac:dyDescent="0.2">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t="str" cm="1">
        <f t="array" ref="V5679">_xlfn.IFS(Suoerstore_sales[[#This Row],[Discount]]&lt;=0.05,"0-5%",Suoerstore_sales[[#This Row],[Discount]]&lt;=0.1,"5-10%",Suoerstore_sales[[#This Row],[Discount]]&lt;=0.2,"10-20%",TRUE,"20%+")</f>
        <v>20%+</v>
      </c>
      <c r="W5679">
        <f>YEAR(Suoerstore_sales[[#This Row],[Order Date]])</f>
        <v>2014</v>
      </c>
      <c r="X5679" t="str">
        <f>"Q"&amp;ROUNDUP(MONTH(Suoerstore_sales[[#This Row],[Order Date]])/3,0)</f>
        <v>Q4</v>
      </c>
      <c r="Y5679">
        <f>MONTH(Suoerstore_sales[[#This Row],[Order Date]])</f>
        <v>12</v>
      </c>
    </row>
    <row r="5680" spans="1:25" x14ac:dyDescent="0.2">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t="str" cm="1">
        <f t="array" ref="V5680">_xlfn.IFS(Suoerstore_sales[[#This Row],[Discount]]&lt;=0.05,"0-5%",Suoerstore_sales[[#This Row],[Discount]]&lt;=0.1,"5-10%",Suoerstore_sales[[#This Row],[Discount]]&lt;=0.2,"10-20%",TRUE,"20%+")</f>
        <v>0-5%</v>
      </c>
      <c r="W5680">
        <f>YEAR(Suoerstore_sales[[#This Row],[Order Date]])</f>
        <v>2016</v>
      </c>
      <c r="X5680" t="str">
        <f>"Q"&amp;ROUNDUP(MONTH(Suoerstore_sales[[#This Row],[Order Date]])/3,0)</f>
        <v>Q3</v>
      </c>
      <c r="Y5680">
        <f>MONTH(Suoerstore_sales[[#This Row],[Order Date]])</f>
        <v>7</v>
      </c>
    </row>
    <row r="5681" spans="1:25" x14ac:dyDescent="0.2">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t="str" cm="1">
        <f t="array" ref="V5681">_xlfn.IFS(Suoerstore_sales[[#This Row],[Discount]]&lt;=0.05,"0-5%",Suoerstore_sales[[#This Row],[Discount]]&lt;=0.1,"5-10%",Suoerstore_sales[[#This Row],[Discount]]&lt;=0.2,"10-20%",TRUE,"20%+")</f>
        <v>0-5%</v>
      </c>
      <c r="W5681">
        <f>YEAR(Suoerstore_sales[[#This Row],[Order Date]])</f>
        <v>2016</v>
      </c>
      <c r="X5681" t="str">
        <f>"Q"&amp;ROUNDUP(MONTH(Suoerstore_sales[[#This Row],[Order Date]])/3,0)</f>
        <v>Q3</v>
      </c>
      <c r="Y5681">
        <f>MONTH(Suoerstore_sales[[#This Row],[Order Date]])</f>
        <v>7</v>
      </c>
    </row>
    <row r="5682" spans="1:25" x14ac:dyDescent="0.2">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t="str" cm="1">
        <f t="array" ref="V5682">_xlfn.IFS(Suoerstore_sales[[#This Row],[Discount]]&lt;=0.05,"0-5%",Suoerstore_sales[[#This Row],[Discount]]&lt;=0.1,"5-10%",Suoerstore_sales[[#This Row],[Discount]]&lt;=0.2,"10-20%",TRUE,"20%+")</f>
        <v>0-5%</v>
      </c>
      <c r="W5682">
        <f>YEAR(Suoerstore_sales[[#This Row],[Order Date]])</f>
        <v>2016</v>
      </c>
      <c r="X5682" t="str">
        <f>"Q"&amp;ROUNDUP(MONTH(Suoerstore_sales[[#This Row],[Order Date]])/3,0)</f>
        <v>Q3</v>
      </c>
      <c r="Y5682">
        <f>MONTH(Suoerstore_sales[[#This Row],[Order Date]])</f>
        <v>9</v>
      </c>
    </row>
    <row r="5683" spans="1:25" x14ac:dyDescent="0.2">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t="str" cm="1">
        <f t="array" ref="V5683">_xlfn.IFS(Suoerstore_sales[[#This Row],[Discount]]&lt;=0.05,"0-5%",Suoerstore_sales[[#This Row],[Discount]]&lt;=0.1,"5-10%",Suoerstore_sales[[#This Row],[Discount]]&lt;=0.2,"10-20%",TRUE,"20%+")</f>
        <v>0-5%</v>
      </c>
      <c r="W5683">
        <f>YEAR(Suoerstore_sales[[#This Row],[Order Date]])</f>
        <v>2016</v>
      </c>
      <c r="X5683" t="str">
        <f>"Q"&amp;ROUNDUP(MONTH(Suoerstore_sales[[#This Row],[Order Date]])/3,0)</f>
        <v>Q3</v>
      </c>
      <c r="Y5683">
        <f>MONTH(Suoerstore_sales[[#This Row],[Order Date]])</f>
        <v>9</v>
      </c>
    </row>
    <row r="5684" spans="1:25" x14ac:dyDescent="0.2">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t="str" cm="1">
        <f t="array" ref="V5684">_xlfn.IFS(Suoerstore_sales[[#This Row],[Discount]]&lt;=0.05,"0-5%",Suoerstore_sales[[#This Row],[Discount]]&lt;=0.1,"5-10%",Suoerstore_sales[[#This Row],[Discount]]&lt;=0.2,"10-20%",TRUE,"20%+")</f>
        <v>0-5%</v>
      </c>
      <c r="W5684">
        <f>YEAR(Suoerstore_sales[[#This Row],[Order Date]])</f>
        <v>2014</v>
      </c>
      <c r="X5684" t="str">
        <f>"Q"&amp;ROUNDUP(MONTH(Suoerstore_sales[[#This Row],[Order Date]])/3,0)</f>
        <v>Q2</v>
      </c>
      <c r="Y5684">
        <f>MONTH(Suoerstore_sales[[#This Row],[Order Date]])</f>
        <v>4</v>
      </c>
    </row>
    <row r="5685" spans="1:25" x14ac:dyDescent="0.2">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t="str" cm="1">
        <f t="array" ref="V5685">_xlfn.IFS(Suoerstore_sales[[#This Row],[Discount]]&lt;=0.05,"0-5%",Suoerstore_sales[[#This Row],[Discount]]&lt;=0.1,"5-10%",Suoerstore_sales[[#This Row],[Discount]]&lt;=0.2,"10-20%",TRUE,"20%+")</f>
        <v>0-5%</v>
      </c>
      <c r="W5685">
        <f>YEAR(Suoerstore_sales[[#This Row],[Order Date]])</f>
        <v>2014</v>
      </c>
      <c r="X5685" t="str">
        <f>"Q"&amp;ROUNDUP(MONTH(Suoerstore_sales[[#This Row],[Order Date]])/3,0)</f>
        <v>Q2</v>
      </c>
      <c r="Y5685">
        <f>MONTH(Suoerstore_sales[[#This Row],[Order Date]])</f>
        <v>4</v>
      </c>
    </row>
    <row r="5686" spans="1:25" x14ac:dyDescent="0.2">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t="str" cm="1">
        <f t="array" ref="V5686">_xlfn.IFS(Suoerstore_sales[[#This Row],[Discount]]&lt;=0.05,"0-5%",Suoerstore_sales[[#This Row],[Discount]]&lt;=0.1,"5-10%",Suoerstore_sales[[#This Row],[Discount]]&lt;=0.2,"10-20%",TRUE,"20%+")</f>
        <v>0-5%</v>
      </c>
      <c r="W5686">
        <f>YEAR(Suoerstore_sales[[#This Row],[Order Date]])</f>
        <v>2014</v>
      </c>
      <c r="X5686" t="str">
        <f>"Q"&amp;ROUNDUP(MONTH(Suoerstore_sales[[#This Row],[Order Date]])/3,0)</f>
        <v>Q2</v>
      </c>
      <c r="Y5686">
        <f>MONTH(Suoerstore_sales[[#This Row],[Order Date]])</f>
        <v>4</v>
      </c>
    </row>
    <row r="5687" spans="1:25" x14ac:dyDescent="0.2">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t="str" cm="1">
        <f t="array" ref="V5687">_xlfn.IFS(Suoerstore_sales[[#This Row],[Discount]]&lt;=0.05,"0-5%",Suoerstore_sales[[#This Row],[Discount]]&lt;=0.1,"5-10%",Suoerstore_sales[[#This Row],[Discount]]&lt;=0.2,"10-20%",TRUE,"20%+")</f>
        <v>10-20%</v>
      </c>
      <c r="W5687">
        <f>YEAR(Suoerstore_sales[[#This Row],[Order Date]])</f>
        <v>2015</v>
      </c>
      <c r="X5687" t="str">
        <f>"Q"&amp;ROUNDUP(MONTH(Suoerstore_sales[[#This Row],[Order Date]])/3,0)</f>
        <v>Q4</v>
      </c>
      <c r="Y5687">
        <f>MONTH(Suoerstore_sales[[#This Row],[Order Date]])</f>
        <v>11</v>
      </c>
    </row>
    <row r="5688" spans="1:25" x14ac:dyDescent="0.2">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t="str" cm="1">
        <f t="array" ref="V5688">_xlfn.IFS(Suoerstore_sales[[#This Row],[Discount]]&lt;=0.05,"0-5%",Suoerstore_sales[[#This Row],[Discount]]&lt;=0.1,"5-10%",Suoerstore_sales[[#This Row],[Discount]]&lt;=0.2,"10-20%",TRUE,"20%+")</f>
        <v>10-20%</v>
      </c>
      <c r="W5688">
        <f>YEAR(Suoerstore_sales[[#This Row],[Order Date]])</f>
        <v>2014</v>
      </c>
      <c r="X5688" t="str">
        <f>"Q"&amp;ROUNDUP(MONTH(Suoerstore_sales[[#This Row],[Order Date]])/3,0)</f>
        <v>Q3</v>
      </c>
      <c r="Y5688">
        <f>MONTH(Suoerstore_sales[[#This Row],[Order Date]])</f>
        <v>7</v>
      </c>
    </row>
    <row r="5689" spans="1:25" x14ac:dyDescent="0.2">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t="str" cm="1">
        <f t="array" ref="V5689">_xlfn.IFS(Suoerstore_sales[[#This Row],[Discount]]&lt;=0.05,"0-5%",Suoerstore_sales[[#This Row],[Discount]]&lt;=0.1,"5-10%",Suoerstore_sales[[#This Row],[Discount]]&lt;=0.2,"10-20%",TRUE,"20%+")</f>
        <v>10-20%</v>
      </c>
      <c r="W5689">
        <f>YEAR(Suoerstore_sales[[#This Row],[Order Date]])</f>
        <v>2014</v>
      </c>
      <c r="X5689" t="str">
        <f>"Q"&amp;ROUNDUP(MONTH(Suoerstore_sales[[#This Row],[Order Date]])/3,0)</f>
        <v>Q3</v>
      </c>
      <c r="Y5689">
        <f>MONTH(Suoerstore_sales[[#This Row],[Order Date]])</f>
        <v>7</v>
      </c>
    </row>
    <row r="5690" spans="1:25" x14ac:dyDescent="0.2">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t="str" cm="1">
        <f t="array" ref="V5690">_xlfn.IFS(Suoerstore_sales[[#This Row],[Discount]]&lt;=0.05,"0-5%",Suoerstore_sales[[#This Row],[Discount]]&lt;=0.1,"5-10%",Suoerstore_sales[[#This Row],[Discount]]&lt;=0.2,"10-20%",TRUE,"20%+")</f>
        <v>10-20%</v>
      </c>
      <c r="W5690">
        <f>YEAR(Suoerstore_sales[[#This Row],[Order Date]])</f>
        <v>2014</v>
      </c>
      <c r="X5690" t="str">
        <f>"Q"&amp;ROUNDUP(MONTH(Suoerstore_sales[[#This Row],[Order Date]])/3,0)</f>
        <v>Q3</v>
      </c>
      <c r="Y5690">
        <f>MONTH(Suoerstore_sales[[#This Row],[Order Date]])</f>
        <v>7</v>
      </c>
    </row>
    <row r="5691" spans="1:25" x14ac:dyDescent="0.2">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t="str" cm="1">
        <f t="array" ref="V5691">_xlfn.IFS(Suoerstore_sales[[#This Row],[Discount]]&lt;=0.05,"0-5%",Suoerstore_sales[[#This Row],[Discount]]&lt;=0.1,"5-10%",Suoerstore_sales[[#This Row],[Discount]]&lt;=0.2,"10-20%",TRUE,"20%+")</f>
        <v>20%+</v>
      </c>
      <c r="W5691">
        <f>YEAR(Suoerstore_sales[[#This Row],[Order Date]])</f>
        <v>2015</v>
      </c>
      <c r="X5691" t="str">
        <f>"Q"&amp;ROUNDUP(MONTH(Suoerstore_sales[[#This Row],[Order Date]])/3,0)</f>
        <v>Q4</v>
      </c>
      <c r="Y5691">
        <f>MONTH(Suoerstore_sales[[#This Row],[Order Date]])</f>
        <v>12</v>
      </c>
    </row>
    <row r="5692" spans="1:25" x14ac:dyDescent="0.2">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t="str" cm="1">
        <f t="array" ref="V5692">_xlfn.IFS(Suoerstore_sales[[#This Row],[Discount]]&lt;=0.05,"0-5%",Suoerstore_sales[[#This Row],[Discount]]&lt;=0.1,"5-10%",Suoerstore_sales[[#This Row],[Discount]]&lt;=0.2,"10-20%",TRUE,"20%+")</f>
        <v>0-5%</v>
      </c>
      <c r="W5692">
        <f>YEAR(Suoerstore_sales[[#This Row],[Order Date]])</f>
        <v>2015</v>
      </c>
      <c r="X5692" t="str">
        <f>"Q"&amp;ROUNDUP(MONTH(Suoerstore_sales[[#This Row],[Order Date]])/3,0)</f>
        <v>Q4</v>
      </c>
      <c r="Y5692">
        <f>MONTH(Suoerstore_sales[[#This Row],[Order Date]])</f>
        <v>12</v>
      </c>
    </row>
    <row r="5693" spans="1:25" x14ac:dyDescent="0.2">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t="str" cm="1">
        <f t="array" ref="V5693">_xlfn.IFS(Suoerstore_sales[[#This Row],[Discount]]&lt;=0.05,"0-5%",Suoerstore_sales[[#This Row],[Discount]]&lt;=0.1,"5-10%",Suoerstore_sales[[#This Row],[Discount]]&lt;=0.2,"10-20%",TRUE,"20%+")</f>
        <v>0-5%</v>
      </c>
      <c r="W5693">
        <f>YEAR(Suoerstore_sales[[#This Row],[Order Date]])</f>
        <v>2015</v>
      </c>
      <c r="X5693" t="str">
        <f>"Q"&amp;ROUNDUP(MONTH(Suoerstore_sales[[#This Row],[Order Date]])/3,0)</f>
        <v>Q4</v>
      </c>
      <c r="Y5693">
        <f>MONTH(Suoerstore_sales[[#This Row],[Order Date]])</f>
        <v>12</v>
      </c>
    </row>
    <row r="5694" spans="1:25" x14ac:dyDescent="0.2">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t="str" cm="1">
        <f t="array" ref="V5694">_xlfn.IFS(Suoerstore_sales[[#This Row],[Discount]]&lt;=0.05,"0-5%",Suoerstore_sales[[#This Row],[Discount]]&lt;=0.1,"5-10%",Suoerstore_sales[[#This Row],[Discount]]&lt;=0.2,"10-20%",TRUE,"20%+")</f>
        <v>0-5%</v>
      </c>
      <c r="W5694">
        <f>YEAR(Suoerstore_sales[[#This Row],[Order Date]])</f>
        <v>2015</v>
      </c>
      <c r="X5694" t="str">
        <f>"Q"&amp;ROUNDUP(MONTH(Suoerstore_sales[[#This Row],[Order Date]])/3,0)</f>
        <v>Q4</v>
      </c>
      <c r="Y5694">
        <f>MONTH(Suoerstore_sales[[#This Row],[Order Date]])</f>
        <v>12</v>
      </c>
    </row>
    <row r="5695" spans="1:25" x14ac:dyDescent="0.2">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t="str" cm="1">
        <f t="array" ref="V5695">_xlfn.IFS(Suoerstore_sales[[#This Row],[Discount]]&lt;=0.05,"0-5%",Suoerstore_sales[[#This Row],[Discount]]&lt;=0.1,"5-10%",Suoerstore_sales[[#This Row],[Discount]]&lt;=0.2,"10-20%",TRUE,"20%+")</f>
        <v>0-5%</v>
      </c>
      <c r="W5695">
        <f>YEAR(Suoerstore_sales[[#This Row],[Order Date]])</f>
        <v>2015</v>
      </c>
      <c r="X5695" t="str">
        <f>"Q"&amp;ROUNDUP(MONTH(Suoerstore_sales[[#This Row],[Order Date]])/3,0)</f>
        <v>Q4</v>
      </c>
      <c r="Y5695">
        <f>MONTH(Suoerstore_sales[[#This Row],[Order Date]])</f>
        <v>12</v>
      </c>
    </row>
    <row r="5696" spans="1:25" x14ac:dyDescent="0.2">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t="str" cm="1">
        <f t="array" ref="V5696">_xlfn.IFS(Suoerstore_sales[[#This Row],[Discount]]&lt;=0.05,"0-5%",Suoerstore_sales[[#This Row],[Discount]]&lt;=0.1,"5-10%",Suoerstore_sales[[#This Row],[Discount]]&lt;=0.2,"10-20%",TRUE,"20%+")</f>
        <v>0-5%</v>
      </c>
      <c r="W5696">
        <f>YEAR(Suoerstore_sales[[#This Row],[Order Date]])</f>
        <v>2015</v>
      </c>
      <c r="X5696" t="str">
        <f>"Q"&amp;ROUNDUP(MONTH(Suoerstore_sales[[#This Row],[Order Date]])/3,0)</f>
        <v>Q4</v>
      </c>
      <c r="Y5696">
        <f>MONTH(Suoerstore_sales[[#This Row],[Order Date]])</f>
        <v>12</v>
      </c>
    </row>
    <row r="5697" spans="1:25" x14ac:dyDescent="0.2">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t="str" cm="1">
        <f t="array" ref="V5697">_xlfn.IFS(Suoerstore_sales[[#This Row],[Discount]]&lt;=0.05,"0-5%",Suoerstore_sales[[#This Row],[Discount]]&lt;=0.1,"5-10%",Suoerstore_sales[[#This Row],[Discount]]&lt;=0.2,"10-20%",TRUE,"20%+")</f>
        <v>10-20%</v>
      </c>
      <c r="W5697">
        <f>YEAR(Suoerstore_sales[[#This Row],[Order Date]])</f>
        <v>2016</v>
      </c>
      <c r="X5697" t="str">
        <f>"Q"&amp;ROUNDUP(MONTH(Suoerstore_sales[[#This Row],[Order Date]])/3,0)</f>
        <v>Q2</v>
      </c>
      <c r="Y5697">
        <f>MONTH(Suoerstore_sales[[#This Row],[Order Date]])</f>
        <v>5</v>
      </c>
    </row>
    <row r="5698" spans="1:25" x14ac:dyDescent="0.2">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t="str" cm="1">
        <f t="array" ref="V5698">_xlfn.IFS(Suoerstore_sales[[#This Row],[Discount]]&lt;=0.05,"0-5%",Suoerstore_sales[[#This Row],[Discount]]&lt;=0.1,"5-10%",Suoerstore_sales[[#This Row],[Discount]]&lt;=0.2,"10-20%",TRUE,"20%+")</f>
        <v>20%+</v>
      </c>
      <c r="W5698">
        <f>YEAR(Suoerstore_sales[[#This Row],[Order Date]])</f>
        <v>2017</v>
      </c>
      <c r="X5698" t="str">
        <f>"Q"&amp;ROUNDUP(MONTH(Suoerstore_sales[[#This Row],[Order Date]])/3,0)</f>
        <v>Q4</v>
      </c>
      <c r="Y5698">
        <f>MONTH(Suoerstore_sales[[#This Row],[Order Date]])</f>
        <v>10</v>
      </c>
    </row>
    <row r="5699" spans="1:25" x14ac:dyDescent="0.2">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t="str" cm="1">
        <f t="array" ref="V5699">_xlfn.IFS(Suoerstore_sales[[#This Row],[Discount]]&lt;=0.05,"0-5%",Suoerstore_sales[[#This Row],[Discount]]&lt;=0.1,"5-10%",Suoerstore_sales[[#This Row],[Discount]]&lt;=0.2,"10-20%",TRUE,"20%+")</f>
        <v>20%+</v>
      </c>
      <c r="W5699">
        <f>YEAR(Suoerstore_sales[[#This Row],[Order Date]])</f>
        <v>2017</v>
      </c>
      <c r="X5699" t="str">
        <f>"Q"&amp;ROUNDUP(MONTH(Suoerstore_sales[[#This Row],[Order Date]])/3,0)</f>
        <v>Q4</v>
      </c>
      <c r="Y5699">
        <f>MONTH(Suoerstore_sales[[#This Row],[Order Date]])</f>
        <v>10</v>
      </c>
    </row>
    <row r="5700" spans="1:25" x14ac:dyDescent="0.2">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t="str" cm="1">
        <f t="array" ref="V5700">_xlfn.IFS(Suoerstore_sales[[#This Row],[Discount]]&lt;=0.05,"0-5%",Suoerstore_sales[[#This Row],[Discount]]&lt;=0.1,"5-10%",Suoerstore_sales[[#This Row],[Discount]]&lt;=0.2,"10-20%",TRUE,"20%+")</f>
        <v>10-20%</v>
      </c>
      <c r="W5700">
        <f>YEAR(Suoerstore_sales[[#This Row],[Order Date]])</f>
        <v>2016</v>
      </c>
      <c r="X5700" t="str">
        <f>"Q"&amp;ROUNDUP(MONTH(Suoerstore_sales[[#This Row],[Order Date]])/3,0)</f>
        <v>Q4</v>
      </c>
      <c r="Y5700">
        <f>MONTH(Suoerstore_sales[[#This Row],[Order Date]])</f>
        <v>11</v>
      </c>
    </row>
    <row r="5701" spans="1:25" x14ac:dyDescent="0.2">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t="str" cm="1">
        <f t="array" ref="V5701">_xlfn.IFS(Suoerstore_sales[[#This Row],[Discount]]&lt;=0.05,"0-5%",Suoerstore_sales[[#This Row],[Discount]]&lt;=0.1,"5-10%",Suoerstore_sales[[#This Row],[Discount]]&lt;=0.2,"10-20%",TRUE,"20%+")</f>
        <v>0-5%</v>
      </c>
      <c r="W5701">
        <f>YEAR(Suoerstore_sales[[#This Row],[Order Date]])</f>
        <v>2017</v>
      </c>
      <c r="X5701" t="str">
        <f>"Q"&amp;ROUNDUP(MONTH(Suoerstore_sales[[#This Row],[Order Date]])/3,0)</f>
        <v>Q4</v>
      </c>
      <c r="Y5701">
        <f>MONTH(Suoerstore_sales[[#This Row],[Order Date]])</f>
        <v>11</v>
      </c>
    </row>
    <row r="5702" spans="1:25" x14ac:dyDescent="0.2">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t="str" cm="1">
        <f t="array" ref="V5702">_xlfn.IFS(Suoerstore_sales[[#This Row],[Discount]]&lt;=0.05,"0-5%",Suoerstore_sales[[#This Row],[Discount]]&lt;=0.1,"5-10%",Suoerstore_sales[[#This Row],[Discount]]&lt;=0.2,"10-20%",TRUE,"20%+")</f>
        <v>10-20%</v>
      </c>
      <c r="W5702">
        <f>YEAR(Suoerstore_sales[[#This Row],[Order Date]])</f>
        <v>2016</v>
      </c>
      <c r="X5702" t="str">
        <f>"Q"&amp;ROUNDUP(MONTH(Suoerstore_sales[[#This Row],[Order Date]])/3,0)</f>
        <v>Q4</v>
      </c>
      <c r="Y5702">
        <f>MONTH(Suoerstore_sales[[#This Row],[Order Date]])</f>
        <v>11</v>
      </c>
    </row>
    <row r="5703" spans="1:25" x14ac:dyDescent="0.2">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t="str" cm="1">
        <f t="array" ref="V5703">_xlfn.IFS(Suoerstore_sales[[#This Row],[Discount]]&lt;=0.05,"0-5%",Suoerstore_sales[[#This Row],[Discount]]&lt;=0.1,"5-10%",Suoerstore_sales[[#This Row],[Discount]]&lt;=0.2,"10-20%",TRUE,"20%+")</f>
        <v>10-20%</v>
      </c>
      <c r="W5703">
        <f>YEAR(Suoerstore_sales[[#This Row],[Order Date]])</f>
        <v>2016</v>
      </c>
      <c r="X5703" t="str">
        <f>"Q"&amp;ROUNDUP(MONTH(Suoerstore_sales[[#This Row],[Order Date]])/3,0)</f>
        <v>Q4</v>
      </c>
      <c r="Y5703">
        <f>MONTH(Suoerstore_sales[[#This Row],[Order Date]])</f>
        <v>11</v>
      </c>
    </row>
    <row r="5704" spans="1:25" x14ac:dyDescent="0.2">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t="str" cm="1">
        <f t="array" ref="V5704">_xlfn.IFS(Suoerstore_sales[[#This Row],[Discount]]&lt;=0.05,"0-5%",Suoerstore_sales[[#This Row],[Discount]]&lt;=0.1,"5-10%",Suoerstore_sales[[#This Row],[Discount]]&lt;=0.2,"10-20%",TRUE,"20%+")</f>
        <v>10-20%</v>
      </c>
      <c r="W5704">
        <f>YEAR(Suoerstore_sales[[#This Row],[Order Date]])</f>
        <v>2014</v>
      </c>
      <c r="X5704" t="str">
        <f>"Q"&amp;ROUNDUP(MONTH(Suoerstore_sales[[#This Row],[Order Date]])/3,0)</f>
        <v>Q4</v>
      </c>
      <c r="Y5704">
        <f>MONTH(Suoerstore_sales[[#This Row],[Order Date]])</f>
        <v>12</v>
      </c>
    </row>
    <row r="5705" spans="1:25" x14ac:dyDescent="0.2">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t="str" cm="1">
        <f t="array" ref="V5705">_xlfn.IFS(Suoerstore_sales[[#This Row],[Discount]]&lt;=0.05,"0-5%",Suoerstore_sales[[#This Row],[Discount]]&lt;=0.1,"5-10%",Suoerstore_sales[[#This Row],[Discount]]&lt;=0.2,"10-20%",TRUE,"20%+")</f>
        <v>20%+</v>
      </c>
      <c r="W5705">
        <f>YEAR(Suoerstore_sales[[#This Row],[Order Date]])</f>
        <v>2014</v>
      </c>
      <c r="X5705" t="str">
        <f>"Q"&amp;ROUNDUP(MONTH(Suoerstore_sales[[#This Row],[Order Date]])/3,0)</f>
        <v>Q4</v>
      </c>
      <c r="Y5705">
        <f>MONTH(Suoerstore_sales[[#This Row],[Order Date]])</f>
        <v>12</v>
      </c>
    </row>
    <row r="5706" spans="1:25" x14ac:dyDescent="0.2">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t="str" cm="1">
        <f t="array" ref="V5706">_xlfn.IFS(Suoerstore_sales[[#This Row],[Discount]]&lt;=0.05,"0-5%",Suoerstore_sales[[#This Row],[Discount]]&lt;=0.1,"5-10%",Suoerstore_sales[[#This Row],[Discount]]&lt;=0.2,"10-20%",TRUE,"20%+")</f>
        <v>10-20%</v>
      </c>
      <c r="W5706">
        <f>YEAR(Suoerstore_sales[[#This Row],[Order Date]])</f>
        <v>2014</v>
      </c>
      <c r="X5706" t="str">
        <f>"Q"&amp;ROUNDUP(MONTH(Suoerstore_sales[[#This Row],[Order Date]])/3,0)</f>
        <v>Q4</v>
      </c>
      <c r="Y5706">
        <f>MONTH(Suoerstore_sales[[#This Row],[Order Date]])</f>
        <v>12</v>
      </c>
    </row>
    <row r="5707" spans="1:25" x14ac:dyDescent="0.2">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t="str" cm="1">
        <f t="array" ref="V5707">_xlfn.IFS(Suoerstore_sales[[#This Row],[Discount]]&lt;=0.05,"0-5%",Suoerstore_sales[[#This Row],[Discount]]&lt;=0.1,"5-10%",Suoerstore_sales[[#This Row],[Discount]]&lt;=0.2,"10-20%",TRUE,"20%+")</f>
        <v>0-5%</v>
      </c>
      <c r="W5707">
        <f>YEAR(Suoerstore_sales[[#This Row],[Order Date]])</f>
        <v>2014</v>
      </c>
      <c r="X5707" t="str">
        <f>"Q"&amp;ROUNDUP(MONTH(Suoerstore_sales[[#This Row],[Order Date]])/3,0)</f>
        <v>Q4</v>
      </c>
      <c r="Y5707">
        <f>MONTH(Suoerstore_sales[[#This Row],[Order Date]])</f>
        <v>11</v>
      </c>
    </row>
    <row r="5708" spans="1:25" x14ac:dyDescent="0.2">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t="str" cm="1">
        <f t="array" ref="V5708">_xlfn.IFS(Suoerstore_sales[[#This Row],[Discount]]&lt;=0.05,"0-5%",Suoerstore_sales[[#This Row],[Discount]]&lt;=0.1,"5-10%",Suoerstore_sales[[#This Row],[Discount]]&lt;=0.2,"10-20%",TRUE,"20%+")</f>
        <v>10-20%</v>
      </c>
      <c r="W5708">
        <f>YEAR(Suoerstore_sales[[#This Row],[Order Date]])</f>
        <v>2017</v>
      </c>
      <c r="X5708" t="str">
        <f>"Q"&amp;ROUNDUP(MONTH(Suoerstore_sales[[#This Row],[Order Date]])/3,0)</f>
        <v>Q3</v>
      </c>
      <c r="Y5708">
        <f>MONTH(Suoerstore_sales[[#This Row],[Order Date]])</f>
        <v>9</v>
      </c>
    </row>
    <row r="5709" spans="1:25" x14ac:dyDescent="0.2">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t="str" cm="1">
        <f t="array" ref="V5709">_xlfn.IFS(Suoerstore_sales[[#This Row],[Discount]]&lt;=0.05,"0-5%",Suoerstore_sales[[#This Row],[Discount]]&lt;=0.1,"5-10%",Suoerstore_sales[[#This Row],[Discount]]&lt;=0.2,"10-20%",TRUE,"20%+")</f>
        <v>0-5%</v>
      </c>
      <c r="W5709">
        <f>YEAR(Suoerstore_sales[[#This Row],[Order Date]])</f>
        <v>2015</v>
      </c>
      <c r="X5709" t="str">
        <f>"Q"&amp;ROUNDUP(MONTH(Suoerstore_sales[[#This Row],[Order Date]])/3,0)</f>
        <v>Q2</v>
      </c>
      <c r="Y5709">
        <f>MONTH(Suoerstore_sales[[#This Row],[Order Date]])</f>
        <v>5</v>
      </c>
    </row>
    <row r="5710" spans="1:25" x14ac:dyDescent="0.2">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t="str" cm="1">
        <f t="array" ref="V5710">_xlfn.IFS(Suoerstore_sales[[#This Row],[Discount]]&lt;=0.05,"0-5%",Suoerstore_sales[[#This Row],[Discount]]&lt;=0.1,"5-10%",Suoerstore_sales[[#This Row],[Discount]]&lt;=0.2,"10-20%",TRUE,"20%+")</f>
        <v>0-5%</v>
      </c>
      <c r="W5710">
        <f>YEAR(Suoerstore_sales[[#This Row],[Order Date]])</f>
        <v>2015</v>
      </c>
      <c r="X5710" t="str">
        <f>"Q"&amp;ROUNDUP(MONTH(Suoerstore_sales[[#This Row],[Order Date]])/3,0)</f>
        <v>Q2</v>
      </c>
      <c r="Y5710">
        <f>MONTH(Suoerstore_sales[[#This Row],[Order Date]])</f>
        <v>5</v>
      </c>
    </row>
    <row r="5711" spans="1:25" x14ac:dyDescent="0.2">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t="str" cm="1">
        <f t="array" ref="V5711">_xlfn.IFS(Suoerstore_sales[[#This Row],[Discount]]&lt;=0.05,"0-5%",Suoerstore_sales[[#This Row],[Discount]]&lt;=0.1,"5-10%",Suoerstore_sales[[#This Row],[Discount]]&lt;=0.2,"10-20%",TRUE,"20%+")</f>
        <v>5-10%</v>
      </c>
      <c r="W5711">
        <f>YEAR(Suoerstore_sales[[#This Row],[Order Date]])</f>
        <v>2015</v>
      </c>
      <c r="X5711" t="str">
        <f>"Q"&amp;ROUNDUP(MONTH(Suoerstore_sales[[#This Row],[Order Date]])/3,0)</f>
        <v>Q2</v>
      </c>
      <c r="Y5711">
        <f>MONTH(Suoerstore_sales[[#This Row],[Order Date]])</f>
        <v>5</v>
      </c>
    </row>
    <row r="5712" spans="1:25" x14ac:dyDescent="0.2">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t="str" cm="1">
        <f t="array" ref="V5712">_xlfn.IFS(Suoerstore_sales[[#This Row],[Discount]]&lt;=0.05,"0-5%",Suoerstore_sales[[#This Row],[Discount]]&lt;=0.1,"5-10%",Suoerstore_sales[[#This Row],[Discount]]&lt;=0.2,"10-20%",TRUE,"20%+")</f>
        <v>10-20%</v>
      </c>
      <c r="W5712">
        <f>YEAR(Suoerstore_sales[[#This Row],[Order Date]])</f>
        <v>2015</v>
      </c>
      <c r="X5712" t="str">
        <f>"Q"&amp;ROUNDUP(MONTH(Suoerstore_sales[[#This Row],[Order Date]])/3,0)</f>
        <v>Q2</v>
      </c>
      <c r="Y5712">
        <f>MONTH(Suoerstore_sales[[#This Row],[Order Date]])</f>
        <v>5</v>
      </c>
    </row>
    <row r="5713" spans="1:25" x14ac:dyDescent="0.2">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t="str" cm="1">
        <f t="array" ref="V5713">_xlfn.IFS(Suoerstore_sales[[#This Row],[Discount]]&lt;=0.05,"0-5%",Suoerstore_sales[[#This Row],[Discount]]&lt;=0.1,"5-10%",Suoerstore_sales[[#This Row],[Discount]]&lt;=0.2,"10-20%",TRUE,"20%+")</f>
        <v>0-5%</v>
      </c>
      <c r="W5713">
        <f>YEAR(Suoerstore_sales[[#This Row],[Order Date]])</f>
        <v>2015</v>
      </c>
      <c r="X5713" t="str">
        <f>"Q"&amp;ROUNDUP(MONTH(Suoerstore_sales[[#This Row],[Order Date]])/3,0)</f>
        <v>Q2</v>
      </c>
      <c r="Y5713">
        <f>MONTH(Suoerstore_sales[[#This Row],[Order Date]])</f>
        <v>5</v>
      </c>
    </row>
    <row r="5714" spans="1:25" x14ac:dyDescent="0.2">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t="str" cm="1">
        <f t="array" ref="V5714">_xlfn.IFS(Suoerstore_sales[[#This Row],[Discount]]&lt;=0.05,"0-5%",Suoerstore_sales[[#This Row],[Discount]]&lt;=0.1,"5-10%",Suoerstore_sales[[#This Row],[Discount]]&lt;=0.2,"10-20%",TRUE,"20%+")</f>
        <v>10-20%</v>
      </c>
      <c r="W5714">
        <f>YEAR(Suoerstore_sales[[#This Row],[Order Date]])</f>
        <v>2017</v>
      </c>
      <c r="X5714" t="str">
        <f>"Q"&amp;ROUNDUP(MONTH(Suoerstore_sales[[#This Row],[Order Date]])/3,0)</f>
        <v>Q3</v>
      </c>
      <c r="Y5714">
        <f>MONTH(Suoerstore_sales[[#This Row],[Order Date]])</f>
        <v>7</v>
      </c>
    </row>
    <row r="5715" spans="1:25" x14ac:dyDescent="0.2">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t="str" cm="1">
        <f t="array" ref="V5715">_xlfn.IFS(Suoerstore_sales[[#This Row],[Discount]]&lt;=0.05,"0-5%",Suoerstore_sales[[#This Row],[Discount]]&lt;=0.1,"5-10%",Suoerstore_sales[[#This Row],[Discount]]&lt;=0.2,"10-20%",TRUE,"20%+")</f>
        <v>0-5%</v>
      </c>
      <c r="W5715">
        <f>YEAR(Suoerstore_sales[[#This Row],[Order Date]])</f>
        <v>2014</v>
      </c>
      <c r="X5715" t="str">
        <f>"Q"&amp;ROUNDUP(MONTH(Suoerstore_sales[[#This Row],[Order Date]])/3,0)</f>
        <v>Q1</v>
      </c>
      <c r="Y5715">
        <f>MONTH(Suoerstore_sales[[#This Row],[Order Date]])</f>
        <v>3</v>
      </c>
    </row>
    <row r="5716" spans="1:25" x14ac:dyDescent="0.2">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t="str" cm="1">
        <f t="array" ref="V5716">_xlfn.IFS(Suoerstore_sales[[#This Row],[Discount]]&lt;=0.05,"0-5%",Suoerstore_sales[[#This Row],[Discount]]&lt;=0.1,"5-10%",Suoerstore_sales[[#This Row],[Discount]]&lt;=0.2,"10-20%",TRUE,"20%+")</f>
        <v>0-5%</v>
      </c>
      <c r="W5716">
        <f>YEAR(Suoerstore_sales[[#This Row],[Order Date]])</f>
        <v>2017</v>
      </c>
      <c r="X5716" t="str">
        <f>"Q"&amp;ROUNDUP(MONTH(Suoerstore_sales[[#This Row],[Order Date]])/3,0)</f>
        <v>Q3</v>
      </c>
      <c r="Y5716">
        <f>MONTH(Suoerstore_sales[[#This Row],[Order Date]])</f>
        <v>9</v>
      </c>
    </row>
    <row r="5717" spans="1:25" x14ac:dyDescent="0.2">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t="str" cm="1">
        <f t="array" ref="V5717">_xlfn.IFS(Suoerstore_sales[[#This Row],[Discount]]&lt;=0.05,"0-5%",Suoerstore_sales[[#This Row],[Discount]]&lt;=0.1,"5-10%",Suoerstore_sales[[#This Row],[Discount]]&lt;=0.2,"10-20%",TRUE,"20%+")</f>
        <v>0-5%</v>
      </c>
      <c r="W5717">
        <f>YEAR(Suoerstore_sales[[#This Row],[Order Date]])</f>
        <v>2015</v>
      </c>
      <c r="X5717" t="str">
        <f>"Q"&amp;ROUNDUP(MONTH(Suoerstore_sales[[#This Row],[Order Date]])/3,0)</f>
        <v>Q4</v>
      </c>
      <c r="Y5717">
        <f>MONTH(Suoerstore_sales[[#This Row],[Order Date]])</f>
        <v>10</v>
      </c>
    </row>
    <row r="5718" spans="1:25" x14ac:dyDescent="0.2">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t="str" cm="1">
        <f t="array" ref="V5718">_xlfn.IFS(Suoerstore_sales[[#This Row],[Discount]]&lt;=0.05,"0-5%",Suoerstore_sales[[#This Row],[Discount]]&lt;=0.1,"5-10%",Suoerstore_sales[[#This Row],[Discount]]&lt;=0.2,"10-20%",TRUE,"20%+")</f>
        <v>0-5%</v>
      </c>
      <c r="W5718">
        <f>YEAR(Suoerstore_sales[[#This Row],[Order Date]])</f>
        <v>2015</v>
      </c>
      <c r="X5718" t="str">
        <f>"Q"&amp;ROUNDUP(MONTH(Suoerstore_sales[[#This Row],[Order Date]])/3,0)</f>
        <v>Q4</v>
      </c>
      <c r="Y5718">
        <f>MONTH(Suoerstore_sales[[#This Row],[Order Date]])</f>
        <v>10</v>
      </c>
    </row>
    <row r="5719" spans="1:25" x14ac:dyDescent="0.2">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t="str" cm="1">
        <f t="array" ref="V5719">_xlfn.IFS(Suoerstore_sales[[#This Row],[Discount]]&lt;=0.05,"0-5%",Suoerstore_sales[[#This Row],[Discount]]&lt;=0.1,"5-10%",Suoerstore_sales[[#This Row],[Discount]]&lt;=0.2,"10-20%",TRUE,"20%+")</f>
        <v>0-5%</v>
      </c>
      <c r="W5719">
        <f>YEAR(Suoerstore_sales[[#This Row],[Order Date]])</f>
        <v>2015</v>
      </c>
      <c r="X5719" t="str">
        <f>"Q"&amp;ROUNDUP(MONTH(Suoerstore_sales[[#This Row],[Order Date]])/3,0)</f>
        <v>Q4</v>
      </c>
      <c r="Y5719">
        <f>MONTH(Suoerstore_sales[[#This Row],[Order Date]])</f>
        <v>10</v>
      </c>
    </row>
    <row r="5720" spans="1:25" x14ac:dyDescent="0.2">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t="str" cm="1">
        <f t="array" ref="V5720">_xlfn.IFS(Suoerstore_sales[[#This Row],[Discount]]&lt;=0.05,"0-5%",Suoerstore_sales[[#This Row],[Discount]]&lt;=0.1,"5-10%",Suoerstore_sales[[#This Row],[Discount]]&lt;=0.2,"10-20%",TRUE,"20%+")</f>
        <v>5-10%</v>
      </c>
      <c r="W5720">
        <f>YEAR(Suoerstore_sales[[#This Row],[Order Date]])</f>
        <v>2015</v>
      </c>
      <c r="X5720" t="str">
        <f>"Q"&amp;ROUNDUP(MONTH(Suoerstore_sales[[#This Row],[Order Date]])/3,0)</f>
        <v>Q4</v>
      </c>
      <c r="Y5720">
        <f>MONTH(Suoerstore_sales[[#This Row],[Order Date]])</f>
        <v>10</v>
      </c>
    </row>
    <row r="5721" spans="1:25" x14ac:dyDescent="0.2">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t="str" cm="1">
        <f t="array" ref="V5721">_xlfn.IFS(Suoerstore_sales[[#This Row],[Discount]]&lt;=0.05,"0-5%",Suoerstore_sales[[#This Row],[Discount]]&lt;=0.1,"5-10%",Suoerstore_sales[[#This Row],[Discount]]&lt;=0.2,"10-20%",TRUE,"20%+")</f>
        <v>0-5%</v>
      </c>
      <c r="W5721">
        <f>YEAR(Suoerstore_sales[[#This Row],[Order Date]])</f>
        <v>2017</v>
      </c>
      <c r="X5721" t="str">
        <f>"Q"&amp;ROUNDUP(MONTH(Suoerstore_sales[[#This Row],[Order Date]])/3,0)</f>
        <v>Q1</v>
      </c>
      <c r="Y5721">
        <f>MONTH(Suoerstore_sales[[#This Row],[Order Date]])</f>
        <v>3</v>
      </c>
    </row>
    <row r="5722" spans="1:25" x14ac:dyDescent="0.2">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t="str" cm="1">
        <f t="array" ref="V5722">_xlfn.IFS(Suoerstore_sales[[#This Row],[Discount]]&lt;=0.05,"0-5%",Suoerstore_sales[[#This Row],[Discount]]&lt;=0.1,"5-10%",Suoerstore_sales[[#This Row],[Discount]]&lt;=0.2,"10-20%",TRUE,"20%+")</f>
        <v>10-20%</v>
      </c>
      <c r="W5722">
        <f>YEAR(Suoerstore_sales[[#This Row],[Order Date]])</f>
        <v>2015</v>
      </c>
      <c r="X5722" t="str">
        <f>"Q"&amp;ROUNDUP(MONTH(Suoerstore_sales[[#This Row],[Order Date]])/3,0)</f>
        <v>Q4</v>
      </c>
      <c r="Y5722">
        <f>MONTH(Suoerstore_sales[[#This Row],[Order Date]])</f>
        <v>11</v>
      </c>
    </row>
    <row r="5723" spans="1:25" x14ac:dyDescent="0.2">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t="str" cm="1">
        <f t="array" ref="V5723">_xlfn.IFS(Suoerstore_sales[[#This Row],[Discount]]&lt;=0.05,"0-5%",Suoerstore_sales[[#This Row],[Discount]]&lt;=0.1,"5-10%",Suoerstore_sales[[#This Row],[Discount]]&lt;=0.2,"10-20%",TRUE,"20%+")</f>
        <v>10-20%</v>
      </c>
      <c r="W5723">
        <f>YEAR(Suoerstore_sales[[#This Row],[Order Date]])</f>
        <v>2015</v>
      </c>
      <c r="X5723" t="str">
        <f>"Q"&amp;ROUNDUP(MONTH(Suoerstore_sales[[#This Row],[Order Date]])/3,0)</f>
        <v>Q4</v>
      </c>
      <c r="Y5723">
        <f>MONTH(Suoerstore_sales[[#This Row],[Order Date]])</f>
        <v>11</v>
      </c>
    </row>
    <row r="5724" spans="1:25" x14ac:dyDescent="0.2">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t="str" cm="1">
        <f t="array" ref="V5724">_xlfn.IFS(Suoerstore_sales[[#This Row],[Discount]]&lt;=0.05,"0-5%",Suoerstore_sales[[#This Row],[Discount]]&lt;=0.1,"5-10%",Suoerstore_sales[[#This Row],[Discount]]&lt;=0.2,"10-20%",TRUE,"20%+")</f>
        <v>10-20%</v>
      </c>
      <c r="W5724">
        <f>YEAR(Suoerstore_sales[[#This Row],[Order Date]])</f>
        <v>2015</v>
      </c>
      <c r="X5724" t="str">
        <f>"Q"&amp;ROUNDUP(MONTH(Suoerstore_sales[[#This Row],[Order Date]])/3,0)</f>
        <v>Q4</v>
      </c>
      <c r="Y5724">
        <f>MONTH(Suoerstore_sales[[#This Row],[Order Date]])</f>
        <v>11</v>
      </c>
    </row>
    <row r="5725" spans="1:25" x14ac:dyDescent="0.2">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t="str" cm="1">
        <f t="array" ref="V5725">_xlfn.IFS(Suoerstore_sales[[#This Row],[Discount]]&lt;=0.05,"0-5%",Suoerstore_sales[[#This Row],[Discount]]&lt;=0.1,"5-10%",Suoerstore_sales[[#This Row],[Discount]]&lt;=0.2,"10-20%",TRUE,"20%+")</f>
        <v>0-5%</v>
      </c>
      <c r="W5725">
        <f>YEAR(Suoerstore_sales[[#This Row],[Order Date]])</f>
        <v>2016</v>
      </c>
      <c r="X5725" t="str">
        <f>"Q"&amp;ROUNDUP(MONTH(Suoerstore_sales[[#This Row],[Order Date]])/3,0)</f>
        <v>Q3</v>
      </c>
      <c r="Y5725">
        <f>MONTH(Suoerstore_sales[[#This Row],[Order Date]])</f>
        <v>9</v>
      </c>
    </row>
    <row r="5726" spans="1:25" x14ac:dyDescent="0.2">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t="str" cm="1">
        <f t="array" ref="V5726">_xlfn.IFS(Suoerstore_sales[[#This Row],[Discount]]&lt;=0.05,"0-5%",Suoerstore_sales[[#This Row],[Discount]]&lt;=0.1,"5-10%",Suoerstore_sales[[#This Row],[Discount]]&lt;=0.2,"10-20%",TRUE,"20%+")</f>
        <v>10-20%</v>
      </c>
      <c r="W5726">
        <f>YEAR(Suoerstore_sales[[#This Row],[Order Date]])</f>
        <v>2014</v>
      </c>
      <c r="X5726" t="str">
        <f>"Q"&amp;ROUNDUP(MONTH(Suoerstore_sales[[#This Row],[Order Date]])/3,0)</f>
        <v>Q3</v>
      </c>
      <c r="Y5726">
        <f>MONTH(Suoerstore_sales[[#This Row],[Order Date]])</f>
        <v>9</v>
      </c>
    </row>
    <row r="5727" spans="1:25" x14ac:dyDescent="0.2">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t="str" cm="1">
        <f t="array" ref="V5727">_xlfn.IFS(Suoerstore_sales[[#This Row],[Discount]]&lt;=0.05,"0-5%",Suoerstore_sales[[#This Row],[Discount]]&lt;=0.1,"5-10%",Suoerstore_sales[[#This Row],[Discount]]&lt;=0.2,"10-20%",TRUE,"20%+")</f>
        <v>0-5%</v>
      </c>
      <c r="W5727">
        <f>YEAR(Suoerstore_sales[[#This Row],[Order Date]])</f>
        <v>2015</v>
      </c>
      <c r="X5727" t="str">
        <f>"Q"&amp;ROUNDUP(MONTH(Suoerstore_sales[[#This Row],[Order Date]])/3,0)</f>
        <v>Q3</v>
      </c>
      <c r="Y5727">
        <f>MONTH(Suoerstore_sales[[#This Row],[Order Date]])</f>
        <v>9</v>
      </c>
    </row>
    <row r="5728" spans="1:25" x14ac:dyDescent="0.2">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t="str" cm="1">
        <f t="array" ref="V5728">_xlfn.IFS(Suoerstore_sales[[#This Row],[Discount]]&lt;=0.05,"0-5%",Suoerstore_sales[[#This Row],[Discount]]&lt;=0.1,"5-10%",Suoerstore_sales[[#This Row],[Discount]]&lt;=0.2,"10-20%",TRUE,"20%+")</f>
        <v>10-20%</v>
      </c>
      <c r="W5728">
        <f>YEAR(Suoerstore_sales[[#This Row],[Order Date]])</f>
        <v>2015</v>
      </c>
      <c r="X5728" t="str">
        <f>"Q"&amp;ROUNDUP(MONTH(Suoerstore_sales[[#This Row],[Order Date]])/3,0)</f>
        <v>Q2</v>
      </c>
      <c r="Y5728">
        <f>MONTH(Suoerstore_sales[[#This Row],[Order Date]])</f>
        <v>5</v>
      </c>
    </row>
    <row r="5729" spans="1:25" x14ac:dyDescent="0.2">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t="str" cm="1">
        <f t="array" ref="V5729">_xlfn.IFS(Suoerstore_sales[[#This Row],[Discount]]&lt;=0.05,"0-5%",Suoerstore_sales[[#This Row],[Discount]]&lt;=0.1,"5-10%",Suoerstore_sales[[#This Row],[Discount]]&lt;=0.2,"10-20%",TRUE,"20%+")</f>
        <v>0-5%</v>
      </c>
      <c r="W5729">
        <f>YEAR(Suoerstore_sales[[#This Row],[Order Date]])</f>
        <v>2017</v>
      </c>
      <c r="X5729" t="str">
        <f>"Q"&amp;ROUNDUP(MONTH(Suoerstore_sales[[#This Row],[Order Date]])/3,0)</f>
        <v>Q4</v>
      </c>
      <c r="Y5729">
        <f>MONTH(Suoerstore_sales[[#This Row],[Order Date]])</f>
        <v>12</v>
      </c>
    </row>
    <row r="5730" spans="1:25" x14ac:dyDescent="0.2">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t="str" cm="1">
        <f t="array" ref="V5730">_xlfn.IFS(Suoerstore_sales[[#This Row],[Discount]]&lt;=0.05,"0-5%",Suoerstore_sales[[#This Row],[Discount]]&lt;=0.1,"5-10%",Suoerstore_sales[[#This Row],[Discount]]&lt;=0.2,"10-20%",TRUE,"20%+")</f>
        <v>0-5%</v>
      </c>
      <c r="W5730">
        <f>YEAR(Suoerstore_sales[[#This Row],[Order Date]])</f>
        <v>2017</v>
      </c>
      <c r="X5730" t="str">
        <f>"Q"&amp;ROUNDUP(MONTH(Suoerstore_sales[[#This Row],[Order Date]])/3,0)</f>
        <v>Q4</v>
      </c>
      <c r="Y5730">
        <f>MONTH(Suoerstore_sales[[#This Row],[Order Date]])</f>
        <v>12</v>
      </c>
    </row>
    <row r="5731" spans="1:25" x14ac:dyDescent="0.2">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t="str" cm="1">
        <f t="array" ref="V5731">_xlfn.IFS(Suoerstore_sales[[#This Row],[Discount]]&lt;=0.05,"0-5%",Suoerstore_sales[[#This Row],[Discount]]&lt;=0.1,"5-10%",Suoerstore_sales[[#This Row],[Discount]]&lt;=0.2,"10-20%",TRUE,"20%+")</f>
        <v>0-5%</v>
      </c>
      <c r="W5731">
        <f>YEAR(Suoerstore_sales[[#This Row],[Order Date]])</f>
        <v>2017</v>
      </c>
      <c r="X5731" t="str">
        <f>"Q"&amp;ROUNDUP(MONTH(Suoerstore_sales[[#This Row],[Order Date]])/3,0)</f>
        <v>Q4</v>
      </c>
      <c r="Y5731">
        <f>MONTH(Suoerstore_sales[[#This Row],[Order Date]])</f>
        <v>12</v>
      </c>
    </row>
    <row r="5732" spans="1:25" x14ac:dyDescent="0.2">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t="str" cm="1">
        <f t="array" ref="V5732">_xlfn.IFS(Suoerstore_sales[[#This Row],[Discount]]&lt;=0.05,"0-5%",Suoerstore_sales[[#This Row],[Discount]]&lt;=0.1,"5-10%",Suoerstore_sales[[#This Row],[Discount]]&lt;=0.2,"10-20%",TRUE,"20%+")</f>
        <v>0-5%</v>
      </c>
      <c r="W5732">
        <f>YEAR(Suoerstore_sales[[#This Row],[Order Date]])</f>
        <v>2017</v>
      </c>
      <c r="X5732" t="str">
        <f>"Q"&amp;ROUNDUP(MONTH(Suoerstore_sales[[#This Row],[Order Date]])/3,0)</f>
        <v>Q4</v>
      </c>
      <c r="Y5732">
        <f>MONTH(Suoerstore_sales[[#This Row],[Order Date]])</f>
        <v>12</v>
      </c>
    </row>
    <row r="5733" spans="1:25" x14ac:dyDescent="0.2">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t="str" cm="1">
        <f t="array" ref="V5733">_xlfn.IFS(Suoerstore_sales[[#This Row],[Discount]]&lt;=0.05,"0-5%",Suoerstore_sales[[#This Row],[Discount]]&lt;=0.1,"5-10%",Suoerstore_sales[[#This Row],[Discount]]&lt;=0.2,"10-20%",TRUE,"20%+")</f>
        <v>0-5%</v>
      </c>
      <c r="W5733">
        <f>YEAR(Suoerstore_sales[[#This Row],[Order Date]])</f>
        <v>2017</v>
      </c>
      <c r="X5733" t="str">
        <f>"Q"&amp;ROUNDUP(MONTH(Suoerstore_sales[[#This Row],[Order Date]])/3,0)</f>
        <v>Q4</v>
      </c>
      <c r="Y5733">
        <f>MONTH(Suoerstore_sales[[#This Row],[Order Date]])</f>
        <v>12</v>
      </c>
    </row>
    <row r="5734" spans="1:25" x14ac:dyDescent="0.2">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t="str" cm="1">
        <f t="array" ref="V5734">_xlfn.IFS(Suoerstore_sales[[#This Row],[Discount]]&lt;=0.05,"0-5%",Suoerstore_sales[[#This Row],[Discount]]&lt;=0.1,"5-10%",Suoerstore_sales[[#This Row],[Discount]]&lt;=0.2,"10-20%",TRUE,"20%+")</f>
        <v>0-5%</v>
      </c>
      <c r="W5734">
        <f>YEAR(Suoerstore_sales[[#This Row],[Order Date]])</f>
        <v>2017</v>
      </c>
      <c r="X5734" t="str">
        <f>"Q"&amp;ROUNDUP(MONTH(Suoerstore_sales[[#This Row],[Order Date]])/3,0)</f>
        <v>Q2</v>
      </c>
      <c r="Y5734">
        <f>MONTH(Suoerstore_sales[[#This Row],[Order Date]])</f>
        <v>6</v>
      </c>
    </row>
    <row r="5735" spans="1:25" x14ac:dyDescent="0.2">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t="str" cm="1">
        <f t="array" ref="V5735">_xlfn.IFS(Suoerstore_sales[[#This Row],[Discount]]&lt;=0.05,"0-5%",Suoerstore_sales[[#This Row],[Discount]]&lt;=0.1,"5-10%",Suoerstore_sales[[#This Row],[Discount]]&lt;=0.2,"10-20%",TRUE,"20%+")</f>
        <v>0-5%</v>
      </c>
      <c r="W5735">
        <f>YEAR(Suoerstore_sales[[#This Row],[Order Date]])</f>
        <v>2017</v>
      </c>
      <c r="X5735" t="str">
        <f>"Q"&amp;ROUNDUP(MONTH(Suoerstore_sales[[#This Row],[Order Date]])/3,0)</f>
        <v>Q2</v>
      </c>
      <c r="Y5735">
        <f>MONTH(Suoerstore_sales[[#This Row],[Order Date]])</f>
        <v>6</v>
      </c>
    </row>
    <row r="5736" spans="1:25" x14ac:dyDescent="0.2">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t="str" cm="1">
        <f t="array" ref="V5736">_xlfn.IFS(Suoerstore_sales[[#This Row],[Discount]]&lt;=0.05,"0-5%",Suoerstore_sales[[#This Row],[Discount]]&lt;=0.1,"5-10%",Suoerstore_sales[[#This Row],[Discount]]&lt;=0.2,"10-20%",TRUE,"20%+")</f>
        <v>0-5%</v>
      </c>
      <c r="W5736">
        <f>YEAR(Suoerstore_sales[[#This Row],[Order Date]])</f>
        <v>2017</v>
      </c>
      <c r="X5736" t="str">
        <f>"Q"&amp;ROUNDUP(MONTH(Suoerstore_sales[[#This Row],[Order Date]])/3,0)</f>
        <v>Q2</v>
      </c>
      <c r="Y5736">
        <f>MONTH(Suoerstore_sales[[#This Row],[Order Date]])</f>
        <v>6</v>
      </c>
    </row>
    <row r="5737" spans="1:25" x14ac:dyDescent="0.2">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t="str" cm="1">
        <f t="array" ref="V5737">_xlfn.IFS(Suoerstore_sales[[#This Row],[Discount]]&lt;=0.05,"0-5%",Suoerstore_sales[[#This Row],[Discount]]&lt;=0.1,"5-10%",Suoerstore_sales[[#This Row],[Discount]]&lt;=0.2,"10-20%",TRUE,"20%+")</f>
        <v>10-20%</v>
      </c>
      <c r="W5737">
        <f>YEAR(Suoerstore_sales[[#This Row],[Order Date]])</f>
        <v>2014</v>
      </c>
      <c r="X5737" t="str">
        <f>"Q"&amp;ROUNDUP(MONTH(Suoerstore_sales[[#This Row],[Order Date]])/3,0)</f>
        <v>Q2</v>
      </c>
      <c r="Y5737">
        <f>MONTH(Suoerstore_sales[[#This Row],[Order Date]])</f>
        <v>6</v>
      </c>
    </row>
    <row r="5738" spans="1:25" x14ac:dyDescent="0.2">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t="str" cm="1">
        <f t="array" ref="V5738">_xlfn.IFS(Suoerstore_sales[[#This Row],[Discount]]&lt;=0.05,"0-5%",Suoerstore_sales[[#This Row],[Discount]]&lt;=0.1,"5-10%",Suoerstore_sales[[#This Row],[Discount]]&lt;=0.2,"10-20%",TRUE,"20%+")</f>
        <v>0-5%</v>
      </c>
      <c r="W5738">
        <f>YEAR(Suoerstore_sales[[#This Row],[Order Date]])</f>
        <v>2014</v>
      </c>
      <c r="X5738" t="str">
        <f>"Q"&amp;ROUNDUP(MONTH(Suoerstore_sales[[#This Row],[Order Date]])/3,0)</f>
        <v>Q1</v>
      </c>
      <c r="Y5738">
        <f>MONTH(Suoerstore_sales[[#This Row],[Order Date]])</f>
        <v>1</v>
      </c>
    </row>
    <row r="5739" spans="1:25" x14ac:dyDescent="0.2">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t="str" cm="1">
        <f t="array" ref="V5739">_xlfn.IFS(Suoerstore_sales[[#This Row],[Discount]]&lt;=0.05,"0-5%",Suoerstore_sales[[#This Row],[Discount]]&lt;=0.1,"5-10%",Suoerstore_sales[[#This Row],[Discount]]&lt;=0.2,"10-20%",TRUE,"20%+")</f>
        <v>0-5%</v>
      </c>
      <c r="W5739">
        <f>YEAR(Suoerstore_sales[[#This Row],[Order Date]])</f>
        <v>2014</v>
      </c>
      <c r="X5739" t="str">
        <f>"Q"&amp;ROUNDUP(MONTH(Suoerstore_sales[[#This Row],[Order Date]])/3,0)</f>
        <v>Q1</v>
      </c>
      <c r="Y5739">
        <f>MONTH(Suoerstore_sales[[#This Row],[Order Date]])</f>
        <v>1</v>
      </c>
    </row>
    <row r="5740" spans="1:25" x14ac:dyDescent="0.2">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t="str" cm="1">
        <f t="array" ref="V5740">_xlfn.IFS(Suoerstore_sales[[#This Row],[Discount]]&lt;=0.05,"0-5%",Suoerstore_sales[[#This Row],[Discount]]&lt;=0.1,"5-10%",Suoerstore_sales[[#This Row],[Discount]]&lt;=0.2,"10-20%",TRUE,"20%+")</f>
        <v>10-20%</v>
      </c>
      <c r="W5740">
        <f>YEAR(Suoerstore_sales[[#This Row],[Order Date]])</f>
        <v>2016</v>
      </c>
      <c r="X5740" t="str">
        <f>"Q"&amp;ROUNDUP(MONTH(Suoerstore_sales[[#This Row],[Order Date]])/3,0)</f>
        <v>Q4</v>
      </c>
      <c r="Y5740">
        <f>MONTH(Suoerstore_sales[[#This Row],[Order Date]])</f>
        <v>12</v>
      </c>
    </row>
    <row r="5741" spans="1:25" x14ac:dyDescent="0.2">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t="str" cm="1">
        <f t="array" ref="V5741">_xlfn.IFS(Suoerstore_sales[[#This Row],[Discount]]&lt;=0.05,"0-5%",Suoerstore_sales[[#This Row],[Discount]]&lt;=0.1,"5-10%",Suoerstore_sales[[#This Row],[Discount]]&lt;=0.2,"10-20%",TRUE,"20%+")</f>
        <v>0-5%</v>
      </c>
      <c r="W5741">
        <f>YEAR(Suoerstore_sales[[#This Row],[Order Date]])</f>
        <v>2017</v>
      </c>
      <c r="X5741" t="str">
        <f>"Q"&amp;ROUNDUP(MONTH(Suoerstore_sales[[#This Row],[Order Date]])/3,0)</f>
        <v>Q1</v>
      </c>
      <c r="Y5741">
        <f>MONTH(Suoerstore_sales[[#This Row],[Order Date]])</f>
        <v>3</v>
      </c>
    </row>
    <row r="5742" spans="1:25" x14ac:dyDescent="0.2">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t="str" cm="1">
        <f t="array" ref="V5742">_xlfn.IFS(Suoerstore_sales[[#This Row],[Discount]]&lt;=0.05,"0-5%",Suoerstore_sales[[#This Row],[Discount]]&lt;=0.1,"5-10%",Suoerstore_sales[[#This Row],[Discount]]&lt;=0.2,"10-20%",TRUE,"20%+")</f>
        <v>0-5%</v>
      </c>
      <c r="W5742">
        <f>YEAR(Suoerstore_sales[[#This Row],[Order Date]])</f>
        <v>2017</v>
      </c>
      <c r="X5742" t="str">
        <f>"Q"&amp;ROUNDUP(MONTH(Suoerstore_sales[[#This Row],[Order Date]])/3,0)</f>
        <v>Q1</v>
      </c>
      <c r="Y5742">
        <f>MONTH(Suoerstore_sales[[#This Row],[Order Date]])</f>
        <v>3</v>
      </c>
    </row>
    <row r="5743" spans="1:25" x14ac:dyDescent="0.2">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t="str" cm="1">
        <f t="array" ref="V5743">_xlfn.IFS(Suoerstore_sales[[#This Row],[Discount]]&lt;=0.05,"0-5%",Suoerstore_sales[[#This Row],[Discount]]&lt;=0.1,"5-10%",Suoerstore_sales[[#This Row],[Discount]]&lt;=0.2,"10-20%",TRUE,"20%+")</f>
        <v>10-20%</v>
      </c>
      <c r="W5743">
        <f>YEAR(Suoerstore_sales[[#This Row],[Order Date]])</f>
        <v>2017</v>
      </c>
      <c r="X5743" t="str">
        <f>"Q"&amp;ROUNDUP(MONTH(Suoerstore_sales[[#This Row],[Order Date]])/3,0)</f>
        <v>Q1</v>
      </c>
      <c r="Y5743">
        <f>MONTH(Suoerstore_sales[[#This Row],[Order Date]])</f>
        <v>3</v>
      </c>
    </row>
    <row r="5744" spans="1:25" x14ac:dyDescent="0.2">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t="str" cm="1">
        <f t="array" ref="V5744">_xlfn.IFS(Suoerstore_sales[[#This Row],[Discount]]&lt;=0.05,"0-5%",Suoerstore_sales[[#This Row],[Discount]]&lt;=0.1,"5-10%",Suoerstore_sales[[#This Row],[Discount]]&lt;=0.2,"10-20%",TRUE,"20%+")</f>
        <v>0-5%</v>
      </c>
      <c r="W5744">
        <f>YEAR(Suoerstore_sales[[#This Row],[Order Date]])</f>
        <v>2017</v>
      </c>
      <c r="X5744" t="str">
        <f>"Q"&amp;ROUNDUP(MONTH(Suoerstore_sales[[#This Row],[Order Date]])/3,0)</f>
        <v>Q1</v>
      </c>
      <c r="Y5744">
        <f>MONTH(Suoerstore_sales[[#This Row],[Order Date]])</f>
        <v>3</v>
      </c>
    </row>
    <row r="5745" spans="1:25" x14ac:dyDescent="0.2">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t="str" cm="1">
        <f t="array" ref="V5745">_xlfn.IFS(Suoerstore_sales[[#This Row],[Discount]]&lt;=0.05,"0-5%",Suoerstore_sales[[#This Row],[Discount]]&lt;=0.1,"5-10%",Suoerstore_sales[[#This Row],[Discount]]&lt;=0.2,"10-20%",TRUE,"20%+")</f>
        <v>0-5%</v>
      </c>
      <c r="W5745">
        <f>YEAR(Suoerstore_sales[[#This Row],[Order Date]])</f>
        <v>2017</v>
      </c>
      <c r="X5745" t="str">
        <f>"Q"&amp;ROUNDUP(MONTH(Suoerstore_sales[[#This Row],[Order Date]])/3,0)</f>
        <v>Q1</v>
      </c>
      <c r="Y5745">
        <f>MONTH(Suoerstore_sales[[#This Row],[Order Date]])</f>
        <v>3</v>
      </c>
    </row>
    <row r="5746" spans="1:25" x14ac:dyDescent="0.2">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t="str" cm="1">
        <f t="array" ref="V5746">_xlfn.IFS(Suoerstore_sales[[#This Row],[Discount]]&lt;=0.05,"0-5%",Suoerstore_sales[[#This Row],[Discount]]&lt;=0.1,"5-10%",Suoerstore_sales[[#This Row],[Discount]]&lt;=0.2,"10-20%",TRUE,"20%+")</f>
        <v>0-5%</v>
      </c>
      <c r="W5746">
        <f>YEAR(Suoerstore_sales[[#This Row],[Order Date]])</f>
        <v>2017</v>
      </c>
      <c r="X5746" t="str">
        <f>"Q"&amp;ROUNDUP(MONTH(Suoerstore_sales[[#This Row],[Order Date]])/3,0)</f>
        <v>Q1</v>
      </c>
      <c r="Y5746">
        <f>MONTH(Suoerstore_sales[[#This Row],[Order Date]])</f>
        <v>3</v>
      </c>
    </row>
    <row r="5747" spans="1:25" x14ac:dyDescent="0.2">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t="str" cm="1">
        <f t="array" ref="V5747">_xlfn.IFS(Suoerstore_sales[[#This Row],[Discount]]&lt;=0.05,"0-5%",Suoerstore_sales[[#This Row],[Discount]]&lt;=0.1,"5-10%",Suoerstore_sales[[#This Row],[Discount]]&lt;=0.2,"10-20%",TRUE,"20%+")</f>
        <v>0-5%</v>
      </c>
      <c r="W5747">
        <f>YEAR(Suoerstore_sales[[#This Row],[Order Date]])</f>
        <v>2017</v>
      </c>
      <c r="X5747" t="str">
        <f>"Q"&amp;ROUNDUP(MONTH(Suoerstore_sales[[#This Row],[Order Date]])/3,0)</f>
        <v>Q1</v>
      </c>
      <c r="Y5747">
        <f>MONTH(Suoerstore_sales[[#This Row],[Order Date]])</f>
        <v>3</v>
      </c>
    </row>
    <row r="5748" spans="1:25" x14ac:dyDescent="0.2">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t="str" cm="1">
        <f t="array" ref="V5748">_xlfn.IFS(Suoerstore_sales[[#This Row],[Discount]]&lt;=0.05,"0-5%",Suoerstore_sales[[#This Row],[Discount]]&lt;=0.1,"5-10%",Suoerstore_sales[[#This Row],[Discount]]&lt;=0.2,"10-20%",TRUE,"20%+")</f>
        <v>10-20%</v>
      </c>
      <c r="W5748">
        <f>YEAR(Suoerstore_sales[[#This Row],[Order Date]])</f>
        <v>2016</v>
      </c>
      <c r="X5748" t="str">
        <f>"Q"&amp;ROUNDUP(MONTH(Suoerstore_sales[[#This Row],[Order Date]])/3,0)</f>
        <v>Q4</v>
      </c>
      <c r="Y5748">
        <f>MONTH(Suoerstore_sales[[#This Row],[Order Date]])</f>
        <v>12</v>
      </c>
    </row>
    <row r="5749" spans="1:25" x14ac:dyDescent="0.2">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t="str" cm="1">
        <f t="array" ref="V5749">_xlfn.IFS(Suoerstore_sales[[#This Row],[Discount]]&lt;=0.05,"0-5%",Suoerstore_sales[[#This Row],[Discount]]&lt;=0.1,"5-10%",Suoerstore_sales[[#This Row],[Discount]]&lt;=0.2,"10-20%",TRUE,"20%+")</f>
        <v>10-20%</v>
      </c>
      <c r="W5749">
        <f>YEAR(Suoerstore_sales[[#This Row],[Order Date]])</f>
        <v>2016</v>
      </c>
      <c r="X5749" t="str">
        <f>"Q"&amp;ROUNDUP(MONTH(Suoerstore_sales[[#This Row],[Order Date]])/3,0)</f>
        <v>Q4</v>
      </c>
      <c r="Y5749">
        <f>MONTH(Suoerstore_sales[[#This Row],[Order Date]])</f>
        <v>12</v>
      </c>
    </row>
    <row r="5750" spans="1:25" x14ac:dyDescent="0.2">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t="str" cm="1">
        <f t="array" ref="V5750">_xlfn.IFS(Suoerstore_sales[[#This Row],[Discount]]&lt;=0.05,"0-5%",Suoerstore_sales[[#This Row],[Discount]]&lt;=0.1,"5-10%",Suoerstore_sales[[#This Row],[Discount]]&lt;=0.2,"10-20%",TRUE,"20%+")</f>
        <v>10-20%</v>
      </c>
      <c r="W5750">
        <f>YEAR(Suoerstore_sales[[#This Row],[Order Date]])</f>
        <v>2016</v>
      </c>
      <c r="X5750" t="str">
        <f>"Q"&amp;ROUNDUP(MONTH(Suoerstore_sales[[#This Row],[Order Date]])/3,0)</f>
        <v>Q4</v>
      </c>
      <c r="Y5750">
        <f>MONTH(Suoerstore_sales[[#This Row],[Order Date]])</f>
        <v>12</v>
      </c>
    </row>
    <row r="5751" spans="1:25" x14ac:dyDescent="0.2">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t="str" cm="1">
        <f t="array" ref="V5751">_xlfn.IFS(Suoerstore_sales[[#This Row],[Discount]]&lt;=0.05,"0-5%",Suoerstore_sales[[#This Row],[Discount]]&lt;=0.1,"5-10%",Suoerstore_sales[[#This Row],[Discount]]&lt;=0.2,"10-20%",TRUE,"20%+")</f>
        <v>0-5%</v>
      </c>
      <c r="W5751">
        <f>YEAR(Suoerstore_sales[[#This Row],[Order Date]])</f>
        <v>2017</v>
      </c>
      <c r="X5751" t="str">
        <f>"Q"&amp;ROUNDUP(MONTH(Suoerstore_sales[[#This Row],[Order Date]])/3,0)</f>
        <v>Q4</v>
      </c>
      <c r="Y5751">
        <f>MONTH(Suoerstore_sales[[#This Row],[Order Date]])</f>
        <v>11</v>
      </c>
    </row>
    <row r="5752" spans="1:25" x14ac:dyDescent="0.2">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t="str" cm="1">
        <f t="array" ref="V5752">_xlfn.IFS(Suoerstore_sales[[#This Row],[Discount]]&lt;=0.05,"0-5%",Suoerstore_sales[[#This Row],[Discount]]&lt;=0.1,"5-10%",Suoerstore_sales[[#This Row],[Discount]]&lt;=0.2,"10-20%",TRUE,"20%+")</f>
        <v>20%+</v>
      </c>
      <c r="W5752">
        <f>YEAR(Suoerstore_sales[[#This Row],[Order Date]])</f>
        <v>2014</v>
      </c>
      <c r="X5752" t="str">
        <f>"Q"&amp;ROUNDUP(MONTH(Suoerstore_sales[[#This Row],[Order Date]])/3,0)</f>
        <v>Q2</v>
      </c>
      <c r="Y5752">
        <f>MONTH(Suoerstore_sales[[#This Row],[Order Date]])</f>
        <v>5</v>
      </c>
    </row>
    <row r="5753" spans="1:25" x14ac:dyDescent="0.2">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t="str" cm="1">
        <f t="array" ref="V5753">_xlfn.IFS(Suoerstore_sales[[#This Row],[Discount]]&lt;=0.05,"0-5%",Suoerstore_sales[[#This Row],[Discount]]&lt;=0.1,"5-10%",Suoerstore_sales[[#This Row],[Discount]]&lt;=0.2,"10-20%",TRUE,"20%+")</f>
        <v>0-5%</v>
      </c>
      <c r="W5753">
        <f>YEAR(Suoerstore_sales[[#This Row],[Order Date]])</f>
        <v>2016</v>
      </c>
      <c r="X5753" t="str">
        <f>"Q"&amp;ROUNDUP(MONTH(Suoerstore_sales[[#This Row],[Order Date]])/3,0)</f>
        <v>Q1</v>
      </c>
      <c r="Y5753">
        <f>MONTH(Suoerstore_sales[[#This Row],[Order Date]])</f>
        <v>1</v>
      </c>
    </row>
    <row r="5754" spans="1:25" x14ac:dyDescent="0.2">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t="str" cm="1">
        <f t="array" ref="V5754">_xlfn.IFS(Suoerstore_sales[[#This Row],[Discount]]&lt;=0.05,"0-5%",Suoerstore_sales[[#This Row],[Discount]]&lt;=0.1,"5-10%",Suoerstore_sales[[#This Row],[Discount]]&lt;=0.2,"10-20%",TRUE,"20%+")</f>
        <v>0-5%</v>
      </c>
      <c r="W5754">
        <f>YEAR(Suoerstore_sales[[#This Row],[Order Date]])</f>
        <v>2016</v>
      </c>
      <c r="X5754" t="str">
        <f>"Q"&amp;ROUNDUP(MONTH(Suoerstore_sales[[#This Row],[Order Date]])/3,0)</f>
        <v>Q1</v>
      </c>
      <c r="Y5754">
        <f>MONTH(Suoerstore_sales[[#This Row],[Order Date]])</f>
        <v>1</v>
      </c>
    </row>
    <row r="5755" spans="1:25" x14ac:dyDescent="0.2">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t="str" cm="1">
        <f t="array" ref="V5755">_xlfn.IFS(Suoerstore_sales[[#This Row],[Discount]]&lt;=0.05,"0-5%",Suoerstore_sales[[#This Row],[Discount]]&lt;=0.1,"5-10%",Suoerstore_sales[[#This Row],[Discount]]&lt;=0.2,"10-20%",TRUE,"20%+")</f>
        <v>0-5%</v>
      </c>
      <c r="W5755">
        <f>YEAR(Suoerstore_sales[[#This Row],[Order Date]])</f>
        <v>2016</v>
      </c>
      <c r="X5755" t="str">
        <f>"Q"&amp;ROUNDUP(MONTH(Suoerstore_sales[[#This Row],[Order Date]])/3,0)</f>
        <v>Q1</v>
      </c>
      <c r="Y5755">
        <f>MONTH(Suoerstore_sales[[#This Row],[Order Date]])</f>
        <v>2</v>
      </c>
    </row>
    <row r="5756" spans="1:25" x14ac:dyDescent="0.2">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t="str" cm="1">
        <f t="array" ref="V5756">_xlfn.IFS(Suoerstore_sales[[#This Row],[Discount]]&lt;=0.05,"0-5%",Suoerstore_sales[[#This Row],[Discount]]&lt;=0.1,"5-10%",Suoerstore_sales[[#This Row],[Discount]]&lt;=0.2,"10-20%",TRUE,"20%+")</f>
        <v>0-5%</v>
      </c>
      <c r="W5756">
        <f>YEAR(Suoerstore_sales[[#This Row],[Order Date]])</f>
        <v>2015</v>
      </c>
      <c r="X5756" t="str">
        <f>"Q"&amp;ROUNDUP(MONTH(Suoerstore_sales[[#This Row],[Order Date]])/3,0)</f>
        <v>Q1</v>
      </c>
      <c r="Y5756">
        <f>MONTH(Suoerstore_sales[[#This Row],[Order Date]])</f>
        <v>3</v>
      </c>
    </row>
    <row r="5757" spans="1:25" x14ac:dyDescent="0.2">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t="str" cm="1">
        <f t="array" ref="V5757">_xlfn.IFS(Suoerstore_sales[[#This Row],[Discount]]&lt;=0.05,"0-5%",Suoerstore_sales[[#This Row],[Discount]]&lt;=0.1,"5-10%",Suoerstore_sales[[#This Row],[Discount]]&lt;=0.2,"10-20%",TRUE,"20%+")</f>
        <v>20%+</v>
      </c>
      <c r="W5757">
        <f>YEAR(Suoerstore_sales[[#This Row],[Order Date]])</f>
        <v>2014</v>
      </c>
      <c r="X5757" t="str">
        <f>"Q"&amp;ROUNDUP(MONTH(Suoerstore_sales[[#This Row],[Order Date]])/3,0)</f>
        <v>Q4</v>
      </c>
      <c r="Y5757">
        <f>MONTH(Suoerstore_sales[[#This Row],[Order Date]])</f>
        <v>10</v>
      </c>
    </row>
    <row r="5758" spans="1:25" x14ac:dyDescent="0.2">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t="str" cm="1">
        <f t="array" ref="V5758">_xlfn.IFS(Suoerstore_sales[[#This Row],[Discount]]&lt;=0.05,"0-5%",Suoerstore_sales[[#This Row],[Discount]]&lt;=0.1,"5-10%",Suoerstore_sales[[#This Row],[Discount]]&lt;=0.2,"10-20%",TRUE,"20%+")</f>
        <v>10-20%</v>
      </c>
      <c r="W5758">
        <f>YEAR(Suoerstore_sales[[#This Row],[Order Date]])</f>
        <v>2014</v>
      </c>
      <c r="X5758" t="str">
        <f>"Q"&amp;ROUNDUP(MONTH(Suoerstore_sales[[#This Row],[Order Date]])/3,0)</f>
        <v>Q4</v>
      </c>
      <c r="Y5758">
        <f>MONTH(Suoerstore_sales[[#This Row],[Order Date]])</f>
        <v>10</v>
      </c>
    </row>
    <row r="5759" spans="1:25" x14ac:dyDescent="0.2">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t="str" cm="1">
        <f t="array" ref="V5759">_xlfn.IFS(Suoerstore_sales[[#This Row],[Discount]]&lt;=0.05,"0-5%",Suoerstore_sales[[#This Row],[Discount]]&lt;=0.1,"5-10%",Suoerstore_sales[[#This Row],[Discount]]&lt;=0.2,"10-20%",TRUE,"20%+")</f>
        <v>10-20%</v>
      </c>
      <c r="W5759">
        <f>YEAR(Suoerstore_sales[[#This Row],[Order Date]])</f>
        <v>2015</v>
      </c>
      <c r="X5759" t="str">
        <f>"Q"&amp;ROUNDUP(MONTH(Suoerstore_sales[[#This Row],[Order Date]])/3,0)</f>
        <v>Q3</v>
      </c>
      <c r="Y5759">
        <f>MONTH(Suoerstore_sales[[#This Row],[Order Date]])</f>
        <v>8</v>
      </c>
    </row>
    <row r="5760" spans="1:25" x14ac:dyDescent="0.2">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t="str" cm="1">
        <f t="array" ref="V5760">_xlfn.IFS(Suoerstore_sales[[#This Row],[Discount]]&lt;=0.05,"0-5%",Suoerstore_sales[[#This Row],[Discount]]&lt;=0.1,"5-10%",Suoerstore_sales[[#This Row],[Discount]]&lt;=0.2,"10-20%",TRUE,"20%+")</f>
        <v>20%+</v>
      </c>
      <c r="W5760">
        <f>YEAR(Suoerstore_sales[[#This Row],[Order Date]])</f>
        <v>2015</v>
      </c>
      <c r="X5760" t="str">
        <f>"Q"&amp;ROUNDUP(MONTH(Suoerstore_sales[[#This Row],[Order Date]])/3,0)</f>
        <v>Q4</v>
      </c>
      <c r="Y5760">
        <f>MONTH(Suoerstore_sales[[#This Row],[Order Date]])</f>
        <v>11</v>
      </c>
    </row>
    <row r="5761" spans="1:25" x14ac:dyDescent="0.2">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t="str" cm="1">
        <f t="array" ref="V5761">_xlfn.IFS(Suoerstore_sales[[#This Row],[Discount]]&lt;=0.05,"0-5%",Suoerstore_sales[[#This Row],[Discount]]&lt;=0.1,"5-10%",Suoerstore_sales[[#This Row],[Discount]]&lt;=0.2,"10-20%",TRUE,"20%+")</f>
        <v>0-5%</v>
      </c>
      <c r="W5761">
        <f>YEAR(Suoerstore_sales[[#This Row],[Order Date]])</f>
        <v>2016</v>
      </c>
      <c r="X5761" t="str">
        <f>"Q"&amp;ROUNDUP(MONTH(Suoerstore_sales[[#This Row],[Order Date]])/3,0)</f>
        <v>Q4</v>
      </c>
      <c r="Y5761">
        <f>MONTH(Suoerstore_sales[[#This Row],[Order Date]])</f>
        <v>12</v>
      </c>
    </row>
    <row r="5762" spans="1:25" x14ac:dyDescent="0.2">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t="str" cm="1">
        <f t="array" ref="V5762">_xlfn.IFS(Suoerstore_sales[[#This Row],[Discount]]&lt;=0.05,"0-5%",Suoerstore_sales[[#This Row],[Discount]]&lt;=0.1,"5-10%",Suoerstore_sales[[#This Row],[Discount]]&lt;=0.2,"10-20%",TRUE,"20%+")</f>
        <v>10-20%</v>
      </c>
      <c r="W5762">
        <f>YEAR(Suoerstore_sales[[#This Row],[Order Date]])</f>
        <v>2016</v>
      </c>
      <c r="X5762" t="str">
        <f>"Q"&amp;ROUNDUP(MONTH(Suoerstore_sales[[#This Row],[Order Date]])/3,0)</f>
        <v>Q4</v>
      </c>
      <c r="Y5762">
        <f>MONTH(Suoerstore_sales[[#This Row],[Order Date]])</f>
        <v>12</v>
      </c>
    </row>
    <row r="5763" spans="1:25" x14ac:dyDescent="0.2">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t="str" cm="1">
        <f t="array" ref="V5763">_xlfn.IFS(Suoerstore_sales[[#This Row],[Discount]]&lt;=0.05,"0-5%",Suoerstore_sales[[#This Row],[Discount]]&lt;=0.1,"5-10%",Suoerstore_sales[[#This Row],[Discount]]&lt;=0.2,"10-20%",TRUE,"20%+")</f>
        <v>0-5%</v>
      </c>
      <c r="W5763">
        <f>YEAR(Suoerstore_sales[[#This Row],[Order Date]])</f>
        <v>2017</v>
      </c>
      <c r="X5763" t="str">
        <f>"Q"&amp;ROUNDUP(MONTH(Suoerstore_sales[[#This Row],[Order Date]])/3,0)</f>
        <v>Q3</v>
      </c>
      <c r="Y5763">
        <f>MONTH(Suoerstore_sales[[#This Row],[Order Date]])</f>
        <v>8</v>
      </c>
    </row>
    <row r="5764" spans="1:25" x14ac:dyDescent="0.2">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t="str" cm="1">
        <f t="array" ref="V5764">_xlfn.IFS(Suoerstore_sales[[#This Row],[Discount]]&lt;=0.05,"0-5%",Suoerstore_sales[[#This Row],[Discount]]&lt;=0.1,"5-10%",Suoerstore_sales[[#This Row],[Discount]]&lt;=0.2,"10-20%",TRUE,"20%+")</f>
        <v>0-5%</v>
      </c>
      <c r="W5764">
        <f>YEAR(Suoerstore_sales[[#This Row],[Order Date]])</f>
        <v>2017</v>
      </c>
      <c r="X5764" t="str">
        <f>"Q"&amp;ROUNDUP(MONTH(Suoerstore_sales[[#This Row],[Order Date]])/3,0)</f>
        <v>Q3</v>
      </c>
      <c r="Y5764">
        <f>MONTH(Suoerstore_sales[[#This Row],[Order Date]])</f>
        <v>8</v>
      </c>
    </row>
    <row r="5765" spans="1:25" x14ac:dyDescent="0.2">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t="str" cm="1">
        <f t="array" ref="V5765">_xlfn.IFS(Suoerstore_sales[[#This Row],[Discount]]&lt;=0.05,"0-5%",Suoerstore_sales[[#This Row],[Discount]]&lt;=0.1,"5-10%",Suoerstore_sales[[#This Row],[Discount]]&lt;=0.2,"10-20%",TRUE,"20%+")</f>
        <v>5-10%</v>
      </c>
      <c r="W5765">
        <f>YEAR(Suoerstore_sales[[#This Row],[Order Date]])</f>
        <v>2015</v>
      </c>
      <c r="X5765" t="str">
        <f>"Q"&amp;ROUNDUP(MONTH(Suoerstore_sales[[#This Row],[Order Date]])/3,0)</f>
        <v>Q4</v>
      </c>
      <c r="Y5765">
        <f>MONTH(Suoerstore_sales[[#This Row],[Order Date]])</f>
        <v>11</v>
      </c>
    </row>
    <row r="5766" spans="1:25" x14ac:dyDescent="0.2">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t="str" cm="1">
        <f t="array" ref="V5766">_xlfn.IFS(Suoerstore_sales[[#This Row],[Discount]]&lt;=0.05,"0-5%",Suoerstore_sales[[#This Row],[Discount]]&lt;=0.1,"5-10%",Suoerstore_sales[[#This Row],[Discount]]&lt;=0.2,"10-20%",TRUE,"20%+")</f>
        <v>0-5%</v>
      </c>
      <c r="W5766">
        <f>YEAR(Suoerstore_sales[[#This Row],[Order Date]])</f>
        <v>2015</v>
      </c>
      <c r="X5766" t="str">
        <f>"Q"&amp;ROUNDUP(MONTH(Suoerstore_sales[[#This Row],[Order Date]])/3,0)</f>
        <v>Q3</v>
      </c>
      <c r="Y5766">
        <f>MONTH(Suoerstore_sales[[#This Row],[Order Date]])</f>
        <v>9</v>
      </c>
    </row>
    <row r="5767" spans="1:25" x14ac:dyDescent="0.2">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t="str" cm="1">
        <f t="array" ref="V5767">_xlfn.IFS(Suoerstore_sales[[#This Row],[Discount]]&lt;=0.05,"0-5%",Suoerstore_sales[[#This Row],[Discount]]&lt;=0.1,"5-10%",Suoerstore_sales[[#This Row],[Discount]]&lt;=0.2,"10-20%",TRUE,"20%+")</f>
        <v>10-20%</v>
      </c>
      <c r="W5767">
        <f>YEAR(Suoerstore_sales[[#This Row],[Order Date]])</f>
        <v>2014</v>
      </c>
      <c r="X5767" t="str">
        <f>"Q"&amp;ROUNDUP(MONTH(Suoerstore_sales[[#This Row],[Order Date]])/3,0)</f>
        <v>Q4</v>
      </c>
      <c r="Y5767">
        <f>MONTH(Suoerstore_sales[[#This Row],[Order Date]])</f>
        <v>11</v>
      </c>
    </row>
    <row r="5768" spans="1:25" x14ac:dyDescent="0.2">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t="str" cm="1">
        <f t="array" ref="V5768">_xlfn.IFS(Suoerstore_sales[[#This Row],[Discount]]&lt;=0.05,"0-5%",Suoerstore_sales[[#This Row],[Discount]]&lt;=0.1,"5-10%",Suoerstore_sales[[#This Row],[Discount]]&lt;=0.2,"10-20%",TRUE,"20%+")</f>
        <v>10-20%</v>
      </c>
      <c r="W5768">
        <f>YEAR(Suoerstore_sales[[#This Row],[Order Date]])</f>
        <v>2016</v>
      </c>
      <c r="X5768" t="str">
        <f>"Q"&amp;ROUNDUP(MONTH(Suoerstore_sales[[#This Row],[Order Date]])/3,0)</f>
        <v>Q4</v>
      </c>
      <c r="Y5768">
        <f>MONTH(Suoerstore_sales[[#This Row],[Order Date]])</f>
        <v>10</v>
      </c>
    </row>
    <row r="5769" spans="1:25" x14ac:dyDescent="0.2">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t="str" cm="1">
        <f t="array" ref="V5769">_xlfn.IFS(Suoerstore_sales[[#This Row],[Discount]]&lt;=0.05,"0-5%",Suoerstore_sales[[#This Row],[Discount]]&lt;=0.1,"5-10%",Suoerstore_sales[[#This Row],[Discount]]&lt;=0.2,"10-20%",TRUE,"20%+")</f>
        <v>10-20%</v>
      </c>
      <c r="W5769">
        <f>YEAR(Suoerstore_sales[[#This Row],[Order Date]])</f>
        <v>2017</v>
      </c>
      <c r="X5769" t="str">
        <f>"Q"&amp;ROUNDUP(MONTH(Suoerstore_sales[[#This Row],[Order Date]])/3,0)</f>
        <v>Q3</v>
      </c>
      <c r="Y5769">
        <f>MONTH(Suoerstore_sales[[#This Row],[Order Date]])</f>
        <v>9</v>
      </c>
    </row>
    <row r="5770" spans="1:25" x14ac:dyDescent="0.2">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t="str" cm="1">
        <f t="array" ref="V5770">_xlfn.IFS(Suoerstore_sales[[#This Row],[Discount]]&lt;=0.05,"0-5%",Suoerstore_sales[[#This Row],[Discount]]&lt;=0.1,"5-10%",Suoerstore_sales[[#This Row],[Discount]]&lt;=0.2,"10-20%",TRUE,"20%+")</f>
        <v>0-5%</v>
      </c>
      <c r="W5770">
        <f>YEAR(Suoerstore_sales[[#This Row],[Order Date]])</f>
        <v>2015</v>
      </c>
      <c r="X5770" t="str">
        <f>"Q"&amp;ROUNDUP(MONTH(Suoerstore_sales[[#This Row],[Order Date]])/3,0)</f>
        <v>Q1</v>
      </c>
      <c r="Y5770">
        <f>MONTH(Suoerstore_sales[[#This Row],[Order Date]])</f>
        <v>2</v>
      </c>
    </row>
    <row r="5771" spans="1:25" x14ac:dyDescent="0.2">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t="str" cm="1">
        <f t="array" ref="V5771">_xlfn.IFS(Suoerstore_sales[[#This Row],[Discount]]&lt;=0.05,"0-5%",Suoerstore_sales[[#This Row],[Discount]]&lt;=0.1,"5-10%",Suoerstore_sales[[#This Row],[Discount]]&lt;=0.2,"10-20%",TRUE,"20%+")</f>
        <v>0-5%</v>
      </c>
      <c r="W5771">
        <f>YEAR(Suoerstore_sales[[#This Row],[Order Date]])</f>
        <v>2015</v>
      </c>
      <c r="X5771" t="str">
        <f>"Q"&amp;ROUNDUP(MONTH(Suoerstore_sales[[#This Row],[Order Date]])/3,0)</f>
        <v>Q1</v>
      </c>
      <c r="Y5771">
        <f>MONTH(Suoerstore_sales[[#This Row],[Order Date]])</f>
        <v>2</v>
      </c>
    </row>
    <row r="5772" spans="1:25" x14ac:dyDescent="0.2">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t="str" cm="1">
        <f t="array" ref="V5772">_xlfn.IFS(Suoerstore_sales[[#This Row],[Discount]]&lt;=0.05,"0-5%",Suoerstore_sales[[#This Row],[Discount]]&lt;=0.1,"5-10%",Suoerstore_sales[[#This Row],[Discount]]&lt;=0.2,"10-20%",TRUE,"20%+")</f>
        <v>0-5%</v>
      </c>
      <c r="W5772">
        <f>YEAR(Suoerstore_sales[[#This Row],[Order Date]])</f>
        <v>2015</v>
      </c>
      <c r="X5772" t="str">
        <f>"Q"&amp;ROUNDUP(MONTH(Suoerstore_sales[[#This Row],[Order Date]])/3,0)</f>
        <v>Q3</v>
      </c>
      <c r="Y5772">
        <f>MONTH(Suoerstore_sales[[#This Row],[Order Date]])</f>
        <v>9</v>
      </c>
    </row>
    <row r="5773" spans="1:25" x14ac:dyDescent="0.2">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t="str" cm="1">
        <f t="array" ref="V5773">_xlfn.IFS(Suoerstore_sales[[#This Row],[Discount]]&lt;=0.05,"0-5%",Suoerstore_sales[[#This Row],[Discount]]&lt;=0.1,"5-10%",Suoerstore_sales[[#This Row],[Discount]]&lt;=0.2,"10-20%",TRUE,"20%+")</f>
        <v>0-5%</v>
      </c>
      <c r="W5773">
        <f>YEAR(Suoerstore_sales[[#This Row],[Order Date]])</f>
        <v>2015</v>
      </c>
      <c r="X5773" t="str">
        <f>"Q"&amp;ROUNDUP(MONTH(Suoerstore_sales[[#This Row],[Order Date]])/3,0)</f>
        <v>Q3</v>
      </c>
      <c r="Y5773">
        <f>MONTH(Suoerstore_sales[[#This Row],[Order Date]])</f>
        <v>9</v>
      </c>
    </row>
    <row r="5774" spans="1:25" x14ac:dyDescent="0.2">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t="str" cm="1">
        <f t="array" ref="V5774">_xlfn.IFS(Suoerstore_sales[[#This Row],[Discount]]&lt;=0.05,"0-5%",Suoerstore_sales[[#This Row],[Discount]]&lt;=0.1,"5-10%",Suoerstore_sales[[#This Row],[Discount]]&lt;=0.2,"10-20%",TRUE,"20%+")</f>
        <v>0-5%</v>
      </c>
      <c r="W5774">
        <f>YEAR(Suoerstore_sales[[#This Row],[Order Date]])</f>
        <v>2015</v>
      </c>
      <c r="X5774" t="str">
        <f>"Q"&amp;ROUNDUP(MONTH(Suoerstore_sales[[#This Row],[Order Date]])/3,0)</f>
        <v>Q4</v>
      </c>
      <c r="Y5774">
        <f>MONTH(Suoerstore_sales[[#This Row],[Order Date]])</f>
        <v>11</v>
      </c>
    </row>
    <row r="5775" spans="1:25" x14ac:dyDescent="0.2">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t="str" cm="1">
        <f t="array" ref="V5775">_xlfn.IFS(Suoerstore_sales[[#This Row],[Discount]]&lt;=0.05,"0-5%",Suoerstore_sales[[#This Row],[Discount]]&lt;=0.1,"5-10%",Suoerstore_sales[[#This Row],[Discount]]&lt;=0.2,"10-20%",TRUE,"20%+")</f>
        <v>10-20%</v>
      </c>
      <c r="W5775">
        <f>YEAR(Suoerstore_sales[[#This Row],[Order Date]])</f>
        <v>2016</v>
      </c>
      <c r="X5775" t="str">
        <f>"Q"&amp;ROUNDUP(MONTH(Suoerstore_sales[[#This Row],[Order Date]])/3,0)</f>
        <v>Q3</v>
      </c>
      <c r="Y5775">
        <f>MONTH(Suoerstore_sales[[#This Row],[Order Date]])</f>
        <v>8</v>
      </c>
    </row>
    <row r="5776" spans="1:25" x14ac:dyDescent="0.2">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t="str" cm="1">
        <f t="array" ref="V5776">_xlfn.IFS(Suoerstore_sales[[#This Row],[Discount]]&lt;=0.05,"0-5%",Suoerstore_sales[[#This Row],[Discount]]&lt;=0.1,"5-10%",Suoerstore_sales[[#This Row],[Discount]]&lt;=0.2,"10-20%",TRUE,"20%+")</f>
        <v>10-20%</v>
      </c>
      <c r="W5776">
        <f>YEAR(Suoerstore_sales[[#This Row],[Order Date]])</f>
        <v>2016</v>
      </c>
      <c r="X5776" t="str">
        <f>"Q"&amp;ROUNDUP(MONTH(Suoerstore_sales[[#This Row],[Order Date]])/3,0)</f>
        <v>Q2</v>
      </c>
      <c r="Y5776">
        <f>MONTH(Suoerstore_sales[[#This Row],[Order Date]])</f>
        <v>4</v>
      </c>
    </row>
    <row r="5777" spans="1:25" x14ac:dyDescent="0.2">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t="str" cm="1">
        <f t="array" ref="V5777">_xlfn.IFS(Suoerstore_sales[[#This Row],[Discount]]&lt;=0.05,"0-5%",Suoerstore_sales[[#This Row],[Discount]]&lt;=0.1,"5-10%",Suoerstore_sales[[#This Row],[Discount]]&lt;=0.2,"10-20%",TRUE,"20%+")</f>
        <v>10-20%</v>
      </c>
      <c r="W5777">
        <f>YEAR(Suoerstore_sales[[#This Row],[Order Date]])</f>
        <v>2016</v>
      </c>
      <c r="X5777" t="str">
        <f>"Q"&amp;ROUNDUP(MONTH(Suoerstore_sales[[#This Row],[Order Date]])/3,0)</f>
        <v>Q2</v>
      </c>
      <c r="Y5777">
        <f>MONTH(Suoerstore_sales[[#This Row],[Order Date]])</f>
        <v>4</v>
      </c>
    </row>
    <row r="5778" spans="1:25" x14ac:dyDescent="0.2">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t="str" cm="1">
        <f t="array" ref="V5778">_xlfn.IFS(Suoerstore_sales[[#This Row],[Discount]]&lt;=0.05,"0-5%",Suoerstore_sales[[#This Row],[Discount]]&lt;=0.1,"5-10%",Suoerstore_sales[[#This Row],[Discount]]&lt;=0.2,"10-20%",TRUE,"20%+")</f>
        <v>10-20%</v>
      </c>
      <c r="W5778">
        <f>YEAR(Suoerstore_sales[[#This Row],[Order Date]])</f>
        <v>2016</v>
      </c>
      <c r="X5778" t="str">
        <f>"Q"&amp;ROUNDUP(MONTH(Suoerstore_sales[[#This Row],[Order Date]])/3,0)</f>
        <v>Q4</v>
      </c>
      <c r="Y5778">
        <f>MONTH(Suoerstore_sales[[#This Row],[Order Date]])</f>
        <v>12</v>
      </c>
    </row>
    <row r="5779" spans="1:25" x14ac:dyDescent="0.2">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t="str" cm="1">
        <f t="array" ref="V5779">_xlfn.IFS(Suoerstore_sales[[#This Row],[Discount]]&lt;=0.05,"0-5%",Suoerstore_sales[[#This Row],[Discount]]&lt;=0.1,"5-10%",Suoerstore_sales[[#This Row],[Discount]]&lt;=0.2,"10-20%",TRUE,"20%+")</f>
        <v>0-5%</v>
      </c>
      <c r="W5779">
        <f>YEAR(Suoerstore_sales[[#This Row],[Order Date]])</f>
        <v>2016</v>
      </c>
      <c r="X5779" t="str">
        <f>"Q"&amp;ROUNDUP(MONTH(Suoerstore_sales[[#This Row],[Order Date]])/3,0)</f>
        <v>Q4</v>
      </c>
      <c r="Y5779">
        <f>MONTH(Suoerstore_sales[[#This Row],[Order Date]])</f>
        <v>12</v>
      </c>
    </row>
    <row r="5780" spans="1:25" x14ac:dyDescent="0.2">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t="str" cm="1">
        <f t="array" ref="V5780">_xlfn.IFS(Suoerstore_sales[[#This Row],[Discount]]&lt;=0.05,"0-5%",Suoerstore_sales[[#This Row],[Discount]]&lt;=0.1,"5-10%",Suoerstore_sales[[#This Row],[Discount]]&lt;=0.2,"10-20%",TRUE,"20%+")</f>
        <v>0-5%</v>
      </c>
      <c r="W5780">
        <f>YEAR(Suoerstore_sales[[#This Row],[Order Date]])</f>
        <v>2014</v>
      </c>
      <c r="X5780" t="str">
        <f>"Q"&amp;ROUNDUP(MONTH(Suoerstore_sales[[#This Row],[Order Date]])/3,0)</f>
        <v>Q4</v>
      </c>
      <c r="Y5780">
        <f>MONTH(Suoerstore_sales[[#This Row],[Order Date]])</f>
        <v>11</v>
      </c>
    </row>
    <row r="5781" spans="1:25" x14ac:dyDescent="0.2">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t="str" cm="1">
        <f t="array" ref="V5781">_xlfn.IFS(Suoerstore_sales[[#This Row],[Discount]]&lt;=0.05,"0-5%",Suoerstore_sales[[#This Row],[Discount]]&lt;=0.1,"5-10%",Suoerstore_sales[[#This Row],[Discount]]&lt;=0.2,"10-20%",TRUE,"20%+")</f>
        <v>10-20%</v>
      </c>
      <c r="W5781">
        <f>YEAR(Suoerstore_sales[[#This Row],[Order Date]])</f>
        <v>2014</v>
      </c>
      <c r="X5781" t="str">
        <f>"Q"&amp;ROUNDUP(MONTH(Suoerstore_sales[[#This Row],[Order Date]])/3,0)</f>
        <v>Q4</v>
      </c>
      <c r="Y5781">
        <f>MONTH(Suoerstore_sales[[#This Row],[Order Date]])</f>
        <v>11</v>
      </c>
    </row>
    <row r="5782" spans="1:25" x14ac:dyDescent="0.2">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t="str" cm="1">
        <f t="array" ref="V5782">_xlfn.IFS(Suoerstore_sales[[#This Row],[Discount]]&lt;=0.05,"0-5%",Suoerstore_sales[[#This Row],[Discount]]&lt;=0.1,"5-10%",Suoerstore_sales[[#This Row],[Discount]]&lt;=0.2,"10-20%",TRUE,"20%+")</f>
        <v>10-20%</v>
      </c>
      <c r="W5782">
        <f>YEAR(Suoerstore_sales[[#This Row],[Order Date]])</f>
        <v>2015</v>
      </c>
      <c r="X5782" t="str">
        <f>"Q"&amp;ROUNDUP(MONTH(Suoerstore_sales[[#This Row],[Order Date]])/3,0)</f>
        <v>Q2</v>
      </c>
      <c r="Y5782">
        <f>MONTH(Suoerstore_sales[[#This Row],[Order Date]])</f>
        <v>4</v>
      </c>
    </row>
    <row r="5783" spans="1:25" x14ac:dyDescent="0.2">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t="str" cm="1">
        <f t="array" ref="V5783">_xlfn.IFS(Suoerstore_sales[[#This Row],[Discount]]&lt;=0.05,"0-5%",Suoerstore_sales[[#This Row],[Discount]]&lt;=0.1,"5-10%",Suoerstore_sales[[#This Row],[Discount]]&lt;=0.2,"10-20%",TRUE,"20%+")</f>
        <v>0-5%</v>
      </c>
      <c r="W5783">
        <f>YEAR(Suoerstore_sales[[#This Row],[Order Date]])</f>
        <v>2015</v>
      </c>
      <c r="X5783" t="str">
        <f>"Q"&amp;ROUNDUP(MONTH(Suoerstore_sales[[#This Row],[Order Date]])/3,0)</f>
        <v>Q4</v>
      </c>
      <c r="Y5783">
        <f>MONTH(Suoerstore_sales[[#This Row],[Order Date]])</f>
        <v>12</v>
      </c>
    </row>
    <row r="5784" spans="1:25" x14ac:dyDescent="0.2">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t="str" cm="1">
        <f t="array" ref="V5784">_xlfn.IFS(Suoerstore_sales[[#This Row],[Discount]]&lt;=0.05,"0-5%",Suoerstore_sales[[#This Row],[Discount]]&lt;=0.1,"5-10%",Suoerstore_sales[[#This Row],[Discount]]&lt;=0.2,"10-20%",TRUE,"20%+")</f>
        <v>0-5%</v>
      </c>
      <c r="W5784">
        <f>YEAR(Suoerstore_sales[[#This Row],[Order Date]])</f>
        <v>2015</v>
      </c>
      <c r="X5784" t="str">
        <f>"Q"&amp;ROUNDUP(MONTH(Suoerstore_sales[[#This Row],[Order Date]])/3,0)</f>
        <v>Q4</v>
      </c>
      <c r="Y5784">
        <f>MONTH(Suoerstore_sales[[#This Row],[Order Date]])</f>
        <v>12</v>
      </c>
    </row>
    <row r="5785" spans="1:25" x14ac:dyDescent="0.2">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t="str" cm="1">
        <f t="array" ref="V5785">_xlfn.IFS(Suoerstore_sales[[#This Row],[Discount]]&lt;=0.05,"0-5%",Suoerstore_sales[[#This Row],[Discount]]&lt;=0.1,"5-10%",Suoerstore_sales[[#This Row],[Discount]]&lt;=0.2,"10-20%",TRUE,"20%+")</f>
        <v>0-5%</v>
      </c>
      <c r="W5785">
        <f>YEAR(Suoerstore_sales[[#This Row],[Order Date]])</f>
        <v>2015</v>
      </c>
      <c r="X5785" t="str">
        <f>"Q"&amp;ROUNDUP(MONTH(Suoerstore_sales[[#This Row],[Order Date]])/3,0)</f>
        <v>Q4</v>
      </c>
      <c r="Y5785">
        <f>MONTH(Suoerstore_sales[[#This Row],[Order Date]])</f>
        <v>12</v>
      </c>
    </row>
    <row r="5786" spans="1:25" x14ac:dyDescent="0.2">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t="str" cm="1">
        <f t="array" ref="V5786">_xlfn.IFS(Suoerstore_sales[[#This Row],[Discount]]&lt;=0.05,"0-5%",Suoerstore_sales[[#This Row],[Discount]]&lt;=0.1,"5-10%",Suoerstore_sales[[#This Row],[Discount]]&lt;=0.2,"10-20%",TRUE,"20%+")</f>
        <v>20%+</v>
      </c>
      <c r="W5786">
        <f>YEAR(Suoerstore_sales[[#This Row],[Order Date]])</f>
        <v>2017</v>
      </c>
      <c r="X5786" t="str">
        <f>"Q"&amp;ROUNDUP(MONTH(Suoerstore_sales[[#This Row],[Order Date]])/3,0)</f>
        <v>Q4</v>
      </c>
      <c r="Y5786">
        <f>MONTH(Suoerstore_sales[[#This Row],[Order Date]])</f>
        <v>10</v>
      </c>
    </row>
    <row r="5787" spans="1:25" x14ac:dyDescent="0.2">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t="str" cm="1">
        <f t="array" ref="V5787">_xlfn.IFS(Suoerstore_sales[[#This Row],[Discount]]&lt;=0.05,"0-5%",Suoerstore_sales[[#This Row],[Discount]]&lt;=0.1,"5-10%",Suoerstore_sales[[#This Row],[Discount]]&lt;=0.2,"10-20%",TRUE,"20%+")</f>
        <v>10-20%</v>
      </c>
      <c r="W5787">
        <f>YEAR(Suoerstore_sales[[#This Row],[Order Date]])</f>
        <v>2017</v>
      </c>
      <c r="X5787" t="str">
        <f>"Q"&amp;ROUNDUP(MONTH(Suoerstore_sales[[#This Row],[Order Date]])/3,0)</f>
        <v>Q4</v>
      </c>
      <c r="Y5787">
        <f>MONTH(Suoerstore_sales[[#This Row],[Order Date]])</f>
        <v>10</v>
      </c>
    </row>
    <row r="5788" spans="1:25" x14ac:dyDescent="0.2">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t="str" cm="1">
        <f t="array" ref="V5788">_xlfn.IFS(Suoerstore_sales[[#This Row],[Discount]]&lt;=0.05,"0-5%",Suoerstore_sales[[#This Row],[Discount]]&lt;=0.1,"5-10%",Suoerstore_sales[[#This Row],[Discount]]&lt;=0.2,"10-20%",TRUE,"20%+")</f>
        <v>20%+</v>
      </c>
      <c r="W5788">
        <f>YEAR(Suoerstore_sales[[#This Row],[Order Date]])</f>
        <v>2017</v>
      </c>
      <c r="X5788" t="str">
        <f>"Q"&amp;ROUNDUP(MONTH(Suoerstore_sales[[#This Row],[Order Date]])/3,0)</f>
        <v>Q4</v>
      </c>
      <c r="Y5788">
        <f>MONTH(Suoerstore_sales[[#This Row],[Order Date]])</f>
        <v>10</v>
      </c>
    </row>
    <row r="5789" spans="1:25" x14ac:dyDescent="0.2">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t="str" cm="1">
        <f t="array" ref="V5789">_xlfn.IFS(Suoerstore_sales[[#This Row],[Discount]]&lt;=0.05,"0-5%",Suoerstore_sales[[#This Row],[Discount]]&lt;=0.1,"5-10%",Suoerstore_sales[[#This Row],[Discount]]&lt;=0.2,"10-20%",TRUE,"20%+")</f>
        <v>10-20%</v>
      </c>
      <c r="W5789">
        <f>YEAR(Suoerstore_sales[[#This Row],[Order Date]])</f>
        <v>2017</v>
      </c>
      <c r="X5789" t="str">
        <f>"Q"&amp;ROUNDUP(MONTH(Suoerstore_sales[[#This Row],[Order Date]])/3,0)</f>
        <v>Q4</v>
      </c>
      <c r="Y5789">
        <f>MONTH(Suoerstore_sales[[#This Row],[Order Date]])</f>
        <v>10</v>
      </c>
    </row>
    <row r="5790" spans="1:25" x14ac:dyDescent="0.2">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t="str" cm="1">
        <f t="array" ref="V5790">_xlfn.IFS(Suoerstore_sales[[#This Row],[Discount]]&lt;=0.05,"0-5%",Suoerstore_sales[[#This Row],[Discount]]&lt;=0.1,"5-10%",Suoerstore_sales[[#This Row],[Discount]]&lt;=0.2,"10-20%",TRUE,"20%+")</f>
        <v>10-20%</v>
      </c>
      <c r="W5790">
        <f>YEAR(Suoerstore_sales[[#This Row],[Order Date]])</f>
        <v>2017</v>
      </c>
      <c r="X5790" t="str">
        <f>"Q"&amp;ROUNDUP(MONTH(Suoerstore_sales[[#This Row],[Order Date]])/3,0)</f>
        <v>Q2</v>
      </c>
      <c r="Y5790">
        <f>MONTH(Suoerstore_sales[[#This Row],[Order Date]])</f>
        <v>4</v>
      </c>
    </row>
    <row r="5791" spans="1:25" x14ac:dyDescent="0.2">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t="str" cm="1">
        <f t="array" ref="V5791">_xlfn.IFS(Suoerstore_sales[[#This Row],[Discount]]&lt;=0.05,"0-5%",Suoerstore_sales[[#This Row],[Discount]]&lt;=0.1,"5-10%",Suoerstore_sales[[#This Row],[Discount]]&lt;=0.2,"10-20%",TRUE,"20%+")</f>
        <v>20%+</v>
      </c>
      <c r="W5791">
        <f>YEAR(Suoerstore_sales[[#This Row],[Order Date]])</f>
        <v>2017</v>
      </c>
      <c r="X5791" t="str">
        <f>"Q"&amp;ROUNDUP(MONTH(Suoerstore_sales[[#This Row],[Order Date]])/3,0)</f>
        <v>Q2</v>
      </c>
      <c r="Y5791">
        <f>MONTH(Suoerstore_sales[[#This Row],[Order Date]])</f>
        <v>4</v>
      </c>
    </row>
    <row r="5792" spans="1:25" x14ac:dyDescent="0.2">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t="str" cm="1">
        <f t="array" ref="V5792">_xlfn.IFS(Suoerstore_sales[[#This Row],[Discount]]&lt;=0.05,"0-5%",Suoerstore_sales[[#This Row],[Discount]]&lt;=0.1,"5-10%",Suoerstore_sales[[#This Row],[Discount]]&lt;=0.2,"10-20%",TRUE,"20%+")</f>
        <v>0-5%</v>
      </c>
      <c r="W5792">
        <f>YEAR(Suoerstore_sales[[#This Row],[Order Date]])</f>
        <v>2017</v>
      </c>
      <c r="X5792" t="str">
        <f>"Q"&amp;ROUNDUP(MONTH(Suoerstore_sales[[#This Row],[Order Date]])/3,0)</f>
        <v>Q3</v>
      </c>
      <c r="Y5792">
        <f>MONTH(Suoerstore_sales[[#This Row],[Order Date]])</f>
        <v>9</v>
      </c>
    </row>
    <row r="5793" spans="1:25" x14ac:dyDescent="0.2">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t="str" cm="1">
        <f t="array" ref="V5793">_xlfn.IFS(Suoerstore_sales[[#This Row],[Discount]]&lt;=0.05,"0-5%",Suoerstore_sales[[#This Row],[Discount]]&lt;=0.1,"5-10%",Suoerstore_sales[[#This Row],[Discount]]&lt;=0.2,"10-20%",TRUE,"20%+")</f>
        <v>10-20%</v>
      </c>
      <c r="W5793">
        <f>YEAR(Suoerstore_sales[[#This Row],[Order Date]])</f>
        <v>2017</v>
      </c>
      <c r="X5793" t="str">
        <f>"Q"&amp;ROUNDUP(MONTH(Suoerstore_sales[[#This Row],[Order Date]])/3,0)</f>
        <v>Q3</v>
      </c>
      <c r="Y5793">
        <f>MONTH(Suoerstore_sales[[#This Row],[Order Date]])</f>
        <v>9</v>
      </c>
    </row>
    <row r="5794" spans="1:25" x14ac:dyDescent="0.2">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t="str" cm="1">
        <f t="array" ref="V5794">_xlfn.IFS(Suoerstore_sales[[#This Row],[Discount]]&lt;=0.05,"0-5%",Suoerstore_sales[[#This Row],[Discount]]&lt;=0.1,"5-10%",Suoerstore_sales[[#This Row],[Discount]]&lt;=0.2,"10-20%",TRUE,"20%+")</f>
        <v>0-5%</v>
      </c>
      <c r="W5794">
        <f>YEAR(Suoerstore_sales[[#This Row],[Order Date]])</f>
        <v>2017</v>
      </c>
      <c r="X5794" t="str">
        <f>"Q"&amp;ROUNDUP(MONTH(Suoerstore_sales[[#This Row],[Order Date]])/3,0)</f>
        <v>Q3</v>
      </c>
      <c r="Y5794">
        <f>MONTH(Suoerstore_sales[[#This Row],[Order Date]])</f>
        <v>9</v>
      </c>
    </row>
    <row r="5795" spans="1:25" x14ac:dyDescent="0.2">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t="str" cm="1">
        <f t="array" ref="V5795">_xlfn.IFS(Suoerstore_sales[[#This Row],[Discount]]&lt;=0.05,"0-5%",Suoerstore_sales[[#This Row],[Discount]]&lt;=0.1,"5-10%",Suoerstore_sales[[#This Row],[Discount]]&lt;=0.2,"10-20%",TRUE,"20%+")</f>
        <v>0-5%</v>
      </c>
      <c r="W5795">
        <f>YEAR(Suoerstore_sales[[#This Row],[Order Date]])</f>
        <v>2017</v>
      </c>
      <c r="X5795" t="str">
        <f>"Q"&amp;ROUNDUP(MONTH(Suoerstore_sales[[#This Row],[Order Date]])/3,0)</f>
        <v>Q3</v>
      </c>
      <c r="Y5795">
        <f>MONTH(Suoerstore_sales[[#This Row],[Order Date]])</f>
        <v>9</v>
      </c>
    </row>
    <row r="5796" spans="1:25" x14ac:dyDescent="0.2">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t="str" cm="1">
        <f t="array" ref="V5796">_xlfn.IFS(Suoerstore_sales[[#This Row],[Discount]]&lt;=0.05,"0-5%",Suoerstore_sales[[#This Row],[Discount]]&lt;=0.1,"5-10%",Suoerstore_sales[[#This Row],[Discount]]&lt;=0.2,"10-20%",TRUE,"20%+")</f>
        <v>10-20%</v>
      </c>
      <c r="W5796">
        <f>YEAR(Suoerstore_sales[[#This Row],[Order Date]])</f>
        <v>2017</v>
      </c>
      <c r="X5796" t="str">
        <f>"Q"&amp;ROUNDUP(MONTH(Suoerstore_sales[[#This Row],[Order Date]])/3,0)</f>
        <v>Q3</v>
      </c>
      <c r="Y5796">
        <f>MONTH(Suoerstore_sales[[#This Row],[Order Date]])</f>
        <v>9</v>
      </c>
    </row>
    <row r="5797" spans="1:25" x14ac:dyDescent="0.2">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t="str" cm="1">
        <f t="array" ref="V5797">_xlfn.IFS(Suoerstore_sales[[#This Row],[Discount]]&lt;=0.05,"0-5%",Suoerstore_sales[[#This Row],[Discount]]&lt;=0.1,"5-10%",Suoerstore_sales[[#This Row],[Discount]]&lt;=0.2,"10-20%",TRUE,"20%+")</f>
        <v>0-5%</v>
      </c>
      <c r="W5797">
        <f>YEAR(Suoerstore_sales[[#This Row],[Order Date]])</f>
        <v>2014</v>
      </c>
      <c r="X5797" t="str">
        <f>"Q"&amp;ROUNDUP(MONTH(Suoerstore_sales[[#This Row],[Order Date]])/3,0)</f>
        <v>Q3</v>
      </c>
      <c r="Y5797">
        <f>MONTH(Suoerstore_sales[[#This Row],[Order Date]])</f>
        <v>9</v>
      </c>
    </row>
    <row r="5798" spans="1:25" x14ac:dyDescent="0.2">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t="str" cm="1">
        <f t="array" ref="V5798">_xlfn.IFS(Suoerstore_sales[[#This Row],[Discount]]&lt;=0.05,"0-5%",Suoerstore_sales[[#This Row],[Discount]]&lt;=0.1,"5-10%",Suoerstore_sales[[#This Row],[Discount]]&lt;=0.2,"10-20%",TRUE,"20%+")</f>
        <v>0-5%</v>
      </c>
      <c r="W5798">
        <f>YEAR(Suoerstore_sales[[#This Row],[Order Date]])</f>
        <v>2014</v>
      </c>
      <c r="X5798" t="str">
        <f>"Q"&amp;ROUNDUP(MONTH(Suoerstore_sales[[#This Row],[Order Date]])/3,0)</f>
        <v>Q3</v>
      </c>
      <c r="Y5798">
        <f>MONTH(Suoerstore_sales[[#This Row],[Order Date]])</f>
        <v>9</v>
      </c>
    </row>
    <row r="5799" spans="1:25" x14ac:dyDescent="0.2">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t="str" cm="1">
        <f t="array" ref="V5799">_xlfn.IFS(Suoerstore_sales[[#This Row],[Discount]]&lt;=0.05,"0-5%",Suoerstore_sales[[#This Row],[Discount]]&lt;=0.1,"5-10%",Suoerstore_sales[[#This Row],[Discount]]&lt;=0.2,"10-20%",TRUE,"20%+")</f>
        <v>0-5%</v>
      </c>
      <c r="W5799">
        <f>YEAR(Suoerstore_sales[[#This Row],[Order Date]])</f>
        <v>2014</v>
      </c>
      <c r="X5799" t="str">
        <f>"Q"&amp;ROUNDUP(MONTH(Suoerstore_sales[[#This Row],[Order Date]])/3,0)</f>
        <v>Q3</v>
      </c>
      <c r="Y5799">
        <f>MONTH(Suoerstore_sales[[#This Row],[Order Date]])</f>
        <v>9</v>
      </c>
    </row>
    <row r="5800" spans="1:25" x14ac:dyDescent="0.2">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t="str" cm="1">
        <f t="array" ref="V5800">_xlfn.IFS(Suoerstore_sales[[#This Row],[Discount]]&lt;=0.05,"0-5%",Suoerstore_sales[[#This Row],[Discount]]&lt;=0.1,"5-10%",Suoerstore_sales[[#This Row],[Discount]]&lt;=0.2,"10-20%",TRUE,"20%+")</f>
        <v>0-5%</v>
      </c>
      <c r="W5800">
        <f>YEAR(Suoerstore_sales[[#This Row],[Order Date]])</f>
        <v>2014</v>
      </c>
      <c r="X5800" t="str">
        <f>"Q"&amp;ROUNDUP(MONTH(Suoerstore_sales[[#This Row],[Order Date]])/3,0)</f>
        <v>Q3</v>
      </c>
      <c r="Y5800">
        <f>MONTH(Suoerstore_sales[[#This Row],[Order Date]])</f>
        <v>9</v>
      </c>
    </row>
    <row r="5801" spans="1:25" x14ac:dyDescent="0.2">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t="str" cm="1">
        <f t="array" ref="V5801">_xlfn.IFS(Suoerstore_sales[[#This Row],[Discount]]&lt;=0.05,"0-5%",Suoerstore_sales[[#This Row],[Discount]]&lt;=0.1,"5-10%",Suoerstore_sales[[#This Row],[Discount]]&lt;=0.2,"10-20%",TRUE,"20%+")</f>
        <v>20%+</v>
      </c>
      <c r="W5801">
        <f>YEAR(Suoerstore_sales[[#This Row],[Order Date]])</f>
        <v>2014</v>
      </c>
      <c r="X5801" t="str">
        <f>"Q"&amp;ROUNDUP(MONTH(Suoerstore_sales[[#This Row],[Order Date]])/3,0)</f>
        <v>Q3</v>
      </c>
      <c r="Y5801">
        <f>MONTH(Suoerstore_sales[[#This Row],[Order Date]])</f>
        <v>8</v>
      </c>
    </row>
    <row r="5802" spans="1:25" x14ac:dyDescent="0.2">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t="str" cm="1">
        <f t="array" ref="V5802">_xlfn.IFS(Suoerstore_sales[[#This Row],[Discount]]&lt;=0.05,"0-5%",Suoerstore_sales[[#This Row],[Discount]]&lt;=0.1,"5-10%",Suoerstore_sales[[#This Row],[Discount]]&lt;=0.2,"10-20%",TRUE,"20%+")</f>
        <v>10-20%</v>
      </c>
      <c r="W5802">
        <f>YEAR(Suoerstore_sales[[#This Row],[Order Date]])</f>
        <v>2014</v>
      </c>
      <c r="X5802" t="str">
        <f>"Q"&amp;ROUNDUP(MONTH(Suoerstore_sales[[#This Row],[Order Date]])/3,0)</f>
        <v>Q3</v>
      </c>
      <c r="Y5802">
        <f>MONTH(Suoerstore_sales[[#This Row],[Order Date]])</f>
        <v>7</v>
      </c>
    </row>
    <row r="5803" spans="1:25" x14ac:dyDescent="0.2">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t="str" cm="1">
        <f t="array" ref="V5803">_xlfn.IFS(Suoerstore_sales[[#This Row],[Discount]]&lt;=0.05,"0-5%",Suoerstore_sales[[#This Row],[Discount]]&lt;=0.1,"5-10%",Suoerstore_sales[[#This Row],[Discount]]&lt;=0.2,"10-20%",TRUE,"20%+")</f>
        <v>10-20%</v>
      </c>
      <c r="W5803">
        <f>YEAR(Suoerstore_sales[[#This Row],[Order Date]])</f>
        <v>2014</v>
      </c>
      <c r="X5803" t="str">
        <f>"Q"&amp;ROUNDUP(MONTH(Suoerstore_sales[[#This Row],[Order Date]])/3,0)</f>
        <v>Q3</v>
      </c>
      <c r="Y5803">
        <f>MONTH(Suoerstore_sales[[#This Row],[Order Date]])</f>
        <v>7</v>
      </c>
    </row>
    <row r="5804" spans="1:25" x14ac:dyDescent="0.2">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t="str" cm="1">
        <f t="array" ref="V5804">_xlfn.IFS(Suoerstore_sales[[#This Row],[Discount]]&lt;=0.05,"0-5%",Suoerstore_sales[[#This Row],[Discount]]&lt;=0.1,"5-10%",Suoerstore_sales[[#This Row],[Discount]]&lt;=0.2,"10-20%",TRUE,"20%+")</f>
        <v>10-20%</v>
      </c>
      <c r="W5804">
        <f>YEAR(Suoerstore_sales[[#This Row],[Order Date]])</f>
        <v>2015</v>
      </c>
      <c r="X5804" t="str">
        <f>"Q"&amp;ROUNDUP(MONTH(Suoerstore_sales[[#This Row],[Order Date]])/3,0)</f>
        <v>Q1</v>
      </c>
      <c r="Y5804">
        <f>MONTH(Suoerstore_sales[[#This Row],[Order Date]])</f>
        <v>3</v>
      </c>
    </row>
    <row r="5805" spans="1:25" x14ac:dyDescent="0.2">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t="str" cm="1">
        <f t="array" ref="V5805">_xlfn.IFS(Suoerstore_sales[[#This Row],[Discount]]&lt;=0.05,"0-5%",Suoerstore_sales[[#This Row],[Discount]]&lt;=0.1,"5-10%",Suoerstore_sales[[#This Row],[Discount]]&lt;=0.2,"10-20%",TRUE,"20%+")</f>
        <v>10-20%</v>
      </c>
      <c r="W5805">
        <f>YEAR(Suoerstore_sales[[#This Row],[Order Date]])</f>
        <v>2017</v>
      </c>
      <c r="X5805" t="str">
        <f>"Q"&amp;ROUNDUP(MONTH(Suoerstore_sales[[#This Row],[Order Date]])/3,0)</f>
        <v>Q2</v>
      </c>
      <c r="Y5805">
        <f>MONTH(Suoerstore_sales[[#This Row],[Order Date]])</f>
        <v>5</v>
      </c>
    </row>
    <row r="5806" spans="1:25" x14ac:dyDescent="0.2">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t="str" cm="1">
        <f t="array" ref="V5806">_xlfn.IFS(Suoerstore_sales[[#This Row],[Discount]]&lt;=0.05,"0-5%",Suoerstore_sales[[#This Row],[Discount]]&lt;=0.1,"5-10%",Suoerstore_sales[[#This Row],[Discount]]&lt;=0.2,"10-20%",TRUE,"20%+")</f>
        <v>10-20%</v>
      </c>
      <c r="W5806">
        <f>YEAR(Suoerstore_sales[[#This Row],[Order Date]])</f>
        <v>2017</v>
      </c>
      <c r="X5806" t="str">
        <f>"Q"&amp;ROUNDUP(MONTH(Suoerstore_sales[[#This Row],[Order Date]])/3,0)</f>
        <v>Q4</v>
      </c>
      <c r="Y5806">
        <f>MONTH(Suoerstore_sales[[#This Row],[Order Date]])</f>
        <v>11</v>
      </c>
    </row>
    <row r="5807" spans="1:25" x14ac:dyDescent="0.2">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t="str" cm="1">
        <f t="array" ref="V5807">_xlfn.IFS(Suoerstore_sales[[#This Row],[Discount]]&lt;=0.05,"0-5%",Suoerstore_sales[[#This Row],[Discount]]&lt;=0.1,"5-10%",Suoerstore_sales[[#This Row],[Discount]]&lt;=0.2,"10-20%",TRUE,"20%+")</f>
        <v>20%+</v>
      </c>
      <c r="W5807">
        <f>YEAR(Suoerstore_sales[[#This Row],[Order Date]])</f>
        <v>2017</v>
      </c>
      <c r="X5807" t="str">
        <f>"Q"&amp;ROUNDUP(MONTH(Suoerstore_sales[[#This Row],[Order Date]])/3,0)</f>
        <v>Q4</v>
      </c>
      <c r="Y5807">
        <f>MONTH(Suoerstore_sales[[#This Row],[Order Date]])</f>
        <v>11</v>
      </c>
    </row>
    <row r="5808" spans="1:25" x14ac:dyDescent="0.2">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t="str" cm="1">
        <f t="array" ref="V5808">_xlfn.IFS(Suoerstore_sales[[#This Row],[Discount]]&lt;=0.05,"0-5%",Suoerstore_sales[[#This Row],[Discount]]&lt;=0.1,"5-10%",Suoerstore_sales[[#This Row],[Discount]]&lt;=0.2,"10-20%",TRUE,"20%+")</f>
        <v>10-20%</v>
      </c>
      <c r="W5808">
        <f>YEAR(Suoerstore_sales[[#This Row],[Order Date]])</f>
        <v>2016</v>
      </c>
      <c r="X5808" t="str">
        <f>"Q"&amp;ROUNDUP(MONTH(Suoerstore_sales[[#This Row],[Order Date]])/3,0)</f>
        <v>Q3</v>
      </c>
      <c r="Y5808">
        <f>MONTH(Suoerstore_sales[[#This Row],[Order Date]])</f>
        <v>9</v>
      </c>
    </row>
    <row r="5809" spans="1:25" x14ac:dyDescent="0.2">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t="str" cm="1">
        <f t="array" ref="V5809">_xlfn.IFS(Suoerstore_sales[[#This Row],[Discount]]&lt;=0.05,"0-5%",Suoerstore_sales[[#This Row],[Discount]]&lt;=0.1,"5-10%",Suoerstore_sales[[#This Row],[Discount]]&lt;=0.2,"10-20%",TRUE,"20%+")</f>
        <v>10-20%</v>
      </c>
      <c r="W5809">
        <f>YEAR(Suoerstore_sales[[#This Row],[Order Date]])</f>
        <v>2016</v>
      </c>
      <c r="X5809" t="str">
        <f>"Q"&amp;ROUNDUP(MONTH(Suoerstore_sales[[#This Row],[Order Date]])/3,0)</f>
        <v>Q3</v>
      </c>
      <c r="Y5809">
        <f>MONTH(Suoerstore_sales[[#This Row],[Order Date]])</f>
        <v>9</v>
      </c>
    </row>
    <row r="5810" spans="1:25" x14ac:dyDescent="0.2">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t="str" cm="1">
        <f t="array" ref="V5810">_xlfn.IFS(Suoerstore_sales[[#This Row],[Discount]]&lt;=0.05,"0-5%",Suoerstore_sales[[#This Row],[Discount]]&lt;=0.1,"5-10%",Suoerstore_sales[[#This Row],[Discount]]&lt;=0.2,"10-20%",TRUE,"20%+")</f>
        <v>10-20%</v>
      </c>
      <c r="W5810">
        <f>YEAR(Suoerstore_sales[[#This Row],[Order Date]])</f>
        <v>2016</v>
      </c>
      <c r="X5810" t="str">
        <f>"Q"&amp;ROUNDUP(MONTH(Suoerstore_sales[[#This Row],[Order Date]])/3,0)</f>
        <v>Q3</v>
      </c>
      <c r="Y5810">
        <f>MONTH(Suoerstore_sales[[#This Row],[Order Date]])</f>
        <v>9</v>
      </c>
    </row>
    <row r="5811" spans="1:25" x14ac:dyDescent="0.2">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t="str" cm="1">
        <f t="array" ref="V5811">_xlfn.IFS(Suoerstore_sales[[#This Row],[Discount]]&lt;=0.05,"0-5%",Suoerstore_sales[[#This Row],[Discount]]&lt;=0.1,"5-10%",Suoerstore_sales[[#This Row],[Discount]]&lt;=0.2,"10-20%",TRUE,"20%+")</f>
        <v>10-20%</v>
      </c>
      <c r="W5811">
        <f>YEAR(Suoerstore_sales[[#This Row],[Order Date]])</f>
        <v>2016</v>
      </c>
      <c r="X5811" t="str">
        <f>"Q"&amp;ROUNDUP(MONTH(Suoerstore_sales[[#This Row],[Order Date]])/3,0)</f>
        <v>Q1</v>
      </c>
      <c r="Y5811">
        <f>MONTH(Suoerstore_sales[[#This Row],[Order Date]])</f>
        <v>2</v>
      </c>
    </row>
    <row r="5812" spans="1:25" x14ac:dyDescent="0.2">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t="str" cm="1">
        <f t="array" ref="V5812">_xlfn.IFS(Suoerstore_sales[[#This Row],[Discount]]&lt;=0.05,"0-5%",Suoerstore_sales[[#This Row],[Discount]]&lt;=0.1,"5-10%",Suoerstore_sales[[#This Row],[Discount]]&lt;=0.2,"10-20%",TRUE,"20%+")</f>
        <v>0-5%</v>
      </c>
      <c r="W5812">
        <f>YEAR(Suoerstore_sales[[#This Row],[Order Date]])</f>
        <v>2015</v>
      </c>
      <c r="X5812" t="str">
        <f>"Q"&amp;ROUNDUP(MONTH(Suoerstore_sales[[#This Row],[Order Date]])/3,0)</f>
        <v>Q1</v>
      </c>
      <c r="Y5812">
        <f>MONTH(Suoerstore_sales[[#This Row],[Order Date]])</f>
        <v>3</v>
      </c>
    </row>
    <row r="5813" spans="1:25" x14ac:dyDescent="0.2">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t="str" cm="1">
        <f t="array" ref="V5813">_xlfn.IFS(Suoerstore_sales[[#This Row],[Discount]]&lt;=0.05,"0-5%",Suoerstore_sales[[#This Row],[Discount]]&lt;=0.1,"5-10%",Suoerstore_sales[[#This Row],[Discount]]&lt;=0.2,"10-20%",TRUE,"20%+")</f>
        <v>0-5%</v>
      </c>
      <c r="W5813">
        <f>YEAR(Suoerstore_sales[[#This Row],[Order Date]])</f>
        <v>2015</v>
      </c>
      <c r="X5813" t="str">
        <f>"Q"&amp;ROUNDUP(MONTH(Suoerstore_sales[[#This Row],[Order Date]])/3,0)</f>
        <v>Q1</v>
      </c>
      <c r="Y5813">
        <f>MONTH(Suoerstore_sales[[#This Row],[Order Date]])</f>
        <v>3</v>
      </c>
    </row>
    <row r="5814" spans="1:25" x14ac:dyDescent="0.2">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t="str" cm="1">
        <f t="array" ref="V5814">_xlfn.IFS(Suoerstore_sales[[#This Row],[Discount]]&lt;=0.05,"0-5%",Suoerstore_sales[[#This Row],[Discount]]&lt;=0.1,"5-10%",Suoerstore_sales[[#This Row],[Discount]]&lt;=0.2,"10-20%",TRUE,"20%+")</f>
        <v>10-20%</v>
      </c>
      <c r="W5814">
        <f>YEAR(Suoerstore_sales[[#This Row],[Order Date]])</f>
        <v>2015</v>
      </c>
      <c r="X5814" t="str">
        <f>"Q"&amp;ROUNDUP(MONTH(Suoerstore_sales[[#This Row],[Order Date]])/3,0)</f>
        <v>Q1</v>
      </c>
      <c r="Y5814">
        <f>MONTH(Suoerstore_sales[[#This Row],[Order Date]])</f>
        <v>3</v>
      </c>
    </row>
    <row r="5815" spans="1:25" x14ac:dyDescent="0.2">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t="str" cm="1">
        <f t="array" ref="V5815">_xlfn.IFS(Suoerstore_sales[[#This Row],[Discount]]&lt;=0.05,"0-5%",Suoerstore_sales[[#This Row],[Discount]]&lt;=0.1,"5-10%",Suoerstore_sales[[#This Row],[Discount]]&lt;=0.2,"10-20%",TRUE,"20%+")</f>
        <v>0-5%</v>
      </c>
      <c r="W5815">
        <f>YEAR(Suoerstore_sales[[#This Row],[Order Date]])</f>
        <v>2015</v>
      </c>
      <c r="X5815" t="str">
        <f>"Q"&amp;ROUNDUP(MONTH(Suoerstore_sales[[#This Row],[Order Date]])/3,0)</f>
        <v>Q3</v>
      </c>
      <c r="Y5815">
        <f>MONTH(Suoerstore_sales[[#This Row],[Order Date]])</f>
        <v>7</v>
      </c>
    </row>
    <row r="5816" spans="1:25" x14ac:dyDescent="0.2">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t="str" cm="1">
        <f t="array" ref="V5816">_xlfn.IFS(Suoerstore_sales[[#This Row],[Discount]]&lt;=0.05,"0-5%",Suoerstore_sales[[#This Row],[Discount]]&lt;=0.1,"5-10%",Suoerstore_sales[[#This Row],[Discount]]&lt;=0.2,"10-20%",TRUE,"20%+")</f>
        <v>10-20%</v>
      </c>
      <c r="W5816">
        <f>YEAR(Suoerstore_sales[[#This Row],[Order Date]])</f>
        <v>2015</v>
      </c>
      <c r="X5816" t="str">
        <f>"Q"&amp;ROUNDUP(MONTH(Suoerstore_sales[[#This Row],[Order Date]])/3,0)</f>
        <v>Q2</v>
      </c>
      <c r="Y5816">
        <f>MONTH(Suoerstore_sales[[#This Row],[Order Date]])</f>
        <v>6</v>
      </c>
    </row>
    <row r="5817" spans="1:25" x14ac:dyDescent="0.2">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t="str" cm="1">
        <f t="array" ref="V5817">_xlfn.IFS(Suoerstore_sales[[#This Row],[Discount]]&lt;=0.05,"0-5%",Suoerstore_sales[[#This Row],[Discount]]&lt;=0.1,"5-10%",Suoerstore_sales[[#This Row],[Discount]]&lt;=0.2,"10-20%",TRUE,"20%+")</f>
        <v>0-5%</v>
      </c>
      <c r="W5817">
        <f>YEAR(Suoerstore_sales[[#This Row],[Order Date]])</f>
        <v>2014</v>
      </c>
      <c r="X5817" t="str">
        <f>"Q"&amp;ROUNDUP(MONTH(Suoerstore_sales[[#This Row],[Order Date]])/3,0)</f>
        <v>Q4</v>
      </c>
      <c r="Y5817">
        <f>MONTH(Suoerstore_sales[[#This Row],[Order Date]])</f>
        <v>11</v>
      </c>
    </row>
    <row r="5818" spans="1:25" x14ac:dyDescent="0.2">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t="str" cm="1">
        <f t="array" ref="V5818">_xlfn.IFS(Suoerstore_sales[[#This Row],[Discount]]&lt;=0.05,"0-5%",Suoerstore_sales[[#This Row],[Discount]]&lt;=0.1,"5-10%",Suoerstore_sales[[#This Row],[Discount]]&lt;=0.2,"10-20%",TRUE,"20%+")</f>
        <v>10-20%</v>
      </c>
      <c r="W5818">
        <f>YEAR(Suoerstore_sales[[#This Row],[Order Date]])</f>
        <v>2014</v>
      </c>
      <c r="X5818" t="str">
        <f>"Q"&amp;ROUNDUP(MONTH(Suoerstore_sales[[#This Row],[Order Date]])/3,0)</f>
        <v>Q4</v>
      </c>
      <c r="Y5818">
        <f>MONTH(Suoerstore_sales[[#This Row],[Order Date]])</f>
        <v>11</v>
      </c>
    </row>
    <row r="5819" spans="1:25" x14ac:dyDescent="0.2">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t="str" cm="1">
        <f t="array" ref="V5819">_xlfn.IFS(Suoerstore_sales[[#This Row],[Discount]]&lt;=0.05,"0-5%",Suoerstore_sales[[#This Row],[Discount]]&lt;=0.1,"5-10%",Suoerstore_sales[[#This Row],[Discount]]&lt;=0.2,"10-20%",TRUE,"20%+")</f>
        <v>10-20%</v>
      </c>
      <c r="W5819">
        <f>YEAR(Suoerstore_sales[[#This Row],[Order Date]])</f>
        <v>2014</v>
      </c>
      <c r="X5819" t="str">
        <f>"Q"&amp;ROUNDUP(MONTH(Suoerstore_sales[[#This Row],[Order Date]])/3,0)</f>
        <v>Q4</v>
      </c>
      <c r="Y5819">
        <f>MONTH(Suoerstore_sales[[#This Row],[Order Date]])</f>
        <v>11</v>
      </c>
    </row>
    <row r="5820" spans="1:25" x14ac:dyDescent="0.2">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t="str" cm="1">
        <f t="array" ref="V5820">_xlfn.IFS(Suoerstore_sales[[#This Row],[Discount]]&lt;=0.05,"0-5%",Suoerstore_sales[[#This Row],[Discount]]&lt;=0.1,"5-10%",Suoerstore_sales[[#This Row],[Discount]]&lt;=0.2,"10-20%",TRUE,"20%+")</f>
        <v>0-5%</v>
      </c>
      <c r="W5820">
        <f>YEAR(Suoerstore_sales[[#This Row],[Order Date]])</f>
        <v>2014</v>
      </c>
      <c r="X5820" t="str">
        <f>"Q"&amp;ROUNDUP(MONTH(Suoerstore_sales[[#This Row],[Order Date]])/3,0)</f>
        <v>Q4</v>
      </c>
      <c r="Y5820">
        <f>MONTH(Suoerstore_sales[[#This Row],[Order Date]])</f>
        <v>11</v>
      </c>
    </row>
    <row r="5821" spans="1:25" x14ac:dyDescent="0.2">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t="str" cm="1">
        <f t="array" ref="V5821">_xlfn.IFS(Suoerstore_sales[[#This Row],[Discount]]&lt;=0.05,"0-5%",Suoerstore_sales[[#This Row],[Discount]]&lt;=0.1,"5-10%",Suoerstore_sales[[#This Row],[Discount]]&lt;=0.2,"10-20%",TRUE,"20%+")</f>
        <v>0-5%</v>
      </c>
      <c r="W5821">
        <f>YEAR(Suoerstore_sales[[#This Row],[Order Date]])</f>
        <v>2014</v>
      </c>
      <c r="X5821" t="str">
        <f>"Q"&amp;ROUNDUP(MONTH(Suoerstore_sales[[#This Row],[Order Date]])/3,0)</f>
        <v>Q4</v>
      </c>
      <c r="Y5821">
        <f>MONTH(Suoerstore_sales[[#This Row],[Order Date]])</f>
        <v>11</v>
      </c>
    </row>
    <row r="5822" spans="1:25" x14ac:dyDescent="0.2">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t="str" cm="1">
        <f t="array" ref="V5822">_xlfn.IFS(Suoerstore_sales[[#This Row],[Discount]]&lt;=0.05,"0-5%",Suoerstore_sales[[#This Row],[Discount]]&lt;=0.1,"5-10%",Suoerstore_sales[[#This Row],[Discount]]&lt;=0.2,"10-20%",TRUE,"20%+")</f>
        <v>0-5%</v>
      </c>
      <c r="W5822">
        <f>YEAR(Suoerstore_sales[[#This Row],[Order Date]])</f>
        <v>2017</v>
      </c>
      <c r="X5822" t="str">
        <f>"Q"&amp;ROUNDUP(MONTH(Suoerstore_sales[[#This Row],[Order Date]])/3,0)</f>
        <v>Q2</v>
      </c>
      <c r="Y5822">
        <f>MONTH(Suoerstore_sales[[#This Row],[Order Date]])</f>
        <v>5</v>
      </c>
    </row>
    <row r="5823" spans="1:25" x14ac:dyDescent="0.2">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t="str" cm="1">
        <f t="array" ref="V5823">_xlfn.IFS(Suoerstore_sales[[#This Row],[Discount]]&lt;=0.05,"0-5%",Suoerstore_sales[[#This Row],[Discount]]&lt;=0.1,"5-10%",Suoerstore_sales[[#This Row],[Discount]]&lt;=0.2,"10-20%",TRUE,"20%+")</f>
        <v>0-5%</v>
      </c>
      <c r="W5823">
        <f>YEAR(Suoerstore_sales[[#This Row],[Order Date]])</f>
        <v>2017</v>
      </c>
      <c r="X5823" t="str">
        <f>"Q"&amp;ROUNDUP(MONTH(Suoerstore_sales[[#This Row],[Order Date]])/3,0)</f>
        <v>Q2</v>
      </c>
      <c r="Y5823">
        <f>MONTH(Suoerstore_sales[[#This Row],[Order Date]])</f>
        <v>5</v>
      </c>
    </row>
    <row r="5824" spans="1:25" x14ac:dyDescent="0.2">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t="str" cm="1">
        <f t="array" ref="V5824">_xlfn.IFS(Suoerstore_sales[[#This Row],[Discount]]&lt;=0.05,"0-5%",Suoerstore_sales[[#This Row],[Discount]]&lt;=0.1,"5-10%",Suoerstore_sales[[#This Row],[Discount]]&lt;=0.2,"10-20%",TRUE,"20%+")</f>
        <v>10-20%</v>
      </c>
      <c r="W5824">
        <f>YEAR(Suoerstore_sales[[#This Row],[Order Date]])</f>
        <v>2017</v>
      </c>
      <c r="X5824" t="str">
        <f>"Q"&amp;ROUNDUP(MONTH(Suoerstore_sales[[#This Row],[Order Date]])/3,0)</f>
        <v>Q2</v>
      </c>
      <c r="Y5824">
        <f>MONTH(Suoerstore_sales[[#This Row],[Order Date]])</f>
        <v>5</v>
      </c>
    </row>
    <row r="5825" spans="1:25" x14ac:dyDescent="0.2">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t="str" cm="1">
        <f t="array" ref="V5825">_xlfn.IFS(Suoerstore_sales[[#This Row],[Discount]]&lt;=0.05,"0-5%",Suoerstore_sales[[#This Row],[Discount]]&lt;=0.1,"5-10%",Suoerstore_sales[[#This Row],[Discount]]&lt;=0.2,"10-20%",TRUE,"20%+")</f>
        <v>10-20%</v>
      </c>
      <c r="W5825">
        <f>YEAR(Suoerstore_sales[[#This Row],[Order Date]])</f>
        <v>2017</v>
      </c>
      <c r="X5825" t="str">
        <f>"Q"&amp;ROUNDUP(MONTH(Suoerstore_sales[[#This Row],[Order Date]])/3,0)</f>
        <v>Q2</v>
      </c>
      <c r="Y5825">
        <f>MONTH(Suoerstore_sales[[#This Row],[Order Date]])</f>
        <v>5</v>
      </c>
    </row>
    <row r="5826" spans="1:25" x14ac:dyDescent="0.2">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t="str" cm="1">
        <f t="array" ref="V5826">_xlfn.IFS(Suoerstore_sales[[#This Row],[Discount]]&lt;=0.05,"0-5%",Suoerstore_sales[[#This Row],[Discount]]&lt;=0.1,"5-10%",Suoerstore_sales[[#This Row],[Discount]]&lt;=0.2,"10-20%",TRUE,"20%+")</f>
        <v>10-20%</v>
      </c>
      <c r="W5826">
        <f>YEAR(Suoerstore_sales[[#This Row],[Order Date]])</f>
        <v>2014</v>
      </c>
      <c r="X5826" t="str">
        <f>"Q"&amp;ROUNDUP(MONTH(Suoerstore_sales[[#This Row],[Order Date]])/3,0)</f>
        <v>Q2</v>
      </c>
      <c r="Y5826">
        <f>MONTH(Suoerstore_sales[[#This Row],[Order Date]])</f>
        <v>5</v>
      </c>
    </row>
    <row r="5827" spans="1:25" x14ac:dyDescent="0.2">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t="str" cm="1">
        <f t="array" ref="V5827">_xlfn.IFS(Suoerstore_sales[[#This Row],[Discount]]&lt;=0.05,"0-5%",Suoerstore_sales[[#This Row],[Discount]]&lt;=0.1,"5-10%",Suoerstore_sales[[#This Row],[Discount]]&lt;=0.2,"10-20%",TRUE,"20%+")</f>
        <v>0-5%</v>
      </c>
      <c r="W5827">
        <f>YEAR(Suoerstore_sales[[#This Row],[Order Date]])</f>
        <v>2017</v>
      </c>
      <c r="X5827" t="str">
        <f>"Q"&amp;ROUNDUP(MONTH(Suoerstore_sales[[#This Row],[Order Date]])/3,0)</f>
        <v>Q3</v>
      </c>
      <c r="Y5827">
        <f>MONTH(Suoerstore_sales[[#This Row],[Order Date]])</f>
        <v>9</v>
      </c>
    </row>
    <row r="5828" spans="1:25" x14ac:dyDescent="0.2">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t="str" cm="1">
        <f t="array" ref="V5828">_xlfn.IFS(Suoerstore_sales[[#This Row],[Discount]]&lt;=0.05,"0-5%",Suoerstore_sales[[#This Row],[Discount]]&lt;=0.1,"5-10%",Suoerstore_sales[[#This Row],[Discount]]&lt;=0.2,"10-20%",TRUE,"20%+")</f>
        <v>5-10%</v>
      </c>
      <c r="W5828">
        <f>YEAR(Suoerstore_sales[[#This Row],[Order Date]])</f>
        <v>2017</v>
      </c>
      <c r="X5828" t="str">
        <f>"Q"&amp;ROUNDUP(MONTH(Suoerstore_sales[[#This Row],[Order Date]])/3,0)</f>
        <v>Q3</v>
      </c>
      <c r="Y5828">
        <f>MONTH(Suoerstore_sales[[#This Row],[Order Date]])</f>
        <v>9</v>
      </c>
    </row>
    <row r="5829" spans="1:25" x14ac:dyDescent="0.2">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t="str" cm="1">
        <f t="array" ref="V5829">_xlfn.IFS(Suoerstore_sales[[#This Row],[Discount]]&lt;=0.05,"0-5%",Suoerstore_sales[[#This Row],[Discount]]&lt;=0.1,"5-10%",Suoerstore_sales[[#This Row],[Discount]]&lt;=0.2,"10-20%",TRUE,"20%+")</f>
        <v>5-10%</v>
      </c>
      <c r="W5829">
        <f>YEAR(Suoerstore_sales[[#This Row],[Order Date]])</f>
        <v>2017</v>
      </c>
      <c r="X5829" t="str">
        <f>"Q"&amp;ROUNDUP(MONTH(Suoerstore_sales[[#This Row],[Order Date]])/3,0)</f>
        <v>Q3</v>
      </c>
      <c r="Y5829">
        <f>MONTH(Suoerstore_sales[[#This Row],[Order Date]])</f>
        <v>9</v>
      </c>
    </row>
    <row r="5830" spans="1:25" x14ac:dyDescent="0.2">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t="str" cm="1">
        <f t="array" ref="V5830">_xlfn.IFS(Suoerstore_sales[[#This Row],[Discount]]&lt;=0.05,"0-5%",Suoerstore_sales[[#This Row],[Discount]]&lt;=0.1,"5-10%",Suoerstore_sales[[#This Row],[Discount]]&lt;=0.2,"10-20%",TRUE,"20%+")</f>
        <v>0-5%</v>
      </c>
      <c r="W5830">
        <f>YEAR(Suoerstore_sales[[#This Row],[Order Date]])</f>
        <v>2017</v>
      </c>
      <c r="X5830" t="str">
        <f>"Q"&amp;ROUNDUP(MONTH(Suoerstore_sales[[#This Row],[Order Date]])/3,0)</f>
        <v>Q3</v>
      </c>
      <c r="Y5830">
        <f>MONTH(Suoerstore_sales[[#This Row],[Order Date]])</f>
        <v>9</v>
      </c>
    </row>
    <row r="5831" spans="1:25" x14ac:dyDescent="0.2">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t="str" cm="1">
        <f t="array" ref="V5831">_xlfn.IFS(Suoerstore_sales[[#This Row],[Discount]]&lt;=0.05,"0-5%",Suoerstore_sales[[#This Row],[Discount]]&lt;=0.1,"5-10%",Suoerstore_sales[[#This Row],[Discount]]&lt;=0.2,"10-20%",TRUE,"20%+")</f>
        <v>0-5%</v>
      </c>
      <c r="W5831">
        <f>YEAR(Suoerstore_sales[[#This Row],[Order Date]])</f>
        <v>2016</v>
      </c>
      <c r="X5831" t="str">
        <f>"Q"&amp;ROUNDUP(MONTH(Suoerstore_sales[[#This Row],[Order Date]])/3,0)</f>
        <v>Q4</v>
      </c>
      <c r="Y5831">
        <f>MONTH(Suoerstore_sales[[#This Row],[Order Date]])</f>
        <v>12</v>
      </c>
    </row>
    <row r="5832" spans="1:25" x14ac:dyDescent="0.2">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t="str" cm="1">
        <f t="array" ref="V5832">_xlfn.IFS(Suoerstore_sales[[#This Row],[Discount]]&lt;=0.05,"0-5%",Suoerstore_sales[[#This Row],[Discount]]&lt;=0.1,"5-10%",Suoerstore_sales[[#This Row],[Discount]]&lt;=0.2,"10-20%",TRUE,"20%+")</f>
        <v>0-5%</v>
      </c>
      <c r="W5832">
        <f>YEAR(Suoerstore_sales[[#This Row],[Order Date]])</f>
        <v>2016</v>
      </c>
      <c r="X5832" t="str">
        <f>"Q"&amp;ROUNDUP(MONTH(Suoerstore_sales[[#This Row],[Order Date]])/3,0)</f>
        <v>Q4</v>
      </c>
      <c r="Y5832">
        <f>MONTH(Suoerstore_sales[[#This Row],[Order Date]])</f>
        <v>12</v>
      </c>
    </row>
    <row r="5833" spans="1:25" x14ac:dyDescent="0.2">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t="str" cm="1">
        <f t="array" ref="V5833">_xlfn.IFS(Suoerstore_sales[[#This Row],[Discount]]&lt;=0.05,"0-5%",Suoerstore_sales[[#This Row],[Discount]]&lt;=0.1,"5-10%",Suoerstore_sales[[#This Row],[Discount]]&lt;=0.2,"10-20%",TRUE,"20%+")</f>
        <v>0-5%</v>
      </c>
      <c r="W5833">
        <f>YEAR(Suoerstore_sales[[#This Row],[Order Date]])</f>
        <v>2015</v>
      </c>
      <c r="X5833" t="str">
        <f>"Q"&amp;ROUNDUP(MONTH(Suoerstore_sales[[#This Row],[Order Date]])/3,0)</f>
        <v>Q3</v>
      </c>
      <c r="Y5833">
        <f>MONTH(Suoerstore_sales[[#This Row],[Order Date]])</f>
        <v>7</v>
      </c>
    </row>
    <row r="5834" spans="1:25" x14ac:dyDescent="0.2">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t="str" cm="1">
        <f t="array" ref="V5834">_xlfn.IFS(Suoerstore_sales[[#This Row],[Discount]]&lt;=0.05,"0-5%",Suoerstore_sales[[#This Row],[Discount]]&lt;=0.1,"5-10%",Suoerstore_sales[[#This Row],[Discount]]&lt;=0.2,"10-20%",TRUE,"20%+")</f>
        <v>10-20%</v>
      </c>
      <c r="W5834">
        <f>YEAR(Suoerstore_sales[[#This Row],[Order Date]])</f>
        <v>2016</v>
      </c>
      <c r="X5834" t="str">
        <f>"Q"&amp;ROUNDUP(MONTH(Suoerstore_sales[[#This Row],[Order Date]])/3,0)</f>
        <v>Q3</v>
      </c>
      <c r="Y5834">
        <f>MONTH(Suoerstore_sales[[#This Row],[Order Date]])</f>
        <v>7</v>
      </c>
    </row>
    <row r="5835" spans="1:25" x14ac:dyDescent="0.2">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t="str" cm="1">
        <f t="array" ref="V5835">_xlfn.IFS(Suoerstore_sales[[#This Row],[Discount]]&lt;=0.05,"0-5%",Suoerstore_sales[[#This Row],[Discount]]&lt;=0.1,"5-10%",Suoerstore_sales[[#This Row],[Discount]]&lt;=0.2,"10-20%",TRUE,"20%+")</f>
        <v>10-20%</v>
      </c>
      <c r="W5835">
        <f>YEAR(Suoerstore_sales[[#This Row],[Order Date]])</f>
        <v>2016</v>
      </c>
      <c r="X5835" t="str">
        <f>"Q"&amp;ROUNDUP(MONTH(Suoerstore_sales[[#This Row],[Order Date]])/3,0)</f>
        <v>Q3</v>
      </c>
      <c r="Y5835">
        <f>MONTH(Suoerstore_sales[[#This Row],[Order Date]])</f>
        <v>7</v>
      </c>
    </row>
    <row r="5836" spans="1:25" x14ac:dyDescent="0.2">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t="str" cm="1">
        <f t="array" ref="V5836">_xlfn.IFS(Suoerstore_sales[[#This Row],[Discount]]&lt;=0.05,"0-5%",Suoerstore_sales[[#This Row],[Discount]]&lt;=0.1,"5-10%",Suoerstore_sales[[#This Row],[Discount]]&lt;=0.2,"10-20%",TRUE,"20%+")</f>
        <v>20%+</v>
      </c>
      <c r="W5836">
        <f>YEAR(Suoerstore_sales[[#This Row],[Order Date]])</f>
        <v>2015</v>
      </c>
      <c r="X5836" t="str">
        <f>"Q"&amp;ROUNDUP(MONTH(Suoerstore_sales[[#This Row],[Order Date]])/3,0)</f>
        <v>Q2</v>
      </c>
      <c r="Y5836">
        <f>MONTH(Suoerstore_sales[[#This Row],[Order Date]])</f>
        <v>6</v>
      </c>
    </row>
    <row r="5837" spans="1:25" x14ac:dyDescent="0.2">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t="str" cm="1">
        <f t="array" ref="V5837">_xlfn.IFS(Suoerstore_sales[[#This Row],[Discount]]&lt;=0.05,"0-5%",Suoerstore_sales[[#This Row],[Discount]]&lt;=0.1,"5-10%",Suoerstore_sales[[#This Row],[Discount]]&lt;=0.2,"10-20%",TRUE,"20%+")</f>
        <v>20%+</v>
      </c>
      <c r="W5837">
        <f>YEAR(Suoerstore_sales[[#This Row],[Order Date]])</f>
        <v>2015</v>
      </c>
      <c r="X5837" t="str">
        <f>"Q"&amp;ROUNDUP(MONTH(Suoerstore_sales[[#This Row],[Order Date]])/3,0)</f>
        <v>Q2</v>
      </c>
      <c r="Y5837">
        <f>MONTH(Suoerstore_sales[[#This Row],[Order Date]])</f>
        <v>6</v>
      </c>
    </row>
    <row r="5838" spans="1:25" x14ac:dyDescent="0.2">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t="str" cm="1">
        <f t="array" ref="V5838">_xlfn.IFS(Suoerstore_sales[[#This Row],[Discount]]&lt;=0.05,"0-5%",Suoerstore_sales[[#This Row],[Discount]]&lt;=0.1,"5-10%",Suoerstore_sales[[#This Row],[Discount]]&lt;=0.2,"10-20%",TRUE,"20%+")</f>
        <v>10-20%</v>
      </c>
      <c r="W5838">
        <f>YEAR(Suoerstore_sales[[#This Row],[Order Date]])</f>
        <v>2015</v>
      </c>
      <c r="X5838" t="str">
        <f>"Q"&amp;ROUNDUP(MONTH(Suoerstore_sales[[#This Row],[Order Date]])/3,0)</f>
        <v>Q2</v>
      </c>
      <c r="Y5838">
        <f>MONTH(Suoerstore_sales[[#This Row],[Order Date]])</f>
        <v>6</v>
      </c>
    </row>
    <row r="5839" spans="1:25" x14ac:dyDescent="0.2">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t="str" cm="1">
        <f t="array" ref="V5839">_xlfn.IFS(Suoerstore_sales[[#This Row],[Discount]]&lt;=0.05,"0-5%",Suoerstore_sales[[#This Row],[Discount]]&lt;=0.1,"5-10%",Suoerstore_sales[[#This Row],[Discount]]&lt;=0.2,"10-20%",TRUE,"20%+")</f>
        <v>10-20%</v>
      </c>
      <c r="W5839">
        <f>YEAR(Suoerstore_sales[[#This Row],[Order Date]])</f>
        <v>2017</v>
      </c>
      <c r="X5839" t="str">
        <f>"Q"&amp;ROUNDUP(MONTH(Suoerstore_sales[[#This Row],[Order Date]])/3,0)</f>
        <v>Q4</v>
      </c>
      <c r="Y5839">
        <f>MONTH(Suoerstore_sales[[#This Row],[Order Date]])</f>
        <v>11</v>
      </c>
    </row>
    <row r="5840" spans="1:25" x14ac:dyDescent="0.2">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t="str" cm="1">
        <f t="array" ref="V5840">_xlfn.IFS(Suoerstore_sales[[#This Row],[Discount]]&lt;=0.05,"0-5%",Suoerstore_sales[[#This Row],[Discount]]&lt;=0.1,"5-10%",Suoerstore_sales[[#This Row],[Discount]]&lt;=0.2,"10-20%",TRUE,"20%+")</f>
        <v>0-5%</v>
      </c>
      <c r="W5840">
        <f>YEAR(Suoerstore_sales[[#This Row],[Order Date]])</f>
        <v>2015</v>
      </c>
      <c r="X5840" t="str">
        <f>"Q"&amp;ROUNDUP(MONTH(Suoerstore_sales[[#This Row],[Order Date]])/3,0)</f>
        <v>Q1</v>
      </c>
      <c r="Y5840">
        <f>MONTH(Suoerstore_sales[[#This Row],[Order Date]])</f>
        <v>3</v>
      </c>
    </row>
    <row r="5841" spans="1:25" x14ac:dyDescent="0.2">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t="str" cm="1">
        <f t="array" ref="V5841">_xlfn.IFS(Suoerstore_sales[[#This Row],[Discount]]&lt;=0.05,"0-5%",Suoerstore_sales[[#This Row],[Discount]]&lt;=0.1,"5-10%",Suoerstore_sales[[#This Row],[Discount]]&lt;=0.2,"10-20%",TRUE,"20%+")</f>
        <v>0-5%</v>
      </c>
      <c r="W5841">
        <f>YEAR(Suoerstore_sales[[#This Row],[Order Date]])</f>
        <v>2015</v>
      </c>
      <c r="X5841" t="str">
        <f>"Q"&amp;ROUNDUP(MONTH(Suoerstore_sales[[#This Row],[Order Date]])/3,0)</f>
        <v>Q3</v>
      </c>
      <c r="Y5841">
        <f>MONTH(Suoerstore_sales[[#This Row],[Order Date]])</f>
        <v>9</v>
      </c>
    </row>
    <row r="5842" spans="1:25" x14ac:dyDescent="0.2">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t="str" cm="1">
        <f t="array" ref="V5842">_xlfn.IFS(Suoerstore_sales[[#This Row],[Discount]]&lt;=0.05,"0-5%",Suoerstore_sales[[#This Row],[Discount]]&lt;=0.1,"5-10%",Suoerstore_sales[[#This Row],[Discount]]&lt;=0.2,"10-20%",TRUE,"20%+")</f>
        <v>0-5%</v>
      </c>
      <c r="W5842">
        <f>YEAR(Suoerstore_sales[[#This Row],[Order Date]])</f>
        <v>2015</v>
      </c>
      <c r="X5842" t="str">
        <f>"Q"&amp;ROUNDUP(MONTH(Suoerstore_sales[[#This Row],[Order Date]])/3,0)</f>
        <v>Q3</v>
      </c>
      <c r="Y5842">
        <f>MONTH(Suoerstore_sales[[#This Row],[Order Date]])</f>
        <v>9</v>
      </c>
    </row>
    <row r="5843" spans="1:25" x14ac:dyDescent="0.2">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t="str" cm="1">
        <f t="array" ref="V5843">_xlfn.IFS(Suoerstore_sales[[#This Row],[Discount]]&lt;=0.05,"0-5%",Suoerstore_sales[[#This Row],[Discount]]&lt;=0.1,"5-10%",Suoerstore_sales[[#This Row],[Discount]]&lt;=0.2,"10-20%",TRUE,"20%+")</f>
        <v>10-20%</v>
      </c>
      <c r="W5843">
        <f>YEAR(Suoerstore_sales[[#This Row],[Order Date]])</f>
        <v>2015</v>
      </c>
      <c r="X5843" t="str">
        <f>"Q"&amp;ROUNDUP(MONTH(Suoerstore_sales[[#This Row],[Order Date]])/3,0)</f>
        <v>Q4</v>
      </c>
      <c r="Y5843">
        <f>MONTH(Suoerstore_sales[[#This Row],[Order Date]])</f>
        <v>11</v>
      </c>
    </row>
    <row r="5844" spans="1:25" x14ac:dyDescent="0.2">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t="str" cm="1">
        <f t="array" ref="V5844">_xlfn.IFS(Suoerstore_sales[[#This Row],[Discount]]&lt;=0.05,"0-5%",Suoerstore_sales[[#This Row],[Discount]]&lt;=0.1,"5-10%",Suoerstore_sales[[#This Row],[Discount]]&lt;=0.2,"10-20%",TRUE,"20%+")</f>
        <v>0-5%</v>
      </c>
      <c r="W5844">
        <f>YEAR(Suoerstore_sales[[#This Row],[Order Date]])</f>
        <v>2015</v>
      </c>
      <c r="X5844" t="str">
        <f>"Q"&amp;ROUNDUP(MONTH(Suoerstore_sales[[#This Row],[Order Date]])/3,0)</f>
        <v>Q4</v>
      </c>
      <c r="Y5844">
        <f>MONTH(Suoerstore_sales[[#This Row],[Order Date]])</f>
        <v>11</v>
      </c>
    </row>
    <row r="5845" spans="1:25" x14ac:dyDescent="0.2">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t="str" cm="1">
        <f t="array" ref="V5845">_xlfn.IFS(Suoerstore_sales[[#This Row],[Discount]]&lt;=0.05,"0-5%",Suoerstore_sales[[#This Row],[Discount]]&lt;=0.1,"5-10%",Suoerstore_sales[[#This Row],[Discount]]&lt;=0.2,"10-20%",TRUE,"20%+")</f>
        <v>0-5%</v>
      </c>
      <c r="W5845">
        <f>YEAR(Suoerstore_sales[[#This Row],[Order Date]])</f>
        <v>2015</v>
      </c>
      <c r="X5845" t="str">
        <f>"Q"&amp;ROUNDUP(MONTH(Suoerstore_sales[[#This Row],[Order Date]])/3,0)</f>
        <v>Q4</v>
      </c>
      <c r="Y5845">
        <f>MONTH(Suoerstore_sales[[#This Row],[Order Date]])</f>
        <v>11</v>
      </c>
    </row>
    <row r="5846" spans="1:25" x14ac:dyDescent="0.2">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t="str" cm="1">
        <f t="array" ref="V5846">_xlfn.IFS(Suoerstore_sales[[#This Row],[Discount]]&lt;=0.05,"0-5%",Suoerstore_sales[[#This Row],[Discount]]&lt;=0.1,"5-10%",Suoerstore_sales[[#This Row],[Discount]]&lt;=0.2,"10-20%",TRUE,"20%+")</f>
        <v>0-5%</v>
      </c>
      <c r="W5846">
        <f>YEAR(Suoerstore_sales[[#This Row],[Order Date]])</f>
        <v>2015</v>
      </c>
      <c r="X5846" t="str">
        <f>"Q"&amp;ROUNDUP(MONTH(Suoerstore_sales[[#This Row],[Order Date]])/3,0)</f>
        <v>Q4</v>
      </c>
      <c r="Y5846">
        <f>MONTH(Suoerstore_sales[[#This Row],[Order Date]])</f>
        <v>11</v>
      </c>
    </row>
    <row r="5847" spans="1:25" x14ac:dyDescent="0.2">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t="str" cm="1">
        <f t="array" ref="V5847">_xlfn.IFS(Suoerstore_sales[[#This Row],[Discount]]&lt;=0.05,"0-5%",Suoerstore_sales[[#This Row],[Discount]]&lt;=0.1,"5-10%",Suoerstore_sales[[#This Row],[Discount]]&lt;=0.2,"10-20%",TRUE,"20%+")</f>
        <v>0-5%</v>
      </c>
      <c r="W5847">
        <f>YEAR(Suoerstore_sales[[#This Row],[Order Date]])</f>
        <v>2015</v>
      </c>
      <c r="X5847" t="str">
        <f>"Q"&amp;ROUNDUP(MONTH(Suoerstore_sales[[#This Row],[Order Date]])/3,0)</f>
        <v>Q4</v>
      </c>
      <c r="Y5847">
        <f>MONTH(Suoerstore_sales[[#This Row],[Order Date]])</f>
        <v>11</v>
      </c>
    </row>
    <row r="5848" spans="1:25" x14ac:dyDescent="0.2">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t="str" cm="1">
        <f t="array" ref="V5848">_xlfn.IFS(Suoerstore_sales[[#This Row],[Discount]]&lt;=0.05,"0-5%",Suoerstore_sales[[#This Row],[Discount]]&lt;=0.1,"5-10%",Suoerstore_sales[[#This Row],[Discount]]&lt;=0.2,"10-20%",TRUE,"20%+")</f>
        <v>10-20%</v>
      </c>
      <c r="W5848">
        <f>YEAR(Suoerstore_sales[[#This Row],[Order Date]])</f>
        <v>2015</v>
      </c>
      <c r="X5848" t="str">
        <f>"Q"&amp;ROUNDUP(MONTH(Suoerstore_sales[[#This Row],[Order Date]])/3,0)</f>
        <v>Q4</v>
      </c>
      <c r="Y5848">
        <f>MONTH(Suoerstore_sales[[#This Row],[Order Date]])</f>
        <v>11</v>
      </c>
    </row>
    <row r="5849" spans="1:25" x14ac:dyDescent="0.2">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t="str" cm="1">
        <f t="array" ref="V5849">_xlfn.IFS(Suoerstore_sales[[#This Row],[Discount]]&lt;=0.05,"0-5%",Suoerstore_sales[[#This Row],[Discount]]&lt;=0.1,"5-10%",Suoerstore_sales[[#This Row],[Discount]]&lt;=0.2,"10-20%",TRUE,"20%+")</f>
        <v>0-5%</v>
      </c>
      <c r="W5849">
        <f>YEAR(Suoerstore_sales[[#This Row],[Order Date]])</f>
        <v>2015</v>
      </c>
      <c r="X5849" t="str">
        <f>"Q"&amp;ROUNDUP(MONTH(Suoerstore_sales[[#This Row],[Order Date]])/3,0)</f>
        <v>Q4</v>
      </c>
      <c r="Y5849">
        <f>MONTH(Suoerstore_sales[[#This Row],[Order Date]])</f>
        <v>11</v>
      </c>
    </row>
    <row r="5850" spans="1:25" x14ac:dyDescent="0.2">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t="str" cm="1">
        <f t="array" ref="V5850">_xlfn.IFS(Suoerstore_sales[[#This Row],[Discount]]&lt;=0.05,"0-5%",Suoerstore_sales[[#This Row],[Discount]]&lt;=0.1,"5-10%",Suoerstore_sales[[#This Row],[Discount]]&lt;=0.2,"10-20%",TRUE,"20%+")</f>
        <v>0-5%</v>
      </c>
      <c r="W5850">
        <f>YEAR(Suoerstore_sales[[#This Row],[Order Date]])</f>
        <v>2015</v>
      </c>
      <c r="X5850" t="str">
        <f>"Q"&amp;ROUNDUP(MONTH(Suoerstore_sales[[#This Row],[Order Date]])/3,0)</f>
        <v>Q4</v>
      </c>
      <c r="Y5850">
        <f>MONTH(Suoerstore_sales[[#This Row],[Order Date]])</f>
        <v>11</v>
      </c>
    </row>
    <row r="5851" spans="1:25" x14ac:dyDescent="0.2">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t="str" cm="1">
        <f t="array" ref="V5851">_xlfn.IFS(Suoerstore_sales[[#This Row],[Discount]]&lt;=0.05,"0-5%",Suoerstore_sales[[#This Row],[Discount]]&lt;=0.1,"5-10%",Suoerstore_sales[[#This Row],[Discount]]&lt;=0.2,"10-20%",TRUE,"20%+")</f>
        <v>0-5%</v>
      </c>
      <c r="W5851">
        <f>YEAR(Suoerstore_sales[[#This Row],[Order Date]])</f>
        <v>2015</v>
      </c>
      <c r="X5851" t="str">
        <f>"Q"&amp;ROUNDUP(MONTH(Suoerstore_sales[[#This Row],[Order Date]])/3,0)</f>
        <v>Q4</v>
      </c>
      <c r="Y5851">
        <f>MONTH(Suoerstore_sales[[#This Row],[Order Date]])</f>
        <v>11</v>
      </c>
    </row>
    <row r="5852" spans="1:25" x14ac:dyDescent="0.2">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t="str" cm="1">
        <f t="array" ref="V5852">_xlfn.IFS(Suoerstore_sales[[#This Row],[Discount]]&lt;=0.05,"0-5%",Suoerstore_sales[[#This Row],[Discount]]&lt;=0.1,"5-10%",Suoerstore_sales[[#This Row],[Discount]]&lt;=0.2,"10-20%",TRUE,"20%+")</f>
        <v>0-5%</v>
      </c>
      <c r="W5852">
        <f>YEAR(Suoerstore_sales[[#This Row],[Order Date]])</f>
        <v>2015</v>
      </c>
      <c r="X5852" t="str">
        <f>"Q"&amp;ROUNDUP(MONTH(Suoerstore_sales[[#This Row],[Order Date]])/3,0)</f>
        <v>Q4</v>
      </c>
      <c r="Y5852">
        <f>MONTH(Suoerstore_sales[[#This Row],[Order Date]])</f>
        <v>11</v>
      </c>
    </row>
    <row r="5853" spans="1:25" x14ac:dyDescent="0.2">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t="str" cm="1">
        <f t="array" ref="V5853">_xlfn.IFS(Suoerstore_sales[[#This Row],[Discount]]&lt;=0.05,"0-5%",Suoerstore_sales[[#This Row],[Discount]]&lt;=0.1,"5-10%",Suoerstore_sales[[#This Row],[Discount]]&lt;=0.2,"10-20%",TRUE,"20%+")</f>
        <v>0-5%</v>
      </c>
      <c r="W5853">
        <f>YEAR(Suoerstore_sales[[#This Row],[Order Date]])</f>
        <v>2015</v>
      </c>
      <c r="X5853" t="str">
        <f>"Q"&amp;ROUNDUP(MONTH(Suoerstore_sales[[#This Row],[Order Date]])/3,0)</f>
        <v>Q4</v>
      </c>
      <c r="Y5853">
        <f>MONTH(Suoerstore_sales[[#This Row],[Order Date]])</f>
        <v>11</v>
      </c>
    </row>
    <row r="5854" spans="1:25" x14ac:dyDescent="0.2">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t="str" cm="1">
        <f t="array" ref="V5854">_xlfn.IFS(Suoerstore_sales[[#This Row],[Discount]]&lt;=0.05,"0-5%",Suoerstore_sales[[#This Row],[Discount]]&lt;=0.1,"5-10%",Suoerstore_sales[[#This Row],[Discount]]&lt;=0.2,"10-20%",TRUE,"20%+")</f>
        <v>0-5%</v>
      </c>
      <c r="W5854">
        <f>YEAR(Suoerstore_sales[[#This Row],[Order Date]])</f>
        <v>2015</v>
      </c>
      <c r="X5854" t="str">
        <f>"Q"&amp;ROUNDUP(MONTH(Suoerstore_sales[[#This Row],[Order Date]])/3,0)</f>
        <v>Q4</v>
      </c>
      <c r="Y5854">
        <f>MONTH(Suoerstore_sales[[#This Row],[Order Date]])</f>
        <v>11</v>
      </c>
    </row>
    <row r="5855" spans="1:25" x14ac:dyDescent="0.2">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t="str" cm="1">
        <f t="array" ref="V5855">_xlfn.IFS(Suoerstore_sales[[#This Row],[Discount]]&lt;=0.05,"0-5%",Suoerstore_sales[[#This Row],[Discount]]&lt;=0.1,"5-10%",Suoerstore_sales[[#This Row],[Discount]]&lt;=0.2,"10-20%",TRUE,"20%+")</f>
        <v>0-5%</v>
      </c>
      <c r="W5855">
        <f>YEAR(Suoerstore_sales[[#This Row],[Order Date]])</f>
        <v>2014</v>
      </c>
      <c r="X5855" t="str">
        <f>"Q"&amp;ROUNDUP(MONTH(Suoerstore_sales[[#This Row],[Order Date]])/3,0)</f>
        <v>Q3</v>
      </c>
      <c r="Y5855">
        <f>MONTH(Suoerstore_sales[[#This Row],[Order Date]])</f>
        <v>9</v>
      </c>
    </row>
    <row r="5856" spans="1:25" x14ac:dyDescent="0.2">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t="str" cm="1">
        <f t="array" ref="V5856">_xlfn.IFS(Suoerstore_sales[[#This Row],[Discount]]&lt;=0.05,"0-5%",Suoerstore_sales[[#This Row],[Discount]]&lt;=0.1,"5-10%",Suoerstore_sales[[#This Row],[Discount]]&lt;=0.2,"10-20%",TRUE,"20%+")</f>
        <v>10-20%</v>
      </c>
      <c r="W5856">
        <f>YEAR(Suoerstore_sales[[#This Row],[Order Date]])</f>
        <v>2015</v>
      </c>
      <c r="X5856" t="str">
        <f>"Q"&amp;ROUNDUP(MONTH(Suoerstore_sales[[#This Row],[Order Date]])/3,0)</f>
        <v>Q3</v>
      </c>
      <c r="Y5856">
        <f>MONTH(Suoerstore_sales[[#This Row],[Order Date]])</f>
        <v>8</v>
      </c>
    </row>
    <row r="5857" spans="1:25" x14ac:dyDescent="0.2">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t="str" cm="1">
        <f t="array" ref="V5857">_xlfn.IFS(Suoerstore_sales[[#This Row],[Discount]]&lt;=0.05,"0-5%",Suoerstore_sales[[#This Row],[Discount]]&lt;=0.1,"5-10%",Suoerstore_sales[[#This Row],[Discount]]&lt;=0.2,"10-20%",TRUE,"20%+")</f>
        <v>10-20%</v>
      </c>
      <c r="W5857">
        <f>YEAR(Suoerstore_sales[[#This Row],[Order Date]])</f>
        <v>2015</v>
      </c>
      <c r="X5857" t="str">
        <f>"Q"&amp;ROUNDUP(MONTH(Suoerstore_sales[[#This Row],[Order Date]])/3,0)</f>
        <v>Q3</v>
      </c>
      <c r="Y5857">
        <f>MONTH(Suoerstore_sales[[#This Row],[Order Date]])</f>
        <v>8</v>
      </c>
    </row>
    <row r="5858" spans="1:25" x14ac:dyDescent="0.2">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t="str" cm="1">
        <f t="array" ref="V5858">_xlfn.IFS(Suoerstore_sales[[#This Row],[Discount]]&lt;=0.05,"0-5%",Suoerstore_sales[[#This Row],[Discount]]&lt;=0.1,"5-10%",Suoerstore_sales[[#This Row],[Discount]]&lt;=0.2,"10-20%",TRUE,"20%+")</f>
        <v>20%+</v>
      </c>
      <c r="W5858">
        <f>YEAR(Suoerstore_sales[[#This Row],[Order Date]])</f>
        <v>2015</v>
      </c>
      <c r="X5858" t="str">
        <f>"Q"&amp;ROUNDUP(MONTH(Suoerstore_sales[[#This Row],[Order Date]])/3,0)</f>
        <v>Q3</v>
      </c>
      <c r="Y5858">
        <f>MONTH(Suoerstore_sales[[#This Row],[Order Date]])</f>
        <v>8</v>
      </c>
    </row>
    <row r="5859" spans="1:25" x14ac:dyDescent="0.2">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t="str" cm="1">
        <f t="array" ref="V5859">_xlfn.IFS(Suoerstore_sales[[#This Row],[Discount]]&lt;=0.05,"0-5%",Suoerstore_sales[[#This Row],[Discount]]&lt;=0.1,"5-10%",Suoerstore_sales[[#This Row],[Discount]]&lt;=0.2,"10-20%",TRUE,"20%+")</f>
        <v>20%+</v>
      </c>
      <c r="W5859">
        <f>YEAR(Suoerstore_sales[[#This Row],[Order Date]])</f>
        <v>2015</v>
      </c>
      <c r="X5859" t="str">
        <f>"Q"&amp;ROUNDUP(MONTH(Suoerstore_sales[[#This Row],[Order Date]])/3,0)</f>
        <v>Q3</v>
      </c>
      <c r="Y5859">
        <f>MONTH(Suoerstore_sales[[#This Row],[Order Date]])</f>
        <v>8</v>
      </c>
    </row>
    <row r="5860" spans="1:25" x14ac:dyDescent="0.2">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t="str" cm="1">
        <f t="array" ref="V5860">_xlfn.IFS(Suoerstore_sales[[#This Row],[Discount]]&lt;=0.05,"0-5%",Suoerstore_sales[[#This Row],[Discount]]&lt;=0.1,"5-10%",Suoerstore_sales[[#This Row],[Discount]]&lt;=0.2,"10-20%",TRUE,"20%+")</f>
        <v>10-20%</v>
      </c>
      <c r="W5860">
        <f>YEAR(Suoerstore_sales[[#This Row],[Order Date]])</f>
        <v>2017</v>
      </c>
      <c r="X5860" t="str">
        <f>"Q"&amp;ROUNDUP(MONTH(Suoerstore_sales[[#This Row],[Order Date]])/3,0)</f>
        <v>Q3</v>
      </c>
      <c r="Y5860">
        <f>MONTH(Suoerstore_sales[[#This Row],[Order Date]])</f>
        <v>9</v>
      </c>
    </row>
    <row r="5861" spans="1:25" x14ac:dyDescent="0.2">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t="str" cm="1">
        <f t="array" ref="V5861">_xlfn.IFS(Suoerstore_sales[[#This Row],[Discount]]&lt;=0.05,"0-5%",Suoerstore_sales[[#This Row],[Discount]]&lt;=0.1,"5-10%",Suoerstore_sales[[#This Row],[Discount]]&lt;=0.2,"10-20%",TRUE,"20%+")</f>
        <v>0-5%</v>
      </c>
      <c r="W5861">
        <f>YEAR(Suoerstore_sales[[#This Row],[Order Date]])</f>
        <v>2015</v>
      </c>
      <c r="X5861" t="str">
        <f>"Q"&amp;ROUNDUP(MONTH(Suoerstore_sales[[#This Row],[Order Date]])/3,0)</f>
        <v>Q4</v>
      </c>
      <c r="Y5861">
        <f>MONTH(Suoerstore_sales[[#This Row],[Order Date]])</f>
        <v>11</v>
      </c>
    </row>
    <row r="5862" spans="1:25" x14ac:dyDescent="0.2">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t="str" cm="1">
        <f t="array" ref="V5862">_xlfn.IFS(Suoerstore_sales[[#This Row],[Discount]]&lt;=0.05,"0-5%",Suoerstore_sales[[#This Row],[Discount]]&lt;=0.1,"5-10%",Suoerstore_sales[[#This Row],[Discount]]&lt;=0.2,"10-20%",TRUE,"20%+")</f>
        <v>10-20%</v>
      </c>
      <c r="W5862">
        <f>YEAR(Suoerstore_sales[[#This Row],[Order Date]])</f>
        <v>2015</v>
      </c>
      <c r="X5862" t="str">
        <f>"Q"&amp;ROUNDUP(MONTH(Suoerstore_sales[[#This Row],[Order Date]])/3,0)</f>
        <v>Q2</v>
      </c>
      <c r="Y5862">
        <f>MONTH(Suoerstore_sales[[#This Row],[Order Date]])</f>
        <v>4</v>
      </c>
    </row>
    <row r="5863" spans="1:25" x14ac:dyDescent="0.2">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t="str" cm="1">
        <f t="array" ref="V5863">_xlfn.IFS(Suoerstore_sales[[#This Row],[Discount]]&lt;=0.05,"0-5%",Suoerstore_sales[[#This Row],[Discount]]&lt;=0.1,"5-10%",Suoerstore_sales[[#This Row],[Discount]]&lt;=0.2,"10-20%",TRUE,"20%+")</f>
        <v>0-5%</v>
      </c>
      <c r="W5863">
        <f>YEAR(Suoerstore_sales[[#This Row],[Order Date]])</f>
        <v>2016</v>
      </c>
      <c r="X5863" t="str">
        <f>"Q"&amp;ROUNDUP(MONTH(Suoerstore_sales[[#This Row],[Order Date]])/3,0)</f>
        <v>Q2</v>
      </c>
      <c r="Y5863">
        <f>MONTH(Suoerstore_sales[[#This Row],[Order Date]])</f>
        <v>5</v>
      </c>
    </row>
    <row r="5864" spans="1:25" x14ac:dyDescent="0.2">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t="str" cm="1">
        <f t="array" ref="V5864">_xlfn.IFS(Suoerstore_sales[[#This Row],[Discount]]&lt;=0.05,"0-5%",Suoerstore_sales[[#This Row],[Discount]]&lt;=0.1,"5-10%",Suoerstore_sales[[#This Row],[Discount]]&lt;=0.2,"10-20%",TRUE,"20%+")</f>
        <v>0-5%</v>
      </c>
      <c r="W5864">
        <f>YEAR(Suoerstore_sales[[#This Row],[Order Date]])</f>
        <v>2016</v>
      </c>
      <c r="X5864" t="str">
        <f>"Q"&amp;ROUNDUP(MONTH(Suoerstore_sales[[#This Row],[Order Date]])/3,0)</f>
        <v>Q2</v>
      </c>
      <c r="Y5864">
        <f>MONTH(Suoerstore_sales[[#This Row],[Order Date]])</f>
        <v>5</v>
      </c>
    </row>
    <row r="5865" spans="1:25" x14ac:dyDescent="0.2">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t="str" cm="1">
        <f t="array" ref="V5865">_xlfn.IFS(Suoerstore_sales[[#This Row],[Discount]]&lt;=0.05,"0-5%",Suoerstore_sales[[#This Row],[Discount]]&lt;=0.1,"5-10%",Suoerstore_sales[[#This Row],[Discount]]&lt;=0.2,"10-20%",TRUE,"20%+")</f>
        <v>0-5%</v>
      </c>
      <c r="W5865">
        <f>YEAR(Suoerstore_sales[[#This Row],[Order Date]])</f>
        <v>2016</v>
      </c>
      <c r="X5865" t="str">
        <f>"Q"&amp;ROUNDUP(MONTH(Suoerstore_sales[[#This Row],[Order Date]])/3,0)</f>
        <v>Q2</v>
      </c>
      <c r="Y5865">
        <f>MONTH(Suoerstore_sales[[#This Row],[Order Date]])</f>
        <v>5</v>
      </c>
    </row>
    <row r="5866" spans="1:25" x14ac:dyDescent="0.2">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t="str" cm="1">
        <f t="array" ref="V5866">_xlfn.IFS(Suoerstore_sales[[#This Row],[Discount]]&lt;=0.05,"0-5%",Suoerstore_sales[[#This Row],[Discount]]&lt;=0.1,"5-10%",Suoerstore_sales[[#This Row],[Discount]]&lt;=0.2,"10-20%",TRUE,"20%+")</f>
        <v>0-5%</v>
      </c>
      <c r="W5866">
        <f>YEAR(Suoerstore_sales[[#This Row],[Order Date]])</f>
        <v>2014</v>
      </c>
      <c r="X5866" t="str">
        <f>"Q"&amp;ROUNDUP(MONTH(Suoerstore_sales[[#This Row],[Order Date]])/3,0)</f>
        <v>Q3</v>
      </c>
      <c r="Y5866">
        <f>MONTH(Suoerstore_sales[[#This Row],[Order Date]])</f>
        <v>8</v>
      </c>
    </row>
    <row r="5867" spans="1:25" x14ac:dyDescent="0.2">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t="str" cm="1">
        <f t="array" ref="V5867">_xlfn.IFS(Suoerstore_sales[[#This Row],[Discount]]&lt;=0.05,"0-5%",Suoerstore_sales[[#This Row],[Discount]]&lt;=0.1,"5-10%",Suoerstore_sales[[#This Row],[Discount]]&lt;=0.2,"10-20%",TRUE,"20%+")</f>
        <v>0-5%</v>
      </c>
      <c r="W5867">
        <f>YEAR(Suoerstore_sales[[#This Row],[Order Date]])</f>
        <v>2014</v>
      </c>
      <c r="X5867" t="str">
        <f>"Q"&amp;ROUNDUP(MONTH(Suoerstore_sales[[#This Row],[Order Date]])/3,0)</f>
        <v>Q3</v>
      </c>
      <c r="Y5867">
        <f>MONTH(Suoerstore_sales[[#This Row],[Order Date]])</f>
        <v>8</v>
      </c>
    </row>
    <row r="5868" spans="1:25" x14ac:dyDescent="0.2">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t="str" cm="1">
        <f t="array" ref="V5868">_xlfn.IFS(Suoerstore_sales[[#This Row],[Discount]]&lt;=0.05,"0-5%",Suoerstore_sales[[#This Row],[Discount]]&lt;=0.1,"5-10%",Suoerstore_sales[[#This Row],[Discount]]&lt;=0.2,"10-20%",TRUE,"20%+")</f>
        <v>0-5%</v>
      </c>
      <c r="W5868">
        <f>YEAR(Suoerstore_sales[[#This Row],[Order Date]])</f>
        <v>2014</v>
      </c>
      <c r="X5868" t="str">
        <f>"Q"&amp;ROUNDUP(MONTH(Suoerstore_sales[[#This Row],[Order Date]])/3,0)</f>
        <v>Q3</v>
      </c>
      <c r="Y5868">
        <f>MONTH(Suoerstore_sales[[#This Row],[Order Date]])</f>
        <v>8</v>
      </c>
    </row>
    <row r="5869" spans="1:25" x14ac:dyDescent="0.2">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t="str" cm="1">
        <f t="array" ref="V5869">_xlfn.IFS(Suoerstore_sales[[#This Row],[Discount]]&lt;=0.05,"0-5%",Suoerstore_sales[[#This Row],[Discount]]&lt;=0.1,"5-10%",Suoerstore_sales[[#This Row],[Discount]]&lt;=0.2,"10-20%",TRUE,"20%+")</f>
        <v>10-20%</v>
      </c>
      <c r="W5869">
        <f>YEAR(Suoerstore_sales[[#This Row],[Order Date]])</f>
        <v>2016</v>
      </c>
      <c r="X5869" t="str">
        <f>"Q"&amp;ROUNDUP(MONTH(Suoerstore_sales[[#This Row],[Order Date]])/3,0)</f>
        <v>Q1</v>
      </c>
      <c r="Y5869">
        <f>MONTH(Suoerstore_sales[[#This Row],[Order Date]])</f>
        <v>1</v>
      </c>
    </row>
    <row r="5870" spans="1:25" x14ac:dyDescent="0.2">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t="str" cm="1">
        <f t="array" ref="V5870">_xlfn.IFS(Suoerstore_sales[[#This Row],[Discount]]&lt;=0.05,"0-5%",Suoerstore_sales[[#This Row],[Discount]]&lt;=0.1,"5-10%",Suoerstore_sales[[#This Row],[Discount]]&lt;=0.2,"10-20%",TRUE,"20%+")</f>
        <v>20%+</v>
      </c>
      <c r="W5870">
        <f>YEAR(Suoerstore_sales[[#This Row],[Order Date]])</f>
        <v>2016</v>
      </c>
      <c r="X5870" t="str">
        <f>"Q"&amp;ROUNDUP(MONTH(Suoerstore_sales[[#This Row],[Order Date]])/3,0)</f>
        <v>Q1</v>
      </c>
      <c r="Y5870">
        <f>MONTH(Suoerstore_sales[[#This Row],[Order Date]])</f>
        <v>1</v>
      </c>
    </row>
    <row r="5871" spans="1:25" x14ac:dyDescent="0.2">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t="str" cm="1">
        <f t="array" ref="V5871">_xlfn.IFS(Suoerstore_sales[[#This Row],[Discount]]&lt;=0.05,"0-5%",Suoerstore_sales[[#This Row],[Discount]]&lt;=0.1,"5-10%",Suoerstore_sales[[#This Row],[Discount]]&lt;=0.2,"10-20%",TRUE,"20%+")</f>
        <v>10-20%</v>
      </c>
      <c r="W5871">
        <f>YEAR(Suoerstore_sales[[#This Row],[Order Date]])</f>
        <v>2016</v>
      </c>
      <c r="X5871" t="str">
        <f>"Q"&amp;ROUNDUP(MONTH(Suoerstore_sales[[#This Row],[Order Date]])/3,0)</f>
        <v>Q4</v>
      </c>
      <c r="Y5871">
        <f>MONTH(Suoerstore_sales[[#This Row],[Order Date]])</f>
        <v>11</v>
      </c>
    </row>
    <row r="5872" spans="1:25" x14ac:dyDescent="0.2">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t="str" cm="1">
        <f t="array" ref="V5872">_xlfn.IFS(Suoerstore_sales[[#This Row],[Discount]]&lt;=0.05,"0-5%",Suoerstore_sales[[#This Row],[Discount]]&lt;=0.1,"5-10%",Suoerstore_sales[[#This Row],[Discount]]&lt;=0.2,"10-20%",TRUE,"20%+")</f>
        <v>10-20%</v>
      </c>
      <c r="W5872">
        <f>YEAR(Suoerstore_sales[[#This Row],[Order Date]])</f>
        <v>2016</v>
      </c>
      <c r="X5872" t="str">
        <f>"Q"&amp;ROUNDUP(MONTH(Suoerstore_sales[[#This Row],[Order Date]])/3,0)</f>
        <v>Q2</v>
      </c>
      <c r="Y5872">
        <f>MONTH(Suoerstore_sales[[#This Row],[Order Date]])</f>
        <v>6</v>
      </c>
    </row>
    <row r="5873" spans="1:25" x14ac:dyDescent="0.2">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t="str" cm="1">
        <f t="array" ref="V5873">_xlfn.IFS(Suoerstore_sales[[#This Row],[Discount]]&lt;=0.05,"0-5%",Suoerstore_sales[[#This Row],[Discount]]&lt;=0.1,"5-10%",Suoerstore_sales[[#This Row],[Discount]]&lt;=0.2,"10-20%",TRUE,"20%+")</f>
        <v>0-5%</v>
      </c>
      <c r="W5873">
        <f>YEAR(Suoerstore_sales[[#This Row],[Order Date]])</f>
        <v>2016</v>
      </c>
      <c r="X5873" t="str">
        <f>"Q"&amp;ROUNDUP(MONTH(Suoerstore_sales[[#This Row],[Order Date]])/3,0)</f>
        <v>Q3</v>
      </c>
      <c r="Y5873">
        <f>MONTH(Suoerstore_sales[[#This Row],[Order Date]])</f>
        <v>9</v>
      </c>
    </row>
    <row r="5874" spans="1:25" x14ac:dyDescent="0.2">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t="str" cm="1">
        <f t="array" ref="V5874">_xlfn.IFS(Suoerstore_sales[[#This Row],[Discount]]&lt;=0.05,"0-5%",Suoerstore_sales[[#This Row],[Discount]]&lt;=0.1,"5-10%",Suoerstore_sales[[#This Row],[Discount]]&lt;=0.2,"10-20%",TRUE,"20%+")</f>
        <v>0-5%</v>
      </c>
      <c r="W5874">
        <f>YEAR(Suoerstore_sales[[#This Row],[Order Date]])</f>
        <v>2017</v>
      </c>
      <c r="X5874" t="str">
        <f>"Q"&amp;ROUNDUP(MONTH(Suoerstore_sales[[#This Row],[Order Date]])/3,0)</f>
        <v>Q1</v>
      </c>
      <c r="Y5874">
        <f>MONTH(Suoerstore_sales[[#This Row],[Order Date]])</f>
        <v>3</v>
      </c>
    </row>
    <row r="5875" spans="1:25" x14ac:dyDescent="0.2">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t="str" cm="1">
        <f t="array" ref="V5875">_xlfn.IFS(Suoerstore_sales[[#This Row],[Discount]]&lt;=0.05,"0-5%",Suoerstore_sales[[#This Row],[Discount]]&lt;=0.1,"5-10%",Suoerstore_sales[[#This Row],[Discount]]&lt;=0.2,"10-20%",TRUE,"20%+")</f>
        <v>0-5%</v>
      </c>
      <c r="W5875">
        <f>YEAR(Suoerstore_sales[[#This Row],[Order Date]])</f>
        <v>2017</v>
      </c>
      <c r="X5875" t="str">
        <f>"Q"&amp;ROUNDUP(MONTH(Suoerstore_sales[[#This Row],[Order Date]])/3,0)</f>
        <v>Q2</v>
      </c>
      <c r="Y5875">
        <f>MONTH(Suoerstore_sales[[#This Row],[Order Date]])</f>
        <v>6</v>
      </c>
    </row>
    <row r="5876" spans="1:25" x14ac:dyDescent="0.2">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t="str" cm="1">
        <f t="array" ref="V5876">_xlfn.IFS(Suoerstore_sales[[#This Row],[Discount]]&lt;=0.05,"0-5%",Suoerstore_sales[[#This Row],[Discount]]&lt;=0.1,"5-10%",Suoerstore_sales[[#This Row],[Discount]]&lt;=0.2,"10-20%",TRUE,"20%+")</f>
        <v>0-5%</v>
      </c>
      <c r="W5876">
        <f>YEAR(Suoerstore_sales[[#This Row],[Order Date]])</f>
        <v>2017</v>
      </c>
      <c r="X5876" t="str">
        <f>"Q"&amp;ROUNDUP(MONTH(Suoerstore_sales[[#This Row],[Order Date]])/3,0)</f>
        <v>Q2</v>
      </c>
      <c r="Y5876">
        <f>MONTH(Suoerstore_sales[[#This Row],[Order Date]])</f>
        <v>6</v>
      </c>
    </row>
    <row r="5877" spans="1:25" x14ac:dyDescent="0.2">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t="str" cm="1">
        <f t="array" ref="V5877">_xlfn.IFS(Suoerstore_sales[[#This Row],[Discount]]&lt;=0.05,"0-5%",Suoerstore_sales[[#This Row],[Discount]]&lt;=0.1,"5-10%",Suoerstore_sales[[#This Row],[Discount]]&lt;=0.2,"10-20%",TRUE,"20%+")</f>
        <v>10-20%</v>
      </c>
      <c r="W5877">
        <f>YEAR(Suoerstore_sales[[#This Row],[Order Date]])</f>
        <v>2015</v>
      </c>
      <c r="X5877" t="str">
        <f>"Q"&amp;ROUNDUP(MONTH(Suoerstore_sales[[#This Row],[Order Date]])/3,0)</f>
        <v>Q2</v>
      </c>
      <c r="Y5877">
        <f>MONTH(Suoerstore_sales[[#This Row],[Order Date]])</f>
        <v>4</v>
      </c>
    </row>
    <row r="5878" spans="1:25" x14ac:dyDescent="0.2">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t="str" cm="1">
        <f t="array" ref="V5878">_xlfn.IFS(Suoerstore_sales[[#This Row],[Discount]]&lt;=0.05,"0-5%",Suoerstore_sales[[#This Row],[Discount]]&lt;=0.1,"5-10%",Suoerstore_sales[[#This Row],[Discount]]&lt;=0.2,"10-20%",TRUE,"20%+")</f>
        <v>0-5%</v>
      </c>
      <c r="W5878">
        <f>YEAR(Suoerstore_sales[[#This Row],[Order Date]])</f>
        <v>2014</v>
      </c>
      <c r="X5878" t="str">
        <f>"Q"&amp;ROUNDUP(MONTH(Suoerstore_sales[[#This Row],[Order Date]])/3,0)</f>
        <v>Q2</v>
      </c>
      <c r="Y5878">
        <f>MONTH(Suoerstore_sales[[#This Row],[Order Date]])</f>
        <v>5</v>
      </c>
    </row>
    <row r="5879" spans="1:25" x14ac:dyDescent="0.2">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t="str" cm="1">
        <f t="array" ref="V5879">_xlfn.IFS(Suoerstore_sales[[#This Row],[Discount]]&lt;=0.05,"0-5%",Suoerstore_sales[[#This Row],[Discount]]&lt;=0.1,"5-10%",Suoerstore_sales[[#This Row],[Discount]]&lt;=0.2,"10-20%",TRUE,"20%+")</f>
        <v>0-5%</v>
      </c>
      <c r="W5879">
        <f>YEAR(Suoerstore_sales[[#This Row],[Order Date]])</f>
        <v>2014</v>
      </c>
      <c r="X5879" t="str">
        <f>"Q"&amp;ROUNDUP(MONTH(Suoerstore_sales[[#This Row],[Order Date]])/3,0)</f>
        <v>Q2</v>
      </c>
      <c r="Y5879">
        <f>MONTH(Suoerstore_sales[[#This Row],[Order Date]])</f>
        <v>5</v>
      </c>
    </row>
    <row r="5880" spans="1:25" x14ac:dyDescent="0.2">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t="str" cm="1">
        <f t="array" ref="V5880">_xlfn.IFS(Suoerstore_sales[[#This Row],[Discount]]&lt;=0.05,"0-5%",Suoerstore_sales[[#This Row],[Discount]]&lt;=0.1,"5-10%",Suoerstore_sales[[#This Row],[Discount]]&lt;=0.2,"10-20%",TRUE,"20%+")</f>
        <v>0-5%</v>
      </c>
      <c r="W5880">
        <f>YEAR(Suoerstore_sales[[#This Row],[Order Date]])</f>
        <v>2014</v>
      </c>
      <c r="X5880" t="str">
        <f>"Q"&amp;ROUNDUP(MONTH(Suoerstore_sales[[#This Row],[Order Date]])/3,0)</f>
        <v>Q2</v>
      </c>
      <c r="Y5880">
        <f>MONTH(Suoerstore_sales[[#This Row],[Order Date]])</f>
        <v>5</v>
      </c>
    </row>
    <row r="5881" spans="1:25" x14ac:dyDescent="0.2">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t="str" cm="1">
        <f t="array" ref="V5881">_xlfn.IFS(Suoerstore_sales[[#This Row],[Discount]]&lt;=0.05,"0-5%",Suoerstore_sales[[#This Row],[Discount]]&lt;=0.1,"5-10%",Suoerstore_sales[[#This Row],[Discount]]&lt;=0.2,"10-20%",TRUE,"20%+")</f>
        <v>0-5%</v>
      </c>
      <c r="W5881">
        <f>YEAR(Suoerstore_sales[[#This Row],[Order Date]])</f>
        <v>2016</v>
      </c>
      <c r="X5881" t="str">
        <f>"Q"&amp;ROUNDUP(MONTH(Suoerstore_sales[[#This Row],[Order Date]])/3,0)</f>
        <v>Q3</v>
      </c>
      <c r="Y5881">
        <f>MONTH(Suoerstore_sales[[#This Row],[Order Date]])</f>
        <v>9</v>
      </c>
    </row>
    <row r="5882" spans="1:25" x14ac:dyDescent="0.2">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t="str" cm="1">
        <f t="array" ref="V5882">_xlfn.IFS(Suoerstore_sales[[#This Row],[Discount]]&lt;=0.05,"0-5%",Suoerstore_sales[[#This Row],[Discount]]&lt;=0.1,"5-10%",Suoerstore_sales[[#This Row],[Discount]]&lt;=0.2,"10-20%",TRUE,"20%+")</f>
        <v>10-20%</v>
      </c>
      <c r="W5882">
        <f>YEAR(Suoerstore_sales[[#This Row],[Order Date]])</f>
        <v>2016</v>
      </c>
      <c r="X5882" t="str">
        <f>"Q"&amp;ROUNDUP(MONTH(Suoerstore_sales[[#This Row],[Order Date]])/3,0)</f>
        <v>Q3</v>
      </c>
      <c r="Y5882">
        <f>MONTH(Suoerstore_sales[[#This Row],[Order Date]])</f>
        <v>9</v>
      </c>
    </row>
    <row r="5883" spans="1:25" x14ac:dyDescent="0.2">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t="str" cm="1">
        <f t="array" ref="V5883">_xlfn.IFS(Suoerstore_sales[[#This Row],[Discount]]&lt;=0.05,"0-5%",Suoerstore_sales[[#This Row],[Discount]]&lt;=0.1,"5-10%",Suoerstore_sales[[#This Row],[Discount]]&lt;=0.2,"10-20%",TRUE,"20%+")</f>
        <v>0-5%</v>
      </c>
      <c r="W5883">
        <f>YEAR(Suoerstore_sales[[#This Row],[Order Date]])</f>
        <v>2016</v>
      </c>
      <c r="X5883" t="str">
        <f>"Q"&amp;ROUNDUP(MONTH(Suoerstore_sales[[#This Row],[Order Date]])/3,0)</f>
        <v>Q3</v>
      </c>
      <c r="Y5883">
        <f>MONTH(Suoerstore_sales[[#This Row],[Order Date]])</f>
        <v>9</v>
      </c>
    </row>
    <row r="5884" spans="1:25" x14ac:dyDescent="0.2">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t="str" cm="1">
        <f t="array" ref="V5884">_xlfn.IFS(Suoerstore_sales[[#This Row],[Discount]]&lt;=0.05,"0-5%",Suoerstore_sales[[#This Row],[Discount]]&lt;=0.1,"5-10%",Suoerstore_sales[[#This Row],[Discount]]&lt;=0.2,"10-20%",TRUE,"20%+")</f>
        <v>10-20%</v>
      </c>
      <c r="W5884">
        <f>YEAR(Suoerstore_sales[[#This Row],[Order Date]])</f>
        <v>2016</v>
      </c>
      <c r="X5884" t="str">
        <f>"Q"&amp;ROUNDUP(MONTH(Suoerstore_sales[[#This Row],[Order Date]])/3,0)</f>
        <v>Q3</v>
      </c>
      <c r="Y5884">
        <f>MONTH(Suoerstore_sales[[#This Row],[Order Date]])</f>
        <v>9</v>
      </c>
    </row>
    <row r="5885" spans="1:25" x14ac:dyDescent="0.2">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t="str" cm="1">
        <f t="array" ref="V5885">_xlfn.IFS(Suoerstore_sales[[#This Row],[Discount]]&lt;=0.05,"0-5%",Suoerstore_sales[[#This Row],[Discount]]&lt;=0.1,"5-10%",Suoerstore_sales[[#This Row],[Discount]]&lt;=0.2,"10-20%",TRUE,"20%+")</f>
        <v>0-5%</v>
      </c>
      <c r="W5885">
        <f>YEAR(Suoerstore_sales[[#This Row],[Order Date]])</f>
        <v>2016</v>
      </c>
      <c r="X5885" t="str">
        <f>"Q"&amp;ROUNDUP(MONTH(Suoerstore_sales[[#This Row],[Order Date]])/3,0)</f>
        <v>Q1</v>
      </c>
      <c r="Y5885">
        <f>MONTH(Suoerstore_sales[[#This Row],[Order Date]])</f>
        <v>3</v>
      </c>
    </row>
    <row r="5886" spans="1:25" x14ac:dyDescent="0.2">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t="str" cm="1">
        <f t="array" ref="V5886">_xlfn.IFS(Suoerstore_sales[[#This Row],[Discount]]&lt;=0.05,"0-5%",Suoerstore_sales[[#This Row],[Discount]]&lt;=0.1,"5-10%",Suoerstore_sales[[#This Row],[Discount]]&lt;=0.2,"10-20%",TRUE,"20%+")</f>
        <v>0-5%</v>
      </c>
      <c r="W5886">
        <f>YEAR(Suoerstore_sales[[#This Row],[Order Date]])</f>
        <v>2016</v>
      </c>
      <c r="X5886" t="str">
        <f>"Q"&amp;ROUNDUP(MONTH(Suoerstore_sales[[#This Row],[Order Date]])/3,0)</f>
        <v>Q1</v>
      </c>
      <c r="Y5886">
        <f>MONTH(Suoerstore_sales[[#This Row],[Order Date]])</f>
        <v>3</v>
      </c>
    </row>
    <row r="5887" spans="1:25" x14ac:dyDescent="0.2">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t="str" cm="1">
        <f t="array" ref="V5887">_xlfn.IFS(Suoerstore_sales[[#This Row],[Discount]]&lt;=0.05,"0-5%",Suoerstore_sales[[#This Row],[Discount]]&lt;=0.1,"5-10%",Suoerstore_sales[[#This Row],[Discount]]&lt;=0.2,"10-20%",TRUE,"20%+")</f>
        <v>10-20%</v>
      </c>
      <c r="W5887">
        <f>YEAR(Suoerstore_sales[[#This Row],[Order Date]])</f>
        <v>2014</v>
      </c>
      <c r="X5887" t="str">
        <f>"Q"&amp;ROUNDUP(MONTH(Suoerstore_sales[[#This Row],[Order Date]])/3,0)</f>
        <v>Q4</v>
      </c>
      <c r="Y5887">
        <f>MONTH(Suoerstore_sales[[#This Row],[Order Date]])</f>
        <v>10</v>
      </c>
    </row>
    <row r="5888" spans="1:25" x14ac:dyDescent="0.2">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t="str" cm="1">
        <f t="array" ref="V5888">_xlfn.IFS(Suoerstore_sales[[#This Row],[Discount]]&lt;=0.05,"0-5%",Suoerstore_sales[[#This Row],[Discount]]&lt;=0.1,"5-10%",Suoerstore_sales[[#This Row],[Discount]]&lt;=0.2,"10-20%",TRUE,"20%+")</f>
        <v>0-5%</v>
      </c>
      <c r="W5888">
        <f>YEAR(Suoerstore_sales[[#This Row],[Order Date]])</f>
        <v>2014</v>
      </c>
      <c r="X5888" t="str">
        <f>"Q"&amp;ROUNDUP(MONTH(Suoerstore_sales[[#This Row],[Order Date]])/3,0)</f>
        <v>Q4</v>
      </c>
      <c r="Y5888">
        <f>MONTH(Suoerstore_sales[[#This Row],[Order Date]])</f>
        <v>10</v>
      </c>
    </row>
    <row r="5889" spans="1:25" x14ac:dyDescent="0.2">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t="str" cm="1">
        <f t="array" ref="V5889">_xlfn.IFS(Suoerstore_sales[[#This Row],[Discount]]&lt;=0.05,"0-5%",Suoerstore_sales[[#This Row],[Discount]]&lt;=0.1,"5-10%",Suoerstore_sales[[#This Row],[Discount]]&lt;=0.2,"10-20%",TRUE,"20%+")</f>
        <v>0-5%</v>
      </c>
      <c r="W5889">
        <f>YEAR(Suoerstore_sales[[#This Row],[Order Date]])</f>
        <v>2017</v>
      </c>
      <c r="X5889" t="str">
        <f>"Q"&amp;ROUNDUP(MONTH(Suoerstore_sales[[#This Row],[Order Date]])/3,0)</f>
        <v>Q4</v>
      </c>
      <c r="Y5889">
        <f>MONTH(Suoerstore_sales[[#This Row],[Order Date]])</f>
        <v>10</v>
      </c>
    </row>
    <row r="5890" spans="1:25" x14ac:dyDescent="0.2">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t="str" cm="1">
        <f t="array" ref="V5890">_xlfn.IFS(Suoerstore_sales[[#This Row],[Discount]]&lt;=0.05,"0-5%",Suoerstore_sales[[#This Row],[Discount]]&lt;=0.1,"5-10%",Suoerstore_sales[[#This Row],[Discount]]&lt;=0.2,"10-20%",TRUE,"20%+")</f>
        <v>0-5%</v>
      </c>
      <c r="W5890">
        <f>YEAR(Suoerstore_sales[[#This Row],[Order Date]])</f>
        <v>2015</v>
      </c>
      <c r="X5890" t="str">
        <f>"Q"&amp;ROUNDUP(MONTH(Suoerstore_sales[[#This Row],[Order Date]])/3,0)</f>
        <v>Q2</v>
      </c>
      <c r="Y5890">
        <f>MONTH(Suoerstore_sales[[#This Row],[Order Date]])</f>
        <v>5</v>
      </c>
    </row>
    <row r="5891" spans="1:25" x14ac:dyDescent="0.2">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t="str" cm="1">
        <f t="array" ref="V5891">_xlfn.IFS(Suoerstore_sales[[#This Row],[Discount]]&lt;=0.05,"0-5%",Suoerstore_sales[[#This Row],[Discount]]&lt;=0.1,"5-10%",Suoerstore_sales[[#This Row],[Discount]]&lt;=0.2,"10-20%",TRUE,"20%+")</f>
        <v>0-5%</v>
      </c>
      <c r="W5891">
        <f>YEAR(Suoerstore_sales[[#This Row],[Order Date]])</f>
        <v>2016</v>
      </c>
      <c r="X5891" t="str">
        <f>"Q"&amp;ROUNDUP(MONTH(Suoerstore_sales[[#This Row],[Order Date]])/3,0)</f>
        <v>Q2</v>
      </c>
      <c r="Y5891">
        <f>MONTH(Suoerstore_sales[[#This Row],[Order Date]])</f>
        <v>4</v>
      </c>
    </row>
    <row r="5892" spans="1:25" x14ac:dyDescent="0.2">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t="str" cm="1">
        <f t="array" ref="V5892">_xlfn.IFS(Suoerstore_sales[[#This Row],[Discount]]&lt;=0.05,"0-5%",Suoerstore_sales[[#This Row],[Discount]]&lt;=0.1,"5-10%",Suoerstore_sales[[#This Row],[Discount]]&lt;=0.2,"10-20%",TRUE,"20%+")</f>
        <v>10-20%</v>
      </c>
      <c r="W5892">
        <f>YEAR(Suoerstore_sales[[#This Row],[Order Date]])</f>
        <v>2016</v>
      </c>
      <c r="X5892" t="str">
        <f>"Q"&amp;ROUNDUP(MONTH(Suoerstore_sales[[#This Row],[Order Date]])/3,0)</f>
        <v>Q4</v>
      </c>
      <c r="Y5892">
        <f>MONTH(Suoerstore_sales[[#This Row],[Order Date]])</f>
        <v>11</v>
      </c>
    </row>
    <row r="5893" spans="1:25" x14ac:dyDescent="0.2">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t="str" cm="1">
        <f t="array" ref="V5893">_xlfn.IFS(Suoerstore_sales[[#This Row],[Discount]]&lt;=0.05,"0-5%",Suoerstore_sales[[#This Row],[Discount]]&lt;=0.1,"5-10%",Suoerstore_sales[[#This Row],[Discount]]&lt;=0.2,"10-20%",TRUE,"20%+")</f>
        <v>10-20%</v>
      </c>
      <c r="W5893">
        <f>YEAR(Suoerstore_sales[[#This Row],[Order Date]])</f>
        <v>2016</v>
      </c>
      <c r="X5893" t="str">
        <f>"Q"&amp;ROUNDUP(MONTH(Suoerstore_sales[[#This Row],[Order Date]])/3,0)</f>
        <v>Q4</v>
      </c>
      <c r="Y5893">
        <f>MONTH(Suoerstore_sales[[#This Row],[Order Date]])</f>
        <v>11</v>
      </c>
    </row>
    <row r="5894" spans="1:25" x14ac:dyDescent="0.2">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t="str" cm="1">
        <f t="array" ref="V5894">_xlfn.IFS(Suoerstore_sales[[#This Row],[Discount]]&lt;=0.05,"0-5%",Suoerstore_sales[[#This Row],[Discount]]&lt;=0.1,"5-10%",Suoerstore_sales[[#This Row],[Discount]]&lt;=0.2,"10-20%",TRUE,"20%+")</f>
        <v>10-20%</v>
      </c>
      <c r="W5894">
        <f>YEAR(Suoerstore_sales[[#This Row],[Order Date]])</f>
        <v>2016</v>
      </c>
      <c r="X5894" t="str">
        <f>"Q"&amp;ROUNDUP(MONTH(Suoerstore_sales[[#This Row],[Order Date]])/3,0)</f>
        <v>Q4</v>
      </c>
      <c r="Y5894">
        <f>MONTH(Suoerstore_sales[[#This Row],[Order Date]])</f>
        <v>11</v>
      </c>
    </row>
    <row r="5895" spans="1:25" x14ac:dyDescent="0.2">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t="str" cm="1">
        <f t="array" ref="V5895">_xlfn.IFS(Suoerstore_sales[[#This Row],[Discount]]&lt;=0.05,"0-5%",Suoerstore_sales[[#This Row],[Discount]]&lt;=0.1,"5-10%",Suoerstore_sales[[#This Row],[Discount]]&lt;=0.2,"10-20%",TRUE,"20%+")</f>
        <v>0-5%</v>
      </c>
      <c r="W5895">
        <f>YEAR(Suoerstore_sales[[#This Row],[Order Date]])</f>
        <v>2017</v>
      </c>
      <c r="X5895" t="str">
        <f>"Q"&amp;ROUNDUP(MONTH(Suoerstore_sales[[#This Row],[Order Date]])/3,0)</f>
        <v>Q3</v>
      </c>
      <c r="Y5895">
        <f>MONTH(Suoerstore_sales[[#This Row],[Order Date]])</f>
        <v>9</v>
      </c>
    </row>
    <row r="5896" spans="1:25" x14ac:dyDescent="0.2">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t="str" cm="1">
        <f t="array" ref="V5896">_xlfn.IFS(Suoerstore_sales[[#This Row],[Discount]]&lt;=0.05,"0-5%",Suoerstore_sales[[#This Row],[Discount]]&lt;=0.1,"5-10%",Suoerstore_sales[[#This Row],[Discount]]&lt;=0.2,"10-20%",TRUE,"20%+")</f>
        <v>0-5%</v>
      </c>
      <c r="W5896">
        <f>YEAR(Suoerstore_sales[[#This Row],[Order Date]])</f>
        <v>2017</v>
      </c>
      <c r="X5896" t="str">
        <f>"Q"&amp;ROUNDUP(MONTH(Suoerstore_sales[[#This Row],[Order Date]])/3,0)</f>
        <v>Q3</v>
      </c>
      <c r="Y5896">
        <f>MONTH(Suoerstore_sales[[#This Row],[Order Date]])</f>
        <v>9</v>
      </c>
    </row>
    <row r="5897" spans="1:25" x14ac:dyDescent="0.2">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t="str" cm="1">
        <f t="array" ref="V5897">_xlfn.IFS(Suoerstore_sales[[#This Row],[Discount]]&lt;=0.05,"0-5%",Suoerstore_sales[[#This Row],[Discount]]&lt;=0.1,"5-10%",Suoerstore_sales[[#This Row],[Discount]]&lt;=0.2,"10-20%",TRUE,"20%+")</f>
        <v>0-5%</v>
      </c>
      <c r="W5897">
        <f>YEAR(Suoerstore_sales[[#This Row],[Order Date]])</f>
        <v>2014</v>
      </c>
      <c r="X5897" t="str">
        <f>"Q"&amp;ROUNDUP(MONTH(Suoerstore_sales[[#This Row],[Order Date]])/3,0)</f>
        <v>Q4</v>
      </c>
      <c r="Y5897">
        <f>MONTH(Suoerstore_sales[[#This Row],[Order Date]])</f>
        <v>11</v>
      </c>
    </row>
    <row r="5898" spans="1:25" x14ac:dyDescent="0.2">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t="str" cm="1">
        <f t="array" ref="V5898">_xlfn.IFS(Suoerstore_sales[[#This Row],[Discount]]&lt;=0.05,"0-5%",Suoerstore_sales[[#This Row],[Discount]]&lt;=0.1,"5-10%",Suoerstore_sales[[#This Row],[Discount]]&lt;=0.2,"10-20%",TRUE,"20%+")</f>
        <v>0-5%</v>
      </c>
      <c r="W5898">
        <f>YEAR(Suoerstore_sales[[#This Row],[Order Date]])</f>
        <v>2014</v>
      </c>
      <c r="X5898" t="str">
        <f>"Q"&amp;ROUNDUP(MONTH(Suoerstore_sales[[#This Row],[Order Date]])/3,0)</f>
        <v>Q4</v>
      </c>
      <c r="Y5898">
        <f>MONTH(Suoerstore_sales[[#This Row],[Order Date]])</f>
        <v>11</v>
      </c>
    </row>
    <row r="5899" spans="1:25" x14ac:dyDescent="0.2">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t="str" cm="1">
        <f t="array" ref="V5899">_xlfn.IFS(Suoerstore_sales[[#This Row],[Discount]]&lt;=0.05,"0-5%",Suoerstore_sales[[#This Row],[Discount]]&lt;=0.1,"5-10%",Suoerstore_sales[[#This Row],[Discount]]&lt;=0.2,"10-20%",TRUE,"20%+")</f>
        <v>0-5%</v>
      </c>
      <c r="W5899">
        <f>YEAR(Suoerstore_sales[[#This Row],[Order Date]])</f>
        <v>2016</v>
      </c>
      <c r="X5899" t="str">
        <f>"Q"&amp;ROUNDUP(MONTH(Suoerstore_sales[[#This Row],[Order Date]])/3,0)</f>
        <v>Q2</v>
      </c>
      <c r="Y5899">
        <f>MONTH(Suoerstore_sales[[#This Row],[Order Date]])</f>
        <v>4</v>
      </c>
    </row>
    <row r="5900" spans="1:25" x14ac:dyDescent="0.2">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t="str" cm="1">
        <f t="array" ref="V5900">_xlfn.IFS(Suoerstore_sales[[#This Row],[Discount]]&lt;=0.05,"0-5%",Suoerstore_sales[[#This Row],[Discount]]&lt;=0.1,"5-10%",Suoerstore_sales[[#This Row],[Discount]]&lt;=0.2,"10-20%",TRUE,"20%+")</f>
        <v>0-5%</v>
      </c>
      <c r="W5900">
        <f>YEAR(Suoerstore_sales[[#This Row],[Order Date]])</f>
        <v>2016</v>
      </c>
      <c r="X5900" t="str">
        <f>"Q"&amp;ROUNDUP(MONTH(Suoerstore_sales[[#This Row],[Order Date]])/3,0)</f>
        <v>Q2</v>
      </c>
      <c r="Y5900">
        <f>MONTH(Suoerstore_sales[[#This Row],[Order Date]])</f>
        <v>4</v>
      </c>
    </row>
    <row r="5901" spans="1:25" x14ac:dyDescent="0.2">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t="str" cm="1">
        <f t="array" ref="V5901">_xlfn.IFS(Suoerstore_sales[[#This Row],[Discount]]&lt;=0.05,"0-5%",Suoerstore_sales[[#This Row],[Discount]]&lt;=0.1,"5-10%",Suoerstore_sales[[#This Row],[Discount]]&lt;=0.2,"10-20%",TRUE,"20%+")</f>
        <v>0-5%</v>
      </c>
      <c r="W5901">
        <f>YEAR(Suoerstore_sales[[#This Row],[Order Date]])</f>
        <v>2017</v>
      </c>
      <c r="X5901" t="str">
        <f>"Q"&amp;ROUNDUP(MONTH(Suoerstore_sales[[#This Row],[Order Date]])/3,0)</f>
        <v>Q1</v>
      </c>
      <c r="Y5901">
        <f>MONTH(Suoerstore_sales[[#This Row],[Order Date]])</f>
        <v>1</v>
      </c>
    </row>
    <row r="5902" spans="1:25" x14ac:dyDescent="0.2">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t="str" cm="1">
        <f t="array" ref="V5902">_xlfn.IFS(Suoerstore_sales[[#This Row],[Discount]]&lt;=0.05,"0-5%",Suoerstore_sales[[#This Row],[Discount]]&lt;=0.1,"5-10%",Suoerstore_sales[[#This Row],[Discount]]&lt;=0.2,"10-20%",TRUE,"20%+")</f>
        <v>10-20%</v>
      </c>
      <c r="W5902">
        <f>YEAR(Suoerstore_sales[[#This Row],[Order Date]])</f>
        <v>2015</v>
      </c>
      <c r="X5902" t="str">
        <f>"Q"&amp;ROUNDUP(MONTH(Suoerstore_sales[[#This Row],[Order Date]])/3,0)</f>
        <v>Q4</v>
      </c>
      <c r="Y5902">
        <f>MONTH(Suoerstore_sales[[#This Row],[Order Date]])</f>
        <v>11</v>
      </c>
    </row>
    <row r="5903" spans="1:25" x14ac:dyDescent="0.2">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t="str" cm="1">
        <f t="array" ref="V5903">_xlfn.IFS(Suoerstore_sales[[#This Row],[Discount]]&lt;=0.05,"0-5%",Suoerstore_sales[[#This Row],[Discount]]&lt;=0.1,"5-10%",Suoerstore_sales[[#This Row],[Discount]]&lt;=0.2,"10-20%",TRUE,"20%+")</f>
        <v>0-5%</v>
      </c>
      <c r="W5903">
        <f>YEAR(Suoerstore_sales[[#This Row],[Order Date]])</f>
        <v>2016</v>
      </c>
      <c r="X5903" t="str">
        <f>"Q"&amp;ROUNDUP(MONTH(Suoerstore_sales[[#This Row],[Order Date]])/3,0)</f>
        <v>Q4</v>
      </c>
      <c r="Y5903">
        <f>MONTH(Suoerstore_sales[[#This Row],[Order Date]])</f>
        <v>11</v>
      </c>
    </row>
    <row r="5904" spans="1:25" x14ac:dyDescent="0.2">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t="str" cm="1">
        <f t="array" ref="V5904">_xlfn.IFS(Suoerstore_sales[[#This Row],[Discount]]&lt;=0.05,"0-5%",Suoerstore_sales[[#This Row],[Discount]]&lt;=0.1,"5-10%",Suoerstore_sales[[#This Row],[Discount]]&lt;=0.2,"10-20%",TRUE,"20%+")</f>
        <v>0-5%</v>
      </c>
      <c r="W5904">
        <f>YEAR(Suoerstore_sales[[#This Row],[Order Date]])</f>
        <v>2017</v>
      </c>
      <c r="X5904" t="str">
        <f>"Q"&amp;ROUNDUP(MONTH(Suoerstore_sales[[#This Row],[Order Date]])/3,0)</f>
        <v>Q4</v>
      </c>
      <c r="Y5904">
        <f>MONTH(Suoerstore_sales[[#This Row],[Order Date]])</f>
        <v>11</v>
      </c>
    </row>
    <row r="5905" spans="1:25" x14ac:dyDescent="0.2">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t="str" cm="1">
        <f t="array" ref="V5905">_xlfn.IFS(Suoerstore_sales[[#This Row],[Discount]]&lt;=0.05,"0-5%",Suoerstore_sales[[#This Row],[Discount]]&lt;=0.1,"5-10%",Suoerstore_sales[[#This Row],[Discount]]&lt;=0.2,"10-20%",TRUE,"20%+")</f>
        <v>0-5%</v>
      </c>
      <c r="W5905">
        <f>YEAR(Suoerstore_sales[[#This Row],[Order Date]])</f>
        <v>2017</v>
      </c>
      <c r="X5905" t="str">
        <f>"Q"&amp;ROUNDUP(MONTH(Suoerstore_sales[[#This Row],[Order Date]])/3,0)</f>
        <v>Q4</v>
      </c>
      <c r="Y5905">
        <f>MONTH(Suoerstore_sales[[#This Row],[Order Date]])</f>
        <v>11</v>
      </c>
    </row>
    <row r="5906" spans="1:25" x14ac:dyDescent="0.2">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t="str" cm="1">
        <f t="array" ref="V5906">_xlfn.IFS(Suoerstore_sales[[#This Row],[Discount]]&lt;=0.05,"0-5%",Suoerstore_sales[[#This Row],[Discount]]&lt;=0.1,"5-10%",Suoerstore_sales[[#This Row],[Discount]]&lt;=0.2,"10-20%",TRUE,"20%+")</f>
        <v>0-5%</v>
      </c>
      <c r="W5906">
        <f>YEAR(Suoerstore_sales[[#This Row],[Order Date]])</f>
        <v>2017</v>
      </c>
      <c r="X5906" t="str">
        <f>"Q"&amp;ROUNDUP(MONTH(Suoerstore_sales[[#This Row],[Order Date]])/3,0)</f>
        <v>Q4</v>
      </c>
      <c r="Y5906">
        <f>MONTH(Suoerstore_sales[[#This Row],[Order Date]])</f>
        <v>11</v>
      </c>
    </row>
    <row r="5907" spans="1:25" x14ac:dyDescent="0.2">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t="str" cm="1">
        <f t="array" ref="V5907">_xlfn.IFS(Suoerstore_sales[[#This Row],[Discount]]&lt;=0.05,"0-5%",Suoerstore_sales[[#This Row],[Discount]]&lt;=0.1,"5-10%",Suoerstore_sales[[#This Row],[Discount]]&lt;=0.2,"10-20%",TRUE,"20%+")</f>
        <v>0-5%</v>
      </c>
      <c r="W5907">
        <f>YEAR(Suoerstore_sales[[#This Row],[Order Date]])</f>
        <v>2017</v>
      </c>
      <c r="X5907" t="str">
        <f>"Q"&amp;ROUNDUP(MONTH(Suoerstore_sales[[#This Row],[Order Date]])/3,0)</f>
        <v>Q4</v>
      </c>
      <c r="Y5907">
        <f>MONTH(Suoerstore_sales[[#This Row],[Order Date]])</f>
        <v>11</v>
      </c>
    </row>
    <row r="5908" spans="1:25" x14ac:dyDescent="0.2">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t="str" cm="1">
        <f t="array" ref="V5908">_xlfn.IFS(Suoerstore_sales[[#This Row],[Discount]]&lt;=0.05,"0-5%",Suoerstore_sales[[#This Row],[Discount]]&lt;=0.1,"5-10%",Suoerstore_sales[[#This Row],[Discount]]&lt;=0.2,"10-20%",TRUE,"20%+")</f>
        <v>0-5%</v>
      </c>
      <c r="W5908">
        <f>YEAR(Suoerstore_sales[[#This Row],[Order Date]])</f>
        <v>2017</v>
      </c>
      <c r="X5908" t="str">
        <f>"Q"&amp;ROUNDUP(MONTH(Suoerstore_sales[[#This Row],[Order Date]])/3,0)</f>
        <v>Q4</v>
      </c>
      <c r="Y5908">
        <f>MONTH(Suoerstore_sales[[#This Row],[Order Date]])</f>
        <v>11</v>
      </c>
    </row>
    <row r="5909" spans="1:25" x14ac:dyDescent="0.2">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t="str" cm="1">
        <f t="array" ref="V5909">_xlfn.IFS(Suoerstore_sales[[#This Row],[Discount]]&lt;=0.05,"0-5%",Suoerstore_sales[[#This Row],[Discount]]&lt;=0.1,"5-10%",Suoerstore_sales[[#This Row],[Discount]]&lt;=0.2,"10-20%",TRUE,"20%+")</f>
        <v>10-20%</v>
      </c>
      <c r="W5909">
        <f>YEAR(Suoerstore_sales[[#This Row],[Order Date]])</f>
        <v>2016</v>
      </c>
      <c r="X5909" t="str">
        <f>"Q"&amp;ROUNDUP(MONTH(Suoerstore_sales[[#This Row],[Order Date]])/3,0)</f>
        <v>Q4</v>
      </c>
      <c r="Y5909">
        <f>MONTH(Suoerstore_sales[[#This Row],[Order Date]])</f>
        <v>12</v>
      </c>
    </row>
    <row r="5910" spans="1:25" x14ac:dyDescent="0.2">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t="str" cm="1">
        <f t="array" ref="V5910">_xlfn.IFS(Suoerstore_sales[[#This Row],[Discount]]&lt;=0.05,"0-5%",Suoerstore_sales[[#This Row],[Discount]]&lt;=0.1,"5-10%",Suoerstore_sales[[#This Row],[Discount]]&lt;=0.2,"10-20%",TRUE,"20%+")</f>
        <v>0-5%</v>
      </c>
      <c r="W5910">
        <f>YEAR(Suoerstore_sales[[#This Row],[Order Date]])</f>
        <v>2016</v>
      </c>
      <c r="X5910" t="str">
        <f>"Q"&amp;ROUNDUP(MONTH(Suoerstore_sales[[#This Row],[Order Date]])/3,0)</f>
        <v>Q4</v>
      </c>
      <c r="Y5910">
        <f>MONTH(Suoerstore_sales[[#This Row],[Order Date]])</f>
        <v>12</v>
      </c>
    </row>
    <row r="5911" spans="1:25" x14ac:dyDescent="0.2">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t="str" cm="1">
        <f t="array" ref="V5911">_xlfn.IFS(Suoerstore_sales[[#This Row],[Discount]]&lt;=0.05,"0-5%",Suoerstore_sales[[#This Row],[Discount]]&lt;=0.1,"5-10%",Suoerstore_sales[[#This Row],[Discount]]&lt;=0.2,"10-20%",TRUE,"20%+")</f>
        <v>0-5%</v>
      </c>
      <c r="W5911">
        <f>YEAR(Suoerstore_sales[[#This Row],[Order Date]])</f>
        <v>2016</v>
      </c>
      <c r="X5911" t="str">
        <f>"Q"&amp;ROUNDUP(MONTH(Suoerstore_sales[[#This Row],[Order Date]])/3,0)</f>
        <v>Q4</v>
      </c>
      <c r="Y5911">
        <f>MONTH(Suoerstore_sales[[#This Row],[Order Date]])</f>
        <v>12</v>
      </c>
    </row>
    <row r="5912" spans="1:25" x14ac:dyDescent="0.2">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t="str" cm="1">
        <f t="array" ref="V5912">_xlfn.IFS(Suoerstore_sales[[#This Row],[Discount]]&lt;=0.05,"0-5%",Suoerstore_sales[[#This Row],[Discount]]&lt;=0.1,"5-10%",Suoerstore_sales[[#This Row],[Discount]]&lt;=0.2,"10-20%",TRUE,"20%+")</f>
        <v>10-20%</v>
      </c>
      <c r="W5912">
        <f>YEAR(Suoerstore_sales[[#This Row],[Order Date]])</f>
        <v>2016</v>
      </c>
      <c r="X5912" t="str">
        <f>"Q"&amp;ROUNDUP(MONTH(Suoerstore_sales[[#This Row],[Order Date]])/3,0)</f>
        <v>Q4</v>
      </c>
      <c r="Y5912">
        <f>MONTH(Suoerstore_sales[[#This Row],[Order Date]])</f>
        <v>12</v>
      </c>
    </row>
    <row r="5913" spans="1:25" x14ac:dyDescent="0.2">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t="str" cm="1">
        <f t="array" ref="V5913">_xlfn.IFS(Suoerstore_sales[[#This Row],[Discount]]&lt;=0.05,"0-5%",Suoerstore_sales[[#This Row],[Discount]]&lt;=0.1,"5-10%",Suoerstore_sales[[#This Row],[Discount]]&lt;=0.2,"10-20%",TRUE,"20%+")</f>
        <v>0-5%</v>
      </c>
      <c r="W5913">
        <f>YEAR(Suoerstore_sales[[#This Row],[Order Date]])</f>
        <v>2016</v>
      </c>
      <c r="X5913" t="str">
        <f>"Q"&amp;ROUNDUP(MONTH(Suoerstore_sales[[#This Row],[Order Date]])/3,0)</f>
        <v>Q4</v>
      </c>
      <c r="Y5913">
        <f>MONTH(Suoerstore_sales[[#This Row],[Order Date]])</f>
        <v>12</v>
      </c>
    </row>
    <row r="5914" spans="1:25" x14ac:dyDescent="0.2">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t="str" cm="1">
        <f t="array" ref="V5914">_xlfn.IFS(Suoerstore_sales[[#This Row],[Discount]]&lt;=0.05,"0-5%",Suoerstore_sales[[#This Row],[Discount]]&lt;=0.1,"5-10%",Suoerstore_sales[[#This Row],[Discount]]&lt;=0.2,"10-20%",TRUE,"20%+")</f>
        <v>0-5%</v>
      </c>
      <c r="W5914">
        <f>YEAR(Suoerstore_sales[[#This Row],[Order Date]])</f>
        <v>2014</v>
      </c>
      <c r="X5914" t="str">
        <f>"Q"&amp;ROUNDUP(MONTH(Suoerstore_sales[[#This Row],[Order Date]])/3,0)</f>
        <v>Q3</v>
      </c>
      <c r="Y5914">
        <f>MONTH(Suoerstore_sales[[#This Row],[Order Date]])</f>
        <v>8</v>
      </c>
    </row>
    <row r="5915" spans="1:25" x14ac:dyDescent="0.2">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t="str" cm="1">
        <f t="array" ref="V5915">_xlfn.IFS(Suoerstore_sales[[#This Row],[Discount]]&lt;=0.05,"0-5%",Suoerstore_sales[[#This Row],[Discount]]&lt;=0.1,"5-10%",Suoerstore_sales[[#This Row],[Discount]]&lt;=0.2,"10-20%",TRUE,"20%+")</f>
        <v>0-5%</v>
      </c>
      <c r="W5915">
        <f>YEAR(Suoerstore_sales[[#This Row],[Order Date]])</f>
        <v>2015</v>
      </c>
      <c r="X5915" t="str">
        <f>"Q"&amp;ROUNDUP(MONTH(Suoerstore_sales[[#This Row],[Order Date]])/3,0)</f>
        <v>Q3</v>
      </c>
      <c r="Y5915">
        <f>MONTH(Suoerstore_sales[[#This Row],[Order Date]])</f>
        <v>9</v>
      </c>
    </row>
    <row r="5916" spans="1:25" x14ac:dyDescent="0.2">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t="str" cm="1">
        <f t="array" ref="V5916">_xlfn.IFS(Suoerstore_sales[[#This Row],[Discount]]&lt;=0.05,"0-5%",Suoerstore_sales[[#This Row],[Discount]]&lt;=0.1,"5-10%",Suoerstore_sales[[#This Row],[Discount]]&lt;=0.2,"10-20%",TRUE,"20%+")</f>
        <v>0-5%</v>
      </c>
      <c r="W5916">
        <f>YEAR(Suoerstore_sales[[#This Row],[Order Date]])</f>
        <v>2015</v>
      </c>
      <c r="X5916" t="str">
        <f>"Q"&amp;ROUNDUP(MONTH(Suoerstore_sales[[#This Row],[Order Date]])/3,0)</f>
        <v>Q3</v>
      </c>
      <c r="Y5916">
        <f>MONTH(Suoerstore_sales[[#This Row],[Order Date]])</f>
        <v>9</v>
      </c>
    </row>
    <row r="5917" spans="1:25" x14ac:dyDescent="0.2">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t="str" cm="1">
        <f t="array" ref="V5917">_xlfn.IFS(Suoerstore_sales[[#This Row],[Discount]]&lt;=0.05,"0-5%",Suoerstore_sales[[#This Row],[Discount]]&lt;=0.1,"5-10%",Suoerstore_sales[[#This Row],[Discount]]&lt;=0.2,"10-20%",TRUE,"20%+")</f>
        <v>5-10%</v>
      </c>
      <c r="W5917">
        <f>YEAR(Suoerstore_sales[[#This Row],[Order Date]])</f>
        <v>2015</v>
      </c>
      <c r="X5917" t="str">
        <f>"Q"&amp;ROUNDUP(MONTH(Suoerstore_sales[[#This Row],[Order Date]])/3,0)</f>
        <v>Q3</v>
      </c>
      <c r="Y5917">
        <f>MONTH(Suoerstore_sales[[#This Row],[Order Date]])</f>
        <v>9</v>
      </c>
    </row>
    <row r="5918" spans="1:25" x14ac:dyDescent="0.2">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t="str" cm="1">
        <f t="array" ref="V5918">_xlfn.IFS(Suoerstore_sales[[#This Row],[Discount]]&lt;=0.05,"0-5%",Suoerstore_sales[[#This Row],[Discount]]&lt;=0.1,"5-10%",Suoerstore_sales[[#This Row],[Discount]]&lt;=0.2,"10-20%",TRUE,"20%+")</f>
        <v>0-5%</v>
      </c>
      <c r="W5918">
        <f>YEAR(Suoerstore_sales[[#This Row],[Order Date]])</f>
        <v>2015</v>
      </c>
      <c r="X5918" t="str">
        <f>"Q"&amp;ROUNDUP(MONTH(Suoerstore_sales[[#This Row],[Order Date]])/3,0)</f>
        <v>Q3</v>
      </c>
      <c r="Y5918">
        <f>MONTH(Suoerstore_sales[[#This Row],[Order Date]])</f>
        <v>9</v>
      </c>
    </row>
    <row r="5919" spans="1:25" x14ac:dyDescent="0.2">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t="str" cm="1">
        <f t="array" ref="V5919">_xlfn.IFS(Suoerstore_sales[[#This Row],[Discount]]&lt;=0.05,"0-5%",Suoerstore_sales[[#This Row],[Discount]]&lt;=0.1,"5-10%",Suoerstore_sales[[#This Row],[Discount]]&lt;=0.2,"10-20%",TRUE,"20%+")</f>
        <v>10-20%</v>
      </c>
      <c r="W5919">
        <f>YEAR(Suoerstore_sales[[#This Row],[Order Date]])</f>
        <v>2015</v>
      </c>
      <c r="X5919" t="str">
        <f>"Q"&amp;ROUNDUP(MONTH(Suoerstore_sales[[#This Row],[Order Date]])/3,0)</f>
        <v>Q3</v>
      </c>
      <c r="Y5919">
        <f>MONTH(Suoerstore_sales[[#This Row],[Order Date]])</f>
        <v>9</v>
      </c>
    </row>
    <row r="5920" spans="1:25" x14ac:dyDescent="0.2">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t="str" cm="1">
        <f t="array" ref="V5920">_xlfn.IFS(Suoerstore_sales[[#This Row],[Discount]]&lt;=0.05,"0-5%",Suoerstore_sales[[#This Row],[Discount]]&lt;=0.1,"5-10%",Suoerstore_sales[[#This Row],[Discount]]&lt;=0.2,"10-20%",TRUE,"20%+")</f>
        <v>10-20%</v>
      </c>
      <c r="W5920">
        <f>YEAR(Suoerstore_sales[[#This Row],[Order Date]])</f>
        <v>2015</v>
      </c>
      <c r="X5920" t="str">
        <f>"Q"&amp;ROUNDUP(MONTH(Suoerstore_sales[[#This Row],[Order Date]])/3,0)</f>
        <v>Q3</v>
      </c>
      <c r="Y5920">
        <f>MONTH(Suoerstore_sales[[#This Row],[Order Date]])</f>
        <v>9</v>
      </c>
    </row>
    <row r="5921" spans="1:25" x14ac:dyDescent="0.2">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t="str" cm="1">
        <f t="array" ref="V5921">_xlfn.IFS(Suoerstore_sales[[#This Row],[Discount]]&lt;=0.05,"0-5%",Suoerstore_sales[[#This Row],[Discount]]&lt;=0.1,"5-10%",Suoerstore_sales[[#This Row],[Discount]]&lt;=0.2,"10-20%",TRUE,"20%+")</f>
        <v>0-5%</v>
      </c>
      <c r="W5921">
        <f>YEAR(Suoerstore_sales[[#This Row],[Order Date]])</f>
        <v>2015</v>
      </c>
      <c r="X5921" t="str">
        <f>"Q"&amp;ROUNDUP(MONTH(Suoerstore_sales[[#This Row],[Order Date]])/3,0)</f>
        <v>Q3</v>
      </c>
      <c r="Y5921">
        <f>MONTH(Suoerstore_sales[[#This Row],[Order Date]])</f>
        <v>9</v>
      </c>
    </row>
    <row r="5922" spans="1:25" x14ac:dyDescent="0.2">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t="str" cm="1">
        <f t="array" ref="V5922">_xlfn.IFS(Suoerstore_sales[[#This Row],[Discount]]&lt;=0.05,"0-5%",Suoerstore_sales[[#This Row],[Discount]]&lt;=0.1,"5-10%",Suoerstore_sales[[#This Row],[Discount]]&lt;=0.2,"10-20%",TRUE,"20%+")</f>
        <v>0-5%</v>
      </c>
      <c r="W5922">
        <f>YEAR(Suoerstore_sales[[#This Row],[Order Date]])</f>
        <v>2015</v>
      </c>
      <c r="X5922" t="str">
        <f>"Q"&amp;ROUNDUP(MONTH(Suoerstore_sales[[#This Row],[Order Date]])/3,0)</f>
        <v>Q3</v>
      </c>
      <c r="Y5922">
        <f>MONTH(Suoerstore_sales[[#This Row],[Order Date]])</f>
        <v>9</v>
      </c>
    </row>
    <row r="5923" spans="1:25" x14ac:dyDescent="0.2">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t="str" cm="1">
        <f t="array" ref="V5923">_xlfn.IFS(Suoerstore_sales[[#This Row],[Discount]]&lt;=0.05,"0-5%",Suoerstore_sales[[#This Row],[Discount]]&lt;=0.1,"5-10%",Suoerstore_sales[[#This Row],[Discount]]&lt;=0.2,"10-20%",TRUE,"20%+")</f>
        <v>0-5%</v>
      </c>
      <c r="W5923">
        <f>YEAR(Suoerstore_sales[[#This Row],[Order Date]])</f>
        <v>2015</v>
      </c>
      <c r="X5923" t="str">
        <f>"Q"&amp;ROUNDUP(MONTH(Suoerstore_sales[[#This Row],[Order Date]])/3,0)</f>
        <v>Q3</v>
      </c>
      <c r="Y5923">
        <f>MONTH(Suoerstore_sales[[#This Row],[Order Date]])</f>
        <v>9</v>
      </c>
    </row>
    <row r="5924" spans="1:25" x14ac:dyDescent="0.2">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t="str" cm="1">
        <f t="array" ref="V5924">_xlfn.IFS(Suoerstore_sales[[#This Row],[Discount]]&lt;=0.05,"0-5%",Suoerstore_sales[[#This Row],[Discount]]&lt;=0.1,"5-10%",Suoerstore_sales[[#This Row],[Discount]]&lt;=0.2,"10-20%",TRUE,"20%+")</f>
        <v>0-5%</v>
      </c>
      <c r="W5924">
        <f>YEAR(Suoerstore_sales[[#This Row],[Order Date]])</f>
        <v>2015</v>
      </c>
      <c r="X5924" t="str">
        <f>"Q"&amp;ROUNDUP(MONTH(Suoerstore_sales[[#This Row],[Order Date]])/3,0)</f>
        <v>Q3</v>
      </c>
      <c r="Y5924">
        <f>MONTH(Suoerstore_sales[[#This Row],[Order Date]])</f>
        <v>9</v>
      </c>
    </row>
    <row r="5925" spans="1:25" x14ac:dyDescent="0.2">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t="str" cm="1">
        <f t="array" ref="V5925">_xlfn.IFS(Suoerstore_sales[[#This Row],[Discount]]&lt;=0.05,"0-5%",Suoerstore_sales[[#This Row],[Discount]]&lt;=0.1,"5-10%",Suoerstore_sales[[#This Row],[Discount]]&lt;=0.2,"10-20%",TRUE,"20%+")</f>
        <v>20%+</v>
      </c>
      <c r="W5925">
        <f>YEAR(Suoerstore_sales[[#This Row],[Order Date]])</f>
        <v>2016</v>
      </c>
      <c r="X5925" t="str">
        <f>"Q"&amp;ROUNDUP(MONTH(Suoerstore_sales[[#This Row],[Order Date]])/3,0)</f>
        <v>Q4</v>
      </c>
      <c r="Y5925">
        <f>MONTH(Suoerstore_sales[[#This Row],[Order Date]])</f>
        <v>11</v>
      </c>
    </row>
    <row r="5926" spans="1:25" x14ac:dyDescent="0.2">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t="str" cm="1">
        <f t="array" ref="V5926">_xlfn.IFS(Suoerstore_sales[[#This Row],[Discount]]&lt;=0.05,"0-5%",Suoerstore_sales[[#This Row],[Discount]]&lt;=0.1,"5-10%",Suoerstore_sales[[#This Row],[Discount]]&lt;=0.2,"10-20%",TRUE,"20%+")</f>
        <v>0-5%</v>
      </c>
      <c r="W5926">
        <f>YEAR(Suoerstore_sales[[#This Row],[Order Date]])</f>
        <v>2017</v>
      </c>
      <c r="X5926" t="str">
        <f>"Q"&amp;ROUNDUP(MONTH(Suoerstore_sales[[#This Row],[Order Date]])/3,0)</f>
        <v>Q4</v>
      </c>
      <c r="Y5926">
        <f>MONTH(Suoerstore_sales[[#This Row],[Order Date]])</f>
        <v>11</v>
      </c>
    </row>
    <row r="5927" spans="1:25" x14ac:dyDescent="0.2">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t="str" cm="1">
        <f t="array" ref="V5927">_xlfn.IFS(Suoerstore_sales[[#This Row],[Discount]]&lt;=0.05,"0-5%",Suoerstore_sales[[#This Row],[Discount]]&lt;=0.1,"5-10%",Suoerstore_sales[[#This Row],[Discount]]&lt;=0.2,"10-20%",TRUE,"20%+")</f>
        <v>0-5%</v>
      </c>
      <c r="W5927">
        <f>YEAR(Suoerstore_sales[[#This Row],[Order Date]])</f>
        <v>2017</v>
      </c>
      <c r="X5927" t="str">
        <f>"Q"&amp;ROUNDUP(MONTH(Suoerstore_sales[[#This Row],[Order Date]])/3,0)</f>
        <v>Q2</v>
      </c>
      <c r="Y5927">
        <f>MONTH(Suoerstore_sales[[#This Row],[Order Date]])</f>
        <v>6</v>
      </c>
    </row>
    <row r="5928" spans="1:25" x14ac:dyDescent="0.2">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t="str" cm="1">
        <f t="array" ref="V5928">_xlfn.IFS(Suoerstore_sales[[#This Row],[Discount]]&lt;=0.05,"0-5%",Suoerstore_sales[[#This Row],[Discount]]&lt;=0.1,"5-10%",Suoerstore_sales[[#This Row],[Discount]]&lt;=0.2,"10-20%",TRUE,"20%+")</f>
        <v>0-5%</v>
      </c>
      <c r="W5928">
        <f>YEAR(Suoerstore_sales[[#This Row],[Order Date]])</f>
        <v>2014</v>
      </c>
      <c r="X5928" t="str">
        <f>"Q"&amp;ROUNDUP(MONTH(Suoerstore_sales[[#This Row],[Order Date]])/3,0)</f>
        <v>Q2</v>
      </c>
      <c r="Y5928">
        <f>MONTH(Suoerstore_sales[[#This Row],[Order Date]])</f>
        <v>4</v>
      </c>
    </row>
    <row r="5929" spans="1:25" x14ac:dyDescent="0.2">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t="str" cm="1">
        <f t="array" ref="V5929">_xlfn.IFS(Suoerstore_sales[[#This Row],[Discount]]&lt;=0.05,"0-5%",Suoerstore_sales[[#This Row],[Discount]]&lt;=0.1,"5-10%",Suoerstore_sales[[#This Row],[Discount]]&lt;=0.2,"10-20%",TRUE,"20%+")</f>
        <v>0-5%</v>
      </c>
      <c r="W5929">
        <f>YEAR(Suoerstore_sales[[#This Row],[Order Date]])</f>
        <v>2014</v>
      </c>
      <c r="X5929" t="str">
        <f>"Q"&amp;ROUNDUP(MONTH(Suoerstore_sales[[#This Row],[Order Date]])/3,0)</f>
        <v>Q4</v>
      </c>
      <c r="Y5929">
        <f>MONTH(Suoerstore_sales[[#This Row],[Order Date]])</f>
        <v>10</v>
      </c>
    </row>
    <row r="5930" spans="1:25" x14ac:dyDescent="0.2">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t="str" cm="1">
        <f t="array" ref="V5930">_xlfn.IFS(Suoerstore_sales[[#This Row],[Discount]]&lt;=0.05,"0-5%",Suoerstore_sales[[#This Row],[Discount]]&lt;=0.1,"5-10%",Suoerstore_sales[[#This Row],[Discount]]&lt;=0.2,"10-20%",TRUE,"20%+")</f>
        <v>0-5%</v>
      </c>
      <c r="W5930">
        <f>YEAR(Suoerstore_sales[[#This Row],[Order Date]])</f>
        <v>2014</v>
      </c>
      <c r="X5930" t="str">
        <f>"Q"&amp;ROUNDUP(MONTH(Suoerstore_sales[[#This Row],[Order Date]])/3,0)</f>
        <v>Q4</v>
      </c>
      <c r="Y5930">
        <f>MONTH(Suoerstore_sales[[#This Row],[Order Date]])</f>
        <v>10</v>
      </c>
    </row>
    <row r="5931" spans="1:25" x14ac:dyDescent="0.2">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t="str" cm="1">
        <f t="array" ref="V5931">_xlfn.IFS(Suoerstore_sales[[#This Row],[Discount]]&lt;=0.05,"0-5%",Suoerstore_sales[[#This Row],[Discount]]&lt;=0.1,"5-10%",Suoerstore_sales[[#This Row],[Discount]]&lt;=0.2,"10-20%",TRUE,"20%+")</f>
        <v>20%+</v>
      </c>
      <c r="W5931">
        <f>YEAR(Suoerstore_sales[[#This Row],[Order Date]])</f>
        <v>2017</v>
      </c>
      <c r="X5931" t="str">
        <f>"Q"&amp;ROUNDUP(MONTH(Suoerstore_sales[[#This Row],[Order Date]])/3,0)</f>
        <v>Q3</v>
      </c>
      <c r="Y5931">
        <f>MONTH(Suoerstore_sales[[#This Row],[Order Date]])</f>
        <v>7</v>
      </c>
    </row>
    <row r="5932" spans="1:25" x14ac:dyDescent="0.2">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t="str" cm="1">
        <f t="array" ref="V5932">_xlfn.IFS(Suoerstore_sales[[#This Row],[Discount]]&lt;=0.05,"0-5%",Suoerstore_sales[[#This Row],[Discount]]&lt;=0.1,"5-10%",Suoerstore_sales[[#This Row],[Discount]]&lt;=0.2,"10-20%",TRUE,"20%+")</f>
        <v>10-20%</v>
      </c>
      <c r="W5932">
        <f>YEAR(Suoerstore_sales[[#This Row],[Order Date]])</f>
        <v>2017</v>
      </c>
      <c r="X5932" t="str">
        <f>"Q"&amp;ROUNDUP(MONTH(Suoerstore_sales[[#This Row],[Order Date]])/3,0)</f>
        <v>Q3</v>
      </c>
      <c r="Y5932">
        <f>MONTH(Suoerstore_sales[[#This Row],[Order Date]])</f>
        <v>7</v>
      </c>
    </row>
    <row r="5933" spans="1:25" x14ac:dyDescent="0.2">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t="str" cm="1">
        <f t="array" ref="V5933">_xlfn.IFS(Suoerstore_sales[[#This Row],[Discount]]&lt;=0.05,"0-5%",Suoerstore_sales[[#This Row],[Discount]]&lt;=0.1,"5-10%",Suoerstore_sales[[#This Row],[Discount]]&lt;=0.2,"10-20%",TRUE,"20%+")</f>
        <v>20%+</v>
      </c>
      <c r="W5933">
        <f>YEAR(Suoerstore_sales[[#This Row],[Order Date]])</f>
        <v>2017</v>
      </c>
      <c r="X5933" t="str">
        <f>"Q"&amp;ROUNDUP(MONTH(Suoerstore_sales[[#This Row],[Order Date]])/3,0)</f>
        <v>Q3</v>
      </c>
      <c r="Y5933">
        <f>MONTH(Suoerstore_sales[[#This Row],[Order Date]])</f>
        <v>7</v>
      </c>
    </row>
    <row r="5934" spans="1:25" x14ac:dyDescent="0.2">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t="str" cm="1">
        <f t="array" ref="V5934">_xlfn.IFS(Suoerstore_sales[[#This Row],[Discount]]&lt;=0.05,"0-5%",Suoerstore_sales[[#This Row],[Discount]]&lt;=0.1,"5-10%",Suoerstore_sales[[#This Row],[Discount]]&lt;=0.2,"10-20%",TRUE,"20%+")</f>
        <v>10-20%</v>
      </c>
      <c r="W5934">
        <f>YEAR(Suoerstore_sales[[#This Row],[Order Date]])</f>
        <v>2017</v>
      </c>
      <c r="X5934" t="str">
        <f>"Q"&amp;ROUNDUP(MONTH(Suoerstore_sales[[#This Row],[Order Date]])/3,0)</f>
        <v>Q3</v>
      </c>
      <c r="Y5934">
        <f>MONTH(Suoerstore_sales[[#This Row],[Order Date]])</f>
        <v>7</v>
      </c>
    </row>
    <row r="5935" spans="1:25" x14ac:dyDescent="0.2">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t="str" cm="1">
        <f t="array" ref="V5935">_xlfn.IFS(Suoerstore_sales[[#This Row],[Discount]]&lt;=0.05,"0-5%",Suoerstore_sales[[#This Row],[Discount]]&lt;=0.1,"5-10%",Suoerstore_sales[[#This Row],[Discount]]&lt;=0.2,"10-20%",TRUE,"20%+")</f>
        <v>10-20%</v>
      </c>
      <c r="W5935">
        <f>YEAR(Suoerstore_sales[[#This Row],[Order Date]])</f>
        <v>2017</v>
      </c>
      <c r="X5935" t="str">
        <f>"Q"&amp;ROUNDUP(MONTH(Suoerstore_sales[[#This Row],[Order Date]])/3,0)</f>
        <v>Q3</v>
      </c>
      <c r="Y5935">
        <f>MONTH(Suoerstore_sales[[#This Row],[Order Date]])</f>
        <v>7</v>
      </c>
    </row>
    <row r="5936" spans="1:25" x14ac:dyDescent="0.2">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t="str" cm="1">
        <f t="array" ref="V5936">_xlfn.IFS(Suoerstore_sales[[#This Row],[Discount]]&lt;=0.05,"0-5%",Suoerstore_sales[[#This Row],[Discount]]&lt;=0.1,"5-10%",Suoerstore_sales[[#This Row],[Discount]]&lt;=0.2,"10-20%",TRUE,"20%+")</f>
        <v>10-20%</v>
      </c>
      <c r="W5936">
        <f>YEAR(Suoerstore_sales[[#This Row],[Order Date]])</f>
        <v>2017</v>
      </c>
      <c r="X5936" t="str">
        <f>"Q"&amp;ROUNDUP(MONTH(Suoerstore_sales[[#This Row],[Order Date]])/3,0)</f>
        <v>Q3</v>
      </c>
      <c r="Y5936">
        <f>MONTH(Suoerstore_sales[[#This Row],[Order Date]])</f>
        <v>7</v>
      </c>
    </row>
    <row r="5937" spans="1:25" x14ac:dyDescent="0.2">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t="str" cm="1">
        <f t="array" ref="V5937">_xlfn.IFS(Suoerstore_sales[[#This Row],[Discount]]&lt;=0.05,"0-5%",Suoerstore_sales[[#This Row],[Discount]]&lt;=0.1,"5-10%",Suoerstore_sales[[#This Row],[Discount]]&lt;=0.2,"10-20%",TRUE,"20%+")</f>
        <v>0-5%</v>
      </c>
      <c r="W5937">
        <f>YEAR(Suoerstore_sales[[#This Row],[Order Date]])</f>
        <v>2016</v>
      </c>
      <c r="X5937" t="str">
        <f>"Q"&amp;ROUNDUP(MONTH(Suoerstore_sales[[#This Row],[Order Date]])/3,0)</f>
        <v>Q3</v>
      </c>
      <c r="Y5937">
        <f>MONTH(Suoerstore_sales[[#This Row],[Order Date]])</f>
        <v>7</v>
      </c>
    </row>
    <row r="5938" spans="1:25" x14ac:dyDescent="0.2">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t="str" cm="1">
        <f t="array" ref="V5938">_xlfn.IFS(Suoerstore_sales[[#This Row],[Discount]]&lt;=0.05,"0-5%",Suoerstore_sales[[#This Row],[Discount]]&lt;=0.1,"5-10%",Suoerstore_sales[[#This Row],[Discount]]&lt;=0.2,"10-20%",TRUE,"20%+")</f>
        <v>10-20%</v>
      </c>
      <c r="W5938">
        <f>YEAR(Suoerstore_sales[[#This Row],[Order Date]])</f>
        <v>2016</v>
      </c>
      <c r="X5938" t="str">
        <f>"Q"&amp;ROUNDUP(MONTH(Suoerstore_sales[[#This Row],[Order Date]])/3,0)</f>
        <v>Q3</v>
      </c>
      <c r="Y5938">
        <f>MONTH(Suoerstore_sales[[#This Row],[Order Date]])</f>
        <v>7</v>
      </c>
    </row>
    <row r="5939" spans="1:25" x14ac:dyDescent="0.2">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t="str" cm="1">
        <f t="array" ref="V5939">_xlfn.IFS(Suoerstore_sales[[#This Row],[Discount]]&lt;=0.05,"0-5%",Suoerstore_sales[[#This Row],[Discount]]&lt;=0.1,"5-10%",Suoerstore_sales[[#This Row],[Discount]]&lt;=0.2,"10-20%",TRUE,"20%+")</f>
        <v>10-20%</v>
      </c>
      <c r="W5939">
        <f>YEAR(Suoerstore_sales[[#This Row],[Order Date]])</f>
        <v>2016</v>
      </c>
      <c r="X5939" t="str">
        <f>"Q"&amp;ROUNDUP(MONTH(Suoerstore_sales[[#This Row],[Order Date]])/3,0)</f>
        <v>Q3</v>
      </c>
      <c r="Y5939">
        <f>MONTH(Suoerstore_sales[[#This Row],[Order Date]])</f>
        <v>7</v>
      </c>
    </row>
    <row r="5940" spans="1:25" x14ac:dyDescent="0.2">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t="str" cm="1">
        <f t="array" ref="V5940">_xlfn.IFS(Suoerstore_sales[[#This Row],[Discount]]&lt;=0.05,"0-5%",Suoerstore_sales[[#This Row],[Discount]]&lt;=0.1,"5-10%",Suoerstore_sales[[#This Row],[Discount]]&lt;=0.2,"10-20%",TRUE,"20%+")</f>
        <v>10-20%</v>
      </c>
      <c r="W5940">
        <f>YEAR(Suoerstore_sales[[#This Row],[Order Date]])</f>
        <v>2017</v>
      </c>
      <c r="X5940" t="str">
        <f>"Q"&amp;ROUNDUP(MONTH(Suoerstore_sales[[#This Row],[Order Date]])/3,0)</f>
        <v>Q2</v>
      </c>
      <c r="Y5940">
        <f>MONTH(Suoerstore_sales[[#This Row],[Order Date]])</f>
        <v>5</v>
      </c>
    </row>
    <row r="5941" spans="1:25" x14ac:dyDescent="0.2">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t="str" cm="1">
        <f t="array" ref="V5941">_xlfn.IFS(Suoerstore_sales[[#This Row],[Discount]]&lt;=0.05,"0-5%",Suoerstore_sales[[#This Row],[Discount]]&lt;=0.1,"5-10%",Suoerstore_sales[[#This Row],[Discount]]&lt;=0.2,"10-20%",TRUE,"20%+")</f>
        <v>10-20%</v>
      </c>
      <c r="W5941">
        <f>YEAR(Suoerstore_sales[[#This Row],[Order Date]])</f>
        <v>2017</v>
      </c>
      <c r="X5941" t="str">
        <f>"Q"&amp;ROUNDUP(MONTH(Suoerstore_sales[[#This Row],[Order Date]])/3,0)</f>
        <v>Q2</v>
      </c>
      <c r="Y5941">
        <f>MONTH(Suoerstore_sales[[#This Row],[Order Date]])</f>
        <v>5</v>
      </c>
    </row>
    <row r="5942" spans="1:25" x14ac:dyDescent="0.2">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t="str" cm="1">
        <f t="array" ref="V5942">_xlfn.IFS(Suoerstore_sales[[#This Row],[Discount]]&lt;=0.05,"0-5%",Suoerstore_sales[[#This Row],[Discount]]&lt;=0.1,"5-10%",Suoerstore_sales[[#This Row],[Discount]]&lt;=0.2,"10-20%",TRUE,"20%+")</f>
        <v>0-5%</v>
      </c>
      <c r="W5942">
        <f>YEAR(Suoerstore_sales[[#This Row],[Order Date]])</f>
        <v>2017</v>
      </c>
      <c r="X5942" t="str">
        <f>"Q"&amp;ROUNDUP(MONTH(Suoerstore_sales[[#This Row],[Order Date]])/3,0)</f>
        <v>Q4</v>
      </c>
      <c r="Y5942">
        <f>MONTH(Suoerstore_sales[[#This Row],[Order Date]])</f>
        <v>10</v>
      </c>
    </row>
    <row r="5943" spans="1:25" x14ac:dyDescent="0.2">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t="str" cm="1">
        <f t="array" ref="V5943">_xlfn.IFS(Suoerstore_sales[[#This Row],[Discount]]&lt;=0.05,"0-5%",Suoerstore_sales[[#This Row],[Discount]]&lt;=0.1,"5-10%",Suoerstore_sales[[#This Row],[Discount]]&lt;=0.2,"10-20%",TRUE,"20%+")</f>
        <v>0-5%</v>
      </c>
      <c r="W5943">
        <f>YEAR(Suoerstore_sales[[#This Row],[Order Date]])</f>
        <v>2017</v>
      </c>
      <c r="X5943" t="str">
        <f>"Q"&amp;ROUNDUP(MONTH(Suoerstore_sales[[#This Row],[Order Date]])/3,0)</f>
        <v>Q4</v>
      </c>
      <c r="Y5943">
        <f>MONTH(Suoerstore_sales[[#This Row],[Order Date]])</f>
        <v>10</v>
      </c>
    </row>
    <row r="5944" spans="1:25" x14ac:dyDescent="0.2">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t="str" cm="1">
        <f t="array" ref="V5944">_xlfn.IFS(Suoerstore_sales[[#This Row],[Discount]]&lt;=0.05,"0-5%",Suoerstore_sales[[#This Row],[Discount]]&lt;=0.1,"5-10%",Suoerstore_sales[[#This Row],[Discount]]&lt;=0.2,"10-20%",TRUE,"20%+")</f>
        <v>10-20%</v>
      </c>
      <c r="W5944">
        <f>YEAR(Suoerstore_sales[[#This Row],[Order Date]])</f>
        <v>2016</v>
      </c>
      <c r="X5944" t="str">
        <f>"Q"&amp;ROUNDUP(MONTH(Suoerstore_sales[[#This Row],[Order Date]])/3,0)</f>
        <v>Q3</v>
      </c>
      <c r="Y5944">
        <f>MONTH(Suoerstore_sales[[#This Row],[Order Date]])</f>
        <v>8</v>
      </c>
    </row>
    <row r="5945" spans="1:25" x14ac:dyDescent="0.2">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t="str" cm="1">
        <f t="array" ref="V5945">_xlfn.IFS(Suoerstore_sales[[#This Row],[Discount]]&lt;=0.05,"0-5%",Suoerstore_sales[[#This Row],[Discount]]&lt;=0.1,"5-10%",Suoerstore_sales[[#This Row],[Discount]]&lt;=0.2,"10-20%",TRUE,"20%+")</f>
        <v>0-5%</v>
      </c>
      <c r="W5945">
        <f>YEAR(Suoerstore_sales[[#This Row],[Order Date]])</f>
        <v>2014</v>
      </c>
      <c r="X5945" t="str">
        <f>"Q"&amp;ROUNDUP(MONTH(Suoerstore_sales[[#This Row],[Order Date]])/3,0)</f>
        <v>Q3</v>
      </c>
      <c r="Y5945">
        <f>MONTH(Suoerstore_sales[[#This Row],[Order Date]])</f>
        <v>8</v>
      </c>
    </row>
    <row r="5946" spans="1:25" x14ac:dyDescent="0.2">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t="str" cm="1">
        <f t="array" ref="V5946">_xlfn.IFS(Suoerstore_sales[[#This Row],[Discount]]&lt;=0.05,"0-5%",Suoerstore_sales[[#This Row],[Discount]]&lt;=0.1,"5-10%",Suoerstore_sales[[#This Row],[Discount]]&lt;=0.2,"10-20%",TRUE,"20%+")</f>
        <v>0-5%</v>
      </c>
      <c r="W5946">
        <f>YEAR(Suoerstore_sales[[#This Row],[Order Date]])</f>
        <v>2014</v>
      </c>
      <c r="X5946" t="str">
        <f>"Q"&amp;ROUNDUP(MONTH(Suoerstore_sales[[#This Row],[Order Date]])/3,0)</f>
        <v>Q3</v>
      </c>
      <c r="Y5946">
        <f>MONTH(Suoerstore_sales[[#This Row],[Order Date]])</f>
        <v>8</v>
      </c>
    </row>
    <row r="5947" spans="1:25" x14ac:dyDescent="0.2">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t="str" cm="1">
        <f t="array" ref="V5947">_xlfn.IFS(Suoerstore_sales[[#This Row],[Discount]]&lt;=0.05,"0-5%",Suoerstore_sales[[#This Row],[Discount]]&lt;=0.1,"5-10%",Suoerstore_sales[[#This Row],[Discount]]&lt;=0.2,"10-20%",TRUE,"20%+")</f>
        <v>0-5%</v>
      </c>
      <c r="W5947">
        <f>YEAR(Suoerstore_sales[[#This Row],[Order Date]])</f>
        <v>2014</v>
      </c>
      <c r="X5947" t="str">
        <f>"Q"&amp;ROUNDUP(MONTH(Suoerstore_sales[[#This Row],[Order Date]])/3,0)</f>
        <v>Q3</v>
      </c>
      <c r="Y5947">
        <f>MONTH(Suoerstore_sales[[#This Row],[Order Date]])</f>
        <v>8</v>
      </c>
    </row>
    <row r="5948" spans="1:25" x14ac:dyDescent="0.2">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t="str" cm="1">
        <f t="array" ref="V5948">_xlfn.IFS(Suoerstore_sales[[#This Row],[Discount]]&lt;=0.05,"0-5%",Suoerstore_sales[[#This Row],[Discount]]&lt;=0.1,"5-10%",Suoerstore_sales[[#This Row],[Discount]]&lt;=0.2,"10-20%",TRUE,"20%+")</f>
        <v>0-5%</v>
      </c>
      <c r="W5948">
        <f>YEAR(Suoerstore_sales[[#This Row],[Order Date]])</f>
        <v>2014</v>
      </c>
      <c r="X5948" t="str">
        <f>"Q"&amp;ROUNDUP(MONTH(Suoerstore_sales[[#This Row],[Order Date]])/3,0)</f>
        <v>Q3</v>
      </c>
      <c r="Y5948">
        <f>MONTH(Suoerstore_sales[[#This Row],[Order Date]])</f>
        <v>8</v>
      </c>
    </row>
    <row r="5949" spans="1:25" x14ac:dyDescent="0.2">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t="str" cm="1">
        <f t="array" ref="V5949">_xlfn.IFS(Suoerstore_sales[[#This Row],[Discount]]&lt;=0.05,"0-5%",Suoerstore_sales[[#This Row],[Discount]]&lt;=0.1,"5-10%",Suoerstore_sales[[#This Row],[Discount]]&lt;=0.2,"10-20%",TRUE,"20%+")</f>
        <v>0-5%</v>
      </c>
      <c r="W5949">
        <f>YEAR(Suoerstore_sales[[#This Row],[Order Date]])</f>
        <v>2015</v>
      </c>
      <c r="X5949" t="str">
        <f>"Q"&amp;ROUNDUP(MONTH(Suoerstore_sales[[#This Row],[Order Date]])/3,0)</f>
        <v>Q3</v>
      </c>
      <c r="Y5949">
        <f>MONTH(Suoerstore_sales[[#This Row],[Order Date]])</f>
        <v>9</v>
      </c>
    </row>
    <row r="5950" spans="1:25" x14ac:dyDescent="0.2">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t="str" cm="1">
        <f t="array" ref="V5950">_xlfn.IFS(Suoerstore_sales[[#This Row],[Discount]]&lt;=0.05,"0-5%",Suoerstore_sales[[#This Row],[Discount]]&lt;=0.1,"5-10%",Suoerstore_sales[[#This Row],[Discount]]&lt;=0.2,"10-20%",TRUE,"20%+")</f>
        <v>0-5%</v>
      </c>
      <c r="W5950">
        <f>YEAR(Suoerstore_sales[[#This Row],[Order Date]])</f>
        <v>2017</v>
      </c>
      <c r="X5950" t="str">
        <f>"Q"&amp;ROUNDUP(MONTH(Suoerstore_sales[[#This Row],[Order Date]])/3,0)</f>
        <v>Q1</v>
      </c>
      <c r="Y5950">
        <f>MONTH(Suoerstore_sales[[#This Row],[Order Date]])</f>
        <v>3</v>
      </c>
    </row>
    <row r="5951" spans="1:25" x14ac:dyDescent="0.2">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t="str" cm="1">
        <f t="array" ref="V5951">_xlfn.IFS(Suoerstore_sales[[#This Row],[Discount]]&lt;=0.05,"0-5%",Suoerstore_sales[[#This Row],[Discount]]&lt;=0.1,"5-10%",Suoerstore_sales[[#This Row],[Discount]]&lt;=0.2,"10-20%",TRUE,"20%+")</f>
        <v>0-5%</v>
      </c>
      <c r="W5951">
        <f>YEAR(Suoerstore_sales[[#This Row],[Order Date]])</f>
        <v>2017</v>
      </c>
      <c r="X5951" t="str">
        <f>"Q"&amp;ROUNDUP(MONTH(Suoerstore_sales[[#This Row],[Order Date]])/3,0)</f>
        <v>Q1</v>
      </c>
      <c r="Y5951">
        <f>MONTH(Suoerstore_sales[[#This Row],[Order Date]])</f>
        <v>3</v>
      </c>
    </row>
    <row r="5952" spans="1:25" x14ac:dyDescent="0.2">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t="str" cm="1">
        <f t="array" ref="V5952">_xlfn.IFS(Suoerstore_sales[[#This Row],[Discount]]&lt;=0.05,"0-5%",Suoerstore_sales[[#This Row],[Discount]]&lt;=0.1,"5-10%",Suoerstore_sales[[#This Row],[Discount]]&lt;=0.2,"10-20%",TRUE,"20%+")</f>
        <v>0-5%</v>
      </c>
      <c r="W5952">
        <f>YEAR(Suoerstore_sales[[#This Row],[Order Date]])</f>
        <v>2017</v>
      </c>
      <c r="X5952" t="str">
        <f>"Q"&amp;ROUNDUP(MONTH(Suoerstore_sales[[#This Row],[Order Date]])/3,0)</f>
        <v>Q1</v>
      </c>
      <c r="Y5952">
        <f>MONTH(Suoerstore_sales[[#This Row],[Order Date]])</f>
        <v>3</v>
      </c>
    </row>
    <row r="5953" spans="1:25" x14ac:dyDescent="0.2">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t="str" cm="1">
        <f t="array" ref="V5953">_xlfn.IFS(Suoerstore_sales[[#This Row],[Discount]]&lt;=0.05,"0-5%",Suoerstore_sales[[#This Row],[Discount]]&lt;=0.1,"5-10%",Suoerstore_sales[[#This Row],[Discount]]&lt;=0.2,"10-20%",TRUE,"20%+")</f>
        <v>0-5%</v>
      </c>
      <c r="W5953">
        <f>YEAR(Suoerstore_sales[[#This Row],[Order Date]])</f>
        <v>2017</v>
      </c>
      <c r="X5953" t="str">
        <f>"Q"&amp;ROUNDUP(MONTH(Suoerstore_sales[[#This Row],[Order Date]])/3,0)</f>
        <v>Q1</v>
      </c>
      <c r="Y5953">
        <f>MONTH(Suoerstore_sales[[#This Row],[Order Date]])</f>
        <v>3</v>
      </c>
    </row>
    <row r="5954" spans="1:25" x14ac:dyDescent="0.2">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t="str" cm="1">
        <f t="array" ref="V5954">_xlfn.IFS(Suoerstore_sales[[#This Row],[Discount]]&lt;=0.05,"0-5%",Suoerstore_sales[[#This Row],[Discount]]&lt;=0.1,"5-10%",Suoerstore_sales[[#This Row],[Discount]]&lt;=0.2,"10-20%",TRUE,"20%+")</f>
        <v>10-20%</v>
      </c>
      <c r="W5954">
        <f>YEAR(Suoerstore_sales[[#This Row],[Order Date]])</f>
        <v>2017</v>
      </c>
      <c r="X5954" t="str">
        <f>"Q"&amp;ROUNDUP(MONTH(Suoerstore_sales[[#This Row],[Order Date]])/3,0)</f>
        <v>Q2</v>
      </c>
      <c r="Y5954">
        <f>MONTH(Suoerstore_sales[[#This Row],[Order Date]])</f>
        <v>4</v>
      </c>
    </row>
    <row r="5955" spans="1:25" x14ac:dyDescent="0.2">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t="str" cm="1">
        <f t="array" ref="V5955">_xlfn.IFS(Suoerstore_sales[[#This Row],[Discount]]&lt;=0.05,"0-5%",Suoerstore_sales[[#This Row],[Discount]]&lt;=0.1,"5-10%",Suoerstore_sales[[#This Row],[Discount]]&lt;=0.2,"10-20%",TRUE,"20%+")</f>
        <v>0-5%</v>
      </c>
      <c r="W5955">
        <f>YEAR(Suoerstore_sales[[#This Row],[Order Date]])</f>
        <v>2014</v>
      </c>
      <c r="X5955" t="str">
        <f>"Q"&amp;ROUNDUP(MONTH(Suoerstore_sales[[#This Row],[Order Date]])/3,0)</f>
        <v>Q1</v>
      </c>
      <c r="Y5955">
        <f>MONTH(Suoerstore_sales[[#This Row],[Order Date]])</f>
        <v>3</v>
      </c>
    </row>
    <row r="5956" spans="1:25" x14ac:dyDescent="0.2">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t="str" cm="1">
        <f t="array" ref="V5956">_xlfn.IFS(Suoerstore_sales[[#This Row],[Discount]]&lt;=0.05,"0-5%",Suoerstore_sales[[#This Row],[Discount]]&lt;=0.1,"5-10%",Suoerstore_sales[[#This Row],[Discount]]&lt;=0.2,"10-20%",TRUE,"20%+")</f>
        <v>10-20%</v>
      </c>
      <c r="W5956">
        <f>YEAR(Suoerstore_sales[[#This Row],[Order Date]])</f>
        <v>2014</v>
      </c>
      <c r="X5956" t="str">
        <f>"Q"&amp;ROUNDUP(MONTH(Suoerstore_sales[[#This Row],[Order Date]])/3,0)</f>
        <v>Q4</v>
      </c>
      <c r="Y5956">
        <f>MONTH(Suoerstore_sales[[#This Row],[Order Date]])</f>
        <v>11</v>
      </c>
    </row>
    <row r="5957" spans="1:25" x14ac:dyDescent="0.2">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t="str" cm="1">
        <f t="array" ref="V5957">_xlfn.IFS(Suoerstore_sales[[#This Row],[Discount]]&lt;=0.05,"0-5%",Suoerstore_sales[[#This Row],[Discount]]&lt;=0.1,"5-10%",Suoerstore_sales[[#This Row],[Discount]]&lt;=0.2,"10-20%",TRUE,"20%+")</f>
        <v>20%+</v>
      </c>
      <c r="W5957">
        <f>YEAR(Suoerstore_sales[[#This Row],[Order Date]])</f>
        <v>2014</v>
      </c>
      <c r="X5957" t="str">
        <f>"Q"&amp;ROUNDUP(MONTH(Suoerstore_sales[[#This Row],[Order Date]])/3,0)</f>
        <v>Q4</v>
      </c>
      <c r="Y5957">
        <f>MONTH(Suoerstore_sales[[#This Row],[Order Date]])</f>
        <v>11</v>
      </c>
    </row>
    <row r="5958" spans="1:25" x14ac:dyDescent="0.2">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t="str" cm="1">
        <f t="array" ref="V5958">_xlfn.IFS(Suoerstore_sales[[#This Row],[Discount]]&lt;=0.05,"0-5%",Suoerstore_sales[[#This Row],[Discount]]&lt;=0.1,"5-10%",Suoerstore_sales[[#This Row],[Discount]]&lt;=0.2,"10-20%",TRUE,"20%+")</f>
        <v>0-5%</v>
      </c>
      <c r="W5958">
        <f>YEAR(Suoerstore_sales[[#This Row],[Order Date]])</f>
        <v>2016</v>
      </c>
      <c r="X5958" t="str">
        <f>"Q"&amp;ROUNDUP(MONTH(Suoerstore_sales[[#This Row],[Order Date]])/3,0)</f>
        <v>Q1</v>
      </c>
      <c r="Y5958">
        <f>MONTH(Suoerstore_sales[[#This Row],[Order Date]])</f>
        <v>3</v>
      </c>
    </row>
    <row r="5959" spans="1:25" x14ac:dyDescent="0.2">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t="str" cm="1">
        <f t="array" ref="V5959">_xlfn.IFS(Suoerstore_sales[[#This Row],[Discount]]&lt;=0.05,"0-5%",Suoerstore_sales[[#This Row],[Discount]]&lt;=0.1,"5-10%",Suoerstore_sales[[#This Row],[Discount]]&lt;=0.2,"10-20%",TRUE,"20%+")</f>
        <v>0-5%</v>
      </c>
      <c r="W5959">
        <f>YEAR(Suoerstore_sales[[#This Row],[Order Date]])</f>
        <v>2016</v>
      </c>
      <c r="X5959" t="str">
        <f>"Q"&amp;ROUNDUP(MONTH(Suoerstore_sales[[#This Row],[Order Date]])/3,0)</f>
        <v>Q1</v>
      </c>
      <c r="Y5959">
        <f>MONTH(Suoerstore_sales[[#This Row],[Order Date]])</f>
        <v>3</v>
      </c>
    </row>
    <row r="5960" spans="1:25" x14ac:dyDescent="0.2">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t="str" cm="1">
        <f t="array" ref="V5960">_xlfn.IFS(Suoerstore_sales[[#This Row],[Discount]]&lt;=0.05,"0-5%",Suoerstore_sales[[#This Row],[Discount]]&lt;=0.1,"5-10%",Suoerstore_sales[[#This Row],[Discount]]&lt;=0.2,"10-20%",TRUE,"20%+")</f>
        <v>0-5%</v>
      </c>
      <c r="W5960">
        <f>YEAR(Suoerstore_sales[[#This Row],[Order Date]])</f>
        <v>2016</v>
      </c>
      <c r="X5960" t="str">
        <f>"Q"&amp;ROUNDUP(MONTH(Suoerstore_sales[[#This Row],[Order Date]])/3,0)</f>
        <v>Q1</v>
      </c>
      <c r="Y5960">
        <f>MONTH(Suoerstore_sales[[#This Row],[Order Date]])</f>
        <v>3</v>
      </c>
    </row>
    <row r="5961" spans="1:25" x14ac:dyDescent="0.2">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t="str" cm="1">
        <f t="array" ref="V5961">_xlfn.IFS(Suoerstore_sales[[#This Row],[Discount]]&lt;=0.05,"0-5%",Suoerstore_sales[[#This Row],[Discount]]&lt;=0.1,"5-10%",Suoerstore_sales[[#This Row],[Discount]]&lt;=0.2,"10-20%",TRUE,"20%+")</f>
        <v>10-20%</v>
      </c>
      <c r="W5961">
        <f>YEAR(Suoerstore_sales[[#This Row],[Order Date]])</f>
        <v>2016</v>
      </c>
      <c r="X5961" t="str">
        <f>"Q"&amp;ROUNDUP(MONTH(Suoerstore_sales[[#This Row],[Order Date]])/3,0)</f>
        <v>Q1</v>
      </c>
      <c r="Y5961">
        <f>MONTH(Suoerstore_sales[[#This Row],[Order Date]])</f>
        <v>3</v>
      </c>
    </row>
    <row r="5962" spans="1:25" x14ac:dyDescent="0.2">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t="str" cm="1">
        <f t="array" ref="V5962">_xlfn.IFS(Suoerstore_sales[[#This Row],[Discount]]&lt;=0.05,"0-5%",Suoerstore_sales[[#This Row],[Discount]]&lt;=0.1,"5-10%",Suoerstore_sales[[#This Row],[Discount]]&lt;=0.2,"10-20%",TRUE,"20%+")</f>
        <v>0-5%</v>
      </c>
      <c r="W5962">
        <f>YEAR(Suoerstore_sales[[#This Row],[Order Date]])</f>
        <v>2017</v>
      </c>
      <c r="X5962" t="str">
        <f>"Q"&amp;ROUNDUP(MONTH(Suoerstore_sales[[#This Row],[Order Date]])/3,0)</f>
        <v>Q1</v>
      </c>
      <c r="Y5962">
        <f>MONTH(Suoerstore_sales[[#This Row],[Order Date]])</f>
        <v>2</v>
      </c>
    </row>
    <row r="5963" spans="1:25" x14ac:dyDescent="0.2">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t="str" cm="1">
        <f t="array" ref="V5963">_xlfn.IFS(Suoerstore_sales[[#This Row],[Discount]]&lt;=0.05,"0-5%",Suoerstore_sales[[#This Row],[Discount]]&lt;=0.1,"5-10%",Suoerstore_sales[[#This Row],[Discount]]&lt;=0.2,"10-20%",TRUE,"20%+")</f>
        <v>10-20%</v>
      </c>
      <c r="W5963">
        <f>YEAR(Suoerstore_sales[[#This Row],[Order Date]])</f>
        <v>2014</v>
      </c>
      <c r="X5963" t="str">
        <f>"Q"&amp;ROUNDUP(MONTH(Suoerstore_sales[[#This Row],[Order Date]])/3,0)</f>
        <v>Q4</v>
      </c>
      <c r="Y5963">
        <f>MONTH(Suoerstore_sales[[#This Row],[Order Date]])</f>
        <v>11</v>
      </c>
    </row>
    <row r="5964" spans="1:25" x14ac:dyDescent="0.2">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t="str" cm="1">
        <f t="array" ref="V5964">_xlfn.IFS(Suoerstore_sales[[#This Row],[Discount]]&lt;=0.05,"0-5%",Suoerstore_sales[[#This Row],[Discount]]&lt;=0.1,"5-10%",Suoerstore_sales[[#This Row],[Discount]]&lt;=0.2,"10-20%",TRUE,"20%+")</f>
        <v>0-5%</v>
      </c>
      <c r="W5964">
        <f>YEAR(Suoerstore_sales[[#This Row],[Order Date]])</f>
        <v>2014</v>
      </c>
      <c r="X5964" t="str">
        <f>"Q"&amp;ROUNDUP(MONTH(Suoerstore_sales[[#This Row],[Order Date]])/3,0)</f>
        <v>Q4</v>
      </c>
      <c r="Y5964">
        <f>MONTH(Suoerstore_sales[[#This Row],[Order Date]])</f>
        <v>11</v>
      </c>
    </row>
    <row r="5965" spans="1:25" x14ac:dyDescent="0.2">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t="str" cm="1">
        <f t="array" ref="V5965">_xlfn.IFS(Suoerstore_sales[[#This Row],[Discount]]&lt;=0.05,"0-5%",Suoerstore_sales[[#This Row],[Discount]]&lt;=0.1,"5-10%",Suoerstore_sales[[#This Row],[Discount]]&lt;=0.2,"10-20%",TRUE,"20%+")</f>
        <v>0-5%</v>
      </c>
      <c r="W5965">
        <f>YEAR(Suoerstore_sales[[#This Row],[Order Date]])</f>
        <v>2014</v>
      </c>
      <c r="X5965" t="str">
        <f>"Q"&amp;ROUNDUP(MONTH(Suoerstore_sales[[#This Row],[Order Date]])/3,0)</f>
        <v>Q4</v>
      </c>
      <c r="Y5965">
        <f>MONTH(Suoerstore_sales[[#This Row],[Order Date]])</f>
        <v>11</v>
      </c>
    </row>
    <row r="5966" spans="1:25" x14ac:dyDescent="0.2">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t="str" cm="1">
        <f t="array" ref="V5966">_xlfn.IFS(Suoerstore_sales[[#This Row],[Discount]]&lt;=0.05,"0-5%",Suoerstore_sales[[#This Row],[Discount]]&lt;=0.1,"5-10%",Suoerstore_sales[[#This Row],[Discount]]&lt;=0.2,"10-20%",TRUE,"20%+")</f>
        <v>0-5%</v>
      </c>
      <c r="W5966">
        <f>YEAR(Suoerstore_sales[[#This Row],[Order Date]])</f>
        <v>2017</v>
      </c>
      <c r="X5966" t="str">
        <f>"Q"&amp;ROUNDUP(MONTH(Suoerstore_sales[[#This Row],[Order Date]])/3,0)</f>
        <v>Q3</v>
      </c>
      <c r="Y5966">
        <f>MONTH(Suoerstore_sales[[#This Row],[Order Date]])</f>
        <v>8</v>
      </c>
    </row>
    <row r="5967" spans="1:25" x14ac:dyDescent="0.2">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t="str" cm="1">
        <f t="array" ref="V5967">_xlfn.IFS(Suoerstore_sales[[#This Row],[Discount]]&lt;=0.05,"0-5%",Suoerstore_sales[[#This Row],[Discount]]&lt;=0.1,"5-10%",Suoerstore_sales[[#This Row],[Discount]]&lt;=0.2,"10-20%",TRUE,"20%+")</f>
        <v>0-5%</v>
      </c>
      <c r="W5967">
        <f>YEAR(Suoerstore_sales[[#This Row],[Order Date]])</f>
        <v>2017</v>
      </c>
      <c r="X5967" t="str">
        <f>"Q"&amp;ROUNDUP(MONTH(Suoerstore_sales[[#This Row],[Order Date]])/3,0)</f>
        <v>Q3</v>
      </c>
      <c r="Y5967">
        <f>MONTH(Suoerstore_sales[[#This Row],[Order Date]])</f>
        <v>8</v>
      </c>
    </row>
    <row r="5968" spans="1:25" x14ac:dyDescent="0.2">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t="str" cm="1">
        <f t="array" ref="V5968">_xlfn.IFS(Suoerstore_sales[[#This Row],[Discount]]&lt;=0.05,"0-5%",Suoerstore_sales[[#This Row],[Discount]]&lt;=0.1,"5-10%",Suoerstore_sales[[#This Row],[Discount]]&lt;=0.2,"10-20%",TRUE,"20%+")</f>
        <v>10-20%</v>
      </c>
      <c r="W5968">
        <f>YEAR(Suoerstore_sales[[#This Row],[Order Date]])</f>
        <v>2017</v>
      </c>
      <c r="X5968" t="str">
        <f>"Q"&amp;ROUNDUP(MONTH(Suoerstore_sales[[#This Row],[Order Date]])/3,0)</f>
        <v>Q3</v>
      </c>
      <c r="Y5968">
        <f>MONTH(Suoerstore_sales[[#This Row],[Order Date]])</f>
        <v>8</v>
      </c>
    </row>
    <row r="5969" spans="1:25" x14ac:dyDescent="0.2">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t="str" cm="1">
        <f t="array" ref="V5969">_xlfn.IFS(Suoerstore_sales[[#This Row],[Discount]]&lt;=0.05,"0-5%",Suoerstore_sales[[#This Row],[Discount]]&lt;=0.1,"5-10%",Suoerstore_sales[[#This Row],[Discount]]&lt;=0.2,"10-20%",TRUE,"20%+")</f>
        <v>0-5%</v>
      </c>
      <c r="W5969">
        <f>YEAR(Suoerstore_sales[[#This Row],[Order Date]])</f>
        <v>2016</v>
      </c>
      <c r="X5969" t="str">
        <f>"Q"&amp;ROUNDUP(MONTH(Suoerstore_sales[[#This Row],[Order Date]])/3,0)</f>
        <v>Q1</v>
      </c>
      <c r="Y5969">
        <f>MONTH(Suoerstore_sales[[#This Row],[Order Date]])</f>
        <v>1</v>
      </c>
    </row>
    <row r="5970" spans="1:25" x14ac:dyDescent="0.2">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t="str" cm="1">
        <f t="array" ref="V5970">_xlfn.IFS(Suoerstore_sales[[#This Row],[Discount]]&lt;=0.05,"0-5%",Suoerstore_sales[[#This Row],[Discount]]&lt;=0.1,"5-10%",Suoerstore_sales[[#This Row],[Discount]]&lt;=0.2,"10-20%",TRUE,"20%+")</f>
        <v>0-5%</v>
      </c>
      <c r="W5970">
        <f>YEAR(Suoerstore_sales[[#This Row],[Order Date]])</f>
        <v>2014</v>
      </c>
      <c r="X5970" t="str">
        <f>"Q"&amp;ROUNDUP(MONTH(Suoerstore_sales[[#This Row],[Order Date]])/3,0)</f>
        <v>Q3</v>
      </c>
      <c r="Y5970">
        <f>MONTH(Suoerstore_sales[[#This Row],[Order Date]])</f>
        <v>7</v>
      </c>
    </row>
    <row r="5971" spans="1:25" x14ac:dyDescent="0.2">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t="str" cm="1">
        <f t="array" ref="V5971">_xlfn.IFS(Suoerstore_sales[[#This Row],[Discount]]&lt;=0.05,"0-5%",Suoerstore_sales[[#This Row],[Discount]]&lt;=0.1,"5-10%",Suoerstore_sales[[#This Row],[Discount]]&lt;=0.2,"10-20%",TRUE,"20%+")</f>
        <v>10-20%</v>
      </c>
      <c r="W5971">
        <f>YEAR(Suoerstore_sales[[#This Row],[Order Date]])</f>
        <v>2014</v>
      </c>
      <c r="X5971" t="str">
        <f>"Q"&amp;ROUNDUP(MONTH(Suoerstore_sales[[#This Row],[Order Date]])/3,0)</f>
        <v>Q3</v>
      </c>
      <c r="Y5971">
        <f>MONTH(Suoerstore_sales[[#This Row],[Order Date]])</f>
        <v>7</v>
      </c>
    </row>
    <row r="5972" spans="1:25" x14ac:dyDescent="0.2">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t="str" cm="1">
        <f t="array" ref="V5972">_xlfn.IFS(Suoerstore_sales[[#This Row],[Discount]]&lt;=0.05,"0-5%",Suoerstore_sales[[#This Row],[Discount]]&lt;=0.1,"5-10%",Suoerstore_sales[[#This Row],[Discount]]&lt;=0.2,"10-20%",TRUE,"20%+")</f>
        <v>0-5%</v>
      </c>
      <c r="W5972">
        <f>YEAR(Suoerstore_sales[[#This Row],[Order Date]])</f>
        <v>2014</v>
      </c>
      <c r="X5972" t="str">
        <f>"Q"&amp;ROUNDUP(MONTH(Suoerstore_sales[[#This Row],[Order Date]])/3,0)</f>
        <v>Q3</v>
      </c>
      <c r="Y5972">
        <f>MONTH(Suoerstore_sales[[#This Row],[Order Date]])</f>
        <v>7</v>
      </c>
    </row>
    <row r="5973" spans="1:25" x14ac:dyDescent="0.2">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t="str" cm="1">
        <f t="array" ref="V5973">_xlfn.IFS(Suoerstore_sales[[#This Row],[Discount]]&lt;=0.05,"0-5%",Suoerstore_sales[[#This Row],[Discount]]&lt;=0.1,"5-10%",Suoerstore_sales[[#This Row],[Discount]]&lt;=0.2,"10-20%",TRUE,"20%+")</f>
        <v>0-5%</v>
      </c>
      <c r="W5973">
        <f>YEAR(Suoerstore_sales[[#This Row],[Order Date]])</f>
        <v>2014</v>
      </c>
      <c r="X5973" t="str">
        <f>"Q"&amp;ROUNDUP(MONTH(Suoerstore_sales[[#This Row],[Order Date]])/3,0)</f>
        <v>Q3</v>
      </c>
      <c r="Y5973">
        <f>MONTH(Suoerstore_sales[[#This Row],[Order Date]])</f>
        <v>7</v>
      </c>
    </row>
    <row r="5974" spans="1:25" x14ac:dyDescent="0.2">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t="str" cm="1">
        <f t="array" ref="V5974">_xlfn.IFS(Suoerstore_sales[[#This Row],[Discount]]&lt;=0.05,"0-5%",Suoerstore_sales[[#This Row],[Discount]]&lt;=0.1,"5-10%",Suoerstore_sales[[#This Row],[Discount]]&lt;=0.2,"10-20%",TRUE,"20%+")</f>
        <v>10-20%</v>
      </c>
      <c r="W5974">
        <f>YEAR(Suoerstore_sales[[#This Row],[Order Date]])</f>
        <v>2017</v>
      </c>
      <c r="X5974" t="str">
        <f>"Q"&amp;ROUNDUP(MONTH(Suoerstore_sales[[#This Row],[Order Date]])/3,0)</f>
        <v>Q1</v>
      </c>
      <c r="Y5974">
        <f>MONTH(Suoerstore_sales[[#This Row],[Order Date]])</f>
        <v>2</v>
      </c>
    </row>
    <row r="5975" spans="1:25" x14ac:dyDescent="0.2">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t="str" cm="1">
        <f t="array" ref="V5975">_xlfn.IFS(Suoerstore_sales[[#This Row],[Discount]]&lt;=0.05,"0-5%",Suoerstore_sales[[#This Row],[Discount]]&lt;=0.1,"5-10%",Suoerstore_sales[[#This Row],[Discount]]&lt;=0.2,"10-20%",TRUE,"20%+")</f>
        <v>0-5%</v>
      </c>
      <c r="W5975">
        <f>YEAR(Suoerstore_sales[[#This Row],[Order Date]])</f>
        <v>2015</v>
      </c>
      <c r="X5975" t="str">
        <f>"Q"&amp;ROUNDUP(MONTH(Suoerstore_sales[[#This Row],[Order Date]])/3,0)</f>
        <v>Q4</v>
      </c>
      <c r="Y5975">
        <f>MONTH(Suoerstore_sales[[#This Row],[Order Date]])</f>
        <v>12</v>
      </c>
    </row>
    <row r="5976" spans="1:25" x14ac:dyDescent="0.2">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t="str" cm="1">
        <f t="array" ref="V5976">_xlfn.IFS(Suoerstore_sales[[#This Row],[Discount]]&lt;=0.05,"0-5%",Suoerstore_sales[[#This Row],[Discount]]&lt;=0.1,"5-10%",Suoerstore_sales[[#This Row],[Discount]]&lt;=0.2,"10-20%",TRUE,"20%+")</f>
        <v>10-20%</v>
      </c>
      <c r="W5976">
        <f>YEAR(Suoerstore_sales[[#This Row],[Order Date]])</f>
        <v>2016</v>
      </c>
      <c r="X5976" t="str">
        <f>"Q"&amp;ROUNDUP(MONTH(Suoerstore_sales[[#This Row],[Order Date]])/3,0)</f>
        <v>Q4</v>
      </c>
      <c r="Y5976">
        <f>MONTH(Suoerstore_sales[[#This Row],[Order Date]])</f>
        <v>10</v>
      </c>
    </row>
    <row r="5977" spans="1:25" x14ac:dyDescent="0.2">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t="str" cm="1">
        <f t="array" ref="V5977">_xlfn.IFS(Suoerstore_sales[[#This Row],[Discount]]&lt;=0.05,"0-5%",Suoerstore_sales[[#This Row],[Discount]]&lt;=0.1,"5-10%",Suoerstore_sales[[#This Row],[Discount]]&lt;=0.2,"10-20%",TRUE,"20%+")</f>
        <v>0-5%</v>
      </c>
      <c r="W5977">
        <f>YEAR(Suoerstore_sales[[#This Row],[Order Date]])</f>
        <v>2017</v>
      </c>
      <c r="X5977" t="str">
        <f>"Q"&amp;ROUNDUP(MONTH(Suoerstore_sales[[#This Row],[Order Date]])/3,0)</f>
        <v>Q3</v>
      </c>
      <c r="Y5977">
        <f>MONTH(Suoerstore_sales[[#This Row],[Order Date]])</f>
        <v>7</v>
      </c>
    </row>
    <row r="5978" spans="1:25" x14ac:dyDescent="0.2">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t="str" cm="1">
        <f t="array" ref="V5978">_xlfn.IFS(Suoerstore_sales[[#This Row],[Discount]]&lt;=0.05,"0-5%",Suoerstore_sales[[#This Row],[Discount]]&lt;=0.1,"5-10%",Suoerstore_sales[[#This Row],[Discount]]&lt;=0.2,"10-20%",TRUE,"20%+")</f>
        <v>0-5%</v>
      </c>
      <c r="W5978">
        <f>YEAR(Suoerstore_sales[[#This Row],[Order Date]])</f>
        <v>2017</v>
      </c>
      <c r="X5978" t="str">
        <f>"Q"&amp;ROUNDUP(MONTH(Suoerstore_sales[[#This Row],[Order Date]])/3,0)</f>
        <v>Q3</v>
      </c>
      <c r="Y5978">
        <f>MONTH(Suoerstore_sales[[#This Row],[Order Date]])</f>
        <v>7</v>
      </c>
    </row>
    <row r="5979" spans="1:25" x14ac:dyDescent="0.2">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t="str" cm="1">
        <f t="array" ref="V5979">_xlfn.IFS(Suoerstore_sales[[#This Row],[Discount]]&lt;=0.05,"0-5%",Suoerstore_sales[[#This Row],[Discount]]&lt;=0.1,"5-10%",Suoerstore_sales[[#This Row],[Discount]]&lt;=0.2,"10-20%",TRUE,"20%+")</f>
        <v>10-20%</v>
      </c>
      <c r="W5979">
        <f>YEAR(Suoerstore_sales[[#This Row],[Order Date]])</f>
        <v>2017</v>
      </c>
      <c r="X5979" t="str">
        <f>"Q"&amp;ROUNDUP(MONTH(Suoerstore_sales[[#This Row],[Order Date]])/3,0)</f>
        <v>Q2</v>
      </c>
      <c r="Y5979">
        <f>MONTH(Suoerstore_sales[[#This Row],[Order Date]])</f>
        <v>4</v>
      </c>
    </row>
    <row r="5980" spans="1:25" x14ac:dyDescent="0.2">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t="str" cm="1">
        <f t="array" ref="V5980">_xlfn.IFS(Suoerstore_sales[[#This Row],[Discount]]&lt;=0.05,"0-5%",Suoerstore_sales[[#This Row],[Discount]]&lt;=0.1,"5-10%",Suoerstore_sales[[#This Row],[Discount]]&lt;=0.2,"10-20%",TRUE,"20%+")</f>
        <v>0-5%</v>
      </c>
      <c r="W5980">
        <f>YEAR(Suoerstore_sales[[#This Row],[Order Date]])</f>
        <v>2014</v>
      </c>
      <c r="X5980" t="str">
        <f>"Q"&amp;ROUNDUP(MONTH(Suoerstore_sales[[#This Row],[Order Date]])/3,0)</f>
        <v>Q3</v>
      </c>
      <c r="Y5980">
        <f>MONTH(Suoerstore_sales[[#This Row],[Order Date]])</f>
        <v>9</v>
      </c>
    </row>
    <row r="5981" spans="1:25" x14ac:dyDescent="0.2">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t="str" cm="1">
        <f t="array" ref="V5981">_xlfn.IFS(Suoerstore_sales[[#This Row],[Discount]]&lt;=0.05,"0-5%",Suoerstore_sales[[#This Row],[Discount]]&lt;=0.1,"5-10%",Suoerstore_sales[[#This Row],[Discount]]&lt;=0.2,"10-20%",TRUE,"20%+")</f>
        <v>0-5%</v>
      </c>
      <c r="W5981">
        <f>YEAR(Suoerstore_sales[[#This Row],[Order Date]])</f>
        <v>2014</v>
      </c>
      <c r="X5981" t="str">
        <f>"Q"&amp;ROUNDUP(MONTH(Suoerstore_sales[[#This Row],[Order Date]])/3,0)</f>
        <v>Q3</v>
      </c>
      <c r="Y5981">
        <f>MONTH(Suoerstore_sales[[#This Row],[Order Date]])</f>
        <v>9</v>
      </c>
    </row>
    <row r="5982" spans="1:25" x14ac:dyDescent="0.2">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t="str" cm="1">
        <f t="array" ref="V5982">_xlfn.IFS(Suoerstore_sales[[#This Row],[Discount]]&lt;=0.05,"0-5%",Suoerstore_sales[[#This Row],[Discount]]&lt;=0.1,"5-10%",Suoerstore_sales[[#This Row],[Discount]]&lt;=0.2,"10-20%",TRUE,"20%+")</f>
        <v>0-5%</v>
      </c>
      <c r="W5982">
        <f>YEAR(Suoerstore_sales[[#This Row],[Order Date]])</f>
        <v>2014</v>
      </c>
      <c r="X5982" t="str">
        <f>"Q"&amp;ROUNDUP(MONTH(Suoerstore_sales[[#This Row],[Order Date]])/3,0)</f>
        <v>Q3</v>
      </c>
      <c r="Y5982">
        <f>MONTH(Suoerstore_sales[[#This Row],[Order Date]])</f>
        <v>9</v>
      </c>
    </row>
    <row r="5983" spans="1:25" x14ac:dyDescent="0.2">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t="str" cm="1">
        <f t="array" ref="V5983">_xlfn.IFS(Suoerstore_sales[[#This Row],[Discount]]&lt;=0.05,"0-5%",Suoerstore_sales[[#This Row],[Discount]]&lt;=0.1,"5-10%",Suoerstore_sales[[#This Row],[Discount]]&lt;=0.2,"10-20%",TRUE,"20%+")</f>
        <v>0-5%</v>
      </c>
      <c r="W5983">
        <f>YEAR(Suoerstore_sales[[#This Row],[Order Date]])</f>
        <v>2014</v>
      </c>
      <c r="X5983" t="str">
        <f>"Q"&amp;ROUNDUP(MONTH(Suoerstore_sales[[#This Row],[Order Date]])/3,0)</f>
        <v>Q3</v>
      </c>
      <c r="Y5983">
        <f>MONTH(Suoerstore_sales[[#This Row],[Order Date]])</f>
        <v>9</v>
      </c>
    </row>
    <row r="5984" spans="1:25" x14ac:dyDescent="0.2">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t="str" cm="1">
        <f t="array" ref="V5984">_xlfn.IFS(Suoerstore_sales[[#This Row],[Discount]]&lt;=0.05,"0-5%",Suoerstore_sales[[#This Row],[Discount]]&lt;=0.1,"5-10%",Suoerstore_sales[[#This Row],[Discount]]&lt;=0.2,"10-20%",TRUE,"20%+")</f>
        <v>0-5%</v>
      </c>
      <c r="W5984">
        <f>YEAR(Suoerstore_sales[[#This Row],[Order Date]])</f>
        <v>2016</v>
      </c>
      <c r="X5984" t="str">
        <f>"Q"&amp;ROUNDUP(MONTH(Suoerstore_sales[[#This Row],[Order Date]])/3,0)</f>
        <v>Q4</v>
      </c>
      <c r="Y5984">
        <f>MONTH(Suoerstore_sales[[#This Row],[Order Date]])</f>
        <v>11</v>
      </c>
    </row>
    <row r="5985" spans="1:25" x14ac:dyDescent="0.2">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t="str" cm="1">
        <f t="array" ref="V5985">_xlfn.IFS(Suoerstore_sales[[#This Row],[Discount]]&lt;=0.05,"0-5%",Suoerstore_sales[[#This Row],[Discount]]&lt;=0.1,"5-10%",Suoerstore_sales[[#This Row],[Discount]]&lt;=0.2,"10-20%",TRUE,"20%+")</f>
        <v>10-20%</v>
      </c>
      <c r="W5985">
        <f>YEAR(Suoerstore_sales[[#This Row],[Order Date]])</f>
        <v>2017</v>
      </c>
      <c r="X5985" t="str">
        <f>"Q"&amp;ROUNDUP(MONTH(Suoerstore_sales[[#This Row],[Order Date]])/3,0)</f>
        <v>Q3</v>
      </c>
      <c r="Y5985">
        <f>MONTH(Suoerstore_sales[[#This Row],[Order Date]])</f>
        <v>9</v>
      </c>
    </row>
    <row r="5986" spans="1:25" x14ac:dyDescent="0.2">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t="str" cm="1">
        <f t="array" ref="V5986">_xlfn.IFS(Suoerstore_sales[[#This Row],[Discount]]&lt;=0.05,"0-5%",Suoerstore_sales[[#This Row],[Discount]]&lt;=0.1,"5-10%",Suoerstore_sales[[#This Row],[Discount]]&lt;=0.2,"10-20%",TRUE,"20%+")</f>
        <v>0-5%</v>
      </c>
      <c r="W5986">
        <f>YEAR(Suoerstore_sales[[#This Row],[Order Date]])</f>
        <v>2016</v>
      </c>
      <c r="X5986" t="str">
        <f>"Q"&amp;ROUNDUP(MONTH(Suoerstore_sales[[#This Row],[Order Date]])/3,0)</f>
        <v>Q3</v>
      </c>
      <c r="Y5986">
        <f>MONTH(Suoerstore_sales[[#This Row],[Order Date]])</f>
        <v>7</v>
      </c>
    </row>
    <row r="5987" spans="1:25" x14ac:dyDescent="0.2">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t="str" cm="1">
        <f t="array" ref="V5987">_xlfn.IFS(Suoerstore_sales[[#This Row],[Discount]]&lt;=0.05,"0-5%",Suoerstore_sales[[#This Row],[Discount]]&lt;=0.1,"5-10%",Suoerstore_sales[[#This Row],[Discount]]&lt;=0.2,"10-20%",TRUE,"20%+")</f>
        <v>0-5%</v>
      </c>
      <c r="W5987">
        <f>YEAR(Suoerstore_sales[[#This Row],[Order Date]])</f>
        <v>2016</v>
      </c>
      <c r="X5987" t="str">
        <f>"Q"&amp;ROUNDUP(MONTH(Suoerstore_sales[[#This Row],[Order Date]])/3,0)</f>
        <v>Q3</v>
      </c>
      <c r="Y5987">
        <f>MONTH(Suoerstore_sales[[#This Row],[Order Date]])</f>
        <v>7</v>
      </c>
    </row>
    <row r="5988" spans="1:25" x14ac:dyDescent="0.2">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t="str" cm="1">
        <f t="array" ref="V5988">_xlfn.IFS(Suoerstore_sales[[#This Row],[Discount]]&lt;=0.05,"0-5%",Suoerstore_sales[[#This Row],[Discount]]&lt;=0.1,"5-10%",Suoerstore_sales[[#This Row],[Discount]]&lt;=0.2,"10-20%",TRUE,"20%+")</f>
        <v>0-5%</v>
      </c>
      <c r="W5988">
        <f>YEAR(Suoerstore_sales[[#This Row],[Order Date]])</f>
        <v>2016</v>
      </c>
      <c r="X5988" t="str">
        <f>"Q"&amp;ROUNDUP(MONTH(Suoerstore_sales[[#This Row],[Order Date]])/3,0)</f>
        <v>Q3</v>
      </c>
      <c r="Y5988">
        <f>MONTH(Suoerstore_sales[[#This Row],[Order Date]])</f>
        <v>7</v>
      </c>
    </row>
    <row r="5989" spans="1:25" x14ac:dyDescent="0.2">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t="str" cm="1">
        <f t="array" ref="V5989">_xlfn.IFS(Suoerstore_sales[[#This Row],[Discount]]&lt;=0.05,"0-5%",Suoerstore_sales[[#This Row],[Discount]]&lt;=0.1,"5-10%",Suoerstore_sales[[#This Row],[Discount]]&lt;=0.2,"10-20%",TRUE,"20%+")</f>
        <v>0-5%</v>
      </c>
      <c r="W5989">
        <f>YEAR(Suoerstore_sales[[#This Row],[Order Date]])</f>
        <v>2016</v>
      </c>
      <c r="X5989" t="str">
        <f>"Q"&amp;ROUNDUP(MONTH(Suoerstore_sales[[#This Row],[Order Date]])/3,0)</f>
        <v>Q3</v>
      </c>
      <c r="Y5989">
        <f>MONTH(Suoerstore_sales[[#This Row],[Order Date]])</f>
        <v>7</v>
      </c>
    </row>
    <row r="5990" spans="1:25" x14ac:dyDescent="0.2">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t="str" cm="1">
        <f t="array" ref="V5990">_xlfn.IFS(Suoerstore_sales[[#This Row],[Discount]]&lt;=0.05,"0-5%",Suoerstore_sales[[#This Row],[Discount]]&lt;=0.1,"5-10%",Suoerstore_sales[[#This Row],[Discount]]&lt;=0.2,"10-20%",TRUE,"20%+")</f>
        <v>0-5%</v>
      </c>
      <c r="W5990">
        <f>YEAR(Suoerstore_sales[[#This Row],[Order Date]])</f>
        <v>2016</v>
      </c>
      <c r="X5990" t="str">
        <f>"Q"&amp;ROUNDUP(MONTH(Suoerstore_sales[[#This Row],[Order Date]])/3,0)</f>
        <v>Q3</v>
      </c>
      <c r="Y5990">
        <f>MONTH(Suoerstore_sales[[#This Row],[Order Date]])</f>
        <v>7</v>
      </c>
    </row>
    <row r="5991" spans="1:25" x14ac:dyDescent="0.2">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t="str" cm="1">
        <f t="array" ref="V5991">_xlfn.IFS(Suoerstore_sales[[#This Row],[Discount]]&lt;=0.05,"0-5%",Suoerstore_sales[[#This Row],[Discount]]&lt;=0.1,"5-10%",Suoerstore_sales[[#This Row],[Discount]]&lt;=0.2,"10-20%",TRUE,"20%+")</f>
        <v>0-5%</v>
      </c>
      <c r="W5991">
        <f>YEAR(Suoerstore_sales[[#This Row],[Order Date]])</f>
        <v>2016</v>
      </c>
      <c r="X5991" t="str">
        <f>"Q"&amp;ROUNDUP(MONTH(Suoerstore_sales[[#This Row],[Order Date]])/3,0)</f>
        <v>Q3</v>
      </c>
      <c r="Y5991">
        <f>MONTH(Suoerstore_sales[[#This Row],[Order Date]])</f>
        <v>7</v>
      </c>
    </row>
    <row r="5992" spans="1:25" x14ac:dyDescent="0.2">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t="str" cm="1">
        <f t="array" ref="V5992">_xlfn.IFS(Suoerstore_sales[[#This Row],[Discount]]&lt;=0.05,"0-5%",Suoerstore_sales[[#This Row],[Discount]]&lt;=0.1,"5-10%",Suoerstore_sales[[#This Row],[Discount]]&lt;=0.2,"10-20%",TRUE,"20%+")</f>
        <v>10-20%</v>
      </c>
      <c r="W5992">
        <f>YEAR(Suoerstore_sales[[#This Row],[Order Date]])</f>
        <v>2017</v>
      </c>
      <c r="X5992" t="str">
        <f>"Q"&amp;ROUNDUP(MONTH(Suoerstore_sales[[#This Row],[Order Date]])/3,0)</f>
        <v>Q3</v>
      </c>
      <c r="Y5992">
        <f>MONTH(Suoerstore_sales[[#This Row],[Order Date]])</f>
        <v>9</v>
      </c>
    </row>
    <row r="5993" spans="1:25" x14ac:dyDescent="0.2">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t="str" cm="1">
        <f t="array" ref="V5993">_xlfn.IFS(Suoerstore_sales[[#This Row],[Discount]]&lt;=0.05,"0-5%",Suoerstore_sales[[#This Row],[Discount]]&lt;=0.1,"5-10%",Suoerstore_sales[[#This Row],[Discount]]&lt;=0.2,"10-20%",TRUE,"20%+")</f>
        <v>10-20%</v>
      </c>
      <c r="W5993">
        <f>YEAR(Suoerstore_sales[[#This Row],[Order Date]])</f>
        <v>2017</v>
      </c>
      <c r="X5993" t="str">
        <f>"Q"&amp;ROUNDUP(MONTH(Suoerstore_sales[[#This Row],[Order Date]])/3,0)</f>
        <v>Q3</v>
      </c>
      <c r="Y5993">
        <f>MONTH(Suoerstore_sales[[#This Row],[Order Date]])</f>
        <v>9</v>
      </c>
    </row>
    <row r="5994" spans="1:25" x14ac:dyDescent="0.2">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t="str" cm="1">
        <f t="array" ref="V5994">_xlfn.IFS(Suoerstore_sales[[#This Row],[Discount]]&lt;=0.05,"0-5%",Suoerstore_sales[[#This Row],[Discount]]&lt;=0.1,"5-10%",Suoerstore_sales[[#This Row],[Discount]]&lt;=0.2,"10-20%",TRUE,"20%+")</f>
        <v>10-20%</v>
      </c>
      <c r="W5994">
        <f>YEAR(Suoerstore_sales[[#This Row],[Order Date]])</f>
        <v>2017</v>
      </c>
      <c r="X5994" t="str">
        <f>"Q"&amp;ROUNDUP(MONTH(Suoerstore_sales[[#This Row],[Order Date]])/3,0)</f>
        <v>Q3</v>
      </c>
      <c r="Y5994">
        <f>MONTH(Suoerstore_sales[[#This Row],[Order Date]])</f>
        <v>9</v>
      </c>
    </row>
    <row r="5995" spans="1:25" x14ac:dyDescent="0.2">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t="str" cm="1">
        <f t="array" ref="V5995">_xlfn.IFS(Suoerstore_sales[[#This Row],[Discount]]&lt;=0.05,"0-5%",Suoerstore_sales[[#This Row],[Discount]]&lt;=0.1,"5-10%",Suoerstore_sales[[#This Row],[Discount]]&lt;=0.2,"10-20%",TRUE,"20%+")</f>
        <v>10-20%</v>
      </c>
      <c r="W5995">
        <f>YEAR(Suoerstore_sales[[#This Row],[Order Date]])</f>
        <v>2016</v>
      </c>
      <c r="X5995" t="str">
        <f>"Q"&amp;ROUNDUP(MONTH(Suoerstore_sales[[#This Row],[Order Date]])/3,0)</f>
        <v>Q4</v>
      </c>
      <c r="Y5995">
        <f>MONTH(Suoerstore_sales[[#This Row],[Order Date]])</f>
        <v>12</v>
      </c>
    </row>
    <row r="5996" spans="1:25" x14ac:dyDescent="0.2">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t="str" cm="1">
        <f t="array" ref="V5996">_xlfn.IFS(Suoerstore_sales[[#This Row],[Discount]]&lt;=0.05,"0-5%",Suoerstore_sales[[#This Row],[Discount]]&lt;=0.1,"5-10%",Suoerstore_sales[[#This Row],[Discount]]&lt;=0.2,"10-20%",TRUE,"20%+")</f>
        <v>10-20%</v>
      </c>
      <c r="W5996">
        <f>YEAR(Suoerstore_sales[[#This Row],[Order Date]])</f>
        <v>2016</v>
      </c>
      <c r="X5996" t="str">
        <f>"Q"&amp;ROUNDUP(MONTH(Suoerstore_sales[[#This Row],[Order Date]])/3,0)</f>
        <v>Q4</v>
      </c>
      <c r="Y5996">
        <f>MONTH(Suoerstore_sales[[#This Row],[Order Date]])</f>
        <v>12</v>
      </c>
    </row>
    <row r="5997" spans="1:25" x14ac:dyDescent="0.2">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t="str" cm="1">
        <f t="array" ref="V5997">_xlfn.IFS(Suoerstore_sales[[#This Row],[Discount]]&lt;=0.05,"0-5%",Suoerstore_sales[[#This Row],[Discount]]&lt;=0.1,"5-10%",Suoerstore_sales[[#This Row],[Discount]]&lt;=0.2,"10-20%",TRUE,"20%+")</f>
        <v>20%+</v>
      </c>
      <c r="W5997">
        <f>YEAR(Suoerstore_sales[[#This Row],[Order Date]])</f>
        <v>2016</v>
      </c>
      <c r="X5997" t="str">
        <f>"Q"&amp;ROUNDUP(MONTH(Suoerstore_sales[[#This Row],[Order Date]])/3,0)</f>
        <v>Q4</v>
      </c>
      <c r="Y5997">
        <f>MONTH(Suoerstore_sales[[#This Row],[Order Date]])</f>
        <v>12</v>
      </c>
    </row>
    <row r="5998" spans="1:25" x14ac:dyDescent="0.2">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t="str" cm="1">
        <f t="array" ref="V5998">_xlfn.IFS(Suoerstore_sales[[#This Row],[Discount]]&lt;=0.05,"0-5%",Suoerstore_sales[[#This Row],[Discount]]&lt;=0.1,"5-10%",Suoerstore_sales[[#This Row],[Discount]]&lt;=0.2,"10-20%",TRUE,"20%+")</f>
        <v>10-20%</v>
      </c>
      <c r="W5998">
        <f>YEAR(Suoerstore_sales[[#This Row],[Order Date]])</f>
        <v>2016</v>
      </c>
      <c r="X5998" t="str">
        <f>"Q"&amp;ROUNDUP(MONTH(Suoerstore_sales[[#This Row],[Order Date]])/3,0)</f>
        <v>Q4</v>
      </c>
      <c r="Y5998">
        <f>MONTH(Suoerstore_sales[[#This Row],[Order Date]])</f>
        <v>12</v>
      </c>
    </row>
    <row r="5999" spans="1:25" x14ac:dyDescent="0.2">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t="str" cm="1">
        <f t="array" ref="V5999">_xlfn.IFS(Suoerstore_sales[[#This Row],[Discount]]&lt;=0.05,"0-5%",Suoerstore_sales[[#This Row],[Discount]]&lt;=0.1,"5-10%",Suoerstore_sales[[#This Row],[Discount]]&lt;=0.2,"10-20%",TRUE,"20%+")</f>
        <v>20%+</v>
      </c>
      <c r="W5999">
        <f>YEAR(Suoerstore_sales[[#This Row],[Order Date]])</f>
        <v>2016</v>
      </c>
      <c r="X5999" t="str">
        <f>"Q"&amp;ROUNDUP(MONTH(Suoerstore_sales[[#This Row],[Order Date]])/3,0)</f>
        <v>Q4</v>
      </c>
      <c r="Y5999">
        <f>MONTH(Suoerstore_sales[[#This Row],[Order Date]])</f>
        <v>12</v>
      </c>
    </row>
    <row r="6000" spans="1:25" x14ac:dyDescent="0.2">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t="str" cm="1">
        <f t="array" ref="V6000">_xlfn.IFS(Suoerstore_sales[[#This Row],[Discount]]&lt;=0.05,"0-5%",Suoerstore_sales[[#This Row],[Discount]]&lt;=0.1,"5-10%",Suoerstore_sales[[#This Row],[Discount]]&lt;=0.2,"10-20%",TRUE,"20%+")</f>
        <v>10-20%</v>
      </c>
      <c r="W6000">
        <f>YEAR(Suoerstore_sales[[#This Row],[Order Date]])</f>
        <v>2014</v>
      </c>
      <c r="X6000" t="str">
        <f>"Q"&amp;ROUNDUP(MONTH(Suoerstore_sales[[#This Row],[Order Date]])/3,0)</f>
        <v>Q4</v>
      </c>
      <c r="Y6000">
        <f>MONTH(Suoerstore_sales[[#This Row],[Order Date]])</f>
        <v>12</v>
      </c>
    </row>
    <row r="6001" spans="1:25" x14ac:dyDescent="0.2">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t="str" cm="1">
        <f t="array" ref="V6001">_xlfn.IFS(Suoerstore_sales[[#This Row],[Discount]]&lt;=0.05,"0-5%",Suoerstore_sales[[#This Row],[Discount]]&lt;=0.1,"5-10%",Suoerstore_sales[[#This Row],[Discount]]&lt;=0.2,"10-20%",TRUE,"20%+")</f>
        <v>0-5%</v>
      </c>
      <c r="W6001">
        <f>YEAR(Suoerstore_sales[[#This Row],[Order Date]])</f>
        <v>2014</v>
      </c>
      <c r="X6001" t="str">
        <f>"Q"&amp;ROUNDUP(MONTH(Suoerstore_sales[[#This Row],[Order Date]])/3,0)</f>
        <v>Q4</v>
      </c>
      <c r="Y6001">
        <f>MONTH(Suoerstore_sales[[#This Row],[Order Date]])</f>
        <v>12</v>
      </c>
    </row>
    <row r="6002" spans="1:25" x14ac:dyDescent="0.2">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t="str" cm="1">
        <f t="array" ref="V6002">_xlfn.IFS(Suoerstore_sales[[#This Row],[Discount]]&lt;=0.05,"0-5%",Suoerstore_sales[[#This Row],[Discount]]&lt;=0.1,"5-10%",Suoerstore_sales[[#This Row],[Discount]]&lt;=0.2,"10-20%",TRUE,"20%+")</f>
        <v>0-5%</v>
      </c>
      <c r="W6002">
        <f>YEAR(Suoerstore_sales[[#This Row],[Order Date]])</f>
        <v>2014</v>
      </c>
      <c r="X6002" t="str">
        <f>"Q"&amp;ROUNDUP(MONTH(Suoerstore_sales[[#This Row],[Order Date]])/3,0)</f>
        <v>Q4</v>
      </c>
      <c r="Y6002">
        <f>MONTH(Suoerstore_sales[[#This Row],[Order Date]])</f>
        <v>12</v>
      </c>
    </row>
    <row r="6003" spans="1:25" x14ac:dyDescent="0.2">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t="str" cm="1">
        <f t="array" ref="V6003">_xlfn.IFS(Suoerstore_sales[[#This Row],[Discount]]&lt;=0.05,"0-5%",Suoerstore_sales[[#This Row],[Discount]]&lt;=0.1,"5-10%",Suoerstore_sales[[#This Row],[Discount]]&lt;=0.2,"10-20%",TRUE,"20%+")</f>
        <v>10-20%</v>
      </c>
      <c r="W6003">
        <f>YEAR(Suoerstore_sales[[#This Row],[Order Date]])</f>
        <v>2014</v>
      </c>
      <c r="X6003" t="str">
        <f>"Q"&amp;ROUNDUP(MONTH(Suoerstore_sales[[#This Row],[Order Date]])/3,0)</f>
        <v>Q4</v>
      </c>
      <c r="Y6003">
        <f>MONTH(Suoerstore_sales[[#This Row],[Order Date]])</f>
        <v>12</v>
      </c>
    </row>
    <row r="6004" spans="1:25" x14ac:dyDescent="0.2">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t="str" cm="1">
        <f t="array" ref="V6004">_xlfn.IFS(Suoerstore_sales[[#This Row],[Discount]]&lt;=0.05,"0-5%",Suoerstore_sales[[#This Row],[Discount]]&lt;=0.1,"5-10%",Suoerstore_sales[[#This Row],[Discount]]&lt;=0.2,"10-20%",TRUE,"20%+")</f>
        <v>20%+</v>
      </c>
      <c r="W6004">
        <f>YEAR(Suoerstore_sales[[#This Row],[Order Date]])</f>
        <v>2014</v>
      </c>
      <c r="X6004" t="str">
        <f>"Q"&amp;ROUNDUP(MONTH(Suoerstore_sales[[#This Row],[Order Date]])/3,0)</f>
        <v>Q4</v>
      </c>
      <c r="Y6004">
        <f>MONTH(Suoerstore_sales[[#This Row],[Order Date]])</f>
        <v>12</v>
      </c>
    </row>
    <row r="6005" spans="1:25" x14ac:dyDescent="0.2">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t="str" cm="1">
        <f t="array" ref="V6005">_xlfn.IFS(Suoerstore_sales[[#This Row],[Discount]]&lt;=0.05,"0-5%",Suoerstore_sales[[#This Row],[Discount]]&lt;=0.1,"5-10%",Suoerstore_sales[[#This Row],[Discount]]&lt;=0.2,"10-20%",TRUE,"20%+")</f>
        <v>20%+</v>
      </c>
      <c r="W6005">
        <f>YEAR(Suoerstore_sales[[#This Row],[Order Date]])</f>
        <v>2017</v>
      </c>
      <c r="X6005" t="str">
        <f>"Q"&amp;ROUNDUP(MONTH(Suoerstore_sales[[#This Row],[Order Date]])/3,0)</f>
        <v>Q3</v>
      </c>
      <c r="Y6005">
        <f>MONTH(Suoerstore_sales[[#This Row],[Order Date]])</f>
        <v>9</v>
      </c>
    </row>
    <row r="6006" spans="1:25" x14ac:dyDescent="0.2">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t="str" cm="1">
        <f t="array" ref="V6006">_xlfn.IFS(Suoerstore_sales[[#This Row],[Discount]]&lt;=0.05,"0-5%",Suoerstore_sales[[#This Row],[Discount]]&lt;=0.1,"5-10%",Suoerstore_sales[[#This Row],[Discount]]&lt;=0.2,"10-20%",TRUE,"20%+")</f>
        <v>0-5%</v>
      </c>
      <c r="W6006">
        <f>YEAR(Suoerstore_sales[[#This Row],[Order Date]])</f>
        <v>2017</v>
      </c>
      <c r="X6006" t="str">
        <f>"Q"&amp;ROUNDUP(MONTH(Suoerstore_sales[[#This Row],[Order Date]])/3,0)</f>
        <v>Q3</v>
      </c>
      <c r="Y6006">
        <f>MONTH(Suoerstore_sales[[#This Row],[Order Date]])</f>
        <v>9</v>
      </c>
    </row>
    <row r="6007" spans="1:25" x14ac:dyDescent="0.2">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t="str" cm="1">
        <f t="array" ref="V6007">_xlfn.IFS(Suoerstore_sales[[#This Row],[Discount]]&lt;=0.05,"0-5%",Suoerstore_sales[[#This Row],[Discount]]&lt;=0.1,"5-10%",Suoerstore_sales[[#This Row],[Discount]]&lt;=0.2,"10-20%",TRUE,"20%+")</f>
        <v>5-10%</v>
      </c>
      <c r="W6007">
        <f>YEAR(Suoerstore_sales[[#This Row],[Order Date]])</f>
        <v>2015</v>
      </c>
      <c r="X6007" t="str">
        <f>"Q"&amp;ROUNDUP(MONTH(Suoerstore_sales[[#This Row],[Order Date]])/3,0)</f>
        <v>Q4</v>
      </c>
      <c r="Y6007">
        <f>MONTH(Suoerstore_sales[[#This Row],[Order Date]])</f>
        <v>11</v>
      </c>
    </row>
    <row r="6008" spans="1:25" x14ac:dyDescent="0.2">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t="str" cm="1">
        <f t="array" ref="V6008">_xlfn.IFS(Suoerstore_sales[[#This Row],[Discount]]&lt;=0.05,"0-5%",Suoerstore_sales[[#This Row],[Discount]]&lt;=0.1,"5-10%",Suoerstore_sales[[#This Row],[Discount]]&lt;=0.2,"10-20%",TRUE,"20%+")</f>
        <v>0-5%</v>
      </c>
      <c r="W6008">
        <f>YEAR(Suoerstore_sales[[#This Row],[Order Date]])</f>
        <v>2017</v>
      </c>
      <c r="X6008" t="str">
        <f>"Q"&amp;ROUNDUP(MONTH(Suoerstore_sales[[#This Row],[Order Date]])/3,0)</f>
        <v>Q4</v>
      </c>
      <c r="Y6008">
        <f>MONTH(Suoerstore_sales[[#This Row],[Order Date]])</f>
        <v>12</v>
      </c>
    </row>
    <row r="6009" spans="1:25" x14ac:dyDescent="0.2">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t="str" cm="1">
        <f t="array" ref="V6009">_xlfn.IFS(Suoerstore_sales[[#This Row],[Discount]]&lt;=0.05,"0-5%",Suoerstore_sales[[#This Row],[Discount]]&lt;=0.1,"5-10%",Suoerstore_sales[[#This Row],[Discount]]&lt;=0.2,"10-20%",TRUE,"20%+")</f>
        <v>0-5%</v>
      </c>
      <c r="W6009">
        <f>YEAR(Suoerstore_sales[[#This Row],[Order Date]])</f>
        <v>2017</v>
      </c>
      <c r="X6009" t="str">
        <f>"Q"&amp;ROUNDUP(MONTH(Suoerstore_sales[[#This Row],[Order Date]])/3,0)</f>
        <v>Q2</v>
      </c>
      <c r="Y6009">
        <f>MONTH(Suoerstore_sales[[#This Row],[Order Date]])</f>
        <v>4</v>
      </c>
    </row>
    <row r="6010" spans="1:25" x14ac:dyDescent="0.2">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t="str" cm="1">
        <f t="array" ref="V6010">_xlfn.IFS(Suoerstore_sales[[#This Row],[Discount]]&lt;=0.05,"0-5%",Suoerstore_sales[[#This Row],[Discount]]&lt;=0.1,"5-10%",Suoerstore_sales[[#This Row],[Discount]]&lt;=0.2,"10-20%",TRUE,"20%+")</f>
        <v>0-5%</v>
      </c>
      <c r="W6010">
        <f>YEAR(Suoerstore_sales[[#This Row],[Order Date]])</f>
        <v>2015</v>
      </c>
      <c r="X6010" t="str">
        <f>"Q"&amp;ROUNDUP(MONTH(Suoerstore_sales[[#This Row],[Order Date]])/3,0)</f>
        <v>Q4</v>
      </c>
      <c r="Y6010">
        <f>MONTH(Suoerstore_sales[[#This Row],[Order Date]])</f>
        <v>12</v>
      </c>
    </row>
    <row r="6011" spans="1:25" x14ac:dyDescent="0.2">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t="str" cm="1">
        <f t="array" ref="V6011">_xlfn.IFS(Suoerstore_sales[[#This Row],[Discount]]&lt;=0.05,"0-5%",Suoerstore_sales[[#This Row],[Discount]]&lt;=0.1,"5-10%",Suoerstore_sales[[#This Row],[Discount]]&lt;=0.2,"10-20%",TRUE,"20%+")</f>
        <v>0-5%</v>
      </c>
      <c r="W6011">
        <f>YEAR(Suoerstore_sales[[#This Row],[Order Date]])</f>
        <v>2015</v>
      </c>
      <c r="X6011" t="str">
        <f>"Q"&amp;ROUNDUP(MONTH(Suoerstore_sales[[#This Row],[Order Date]])/3,0)</f>
        <v>Q4</v>
      </c>
      <c r="Y6011">
        <f>MONTH(Suoerstore_sales[[#This Row],[Order Date]])</f>
        <v>12</v>
      </c>
    </row>
    <row r="6012" spans="1:25" x14ac:dyDescent="0.2">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t="str" cm="1">
        <f t="array" ref="V6012">_xlfn.IFS(Suoerstore_sales[[#This Row],[Discount]]&lt;=0.05,"0-5%",Suoerstore_sales[[#This Row],[Discount]]&lt;=0.1,"5-10%",Suoerstore_sales[[#This Row],[Discount]]&lt;=0.2,"10-20%",TRUE,"20%+")</f>
        <v>10-20%</v>
      </c>
      <c r="W6012">
        <f>YEAR(Suoerstore_sales[[#This Row],[Order Date]])</f>
        <v>2015</v>
      </c>
      <c r="X6012" t="str">
        <f>"Q"&amp;ROUNDUP(MONTH(Suoerstore_sales[[#This Row],[Order Date]])/3,0)</f>
        <v>Q4</v>
      </c>
      <c r="Y6012">
        <f>MONTH(Suoerstore_sales[[#This Row],[Order Date]])</f>
        <v>12</v>
      </c>
    </row>
    <row r="6013" spans="1:25" x14ac:dyDescent="0.2">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t="str" cm="1">
        <f t="array" ref="V6013">_xlfn.IFS(Suoerstore_sales[[#This Row],[Discount]]&lt;=0.05,"0-5%",Suoerstore_sales[[#This Row],[Discount]]&lt;=0.1,"5-10%",Suoerstore_sales[[#This Row],[Discount]]&lt;=0.2,"10-20%",TRUE,"20%+")</f>
        <v>0-5%</v>
      </c>
      <c r="W6013">
        <f>YEAR(Suoerstore_sales[[#This Row],[Order Date]])</f>
        <v>2015</v>
      </c>
      <c r="X6013" t="str">
        <f>"Q"&amp;ROUNDUP(MONTH(Suoerstore_sales[[#This Row],[Order Date]])/3,0)</f>
        <v>Q4</v>
      </c>
      <c r="Y6013">
        <f>MONTH(Suoerstore_sales[[#This Row],[Order Date]])</f>
        <v>12</v>
      </c>
    </row>
    <row r="6014" spans="1:25" x14ac:dyDescent="0.2">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t="str" cm="1">
        <f t="array" ref="V6014">_xlfn.IFS(Suoerstore_sales[[#This Row],[Discount]]&lt;=0.05,"0-5%",Suoerstore_sales[[#This Row],[Discount]]&lt;=0.1,"5-10%",Suoerstore_sales[[#This Row],[Discount]]&lt;=0.2,"10-20%",TRUE,"20%+")</f>
        <v>10-20%</v>
      </c>
      <c r="W6014">
        <f>YEAR(Suoerstore_sales[[#This Row],[Order Date]])</f>
        <v>2015</v>
      </c>
      <c r="X6014" t="str">
        <f>"Q"&amp;ROUNDUP(MONTH(Suoerstore_sales[[#This Row],[Order Date]])/3,0)</f>
        <v>Q4</v>
      </c>
      <c r="Y6014">
        <f>MONTH(Suoerstore_sales[[#This Row],[Order Date]])</f>
        <v>12</v>
      </c>
    </row>
    <row r="6015" spans="1:25" x14ac:dyDescent="0.2">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t="str" cm="1">
        <f t="array" ref="V6015">_xlfn.IFS(Suoerstore_sales[[#This Row],[Discount]]&lt;=0.05,"0-5%",Suoerstore_sales[[#This Row],[Discount]]&lt;=0.1,"5-10%",Suoerstore_sales[[#This Row],[Discount]]&lt;=0.2,"10-20%",TRUE,"20%+")</f>
        <v>0-5%</v>
      </c>
      <c r="W6015">
        <f>YEAR(Suoerstore_sales[[#This Row],[Order Date]])</f>
        <v>2016</v>
      </c>
      <c r="X6015" t="str">
        <f>"Q"&amp;ROUNDUP(MONTH(Suoerstore_sales[[#This Row],[Order Date]])/3,0)</f>
        <v>Q1</v>
      </c>
      <c r="Y6015">
        <f>MONTH(Suoerstore_sales[[#This Row],[Order Date]])</f>
        <v>3</v>
      </c>
    </row>
    <row r="6016" spans="1:25" x14ac:dyDescent="0.2">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t="str" cm="1">
        <f t="array" ref="V6016">_xlfn.IFS(Suoerstore_sales[[#This Row],[Discount]]&lt;=0.05,"0-5%",Suoerstore_sales[[#This Row],[Discount]]&lt;=0.1,"5-10%",Suoerstore_sales[[#This Row],[Discount]]&lt;=0.2,"10-20%",TRUE,"20%+")</f>
        <v>10-20%</v>
      </c>
      <c r="W6016">
        <f>YEAR(Suoerstore_sales[[#This Row],[Order Date]])</f>
        <v>2016</v>
      </c>
      <c r="X6016" t="str">
        <f>"Q"&amp;ROUNDUP(MONTH(Suoerstore_sales[[#This Row],[Order Date]])/3,0)</f>
        <v>Q1</v>
      </c>
      <c r="Y6016">
        <f>MONTH(Suoerstore_sales[[#This Row],[Order Date]])</f>
        <v>3</v>
      </c>
    </row>
    <row r="6017" spans="1:25" x14ac:dyDescent="0.2">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t="str" cm="1">
        <f t="array" ref="V6017">_xlfn.IFS(Suoerstore_sales[[#This Row],[Discount]]&lt;=0.05,"0-5%",Suoerstore_sales[[#This Row],[Discount]]&lt;=0.1,"5-10%",Suoerstore_sales[[#This Row],[Discount]]&lt;=0.2,"10-20%",TRUE,"20%+")</f>
        <v>0-5%</v>
      </c>
      <c r="W6017">
        <f>YEAR(Suoerstore_sales[[#This Row],[Order Date]])</f>
        <v>2014</v>
      </c>
      <c r="X6017" t="str">
        <f>"Q"&amp;ROUNDUP(MONTH(Suoerstore_sales[[#This Row],[Order Date]])/3,0)</f>
        <v>Q2</v>
      </c>
      <c r="Y6017">
        <f>MONTH(Suoerstore_sales[[#This Row],[Order Date]])</f>
        <v>4</v>
      </c>
    </row>
    <row r="6018" spans="1:25" x14ac:dyDescent="0.2">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t="str" cm="1">
        <f t="array" ref="V6018">_xlfn.IFS(Suoerstore_sales[[#This Row],[Discount]]&lt;=0.05,"0-5%",Suoerstore_sales[[#This Row],[Discount]]&lt;=0.1,"5-10%",Suoerstore_sales[[#This Row],[Discount]]&lt;=0.2,"10-20%",TRUE,"20%+")</f>
        <v>0-5%</v>
      </c>
      <c r="W6018">
        <f>YEAR(Suoerstore_sales[[#This Row],[Order Date]])</f>
        <v>2014</v>
      </c>
      <c r="X6018" t="str">
        <f>"Q"&amp;ROUNDUP(MONTH(Suoerstore_sales[[#This Row],[Order Date]])/3,0)</f>
        <v>Q2</v>
      </c>
      <c r="Y6018">
        <f>MONTH(Suoerstore_sales[[#This Row],[Order Date]])</f>
        <v>4</v>
      </c>
    </row>
    <row r="6019" spans="1:25" x14ac:dyDescent="0.2">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t="str" cm="1">
        <f t="array" ref="V6019">_xlfn.IFS(Suoerstore_sales[[#This Row],[Discount]]&lt;=0.05,"0-5%",Suoerstore_sales[[#This Row],[Discount]]&lt;=0.1,"5-10%",Suoerstore_sales[[#This Row],[Discount]]&lt;=0.2,"10-20%",TRUE,"20%+")</f>
        <v>0-5%</v>
      </c>
      <c r="W6019">
        <f>YEAR(Suoerstore_sales[[#This Row],[Order Date]])</f>
        <v>2014</v>
      </c>
      <c r="X6019" t="str">
        <f>"Q"&amp;ROUNDUP(MONTH(Suoerstore_sales[[#This Row],[Order Date]])/3,0)</f>
        <v>Q2</v>
      </c>
      <c r="Y6019">
        <f>MONTH(Suoerstore_sales[[#This Row],[Order Date]])</f>
        <v>4</v>
      </c>
    </row>
    <row r="6020" spans="1:25" x14ac:dyDescent="0.2">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t="str" cm="1">
        <f t="array" ref="V6020">_xlfn.IFS(Suoerstore_sales[[#This Row],[Discount]]&lt;=0.05,"0-5%",Suoerstore_sales[[#This Row],[Discount]]&lt;=0.1,"5-10%",Suoerstore_sales[[#This Row],[Discount]]&lt;=0.2,"10-20%",TRUE,"20%+")</f>
        <v>0-5%</v>
      </c>
      <c r="W6020">
        <f>YEAR(Suoerstore_sales[[#This Row],[Order Date]])</f>
        <v>2014</v>
      </c>
      <c r="X6020" t="str">
        <f>"Q"&amp;ROUNDUP(MONTH(Suoerstore_sales[[#This Row],[Order Date]])/3,0)</f>
        <v>Q2</v>
      </c>
      <c r="Y6020">
        <f>MONTH(Suoerstore_sales[[#This Row],[Order Date]])</f>
        <v>4</v>
      </c>
    </row>
    <row r="6021" spans="1:25" x14ac:dyDescent="0.2">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t="str" cm="1">
        <f t="array" ref="V6021">_xlfn.IFS(Suoerstore_sales[[#This Row],[Discount]]&lt;=0.05,"0-5%",Suoerstore_sales[[#This Row],[Discount]]&lt;=0.1,"5-10%",Suoerstore_sales[[#This Row],[Discount]]&lt;=0.2,"10-20%",TRUE,"20%+")</f>
        <v>10-20%</v>
      </c>
      <c r="W6021">
        <f>YEAR(Suoerstore_sales[[#This Row],[Order Date]])</f>
        <v>2014</v>
      </c>
      <c r="X6021" t="str">
        <f>"Q"&amp;ROUNDUP(MONTH(Suoerstore_sales[[#This Row],[Order Date]])/3,0)</f>
        <v>Q4</v>
      </c>
      <c r="Y6021">
        <f>MONTH(Suoerstore_sales[[#This Row],[Order Date]])</f>
        <v>10</v>
      </c>
    </row>
    <row r="6022" spans="1:25" x14ac:dyDescent="0.2">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t="str" cm="1">
        <f t="array" ref="V6022">_xlfn.IFS(Suoerstore_sales[[#This Row],[Discount]]&lt;=0.05,"0-5%",Suoerstore_sales[[#This Row],[Discount]]&lt;=0.1,"5-10%",Suoerstore_sales[[#This Row],[Discount]]&lt;=0.2,"10-20%",TRUE,"20%+")</f>
        <v>0-5%</v>
      </c>
      <c r="W6022">
        <f>YEAR(Suoerstore_sales[[#This Row],[Order Date]])</f>
        <v>2016</v>
      </c>
      <c r="X6022" t="str">
        <f>"Q"&amp;ROUNDUP(MONTH(Suoerstore_sales[[#This Row],[Order Date]])/3,0)</f>
        <v>Q3</v>
      </c>
      <c r="Y6022">
        <f>MONTH(Suoerstore_sales[[#This Row],[Order Date]])</f>
        <v>8</v>
      </c>
    </row>
    <row r="6023" spans="1:25" x14ac:dyDescent="0.2">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t="str" cm="1">
        <f t="array" ref="V6023">_xlfn.IFS(Suoerstore_sales[[#This Row],[Discount]]&lt;=0.05,"0-5%",Suoerstore_sales[[#This Row],[Discount]]&lt;=0.1,"5-10%",Suoerstore_sales[[#This Row],[Discount]]&lt;=0.2,"10-20%",TRUE,"20%+")</f>
        <v>0-5%</v>
      </c>
      <c r="W6023">
        <f>YEAR(Suoerstore_sales[[#This Row],[Order Date]])</f>
        <v>2016</v>
      </c>
      <c r="X6023" t="str">
        <f>"Q"&amp;ROUNDUP(MONTH(Suoerstore_sales[[#This Row],[Order Date]])/3,0)</f>
        <v>Q3</v>
      </c>
      <c r="Y6023">
        <f>MONTH(Suoerstore_sales[[#This Row],[Order Date]])</f>
        <v>8</v>
      </c>
    </row>
    <row r="6024" spans="1:25" x14ac:dyDescent="0.2">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t="str" cm="1">
        <f t="array" ref="V6024">_xlfn.IFS(Suoerstore_sales[[#This Row],[Discount]]&lt;=0.05,"0-5%",Suoerstore_sales[[#This Row],[Discount]]&lt;=0.1,"5-10%",Suoerstore_sales[[#This Row],[Discount]]&lt;=0.2,"10-20%",TRUE,"20%+")</f>
        <v>10-20%</v>
      </c>
      <c r="W6024">
        <f>YEAR(Suoerstore_sales[[#This Row],[Order Date]])</f>
        <v>2014</v>
      </c>
      <c r="X6024" t="str">
        <f>"Q"&amp;ROUNDUP(MONTH(Suoerstore_sales[[#This Row],[Order Date]])/3,0)</f>
        <v>Q4</v>
      </c>
      <c r="Y6024">
        <f>MONTH(Suoerstore_sales[[#This Row],[Order Date]])</f>
        <v>11</v>
      </c>
    </row>
    <row r="6025" spans="1:25" x14ac:dyDescent="0.2">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t="str" cm="1">
        <f t="array" ref="V6025">_xlfn.IFS(Suoerstore_sales[[#This Row],[Discount]]&lt;=0.05,"0-5%",Suoerstore_sales[[#This Row],[Discount]]&lt;=0.1,"5-10%",Suoerstore_sales[[#This Row],[Discount]]&lt;=0.2,"10-20%",TRUE,"20%+")</f>
        <v>0-5%</v>
      </c>
      <c r="W6025">
        <f>YEAR(Suoerstore_sales[[#This Row],[Order Date]])</f>
        <v>2017</v>
      </c>
      <c r="X6025" t="str">
        <f>"Q"&amp;ROUNDUP(MONTH(Suoerstore_sales[[#This Row],[Order Date]])/3,0)</f>
        <v>Q2</v>
      </c>
      <c r="Y6025">
        <f>MONTH(Suoerstore_sales[[#This Row],[Order Date]])</f>
        <v>4</v>
      </c>
    </row>
    <row r="6026" spans="1:25" x14ac:dyDescent="0.2">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t="str" cm="1">
        <f t="array" ref="V6026">_xlfn.IFS(Suoerstore_sales[[#This Row],[Discount]]&lt;=0.05,"0-5%",Suoerstore_sales[[#This Row],[Discount]]&lt;=0.1,"5-10%",Suoerstore_sales[[#This Row],[Discount]]&lt;=0.2,"10-20%",TRUE,"20%+")</f>
        <v>10-20%</v>
      </c>
      <c r="W6026">
        <f>YEAR(Suoerstore_sales[[#This Row],[Order Date]])</f>
        <v>2017</v>
      </c>
      <c r="X6026" t="str">
        <f>"Q"&amp;ROUNDUP(MONTH(Suoerstore_sales[[#This Row],[Order Date]])/3,0)</f>
        <v>Q3</v>
      </c>
      <c r="Y6026">
        <f>MONTH(Suoerstore_sales[[#This Row],[Order Date]])</f>
        <v>8</v>
      </c>
    </row>
    <row r="6027" spans="1:25" x14ac:dyDescent="0.2">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t="str" cm="1">
        <f t="array" ref="V6027">_xlfn.IFS(Suoerstore_sales[[#This Row],[Discount]]&lt;=0.05,"0-5%",Suoerstore_sales[[#This Row],[Discount]]&lt;=0.1,"5-10%",Suoerstore_sales[[#This Row],[Discount]]&lt;=0.2,"10-20%",TRUE,"20%+")</f>
        <v>10-20%</v>
      </c>
      <c r="W6027">
        <f>YEAR(Suoerstore_sales[[#This Row],[Order Date]])</f>
        <v>2017</v>
      </c>
      <c r="X6027" t="str">
        <f>"Q"&amp;ROUNDUP(MONTH(Suoerstore_sales[[#This Row],[Order Date]])/3,0)</f>
        <v>Q3</v>
      </c>
      <c r="Y6027">
        <f>MONTH(Suoerstore_sales[[#This Row],[Order Date]])</f>
        <v>8</v>
      </c>
    </row>
    <row r="6028" spans="1:25" x14ac:dyDescent="0.2">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t="str" cm="1">
        <f t="array" ref="V6028">_xlfn.IFS(Suoerstore_sales[[#This Row],[Discount]]&lt;=0.05,"0-5%",Suoerstore_sales[[#This Row],[Discount]]&lt;=0.1,"5-10%",Suoerstore_sales[[#This Row],[Discount]]&lt;=0.2,"10-20%",TRUE,"20%+")</f>
        <v>0-5%</v>
      </c>
      <c r="W6028">
        <f>YEAR(Suoerstore_sales[[#This Row],[Order Date]])</f>
        <v>2017</v>
      </c>
      <c r="X6028" t="str">
        <f>"Q"&amp;ROUNDUP(MONTH(Suoerstore_sales[[#This Row],[Order Date]])/3,0)</f>
        <v>Q1</v>
      </c>
      <c r="Y6028">
        <f>MONTH(Suoerstore_sales[[#This Row],[Order Date]])</f>
        <v>2</v>
      </c>
    </row>
    <row r="6029" spans="1:25" x14ac:dyDescent="0.2">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t="str" cm="1">
        <f t="array" ref="V6029">_xlfn.IFS(Suoerstore_sales[[#This Row],[Discount]]&lt;=0.05,"0-5%",Suoerstore_sales[[#This Row],[Discount]]&lt;=0.1,"5-10%",Suoerstore_sales[[#This Row],[Discount]]&lt;=0.2,"10-20%",TRUE,"20%+")</f>
        <v>10-20%</v>
      </c>
      <c r="W6029">
        <f>YEAR(Suoerstore_sales[[#This Row],[Order Date]])</f>
        <v>2017</v>
      </c>
      <c r="X6029" t="str">
        <f>"Q"&amp;ROUNDUP(MONTH(Suoerstore_sales[[#This Row],[Order Date]])/3,0)</f>
        <v>Q1</v>
      </c>
      <c r="Y6029">
        <f>MONTH(Suoerstore_sales[[#This Row],[Order Date]])</f>
        <v>2</v>
      </c>
    </row>
    <row r="6030" spans="1:25" x14ac:dyDescent="0.2">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t="str" cm="1">
        <f t="array" ref="V6030">_xlfn.IFS(Suoerstore_sales[[#This Row],[Discount]]&lt;=0.05,"0-5%",Suoerstore_sales[[#This Row],[Discount]]&lt;=0.1,"5-10%",Suoerstore_sales[[#This Row],[Discount]]&lt;=0.2,"10-20%",TRUE,"20%+")</f>
        <v>10-20%</v>
      </c>
      <c r="W6030">
        <f>YEAR(Suoerstore_sales[[#This Row],[Order Date]])</f>
        <v>2016</v>
      </c>
      <c r="X6030" t="str">
        <f>"Q"&amp;ROUNDUP(MONTH(Suoerstore_sales[[#This Row],[Order Date]])/3,0)</f>
        <v>Q4</v>
      </c>
      <c r="Y6030">
        <f>MONTH(Suoerstore_sales[[#This Row],[Order Date]])</f>
        <v>11</v>
      </c>
    </row>
    <row r="6031" spans="1:25" x14ac:dyDescent="0.2">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t="str" cm="1">
        <f t="array" ref="V6031">_xlfn.IFS(Suoerstore_sales[[#This Row],[Discount]]&lt;=0.05,"0-5%",Suoerstore_sales[[#This Row],[Discount]]&lt;=0.1,"5-10%",Suoerstore_sales[[#This Row],[Discount]]&lt;=0.2,"10-20%",TRUE,"20%+")</f>
        <v>0-5%</v>
      </c>
      <c r="W6031">
        <f>YEAR(Suoerstore_sales[[#This Row],[Order Date]])</f>
        <v>2016</v>
      </c>
      <c r="X6031" t="str">
        <f>"Q"&amp;ROUNDUP(MONTH(Suoerstore_sales[[#This Row],[Order Date]])/3,0)</f>
        <v>Q4</v>
      </c>
      <c r="Y6031">
        <f>MONTH(Suoerstore_sales[[#This Row],[Order Date]])</f>
        <v>11</v>
      </c>
    </row>
    <row r="6032" spans="1:25" x14ac:dyDescent="0.2">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t="str" cm="1">
        <f t="array" ref="V6032">_xlfn.IFS(Suoerstore_sales[[#This Row],[Discount]]&lt;=0.05,"0-5%",Suoerstore_sales[[#This Row],[Discount]]&lt;=0.1,"5-10%",Suoerstore_sales[[#This Row],[Discount]]&lt;=0.2,"10-20%",TRUE,"20%+")</f>
        <v>10-20%</v>
      </c>
      <c r="W6032">
        <f>YEAR(Suoerstore_sales[[#This Row],[Order Date]])</f>
        <v>2017</v>
      </c>
      <c r="X6032" t="str">
        <f>"Q"&amp;ROUNDUP(MONTH(Suoerstore_sales[[#This Row],[Order Date]])/3,0)</f>
        <v>Q3</v>
      </c>
      <c r="Y6032">
        <f>MONTH(Suoerstore_sales[[#This Row],[Order Date]])</f>
        <v>7</v>
      </c>
    </row>
    <row r="6033" spans="1:25" x14ac:dyDescent="0.2">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t="str" cm="1">
        <f t="array" ref="V6033">_xlfn.IFS(Suoerstore_sales[[#This Row],[Discount]]&lt;=0.05,"0-5%",Suoerstore_sales[[#This Row],[Discount]]&lt;=0.1,"5-10%",Suoerstore_sales[[#This Row],[Discount]]&lt;=0.2,"10-20%",TRUE,"20%+")</f>
        <v>0-5%</v>
      </c>
      <c r="W6033">
        <f>YEAR(Suoerstore_sales[[#This Row],[Order Date]])</f>
        <v>2016</v>
      </c>
      <c r="X6033" t="str">
        <f>"Q"&amp;ROUNDUP(MONTH(Suoerstore_sales[[#This Row],[Order Date]])/3,0)</f>
        <v>Q4</v>
      </c>
      <c r="Y6033">
        <f>MONTH(Suoerstore_sales[[#This Row],[Order Date]])</f>
        <v>12</v>
      </c>
    </row>
    <row r="6034" spans="1:25" x14ac:dyDescent="0.2">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t="str" cm="1">
        <f t="array" ref="V6034">_xlfn.IFS(Suoerstore_sales[[#This Row],[Discount]]&lt;=0.05,"0-5%",Suoerstore_sales[[#This Row],[Discount]]&lt;=0.1,"5-10%",Suoerstore_sales[[#This Row],[Discount]]&lt;=0.2,"10-20%",TRUE,"20%+")</f>
        <v>0-5%</v>
      </c>
      <c r="W6034">
        <f>YEAR(Suoerstore_sales[[#This Row],[Order Date]])</f>
        <v>2017</v>
      </c>
      <c r="X6034" t="str">
        <f>"Q"&amp;ROUNDUP(MONTH(Suoerstore_sales[[#This Row],[Order Date]])/3,0)</f>
        <v>Q2</v>
      </c>
      <c r="Y6034">
        <f>MONTH(Suoerstore_sales[[#This Row],[Order Date]])</f>
        <v>4</v>
      </c>
    </row>
    <row r="6035" spans="1:25" x14ac:dyDescent="0.2">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t="str" cm="1">
        <f t="array" ref="V6035">_xlfn.IFS(Suoerstore_sales[[#This Row],[Discount]]&lt;=0.05,"0-5%",Suoerstore_sales[[#This Row],[Discount]]&lt;=0.1,"5-10%",Suoerstore_sales[[#This Row],[Discount]]&lt;=0.2,"10-20%",TRUE,"20%+")</f>
        <v>0-5%</v>
      </c>
      <c r="W6035">
        <f>YEAR(Suoerstore_sales[[#This Row],[Order Date]])</f>
        <v>2015</v>
      </c>
      <c r="X6035" t="str">
        <f>"Q"&amp;ROUNDUP(MONTH(Suoerstore_sales[[#This Row],[Order Date]])/3,0)</f>
        <v>Q4</v>
      </c>
      <c r="Y6035">
        <f>MONTH(Suoerstore_sales[[#This Row],[Order Date]])</f>
        <v>12</v>
      </c>
    </row>
    <row r="6036" spans="1:25" x14ac:dyDescent="0.2">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t="str" cm="1">
        <f t="array" ref="V6036">_xlfn.IFS(Suoerstore_sales[[#This Row],[Discount]]&lt;=0.05,"0-5%",Suoerstore_sales[[#This Row],[Discount]]&lt;=0.1,"5-10%",Suoerstore_sales[[#This Row],[Discount]]&lt;=0.2,"10-20%",TRUE,"20%+")</f>
        <v>20%+</v>
      </c>
      <c r="W6036">
        <f>YEAR(Suoerstore_sales[[#This Row],[Order Date]])</f>
        <v>2015</v>
      </c>
      <c r="X6036" t="str">
        <f>"Q"&amp;ROUNDUP(MONTH(Suoerstore_sales[[#This Row],[Order Date]])/3,0)</f>
        <v>Q2</v>
      </c>
      <c r="Y6036">
        <f>MONTH(Suoerstore_sales[[#This Row],[Order Date]])</f>
        <v>4</v>
      </c>
    </row>
    <row r="6037" spans="1:25" x14ac:dyDescent="0.2">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t="str" cm="1">
        <f t="array" ref="V6037">_xlfn.IFS(Suoerstore_sales[[#This Row],[Discount]]&lt;=0.05,"0-5%",Suoerstore_sales[[#This Row],[Discount]]&lt;=0.1,"5-10%",Suoerstore_sales[[#This Row],[Discount]]&lt;=0.2,"10-20%",TRUE,"20%+")</f>
        <v>20%+</v>
      </c>
      <c r="W6037">
        <f>YEAR(Suoerstore_sales[[#This Row],[Order Date]])</f>
        <v>2015</v>
      </c>
      <c r="X6037" t="str">
        <f>"Q"&amp;ROUNDUP(MONTH(Suoerstore_sales[[#This Row],[Order Date]])/3,0)</f>
        <v>Q2</v>
      </c>
      <c r="Y6037">
        <f>MONTH(Suoerstore_sales[[#This Row],[Order Date]])</f>
        <v>4</v>
      </c>
    </row>
    <row r="6038" spans="1:25" x14ac:dyDescent="0.2">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t="str" cm="1">
        <f t="array" ref="V6038">_xlfn.IFS(Suoerstore_sales[[#This Row],[Discount]]&lt;=0.05,"0-5%",Suoerstore_sales[[#This Row],[Discount]]&lt;=0.1,"5-10%",Suoerstore_sales[[#This Row],[Discount]]&lt;=0.2,"10-20%",TRUE,"20%+")</f>
        <v>0-5%</v>
      </c>
      <c r="W6038">
        <f>YEAR(Suoerstore_sales[[#This Row],[Order Date]])</f>
        <v>2016</v>
      </c>
      <c r="X6038" t="str">
        <f>"Q"&amp;ROUNDUP(MONTH(Suoerstore_sales[[#This Row],[Order Date]])/3,0)</f>
        <v>Q3</v>
      </c>
      <c r="Y6038">
        <f>MONTH(Suoerstore_sales[[#This Row],[Order Date]])</f>
        <v>9</v>
      </c>
    </row>
    <row r="6039" spans="1:25" x14ac:dyDescent="0.2">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t="str" cm="1">
        <f t="array" ref="V6039">_xlfn.IFS(Suoerstore_sales[[#This Row],[Discount]]&lt;=0.05,"0-5%",Suoerstore_sales[[#This Row],[Discount]]&lt;=0.1,"5-10%",Suoerstore_sales[[#This Row],[Discount]]&lt;=0.2,"10-20%",TRUE,"20%+")</f>
        <v>0-5%</v>
      </c>
      <c r="W6039">
        <f>YEAR(Suoerstore_sales[[#This Row],[Order Date]])</f>
        <v>2016</v>
      </c>
      <c r="X6039" t="str">
        <f>"Q"&amp;ROUNDUP(MONTH(Suoerstore_sales[[#This Row],[Order Date]])/3,0)</f>
        <v>Q3</v>
      </c>
      <c r="Y6039">
        <f>MONTH(Suoerstore_sales[[#This Row],[Order Date]])</f>
        <v>9</v>
      </c>
    </row>
    <row r="6040" spans="1:25" x14ac:dyDescent="0.2">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t="str" cm="1">
        <f t="array" ref="V6040">_xlfn.IFS(Suoerstore_sales[[#This Row],[Discount]]&lt;=0.05,"0-5%",Suoerstore_sales[[#This Row],[Discount]]&lt;=0.1,"5-10%",Suoerstore_sales[[#This Row],[Discount]]&lt;=0.2,"10-20%",TRUE,"20%+")</f>
        <v>0-5%</v>
      </c>
      <c r="W6040">
        <f>YEAR(Suoerstore_sales[[#This Row],[Order Date]])</f>
        <v>2016</v>
      </c>
      <c r="X6040" t="str">
        <f>"Q"&amp;ROUNDUP(MONTH(Suoerstore_sales[[#This Row],[Order Date]])/3,0)</f>
        <v>Q3</v>
      </c>
      <c r="Y6040">
        <f>MONTH(Suoerstore_sales[[#This Row],[Order Date]])</f>
        <v>9</v>
      </c>
    </row>
    <row r="6041" spans="1:25" x14ac:dyDescent="0.2">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t="str" cm="1">
        <f t="array" ref="V6041">_xlfn.IFS(Suoerstore_sales[[#This Row],[Discount]]&lt;=0.05,"0-5%",Suoerstore_sales[[#This Row],[Discount]]&lt;=0.1,"5-10%",Suoerstore_sales[[#This Row],[Discount]]&lt;=0.2,"10-20%",TRUE,"20%+")</f>
        <v>0-5%</v>
      </c>
      <c r="W6041">
        <f>YEAR(Suoerstore_sales[[#This Row],[Order Date]])</f>
        <v>2016</v>
      </c>
      <c r="X6041" t="str">
        <f>"Q"&amp;ROUNDUP(MONTH(Suoerstore_sales[[#This Row],[Order Date]])/3,0)</f>
        <v>Q3</v>
      </c>
      <c r="Y6041">
        <f>MONTH(Suoerstore_sales[[#This Row],[Order Date]])</f>
        <v>9</v>
      </c>
    </row>
    <row r="6042" spans="1:25" x14ac:dyDescent="0.2">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t="str" cm="1">
        <f t="array" ref="V6042">_xlfn.IFS(Suoerstore_sales[[#This Row],[Discount]]&lt;=0.05,"0-5%",Suoerstore_sales[[#This Row],[Discount]]&lt;=0.1,"5-10%",Suoerstore_sales[[#This Row],[Discount]]&lt;=0.2,"10-20%",TRUE,"20%+")</f>
        <v>10-20%</v>
      </c>
      <c r="W6042">
        <f>YEAR(Suoerstore_sales[[#This Row],[Order Date]])</f>
        <v>2017</v>
      </c>
      <c r="X6042" t="str">
        <f>"Q"&amp;ROUNDUP(MONTH(Suoerstore_sales[[#This Row],[Order Date]])/3,0)</f>
        <v>Q3</v>
      </c>
      <c r="Y6042">
        <f>MONTH(Suoerstore_sales[[#This Row],[Order Date]])</f>
        <v>9</v>
      </c>
    </row>
    <row r="6043" spans="1:25" x14ac:dyDescent="0.2">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t="str" cm="1">
        <f t="array" ref="V6043">_xlfn.IFS(Suoerstore_sales[[#This Row],[Discount]]&lt;=0.05,"0-5%",Suoerstore_sales[[#This Row],[Discount]]&lt;=0.1,"5-10%",Suoerstore_sales[[#This Row],[Discount]]&lt;=0.2,"10-20%",TRUE,"20%+")</f>
        <v>10-20%</v>
      </c>
      <c r="W6043">
        <f>YEAR(Suoerstore_sales[[#This Row],[Order Date]])</f>
        <v>2017</v>
      </c>
      <c r="X6043" t="str">
        <f>"Q"&amp;ROUNDUP(MONTH(Suoerstore_sales[[#This Row],[Order Date]])/3,0)</f>
        <v>Q3</v>
      </c>
      <c r="Y6043">
        <f>MONTH(Suoerstore_sales[[#This Row],[Order Date]])</f>
        <v>9</v>
      </c>
    </row>
    <row r="6044" spans="1:25" x14ac:dyDescent="0.2">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t="str" cm="1">
        <f t="array" ref="V6044">_xlfn.IFS(Suoerstore_sales[[#This Row],[Discount]]&lt;=0.05,"0-5%",Suoerstore_sales[[#This Row],[Discount]]&lt;=0.1,"5-10%",Suoerstore_sales[[#This Row],[Discount]]&lt;=0.2,"10-20%",TRUE,"20%+")</f>
        <v>10-20%</v>
      </c>
      <c r="W6044">
        <f>YEAR(Suoerstore_sales[[#This Row],[Order Date]])</f>
        <v>2016</v>
      </c>
      <c r="X6044" t="str">
        <f>"Q"&amp;ROUNDUP(MONTH(Suoerstore_sales[[#This Row],[Order Date]])/3,0)</f>
        <v>Q1</v>
      </c>
      <c r="Y6044">
        <f>MONTH(Suoerstore_sales[[#This Row],[Order Date]])</f>
        <v>2</v>
      </c>
    </row>
    <row r="6045" spans="1:25" x14ac:dyDescent="0.2">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t="str" cm="1">
        <f t="array" ref="V6045">_xlfn.IFS(Suoerstore_sales[[#This Row],[Discount]]&lt;=0.05,"0-5%",Suoerstore_sales[[#This Row],[Discount]]&lt;=0.1,"5-10%",Suoerstore_sales[[#This Row],[Discount]]&lt;=0.2,"10-20%",TRUE,"20%+")</f>
        <v>10-20%</v>
      </c>
      <c r="W6045">
        <f>YEAR(Suoerstore_sales[[#This Row],[Order Date]])</f>
        <v>2017</v>
      </c>
      <c r="X6045" t="str">
        <f>"Q"&amp;ROUNDUP(MONTH(Suoerstore_sales[[#This Row],[Order Date]])/3,0)</f>
        <v>Q2</v>
      </c>
      <c r="Y6045">
        <f>MONTH(Suoerstore_sales[[#This Row],[Order Date]])</f>
        <v>5</v>
      </c>
    </row>
    <row r="6046" spans="1:25" x14ac:dyDescent="0.2">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t="str" cm="1">
        <f t="array" ref="V6046">_xlfn.IFS(Suoerstore_sales[[#This Row],[Discount]]&lt;=0.05,"0-5%",Suoerstore_sales[[#This Row],[Discount]]&lt;=0.1,"5-10%",Suoerstore_sales[[#This Row],[Discount]]&lt;=0.2,"10-20%",TRUE,"20%+")</f>
        <v>10-20%</v>
      </c>
      <c r="W6046">
        <f>YEAR(Suoerstore_sales[[#This Row],[Order Date]])</f>
        <v>2017</v>
      </c>
      <c r="X6046" t="str">
        <f>"Q"&amp;ROUNDUP(MONTH(Suoerstore_sales[[#This Row],[Order Date]])/3,0)</f>
        <v>Q2</v>
      </c>
      <c r="Y6046">
        <f>MONTH(Suoerstore_sales[[#This Row],[Order Date]])</f>
        <v>5</v>
      </c>
    </row>
    <row r="6047" spans="1:25" x14ac:dyDescent="0.2">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t="str" cm="1">
        <f t="array" ref="V6047">_xlfn.IFS(Suoerstore_sales[[#This Row],[Discount]]&lt;=0.05,"0-5%",Suoerstore_sales[[#This Row],[Discount]]&lt;=0.1,"5-10%",Suoerstore_sales[[#This Row],[Discount]]&lt;=0.2,"10-20%",TRUE,"20%+")</f>
        <v>10-20%</v>
      </c>
      <c r="W6047">
        <f>YEAR(Suoerstore_sales[[#This Row],[Order Date]])</f>
        <v>2015</v>
      </c>
      <c r="X6047" t="str">
        <f>"Q"&amp;ROUNDUP(MONTH(Suoerstore_sales[[#This Row],[Order Date]])/3,0)</f>
        <v>Q3</v>
      </c>
      <c r="Y6047">
        <f>MONTH(Suoerstore_sales[[#This Row],[Order Date]])</f>
        <v>9</v>
      </c>
    </row>
    <row r="6048" spans="1:25" x14ac:dyDescent="0.2">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t="str" cm="1">
        <f t="array" ref="V6048">_xlfn.IFS(Suoerstore_sales[[#This Row],[Discount]]&lt;=0.05,"0-5%",Suoerstore_sales[[#This Row],[Discount]]&lt;=0.1,"5-10%",Suoerstore_sales[[#This Row],[Discount]]&lt;=0.2,"10-20%",TRUE,"20%+")</f>
        <v>0-5%</v>
      </c>
      <c r="W6048">
        <f>YEAR(Suoerstore_sales[[#This Row],[Order Date]])</f>
        <v>2016</v>
      </c>
      <c r="X6048" t="str">
        <f>"Q"&amp;ROUNDUP(MONTH(Suoerstore_sales[[#This Row],[Order Date]])/3,0)</f>
        <v>Q2</v>
      </c>
      <c r="Y6048">
        <f>MONTH(Suoerstore_sales[[#This Row],[Order Date]])</f>
        <v>6</v>
      </c>
    </row>
    <row r="6049" spans="1:25" x14ac:dyDescent="0.2">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t="str" cm="1">
        <f t="array" ref="V6049">_xlfn.IFS(Suoerstore_sales[[#This Row],[Discount]]&lt;=0.05,"0-5%",Suoerstore_sales[[#This Row],[Discount]]&lt;=0.1,"5-10%",Suoerstore_sales[[#This Row],[Discount]]&lt;=0.2,"10-20%",TRUE,"20%+")</f>
        <v>20%+</v>
      </c>
      <c r="W6049">
        <f>YEAR(Suoerstore_sales[[#This Row],[Order Date]])</f>
        <v>2015</v>
      </c>
      <c r="X6049" t="str">
        <f>"Q"&amp;ROUNDUP(MONTH(Suoerstore_sales[[#This Row],[Order Date]])/3,0)</f>
        <v>Q4</v>
      </c>
      <c r="Y6049">
        <f>MONTH(Suoerstore_sales[[#This Row],[Order Date]])</f>
        <v>11</v>
      </c>
    </row>
    <row r="6050" spans="1:25" x14ac:dyDescent="0.2">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t="str" cm="1">
        <f t="array" ref="V6050">_xlfn.IFS(Suoerstore_sales[[#This Row],[Discount]]&lt;=0.05,"0-5%",Suoerstore_sales[[#This Row],[Discount]]&lt;=0.1,"5-10%",Suoerstore_sales[[#This Row],[Discount]]&lt;=0.2,"10-20%",TRUE,"20%+")</f>
        <v>20%+</v>
      </c>
      <c r="W6050">
        <f>YEAR(Suoerstore_sales[[#This Row],[Order Date]])</f>
        <v>2015</v>
      </c>
      <c r="X6050" t="str">
        <f>"Q"&amp;ROUNDUP(MONTH(Suoerstore_sales[[#This Row],[Order Date]])/3,0)</f>
        <v>Q4</v>
      </c>
      <c r="Y6050">
        <f>MONTH(Suoerstore_sales[[#This Row],[Order Date]])</f>
        <v>11</v>
      </c>
    </row>
    <row r="6051" spans="1:25" x14ac:dyDescent="0.2">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t="str" cm="1">
        <f t="array" ref="V6051">_xlfn.IFS(Suoerstore_sales[[#This Row],[Discount]]&lt;=0.05,"0-5%",Suoerstore_sales[[#This Row],[Discount]]&lt;=0.1,"5-10%",Suoerstore_sales[[#This Row],[Discount]]&lt;=0.2,"10-20%",TRUE,"20%+")</f>
        <v>10-20%</v>
      </c>
      <c r="W6051">
        <f>YEAR(Suoerstore_sales[[#This Row],[Order Date]])</f>
        <v>2016</v>
      </c>
      <c r="X6051" t="str">
        <f>"Q"&amp;ROUNDUP(MONTH(Suoerstore_sales[[#This Row],[Order Date]])/3,0)</f>
        <v>Q2</v>
      </c>
      <c r="Y6051">
        <f>MONTH(Suoerstore_sales[[#This Row],[Order Date]])</f>
        <v>6</v>
      </c>
    </row>
    <row r="6052" spans="1:25" x14ac:dyDescent="0.2">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t="str" cm="1">
        <f t="array" ref="V6052">_xlfn.IFS(Suoerstore_sales[[#This Row],[Discount]]&lt;=0.05,"0-5%",Suoerstore_sales[[#This Row],[Discount]]&lt;=0.1,"5-10%",Suoerstore_sales[[#This Row],[Discount]]&lt;=0.2,"10-20%",TRUE,"20%+")</f>
        <v>0-5%</v>
      </c>
      <c r="W6052">
        <f>YEAR(Suoerstore_sales[[#This Row],[Order Date]])</f>
        <v>2015</v>
      </c>
      <c r="X6052" t="str">
        <f>"Q"&amp;ROUNDUP(MONTH(Suoerstore_sales[[#This Row],[Order Date]])/3,0)</f>
        <v>Q2</v>
      </c>
      <c r="Y6052">
        <f>MONTH(Suoerstore_sales[[#This Row],[Order Date]])</f>
        <v>4</v>
      </c>
    </row>
    <row r="6053" spans="1:25" x14ac:dyDescent="0.2">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t="str" cm="1">
        <f t="array" ref="V6053">_xlfn.IFS(Suoerstore_sales[[#This Row],[Discount]]&lt;=0.05,"0-5%",Suoerstore_sales[[#This Row],[Discount]]&lt;=0.1,"5-10%",Suoerstore_sales[[#This Row],[Discount]]&lt;=0.2,"10-20%",TRUE,"20%+")</f>
        <v>0-5%</v>
      </c>
      <c r="W6053">
        <f>YEAR(Suoerstore_sales[[#This Row],[Order Date]])</f>
        <v>2015</v>
      </c>
      <c r="X6053" t="str">
        <f>"Q"&amp;ROUNDUP(MONTH(Suoerstore_sales[[#This Row],[Order Date]])/3,0)</f>
        <v>Q2</v>
      </c>
      <c r="Y6053">
        <f>MONTH(Suoerstore_sales[[#This Row],[Order Date]])</f>
        <v>4</v>
      </c>
    </row>
    <row r="6054" spans="1:25" x14ac:dyDescent="0.2">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t="str" cm="1">
        <f t="array" ref="V6054">_xlfn.IFS(Suoerstore_sales[[#This Row],[Discount]]&lt;=0.05,"0-5%",Suoerstore_sales[[#This Row],[Discount]]&lt;=0.1,"5-10%",Suoerstore_sales[[#This Row],[Discount]]&lt;=0.2,"10-20%",TRUE,"20%+")</f>
        <v>10-20%</v>
      </c>
      <c r="W6054">
        <f>YEAR(Suoerstore_sales[[#This Row],[Order Date]])</f>
        <v>2016</v>
      </c>
      <c r="X6054" t="str">
        <f>"Q"&amp;ROUNDUP(MONTH(Suoerstore_sales[[#This Row],[Order Date]])/3,0)</f>
        <v>Q3</v>
      </c>
      <c r="Y6054">
        <f>MONTH(Suoerstore_sales[[#This Row],[Order Date]])</f>
        <v>9</v>
      </c>
    </row>
    <row r="6055" spans="1:25" x14ac:dyDescent="0.2">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t="str" cm="1">
        <f t="array" ref="V6055">_xlfn.IFS(Suoerstore_sales[[#This Row],[Discount]]&lt;=0.05,"0-5%",Suoerstore_sales[[#This Row],[Discount]]&lt;=0.1,"5-10%",Suoerstore_sales[[#This Row],[Discount]]&lt;=0.2,"10-20%",TRUE,"20%+")</f>
        <v>10-20%</v>
      </c>
      <c r="W6055">
        <f>YEAR(Suoerstore_sales[[#This Row],[Order Date]])</f>
        <v>2016</v>
      </c>
      <c r="X6055" t="str">
        <f>"Q"&amp;ROUNDUP(MONTH(Suoerstore_sales[[#This Row],[Order Date]])/3,0)</f>
        <v>Q3</v>
      </c>
      <c r="Y6055">
        <f>MONTH(Suoerstore_sales[[#This Row],[Order Date]])</f>
        <v>9</v>
      </c>
    </row>
    <row r="6056" spans="1:25" x14ac:dyDescent="0.2">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t="str" cm="1">
        <f t="array" ref="V6056">_xlfn.IFS(Suoerstore_sales[[#This Row],[Discount]]&lt;=0.05,"0-5%",Suoerstore_sales[[#This Row],[Discount]]&lt;=0.1,"5-10%",Suoerstore_sales[[#This Row],[Discount]]&lt;=0.2,"10-20%",TRUE,"20%+")</f>
        <v>20%+</v>
      </c>
      <c r="W6056">
        <f>YEAR(Suoerstore_sales[[#This Row],[Order Date]])</f>
        <v>2016</v>
      </c>
      <c r="X6056" t="str">
        <f>"Q"&amp;ROUNDUP(MONTH(Suoerstore_sales[[#This Row],[Order Date]])/3,0)</f>
        <v>Q3</v>
      </c>
      <c r="Y6056">
        <f>MONTH(Suoerstore_sales[[#This Row],[Order Date]])</f>
        <v>9</v>
      </c>
    </row>
    <row r="6057" spans="1:25" x14ac:dyDescent="0.2">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t="str" cm="1">
        <f t="array" ref="V6057">_xlfn.IFS(Suoerstore_sales[[#This Row],[Discount]]&lt;=0.05,"0-5%",Suoerstore_sales[[#This Row],[Discount]]&lt;=0.1,"5-10%",Suoerstore_sales[[#This Row],[Discount]]&lt;=0.2,"10-20%",TRUE,"20%+")</f>
        <v>20%+</v>
      </c>
      <c r="W6057">
        <f>YEAR(Suoerstore_sales[[#This Row],[Order Date]])</f>
        <v>2016</v>
      </c>
      <c r="X6057" t="str">
        <f>"Q"&amp;ROUNDUP(MONTH(Suoerstore_sales[[#This Row],[Order Date]])/3,0)</f>
        <v>Q3</v>
      </c>
      <c r="Y6057">
        <f>MONTH(Suoerstore_sales[[#This Row],[Order Date]])</f>
        <v>8</v>
      </c>
    </row>
    <row r="6058" spans="1:25" x14ac:dyDescent="0.2">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t="str" cm="1">
        <f t="array" ref="V6058">_xlfn.IFS(Suoerstore_sales[[#This Row],[Discount]]&lt;=0.05,"0-5%",Suoerstore_sales[[#This Row],[Discount]]&lt;=0.1,"5-10%",Suoerstore_sales[[#This Row],[Discount]]&lt;=0.2,"10-20%",TRUE,"20%+")</f>
        <v>10-20%</v>
      </c>
      <c r="W6058">
        <f>YEAR(Suoerstore_sales[[#This Row],[Order Date]])</f>
        <v>2016</v>
      </c>
      <c r="X6058" t="str">
        <f>"Q"&amp;ROUNDUP(MONTH(Suoerstore_sales[[#This Row],[Order Date]])/3,0)</f>
        <v>Q3</v>
      </c>
      <c r="Y6058">
        <f>MONTH(Suoerstore_sales[[#This Row],[Order Date]])</f>
        <v>8</v>
      </c>
    </row>
    <row r="6059" spans="1:25" x14ac:dyDescent="0.2">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t="str" cm="1">
        <f t="array" ref="V6059">_xlfn.IFS(Suoerstore_sales[[#This Row],[Discount]]&lt;=0.05,"0-5%",Suoerstore_sales[[#This Row],[Discount]]&lt;=0.1,"5-10%",Suoerstore_sales[[#This Row],[Discount]]&lt;=0.2,"10-20%",TRUE,"20%+")</f>
        <v>0-5%</v>
      </c>
      <c r="W6059">
        <f>YEAR(Suoerstore_sales[[#This Row],[Order Date]])</f>
        <v>2014</v>
      </c>
      <c r="X6059" t="str">
        <f>"Q"&amp;ROUNDUP(MONTH(Suoerstore_sales[[#This Row],[Order Date]])/3,0)</f>
        <v>Q1</v>
      </c>
      <c r="Y6059">
        <f>MONTH(Suoerstore_sales[[#This Row],[Order Date]])</f>
        <v>3</v>
      </c>
    </row>
    <row r="6060" spans="1:25" x14ac:dyDescent="0.2">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t="str" cm="1">
        <f t="array" ref="V6060">_xlfn.IFS(Suoerstore_sales[[#This Row],[Discount]]&lt;=0.05,"0-5%",Suoerstore_sales[[#This Row],[Discount]]&lt;=0.1,"5-10%",Suoerstore_sales[[#This Row],[Discount]]&lt;=0.2,"10-20%",TRUE,"20%+")</f>
        <v>0-5%</v>
      </c>
      <c r="W6060">
        <f>YEAR(Suoerstore_sales[[#This Row],[Order Date]])</f>
        <v>2014</v>
      </c>
      <c r="X6060" t="str">
        <f>"Q"&amp;ROUNDUP(MONTH(Suoerstore_sales[[#This Row],[Order Date]])/3,0)</f>
        <v>Q1</v>
      </c>
      <c r="Y6060">
        <f>MONTH(Suoerstore_sales[[#This Row],[Order Date]])</f>
        <v>3</v>
      </c>
    </row>
    <row r="6061" spans="1:25" x14ac:dyDescent="0.2">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t="str" cm="1">
        <f t="array" ref="V6061">_xlfn.IFS(Suoerstore_sales[[#This Row],[Discount]]&lt;=0.05,"0-5%",Suoerstore_sales[[#This Row],[Discount]]&lt;=0.1,"5-10%",Suoerstore_sales[[#This Row],[Discount]]&lt;=0.2,"10-20%",TRUE,"20%+")</f>
        <v>10-20%</v>
      </c>
      <c r="W6061">
        <f>YEAR(Suoerstore_sales[[#This Row],[Order Date]])</f>
        <v>2014</v>
      </c>
      <c r="X6061" t="str">
        <f>"Q"&amp;ROUNDUP(MONTH(Suoerstore_sales[[#This Row],[Order Date]])/3,0)</f>
        <v>Q4</v>
      </c>
      <c r="Y6061">
        <f>MONTH(Suoerstore_sales[[#This Row],[Order Date]])</f>
        <v>12</v>
      </c>
    </row>
    <row r="6062" spans="1:25" x14ac:dyDescent="0.2">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t="str" cm="1">
        <f t="array" ref="V6062">_xlfn.IFS(Suoerstore_sales[[#This Row],[Discount]]&lt;=0.05,"0-5%",Suoerstore_sales[[#This Row],[Discount]]&lt;=0.1,"5-10%",Suoerstore_sales[[#This Row],[Discount]]&lt;=0.2,"10-20%",TRUE,"20%+")</f>
        <v>0-5%</v>
      </c>
      <c r="W6062">
        <f>YEAR(Suoerstore_sales[[#This Row],[Order Date]])</f>
        <v>2015</v>
      </c>
      <c r="X6062" t="str">
        <f>"Q"&amp;ROUNDUP(MONTH(Suoerstore_sales[[#This Row],[Order Date]])/3,0)</f>
        <v>Q2</v>
      </c>
      <c r="Y6062">
        <f>MONTH(Suoerstore_sales[[#This Row],[Order Date]])</f>
        <v>4</v>
      </c>
    </row>
    <row r="6063" spans="1:25" x14ac:dyDescent="0.2">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t="str" cm="1">
        <f t="array" ref="V6063">_xlfn.IFS(Suoerstore_sales[[#This Row],[Discount]]&lt;=0.05,"0-5%",Suoerstore_sales[[#This Row],[Discount]]&lt;=0.1,"5-10%",Suoerstore_sales[[#This Row],[Discount]]&lt;=0.2,"10-20%",TRUE,"20%+")</f>
        <v>0-5%</v>
      </c>
      <c r="W6063">
        <f>YEAR(Suoerstore_sales[[#This Row],[Order Date]])</f>
        <v>2015</v>
      </c>
      <c r="X6063" t="str">
        <f>"Q"&amp;ROUNDUP(MONTH(Suoerstore_sales[[#This Row],[Order Date]])/3,0)</f>
        <v>Q2</v>
      </c>
      <c r="Y6063">
        <f>MONTH(Suoerstore_sales[[#This Row],[Order Date]])</f>
        <v>4</v>
      </c>
    </row>
    <row r="6064" spans="1:25" x14ac:dyDescent="0.2">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t="str" cm="1">
        <f t="array" ref="V6064">_xlfn.IFS(Suoerstore_sales[[#This Row],[Discount]]&lt;=0.05,"0-5%",Suoerstore_sales[[#This Row],[Discount]]&lt;=0.1,"5-10%",Suoerstore_sales[[#This Row],[Discount]]&lt;=0.2,"10-20%",TRUE,"20%+")</f>
        <v>10-20%</v>
      </c>
      <c r="W6064">
        <f>YEAR(Suoerstore_sales[[#This Row],[Order Date]])</f>
        <v>2015</v>
      </c>
      <c r="X6064" t="str">
        <f>"Q"&amp;ROUNDUP(MONTH(Suoerstore_sales[[#This Row],[Order Date]])/3,0)</f>
        <v>Q4</v>
      </c>
      <c r="Y6064">
        <f>MONTH(Suoerstore_sales[[#This Row],[Order Date]])</f>
        <v>12</v>
      </c>
    </row>
    <row r="6065" spans="1:25" x14ac:dyDescent="0.2">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t="str" cm="1">
        <f t="array" ref="V6065">_xlfn.IFS(Suoerstore_sales[[#This Row],[Discount]]&lt;=0.05,"0-5%",Suoerstore_sales[[#This Row],[Discount]]&lt;=0.1,"5-10%",Suoerstore_sales[[#This Row],[Discount]]&lt;=0.2,"10-20%",TRUE,"20%+")</f>
        <v>0-5%</v>
      </c>
      <c r="W6065">
        <f>YEAR(Suoerstore_sales[[#This Row],[Order Date]])</f>
        <v>2015</v>
      </c>
      <c r="X6065" t="str">
        <f>"Q"&amp;ROUNDUP(MONTH(Suoerstore_sales[[#This Row],[Order Date]])/3,0)</f>
        <v>Q4</v>
      </c>
      <c r="Y6065">
        <f>MONTH(Suoerstore_sales[[#This Row],[Order Date]])</f>
        <v>12</v>
      </c>
    </row>
    <row r="6066" spans="1:25" x14ac:dyDescent="0.2">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t="str" cm="1">
        <f t="array" ref="V6066">_xlfn.IFS(Suoerstore_sales[[#This Row],[Discount]]&lt;=0.05,"0-5%",Suoerstore_sales[[#This Row],[Discount]]&lt;=0.1,"5-10%",Suoerstore_sales[[#This Row],[Discount]]&lt;=0.2,"10-20%",TRUE,"20%+")</f>
        <v>0-5%</v>
      </c>
      <c r="W6066">
        <f>YEAR(Suoerstore_sales[[#This Row],[Order Date]])</f>
        <v>2015</v>
      </c>
      <c r="X6066" t="str">
        <f>"Q"&amp;ROUNDUP(MONTH(Suoerstore_sales[[#This Row],[Order Date]])/3,0)</f>
        <v>Q4</v>
      </c>
      <c r="Y6066">
        <f>MONTH(Suoerstore_sales[[#This Row],[Order Date]])</f>
        <v>12</v>
      </c>
    </row>
    <row r="6067" spans="1:25" x14ac:dyDescent="0.2">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t="str" cm="1">
        <f t="array" ref="V6067">_xlfn.IFS(Suoerstore_sales[[#This Row],[Discount]]&lt;=0.05,"0-5%",Suoerstore_sales[[#This Row],[Discount]]&lt;=0.1,"5-10%",Suoerstore_sales[[#This Row],[Discount]]&lt;=0.2,"10-20%",TRUE,"20%+")</f>
        <v>10-20%</v>
      </c>
      <c r="W6067">
        <f>YEAR(Suoerstore_sales[[#This Row],[Order Date]])</f>
        <v>2015</v>
      </c>
      <c r="X6067" t="str">
        <f>"Q"&amp;ROUNDUP(MONTH(Suoerstore_sales[[#This Row],[Order Date]])/3,0)</f>
        <v>Q2</v>
      </c>
      <c r="Y6067">
        <f>MONTH(Suoerstore_sales[[#This Row],[Order Date]])</f>
        <v>4</v>
      </c>
    </row>
    <row r="6068" spans="1:25" x14ac:dyDescent="0.2">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t="str" cm="1">
        <f t="array" ref="V6068">_xlfn.IFS(Suoerstore_sales[[#This Row],[Discount]]&lt;=0.05,"0-5%",Suoerstore_sales[[#This Row],[Discount]]&lt;=0.1,"5-10%",Suoerstore_sales[[#This Row],[Discount]]&lt;=0.2,"10-20%",TRUE,"20%+")</f>
        <v>10-20%</v>
      </c>
      <c r="W6068">
        <f>YEAR(Suoerstore_sales[[#This Row],[Order Date]])</f>
        <v>2015</v>
      </c>
      <c r="X6068" t="str">
        <f>"Q"&amp;ROUNDUP(MONTH(Suoerstore_sales[[#This Row],[Order Date]])/3,0)</f>
        <v>Q1</v>
      </c>
      <c r="Y6068">
        <f>MONTH(Suoerstore_sales[[#This Row],[Order Date]])</f>
        <v>1</v>
      </c>
    </row>
    <row r="6069" spans="1:25" x14ac:dyDescent="0.2">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t="str" cm="1">
        <f t="array" ref="V6069">_xlfn.IFS(Suoerstore_sales[[#This Row],[Discount]]&lt;=0.05,"0-5%",Suoerstore_sales[[#This Row],[Discount]]&lt;=0.1,"5-10%",Suoerstore_sales[[#This Row],[Discount]]&lt;=0.2,"10-20%",TRUE,"20%+")</f>
        <v>10-20%</v>
      </c>
      <c r="W6069">
        <f>YEAR(Suoerstore_sales[[#This Row],[Order Date]])</f>
        <v>2017</v>
      </c>
      <c r="X6069" t="str">
        <f>"Q"&amp;ROUNDUP(MONTH(Suoerstore_sales[[#This Row],[Order Date]])/3,0)</f>
        <v>Q2</v>
      </c>
      <c r="Y6069">
        <f>MONTH(Suoerstore_sales[[#This Row],[Order Date]])</f>
        <v>5</v>
      </c>
    </row>
    <row r="6070" spans="1:25" x14ac:dyDescent="0.2">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t="str" cm="1">
        <f t="array" ref="V6070">_xlfn.IFS(Suoerstore_sales[[#This Row],[Discount]]&lt;=0.05,"0-5%",Suoerstore_sales[[#This Row],[Discount]]&lt;=0.1,"5-10%",Suoerstore_sales[[#This Row],[Discount]]&lt;=0.2,"10-20%",TRUE,"20%+")</f>
        <v>0-5%</v>
      </c>
      <c r="W6070">
        <f>YEAR(Suoerstore_sales[[#This Row],[Order Date]])</f>
        <v>2017</v>
      </c>
      <c r="X6070" t="str">
        <f>"Q"&amp;ROUNDUP(MONTH(Suoerstore_sales[[#This Row],[Order Date]])/3,0)</f>
        <v>Q2</v>
      </c>
      <c r="Y6070">
        <f>MONTH(Suoerstore_sales[[#This Row],[Order Date]])</f>
        <v>5</v>
      </c>
    </row>
    <row r="6071" spans="1:25" x14ac:dyDescent="0.2">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t="str" cm="1">
        <f t="array" ref="V6071">_xlfn.IFS(Suoerstore_sales[[#This Row],[Discount]]&lt;=0.05,"0-5%",Suoerstore_sales[[#This Row],[Discount]]&lt;=0.1,"5-10%",Suoerstore_sales[[#This Row],[Discount]]&lt;=0.2,"10-20%",TRUE,"20%+")</f>
        <v>10-20%</v>
      </c>
      <c r="W6071">
        <f>YEAR(Suoerstore_sales[[#This Row],[Order Date]])</f>
        <v>2017</v>
      </c>
      <c r="X6071" t="str">
        <f>"Q"&amp;ROUNDUP(MONTH(Suoerstore_sales[[#This Row],[Order Date]])/3,0)</f>
        <v>Q2</v>
      </c>
      <c r="Y6071">
        <f>MONTH(Suoerstore_sales[[#This Row],[Order Date]])</f>
        <v>5</v>
      </c>
    </row>
    <row r="6072" spans="1:25" x14ac:dyDescent="0.2">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t="str" cm="1">
        <f t="array" ref="V6072">_xlfn.IFS(Suoerstore_sales[[#This Row],[Discount]]&lt;=0.05,"0-5%",Suoerstore_sales[[#This Row],[Discount]]&lt;=0.1,"5-10%",Suoerstore_sales[[#This Row],[Discount]]&lt;=0.2,"10-20%",TRUE,"20%+")</f>
        <v>10-20%</v>
      </c>
      <c r="W6072">
        <f>YEAR(Suoerstore_sales[[#This Row],[Order Date]])</f>
        <v>2017</v>
      </c>
      <c r="X6072" t="str">
        <f>"Q"&amp;ROUNDUP(MONTH(Suoerstore_sales[[#This Row],[Order Date]])/3,0)</f>
        <v>Q3</v>
      </c>
      <c r="Y6072">
        <f>MONTH(Suoerstore_sales[[#This Row],[Order Date]])</f>
        <v>8</v>
      </c>
    </row>
    <row r="6073" spans="1:25" x14ac:dyDescent="0.2">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t="str" cm="1">
        <f t="array" ref="V6073">_xlfn.IFS(Suoerstore_sales[[#This Row],[Discount]]&lt;=0.05,"0-5%",Suoerstore_sales[[#This Row],[Discount]]&lt;=0.1,"5-10%",Suoerstore_sales[[#This Row],[Discount]]&lt;=0.2,"10-20%",TRUE,"20%+")</f>
        <v>10-20%</v>
      </c>
      <c r="W6073">
        <f>YEAR(Suoerstore_sales[[#This Row],[Order Date]])</f>
        <v>2015</v>
      </c>
      <c r="X6073" t="str">
        <f>"Q"&amp;ROUNDUP(MONTH(Suoerstore_sales[[#This Row],[Order Date]])/3,0)</f>
        <v>Q4</v>
      </c>
      <c r="Y6073">
        <f>MONTH(Suoerstore_sales[[#This Row],[Order Date]])</f>
        <v>12</v>
      </c>
    </row>
    <row r="6074" spans="1:25" x14ac:dyDescent="0.2">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t="str" cm="1">
        <f t="array" ref="V6074">_xlfn.IFS(Suoerstore_sales[[#This Row],[Discount]]&lt;=0.05,"0-5%",Suoerstore_sales[[#This Row],[Discount]]&lt;=0.1,"5-10%",Suoerstore_sales[[#This Row],[Discount]]&lt;=0.2,"10-20%",TRUE,"20%+")</f>
        <v>10-20%</v>
      </c>
      <c r="W6074">
        <f>YEAR(Suoerstore_sales[[#This Row],[Order Date]])</f>
        <v>2015</v>
      </c>
      <c r="X6074" t="str">
        <f>"Q"&amp;ROUNDUP(MONTH(Suoerstore_sales[[#This Row],[Order Date]])/3,0)</f>
        <v>Q4</v>
      </c>
      <c r="Y6074">
        <f>MONTH(Suoerstore_sales[[#This Row],[Order Date]])</f>
        <v>12</v>
      </c>
    </row>
    <row r="6075" spans="1:25" x14ac:dyDescent="0.2">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t="str" cm="1">
        <f t="array" ref="V6075">_xlfn.IFS(Suoerstore_sales[[#This Row],[Discount]]&lt;=0.05,"0-5%",Suoerstore_sales[[#This Row],[Discount]]&lt;=0.1,"5-10%",Suoerstore_sales[[#This Row],[Discount]]&lt;=0.2,"10-20%",TRUE,"20%+")</f>
        <v>10-20%</v>
      </c>
      <c r="W6075">
        <f>YEAR(Suoerstore_sales[[#This Row],[Order Date]])</f>
        <v>2015</v>
      </c>
      <c r="X6075" t="str">
        <f>"Q"&amp;ROUNDUP(MONTH(Suoerstore_sales[[#This Row],[Order Date]])/3,0)</f>
        <v>Q4</v>
      </c>
      <c r="Y6075">
        <f>MONTH(Suoerstore_sales[[#This Row],[Order Date]])</f>
        <v>12</v>
      </c>
    </row>
    <row r="6076" spans="1:25" x14ac:dyDescent="0.2">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t="str" cm="1">
        <f t="array" ref="V6076">_xlfn.IFS(Suoerstore_sales[[#This Row],[Discount]]&lt;=0.05,"0-5%",Suoerstore_sales[[#This Row],[Discount]]&lt;=0.1,"5-10%",Suoerstore_sales[[#This Row],[Discount]]&lt;=0.2,"10-20%",TRUE,"20%+")</f>
        <v>10-20%</v>
      </c>
      <c r="W6076">
        <f>YEAR(Suoerstore_sales[[#This Row],[Order Date]])</f>
        <v>2017</v>
      </c>
      <c r="X6076" t="str">
        <f>"Q"&amp;ROUNDUP(MONTH(Suoerstore_sales[[#This Row],[Order Date]])/3,0)</f>
        <v>Q4</v>
      </c>
      <c r="Y6076">
        <f>MONTH(Suoerstore_sales[[#This Row],[Order Date]])</f>
        <v>12</v>
      </c>
    </row>
    <row r="6077" spans="1:25" x14ac:dyDescent="0.2">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t="str" cm="1">
        <f t="array" ref="V6077">_xlfn.IFS(Suoerstore_sales[[#This Row],[Discount]]&lt;=0.05,"0-5%",Suoerstore_sales[[#This Row],[Discount]]&lt;=0.1,"5-10%",Suoerstore_sales[[#This Row],[Discount]]&lt;=0.2,"10-20%",TRUE,"20%+")</f>
        <v>0-5%</v>
      </c>
      <c r="W6077">
        <f>YEAR(Suoerstore_sales[[#This Row],[Order Date]])</f>
        <v>2017</v>
      </c>
      <c r="X6077" t="str">
        <f>"Q"&amp;ROUNDUP(MONTH(Suoerstore_sales[[#This Row],[Order Date]])/3,0)</f>
        <v>Q4</v>
      </c>
      <c r="Y6077">
        <f>MONTH(Suoerstore_sales[[#This Row],[Order Date]])</f>
        <v>12</v>
      </c>
    </row>
    <row r="6078" spans="1:25" x14ac:dyDescent="0.2">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t="str" cm="1">
        <f t="array" ref="V6078">_xlfn.IFS(Suoerstore_sales[[#This Row],[Discount]]&lt;=0.05,"0-5%",Suoerstore_sales[[#This Row],[Discount]]&lt;=0.1,"5-10%",Suoerstore_sales[[#This Row],[Discount]]&lt;=0.2,"10-20%",TRUE,"20%+")</f>
        <v>0-5%</v>
      </c>
      <c r="W6078">
        <f>YEAR(Suoerstore_sales[[#This Row],[Order Date]])</f>
        <v>2016</v>
      </c>
      <c r="X6078" t="str">
        <f>"Q"&amp;ROUNDUP(MONTH(Suoerstore_sales[[#This Row],[Order Date]])/3,0)</f>
        <v>Q3</v>
      </c>
      <c r="Y6078">
        <f>MONTH(Suoerstore_sales[[#This Row],[Order Date]])</f>
        <v>9</v>
      </c>
    </row>
    <row r="6079" spans="1:25" x14ac:dyDescent="0.2">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t="str" cm="1">
        <f t="array" ref="V6079">_xlfn.IFS(Suoerstore_sales[[#This Row],[Discount]]&lt;=0.05,"0-5%",Suoerstore_sales[[#This Row],[Discount]]&lt;=0.1,"5-10%",Suoerstore_sales[[#This Row],[Discount]]&lt;=0.2,"10-20%",TRUE,"20%+")</f>
        <v>0-5%</v>
      </c>
      <c r="W6079">
        <f>YEAR(Suoerstore_sales[[#This Row],[Order Date]])</f>
        <v>2016</v>
      </c>
      <c r="X6079" t="str">
        <f>"Q"&amp;ROUNDUP(MONTH(Suoerstore_sales[[#This Row],[Order Date]])/3,0)</f>
        <v>Q3</v>
      </c>
      <c r="Y6079">
        <f>MONTH(Suoerstore_sales[[#This Row],[Order Date]])</f>
        <v>9</v>
      </c>
    </row>
    <row r="6080" spans="1:25" x14ac:dyDescent="0.2">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t="str" cm="1">
        <f t="array" ref="V6080">_xlfn.IFS(Suoerstore_sales[[#This Row],[Discount]]&lt;=0.05,"0-5%",Suoerstore_sales[[#This Row],[Discount]]&lt;=0.1,"5-10%",Suoerstore_sales[[#This Row],[Discount]]&lt;=0.2,"10-20%",TRUE,"20%+")</f>
        <v>0-5%</v>
      </c>
      <c r="W6080">
        <f>YEAR(Suoerstore_sales[[#This Row],[Order Date]])</f>
        <v>2016</v>
      </c>
      <c r="X6080" t="str">
        <f>"Q"&amp;ROUNDUP(MONTH(Suoerstore_sales[[#This Row],[Order Date]])/3,0)</f>
        <v>Q3</v>
      </c>
      <c r="Y6080">
        <f>MONTH(Suoerstore_sales[[#This Row],[Order Date]])</f>
        <v>9</v>
      </c>
    </row>
    <row r="6081" spans="1:25" x14ac:dyDescent="0.2">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t="str" cm="1">
        <f t="array" ref="V6081">_xlfn.IFS(Suoerstore_sales[[#This Row],[Discount]]&lt;=0.05,"0-5%",Suoerstore_sales[[#This Row],[Discount]]&lt;=0.1,"5-10%",Suoerstore_sales[[#This Row],[Discount]]&lt;=0.2,"10-20%",TRUE,"20%+")</f>
        <v>0-5%</v>
      </c>
      <c r="W6081">
        <f>YEAR(Suoerstore_sales[[#This Row],[Order Date]])</f>
        <v>2016</v>
      </c>
      <c r="X6081" t="str">
        <f>"Q"&amp;ROUNDUP(MONTH(Suoerstore_sales[[#This Row],[Order Date]])/3,0)</f>
        <v>Q3</v>
      </c>
      <c r="Y6081">
        <f>MONTH(Suoerstore_sales[[#This Row],[Order Date]])</f>
        <v>9</v>
      </c>
    </row>
    <row r="6082" spans="1:25" x14ac:dyDescent="0.2">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t="str" cm="1">
        <f t="array" ref="V6082">_xlfn.IFS(Suoerstore_sales[[#This Row],[Discount]]&lt;=0.05,"0-5%",Suoerstore_sales[[#This Row],[Discount]]&lt;=0.1,"5-10%",Suoerstore_sales[[#This Row],[Discount]]&lt;=0.2,"10-20%",TRUE,"20%+")</f>
        <v>10-20%</v>
      </c>
      <c r="W6082">
        <f>YEAR(Suoerstore_sales[[#This Row],[Order Date]])</f>
        <v>2017</v>
      </c>
      <c r="X6082" t="str">
        <f>"Q"&amp;ROUNDUP(MONTH(Suoerstore_sales[[#This Row],[Order Date]])/3,0)</f>
        <v>Q3</v>
      </c>
      <c r="Y6082">
        <f>MONTH(Suoerstore_sales[[#This Row],[Order Date]])</f>
        <v>8</v>
      </c>
    </row>
    <row r="6083" spans="1:25" x14ac:dyDescent="0.2">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t="str" cm="1">
        <f t="array" ref="V6083">_xlfn.IFS(Suoerstore_sales[[#This Row],[Discount]]&lt;=0.05,"0-5%",Suoerstore_sales[[#This Row],[Discount]]&lt;=0.1,"5-10%",Suoerstore_sales[[#This Row],[Discount]]&lt;=0.2,"10-20%",TRUE,"20%+")</f>
        <v>20%+</v>
      </c>
      <c r="W6083">
        <f>YEAR(Suoerstore_sales[[#This Row],[Order Date]])</f>
        <v>2014</v>
      </c>
      <c r="X6083" t="str">
        <f>"Q"&amp;ROUNDUP(MONTH(Suoerstore_sales[[#This Row],[Order Date]])/3,0)</f>
        <v>Q1</v>
      </c>
      <c r="Y6083">
        <f>MONTH(Suoerstore_sales[[#This Row],[Order Date]])</f>
        <v>2</v>
      </c>
    </row>
    <row r="6084" spans="1:25" x14ac:dyDescent="0.2">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t="str" cm="1">
        <f t="array" ref="V6084">_xlfn.IFS(Suoerstore_sales[[#This Row],[Discount]]&lt;=0.05,"0-5%",Suoerstore_sales[[#This Row],[Discount]]&lt;=0.1,"5-10%",Suoerstore_sales[[#This Row],[Discount]]&lt;=0.2,"10-20%",TRUE,"20%+")</f>
        <v>20%+</v>
      </c>
      <c r="W6084">
        <f>YEAR(Suoerstore_sales[[#This Row],[Order Date]])</f>
        <v>2016</v>
      </c>
      <c r="X6084" t="str">
        <f>"Q"&amp;ROUNDUP(MONTH(Suoerstore_sales[[#This Row],[Order Date]])/3,0)</f>
        <v>Q4</v>
      </c>
      <c r="Y6084">
        <f>MONTH(Suoerstore_sales[[#This Row],[Order Date]])</f>
        <v>11</v>
      </c>
    </row>
    <row r="6085" spans="1:25" x14ac:dyDescent="0.2">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t="str" cm="1">
        <f t="array" ref="V6085">_xlfn.IFS(Suoerstore_sales[[#This Row],[Discount]]&lt;=0.05,"0-5%",Suoerstore_sales[[#This Row],[Discount]]&lt;=0.1,"5-10%",Suoerstore_sales[[#This Row],[Discount]]&lt;=0.2,"10-20%",TRUE,"20%+")</f>
        <v>10-20%</v>
      </c>
      <c r="W6085">
        <f>YEAR(Suoerstore_sales[[#This Row],[Order Date]])</f>
        <v>2016</v>
      </c>
      <c r="X6085" t="str">
        <f>"Q"&amp;ROUNDUP(MONTH(Suoerstore_sales[[#This Row],[Order Date]])/3,0)</f>
        <v>Q4</v>
      </c>
      <c r="Y6085">
        <f>MONTH(Suoerstore_sales[[#This Row],[Order Date]])</f>
        <v>11</v>
      </c>
    </row>
    <row r="6086" spans="1:25" x14ac:dyDescent="0.2">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t="str" cm="1">
        <f t="array" ref="V6086">_xlfn.IFS(Suoerstore_sales[[#This Row],[Discount]]&lt;=0.05,"0-5%",Suoerstore_sales[[#This Row],[Discount]]&lt;=0.1,"5-10%",Suoerstore_sales[[#This Row],[Discount]]&lt;=0.2,"10-20%",TRUE,"20%+")</f>
        <v>10-20%</v>
      </c>
      <c r="W6086">
        <f>YEAR(Suoerstore_sales[[#This Row],[Order Date]])</f>
        <v>2016</v>
      </c>
      <c r="X6086" t="str">
        <f>"Q"&amp;ROUNDUP(MONTH(Suoerstore_sales[[#This Row],[Order Date]])/3,0)</f>
        <v>Q4</v>
      </c>
      <c r="Y6086">
        <f>MONTH(Suoerstore_sales[[#This Row],[Order Date]])</f>
        <v>11</v>
      </c>
    </row>
    <row r="6087" spans="1:25" x14ac:dyDescent="0.2">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t="str" cm="1">
        <f t="array" ref="V6087">_xlfn.IFS(Suoerstore_sales[[#This Row],[Discount]]&lt;=0.05,"0-5%",Suoerstore_sales[[#This Row],[Discount]]&lt;=0.1,"5-10%",Suoerstore_sales[[#This Row],[Discount]]&lt;=0.2,"10-20%",TRUE,"20%+")</f>
        <v>10-20%</v>
      </c>
      <c r="W6087">
        <f>YEAR(Suoerstore_sales[[#This Row],[Order Date]])</f>
        <v>2016</v>
      </c>
      <c r="X6087" t="str">
        <f>"Q"&amp;ROUNDUP(MONTH(Suoerstore_sales[[#This Row],[Order Date]])/3,0)</f>
        <v>Q4</v>
      </c>
      <c r="Y6087">
        <f>MONTH(Suoerstore_sales[[#This Row],[Order Date]])</f>
        <v>11</v>
      </c>
    </row>
    <row r="6088" spans="1:25" x14ac:dyDescent="0.2">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t="str" cm="1">
        <f t="array" ref="V6088">_xlfn.IFS(Suoerstore_sales[[#This Row],[Discount]]&lt;=0.05,"0-5%",Suoerstore_sales[[#This Row],[Discount]]&lt;=0.1,"5-10%",Suoerstore_sales[[#This Row],[Discount]]&lt;=0.2,"10-20%",TRUE,"20%+")</f>
        <v>20%+</v>
      </c>
      <c r="W6088">
        <f>YEAR(Suoerstore_sales[[#This Row],[Order Date]])</f>
        <v>2016</v>
      </c>
      <c r="X6088" t="str">
        <f>"Q"&amp;ROUNDUP(MONTH(Suoerstore_sales[[#This Row],[Order Date]])/3,0)</f>
        <v>Q4</v>
      </c>
      <c r="Y6088">
        <f>MONTH(Suoerstore_sales[[#This Row],[Order Date]])</f>
        <v>11</v>
      </c>
    </row>
    <row r="6089" spans="1:25" x14ac:dyDescent="0.2">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t="str" cm="1">
        <f t="array" ref="V6089">_xlfn.IFS(Suoerstore_sales[[#This Row],[Discount]]&lt;=0.05,"0-5%",Suoerstore_sales[[#This Row],[Discount]]&lt;=0.1,"5-10%",Suoerstore_sales[[#This Row],[Discount]]&lt;=0.2,"10-20%",TRUE,"20%+")</f>
        <v>0-5%</v>
      </c>
      <c r="W6089">
        <f>YEAR(Suoerstore_sales[[#This Row],[Order Date]])</f>
        <v>2015</v>
      </c>
      <c r="X6089" t="str">
        <f>"Q"&amp;ROUNDUP(MONTH(Suoerstore_sales[[#This Row],[Order Date]])/3,0)</f>
        <v>Q4</v>
      </c>
      <c r="Y6089">
        <f>MONTH(Suoerstore_sales[[#This Row],[Order Date]])</f>
        <v>12</v>
      </c>
    </row>
    <row r="6090" spans="1:25" x14ac:dyDescent="0.2">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t="str" cm="1">
        <f t="array" ref="V6090">_xlfn.IFS(Suoerstore_sales[[#This Row],[Discount]]&lt;=0.05,"0-5%",Suoerstore_sales[[#This Row],[Discount]]&lt;=0.1,"5-10%",Suoerstore_sales[[#This Row],[Discount]]&lt;=0.2,"10-20%",TRUE,"20%+")</f>
        <v>0-5%</v>
      </c>
      <c r="W6090">
        <f>YEAR(Suoerstore_sales[[#This Row],[Order Date]])</f>
        <v>2015</v>
      </c>
      <c r="X6090" t="str">
        <f>"Q"&amp;ROUNDUP(MONTH(Suoerstore_sales[[#This Row],[Order Date]])/3,0)</f>
        <v>Q2</v>
      </c>
      <c r="Y6090">
        <f>MONTH(Suoerstore_sales[[#This Row],[Order Date]])</f>
        <v>6</v>
      </c>
    </row>
    <row r="6091" spans="1:25" x14ac:dyDescent="0.2">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t="str" cm="1">
        <f t="array" ref="V6091">_xlfn.IFS(Suoerstore_sales[[#This Row],[Discount]]&lt;=0.05,"0-5%",Suoerstore_sales[[#This Row],[Discount]]&lt;=0.1,"5-10%",Suoerstore_sales[[#This Row],[Discount]]&lt;=0.2,"10-20%",TRUE,"20%+")</f>
        <v>20%+</v>
      </c>
      <c r="W6091">
        <f>YEAR(Suoerstore_sales[[#This Row],[Order Date]])</f>
        <v>2017</v>
      </c>
      <c r="X6091" t="str">
        <f>"Q"&amp;ROUNDUP(MONTH(Suoerstore_sales[[#This Row],[Order Date]])/3,0)</f>
        <v>Q4</v>
      </c>
      <c r="Y6091">
        <f>MONTH(Suoerstore_sales[[#This Row],[Order Date]])</f>
        <v>12</v>
      </c>
    </row>
    <row r="6092" spans="1:25" x14ac:dyDescent="0.2">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t="str" cm="1">
        <f t="array" ref="V6092">_xlfn.IFS(Suoerstore_sales[[#This Row],[Discount]]&lt;=0.05,"0-5%",Suoerstore_sales[[#This Row],[Discount]]&lt;=0.1,"5-10%",Suoerstore_sales[[#This Row],[Discount]]&lt;=0.2,"10-20%",TRUE,"20%+")</f>
        <v>5-10%</v>
      </c>
      <c r="W6092">
        <f>YEAR(Suoerstore_sales[[#This Row],[Order Date]])</f>
        <v>2017</v>
      </c>
      <c r="X6092" t="str">
        <f>"Q"&amp;ROUNDUP(MONTH(Suoerstore_sales[[#This Row],[Order Date]])/3,0)</f>
        <v>Q3</v>
      </c>
      <c r="Y6092">
        <f>MONTH(Suoerstore_sales[[#This Row],[Order Date]])</f>
        <v>9</v>
      </c>
    </row>
    <row r="6093" spans="1:25" x14ac:dyDescent="0.2">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t="str" cm="1">
        <f t="array" ref="V6093">_xlfn.IFS(Suoerstore_sales[[#This Row],[Discount]]&lt;=0.05,"0-5%",Suoerstore_sales[[#This Row],[Discount]]&lt;=0.1,"5-10%",Suoerstore_sales[[#This Row],[Discount]]&lt;=0.2,"10-20%",TRUE,"20%+")</f>
        <v>0-5%</v>
      </c>
      <c r="W6093">
        <f>YEAR(Suoerstore_sales[[#This Row],[Order Date]])</f>
        <v>2017</v>
      </c>
      <c r="X6093" t="str">
        <f>"Q"&amp;ROUNDUP(MONTH(Suoerstore_sales[[#This Row],[Order Date]])/3,0)</f>
        <v>Q3</v>
      </c>
      <c r="Y6093">
        <f>MONTH(Suoerstore_sales[[#This Row],[Order Date]])</f>
        <v>9</v>
      </c>
    </row>
    <row r="6094" spans="1:25" x14ac:dyDescent="0.2">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t="str" cm="1">
        <f t="array" ref="V6094">_xlfn.IFS(Suoerstore_sales[[#This Row],[Discount]]&lt;=0.05,"0-5%",Suoerstore_sales[[#This Row],[Discount]]&lt;=0.1,"5-10%",Suoerstore_sales[[#This Row],[Discount]]&lt;=0.2,"10-20%",TRUE,"20%+")</f>
        <v>0-5%</v>
      </c>
      <c r="W6094">
        <f>YEAR(Suoerstore_sales[[#This Row],[Order Date]])</f>
        <v>2017</v>
      </c>
      <c r="X6094" t="str">
        <f>"Q"&amp;ROUNDUP(MONTH(Suoerstore_sales[[#This Row],[Order Date]])/3,0)</f>
        <v>Q3</v>
      </c>
      <c r="Y6094">
        <f>MONTH(Suoerstore_sales[[#This Row],[Order Date]])</f>
        <v>9</v>
      </c>
    </row>
    <row r="6095" spans="1:25" x14ac:dyDescent="0.2">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t="str" cm="1">
        <f t="array" ref="V6095">_xlfn.IFS(Suoerstore_sales[[#This Row],[Discount]]&lt;=0.05,"0-5%",Suoerstore_sales[[#This Row],[Discount]]&lt;=0.1,"5-10%",Suoerstore_sales[[#This Row],[Discount]]&lt;=0.2,"10-20%",TRUE,"20%+")</f>
        <v>0-5%</v>
      </c>
      <c r="W6095">
        <f>YEAR(Suoerstore_sales[[#This Row],[Order Date]])</f>
        <v>2017</v>
      </c>
      <c r="X6095" t="str">
        <f>"Q"&amp;ROUNDUP(MONTH(Suoerstore_sales[[#This Row],[Order Date]])/3,0)</f>
        <v>Q3</v>
      </c>
      <c r="Y6095">
        <f>MONTH(Suoerstore_sales[[#This Row],[Order Date]])</f>
        <v>9</v>
      </c>
    </row>
    <row r="6096" spans="1:25" x14ac:dyDescent="0.2">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t="str" cm="1">
        <f t="array" ref="V6096">_xlfn.IFS(Suoerstore_sales[[#This Row],[Discount]]&lt;=0.05,"0-5%",Suoerstore_sales[[#This Row],[Discount]]&lt;=0.1,"5-10%",Suoerstore_sales[[#This Row],[Discount]]&lt;=0.2,"10-20%",TRUE,"20%+")</f>
        <v>0-5%</v>
      </c>
      <c r="W6096">
        <f>YEAR(Suoerstore_sales[[#This Row],[Order Date]])</f>
        <v>2017</v>
      </c>
      <c r="X6096" t="str">
        <f>"Q"&amp;ROUNDUP(MONTH(Suoerstore_sales[[#This Row],[Order Date]])/3,0)</f>
        <v>Q3</v>
      </c>
      <c r="Y6096">
        <f>MONTH(Suoerstore_sales[[#This Row],[Order Date]])</f>
        <v>9</v>
      </c>
    </row>
    <row r="6097" spans="1:25" x14ac:dyDescent="0.2">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t="str" cm="1">
        <f t="array" ref="V6097">_xlfn.IFS(Suoerstore_sales[[#This Row],[Discount]]&lt;=0.05,"0-5%",Suoerstore_sales[[#This Row],[Discount]]&lt;=0.1,"5-10%",Suoerstore_sales[[#This Row],[Discount]]&lt;=0.2,"10-20%",TRUE,"20%+")</f>
        <v>0-5%</v>
      </c>
      <c r="W6097">
        <f>YEAR(Suoerstore_sales[[#This Row],[Order Date]])</f>
        <v>2017</v>
      </c>
      <c r="X6097" t="str">
        <f>"Q"&amp;ROUNDUP(MONTH(Suoerstore_sales[[#This Row],[Order Date]])/3,0)</f>
        <v>Q3</v>
      </c>
      <c r="Y6097">
        <f>MONTH(Suoerstore_sales[[#This Row],[Order Date]])</f>
        <v>9</v>
      </c>
    </row>
    <row r="6098" spans="1:25" x14ac:dyDescent="0.2">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t="str" cm="1">
        <f t="array" ref="V6098">_xlfn.IFS(Suoerstore_sales[[#This Row],[Discount]]&lt;=0.05,"0-5%",Suoerstore_sales[[#This Row],[Discount]]&lt;=0.1,"5-10%",Suoerstore_sales[[#This Row],[Discount]]&lt;=0.2,"10-20%",TRUE,"20%+")</f>
        <v>5-10%</v>
      </c>
      <c r="W6098">
        <f>YEAR(Suoerstore_sales[[#This Row],[Order Date]])</f>
        <v>2017</v>
      </c>
      <c r="X6098" t="str">
        <f>"Q"&amp;ROUNDUP(MONTH(Suoerstore_sales[[#This Row],[Order Date]])/3,0)</f>
        <v>Q3</v>
      </c>
      <c r="Y6098">
        <f>MONTH(Suoerstore_sales[[#This Row],[Order Date]])</f>
        <v>9</v>
      </c>
    </row>
    <row r="6099" spans="1:25" x14ac:dyDescent="0.2">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t="str" cm="1">
        <f t="array" ref="V6099">_xlfn.IFS(Suoerstore_sales[[#This Row],[Discount]]&lt;=0.05,"0-5%",Suoerstore_sales[[#This Row],[Discount]]&lt;=0.1,"5-10%",Suoerstore_sales[[#This Row],[Discount]]&lt;=0.2,"10-20%",TRUE,"20%+")</f>
        <v>10-20%</v>
      </c>
      <c r="W6099">
        <f>YEAR(Suoerstore_sales[[#This Row],[Order Date]])</f>
        <v>2017</v>
      </c>
      <c r="X6099" t="str">
        <f>"Q"&amp;ROUNDUP(MONTH(Suoerstore_sales[[#This Row],[Order Date]])/3,0)</f>
        <v>Q3</v>
      </c>
      <c r="Y6099">
        <f>MONTH(Suoerstore_sales[[#This Row],[Order Date]])</f>
        <v>9</v>
      </c>
    </row>
    <row r="6100" spans="1:25" x14ac:dyDescent="0.2">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t="str" cm="1">
        <f t="array" ref="V6100">_xlfn.IFS(Suoerstore_sales[[#This Row],[Discount]]&lt;=0.05,"0-5%",Suoerstore_sales[[#This Row],[Discount]]&lt;=0.1,"5-10%",Suoerstore_sales[[#This Row],[Discount]]&lt;=0.2,"10-20%",TRUE,"20%+")</f>
        <v>0-5%</v>
      </c>
      <c r="W6100">
        <f>YEAR(Suoerstore_sales[[#This Row],[Order Date]])</f>
        <v>2017</v>
      </c>
      <c r="X6100" t="str">
        <f>"Q"&amp;ROUNDUP(MONTH(Suoerstore_sales[[#This Row],[Order Date]])/3,0)</f>
        <v>Q3</v>
      </c>
      <c r="Y6100">
        <f>MONTH(Suoerstore_sales[[#This Row],[Order Date]])</f>
        <v>9</v>
      </c>
    </row>
    <row r="6101" spans="1:25" x14ac:dyDescent="0.2">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t="str" cm="1">
        <f t="array" ref="V6101">_xlfn.IFS(Suoerstore_sales[[#This Row],[Discount]]&lt;=0.05,"0-5%",Suoerstore_sales[[#This Row],[Discount]]&lt;=0.1,"5-10%",Suoerstore_sales[[#This Row],[Discount]]&lt;=0.2,"10-20%",TRUE,"20%+")</f>
        <v>5-10%</v>
      </c>
      <c r="W6101">
        <f>YEAR(Suoerstore_sales[[#This Row],[Order Date]])</f>
        <v>2017</v>
      </c>
      <c r="X6101" t="str">
        <f>"Q"&amp;ROUNDUP(MONTH(Suoerstore_sales[[#This Row],[Order Date]])/3,0)</f>
        <v>Q3</v>
      </c>
      <c r="Y6101">
        <f>MONTH(Suoerstore_sales[[#This Row],[Order Date]])</f>
        <v>9</v>
      </c>
    </row>
    <row r="6102" spans="1:25" x14ac:dyDescent="0.2">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t="str" cm="1">
        <f t="array" ref="V6102">_xlfn.IFS(Suoerstore_sales[[#This Row],[Discount]]&lt;=0.05,"0-5%",Suoerstore_sales[[#This Row],[Discount]]&lt;=0.1,"5-10%",Suoerstore_sales[[#This Row],[Discount]]&lt;=0.2,"10-20%",TRUE,"20%+")</f>
        <v>0-5%</v>
      </c>
      <c r="W6102">
        <f>YEAR(Suoerstore_sales[[#This Row],[Order Date]])</f>
        <v>2017</v>
      </c>
      <c r="X6102" t="str">
        <f>"Q"&amp;ROUNDUP(MONTH(Suoerstore_sales[[#This Row],[Order Date]])/3,0)</f>
        <v>Q3</v>
      </c>
      <c r="Y6102">
        <f>MONTH(Suoerstore_sales[[#This Row],[Order Date]])</f>
        <v>9</v>
      </c>
    </row>
    <row r="6103" spans="1:25" x14ac:dyDescent="0.2">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t="str" cm="1">
        <f t="array" ref="V6103">_xlfn.IFS(Suoerstore_sales[[#This Row],[Discount]]&lt;=0.05,"0-5%",Suoerstore_sales[[#This Row],[Discount]]&lt;=0.1,"5-10%",Suoerstore_sales[[#This Row],[Discount]]&lt;=0.2,"10-20%",TRUE,"20%+")</f>
        <v>5-10%</v>
      </c>
      <c r="W6103">
        <f>YEAR(Suoerstore_sales[[#This Row],[Order Date]])</f>
        <v>2017</v>
      </c>
      <c r="X6103" t="str">
        <f>"Q"&amp;ROUNDUP(MONTH(Suoerstore_sales[[#This Row],[Order Date]])/3,0)</f>
        <v>Q3</v>
      </c>
      <c r="Y6103">
        <f>MONTH(Suoerstore_sales[[#This Row],[Order Date]])</f>
        <v>9</v>
      </c>
    </row>
    <row r="6104" spans="1:25" x14ac:dyDescent="0.2">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t="str" cm="1">
        <f t="array" ref="V6104">_xlfn.IFS(Suoerstore_sales[[#This Row],[Discount]]&lt;=0.05,"0-5%",Suoerstore_sales[[#This Row],[Discount]]&lt;=0.1,"5-10%",Suoerstore_sales[[#This Row],[Discount]]&lt;=0.2,"10-20%",TRUE,"20%+")</f>
        <v>0-5%</v>
      </c>
      <c r="W6104">
        <f>YEAR(Suoerstore_sales[[#This Row],[Order Date]])</f>
        <v>2017</v>
      </c>
      <c r="X6104" t="str">
        <f>"Q"&amp;ROUNDUP(MONTH(Suoerstore_sales[[#This Row],[Order Date]])/3,0)</f>
        <v>Q3</v>
      </c>
      <c r="Y6104">
        <f>MONTH(Suoerstore_sales[[#This Row],[Order Date]])</f>
        <v>9</v>
      </c>
    </row>
    <row r="6105" spans="1:25" x14ac:dyDescent="0.2">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t="str" cm="1">
        <f t="array" ref="V6105">_xlfn.IFS(Suoerstore_sales[[#This Row],[Discount]]&lt;=0.05,"0-5%",Suoerstore_sales[[#This Row],[Discount]]&lt;=0.1,"5-10%",Suoerstore_sales[[#This Row],[Discount]]&lt;=0.2,"10-20%",TRUE,"20%+")</f>
        <v>0-5%</v>
      </c>
      <c r="W6105">
        <f>YEAR(Suoerstore_sales[[#This Row],[Order Date]])</f>
        <v>2017</v>
      </c>
      <c r="X6105" t="str">
        <f>"Q"&amp;ROUNDUP(MONTH(Suoerstore_sales[[#This Row],[Order Date]])/3,0)</f>
        <v>Q3</v>
      </c>
      <c r="Y6105">
        <f>MONTH(Suoerstore_sales[[#This Row],[Order Date]])</f>
        <v>9</v>
      </c>
    </row>
    <row r="6106" spans="1:25" x14ac:dyDescent="0.2">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t="str" cm="1">
        <f t="array" ref="V6106">_xlfn.IFS(Suoerstore_sales[[#This Row],[Discount]]&lt;=0.05,"0-5%",Suoerstore_sales[[#This Row],[Discount]]&lt;=0.1,"5-10%",Suoerstore_sales[[#This Row],[Discount]]&lt;=0.2,"10-20%",TRUE,"20%+")</f>
        <v>20%+</v>
      </c>
      <c r="W6106">
        <f>YEAR(Suoerstore_sales[[#This Row],[Order Date]])</f>
        <v>2017</v>
      </c>
      <c r="X6106" t="str">
        <f>"Q"&amp;ROUNDUP(MONTH(Suoerstore_sales[[#This Row],[Order Date]])/3,0)</f>
        <v>Q3</v>
      </c>
      <c r="Y6106">
        <f>MONTH(Suoerstore_sales[[#This Row],[Order Date]])</f>
        <v>8</v>
      </c>
    </row>
    <row r="6107" spans="1:25" x14ac:dyDescent="0.2">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t="str" cm="1">
        <f t="array" ref="V6107">_xlfn.IFS(Suoerstore_sales[[#This Row],[Discount]]&lt;=0.05,"0-5%",Suoerstore_sales[[#This Row],[Discount]]&lt;=0.1,"5-10%",Suoerstore_sales[[#This Row],[Discount]]&lt;=0.2,"10-20%",TRUE,"20%+")</f>
        <v>10-20%</v>
      </c>
      <c r="W6107">
        <f>YEAR(Suoerstore_sales[[#This Row],[Order Date]])</f>
        <v>2015</v>
      </c>
      <c r="X6107" t="str">
        <f>"Q"&amp;ROUNDUP(MONTH(Suoerstore_sales[[#This Row],[Order Date]])/3,0)</f>
        <v>Q2</v>
      </c>
      <c r="Y6107">
        <f>MONTH(Suoerstore_sales[[#This Row],[Order Date]])</f>
        <v>6</v>
      </c>
    </row>
    <row r="6108" spans="1:25" x14ac:dyDescent="0.2">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t="str" cm="1">
        <f t="array" ref="V6108">_xlfn.IFS(Suoerstore_sales[[#This Row],[Discount]]&lt;=0.05,"0-5%",Suoerstore_sales[[#This Row],[Discount]]&lt;=0.1,"5-10%",Suoerstore_sales[[#This Row],[Discount]]&lt;=0.2,"10-20%",TRUE,"20%+")</f>
        <v>20%+</v>
      </c>
      <c r="W6108">
        <f>YEAR(Suoerstore_sales[[#This Row],[Order Date]])</f>
        <v>2014</v>
      </c>
      <c r="X6108" t="str">
        <f>"Q"&amp;ROUNDUP(MONTH(Suoerstore_sales[[#This Row],[Order Date]])/3,0)</f>
        <v>Q4</v>
      </c>
      <c r="Y6108">
        <f>MONTH(Suoerstore_sales[[#This Row],[Order Date]])</f>
        <v>12</v>
      </c>
    </row>
    <row r="6109" spans="1:25" x14ac:dyDescent="0.2">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t="str" cm="1">
        <f t="array" ref="V6109">_xlfn.IFS(Suoerstore_sales[[#This Row],[Discount]]&lt;=0.05,"0-5%",Suoerstore_sales[[#This Row],[Discount]]&lt;=0.1,"5-10%",Suoerstore_sales[[#This Row],[Discount]]&lt;=0.2,"10-20%",TRUE,"20%+")</f>
        <v>10-20%</v>
      </c>
      <c r="W6109">
        <f>YEAR(Suoerstore_sales[[#This Row],[Order Date]])</f>
        <v>2014</v>
      </c>
      <c r="X6109" t="str">
        <f>"Q"&amp;ROUNDUP(MONTH(Suoerstore_sales[[#This Row],[Order Date]])/3,0)</f>
        <v>Q4</v>
      </c>
      <c r="Y6109">
        <f>MONTH(Suoerstore_sales[[#This Row],[Order Date]])</f>
        <v>12</v>
      </c>
    </row>
    <row r="6110" spans="1:25" x14ac:dyDescent="0.2">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t="str" cm="1">
        <f t="array" ref="V6110">_xlfn.IFS(Suoerstore_sales[[#This Row],[Discount]]&lt;=0.05,"0-5%",Suoerstore_sales[[#This Row],[Discount]]&lt;=0.1,"5-10%",Suoerstore_sales[[#This Row],[Discount]]&lt;=0.2,"10-20%",TRUE,"20%+")</f>
        <v>10-20%</v>
      </c>
      <c r="W6110">
        <f>YEAR(Suoerstore_sales[[#This Row],[Order Date]])</f>
        <v>2016</v>
      </c>
      <c r="X6110" t="str">
        <f>"Q"&amp;ROUNDUP(MONTH(Suoerstore_sales[[#This Row],[Order Date]])/3,0)</f>
        <v>Q3</v>
      </c>
      <c r="Y6110">
        <f>MONTH(Suoerstore_sales[[#This Row],[Order Date]])</f>
        <v>9</v>
      </c>
    </row>
    <row r="6111" spans="1:25" x14ac:dyDescent="0.2">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t="str" cm="1">
        <f t="array" ref="V6111">_xlfn.IFS(Suoerstore_sales[[#This Row],[Discount]]&lt;=0.05,"0-5%",Suoerstore_sales[[#This Row],[Discount]]&lt;=0.1,"5-10%",Suoerstore_sales[[#This Row],[Discount]]&lt;=0.2,"10-20%",TRUE,"20%+")</f>
        <v>20%+</v>
      </c>
      <c r="W6111">
        <f>YEAR(Suoerstore_sales[[#This Row],[Order Date]])</f>
        <v>2016</v>
      </c>
      <c r="X6111" t="str">
        <f>"Q"&amp;ROUNDUP(MONTH(Suoerstore_sales[[#This Row],[Order Date]])/3,0)</f>
        <v>Q3</v>
      </c>
      <c r="Y6111">
        <f>MONTH(Suoerstore_sales[[#This Row],[Order Date]])</f>
        <v>9</v>
      </c>
    </row>
    <row r="6112" spans="1:25" x14ac:dyDescent="0.2">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t="str" cm="1">
        <f t="array" ref="V6112">_xlfn.IFS(Suoerstore_sales[[#This Row],[Discount]]&lt;=0.05,"0-5%",Suoerstore_sales[[#This Row],[Discount]]&lt;=0.1,"5-10%",Suoerstore_sales[[#This Row],[Discount]]&lt;=0.2,"10-20%",TRUE,"20%+")</f>
        <v>20%+</v>
      </c>
      <c r="W6112">
        <f>YEAR(Suoerstore_sales[[#This Row],[Order Date]])</f>
        <v>2016</v>
      </c>
      <c r="X6112" t="str">
        <f>"Q"&amp;ROUNDUP(MONTH(Suoerstore_sales[[#This Row],[Order Date]])/3,0)</f>
        <v>Q4</v>
      </c>
      <c r="Y6112">
        <f>MONTH(Suoerstore_sales[[#This Row],[Order Date]])</f>
        <v>11</v>
      </c>
    </row>
    <row r="6113" spans="1:25" x14ac:dyDescent="0.2">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t="str" cm="1">
        <f t="array" ref="V6113">_xlfn.IFS(Suoerstore_sales[[#This Row],[Discount]]&lt;=0.05,"0-5%",Suoerstore_sales[[#This Row],[Discount]]&lt;=0.1,"5-10%",Suoerstore_sales[[#This Row],[Discount]]&lt;=0.2,"10-20%",TRUE,"20%+")</f>
        <v>10-20%</v>
      </c>
      <c r="W6113">
        <f>YEAR(Suoerstore_sales[[#This Row],[Order Date]])</f>
        <v>2016</v>
      </c>
      <c r="X6113" t="str">
        <f>"Q"&amp;ROUNDUP(MONTH(Suoerstore_sales[[#This Row],[Order Date]])/3,0)</f>
        <v>Q4</v>
      </c>
      <c r="Y6113">
        <f>MONTH(Suoerstore_sales[[#This Row],[Order Date]])</f>
        <v>11</v>
      </c>
    </row>
    <row r="6114" spans="1:25" x14ac:dyDescent="0.2">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t="str" cm="1">
        <f t="array" ref="V6114">_xlfn.IFS(Suoerstore_sales[[#This Row],[Discount]]&lt;=0.05,"0-5%",Suoerstore_sales[[#This Row],[Discount]]&lt;=0.1,"5-10%",Suoerstore_sales[[#This Row],[Discount]]&lt;=0.2,"10-20%",TRUE,"20%+")</f>
        <v>10-20%</v>
      </c>
      <c r="W6114">
        <f>YEAR(Suoerstore_sales[[#This Row],[Order Date]])</f>
        <v>2016</v>
      </c>
      <c r="X6114" t="str">
        <f>"Q"&amp;ROUNDUP(MONTH(Suoerstore_sales[[#This Row],[Order Date]])/3,0)</f>
        <v>Q4</v>
      </c>
      <c r="Y6114">
        <f>MONTH(Suoerstore_sales[[#This Row],[Order Date]])</f>
        <v>11</v>
      </c>
    </row>
    <row r="6115" spans="1:25" x14ac:dyDescent="0.2">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t="str" cm="1">
        <f t="array" ref="V6115">_xlfn.IFS(Suoerstore_sales[[#This Row],[Discount]]&lt;=0.05,"0-5%",Suoerstore_sales[[#This Row],[Discount]]&lt;=0.1,"5-10%",Suoerstore_sales[[#This Row],[Discount]]&lt;=0.2,"10-20%",TRUE,"20%+")</f>
        <v>20%+</v>
      </c>
      <c r="W6115">
        <f>YEAR(Suoerstore_sales[[#This Row],[Order Date]])</f>
        <v>2016</v>
      </c>
      <c r="X6115" t="str">
        <f>"Q"&amp;ROUNDUP(MONTH(Suoerstore_sales[[#This Row],[Order Date]])/3,0)</f>
        <v>Q4</v>
      </c>
      <c r="Y6115">
        <f>MONTH(Suoerstore_sales[[#This Row],[Order Date]])</f>
        <v>11</v>
      </c>
    </row>
    <row r="6116" spans="1:25" x14ac:dyDescent="0.2">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t="str" cm="1">
        <f t="array" ref="V6116">_xlfn.IFS(Suoerstore_sales[[#This Row],[Discount]]&lt;=0.05,"0-5%",Suoerstore_sales[[#This Row],[Discount]]&lt;=0.1,"5-10%",Suoerstore_sales[[#This Row],[Discount]]&lt;=0.2,"10-20%",TRUE,"20%+")</f>
        <v>20%+</v>
      </c>
      <c r="W6116">
        <f>YEAR(Suoerstore_sales[[#This Row],[Order Date]])</f>
        <v>2016</v>
      </c>
      <c r="X6116" t="str">
        <f>"Q"&amp;ROUNDUP(MONTH(Suoerstore_sales[[#This Row],[Order Date]])/3,0)</f>
        <v>Q4</v>
      </c>
      <c r="Y6116">
        <f>MONTH(Suoerstore_sales[[#This Row],[Order Date]])</f>
        <v>11</v>
      </c>
    </row>
    <row r="6117" spans="1:25" x14ac:dyDescent="0.2">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t="str" cm="1">
        <f t="array" ref="V6117">_xlfn.IFS(Suoerstore_sales[[#This Row],[Discount]]&lt;=0.05,"0-5%",Suoerstore_sales[[#This Row],[Discount]]&lt;=0.1,"5-10%",Suoerstore_sales[[#This Row],[Discount]]&lt;=0.2,"10-20%",TRUE,"20%+")</f>
        <v>10-20%</v>
      </c>
      <c r="W6117">
        <f>YEAR(Suoerstore_sales[[#This Row],[Order Date]])</f>
        <v>2016</v>
      </c>
      <c r="X6117" t="str">
        <f>"Q"&amp;ROUNDUP(MONTH(Suoerstore_sales[[#This Row],[Order Date]])/3,0)</f>
        <v>Q1</v>
      </c>
      <c r="Y6117">
        <f>MONTH(Suoerstore_sales[[#This Row],[Order Date]])</f>
        <v>3</v>
      </c>
    </row>
    <row r="6118" spans="1:25" x14ac:dyDescent="0.2">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t="str" cm="1">
        <f t="array" ref="V6118">_xlfn.IFS(Suoerstore_sales[[#This Row],[Discount]]&lt;=0.05,"0-5%",Suoerstore_sales[[#This Row],[Discount]]&lt;=0.1,"5-10%",Suoerstore_sales[[#This Row],[Discount]]&lt;=0.2,"10-20%",TRUE,"20%+")</f>
        <v>0-5%</v>
      </c>
      <c r="W6118">
        <f>YEAR(Suoerstore_sales[[#This Row],[Order Date]])</f>
        <v>2016</v>
      </c>
      <c r="X6118" t="str">
        <f>"Q"&amp;ROUNDUP(MONTH(Suoerstore_sales[[#This Row],[Order Date]])/3,0)</f>
        <v>Q4</v>
      </c>
      <c r="Y6118">
        <f>MONTH(Suoerstore_sales[[#This Row],[Order Date]])</f>
        <v>11</v>
      </c>
    </row>
    <row r="6119" spans="1:25" x14ac:dyDescent="0.2">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t="str" cm="1">
        <f t="array" ref="V6119">_xlfn.IFS(Suoerstore_sales[[#This Row],[Discount]]&lt;=0.05,"0-5%",Suoerstore_sales[[#This Row],[Discount]]&lt;=0.1,"5-10%",Suoerstore_sales[[#This Row],[Discount]]&lt;=0.2,"10-20%",TRUE,"20%+")</f>
        <v>0-5%</v>
      </c>
      <c r="W6119">
        <f>YEAR(Suoerstore_sales[[#This Row],[Order Date]])</f>
        <v>2016</v>
      </c>
      <c r="X6119" t="str">
        <f>"Q"&amp;ROUNDUP(MONTH(Suoerstore_sales[[#This Row],[Order Date]])/3,0)</f>
        <v>Q4</v>
      </c>
      <c r="Y6119">
        <f>MONTH(Suoerstore_sales[[#This Row],[Order Date]])</f>
        <v>11</v>
      </c>
    </row>
    <row r="6120" spans="1:25" x14ac:dyDescent="0.2">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t="str" cm="1">
        <f t="array" ref="V6120">_xlfn.IFS(Suoerstore_sales[[#This Row],[Discount]]&lt;=0.05,"0-5%",Suoerstore_sales[[#This Row],[Discount]]&lt;=0.1,"5-10%",Suoerstore_sales[[#This Row],[Discount]]&lt;=0.2,"10-20%",TRUE,"20%+")</f>
        <v>10-20%</v>
      </c>
      <c r="W6120">
        <f>YEAR(Suoerstore_sales[[#This Row],[Order Date]])</f>
        <v>2017</v>
      </c>
      <c r="X6120" t="str">
        <f>"Q"&amp;ROUNDUP(MONTH(Suoerstore_sales[[#This Row],[Order Date]])/3,0)</f>
        <v>Q3</v>
      </c>
      <c r="Y6120">
        <f>MONTH(Suoerstore_sales[[#This Row],[Order Date]])</f>
        <v>9</v>
      </c>
    </row>
    <row r="6121" spans="1:25" x14ac:dyDescent="0.2">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t="str" cm="1">
        <f t="array" ref="V6121">_xlfn.IFS(Suoerstore_sales[[#This Row],[Discount]]&lt;=0.05,"0-5%",Suoerstore_sales[[#This Row],[Discount]]&lt;=0.1,"5-10%",Suoerstore_sales[[#This Row],[Discount]]&lt;=0.2,"10-20%",TRUE,"20%+")</f>
        <v>10-20%</v>
      </c>
      <c r="W6121">
        <f>YEAR(Suoerstore_sales[[#This Row],[Order Date]])</f>
        <v>2017</v>
      </c>
      <c r="X6121" t="str">
        <f>"Q"&amp;ROUNDUP(MONTH(Suoerstore_sales[[#This Row],[Order Date]])/3,0)</f>
        <v>Q3</v>
      </c>
      <c r="Y6121">
        <f>MONTH(Suoerstore_sales[[#This Row],[Order Date]])</f>
        <v>9</v>
      </c>
    </row>
    <row r="6122" spans="1:25" x14ac:dyDescent="0.2">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t="str" cm="1">
        <f t="array" ref="V6122">_xlfn.IFS(Suoerstore_sales[[#This Row],[Discount]]&lt;=0.05,"0-5%",Suoerstore_sales[[#This Row],[Discount]]&lt;=0.1,"5-10%",Suoerstore_sales[[#This Row],[Discount]]&lt;=0.2,"10-20%",TRUE,"20%+")</f>
        <v>10-20%</v>
      </c>
      <c r="W6122">
        <f>YEAR(Suoerstore_sales[[#This Row],[Order Date]])</f>
        <v>2017</v>
      </c>
      <c r="X6122" t="str">
        <f>"Q"&amp;ROUNDUP(MONTH(Suoerstore_sales[[#This Row],[Order Date]])/3,0)</f>
        <v>Q3</v>
      </c>
      <c r="Y6122">
        <f>MONTH(Suoerstore_sales[[#This Row],[Order Date]])</f>
        <v>9</v>
      </c>
    </row>
    <row r="6123" spans="1:25" x14ac:dyDescent="0.2">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t="str" cm="1">
        <f t="array" ref="V6123">_xlfn.IFS(Suoerstore_sales[[#This Row],[Discount]]&lt;=0.05,"0-5%",Suoerstore_sales[[#This Row],[Discount]]&lt;=0.1,"5-10%",Suoerstore_sales[[#This Row],[Discount]]&lt;=0.2,"10-20%",TRUE,"20%+")</f>
        <v>20%+</v>
      </c>
      <c r="W6123">
        <f>YEAR(Suoerstore_sales[[#This Row],[Order Date]])</f>
        <v>2017</v>
      </c>
      <c r="X6123" t="str">
        <f>"Q"&amp;ROUNDUP(MONTH(Suoerstore_sales[[#This Row],[Order Date]])/3,0)</f>
        <v>Q3</v>
      </c>
      <c r="Y6123">
        <f>MONTH(Suoerstore_sales[[#This Row],[Order Date]])</f>
        <v>9</v>
      </c>
    </row>
    <row r="6124" spans="1:25" x14ac:dyDescent="0.2">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t="str" cm="1">
        <f t="array" ref="V6124">_xlfn.IFS(Suoerstore_sales[[#This Row],[Discount]]&lt;=0.05,"0-5%",Suoerstore_sales[[#This Row],[Discount]]&lt;=0.1,"5-10%",Suoerstore_sales[[#This Row],[Discount]]&lt;=0.2,"10-20%",TRUE,"20%+")</f>
        <v>10-20%</v>
      </c>
      <c r="W6124">
        <f>YEAR(Suoerstore_sales[[#This Row],[Order Date]])</f>
        <v>2017</v>
      </c>
      <c r="X6124" t="str">
        <f>"Q"&amp;ROUNDUP(MONTH(Suoerstore_sales[[#This Row],[Order Date]])/3,0)</f>
        <v>Q4</v>
      </c>
      <c r="Y6124">
        <f>MONTH(Suoerstore_sales[[#This Row],[Order Date]])</f>
        <v>12</v>
      </c>
    </row>
    <row r="6125" spans="1:25" x14ac:dyDescent="0.2">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t="str" cm="1">
        <f t="array" ref="V6125">_xlfn.IFS(Suoerstore_sales[[#This Row],[Discount]]&lt;=0.05,"0-5%",Suoerstore_sales[[#This Row],[Discount]]&lt;=0.1,"5-10%",Suoerstore_sales[[#This Row],[Discount]]&lt;=0.2,"10-20%",TRUE,"20%+")</f>
        <v>10-20%</v>
      </c>
      <c r="W6125">
        <f>YEAR(Suoerstore_sales[[#This Row],[Order Date]])</f>
        <v>2015</v>
      </c>
      <c r="X6125" t="str">
        <f>"Q"&amp;ROUNDUP(MONTH(Suoerstore_sales[[#This Row],[Order Date]])/3,0)</f>
        <v>Q3</v>
      </c>
      <c r="Y6125">
        <f>MONTH(Suoerstore_sales[[#This Row],[Order Date]])</f>
        <v>8</v>
      </c>
    </row>
    <row r="6126" spans="1:25" x14ac:dyDescent="0.2">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t="str" cm="1">
        <f t="array" ref="V6126">_xlfn.IFS(Suoerstore_sales[[#This Row],[Discount]]&lt;=0.05,"0-5%",Suoerstore_sales[[#This Row],[Discount]]&lt;=0.1,"5-10%",Suoerstore_sales[[#This Row],[Discount]]&lt;=0.2,"10-20%",TRUE,"20%+")</f>
        <v>0-5%</v>
      </c>
      <c r="W6126">
        <f>YEAR(Suoerstore_sales[[#This Row],[Order Date]])</f>
        <v>2017</v>
      </c>
      <c r="X6126" t="str">
        <f>"Q"&amp;ROUNDUP(MONTH(Suoerstore_sales[[#This Row],[Order Date]])/3,0)</f>
        <v>Q2</v>
      </c>
      <c r="Y6126">
        <f>MONTH(Suoerstore_sales[[#This Row],[Order Date]])</f>
        <v>6</v>
      </c>
    </row>
    <row r="6127" spans="1:25" x14ac:dyDescent="0.2">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t="str" cm="1">
        <f t="array" ref="V6127">_xlfn.IFS(Suoerstore_sales[[#This Row],[Discount]]&lt;=0.05,"0-5%",Suoerstore_sales[[#This Row],[Discount]]&lt;=0.1,"5-10%",Suoerstore_sales[[#This Row],[Discount]]&lt;=0.2,"10-20%",TRUE,"20%+")</f>
        <v>0-5%</v>
      </c>
      <c r="W6127">
        <f>YEAR(Suoerstore_sales[[#This Row],[Order Date]])</f>
        <v>2017</v>
      </c>
      <c r="X6127" t="str">
        <f>"Q"&amp;ROUNDUP(MONTH(Suoerstore_sales[[#This Row],[Order Date]])/3,0)</f>
        <v>Q2</v>
      </c>
      <c r="Y6127">
        <f>MONTH(Suoerstore_sales[[#This Row],[Order Date]])</f>
        <v>6</v>
      </c>
    </row>
    <row r="6128" spans="1:25" x14ac:dyDescent="0.2">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t="str" cm="1">
        <f t="array" ref="V6128">_xlfn.IFS(Suoerstore_sales[[#This Row],[Discount]]&lt;=0.05,"0-5%",Suoerstore_sales[[#This Row],[Discount]]&lt;=0.1,"5-10%",Suoerstore_sales[[#This Row],[Discount]]&lt;=0.2,"10-20%",TRUE,"20%+")</f>
        <v>10-20%</v>
      </c>
      <c r="W6128">
        <f>YEAR(Suoerstore_sales[[#This Row],[Order Date]])</f>
        <v>2017</v>
      </c>
      <c r="X6128" t="str">
        <f>"Q"&amp;ROUNDUP(MONTH(Suoerstore_sales[[#This Row],[Order Date]])/3,0)</f>
        <v>Q2</v>
      </c>
      <c r="Y6128">
        <f>MONTH(Suoerstore_sales[[#This Row],[Order Date]])</f>
        <v>6</v>
      </c>
    </row>
    <row r="6129" spans="1:25" x14ac:dyDescent="0.2">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t="str" cm="1">
        <f t="array" ref="V6129">_xlfn.IFS(Suoerstore_sales[[#This Row],[Discount]]&lt;=0.05,"0-5%",Suoerstore_sales[[#This Row],[Discount]]&lt;=0.1,"5-10%",Suoerstore_sales[[#This Row],[Discount]]&lt;=0.2,"10-20%",TRUE,"20%+")</f>
        <v>5-10%</v>
      </c>
      <c r="W6129">
        <f>YEAR(Suoerstore_sales[[#This Row],[Order Date]])</f>
        <v>2016</v>
      </c>
      <c r="X6129" t="str">
        <f>"Q"&amp;ROUNDUP(MONTH(Suoerstore_sales[[#This Row],[Order Date]])/3,0)</f>
        <v>Q1</v>
      </c>
      <c r="Y6129">
        <f>MONTH(Suoerstore_sales[[#This Row],[Order Date]])</f>
        <v>3</v>
      </c>
    </row>
    <row r="6130" spans="1:25" x14ac:dyDescent="0.2">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t="str" cm="1">
        <f t="array" ref="V6130">_xlfn.IFS(Suoerstore_sales[[#This Row],[Discount]]&lt;=0.05,"0-5%",Suoerstore_sales[[#This Row],[Discount]]&lt;=0.1,"5-10%",Suoerstore_sales[[#This Row],[Discount]]&lt;=0.2,"10-20%",TRUE,"20%+")</f>
        <v>10-20%</v>
      </c>
      <c r="W6130">
        <f>YEAR(Suoerstore_sales[[#This Row],[Order Date]])</f>
        <v>2014</v>
      </c>
      <c r="X6130" t="str">
        <f>"Q"&amp;ROUNDUP(MONTH(Suoerstore_sales[[#This Row],[Order Date]])/3,0)</f>
        <v>Q4</v>
      </c>
      <c r="Y6130">
        <f>MONTH(Suoerstore_sales[[#This Row],[Order Date]])</f>
        <v>10</v>
      </c>
    </row>
    <row r="6131" spans="1:25" x14ac:dyDescent="0.2">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t="str" cm="1">
        <f t="array" ref="V6131">_xlfn.IFS(Suoerstore_sales[[#This Row],[Discount]]&lt;=0.05,"0-5%",Suoerstore_sales[[#This Row],[Discount]]&lt;=0.1,"5-10%",Suoerstore_sales[[#This Row],[Discount]]&lt;=0.2,"10-20%",TRUE,"20%+")</f>
        <v>0-5%</v>
      </c>
      <c r="W6131">
        <f>YEAR(Suoerstore_sales[[#This Row],[Order Date]])</f>
        <v>2017</v>
      </c>
      <c r="X6131" t="str">
        <f>"Q"&amp;ROUNDUP(MONTH(Suoerstore_sales[[#This Row],[Order Date]])/3,0)</f>
        <v>Q1</v>
      </c>
      <c r="Y6131">
        <f>MONTH(Suoerstore_sales[[#This Row],[Order Date]])</f>
        <v>3</v>
      </c>
    </row>
    <row r="6132" spans="1:25" x14ac:dyDescent="0.2">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t="str" cm="1">
        <f t="array" ref="V6132">_xlfn.IFS(Suoerstore_sales[[#This Row],[Discount]]&lt;=0.05,"0-5%",Suoerstore_sales[[#This Row],[Discount]]&lt;=0.1,"5-10%",Suoerstore_sales[[#This Row],[Discount]]&lt;=0.2,"10-20%",TRUE,"20%+")</f>
        <v>0-5%</v>
      </c>
      <c r="W6132">
        <f>YEAR(Suoerstore_sales[[#This Row],[Order Date]])</f>
        <v>2017</v>
      </c>
      <c r="X6132" t="str">
        <f>"Q"&amp;ROUNDUP(MONTH(Suoerstore_sales[[#This Row],[Order Date]])/3,0)</f>
        <v>Q1</v>
      </c>
      <c r="Y6132">
        <f>MONTH(Suoerstore_sales[[#This Row],[Order Date]])</f>
        <v>3</v>
      </c>
    </row>
    <row r="6133" spans="1:25" x14ac:dyDescent="0.2">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t="str" cm="1">
        <f t="array" ref="V6133">_xlfn.IFS(Suoerstore_sales[[#This Row],[Discount]]&lt;=0.05,"0-5%",Suoerstore_sales[[#This Row],[Discount]]&lt;=0.1,"5-10%",Suoerstore_sales[[#This Row],[Discount]]&lt;=0.2,"10-20%",TRUE,"20%+")</f>
        <v>5-10%</v>
      </c>
      <c r="W6133">
        <f>YEAR(Suoerstore_sales[[#This Row],[Order Date]])</f>
        <v>2014</v>
      </c>
      <c r="X6133" t="str">
        <f>"Q"&amp;ROUNDUP(MONTH(Suoerstore_sales[[#This Row],[Order Date]])/3,0)</f>
        <v>Q4</v>
      </c>
      <c r="Y6133">
        <f>MONTH(Suoerstore_sales[[#This Row],[Order Date]])</f>
        <v>12</v>
      </c>
    </row>
    <row r="6134" spans="1:25" x14ac:dyDescent="0.2">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t="str" cm="1">
        <f t="array" ref="V6134">_xlfn.IFS(Suoerstore_sales[[#This Row],[Discount]]&lt;=0.05,"0-5%",Suoerstore_sales[[#This Row],[Discount]]&lt;=0.1,"5-10%",Suoerstore_sales[[#This Row],[Discount]]&lt;=0.2,"10-20%",TRUE,"20%+")</f>
        <v>10-20%</v>
      </c>
      <c r="W6134">
        <f>YEAR(Suoerstore_sales[[#This Row],[Order Date]])</f>
        <v>2017</v>
      </c>
      <c r="X6134" t="str">
        <f>"Q"&amp;ROUNDUP(MONTH(Suoerstore_sales[[#This Row],[Order Date]])/3,0)</f>
        <v>Q3</v>
      </c>
      <c r="Y6134">
        <f>MONTH(Suoerstore_sales[[#This Row],[Order Date]])</f>
        <v>9</v>
      </c>
    </row>
    <row r="6135" spans="1:25" x14ac:dyDescent="0.2">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t="str" cm="1">
        <f t="array" ref="V6135">_xlfn.IFS(Suoerstore_sales[[#This Row],[Discount]]&lt;=0.05,"0-5%",Suoerstore_sales[[#This Row],[Discount]]&lt;=0.1,"5-10%",Suoerstore_sales[[#This Row],[Discount]]&lt;=0.2,"10-20%",TRUE,"20%+")</f>
        <v>10-20%</v>
      </c>
      <c r="W6135">
        <f>YEAR(Suoerstore_sales[[#This Row],[Order Date]])</f>
        <v>2016</v>
      </c>
      <c r="X6135" t="str">
        <f>"Q"&amp;ROUNDUP(MONTH(Suoerstore_sales[[#This Row],[Order Date]])/3,0)</f>
        <v>Q3</v>
      </c>
      <c r="Y6135">
        <f>MONTH(Suoerstore_sales[[#This Row],[Order Date]])</f>
        <v>8</v>
      </c>
    </row>
    <row r="6136" spans="1:25" x14ac:dyDescent="0.2">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t="str" cm="1">
        <f t="array" ref="V6136">_xlfn.IFS(Suoerstore_sales[[#This Row],[Discount]]&lt;=0.05,"0-5%",Suoerstore_sales[[#This Row],[Discount]]&lt;=0.1,"5-10%",Suoerstore_sales[[#This Row],[Discount]]&lt;=0.2,"10-20%",TRUE,"20%+")</f>
        <v>0-5%</v>
      </c>
      <c r="W6136">
        <f>YEAR(Suoerstore_sales[[#This Row],[Order Date]])</f>
        <v>2016</v>
      </c>
      <c r="X6136" t="str">
        <f>"Q"&amp;ROUNDUP(MONTH(Suoerstore_sales[[#This Row],[Order Date]])/3,0)</f>
        <v>Q4</v>
      </c>
      <c r="Y6136">
        <f>MONTH(Suoerstore_sales[[#This Row],[Order Date]])</f>
        <v>11</v>
      </c>
    </row>
    <row r="6137" spans="1:25" x14ac:dyDescent="0.2">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t="str" cm="1">
        <f t="array" ref="V6137">_xlfn.IFS(Suoerstore_sales[[#This Row],[Discount]]&lt;=0.05,"0-5%",Suoerstore_sales[[#This Row],[Discount]]&lt;=0.1,"5-10%",Suoerstore_sales[[#This Row],[Discount]]&lt;=0.2,"10-20%",TRUE,"20%+")</f>
        <v>10-20%</v>
      </c>
      <c r="W6137">
        <f>YEAR(Suoerstore_sales[[#This Row],[Order Date]])</f>
        <v>2015</v>
      </c>
      <c r="X6137" t="str">
        <f>"Q"&amp;ROUNDUP(MONTH(Suoerstore_sales[[#This Row],[Order Date]])/3,0)</f>
        <v>Q4</v>
      </c>
      <c r="Y6137">
        <f>MONTH(Suoerstore_sales[[#This Row],[Order Date]])</f>
        <v>10</v>
      </c>
    </row>
    <row r="6138" spans="1:25" x14ac:dyDescent="0.2">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t="str" cm="1">
        <f t="array" ref="V6138">_xlfn.IFS(Suoerstore_sales[[#This Row],[Discount]]&lt;=0.05,"0-5%",Suoerstore_sales[[#This Row],[Discount]]&lt;=0.1,"5-10%",Suoerstore_sales[[#This Row],[Discount]]&lt;=0.2,"10-20%",TRUE,"20%+")</f>
        <v>20%+</v>
      </c>
      <c r="W6138">
        <f>YEAR(Suoerstore_sales[[#This Row],[Order Date]])</f>
        <v>2015</v>
      </c>
      <c r="X6138" t="str">
        <f>"Q"&amp;ROUNDUP(MONTH(Suoerstore_sales[[#This Row],[Order Date]])/3,0)</f>
        <v>Q4</v>
      </c>
      <c r="Y6138">
        <f>MONTH(Suoerstore_sales[[#This Row],[Order Date]])</f>
        <v>10</v>
      </c>
    </row>
    <row r="6139" spans="1:25" x14ac:dyDescent="0.2">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t="str" cm="1">
        <f t="array" ref="V6139">_xlfn.IFS(Suoerstore_sales[[#This Row],[Discount]]&lt;=0.05,"0-5%",Suoerstore_sales[[#This Row],[Discount]]&lt;=0.1,"5-10%",Suoerstore_sales[[#This Row],[Discount]]&lt;=0.2,"10-20%",TRUE,"20%+")</f>
        <v>10-20%</v>
      </c>
      <c r="W6139">
        <f>YEAR(Suoerstore_sales[[#This Row],[Order Date]])</f>
        <v>2016</v>
      </c>
      <c r="X6139" t="str">
        <f>"Q"&amp;ROUNDUP(MONTH(Suoerstore_sales[[#This Row],[Order Date]])/3,0)</f>
        <v>Q4</v>
      </c>
      <c r="Y6139">
        <f>MONTH(Suoerstore_sales[[#This Row],[Order Date]])</f>
        <v>10</v>
      </c>
    </row>
    <row r="6140" spans="1:25" x14ac:dyDescent="0.2">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t="str" cm="1">
        <f t="array" ref="V6140">_xlfn.IFS(Suoerstore_sales[[#This Row],[Discount]]&lt;=0.05,"0-5%",Suoerstore_sales[[#This Row],[Discount]]&lt;=0.1,"5-10%",Suoerstore_sales[[#This Row],[Discount]]&lt;=0.2,"10-20%",TRUE,"20%+")</f>
        <v>10-20%</v>
      </c>
      <c r="W6140">
        <f>YEAR(Suoerstore_sales[[#This Row],[Order Date]])</f>
        <v>2014</v>
      </c>
      <c r="X6140" t="str">
        <f>"Q"&amp;ROUNDUP(MONTH(Suoerstore_sales[[#This Row],[Order Date]])/3,0)</f>
        <v>Q1</v>
      </c>
      <c r="Y6140">
        <f>MONTH(Suoerstore_sales[[#This Row],[Order Date]])</f>
        <v>3</v>
      </c>
    </row>
    <row r="6141" spans="1:25" x14ac:dyDescent="0.2">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t="str" cm="1">
        <f t="array" ref="V6141">_xlfn.IFS(Suoerstore_sales[[#This Row],[Discount]]&lt;=0.05,"0-5%",Suoerstore_sales[[#This Row],[Discount]]&lt;=0.1,"5-10%",Suoerstore_sales[[#This Row],[Discount]]&lt;=0.2,"10-20%",TRUE,"20%+")</f>
        <v>0-5%</v>
      </c>
      <c r="W6141">
        <f>YEAR(Suoerstore_sales[[#This Row],[Order Date]])</f>
        <v>2015</v>
      </c>
      <c r="X6141" t="str">
        <f>"Q"&amp;ROUNDUP(MONTH(Suoerstore_sales[[#This Row],[Order Date]])/3,0)</f>
        <v>Q2</v>
      </c>
      <c r="Y6141">
        <f>MONTH(Suoerstore_sales[[#This Row],[Order Date]])</f>
        <v>4</v>
      </c>
    </row>
    <row r="6142" spans="1:25" x14ac:dyDescent="0.2">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t="str" cm="1">
        <f t="array" ref="V6142">_xlfn.IFS(Suoerstore_sales[[#This Row],[Discount]]&lt;=0.05,"0-5%",Suoerstore_sales[[#This Row],[Discount]]&lt;=0.1,"5-10%",Suoerstore_sales[[#This Row],[Discount]]&lt;=0.2,"10-20%",TRUE,"20%+")</f>
        <v>0-5%</v>
      </c>
      <c r="W6142">
        <f>YEAR(Suoerstore_sales[[#This Row],[Order Date]])</f>
        <v>2017</v>
      </c>
      <c r="X6142" t="str">
        <f>"Q"&amp;ROUNDUP(MONTH(Suoerstore_sales[[#This Row],[Order Date]])/3,0)</f>
        <v>Q3</v>
      </c>
      <c r="Y6142">
        <f>MONTH(Suoerstore_sales[[#This Row],[Order Date]])</f>
        <v>7</v>
      </c>
    </row>
    <row r="6143" spans="1:25" x14ac:dyDescent="0.2">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t="str" cm="1">
        <f t="array" ref="V6143">_xlfn.IFS(Suoerstore_sales[[#This Row],[Discount]]&lt;=0.05,"0-5%",Suoerstore_sales[[#This Row],[Discount]]&lt;=0.1,"5-10%",Suoerstore_sales[[#This Row],[Discount]]&lt;=0.2,"10-20%",TRUE,"20%+")</f>
        <v>0-5%</v>
      </c>
      <c r="W6143">
        <f>YEAR(Suoerstore_sales[[#This Row],[Order Date]])</f>
        <v>2017</v>
      </c>
      <c r="X6143" t="str">
        <f>"Q"&amp;ROUNDUP(MONTH(Suoerstore_sales[[#This Row],[Order Date]])/3,0)</f>
        <v>Q3</v>
      </c>
      <c r="Y6143">
        <f>MONTH(Suoerstore_sales[[#This Row],[Order Date]])</f>
        <v>7</v>
      </c>
    </row>
    <row r="6144" spans="1:25" x14ac:dyDescent="0.2">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t="str" cm="1">
        <f t="array" ref="V6144">_xlfn.IFS(Suoerstore_sales[[#This Row],[Discount]]&lt;=0.05,"0-5%",Suoerstore_sales[[#This Row],[Discount]]&lt;=0.1,"5-10%",Suoerstore_sales[[#This Row],[Discount]]&lt;=0.2,"10-20%",TRUE,"20%+")</f>
        <v>0-5%</v>
      </c>
      <c r="W6144">
        <f>YEAR(Suoerstore_sales[[#This Row],[Order Date]])</f>
        <v>2017</v>
      </c>
      <c r="X6144" t="str">
        <f>"Q"&amp;ROUNDUP(MONTH(Suoerstore_sales[[#This Row],[Order Date]])/3,0)</f>
        <v>Q3</v>
      </c>
      <c r="Y6144">
        <f>MONTH(Suoerstore_sales[[#This Row],[Order Date]])</f>
        <v>7</v>
      </c>
    </row>
    <row r="6145" spans="1:25" x14ac:dyDescent="0.2">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t="str" cm="1">
        <f t="array" ref="V6145">_xlfn.IFS(Suoerstore_sales[[#This Row],[Discount]]&lt;=0.05,"0-5%",Suoerstore_sales[[#This Row],[Discount]]&lt;=0.1,"5-10%",Suoerstore_sales[[#This Row],[Discount]]&lt;=0.2,"10-20%",TRUE,"20%+")</f>
        <v>0-5%</v>
      </c>
      <c r="W6145">
        <f>YEAR(Suoerstore_sales[[#This Row],[Order Date]])</f>
        <v>2017</v>
      </c>
      <c r="X6145" t="str">
        <f>"Q"&amp;ROUNDUP(MONTH(Suoerstore_sales[[#This Row],[Order Date]])/3,0)</f>
        <v>Q3</v>
      </c>
      <c r="Y6145">
        <f>MONTH(Suoerstore_sales[[#This Row],[Order Date]])</f>
        <v>7</v>
      </c>
    </row>
    <row r="6146" spans="1:25" x14ac:dyDescent="0.2">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t="str" cm="1">
        <f t="array" ref="V6146">_xlfn.IFS(Suoerstore_sales[[#This Row],[Discount]]&lt;=0.05,"0-5%",Suoerstore_sales[[#This Row],[Discount]]&lt;=0.1,"5-10%",Suoerstore_sales[[#This Row],[Discount]]&lt;=0.2,"10-20%",TRUE,"20%+")</f>
        <v>0-5%</v>
      </c>
      <c r="W6146">
        <f>YEAR(Suoerstore_sales[[#This Row],[Order Date]])</f>
        <v>2017</v>
      </c>
      <c r="X6146" t="str">
        <f>"Q"&amp;ROUNDUP(MONTH(Suoerstore_sales[[#This Row],[Order Date]])/3,0)</f>
        <v>Q2</v>
      </c>
      <c r="Y6146">
        <f>MONTH(Suoerstore_sales[[#This Row],[Order Date]])</f>
        <v>6</v>
      </c>
    </row>
    <row r="6147" spans="1:25" x14ac:dyDescent="0.2">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t="str" cm="1">
        <f t="array" ref="V6147">_xlfn.IFS(Suoerstore_sales[[#This Row],[Discount]]&lt;=0.05,"0-5%",Suoerstore_sales[[#This Row],[Discount]]&lt;=0.1,"5-10%",Suoerstore_sales[[#This Row],[Discount]]&lt;=0.2,"10-20%",TRUE,"20%+")</f>
        <v>0-5%</v>
      </c>
      <c r="W6147">
        <f>YEAR(Suoerstore_sales[[#This Row],[Order Date]])</f>
        <v>2014</v>
      </c>
      <c r="X6147" t="str">
        <f>"Q"&amp;ROUNDUP(MONTH(Suoerstore_sales[[#This Row],[Order Date]])/3,0)</f>
        <v>Q4</v>
      </c>
      <c r="Y6147">
        <f>MONTH(Suoerstore_sales[[#This Row],[Order Date]])</f>
        <v>12</v>
      </c>
    </row>
    <row r="6148" spans="1:25" x14ac:dyDescent="0.2">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t="str" cm="1">
        <f t="array" ref="V6148">_xlfn.IFS(Suoerstore_sales[[#This Row],[Discount]]&lt;=0.05,"0-5%",Suoerstore_sales[[#This Row],[Discount]]&lt;=0.1,"5-10%",Suoerstore_sales[[#This Row],[Discount]]&lt;=0.2,"10-20%",TRUE,"20%+")</f>
        <v>0-5%</v>
      </c>
      <c r="W6148">
        <f>YEAR(Suoerstore_sales[[#This Row],[Order Date]])</f>
        <v>2017</v>
      </c>
      <c r="X6148" t="str">
        <f>"Q"&amp;ROUNDUP(MONTH(Suoerstore_sales[[#This Row],[Order Date]])/3,0)</f>
        <v>Q4</v>
      </c>
      <c r="Y6148">
        <f>MONTH(Suoerstore_sales[[#This Row],[Order Date]])</f>
        <v>11</v>
      </c>
    </row>
    <row r="6149" spans="1:25" x14ac:dyDescent="0.2">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t="str" cm="1">
        <f t="array" ref="V6149">_xlfn.IFS(Suoerstore_sales[[#This Row],[Discount]]&lt;=0.05,"0-5%",Suoerstore_sales[[#This Row],[Discount]]&lt;=0.1,"5-10%",Suoerstore_sales[[#This Row],[Discount]]&lt;=0.2,"10-20%",TRUE,"20%+")</f>
        <v>10-20%</v>
      </c>
      <c r="W6149">
        <f>YEAR(Suoerstore_sales[[#This Row],[Order Date]])</f>
        <v>2017</v>
      </c>
      <c r="X6149" t="str">
        <f>"Q"&amp;ROUNDUP(MONTH(Suoerstore_sales[[#This Row],[Order Date]])/3,0)</f>
        <v>Q4</v>
      </c>
      <c r="Y6149">
        <f>MONTH(Suoerstore_sales[[#This Row],[Order Date]])</f>
        <v>11</v>
      </c>
    </row>
    <row r="6150" spans="1:25" x14ac:dyDescent="0.2">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t="str" cm="1">
        <f t="array" ref="V6150">_xlfn.IFS(Suoerstore_sales[[#This Row],[Discount]]&lt;=0.05,"0-5%",Suoerstore_sales[[#This Row],[Discount]]&lt;=0.1,"5-10%",Suoerstore_sales[[#This Row],[Discount]]&lt;=0.2,"10-20%",TRUE,"20%+")</f>
        <v>10-20%</v>
      </c>
      <c r="W6150">
        <f>YEAR(Suoerstore_sales[[#This Row],[Order Date]])</f>
        <v>2016</v>
      </c>
      <c r="X6150" t="str">
        <f>"Q"&amp;ROUNDUP(MONTH(Suoerstore_sales[[#This Row],[Order Date]])/3,0)</f>
        <v>Q2</v>
      </c>
      <c r="Y6150">
        <f>MONTH(Suoerstore_sales[[#This Row],[Order Date]])</f>
        <v>6</v>
      </c>
    </row>
    <row r="6151" spans="1:25" x14ac:dyDescent="0.2">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t="str" cm="1">
        <f t="array" ref="V6151">_xlfn.IFS(Suoerstore_sales[[#This Row],[Discount]]&lt;=0.05,"0-5%",Suoerstore_sales[[#This Row],[Discount]]&lt;=0.1,"5-10%",Suoerstore_sales[[#This Row],[Discount]]&lt;=0.2,"10-20%",TRUE,"20%+")</f>
        <v>10-20%</v>
      </c>
      <c r="W6151">
        <f>YEAR(Suoerstore_sales[[#This Row],[Order Date]])</f>
        <v>2017</v>
      </c>
      <c r="X6151" t="str">
        <f>"Q"&amp;ROUNDUP(MONTH(Suoerstore_sales[[#This Row],[Order Date]])/3,0)</f>
        <v>Q4</v>
      </c>
      <c r="Y6151">
        <f>MONTH(Suoerstore_sales[[#This Row],[Order Date]])</f>
        <v>12</v>
      </c>
    </row>
    <row r="6152" spans="1:25" x14ac:dyDescent="0.2">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t="str" cm="1">
        <f t="array" ref="V6152">_xlfn.IFS(Suoerstore_sales[[#This Row],[Discount]]&lt;=0.05,"0-5%",Suoerstore_sales[[#This Row],[Discount]]&lt;=0.1,"5-10%",Suoerstore_sales[[#This Row],[Discount]]&lt;=0.2,"10-20%",TRUE,"20%+")</f>
        <v>0-5%</v>
      </c>
      <c r="W6152">
        <f>YEAR(Suoerstore_sales[[#This Row],[Order Date]])</f>
        <v>2016</v>
      </c>
      <c r="X6152" t="str">
        <f>"Q"&amp;ROUNDUP(MONTH(Suoerstore_sales[[#This Row],[Order Date]])/3,0)</f>
        <v>Q2</v>
      </c>
      <c r="Y6152">
        <f>MONTH(Suoerstore_sales[[#This Row],[Order Date]])</f>
        <v>4</v>
      </c>
    </row>
    <row r="6153" spans="1:25" x14ac:dyDescent="0.2">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t="str" cm="1">
        <f t="array" ref="V6153">_xlfn.IFS(Suoerstore_sales[[#This Row],[Discount]]&lt;=0.05,"0-5%",Suoerstore_sales[[#This Row],[Discount]]&lt;=0.1,"5-10%",Suoerstore_sales[[#This Row],[Discount]]&lt;=0.2,"10-20%",TRUE,"20%+")</f>
        <v>10-20%</v>
      </c>
      <c r="W6153">
        <f>YEAR(Suoerstore_sales[[#This Row],[Order Date]])</f>
        <v>2014</v>
      </c>
      <c r="X6153" t="str">
        <f>"Q"&amp;ROUNDUP(MONTH(Suoerstore_sales[[#This Row],[Order Date]])/3,0)</f>
        <v>Q1</v>
      </c>
      <c r="Y6153">
        <f>MONTH(Suoerstore_sales[[#This Row],[Order Date]])</f>
        <v>3</v>
      </c>
    </row>
    <row r="6154" spans="1:25" x14ac:dyDescent="0.2">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t="str" cm="1">
        <f t="array" ref="V6154">_xlfn.IFS(Suoerstore_sales[[#This Row],[Discount]]&lt;=0.05,"0-5%",Suoerstore_sales[[#This Row],[Discount]]&lt;=0.1,"5-10%",Suoerstore_sales[[#This Row],[Discount]]&lt;=0.2,"10-20%",TRUE,"20%+")</f>
        <v>0-5%</v>
      </c>
      <c r="W6154">
        <f>YEAR(Suoerstore_sales[[#This Row],[Order Date]])</f>
        <v>2017</v>
      </c>
      <c r="X6154" t="str">
        <f>"Q"&amp;ROUNDUP(MONTH(Suoerstore_sales[[#This Row],[Order Date]])/3,0)</f>
        <v>Q3</v>
      </c>
      <c r="Y6154">
        <f>MONTH(Suoerstore_sales[[#This Row],[Order Date]])</f>
        <v>7</v>
      </c>
    </row>
    <row r="6155" spans="1:25" x14ac:dyDescent="0.2">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t="str" cm="1">
        <f t="array" ref="V6155">_xlfn.IFS(Suoerstore_sales[[#This Row],[Discount]]&lt;=0.05,"0-5%",Suoerstore_sales[[#This Row],[Discount]]&lt;=0.1,"5-10%",Suoerstore_sales[[#This Row],[Discount]]&lt;=0.2,"10-20%",TRUE,"20%+")</f>
        <v>10-20%</v>
      </c>
      <c r="W6155">
        <f>YEAR(Suoerstore_sales[[#This Row],[Order Date]])</f>
        <v>2017</v>
      </c>
      <c r="X6155" t="str">
        <f>"Q"&amp;ROUNDUP(MONTH(Suoerstore_sales[[#This Row],[Order Date]])/3,0)</f>
        <v>Q2</v>
      </c>
      <c r="Y6155">
        <f>MONTH(Suoerstore_sales[[#This Row],[Order Date]])</f>
        <v>4</v>
      </c>
    </row>
    <row r="6156" spans="1:25" x14ac:dyDescent="0.2">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t="str" cm="1">
        <f t="array" ref="V6156">_xlfn.IFS(Suoerstore_sales[[#This Row],[Discount]]&lt;=0.05,"0-5%",Suoerstore_sales[[#This Row],[Discount]]&lt;=0.1,"5-10%",Suoerstore_sales[[#This Row],[Discount]]&lt;=0.2,"10-20%",TRUE,"20%+")</f>
        <v>10-20%</v>
      </c>
      <c r="W6156">
        <f>YEAR(Suoerstore_sales[[#This Row],[Order Date]])</f>
        <v>2017</v>
      </c>
      <c r="X6156" t="str">
        <f>"Q"&amp;ROUNDUP(MONTH(Suoerstore_sales[[#This Row],[Order Date]])/3,0)</f>
        <v>Q2</v>
      </c>
      <c r="Y6156">
        <f>MONTH(Suoerstore_sales[[#This Row],[Order Date]])</f>
        <v>4</v>
      </c>
    </row>
    <row r="6157" spans="1:25" x14ac:dyDescent="0.2">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t="str" cm="1">
        <f t="array" ref="V6157">_xlfn.IFS(Suoerstore_sales[[#This Row],[Discount]]&lt;=0.05,"0-5%",Suoerstore_sales[[#This Row],[Discount]]&lt;=0.1,"5-10%",Suoerstore_sales[[#This Row],[Discount]]&lt;=0.2,"10-20%",TRUE,"20%+")</f>
        <v>10-20%</v>
      </c>
      <c r="W6157">
        <f>YEAR(Suoerstore_sales[[#This Row],[Order Date]])</f>
        <v>2017</v>
      </c>
      <c r="X6157" t="str">
        <f>"Q"&amp;ROUNDUP(MONTH(Suoerstore_sales[[#This Row],[Order Date]])/3,0)</f>
        <v>Q2</v>
      </c>
      <c r="Y6157">
        <f>MONTH(Suoerstore_sales[[#This Row],[Order Date]])</f>
        <v>4</v>
      </c>
    </row>
    <row r="6158" spans="1:25" x14ac:dyDescent="0.2">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t="str" cm="1">
        <f t="array" ref="V6158">_xlfn.IFS(Suoerstore_sales[[#This Row],[Discount]]&lt;=0.05,"0-5%",Suoerstore_sales[[#This Row],[Discount]]&lt;=0.1,"5-10%",Suoerstore_sales[[#This Row],[Discount]]&lt;=0.2,"10-20%",TRUE,"20%+")</f>
        <v>10-20%</v>
      </c>
      <c r="W6158">
        <f>YEAR(Suoerstore_sales[[#This Row],[Order Date]])</f>
        <v>2017</v>
      </c>
      <c r="X6158" t="str">
        <f>"Q"&amp;ROUNDUP(MONTH(Suoerstore_sales[[#This Row],[Order Date]])/3,0)</f>
        <v>Q2</v>
      </c>
      <c r="Y6158">
        <f>MONTH(Suoerstore_sales[[#This Row],[Order Date]])</f>
        <v>4</v>
      </c>
    </row>
    <row r="6159" spans="1:25" x14ac:dyDescent="0.2">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t="str" cm="1">
        <f t="array" ref="V6159">_xlfn.IFS(Suoerstore_sales[[#This Row],[Discount]]&lt;=0.05,"0-5%",Suoerstore_sales[[#This Row],[Discount]]&lt;=0.1,"5-10%",Suoerstore_sales[[#This Row],[Discount]]&lt;=0.2,"10-20%",TRUE,"20%+")</f>
        <v>0-5%</v>
      </c>
      <c r="W6159">
        <f>YEAR(Suoerstore_sales[[#This Row],[Order Date]])</f>
        <v>2016</v>
      </c>
      <c r="X6159" t="str">
        <f>"Q"&amp;ROUNDUP(MONTH(Suoerstore_sales[[#This Row],[Order Date]])/3,0)</f>
        <v>Q3</v>
      </c>
      <c r="Y6159">
        <f>MONTH(Suoerstore_sales[[#This Row],[Order Date]])</f>
        <v>8</v>
      </c>
    </row>
    <row r="6160" spans="1:25" x14ac:dyDescent="0.2">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t="str" cm="1">
        <f t="array" ref="V6160">_xlfn.IFS(Suoerstore_sales[[#This Row],[Discount]]&lt;=0.05,"0-5%",Suoerstore_sales[[#This Row],[Discount]]&lt;=0.1,"5-10%",Suoerstore_sales[[#This Row],[Discount]]&lt;=0.2,"10-20%",TRUE,"20%+")</f>
        <v>0-5%</v>
      </c>
      <c r="W6160">
        <f>YEAR(Suoerstore_sales[[#This Row],[Order Date]])</f>
        <v>2016</v>
      </c>
      <c r="X6160" t="str">
        <f>"Q"&amp;ROUNDUP(MONTH(Suoerstore_sales[[#This Row],[Order Date]])/3,0)</f>
        <v>Q3</v>
      </c>
      <c r="Y6160">
        <f>MONTH(Suoerstore_sales[[#This Row],[Order Date]])</f>
        <v>8</v>
      </c>
    </row>
    <row r="6161" spans="1:25" x14ac:dyDescent="0.2">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t="str" cm="1">
        <f t="array" ref="V6161">_xlfn.IFS(Suoerstore_sales[[#This Row],[Discount]]&lt;=0.05,"0-5%",Suoerstore_sales[[#This Row],[Discount]]&lt;=0.1,"5-10%",Suoerstore_sales[[#This Row],[Discount]]&lt;=0.2,"10-20%",TRUE,"20%+")</f>
        <v>0-5%</v>
      </c>
      <c r="W6161">
        <f>YEAR(Suoerstore_sales[[#This Row],[Order Date]])</f>
        <v>2016</v>
      </c>
      <c r="X6161" t="str">
        <f>"Q"&amp;ROUNDUP(MONTH(Suoerstore_sales[[#This Row],[Order Date]])/3,0)</f>
        <v>Q4</v>
      </c>
      <c r="Y6161">
        <f>MONTH(Suoerstore_sales[[#This Row],[Order Date]])</f>
        <v>12</v>
      </c>
    </row>
    <row r="6162" spans="1:25" x14ac:dyDescent="0.2">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t="str" cm="1">
        <f t="array" ref="V6162">_xlfn.IFS(Suoerstore_sales[[#This Row],[Discount]]&lt;=0.05,"0-5%",Suoerstore_sales[[#This Row],[Discount]]&lt;=0.1,"5-10%",Suoerstore_sales[[#This Row],[Discount]]&lt;=0.2,"10-20%",TRUE,"20%+")</f>
        <v>10-20%</v>
      </c>
      <c r="W6162">
        <f>YEAR(Suoerstore_sales[[#This Row],[Order Date]])</f>
        <v>2014</v>
      </c>
      <c r="X6162" t="str">
        <f>"Q"&amp;ROUNDUP(MONTH(Suoerstore_sales[[#This Row],[Order Date]])/3,0)</f>
        <v>Q1</v>
      </c>
      <c r="Y6162">
        <f>MONTH(Suoerstore_sales[[#This Row],[Order Date]])</f>
        <v>3</v>
      </c>
    </row>
    <row r="6163" spans="1:25" x14ac:dyDescent="0.2">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t="str" cm="1">
        <f t="array" ref="V6163">_xlfn.IFS(Suoerstore_sales[[#This Row],[Discount]]&lt;=0.05,"0-5%",Suoerstore_sales[[#This Row],[Discount]]&lt;=0.1,"5-10%",Suoerstore_sales[[#This Row],[Discount]]&lt;=0.2,"10-20%",TRUE,"20%+")</f>
        <v>10-20%</v>
      </c>
      <c r="W6163">
        <f>YEAR(Suoerstore_sales[[#This Row],[Order Date]])</f>
        <v>2014</v>
      </c>
      <c r="X6163" t="str">
        <f>"Q"&amp;ROUNDUP(MONTH(Suoerstore_sales[[#This Row],[Order Date]])/3,0)</f>
        <v>Q1</v>
      </c>
      <c r="Y6163">
        <f>MONTH(Suoerstore_sales[[#This Row],[Order Date]])</f>
        <v>3</v>
      </c>
    </row>
    <row r="6164" spans="1:25" x14ac:dyDescent="0.2">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t="str" cm="1">
        <f t="array" ref="V6164">_xlfn.IFS(Suoerstore_sales[[#This Row],[Discount]]&lt;=0.05,"0-5%",Suoerstore_sales[[#This Row],[Discount]]&lt;=0.1,"5-10%",Suoerstore_sales[[#This Row],[Discount]]&lt;=0.2,"10-20%",TRUE,"20%+")</f>
        <v>10-20%</v>
      </c>
      <c r="W6164">
        <f>YEAR(Suoerstore_sales[[#This Row],[Order Date]])</f>
        <v>2014</v>
      </c>
      <c r="X6164" t="str">
        <f>"Q"&amp;ROUNDUP(MONTH(Suoerstore_sales[[#This Row],[Order Date]])/3,0)</f>
        <v>Q1</v>
      </c>
      <c r="Y6164">
        <f>MONTH(Suoerstore_sales[[#This Row],[Order Date]])</f>
        <v>3</v>
      </c>
    </row>
    <row r="6165" spans="1:25" x14ac:dyDescent="0.2">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t="str" cm="1">
        <f t="array" ref="V6165">_xlfn.IFS(Suoerstore_sales[[#This Row],[Discount]]&lt;=0.05,"0-5%",Suoerstore_sales[[#This Row],[Discount]]&lt;=0.1,"5-10%",Suoerstore_sales[[#This Row],[Discount]]&lt;=0.2,"10-20%",TRUE,"20%+")</f>
        <v>20%+</v>
      </c>
      <c r="W6165">
        <f>YEAR(Suoerstore_sales[[#This Row],[Order Date]])</f>
        <v>2014</v>
      </c>
      <c r="X6165" t="str">
        <f>"Q"&amp;ROUNDUP(MONTH(Suoerstore_sales[[#This Row],[Order Date]])/3,0)</f>
        <v>Q1</v>
      </c>
      <c r="Y6165">
        <f>MONTH(Suoerstore_sales[[#This Row],[Order Date]])</f>
        <v>3</v>
      </c>
    </row>
    <row r="6166" spans="1:25" x14ac:dyDescent="0.2">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t="str" cm="1">
        <f t="array" ref="V6166">_xlfn.IFS(Suoerstore_sales[[#This Row],[Discount]]&lt;=0.05,"0-5%",Suoerstore_sales[[#This Row],[Discount]]&lt;=0.1,"5-10%",Suoerstore_sales[[#This Row],[Discount]]&lt;=0.2,"10-20%",TRUE,"20%+")</f>
        <v>10-20%</v>
      </c>
      <c r="W6166">
        <f>YEAR(Suoerstore_sales[[#This Row],[Order Date]])</f>
        <v>2014</v>
      </c>
      <c r="X6166" t="str">
        <f>"Q"&amp;ROUNDUP(MONTH(Suoerstore_sales[[#This Row],[Order Date]])/3,0)</f>
        <v>Q1</v>
      </c>
      <c r="Y6166">
        <f>MONTH(Suoerstore_sales[[#This Row],[Order Date]])</f>
        <v>3</v>
      </c>
    </row>
    <row r="6167" spans="1:25" x14ac:dyDescent="0.2">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t="str" cm="1">
        <f t="array" ref="V6167">_xlfn.IFS(Suoerstore_sales[[#This Row],[Discount]]&lt;=0.05,"0-5%",Suoerstore_sales[[#This Row],[Discount]]&lt;=0.1,"5-10%",Suoerstore_sales[[#This Row],[Discount]]&lt;=0.2,"10-20%",TRUE,"20%+")</f>
        <v>10-20%</v>
      </c>
      <c r="W6167">
        <f>YEAR(Suoerstore_sales[[#This Row],[Order Date]])</f>
        <v>2014</v>
      </c>
      <c r="X6167" t="str">
        <f>"Q"&amp;ROUNDUP(MONTH(Suoerstore_sales[[#This Row],[Order Date]])/3,0)</f>
        <v>Q1</v>
      </c>
      <c r="Y6167">
        <f>MONTH(Suoerstore_sales[[#This Row],[Order Date]])</f>
        <v>3</v>
      </c>
    </row>
    <row r="6168" spans="1:25" x14ac:dyDescent="0.2">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t="str" cm="1">
        <f t="array" ref="V6168">_xlfn.IFS(Suoerstore_sales[[#This Row],[Discount]]&lt;=0.05,"0-5%",Suoerstore_sales[[#This Row],[Discount]]&lt;=0.1,"5-10%",Suoerstore_sales[[#This Row],[Discount]]&lt;=0.2,"10-20%",TRUE,"20%+")</f>
        <v>10-20%</v>
      </c>
      <c r="W6168">
        <f>YEAR(Suoerstore_sales[[#This Row],[Order Date]])</f>
        <v>2014</v>
      </c>
      <c r="X6168" t="str">
        <f>"Q"&amp;ROUNDUP(MONTH(Suoerstore_sales[[#This Row],[Order Date]])/3,0)</f>
        <v>Q1</v>
      </c>
      <c r="Y6168">
        <f>MONTH(Suoerstore_sales[[#This Row],[Order Date]])</f>
        <v>3</v>
      </c>
    </row>
    <row r="6169" spans="1:25" x14ac:dyDescent="0.2">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t="str" cm="1">
        <f t="array" ref="V6169">_xlfn.IFS(Suoerstore_sales[[#This Row],[Discount]]&lt;=0.05,"0-5%",Suoerstore_sales[[#This Row],[Discount]]&lt;=0.1,"5-10%",Suoerstore_sales[[#This Row],[Discount]]&lt;=0.2,"10-20%",TRUE,"20%+")</f>
        <v>10-20%</v>
      </c>
      <c r="W6169">
        <f>YEAR(Suoerstore_sales[[#This Row],[Order Date]])</f>
        <v>2015</v>
      </c>
      <c r="X6169" t="str">
        <f>"Q"&amp;ROUNDUP(MONTH(Suoerstore_sales[[#This Row],[Order Date]])/3,0)</f>
        <v>Q2</v>
      </c>
      <c r="Y6169">
        <f>MONTH(Suoerstore_sales[[#This Row],[Order Date]])</f>
        <v>4</v>
      </c>
    </row>
    <row r="6170" spans="1:25" x14ac:dyDescent="0.2">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t="str" cm="1">
        <f t="array" ref="V6170">_xlfn.IFS(Suoerstore_sales[[#This Row],[Discount]]&lt;=0.05,"0-5%",Suoerstore_sales[[#This Row],[Discount]]&lt;=0.1,"5-10%",Suoerstore_sales[[#This Row],[Discount]]&lt;=0.2,"10-20%",TRUE,"20%+")</f>
        <v>0-5%</v>
      </c>
      <c r="W6170">
        <f>YEAR(Suoerstore_sales[[#This Row],[Order Date]])</f>
        <v>2015</v>
      </c>
      <c r="X6170" t="str">
        <f>"Q"&amp;ROUNDUP(MONTH(Suoerstore_sales[[#This Row],[Order Date]])/3,0)</f>
        <v>Q3</v>
      </c>
      <c r="Y6170">
        <f>MONTH(Suoerstore_sales[[#This Row],[Order Date]])</f>
        <v>9</v>
      </c>
    </row>
    <row r="6171" spans="1:25" x14ac:dyDescent="0.2">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t="str" cm="1">
        <f t="array" ref="V6171">_xlfn.IFS(Suoerstore_sales[[#This Row],[Discount]]&lt;=0.05,"0-5%",Suoerstore_sales[[#This Row],[Discount]]&lt;=0.1,"5-10%",Suoerstore_sales[[#This Row],[Discount]]&lt;=0.2,"10-20%",TRUE,"20%+")</f>
        <v>0-5%</v>
      </c>
      <c r="W6171">
        <f>YEAR(Suoerstore_sales[[#This Row],[Order Date]])</f>
        <v>2014</v>
      </c>
      <c r="X6171" t="str">
        <f>"Q"&amp;ROUNDUP(MONTH(Suoerstore_sales[[#This Row],[Order Date]])/3,0)</f>
        <v>Q3</v>
      </c>
      <c r="Y6171">
        <f>MONTH(Suoerstore_sales[[#This Row],[Order Date]])</f>
        <v>8</v>
      </c>
    </row>
    <row r="6172" spans="1:25" x14ac:dyDescent="0.2">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t="str" cm="1">
        <f t="array" ref="V6172">_xlfn.IFS(Suoerstore_sales[[#This Row],[Discount]]&lt;=0.05,"0-5%",Suoerstore_sales[[#This Row],[Discount]]&lt;=0.1,"5-10%",Suoerstore_sales[[#This Row],[Discount]]&lt;=0.2,"10-20%",TRUE,"20%+")</f>
        <v>10-20%</v>
      </c>
      <c r="W6172">
        <f>YEAR(Suoerstore_sales[[#This Row],[Order Date]])</f>
        <v>2016</v>
      </c>
      <c r="X6172" t="str">
        <f>"Q"&amp;ROUNDUP(MONTH(Suoerstore_sales[[#This Row],[Order Date]])/3,0)</f>
        <v>Q4</v>
      </c>
      <c r="Y6172">
        <f>MONTH(Suoerstore_sales[[#This Row],[Order Date]])</f>
        <v>12</v>
      </c>
    </row>
    <row r="6173" spans="1:25" x14ac:dyDescent="0.2">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t="str" cm="1">
        <f t="array" ref="V6173">_xlfn.IFS(Suoerstore_sales[[#This Row],[Discount]]&lt;=0.05,"0-5%",Suoerstore_sales[[#This Row],[Discount]]&lt;=0.1,"5-10%",Suoerstore_sales[[#This Row],[Discount]]&lt;=0.2,"10-20%",TRUE,"20%+")</f>
        <v>0-5%</v>
      </c>
      <c r="W6173">
        <f>YEAR(Suoerstore_sales[[#This Row],[Order Date]])</f>
        <v>2016</v>
      </c>
      <c r="X6173" t="str">
        <f>"Q"&amp;ROUNDUP(MONTH(Suoerstore_sales[[#This Row],[Order Date]])/3,0)</f>
        <v>Q4</v>
      </c>
      <c r="Y6173">
        <f>MONTH(Suoerstore_sales[[#This Row],[Order Date]])</f>
        <v>12</v>
      </c>
    </row>
    <row r="6174" spans="1:25" x14ac:dyDescent="0.2">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t="str" cm="1">
        <f t="array" ref="V6174">_xlfn.IFS(Suoerstore_sales[[#This Row],[Discount]]&lt;=0.05,"0-5%",Suoerstore_sales[[#This Row],[Discount]]&lt;=0.1,"5-10%",Suoerstore_sales[[#This Row],[Discount]]&lt;=0.2,"10-20%",TRUE,"20%+")</f>
        <v>0-5%</v>
      </c>
      <c r="W6174">
        <f>YEAR(Suoerstore_sales[[#This Row],[Order Date]])</f>
        <v>2014</v>
      </c>
      <c r="X6174" t="str">
        <f>"Q"&amp;ROUNDUP(MONTH(Suoerstore_sales[[#This Row],[Order Date]])/3,0)</f>
        <v>Q3</v>
      </c>
      <c r="Y6174">
        <f>MONTH(Suoerstore_sales[[#This Row],[Order Date]])</f>
        <v>8</v>
      </c>
    </row>
    <row r="6175" spans="1:25" x14ac:dyDescent="0.2">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t="str" cm="1">
        <f t="array" ref="V6175">_xlfn.IFS(Suoerstore_sales[[#This Row],[Discount]]&lt;=0.05,"0-5%",Suoerstore_sales[[#This Row],[Discount]]&lt;=0.1,"5-10%",Suoerstore_sales[[#This Row],[Discount]]&lt;=0.2,"10-20%",TRUE,"20%+")</f>
        <v>0-5%</v>
      </c>
      <c r="W6175">
        <f>YEAR(Suoerstore_sales[[#This Row],[Order Date]])</f>
        <v>2014</v>
      </c>
      <c r="X6175" t="str">
        <f>"Q"&amp;ROUNDUP(MONTH(Suoerstore_sales[[#This Row],[Order Date]])/3,0)</f>
        <v>Q3</v>
      </c>
      <c r="Y6175">
        <f>MONTH(Suoerstore_sales[[#This Row],[Order Date]])</f>
        <v>8</v>
      </c>
    </row>
    <row r="6176" spans="1:25" x14ac:dyDescent="0.2">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t="str" cm="1">
        <f t="array" ref="V6176">_xlfn.IFS(Suoerstore_sales[[#This Row],[Discount]]&lt;=0.05,"0-5%",Suoerstore_sales[[#This Row],[Discount]]&lt;=0.1,"5-10%",Suoerstore_sales[[#This Row],[Discount]]&lt;=0.2,"10-20%",TRUE,"20%+")</f>
        <v>0-5%</v>
      </c>
      <c r="W6176">
        <f>YEAR(Suoerstore_sales[[#This Row],[Order Date]])</f>
        <v>2014</v>
      </c>
      <c r="X6176" t="str">
        <f>"Q"&amp;ROUNDUP(MONTH(Suoerstore_sales[[#This Row],[Order Date]])/3,0)</f>
        <v>Q3</v>
      </c>
      <c r="Y6176">
        <f>MONTH(Suoerstore_sales[[#This Row],[Order Date]])</f>
        <v>8</v>
      </c>
    </row>
    <row r="6177" spans="1:25" x14ac:dyDescent="0.2">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t="str" cm="1">
        <f t="array" ref="V6177">_xlfn.IFS(Suoerstore_sales[[#This Row],[Discount]]&lt;=0.05,"0-5%",Suoerstore_sales[[#This Row],[Discount]]&lt;=0.1,"5-10%",Suoerstore_sales[[#This Row],[Discount]]&lt;=0.2,"10-20%",TRUE,"20%+")</f>
        <v>0-5%</v>
      </c>
      <c r="W6177">
        <f>YEAR(Suoerstore_sales[[#This Row],[Order Date]])</f>
        <v>2015</v>
      </c>
      <c r="X6177" t="str">
        <f>"Q"&amp;ROUNDUP(MONTH(Suoerstore_sales[[#This Row],[Order Date]])/3,0)</f>
        <v>Q3</v>
      </c>
      <c r="Y6177">
        <f>MONTH(Suoerstore_sales[[#This Row],[Order Date]])</f>
        <v>9</v>
      </c>
    </row>
    <row r="6178" spans="1:25" x14ac:dyDescent="0.2">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t="str" cm="1">
        <f t="array" ref="V6178">_xlfn.IFS(Suoerstore_sales[[#This Row],[Discount]]&lt;=0.05,"0-5%",Suoerstore_sales[[#This Row],[Discount]]&lt;=0.1,"5-10%",Suoerstore_sales[[#This Row],[Discount]]&lt;=0.2,"10-20%",TRUE,"20%+")</f>
        <v>0-5%</v>
      </c>
      <c r="W6178">
        <f>YEAR(Suoerstore_sales[[#This Row],[Order Date]])</f>
        <v>2015</v>
      </c>
      <c r="X6178" t="str">
        <f>"Q"&amp;ROUNDUP(MONTH(Suoerstore_sales[[#This Row],[Order Date]])/3,0)</f>
        <v>Q3</v>
      </c>
      <c r="Y6178">
        <f>MONTH(Suoerstore_sales[[#This Row],[Order Date]])</f>
        <v>9</v>
      </c>
    </row>
    <row r="6179" spans="1:25" x14ac:dyDescent="0.2">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t="str" cm="1">
        <f t="array" ref="V6179">_xlfn.IFS(Suoerstore_sales[[#This Row],[Discount]]&lt;=0.05,"0-5%",Suoerstore_sales[[#This Row],[Discount]]&lt;=0.1,"5-10%",Suoerstore_sales[[#This Row],[Discount]]&lt;=0.2,"10-20%",TRUE,"20%+")</f>
        <v>0-5%</v>
      </c>
      <c r="W6179">
        <f>YEAR(Suoerstore_sales[[#This Row],[Order Date]])</f>
        <v>2015</v>
      </c>
      <c r="X6179" t="str">
        <f>"Q"&amp;ROUNDUP(MONTH(Suoerstore_sales[[#This Row],[Order Date]])/3,0)</f>
        <v>Q3</v>
      </c>
      <c r="Y6179">
        <f>MONTH(Suoerstore_sales[[#This Row],[Order Date]])</f>
        <v>9</v>
      </c>
    </row>
    <row r="6180" spans="1:25" x14ac:dyDescent="0.2">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t="str" cm="1">
        <f t="array" ref="V6180">_xlfn.IFS(Suoerstore_sales[[#This Row],[Discount]]&lt;=0.05,"0-5%",Suoerstore_sales[[#This Row],[Discount]]&lt;=0.1,"5-10%",Suoerstore_sales[[#This Row],[Discount]]&lt;=0.2,"10-20%",TRUE,"20%+")</f>
        <v>0-5%</v>
      </c>
      <c r="W6180">
        <f>YEAR(Suoerstore_sales[[#This Row],[Order Date]])</f>
        <v>2015</v>
      </c>
      <c r="X6180" t="str">
        <f>"Q"&amp;ROUNDUP(MONTH(Suoerstore_sales[[#This Row],[Order Date]])/3,0)</f>
        <v>Q3</v>
      </c>
      <c r="Y6180">
        <f>MONTH(Suoerstore_sales[[#This Row],[Order Date]])</f>
        <v>9</v>
      </c>
    </row>
    <row r="6181" spans="1:25" x14ac:dyDescent="0.2">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t="str" cm="1">
        <f t="array" ref="V6181">_xlfn.IFS(Suoerstore_sales[[#This Row],[Discount]]&lt;=0.05,"0-5%",Suoerstore_sales[[#This Row],[Discount]]&lt;=0.1,"5-10%",Suoerstore_sales[[#This Row],[Discount]]&lt;=0.2,"10-20%",TRUE,"20%+")</f>
        <v>0-5%</v>
      </c>
      <c r="W6181">
        <f>YEAR(Suoerstore_sales[[#This Row],[Order Date]])</f>
        <v>2015</v>
      </c>
      <c r="X6181" t="str">
        <f>"Q"&amp;ROUNDUP(MONTH(Suoerstore_sales[[#This Row],[Order Date]])/3,0)</f>
        <v>Q3</v>
      </c>
      <c r="Y6181">
        <f>MONTH(Suoerstore_sales[[#This Row],[Order Date]])</f>
        <v>9</v>
      </c>
    </row>
    <row r="6182" spans="1:25" x14ac:dyDescent="0.2">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t="str" cm="1">
        <f t="array" ref="V6182">_xlfn.IFS(Suoerstore_sales[[#This Row],[Discount]]&lt;=0.05,"0-5%",Suoerstore_sales[[#This Row],[Discount]]&lt;=0.1,"5-10%",Suoerstore_sales[[#This Row],[Discount]]&lt;=0.2,"10-20%",TRUE,"20%+")</f>
        <v>0-5%</v>
      </c>
      <c r="W6182">
        <f>YEAR(Suoerstore_sales[[#This Row],[Order Date]])</f>
        <v>2015</v>
      </c>
      <c r="X6182" t="str">
        <f>"Q"&amp;ROUNDUP(MONTH(Suoerstore_sales[[#This Row],[Order Date]])/3,0)</f>
        <v>Q3</v>
      </c>
      <c r="Y6182">
        <f>MONTH(Suoerstore_sales[[#This Row],[Order Date]])</f>
        <v>9</v>
      </c>
    </row>
    <row r="6183" spans="1:25" x14ac:dyDescent="0.2">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t="str" cm="1">
        <f t="array" ref="V6183">_xlfn.IFS(Suoerstore_sales[[#This Row],[Discount]]&lt;=0.05,"0-5%",Suoerstore_sales[[#This Row],[Discount]]&lt;=0.1,"5-10%",Suoerstore_sales[[#This Row],[Discount]]&lt;=0.2,"10-20%",TRUE,"20%+")</f>
        <v>0-5%</v>
      </c>
      <c r="W6183">
        <f>YEAR(Suoerstore_sales[[#This Row],[Order Date]])</f>
        <v>2015</v>
      </c>
      <c r="X6183" t="str">
        <f>"Q"&amp;ROUNDUP(MONTH(Suoerstore_sales[[#This Row],[Order Date]])/3,0)</f>
        <v>Q3</v>
      </c>
      <c r="Y6183">
        <f>MONTH(Suoerstore_sales[[#This Row],[Order Date]])</f>
        <v>9</v>
      </c>
    </row>
    <row r="6184" spans="1:25" x14ac:dyDescent="0.2">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t="str" cm="1">
        <f t="array" ref="V6184">_xlfn.IFS(Suoerstore_sales[[#This Row],[Discount]]&lt;=0.05,"0-5%",Suoerstore_sales[[#This Row],[Discount]]&lt;=0.1,"5-10%",Suoerstore_sales[[#This Row],[Discount]]&lt;=0.2,"10-20%",TRUE,"20%+")</f>
        <v>0-5%</v>
      </c>
      <c r="W6184">
        <f>YEAR(Suoerstore_sales[[#This Row],[Order Date]])</f>
        <v>2015</v>
      </c>
      <c r="X6184" t="str">
        <f>"Q"&amp;ROUNDUP(MONTH(Suoerstore_sales[[#This Row],[Order Date]])/3,0)</f>
        <v>Q3</v>
      </c>
      <c r="Y6184">
        <f>MONTH(Suoerstore_sales[[#This Row],[Order Date]])</f>
        <v>9</v>
      </c>
    </row>
    <row r="6185" spans="1:25" x14ac:dyDescent="0.2">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t="str" cm="1">
        <f t="array" ref="V6185">_xlfn.IFS(Suoerstore_sales[[#This Row],[Discount]]&lt;=0.05,"0-5%",Suoerstore_sales[[#This Row],[Discount]]&lt;=0.1,"5-10%",Suoerstore_sales[[#This Row],[Discount]]&lt;=0.2,"10-20%",TRUE,"20%+")</f>
        <v>0-5%</v>
      </c>
      <c r="W6185">
        <f>YEAR(Suoerstore_sales[[#This Row],[Order Date]])</f>
        <v>2015</v>
      </c>
      <c r="X6185" t="str">
        <f>"Q"&amp;ROUNDUP(MONTH(Suoerstore_sales[[#This Row],[Order Date]])/3,0)</f>
        <v>Q3</v>
      </c>
      <c r="Y6185">
        <f>MONTH(Suoerstore_sales[[#This Row],[Order Date]])</f>
        <v>9</v>
      </c>
    </row>
    <row r="6186" spans="1:25" x14ac:dyDescent="0.2">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t="str" cm="1">
        <f t="array" ref="V6186">_xlfn.IFS(Suoerstore_sales[[#This Row],[Discount]]&lt;=0.05,"0-5%",Suoerstore_sales[[#This Row],[Discount]]&lt;=0.1,"5-10%",Suoerstore_sales[[#This Row],[Discount]]&lt;=0.2,"10-20%",TRUE,"20%+")</f>
        <v>10-20%</v>
      </c>
      <c r="W6186">
        <f>YEAR(Suoerstore_sales[[#This Row],[Order Date]])</f>
        <v>2016</v>
      </c>
      <c r="X6186" t="str">
        <f>"Q"&amp;ROUNDUP(MONTH(Suoerstore_sales[[#This Row],[Order Date]])/3,0)</f>
        <v>Q4</v>
      </c>
      <c r="Y6186">
        <f>MONTH(Suoerstore_sales[[#This Row],[Order Date]])</f>
        <v>12</v>
      </c>
    </row>
    <row r="6187" spans="1:25" x14ac:dyDescent="0.2">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t="str" cm="1">
        <f t="array" ref="V6187">_xlfn.IFS(Suoerstore_sales[[#This Row],[Discount]]&lt;=0.05,"0-5%",Suoerstore_sales[[#This Row],[Discount]]&lt;=0.1,"5-10%",Suoerstore_sales[[#This Row],[Discount]]&lt;=0.2,"10-20%",TRUE,"20%+")</f>
        <v>10-20%</v>
      </c>
      <c r="W6187">
        <f>YEAR(Suoerstore_sales[[#This Row],[Order Date]])</f>
        <v>2015</v>
      </c>
      <c r="X6187" t="str">
        <f>"Q"&amp;ROUNDUP(MONTH(Suoerstore_sales[[#This Row],[Order Date]])/3,0)</f>
        <v>Q3</v>
      </c>
      <c r="Y6187">
        <f>MONTH(Suoerstore_sales[[#This Row],[Order Date]])</f>
        <v>8</v>
      </c>
    </row>
    <row r="6188" spans="1:25" x14ac:dyDescent="0.2">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t="str" cm="1">
        <f t="array" ref="V6188">_xlfn.IFS(Suoerstore_sales[[#This Row],[Discount]]&lt;=0.05,"0-5%",Suoerstore_sales[[#This Row],[Discount]]&lt;=0.1,"5-10%",Suoerstore_sales[[#This Row],[Discount]]&lt;=0.2,"10-20%",TRUE,"20%+")</f>
        <v>0-5%</v>
      </c>
      <c r="W6188">
        <f>YEAR(Suoerstore_sales[[#This Row],[Order Date]])</f>
        <v>2015</v>
      </c>
      <c r="X6188" t="str">
        <f>"Q"&amp;ROUNDUP(MONTH(Suoerstore_sales[[#This Row],[Order Date]])/3,0)</f>
        <v>Q4</v>
      </c>
      <c r="Y6188">
        <f>MONTH(Suoerstore_sales[[#This Row],[Order Date]])</f>
        <v>11</v>
      </c>
    </row>
    <row r="6189" spans="1:25" x14ac:dyDescent="0.2">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t="str" cm="1">
        <f t="array" ref="V6189">_xlfn.IFS(Suoerstore_sales[[#This Row],[Discount]]&lt;=0.05,"0-5%",Suoerstore_sales[[#This Row],[Discount]]&lt;=0.1,"5-10%",Suoerstore_sales[[#This Row],[Discount]]&lt;=0.2,"10-20%",TRUE,"20%+")</f>
        <v>10-20%</v>
      </c>
      <c r="W6189">
        <f>YEAR(Suoerstore_sales[[#This Row],[Order Date]])</f>
        <v>2015</v>
      </c>
      <c r="X6189" t="str">
        <f>"Q"&amp;ROUNDUP(MONTH(Suoerstore_sales[[#This Row],[Order Date]])/3,0)</f>
        <v>Q4</v>
      </c>
      <c r="Y6189">
        <f>MONTH(Suoerstore_sales[[#This Row],[Order Date]])</f>
        <v>11</v>
      </c>
    </row>
    <row r="6190" spans="1:25" x14ac:dyDescent="0.2">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t="str" cm="1">
        <f t="array" ref="V6190">_xlfn.IFS(Suoerstore_sales[[#This Row],[Discount]]&lt;=0.05,"0-5%",Suoerstore_sales[[#This Row],[Discount]]&lt;=0.1,"5-10%",Suoerstore_sales[[#This Row],[Discount]]&lt;=0.2,"10-20%",TRUE,"20%+")</f>
        <v>0-5%</v>
      </c>
      <c r="W6190">
        <f>YEAR(Suoerstore_sales[[#This Row],[Order Date]])</f>
        <v>2015</v>
      </c>
      <c r="X6190" t="str">
        <f>"Q"&amp;ROUNDUP(MONTH(Suoerstore_sales[[#This Row],[Order Date]])/3,0)</f>
        <v>Q4</v>
      </c>
      <c r="Y6190">
        <f>MONTH(Suoerstore_sales[[#This Row],[Order Date]])</f>
        <v>11</v>
      </c>
    </row>
    <row r="6191" spans="1:25" x14ac:dyDescent="0.2">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t="str" cm="1">
        <f t="array" ref="V6191">_xlfn.IFS(Suoerstore_sales[[#This Row],[Discount]]&lt;=0.05,"0-5%",Suoerstore_sales[[#This Row],[Discount]]&lt;=0.1,"5-10%",Suoerstore_sales[[#This Row],[Discount]]&lt;=0.2,"10-20%",TRUE,"20%+")</f>
        <v>10-20%</v>
      </c>
      <c r="W6191">
        <f>YEAR(Suoerstore_sales[[#This Row],[Order Date]])</f>
        <v>2017</v>
      </c>
      <c r="X6191" t="str">
        <f>"Q"&amp;ROUNDUP(MONTH(Suoerstore_sales[[#This Row],[Order Date]])/3,0)</f>
        <v>Q2</v>
      </c>
      <c r="Y6191">
        <f>MONTH(Suoerstore_sales[[#This Row],[Order Date]])</f>
        <v>4</v>
      </c>
    </row>
    <row r="6192" spans="1:25" x14ac:dyDescent="0.2">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t="str" cm="1">
        <f t="array" ref="V6192">_xlfn.IFS(Suoerstore_sales[[#This Row],[Discount]]&lt;=0.05,"0-5%",Suoerstore_sales[[#This Row],[Discount]]&lt;=0.1,"5-10%",Suoerstore_sales[[#This Row],[Discount]]&lt;=0.2,"10-20%",TRUE,"20%+")</f>
        <v>0-5%</v>
      </c>
      <c r="W6192">
        <f>YEAR(Suoerstore_sales[[#This Row],[Order Date]])</f>
        <v>2016</v>
      </c>
      <c r="X6192" t="str">
        <f>"Q"&amp;ROUNDUP(MONTH(Suoerstore_sales[[#This Row],[Order Date]])/3,0)</f>
        <v>Q4</v>
      </c>
      <c r="Y6192">
        <f>MONTH(Suoerstore_sales[[#This Row],[Order Date]])</f>
        <v>12</v>
      </c>
    </row>
    <row r="6193" spans="1:25" x14ac:dyDescent="0.2">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t="str" cm="1">
        <f t="array" ref="V6193">_xlfn.IFS(Suoerstore_sales[[#This Row],[Discount]]&lt;=0.05,"0-5%",Suoerstore_sales[[#This Row],[Discount]]&lt;=0.1,"5-10%",Suoerstore_sales[[#This Row],[Discount]]&lt;=0.2,"10-20%",TRUE,"20%+")</f>
        <v>0-5%</v>
      </c>
      <c r="W6193">
        <f>YEAR(Suoerstore_sales[[#This Row],[Order Date]])</f>
        <v>2017</v>
      </c>
      <c r="X6193" t="str">
        <f>"Q"&amp;ROUNDUP(MONTH(Suoerstore_sales[[#This Row],[Order Date]])/3,0)</f>
        <v>Q4</v>
      </c>
      <c r="Y6193">
        <f>MONTH(Suoerstore_sales[[#This Row],[Order Date]])</f>
        <v>12</v>
      </c>
    </row>
    <row r="6194" spans="1:25" x14ac:dyDescent="0.2">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t="str" cm="1">
        <f t="array" ref="V6194">_xlfn.IFS(Suoerstore_sales[[#This Row],[Discount]]&lt;=0.05,"0-5%",Suoerstore_sales[[#This Row],[Discount]]&lt;=0.1,"5-10%",Suoerstore_sales[[#This Row],[Discount]]&lt;=0.2,"10-20%",TRUE,"20%+")</f>
        <v>10-20%</v>
      </c>
      <c r="W6194">
        <f>YEAR(Suoerstore_sales[[#This Row],[Order Date]])</f>
        <v>2017</v>
      </c>
      <c r="X6194" t="str">
        <f>"Q"&amp;ROUNDUP(MONTH(Suoerstore_sales[[#This Row],[Order Date]])/3,0)</f>
        <v>Q4</v>
      </c>
      <c r="Y6194">
        <f>MONTH(Suoerstore_sales[[#This Row],[Order Date]])</f>
        <v>12</v>
      </c>
    </row>
    <row r="6195" spans="1:25" x14ac:dyDescent="0.2">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t="str" cm="1">
        <f t="array" ref="V6195">_xlfn.IFS(Suoerstore_sales[[#This Row],[Discount]]&lt;=0.05,"0-5%",Suoerstore_sales[[#This Row],[Discount]]&lt;=0.1,"5-10%",Suoerstore_sales[[#This Row],[Discount]]&lt;=0.2,"10-20%",TRUE,"20%+")</f>
        <v>20%+</v>
      </c>
      <c r="W6195">
        <f>YEAR(Suoerstore_sales[[#This Row],[Order Date]])</f>
        <v>2017</v>
      </c>
      <c r="X6195" t="str">
        <f>"Q"&amp;ROUNDUP(MONTH(Suoerstore_sales[[#This Row],[Order Date]])/3,0)</f>
        <v>Q4</v>
      </c>
      <c r="Y6195">
        <f>MONTH(Suoerstore_sales[[#This Row],[Order Date]])</f>
        <v>12</v>
      </c>
    </row>
    <row r="6196" spans="1:25" x14ac:dyDescent="0.2">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t="str" cm="1">
        <f t="array" ref="V6196">_xlfn.IFS(Suoerstore_sales[[#This Row],[Discount]]&lt;=0.05,"0-5%",Suoerstore_sales[[#This Row],[Discount]]&lt;=0.1,"5-10%",Suoerstore_sales[[#This Row],[Discount]]&lt;=0.2,"10-20%",TRUE,"20%+")</f>
        <v>10-20%</v>
      </c>
      <c r="W6196">
        <f>YEAR(Suoerstore_sales[[#This Row],[Order Date]])</f>
        <v>2017</v>
      </c>
      <c r="X6196" t="str">
        <f>"Q"&amp;ROUNDUP(MONTH(Suoerstore_sales[[#This Row],[Order Date]])/3,0)</f>
        <v>Q4</v>
      </c>
      <c r="Y6196">
        <f>MONTH(Suoerstore_sales[[#This Row],[Order Date]])</f>
        <v>12</v>
      </c>
    </row>
    <row r="6197" spans="1:25" x14ac:dyDescent="0.2">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t="str" cm="1">
        <f t="array" ref="V6197">_xlfn.IFS(Suoerstore_sales[[#This Row],[Discount]]&lt;=0.05,"0-5%",Suoerstore_sales[[#This Row],[Discount]]&lt;=0.1,"5-10%",Suoerstore_sales[[#This Row],[Discount]]&lt;=0.2,"10-20%",TRUE,"20%+")</f>
        <v>20%+</v>
      </c>
      <c r="W6197">
        <f>YEAR(Suoerstore_sales[[#This Row],[Order Date]])</f>
        <v>2017</v>
      </c>
      <c r="X6197" t="str">
        <f>"Q"&amp;ROUNDUP(MONTH(Suoerstore_sales[[#This Row],[Order Date]])/3,0)</f>
        <v>Q4</v>
      </c>
      <c r="Y6197">
        <f>MONTH(Suoerstore_sales[[#This Row],[Order Date]])</f>
        <v>10</v>
      </c>
    </row>
    <row r="6198" spans="1:25" x14ac:dyDescent="0.2">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t="str" cm="1">
        <f t="array" ref="V6198">_xlfn.IFS(Suoerstore_sales[[#This Row],[Discount]]&lt;=0.05,"0-5%",Suoerstore_sales[[#This Row],[Discount]]&lt;=0.1,"5-10%",Suoerstore_sales[[#This Row],[Discount]]&lt;=0.2,"10-20%",TRUE,"20%+")</f>
        <v>10-20%</v>
      </c>
      <c r="W6198">
        <f>YEAR(Suoerstore_sales[[#This Row],[Order Date]])</f>
        <v>2017</v>
      </c>
      <c r="X6198" t="str">
        <f>"Q"&amp;ROUNDUP(MONTH(Suoerstore_sales[[#This Row],[Order Date]])/3,0)</f>
        <v>Q4</v>
      </c>
      <c r="Y6198">
        <f>MONTH(Suoerstore_sales[[#This Row],[Order Date]])</f>
        <v>10</v>
      </c>
    </row>
    <row r="6199" spans="1:25" x14ac:dyDescent="0.2">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t="str" cm="1">
        <f t="array" ref="V6199">_xlfn.IFS(Suoerstore_sales[[#This Row],[Discount]]&lt;=0.05,"0-5%",Suoerstore_sales[[#This Row],[Discount]]&lt;=0.1,"5-10%",Suoerstore_sales[[#This Row],[Discount]]&lt;=0.2,"10-20%",TRUE,"20%+")</f>
        <v>0-5%</v>
      </c>
      <c r="W6199">
        <f>YEAR(Suoerstore_sales[[#This Row],[Order Date]])</f>
        <v>2015</v>
      </c>
      <c r="X6199" t="str">
        <f>"Q"&amp;ROUNDUP(MONTH(Suoerstore_sales[[#This Row],[Order Date]])/3,0)</f>
        <v>Q4</v>
      </c>
      <c r="Y6199">
        <f>MONTH(Suoerstore_sales[[#This Row],[Order Date]])</f>
        <v>11</v>
      </c>
    </row>
    <row r="6200" spans="1:25" x14ac:dyDescent="0.2">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t="str" cm="1">
        <f t="array" ref="V6200">_xlfn.IFS(Suoerstore_sales[[#This Row],[Discount]]&lt;=0.05,"0-5%",Suoerstore_sales[[#This Row],[Discount]]&lt;=0.1,"5-10%",Suoerstore_sales[[#This Row],[Discount]]&lt;=0.2,"10-20%",TRUE,"20%+")</f>
        <v>0-5%</v>
      </c>
      <c r="W6200">
        <f>YEAR(Suoerstore_sales[[#This Row],[Order Date]])</f>
        <v>2015</v>
      </c>
      <c r="X6200" t="str">
        <f>"Q"&amp;ROUNDUP(MONTH(Suoerstore_sales[[#This Row],[Order Date]])/3,0)</f>
        <v>Q4</v>
      </c>
      <c r="Y6200">
        <f>MONTH(Suoerstore_sales[[#This Row],[Order Date]])</f>
        <v>11</v>
      </c>
    </row>
    <row r="6201" spans="1:25" x14ac:dyDescent="0.2">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t="str" cm="1">
        <f t="array" ref="V6201">_xlfn.IFS(Suoerstore_sales[[#This Row],[Discount]]&lt;=0.05,"0-5%",Suoerstore_sales[[#This Row],[Discount]]&lt;=0.1,"5-10%",Suoerstore_sales[[#This Row],[Discount]]&lt;=0.2,"10-20%",TRUE,"20%+")</f>
        <v>0-5%</v>
      </c>
      <c r="W6201">
        <f>YEAR(Suoerstore_sales[[#This Row],[Order Date]])</f>
        <v>2015</v>
      </c>
      <c r="X6201" t="str">
        <f>"Q"&amp;ROUNDUP(MONTH(Suoerstore_sales[[#This Row],[Order Date]])/3,0)</f>
        <v>Q4</v>
      </c>
      <c r="Y6201">
        <f>MONTH(Suoerstore_sales[[#This Row],[Order Date]])</f>
        <v>11</v>
      </c>
    </row>
    <row r="6202" spans="1:25" x14ac:dyDescent="0.2">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t="str" cm="1">
        <f t="array" ref="V6202">_xlfn.IFS(Suoerstore_sales[[#This Row],[Discount]]&lt;=0.05,"0-5%",Suoerstore_sales[[#This Row],[Discount]]&lt;=0.1,"5-10%",Suoerstore_sales[[#This Row],[Discount]]&lt;=0.2,"10-20%",TRUE,"20%+")</f>
        <v>10-20%</v>
      </c>
      <c r="W6202">
        <f>YEAR(Suoerstore_sales[[#This Row],[Order Date]])</f>
        <v>2015</v>
      </c>
      <c r="X6202" t="str">
        <f>"Q"&amp;ROUNDUP(MONTH(Suoerstore_sales[[#This Row],[Order Date]])/3,0)</f>
        <v>Q2</v>
      </c>
      <c r="Y6202">
        <f>MONTH(Suoerstore_sales[[#This Row],[Order Date]])</f>
        <v>4</v>
      </c>
    </row>
    <row r="6203" spans="1:25" x14ac:dyDescent="0.2">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t="str" cm="1">
        <f t="array" ref="V6203">_xlfn.IFS(Suoerstore_sales[[#This Row],[Discount]]&lt;=0.05,"0-5%",Suoerstore_sales[[#This Row],[Discount]]&lt;=0.1,"5-10%",Suoerstore_sales[[#This Row],[Discount]]&lt;=0.2,"10-20%",TRUE,"20%+")</f>
        <v>10-20%</v>
      </c>
      <c r="W6203">
        <f>YEAR(Suoerstore_sales[[#This Row],[Order Date]])</f>
        <v>2015</v>
      </c>
      <c r="X6203" t="str">
        <f>"Q"&amp;ROUNDUP(MONTH(Suoerstore_sales[[#This Row],[Order Date]])/3,0)</f>
        <v>Q2</v>
      </c>
      <c r="Y6203">
        <f>MONTH(Suoerstore_sales[[#This Row],[Order Date]])</f>
        <v>4</v>
      </c>
    </row>
    <row r="6204" spans="1:25" x14ac:dyDescent="0.2">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t="str" cm="1">
        <f t="array" ref="V6204">_xlfn.IFS(Suoerstore_sales[[#This Row],[Discount]]&lt;=0.05,"0-5%",Suoerstore_sales[[#This Row],[Discount]]&lt;=0.1,"5-10%",Suoerstore_sales[[#This Row],[Discount]]&lt;=0.2,"10-20%",TRUE,"20%+")</f>
        <v>10-20%</v>
      </c>
      <c r="W6204">
        <f>YEAR(Suoerstore_sales[[#This Row],[Order Date]])</f>
        <v>2016</v>
      </c>
      <c r="X6204" t="str">
        <f>"Q"&amp;ROUNDUP(MONTH(Suoerstore_sales[[#This Row],[Order Date]])/3,0)</f>
        <v>Q4</v>
      </c>
      <c r="Y6204">
        <f>MONTH(Suoerstore_sales[[#This Row],[Order Date]])</f>
        <v>12</v>
      </c>
    </row>
    <row r="6205" spans="1:25" x14ac:dyDescent="0.2">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t="str" cm="1">
        <f t="array" ref="V6205">_xlfn.IFS(Suoerstore_sales[[#This Row],[Discount]]&lt;=0.05,"0-5%",Suoerstore_sales[[#This Row],[Discount]]&lt;=0.1,"5-10%",Suoerstore_sales[[#This Row],[Discount]]&lt;=0.2,"10-20%",TRUE,"20%+")</f>
        <v>20%+</v>
      </c>
      <c r="W6205">
        <f>YEAR(Suoerstore_sales[[#This Row],[Order Date]])</f>
        <v>2016</v>
      </c>
      <c r="X6205" t="str">
        <f>"Q"&amp;ROUNDUP(MONTH(Suoerstore_sales[[#This Row],[Order Date]])/3,0)</f>
        <v>Q4</v>
      </c>
      <c r="Y6205">
        <f>MONTH(Suoerstore_sales[[#This Row],[Order Date]])</f>
        <v>10</v>
      </c>
    </row>
    <row r="6206" spans="1:25" x14ac:dyDescent="0.2">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t="str" cm="1">
        <f t="array" ref="V6206">_xlfn.IFS(Suoerstore_sales[[#This Row],[Discount]]&lt;=0.05,"0-5%",Suoerstore_sales[[#This Row],[Discount]]&lt;=0.1,"5-10%",Suoerstore_sales[[#This Row],[Discount]]&lt;=0.2,"10-20%",TRUE,"20%+")</f>
        <v>10-20%</v>
      </c>
      <c r="W6206">
        <f>YEAR(Suoerstore_sales[[#This Row],[Order Date]])</f>
        <v>2017</v>
      </c>
      <c r="X6206" t="str">
        <f>"Q"&amp;ROUNDUP(MONTH(Suoerstore_sales[[#This Row],[Order Date]])/3,0)</f>
        <v>Q4</v>
      </c>
      <c r="Y6206">
        <f>MONTH(Suoerstore_sales[[#This Row],[Order Date]])</f>
        <v>12</v>
      </c>
    </row>
    <row r="6207" spans="1:25" x14ac:dyDescent="0.2">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t="str" cm="1">
        <f t="array" ref="V6207">_xlfn.IFS(Suoerstore_sales[[#This Row],[Discount]]&lt;=0.05,"0-5%",Suoerstore_sales[[#This Row],[Discount]]&lt;=0.1,"5-10%",Suoerstore_sales[[#This Row],[Discount]]&lt;=0.2,"10-20%",TRUE,"20%+")</f>
        <v>10-20%</v>
      </c>
      <c r="W6207">
        <f>YEAR(Suoerstore_sales[[#This Row],[Order Date]])</f>
        <v>2016</v>
      </c>
      <c r="X6207" t="str">
        <f>"Q"&amp;ROUNDUP(MONTH(Suoerstore_sales[[#This Row],[Order Date]])/3,0)</f>
        <v>Q4</v>
      </c>
      <c r="Y6207">
        <f>MONTH(Suoerstore_sales[[#This Row],[Order Date]])</f>
        <v>10</v>
      </c>
    </row>
    <row r="6208" spans="1:25" x14ac:dyDescent="0.2">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t="str" cm="1">
        <f t="array" ref="V6208">_xlfn.IFS(Suoerstore_sales[[#This Row],[Discount]]&lt;=0.05,"0-5%",Suoerstore_sales[[#This Row],[Discount]]&lt;=0.1,"5-10%",Suoerstore_sales[[#This Row],[Discount]]&lt;=0.2,"10-20%",TRUE,"20%+")</f>
        <v>10-20%</v>
      </c>
      <c r="W6208">
        <f>YEAR(Suoerstore_sales[[#This Row],[Order Date]])</f>
        <v>2016</v>
      </c>
      <c r="X6208" t="str">
        <f>"Q"&amp;ROUNDUP(MONTH(Suoerstore_sales[[#This Row],[Order Date]])/3,0)</f>
        <v>Q4</v>
      </c>
      <c r="Y6208">
        <f>MONTH(Suoerstore_sales[[#This Row],[Order Date]])</f>
        <v>10</v>
      </c>
    </row>
    <row r="6209" spans="1:25" x14ac:dyDescent="0.2">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t="str" cm="1">
        <f t="array" ref="V6209">_xlfn.IFS(Suoerstore_sales[[#This Row],[Discount]]&lt;=0.05,"0-5%",Suoerstore_sales[[#This Row],[Discount]]&lt;=0.1,"5-10%",Suoerstore_sales[[#This Row],[Discount]]&lt;=0.2,"10-20%",TRUE,"20%+")</f>
        <v>20%+</v>
      </c>
      <c r="W6209">
        <f>YEAR(Suoerstore_sales[[#This Row],[Order Date]])</f>
        <v>2016</v>
      </c>
      <c r="X6209" t="str">
        <f>"Q"&amp;ROUNDUP(MONTH(Suoerstore_sales[[#This Row],[Order Date]])/3,0)</f>
        <v>Q4</v>
      </c>
      <c r="Y6209">
        <f>MONTH(Suoerstore_sales[[#This Row],[Order Date]])</f>
        <v>10</v>
      </c>
    </row>
    <row r="6210" spans="1:25" x14ac:dyDescent="0.2">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t="str" cm="1">
        <f t="array" ref="V6210">_xlfn.IFS(Suoerstore_sales[[#This Row],[Discount]]&lt;=0.05,"0-5%",Suoerstore_sales[[#This Row],[Discount]]&lt;=0.1,"5-10%",Suoerstore_sales[[#This Row],[Discount]]&lt;=0.2,"10-20%",TRUE,"20%+")</f>
        <v>10-20%</v>
      </c>
      <c r="W6210">
        <f>YEAR(Suoerstore_sales[[#This Row],[Order Date]])</f>
        <v>2017</v>
      </c>
      <c r="X6210" t="str">
        <f>"Q"&amp;ROUNDUP(MONTH(Suoerstore_sales[[#This Row],[Order Date]])/3,0)</f>
        <v>Q3</v>
      </c>
      <c r="Y6210">
        <f>MONTH(Suoerstore_sales[[#This Row],[Order Date]])</f>
        <v>9</v>
      </c>
    </row>
    <row r="6211" spans="1:25" x14ac:dyDescent="0.2">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t="str" cm="1">
        <f t="array" ref="V6211">_xlfn.IFS(Suoerstore_sales[[#This Row],[Discount]]&lt;=0.05,"0-5%",Suoerstore_sales[[#This Row],[Discount]]&lt;=0.1,"5-10%",Suoerstore_sales[[#This Row],[Discount]]&lt;=0.2,"10-20%",TRUE,"20%+")</f>
        <v>10-20%</v>
      </c>
      <c r="W6211">
        <f>YEAR(Suoerstore_sales[[#This Row],[Order Date]])</f>
        <v>2017</v>
      </c>
      <c r="X6211" t="str">
        <f>"Q"&amp;ROUNDUP(MONTH(Suoerstore_sales[[#This Row],[Order Date]])/3,0)</f>
        <v>Q3</v>
      </c>
      <c r="Y6211">
        <f>MONTH(Suoerstore_sales[[#This Row],[Order Date]])</f>
        <v>8</v>
      </c>
    </row>
    <row r="6212" spans="1:25" x14ac:dyDescent="0.2">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t="str" cm="1">
        <f t="array" ref="V6212">_xlfn.IFS(Suoerstore_sales[[#This Row],[Discount]]&lt;=0.05,"0-5%",Suoerstore_sales[[#This Row],[Discount]]&lt;=0.1,"5-10%",Suoerstore_sales[[#This Row],[Discount]]&lt;=0.2,"10-20%",TRUE,"20%+")</f>
        <v>0-5%</v>
      </c>
      <c r="W6212">
        <f>YEAR(Suoerstore_sales[[#This Row],[Order Date]])</f>
        <v>2017</v>
      </c>
      <c r="X6212" t="str">
        <f>"Q"&amp;ROUNDUP(MONTH(Suoerstore_sales[[#This Row],[Order Date]])/3,0)</f>
        <v>Q3</v>
      </c>
      <c r="Y6212">
        <f>MONTH(Suoerstore_sales[[#This Row],[Order Date]])</f>
        <v>8</v>
      </c>
    </row>
    <row r="6213" spans="1:25" x14ac:dyDescent="0.2">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t="str" cm="1">
        <f t="array" ref="V6213">_xlfn.IFS(Suoerstore_sales[[#This Row],[Discount]]&lt;=0.05,"0-5%",Suoerstore_sales[[#This Row],[Discount]]&lt;=0.1,"5-10%",Suoerstore_sales[[#This Row],[Discount]]&lt;=0.2,"10-20%",TRUE,"20%+")</f>
        <v>0-5%</v>
      </c>
      <c r="W6213">
        <f>YEAR(Suoerstore_sales[[#This Row],[Order Date]])</f>
        <v>2017</v>
      </c>
      <c r="X6213" t="str">
        <f>"Q"&amp;ROUNDUP(MONTH(Suoerstore_sales[[#This Row],[Order Date]])/3,0)</f>
        <v>Q3</v>
      </c>
      <c r="Y6213">
        <f>MONTH(Suoerstore_sales[[#This Row],[Order Date]])</f>
        <v>8</v>
      </c>
    </row>
    <row r="6214" spans="1:25" x14ac:dyDescent="0.2">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t="str" cm="1">
        <f t="array" ref="V6214">_xlfn.IFS(Suoerstore_sales[[#This Row],[Discount]]&lt;=0.05,"0-5%",Suoerstore_sales[[#This Row],[Discount]]&lt;=0.1,"5-10%",Suoerstore_sales[[#This Row],[Discount]]&lt;=0.2,"10-20%",TRUE,"20%+")</f>
        <v>0-5%</v>
      </c>
      <c r="W6214">
        <f>YEAR(Suoerstore_sales[[#This Row],[Order Date]])</f>
        <v>2017</v>
      </c>
      <c r="X6214" t="str">
        <f>"Q"&amp;ROUNDUP(MONTH(Suoerstore_sales[[#This Row],[Order Date]])/3,0)</f>
        <v>Q4</v>
      </c>
      <c r="Y6214">
        <f>MONTH(Suoerstore_sales[[#This Row],[Order Date]])</f>
        <v>11</v>
      </c>
    </row>
    <row r="6215" spans="1:25" x14ac:dyDescent="0.2">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t="str" cm="1">
        <f t="array" ref="V6215">_xlfn.IFS(Suoerstore_sales[[#This Row],[Discount]]&lt;=0.05,"0-5%",Suoerstore_sales[[#This Row],[Discount]]&lt;=0.1,"5-10%",Suoerstore_sales[[#This Row],[Discount]]&lt;=0.2,"10-20%",TRUE,"20%+")</f>
        <v>0-5%</v>
      </c>
      <c r="W6215">
        <f>YEAR(Suoerstore_sales[[#This Row],[Order Date]])</f>
        <v>2017</v>
      </c>
      <c r="X6215" t="str">
        <f>"Q"&amp;ROUNDUP(MONTH(Suoerstore_sales[[#This Row],[Order Date]])/3,0)</f>
        <v>Q4</v>
      </c>
      <c r="Y6215">
        <f>MONTH(Suoerstore_sales[[#This Row],[Order Date]])</f>
        <v>11</v>
      </c>
    </row>
    <row r="6216" spans="1:25" x14ac:dyDescent="0.2">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t="str" cm="1">
        <f t="array" ref="V6216">_xlfn.IFS(Suoerstore_sales[[#This Row],[Discount]]&lt;=0.05,"0-5%",Suoerstore_sales[[#This Row],[Discount]]&lt;=0.1,"5-10%",Suoerstore_sales[[#This Row],[Discount]]&lt;=0.2,"10-20%",TRUE,"20%+")</f>
        <v>0-5%</v>
      </c>
      <c r="W6216">
        <f>YEAR(Suoerstore_sales[[#This Row],[Order Date]])</f>
        <v>2014</v>
      </c>
      <c r="X6216" t="str">
        <f>"Q"&amp;ROUNDUP(MONTH(Suoerstore_sales[[#This Row],[Order Date]])/3,0)</f>
        <v>Q4</v>
      </c>
      <c r="Y6216">
        <f>MONTH(Suoerstore_sales[[#This Row],[Order Date]])</f>
        <v>10</v>
      </c>
    </row>
    <row r="6217" spans="1:25" x14ac:dyDescent="0.2">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t="str" cm="1">
        <f t="array" ref="V6217">_xlfn.IFS(Suoerstore_sales[[#This Row],[Discount]]&lt;=0.05,"0-5%",Suoerstore_sales[[#This Row],[Discount]]&lt;=0.1,"5-10%",Suoerstore_sales[[#This Row],[Discount]]&lt;=0.2,"10-20%",TRUE,"20%+")</f>
        <v>0-5%</v>
      </c>
      <c r="W6217">
        <f>YEAR(Suoerstore_sales[[#This Row],[Order Date]])</f>
        <v>2015</v>
      </c>
      <c r="X6217" t="str">
        <f>"Q"&amp;ROUNDUP(MONTH(Suoerstore_sales[[#This Row],[Order Date]])/3,0)</f>
        <v>Q4</v>
      </c>
      <c r="Y6217">
        <f>MONTH(Suoerstore_sales[[#This Row],[Order Date]])</f>
        <v>11</v>
      </c>
    </row>
    <row r="6218" spans="1:25" x14ac:dyDescent="0.2">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t="str" cm="1">
        <f t="array" ref="V6218">_xlfn.IFS(Suoerstore_sales[[#This Row],[Discount]]&lt;=0.05,"0-5%",Suoerstore_sales[[#This Row],[Discount]]&lt;=0.1,"5-10%",Suoerstore_sales[[#This Row],[Discount]]&lt;=0.2,"10-20%",TRUE,"20%+")</f>
        <v>0-5%</v>
      </c>
      <c r="W6218">
        <f>YEAR(Suoerstore_sales[[#This Row],[Order Date]])</f>
        <v>2015</v>
      </c>
      <c r="X6218" t="str">
        <f>"Q"&amp;ROUNDUP(MONTH(Suoerstore_sales[[#This Row],[Order Date]])/3,0)</f>
        <v>Q4</v>
      </c>
      <c r="Y6218">
        <f>MONTH(Suoerstore_sales[[#This Row],[Order Date]])</f>
        <v>11</v>
      </c>
    </row>
    <row r="6219" spans="1:25" x14ac:dyDescent="0.2">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t="str" cm="1">
        <f t="array" ref="V6219">_xlfn.IFS(Suoerstore_sales[[#This Row],[Discount]]&lt;=0.05,"0-5%",Suoerstore_sales[[#This Row],[Discount]]&lt;=0.1,"5-10%",Suoerstore_sales[[#This Row],[Discount]]&lt;=0.2,"10-20%",TRUE,"20%+")</f>
        <v>0-5%</v>
      </c>
      <c r="W6219">
        <f>YEAR(Suoerstore_sales[[#This Row],[Order Date]])</f>
        <v>2015</v>
      </c>
      <c r="X6219" t="str">
        <f>"Q"&amp;ROUNDUP(MONTH(Suoerstore_sales[[#This Row],[Order Date]])/3,0)</f>
        <v>Q3</v>
      </c>
      <c r="Y6219">
        <f>MONTH(Suoerstore_sales[[#This Row],[Order Date]])</f>
        <v>7</v>
      </c>
    </row>
    <row r="6220" spans="1:25" x14ac:dyDescent="0.2">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t="str" cm="1">
        <f t="array" ref="V6220">_xlfn.IFS(Suoerstore_sales[[#This Row],[Discount]]&lt;=0.05,"0-5%",Suoerstore_sales[[#This Row],[Discount]]&lt;=0.1,"5-10%",Suoerstore_sales[[#This Row],[Discount]]&lt;=0.2,"10-20%",TRUE,"20%+")</f>
        <v>0-5%</v>
      </c>
      <c r="W6220">
        <f>YEAR(Suoerstore_sales[[#This Row],[Order Date]])</f>
        <v>2016</v>
      </c>
      <c r="X6220" t="str">
        <f>"Q"&amp;ROUNDUP(MONTH(Suoerstore_sales[[#This Row],[Order Date]])/3,0)</f>
        <v>Q4</v>
      </c>
      <c r="Y6220">
        <f>MONTH(Suoerstore_sales[[#This Row],[Order Date]])</f>
        <v>10</v>
      </c>
    </row>
    <row r="6221" spans="1:25" x14ac:dyDescent="0.2">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t="str" cm="1">
        <f t="array" ref="V6221">_xlfn.IFS(Suoerstore_sales[[#This Row],[Discount]]&lt;=0.05,"0-5%",Suoerstore_sales[[#This Row],[Discount]]&lt;=0.1,"5-10%",Suoerstore_sales[[#This Row],[Discount]]&lt;=0.2,"10-20%",TRUE,"20%+")</f>
        <v>0-5%</v>
      </c>
      <c r="W6221">
        <f>YEAR(Suoerstore_sales[[#This Row],[Order Date]])</f>
        <v>2016</v>
      </c>
      <c r="X6221" t="str">
        <f>"Q"&amp;ROUNDUP(MONTH(Suoerstore_sales[[#This Row],[Order Date]])/3,0)</f>
        <v>Q4</v>
      </c>
      <c r="Y6221">
        <f>MONTH(Suoerstore_sales[[#This Row],[Order Date]])</f>
        <v>10</v>
      </c>
    </row>
    <row r="6222" spans="1:25" x14ac:dyDescent="0.2">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t="str" cm="1">
        <f t="array" ref="V6222">_xlfn.IFS(Suoerstore_sales[[#This Row],[Discount]]&lt;=0.05,"0-5%",Suoerstore_sales[[#This Row],[Discount]]&lt;=0.1,"5-10%",Suoerstore_sales[[#This Row],[Discount]]&lt;=0.2,"10-20%",TRUE,"20%+")</f>
        <v>0-5%</v>
      </c>
      <c r="W6222">
        <f>YEAR(Suoerstore_sales[[#This Row],[Order Date]])</f>
        <v>2016</v>
      </c>
      <c r="X6222" t="str">
        <f>"Q"&amp;ROUNDUP(MONTH(Suoerstore_sales[[#This Row],[Order Date]])/3,0)</f>
        <v>Q4</v>
      </c>
      <c r="Y6222">
        <f>MONTH(Suoerstore_sales[[#This Row],[Order Date]])</f>
        <v>10</v>
      </c>
    </row>
    <row r="6223" spans="1:25" x14ac:dyDescent="0.2">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t="str" cm="1">
        <f t="array" ref="V6223">_xlfn.IFS(Suoerstore_sales[[#This Row],[Discount]]&lt;=0.05,"0-5%",Suoerstore_sales[[#This Row],[Discount]]&lt;=0.1,"5-10%",Suoerstore_sales[[#This Row],[Discount]]&lt;=0.2,"10-20%",TRUE,"20%+")</f>
        <v>0-5%</v>
      </c>
      <c r="W6223">
        <f>YEAR(Suoerstore_sales[[#This Row],[Order Date]])</f>
        <v>2017</v>
      </c>
      <c r="X6223" t="str">
        <f>"Q"&amp;ROUNDUP(MONTH(Suoerstore_sales[[#This Row],[Order Date]])/3,0)</f>
        <v>Q3</v>
      </c>
      <c r="Y6223">
        <f>MONTH(Suoerstore_sales[[#This Row],[Order Date]])</f>
        <v>9</v>
      </c>
    </row>
    <row r="6224" spans="1:25" x14ac:dyDescent="0.2">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t="str" cm="1">
        <f t="array" ref="V6224">_xlfn.IFS(Suoerstore_sales[[#This Row],[Discount]]&lt;=0.05,"0-5%",Suoerstore_sales[[#This Row],[Discount]]&lt;=0.1,"5-10%",Suoerstore_sales[[#This Row],[Discount]]&lt;=0.2,"10-20%",TRUE,"20%+")</f>
        <v>10-20%</v>
      </c>
      <c r="W6224">
        <f>YEAR(Suoerstore_sales[[#This Row],[Order Date]])</f>
        <v>2017</v>
      </c>
      <c r="X6224" t="str">
        <f>"Q"&amp;ROUNDUP(MONTH(Suoerstore_sales[[#This Row],[Order Date]])/3,0)</f>
        <v>Q4</v>
      </c>
      <c r="Y6224">
        <f>MONTH(Suoerstore_sales[[#This Row],[Order Date]])</f>
        <v>12</v>
      </c>
    </row>
    <row r="6225" spans="1:25" x14ac:dyDescent="0.2">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t="str" cm="1">
        <f t="array" ref="V6225">_xlfn.IFS(Suoerstore_sales[[#This Row],[Discount]]&lt;=0.05,"0-5%",Suoerstore_sales[[#This Row],[Discount]]&lt;=0.1,"5-10%",Suoerstore_sales[[#This Row],[Discount]]&lt;=0.2,"10-20%",TRUE,"20%+")</f>
        <v>10-20%</v>
      </c>
      <c r="W6225">
        <f>YEAR(Suoerstore_sales[[#This Row],[Order Date]])</f>
        <v>2017</v>
      </c>
      <c r="X6225" t="str">
        <f>"Q"&amp;ROUNDUP(MONTH(Suoerstore_sales[[#This Row],[Order Date]])/3,0)</f>
        <v>Q4</v>
      </c>
      <c r="Y6225">
        <f>MONTH(Suoerstore_sales[[#This Row],[Order Date]])</f>
        <v>12</v>
      </c>
    </row>
    <row r="6226" spans="1:25" x14ac:dyDescent="0.2">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t="str" cm="1">
        <f t="array" ref="V6226">_xlfn.IFS(Suoerstore_sales[[#This Row],[Discount]]&lt;=0.05,"0-5%",Suoerstore_sales[[#This Row],[Discount]]&lt;=0.1,"5-10%",Suoerstore_sales[[#This Row],[Discount]]&lt;=0.2,"10-20%",TRUE,"20%+")</f>
        <v>10-20%</v>
      </c>
      <c r="W6226">
        <f>YEAR(Suoerstore_sales[[#This Row],[Order Date]])</f>
        <v>2017</v>
      </c>
      <c r="X6226" t="str">
        <f>"Q"&amp;ROUNDUP(MONTH(Suoerstore_sales[[#This Row],[Order Date]])/3,0)</f>
        <v>Q4</v>
      </c>
      <c r="Y6226">
        <f>MONTH(Suoerstore_sales[[#This Row],[Order Date]])</f>
        <v>12</v>
      </c>
    </row>
    <row r="6227" spans="1:25" x14ac:dyDescent="0.2">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t="str" cm="1">
        <f t="array" ref="V6227">_xlfn.IFS(Suoerstore_sales[[#This Row],[Discount]]&lt;=0.05,"0-5%",Suoerstore_sales[[#This Row],[Discount]]&lt;=0.1,"5-10%",Suoerstore_sales[[#This Row],[Discount]]&lt;=0.2,"10-20%",TRUE,"20%+")</f>
        <v>20%+</v>
      </c>
      <c r="W6227">
        <f>YEAR(Suoerstore_sales[[#This Row],[Order Date]])</f>
        <v>2015</v>
      </c>
      <c r="X6227" t="str">
        <f>"Q"&amp;ROUNDUP(MONTH(Suoerstore_sales[[#This Row],[Order Date]])/3,0)</f>
        <v>Q4</v>
      </c>
      <c r="Y6227">
        <f>MONTH(Suoerstore_sales[[#This Row],[Order Date]])</f>
        <v>10</v>
      </c>
    </row>
    <row r="6228" spans="1:25" x14ac:dyDescent="0.2">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t="str" cm="1">
        <f t="array" ref="V6228">_xlfn.IFS(Suoerstore_sales[[#This Row],[Discount]]&lt;=0.05,"0-5%",Suoerstore_sales[[#This Row],[Discount]]&lt;=0.1,"5-10%",Suoerstore_sales[[#This Row],[Discount]]&lt;=0.2,"10-20%",TRUE,"20%+")</f>
        <v>10-20%</v>
      </c>
      <c r="W6228">
        <f>YEAR(Suoerstore_sales[[#This Row],[Order Date]])</f>
        <v>2015</v>
      </c>
      <c r="X6228" t="str">
        <f>"Q"&amp;ROUNDUP(MONTH(Suoerstore_sales[[#This Row],[Order Date]])/3,0)</f>
        <v>Q4</v>
      </c>
      <c r="Y6228">
        <f>MONTH(Suoerstore_sales[[#This Row],[Order Date]])</f>
        <v>10</v>
      </c>
    </row>
    <row r="6229" spans="1:25" x14ac:dyDescent="0.2">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t="str" cm="1">
        <f t="array" ref="V6229">_xlfn.IFS(Suoerstore_sales[[#This Row],[Discount]]&lt;=0.05,"0-5%",Suoerstore_sales[[#This Row],[Discount]]&lt;=0.1,"5-10%",Suoerstore_sales[[#This Row],[Discount]]&lt;=0.2,"10-20%",TRUE,"20%+")</f>
        <v>10-20%</v>
      </c>
      <c r="W6229">
        <f>YEAR(Suoerstore_sales[[#This Row],[Order Date]])</f>
        <v>2014</v>
      </c>
      <c r="X6229" t="str">
        <f>"Q"&amp;ROUNDUP(MONTH(Suoerstore_sales[[#This Row],[Order Date]])/3,0)</f>
        <v>Q4</v>
      </c>
      <c r="Y6229">
        <f>MONTH(Suoerstore_sales[[#This Row],[Order Date]])</f>
        <v>11</v>
      </c>
    </row>
    <row r="6230" spans="1:25" x14ac:dyDescent="0.2">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t="str" cm="1">
        <f t="array" ref="V6230">_xlfn.IFS(Suoerstore_sales[[#This Row],[Discount]]&lt;=0.05,"0-5%",Suoerstore_sales[[#This Row],[Discount]]&lt;=0.1,"5-10%",Suoerstore_sales[[#This Row],[Discount]]&lt;=0.2,"10-20%",TRUE,"20%+")</f>
        <v>20%+</v>
      </c>
      <c r="W6230">
        <f>YEAR(Suoerstore_sales[[#This Row],[Order Date]])</f>
        <v>2016</v>
      </c>
      <c r="X6230" t="str">
        <f>"Q"&amp;ROUNDUP(MONTH(Suoerstore_sales[[#This Row],[Order Date]])/3,0)</f>
        <v>Q1</v>
      </c>
      <c r="Y6230">
        <f>MONTH(Suoerstore_sales[[#This Row],[Order Date]])</f>
        <v>1</v>
      </c>
    </row>
    <row r="6231" spans="1:25" x14ac:dyDescent="0.2">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t="str" cm="1">
        <f t="array" ref="V6231">_xlfn.IFS(Suoerstore_sales[[#This Row],[Discount]]&lt;=0.05,"0-5%",Suoerstore_sales[[#This Row],[Discount]]&lt;=0.1,"5-10%",Suoerstore_sales[[#This Row],[Discount]]&lt;=0.2,"10-20%",TRUE,"20%+")</f>
        <v>10-20%</v>
      </c>
      <c r="W6231">
        <f>YEAR(Suoerstore_sales[[#This Row],[Order Date]])</f>
        <v>2016</v>
      </c>
      <c r="X6231" t="str">
        <f>"Q"&amp;ROUNDUP(MONTH(Suoerstore_sales[[#This Row],[Order Date]])/3,0)</f>
        <v>Q1</v>
      </c>
      <c r="Y6231">
        <f>MONTH(Suoerstore_sales[[#This Row],[Order Date]])</f>
        <v>1</v>
      </c>
    </row>
    <row r="6232" spans="1:25" x14ac:dyDescent="0.2">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t="str" cm="1">
        <f t="array" ref="V6232">_xlfn.IFS(Suoerstore_sales[[#This Row],[Discount]]&lt;=0.05,"0-5%",Suoerstore_sales[[#This Row],[Discount]]&lt;=0.1,"5-10%",Suoerstore_sales[[#This Row],[Discount]]&lt;=0.2,"10-20%",TRUE,"20%+")</f>
        <v>0-5%</v>
      </c>
      <c r="W6232">
        <f>YEAR(Suoerstore_sales[[#This Row],[Order Date]])</f>
        <v>2017</v>
      </c>
      <c r="X6232" t="str">
        <f>"Q"&amp;ROUNDUP(MONTH(Suoerstore_sales[[#This Row],[Order Date]])/3,0)</f>
        <v>Q3</v>
      </c>
      <c r="Y6232">
        <f>MONTH(Suoerstore_sales[[#This Row],[Order Date]])</f>
        <v>7</v>
      </c>
    </row>
    <row r="6233" spans="1:25" x14ac:dyDescent="0.2">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t="str" cm="1">
        <f t="array" ref="V6233">_xlfn.IFS(Suoerstore_sales[[#This Row],[Discount]]&lt;=0.05,"0-5%",Suoerstore_sales[[#This Row],[Discount]]&lt;=0.1,"5-10%",Suoerstore_sales[[#This Row],[Discount]]&lt;=0.2,"10-20%",TRUE,"20%+")</f>
        <v>10-20%</v>
      </c>
      <c r="W6233">
        <f>YEAR(Suoerstore_sales[[#This Row],[Order Date]])</f>
        <v>2017</v>
      </c>
      <c r="X6233" t="str">
        <f>"Q"&amp;ROUNDUP(MONTH(Suoerstore_sales[[#This Row],[Order Date]])/3,0)</f>
        <v>Q3</v>
      </c>
      <c r="Y6233">
        <f>MONTH(Suoerstore_sales[[#This Row],[Order Date]])</f>
        <v>9</v>
      </c>
    </row>
    <row r="6234" spans="1:25" x14ac:dyDescent="0.2">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t="str" cm="1">
        <f t="array" ref="V6234">_xlfn.IFS(Suoerstore_sales[[#This Row],[Discount]]&lt;=0.05,"0-5%",Suoerstore_sales[[#This Row],[Discount]]&lt;=0.1,"5-10%",Suoerstore_sales[[#This Row],[Discount]]&lt;=0.2,"10-20%",TRUE,"20%+")</f>
        <v>0-5%</v>
      </c>
      <c r="W6234">
        <f>YEAR(Suoerstore_sales[[#This Row],[Order Date]])</f>
        <v>2017</v>
      </c>
      <c r="X6234" t="str">
        <f>"Q"&amp;ROUNDUP(MONTH(Suoerstore_sales[[#This Row],[Order Date]])/3,0)</f>
        <v>Q3</v>
      </c>
      <c r="Y6234">
        <f>MONTH(Suoerstore_sales[[#This Row],[Order Date]])</f>
        <v>9</v>
      </c>
    </row>
    <row r="6235" spans="1:25" x14ac:dyDescent="0.2">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t="str" cm="1">
        <f t="array" ref="V6235">_xlfn.IFS(Suoerstore_sales[[#This Row],[Discount]]&lt;=0.05,"0-5%",Suoerstore_sales[[#This Row],[Discount]]&lt;=0.1,"5-10%",Suoerstore_sales[[#This Row],[Discount]]&lt;=0.2,"10-20%",TRUE,"20%+")</f>
        <v>0-5%</v>
      </c>
      <c r="W6235">
        <f>YEAR(Suoerstore_sales[[#This Row],[Order Date]])</f>
        <v>2017</v>
      </c>
      <c r="X6235" t="str">
        <f>"Q"&amp;ROUNDUP(MONTH(Suoerstore_sales[[#This Row],[Order Date]])/3,0)</f>
        <v>Q3</v>
      </c>
      <c r="Y6235">
        <f>MONTH(Suoerstore_sales[[#This Row],[Order Date]])</f>
        <v>9</v>
      </c>
    </row>
    <row r="6236" spans="1:25" x14ac:dyDescent="0.2">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t="str" cm="1">
        <f t="array" ref="V6236">_xlfn.IFS(Suoerstore_sales[[#This Row],[Discount]]&lt;=0.05,"0-5%",Suoerstore_sales[[#This Row],[Discount]]&lt;=0.1,"5-10%",Suoerstore_sales[[#This Row],[Discount]]&lt;=0.2,"10-20%",TRUE,"20%+")</f>
        <v>10-20%</v>
      </c>
      <c r="W6236">
        <f>YEAR(Suoerstore_sales[[#This Row],[Order Date]])</f>
        <v>2017</v>
      </c>
      <c r="X6236" t="str">
        <f>"Q"&amp;ROUNDUP(MONTH(Suoerstore_sales[[#This Row],[Order Date]])/3,0)</f>
        <v>Q3</v>
      </c>
      <c r="Y6236">
        <f>MONTH(Suoerstore_sales[[#This Row],[Order Date]])</f>
        <v>9</v>
      </c>
    </row>
    <row r="6237" spans="1:25" x14ac:dyDescent="0.2">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t="str" cm="1">
        <f t="array" ref="V6237">_xlfn.IFS(Suoerstore_sales[[#This Row],[Discount]]&lt;=0.05,"0-5%",Suoerstore_sales[[#This Row],[Discount]]&lt;=0.1,"5-10%",Suoerstore_sales[[#This Row],[Discount]]&lt;=0.2,"10-20%",TRUE,"20%+")</f>
        <v>10-20%</v>
      </c>
      <c r="W6237">
        <f>YEAR(Suoerstore_sales[[#This Row],[Order Date]])</f>
        <v>2017</v>
      </c>
      <c r="X6237" t="str">
        <f>"Q"&amp;ROUNDUP(MONTH(Suoerstore_sales[[#This Row],[Order Date]])/3,0)</f>
        <v>Q3</v>
      </c>
      <c r="Y6237">
        <f>MONTH(Suoerstore_sales[[#This Row],[Order Date]])</f>
        <v>9</v>
      </c>
    </row>
    <row r="6238" spans="1:25" x14ac:dyDescent="0.2">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t="str" cm="1">
        <f t="array" ref="V6238">_xlfn.IFS(Suoerstore_sales[[#This Row],[Discount]]&lt;=0.05,"0-5%",Suoerstore_sales[[#This Row],[Discount]]&lt;=0.1,"5-10%",Suoerstore_sales[[#This Row],[Discount]]&lt;=0.2,"10-20%",TRUE,"20%+")</f>
        <v>10-20%</v>
      </c>
      <c r="W6238">
        <f>YEAR(Suoerstore_sales[[#This Row],[Order Date]])</f>
        <v>2016</v>
      </c>
      <c r="X6238" t="str">
        <f>"Q"&amp;ROUNDUP(MONTH(Suoerstore_sales[[#This Row],[Order Date]])/3,0)</f>
        <v>Q1</v>
      </c>
      <c r="Y6238">
        <f>MONTH(Suoerstore_sales[[#This Row],[Order Date]])</f>
        <v>2</v>
      </c>
    </row>
    <row r="6239" spans="1:25" x14ac:dyDescent="0.2">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t="str" cm="1">
        <f t="array" ref="V6239">_xlfn.IFS(Suoerstore_sales[[#This Row],[Discount]]&lt;=0.05,"0-5%",Suoerstore_sales[[#This Row],[Discount]]&lt;=0.1,"5-10%",Suoerstore_sales[[#This Row],[Discount]]&lt;=0.2,"10-20%",TRUE,"20%+")</f>
        <v>10-20%</v>
      </c>
      <c r="W6239">
        <f>YEAR(Suoerstore_sales[[#This Row],[Order Date]])</f>
        <v>2016</v>
      </c>
      <c r="X6239" t="str">
        <f>"Q"&amp;ROUNDUP(MONTH(Suoerstore_sales[[#This Row],[Order Date]])/3,0)</f>
        <v>Q1</v>
      </c>
      <c r="Y6239">
        <f>MONTH(Suoerstore_sales[[#This Row],[Order Date]])</f>
        <v>1</v>
      </c>
    </row>
    <row r="6240" spans="1:25" x14ac:dyDescent="0.2">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t="str" cm="1">
        <f t="array" ref="V6240">_xlfn.IFS(Suoerstore_sales[[#This Row],[Discount]]&lt;=0.05,"0-5%",Suoerstore_sales[[#This Row],[Discount]]&lt;=0.1,"5-10%",Suoerstore_sales[[#This Row],[Discount]]&lt;=0.2,"10-20%",TRUE,"20%+")</f>
        <v>0-5%</v>
      </c>
      <c r="W6240">
        <f>YEAR(Suoerstore_sales[[#This Row],[Order Date]])</f>
        <v>2015</v>
      </c>
      <c r="X6240" t="str">
        <f>"Q"&amp;ROUNDUP(MONTH(Suoerstore_sales[[#This Row],[Order Date]])/3,0)</f>
        <v>Q4</v>
      </c>
      <c r="Y6240">
        <f>MONTH(Suoerstore_sales[[#This Row],[Order Date]])</f>
        <v>12</v>
      </c>
    </row>
    <row r="6241" spans="1:25" x14ac:dyDescent="0.2">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t="str" cm="1">
        <f t="array" ref="V6241">_xlfn.IFS(Suoerstore_sales[[#This Row],[Discount]]&lt;=0.05,"0-5%",Suoerstore_sales[[#This Row],[Discount]]&lt;=0.1,"5-10%",Suoerstore_sales[[#This Row],[Discount]]&lt;=0.2,"10-20%",TRUE,"20%+")</f>
        <v>0-5%</v>
      </c>
      <c r="W6241">
        <f>YEAR(Suoerstore_sales[[#This Row],[Order Date]])</f>
        <v>2015</v>
      </c>
      <c r="X6241" t="str">
        <f>"Q"&amp;ROUNDUP(MONTH(Suoerstore_sales[[#This Row],[Order Date]])/3,0)</f>
        <v>Q4</v>
      </c>
      <c r="Y6241">
        <f>MONTH(Suoerstore_sales[[#This Row],[Order Date]])</f>
        <v>12</v>
      </c>
    </row>
    <row r="6242" spans="1:25" x14ac:dyDescent="0.2">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t="str" cm="1">
        <f t="array" ref="V6242">_xlfn.IFS(Suoerstore_sales[[#This Row],[Discount]]&lt;=0.05,"0-5%",Suoerstore_sales[[#This Row],[Discount]]&lt;=0.1,"5-10%",Suoerstore_sales[[#This Row],[Discount]]&lt;=0.2,"10-20%",TRUE,"20%+")</f>
        <v>10-20%</v>
      </c>
      <c r="W6242">
        <f>YEAR(Suoerstore_sales[[#This Row],[Order Date]])</f>
        <v>2016</v>
      </c>
      <c r="X6242" t="str">
        <f>"Q"&amp;ROUNDUP(MONTH(Suoerstore_sales[[#This Row],[Order Date]])/3,0)</f>
        <v>Q4</v>
      </c>
      <c r="Y6242">
        <f>MONTH(Suoerstore_sales[[#This Row],[Order Date]])</f>
        <v>10</v>
      </c>
    </row>
    <row r="6243" spans="1:25" x14ac:dyDescent="0.2">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t="str" cm="1">
        <f t="array" ref="V6243">_xlfn.IFS(Suoerstore_sales[[#This Row],[Discount]]&lt;=0.05,"0-5%",Suoerstore_sales[[#This Row],[Discount]]&lt;=0.1,"5-10%",Suoerstore_sales[[#This Row],[Discount]]&lt;=0.2,"10-20%",TRUE,"20%+")</f>
        <v>0-5%</v>
      </c>
      <c r="W6243">
        <f>YEAR(Suoerstore_sales[[#This Row],[Order Date]])</f>
        <v>2017</v>
      </c>
      <c r="X6243" t="str">
        <f>"Q"&amp;ROUNDUP(MONTH(Suoerstore_sales[[#This Row],[Order Date]])/3,0)</f>
        <v>Q2</v>
      </c>
      <c r="Y6243">
        <f>MONTH(Suoerstore_sales[[#This Row],[Order Date]])</f>
        <v>5</v>
      </c>
    </row>
    <row r="6244" spans="1:25" x14ac:dyDescent="0.2">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t="str" cm="1">
        <f t="array" ref="V6244">_xlfn.IFS(Suoerstore_sales[[#This Row],[Discount]]&lt;=0.05,"0-5%",Suoerstore_sales[[#This Row],[Discount]]&lt;=0.1,"5-10%",Suoerstore_sales[[#This Row],[Discount]]&lt;=0.2,"10-20%",TRUE,"20%+")</f>
        <v>20%+</v>
      </c>
      <c r="W6244">
        <f>YEAR(Suoerstore_sales[[#This Row],[Order Date]])</f>
        <v>2014</v>
      </c>
      <c r="X6244" t="str">
        <f>"Q"&amp;ROUNDUP(MONTH(Suoerstore_sales[[#This Row],[Order Date]])/3,0)</f>
        <v>Q4</v>
      </c>
      <c r="Y6244">
        <f>MONTH(Suoerstore_sales[[#This Row],[Order Date]])</f>
        <v>12</v>
      </c>
    </row>
    <row r="6245" spans="1:25" x14ac:dyDescent="0.2">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t="str" cm="1">
        <f t="array" ref="V6245">_xlfn.IFS(Suoerstore_sales[[#This Row],[Discount]]&lt;=0.05,"0-5%",Suoerstore_sales[[#This Row],[Discount]]&lt;=0.1,"5-10%",Suoerstore_sales[[#This Row],[Discount]]&lt;=0.2,"10-20%",TRUE,"20%+")</f>
        <v>0-5%</v>
      </c>
      <c r="W6245">
        <f>YEAR(Suoerstore_sales[[#This Row],[Order Date]])</f>
        <v>2016</v>
      </c>
      <c r="X6245" t="str">
        <f>"Q"&amp;ROUNDUP(MONTH(Suoerstore_sales[[#This Row],[Order Date]])/3,0)</f>
        <v>Q4</v>
      </c>
      <c r="Y6245">
        <f>MONTH(Suoerstore_sales[[#This Row],[Order Date]])</f>
        <v>11</v>
      </c>
    </row>
    <row r="6246" spans="1:25" x14ac:dyDescent="0.2">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t="str" cm="1">
        <f t="array" ref="V6246">_xlfn.IFS(Suoerstore_sales[[#This Row],[Discount]]&lt;=0.05,"0-5%",Suoerstore_sales[[#This Row],[Discount]]&lt;=0.1,"5-10%",Suoerstore_sales[[#This Row],[Discount]]&lt;=0.2,"10-20%",TRUE,"20%+")</f>
        <v>0-5%</v>
      </c>
      <c r="W6246">
        <f>YEAR(Suoerstore_sales[[#This Row],[Order Date]])</f>
        <v>2015</v>
      </c>
      <c r="X6246" t="str">
        <f>"Q"&amp;ROUNDUP(MONTH(Suoerstore_sales[[#This Row],[Order Date]])/3,0)</f>
        <v>Q4</v>
      </c>
      <c r="Y6246">
        <f>MONTH(Suoerstore_sales[[#This Row],[Order Date]])</f>
        <v>11</v>
      </c>
    </row>
    <row r="6247" spans="1:25" x14ac:dyDescent="0.2">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t="str" cm="1">
        <f t="array" ref="V6247">_xlfn.IFS(Suoerstore_sales[[#This Row],[Discount]]&lt;=0.05,"0-5%",Suoerstore_sales[[#This Row],[Discount]]&lt;=0.1,"5-10%",Suoerstore_sales[[#This Row],[Discount]]&lt;=0.2,"10-20%",TRUE,"20%+")</f>
        <v>0-5%</v>
      </c>
      <c r="W6247">
        <f>YEAR(Suoerstore_sales[[#This Row],[Order Date]])</f>
        <v>2015</v>
      </c>
      <c r="X6247" t="str">
        <f>"Q"&amp;ROUNDUP(MONTH(Suoerstore_sales[[#This Row],[Order Date]])/3,0)</f>
        <v>Q4</v>
      </c>
      <c r="Y6247">
        <f>MONTH(Suoerstore_sales[[#This Row],[Order Date]])</f>
        <v>11</v>
      </c>
    </row>
    <row r="6248" spans="1:25" x14ac:dyDescent="0.2">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t="str" cm="1">
        <f t="array" ref="V6248">_xlfn.IFS(Suoerstore_sales[[#This Row],[Discount]]&lt;=0.05,"0-5%",Suoerstore_sales[[#This Row],[Discount]]&lt;=0.1,"5-10%",Suoerstore_sales[[#This Row],[Discount]]&lt;=0.2,"10-20%",TRUE,"20%+")</f>
        <v>0-5%</v>
      </c>
      <c r="W6248">
        <f>YEAR(Suoerstore_sales[[#This Row],[Order Date]])</f>
        <v>2015</v>
      </c>
      <c r="X6248" t="str">
        <f>"Q"&amp;ROUNDUP(MONTH(Suoerstore_sales[[#This Row],[Order Date]])/3,0)</f>
        <v>Q4</v>
      </c>
      <c r="Y6248">
        <f>MONTH(Suoerstore_sales[[#This Row],[Order Date]])</f>
        <v>11</v>
      </c>
    </row>
    <row r="6249" spans="1:25" x14ac:dyDescent="0.2">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t="str" cm="1">
        <f t="array" ref="V6249">_xlfn.IFS(Suoerstore_sales[[#This Row],[Discount]]&lt;=0.05,"0-5%",Suoerstore_sales[[#This Row],[Discount]]&lt;=0.1,"5-10%",Suoerstore_sales[[#This Row],[Discount]]&lt;=0.2,"10-20%",TRUE,"20%+")</f>
        <v>0-5%</v>
      </c>
      <c r="W6249">
        <f>YEAR(Suoerstore_sales[[#This Row],[Order Date]])</f>
        <v>2017</v>
      </c>
      <c r="X6249" t="str">
        <f>"Q"&amp;ROUNDUP(MONTH(Suoerstore_sales[[#This Row],[Order Date]])/3,0)</f>
        <v>Q2</v>
      </c>
      <c r="Y6249">
        <f>MONTH(Suoerstore_sales[[#This Row],[Order Date]])</f>
        <v>5</v>
      </c>
    </row>
    <row r="6250" spans="1:25" x14ac:dyDescent="0.2">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t="str" cm="1">
        <f t="array" ref="V6250">_xlfn.IFS(Suoerstore_sales[[#This Row],[Discount]]&lt;=0.05,"0-5%",Suoerstore_sales[[#This Row],[Discount]]&lt;=0.1,"5-10%",Suoerstore_sales[[#This Row],[Discount]]&lt;=0.2,"10-20%",TRUE,"20%+")</f>
        <v>0-5%</v>
      </c>
      <c r="W6250">
        <f>YEAR(Suoerstore_sales[[#This Row],[Order Date]])</f>
        <v>2017</v>
      </c>
      <c r="X6250" t="str">
        <f>"Q"&amp;ROUNDUP(MONTH(Suoerstore_sales[[#This Row],[Order Date]])/3,0)</f>
        <v>Q2</v>
      </c>
      <c r="Y6250">
        <f>MONTH(Suoerstore_sales[[#This Row],[Order Date]])</f>
        <v>5</v>
      </c>
    </row>
    <row r="6251" spans="1:25" x14ac:dyDescent="0.2">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t="str" cm="1">
        <f t="array" ref="V6251">_xlfn.IFS(Suoerstore_sales[[#This Row],[Discount]]&lt;=0.05,"0-5%",Suoerstore_sales[[#This Row],[Discount]]&lt;=0.1,"5-10%",Suoerstore_sales[[#This Row],[Discount]]&lt;=0.2,"10-20%",TRUE,"20%+")</f>
        <v>0-5%</v>
      </c>
      <c r="W6251">
        <f>YEAR(Suoerstore_sales[[#This Row],[Order Date]])</f>
        <v>2017</v>
      </c>
      <c r="X6251" t="str">
        <f>"Q"&amp;ROUNDUP(MONTH(Suoerstore_sales[[#This Row],[Order Date]])/3,0)</f>
        <v>Q2</v>
      </c>
      <c r="Y6251">
        <f>MONTH(Suoerstore_sales[[#This Row],[Order Date]])</f>
        <v>5</v>
      </c>
    </row>
    <row r="6252" spans="1:25" x14ac:dyDescent="0.2">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t="str" cm="1">
        <f t="array" ref="V6252">_xlfn.IFS(Suoerstore_sales[[#This Row],[Discount]]&lt;=0.05,"0-5%",Suoerstore_sales[[#This Row],[Discount]]&lt;=0.1,"5-10%",Suoerstore_sales[[#This Row],[Discount]]&lt;=0.2,"10-20%",TRUE,"20%+")</f>
        <v>0-5%</v>
      </c>
      <c r="W6252">
        <f>YEAR(Suoerstore_sales[[#This Row],[Order Date]])</f>
        <v>2017</v>
      </c>
      <c r="X6252" t="str">
        <f>"Q"&amp;ROUNDUP(MONTH(Suoerstore_sales[[#This Row],[Order Date]])/3,0)</f>
        <v>Q2</v>
      </c>
      <c r="Y6252">
        <f>MONTH(Suoerstore_sales[[#This Row],[Order Date]])</f>
        <v>5</v>
      </c>
    </row>
    <row r="6253" spans="1:25" x14ac:dyDescent="0.2">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t="str" cm="1">
        <f t="array" ref="V6253">_xlfn.IFS(Suoerstore_sales[[#This Row],[Discount]]&lt;=0.05,"0-5%",Suoerstore_sales[[#This Row],[Discount]]&lt;=0.1,"5-10%",Suoerstore_sales[[#This Row],[Discount]]&lt;=0.2,"10-20%",TRUE,"20%+")</f>
        <v>20%+</v>
      </c>
      <c r="W6253">
        <f>YEAR(Suoerstore_sales[[#This Row],[Order Date]])</f>
        <v>2014</v>
      </c>
      <c r="X6253" t="str">
        <f>"Q"&amp;ROUNDUP(MONTH(Suoerstore_sales[[#This Row],[Order Date]])/3,0)</f>
        <v>Q4</v>
      </c>
      <c r="Y6253">
        <f>MONTH(Suoerstore_sales[[#This Row],[Order Date]])</f>
        <v>12</v>
      </c>
    </row>
    <row r="6254" spans="1:25" x14ac:dyDescent="0.2">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t="str" cm="1">
        <f t="array" ref="V6254">_xlfn.IFS(Suoerstore_sales[[#This Row],[Discount]]&lt;=0.05,"0-5%",Suoerstore_sales[[#This Row],[Discount]]&lt;=0.1,"5-10%",Suoerstore_sales[[#This Row],[Discount]]&lt;=0.2,"10-20%",TRUE,"20%+")</f>
        <v>0-5%</v>
      </c>
      <c r="W6254">
        <f>YEAR(Suoerstore_sales[[#This Row],[Order Date]])</f>
        <v>2014</v>
      </c>
      <c r="X6254" t="str">
        <f>"Q"&amp;ROUNDUP(MONTH(Suoerstore_sales[[#This Row],[Order Date]])/3,0)</f>
        <v>Q2</v>
      </c>
      <c r="Y6254">
        <f>MONTH(Suoerstore_sales[[#This Row],[Order Date]])</f>
        <v>4</v>
      </c>
    </row>
    <row r="6255" spans="1:25" x14ac:dyDescent="0.2">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t="str" cm="1">
        <f t="array" ref="V6255">_xlfn.IFS(Suoerstore_sales[[#This Row],[Discount]]&lt;=0.05,"0-5%",Suoerstore_sales[[#This Row],[Discount]]&lt;=0.1,"5-10%",Suoerstore_sales[[#This Row],[Discount]]&lt;=0.2,"10-20%",TRUE,"20%+")</f>
        <v>0-5%</v>
      </c>
      <c r="W6255">
        <f>YEAR(Suoerstore_sales[[#This Row],[Order Date]])</f>
        <v>2014</v>
      </c>
      <c r="X6255" t="str">
        <f>"Q"&amp;ROUNDUP(MONTH(Suoerstore_sales[[#This Row],[Order Date]])/3,0)</f>
        <v>Q2</v>
      </c>
      <c r="Y6255">
        <f>MONTH(Suoerstore_sales[[#This Row],[Order Date]])</f>
        <v>4</v>
      </c>
    </row>
    <row r="6256" spans="1:25" x14ac:dyDescent="0.2">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t="str" cm="1">
        <f t="array" ref="V6256">_xlfn.IFS(Suoerstore_sales[[#This Row],[Discount]]&lt;=0.05,"0-5%",Suoerstore_sales[[#This Row],[Discount]]&lt;=0.1,"5-10%",Suoerstore_sales[[#This Row],[Discount]]&lt;=0.2,"10-20%",TRUE,"20%+")</f>
        <v>0-5%</v>
      </c>
      <c r="W6256">
        <f>YEAR(Suoerstore_sales[[#This Row],[Order Date]])</f>
        <v>2015</v>
      </c>
      <c r="X6256" t="str">
        <f>"Q"&amp;ROUNDUP(MONTH(Suoerstore_sales[[#This Row],[Order Date]])/3,0)</f>
        <v>Q3</v>
      </c>
      <c r="Y6256">
        <f>MONTH(Suoerstore_sales[[#This Row],[Order Date]])</f>
        <v>9</v>
      </c>
    </row>
    <row r="6257" spans="1:25" x14ac:dyDescent="0.2">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t="str" cm="1">
        <f t="array" ref="V6257">_xlfn.IFS(Suoerstore_sales[[#This Row],[Discount]]&lt;=0.05,"0-5%",Suoerstore_sales[[#This Row],[Discount]]&lt;=0.1,"5-10%",Suoerstore_sales[[#This Row],[Discount]]&lt;=0.2,"10-20%",TRUE,"20%+")</f>
        <v>10-20%</v>
      </c>
      <c r="W6257">
        <f>YEAR(Suoerstore_sales[[#This Row],[Order Date]])</f>
        <v>2017</v>
      </c>
      <c r="X6257" t="str">
        <f>"Q"&amp;ROUNDUP(MONTH(Suoerstore_sales[[#This Row],[Order Date]])/3,0)</f>
        <v>Q3</v>
      </c>
      <c r="Y6257">
        <f>MONTH(Suoerstore_sales[[#This Row],[Order Date]])</f>
        <v>9</v>
      </c>
    </row>
    <row r="6258" spans="1:25" x14ac:dyDescent="0.2">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t="str" cm="1">
        <f t="array" ref="V6258">_xlfn.IFS(Suoerstore_sales[[#This Row],[Discount]]&lt;=0.05,"0-5%",Suoerstore_sales[[#This Row],[Discount]]&lt;=0.1,"5-10%",Suoerstore_sales[[#This Row],[Discount]]&lt;=0.2,"10-20%",TRUE,"20%+")</f>
        <v>20%+</v>
      </c>
      <c r="W6258">
        <f>YEAR(Suoerstore_sales[[#This Row],[Order Date]])</f>
        <v>2015</v>
      </c>
      <c r="X6258" t="str">
        <f>"Q"&amp;ROUNDUP(MONTH(Suoerstore_sales[[#This Row],[Order Date]])/3,0)</f>
        <v>Q3</v>
      </c>
      <c r="Y6258">
        <f>MONTH(Suoerstore_sales[[#This Row],[Order Date]])</f>
        <v>9</v>
      </c>
    </row>
    <row r="6259" spans="1:25" x14ac:dyDescent="0.2">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t="str" cm="1">
        <f t="array" ref="V6259">_xlfn.IFS(Suoerstore_sales[[#This Row],[Discount]]&lt;=0.05,"0-5%",Suoerstore_sales[[#This Row],[Discount]]&lt;=0.1,"5-10%",Suoerstore_sales[[#This Row],[Discount]]&lt;=0.2,"10-20%",TRUE,"20%+")</f>
        <v>10-20%</v>
      </c>
      <c r="W6259">
        <f>YEAR(Suoerstore_sales[[#This Row],[Order Date]])</f>
        <v>2017</v>
      </c>
      <c r="X6259" t="str">
        <f>"Q"&amp;ROUNDUP(MONTH(Suoerstore_sales[[#This Row],[Order Date]])/3,0)</f>
        <v>Q4</v>
      </c>
      <c r="Y6259">
        <f>MONTH(Suoerstore_sales[[#This Row],[Order Date]])</f>
        <v>11</v>
      </c>
    </row>
    <row r="6260" spans="1:25" x14ac:dyDescent="0.2">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t="str" cm="1">
        <f t="array" ref="V6260">_xlfn.IFS(Suoerstore_sales[[#This Row],[Discount]]&lt;=0.05,"0-5%",Suoerstore_sales[[#This Row],[Discount]]&lt;=0.1,"5-10%",Suoerstore_sales[[#This Row],[Discount]]&lt;=0.2,"10-20%",TRUE,"20%+")</f>
        <v>0-5%</v>
      </c>
      <c r="W6260">
        <f>YEAR(Suoerstore_sales[[#This Row],[Order Date]])</f>
        <v>2015</v>
      </c>
      <c r="X6260" t="str">
        <f>"Q"&amp;ROUNDUP(MONTH(Suoerstore_sales[[#This Row],[Order Date]])/3,0)</f>
        <v>Q1</v>
      </c>
      <c r="Y6260">
        <f>MONTH(Suoerstore_sales[[#This Row],[Order Date]])</f>
        <v>3</v>
      </c>
    </row>
    <row r="6261" spans="1:25" x14ac:dyDescent="0.2">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t="str" cm="1">
        <f t="array" ref="V6261">_xlfn.IFS(Suoerstore_sales[[#This Row],[Discount]]&lt;=0.05,"0-5%",Suoerstore_sales[[#This Row],[Discount]]&lt;=0.1,"5-10%",Suoerstore_sales[[#This Row],[Discount]]&lt;=0.2,"10-20%",TRUE,"20%+")</f>
        <v>0-5%</v>
      </c>
      <c r="W6261">
        <f>YEAR(Suoerstore_sales[[#This Row],[Order Date]])</f>
        <v>2015</v>
      </c>
      <c r="X6261" t="str">
        <f>"Q"&amp;ROUNDUP(MONTH(Suoerstore_sales[[#This Row],[Order Date]])/3,0)</f>
        <v>Q3</v>
      </c>
      <c r="Y6261">
        <f>MONTH(Suoerstore_sales[[#This Row],[Order Date]])</f>
        <v>8</v>
      </c>
    </row>
    <row r="6262" spans="1:25" x14ac:dyDescent="0.2">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t="str" cm="1">
        <f t="array" ref="V6262">_xlfn.IFS(Suoerstore_sales[[#This Row],[Discount]]&lt;=0.05,"0-5%",Suoerstore_sales[[#This Row],[Discount]]&lt;=0.1,"5-10%",Suoerstore_sales[[#This Row],[Discount]]&lt;=0.2,"10-20%",TRUE,"20%+")</f>
        <v>10-20%</v>
      </c>
      <c r="W6262">
        <f>YEAR(Suoerstore_sales[[#This Row],[Order Date]])</f>
        <v>2015</v>
      </c>
      <c r="X6262" t="str">
        <f>"Q"&amp;ROUNDUP(MONTH(Suoerstore_sales[[#This Row],[Order Date]])/3,0)</f>
        <v>Q2</v>
      </c>
      <c r="Y6262">
        <f>MONTH(Suoerstore_sales[[#This Row],[Order Date]])</f>
        <v>5</v>
      </c>
    </row>
    <row r="6263" spans="1:25" x14ac:dyDescent="0.2">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t="str" cm="1">
        <f t="array" ref="V6263">_xlfn.IFS(Suoerstore_sales[[#This Row],[Discount]]&lt;=0.05,"0-5%",Suoerstore_sales[[#This Row],[Discount]]&lt;=0.1,"5-10%",Suoerstore_sales[[#This Row],[Discount]]&lt;=0.2,"10-20%",TRUE,"20%+")</f>
        <v>0-5%</v>
      </c>
      <c r="W6263">
        <f>YEAR(Suoerstore_sales[[#This Row],[Order Date]])</f>
        <v>2017</v>
      </c>
      <c r="X6263" t="str">
        <f>"Q"&amp;ROUNDUP(MONTH(Suoerstore_sales[[#This Row],[Order Date]])/3,0)</f>
        <v>Q3</v>
      </c>
      <c r="Y6263">
        <f>MONTH(Suoerstore_sales[[#This Row],[Order Date]])</f>
        <v>7</v>
      </c>
    </row>
    <row r="6264" spans="1:25" x14ac:dyDescent="0.2">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t="str" cm="1">
        <f t="array" ref="V6264">_xlfn.IFS(Suoerstore_sales[[#This Row],[Discount]]&lt;=0.05,"0-5%",Suoerstore_sales[[#This Row],[Discount]]&lt;=0.1,"5-10%",Suoerstore_sales[[#This Row],[Discount]]&lt;=0.2,"10-20%",TRUE,"20%+")</f>
        <v>20%+</v>
      </c>
      <c r="W6264">
        <f>YEAR(Suoerstore_sales[[#This Row],[Order Date]])</f>
        <v>2016</v>
      </c>
      <c r="X6264" t="str">
        <f>"Q"&amp;ROUNDUP(MONTH(Suoerstore_sales[[#This Row],[Order Date]])/3,0)</f>
        <v>Q3</v>
      </c>
      <c r="Y6264">
        <f>MONTH(Suoerstore_sales[[#This Row],[Order Date]])</f>
        <v>9</v>
      </c>
    </row>
    <row r="6265" spans="1:25" x14ac:dyDescent="0.2">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t="str" cm="1">
        <f t="array" ref="V6265">_xlfn.IFS(Suoerstore_sales[[#This Row],[Discount]]&lt;=0.05,"0-5%",Suoerstore_sales[[#This Row],[Discount]]&lt;=0.1,"5-10%",Suoerstore_sales[[#This Row],[Discount]]&lt;=0.2,"10-20%",TRUE,"20%+")</f>
        <v>0-5%</v>
      </c>
      <c r="W6265">
        <f>YEAR(Suoerstore_sales[[#This Row],[Order Date]])</f>
        <v>2017</v>
      </c>
      <c r="X6265" t="str">
        <f>"Q"&amp;ROUNDUP(MONTH(Suoerstore_sales[[#This Row],[Order Date]])/3,0)</f>
        <v>Q2</v>
      </c>
      <c r="Y6265">
        <f>MONTH(Suoerstore_sales[[#This Row],[Order Date]])</f>
        <v>5</v>
      </c>
    </row>
    <row r="6266" spans="1:25" x14ac:dyDescent="0.2">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t="str" cm="1">
        <f t="array" ref="V6266">_xlfn.IFS(Suoerstore_sales[[#This Row],[Discount]]&lt;=0.05,"0-5%",Suoerstore_sales[[#This Row],[Discount]]&lt;=0.1,"5-10%",Suoerstore_sales[[#This Row],[Discount]]&lt;=0.2,"10-20%",TRUE,"20%+")</f>
        <v>0-5%</v>
      </c>
      <c r="W6266">
        <f>YEAR(Suoerstore_sales[[#This Row],[Order Date]])</f>
        <v>2016</v>
      </c>
      <c r="X6266" t="str">
        <f>"Q"&amp;ROUNDUP(MONTH(Suoerstore_sales[[#This Row],[Order Date]])/3,0)</f>
        <v>Q4</v>
      </c>
      <c r="Y6266">
        <f>MONTH(Suoerstore_sales[[#This Row],[Order Date]])</f>
        <v>10</v>
      </c>
    </row>
    <row r="6267" spans="1:25" x14ac:dyDescent="0.2">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t="str" cm="1">
        <f t="array" ref="V6267">_xlfn.IFS(Suoerstore_sales[[#This Row],[Discount]]&lt;=0.05,"0-5%",Suoerstore_sales[[#This Row],[Discount]]&lt;=0.1,"5-10%",Suoerstore_sales[[#This Row],[Discount]]&lt;=0.2,"10-20%",TRUE,"20%+")</f>
        <v>10-20%</v>
      </c>
      <c r="W6267">
        <f>YEAR(Suoerstore_sales[[#This Row],[Order Date]])</f>
        <v>2014</v>
      </c>
      <c r="X6267" t="str">
        <f>"Q"&amp;ROUNDUP(MONTH(Suoerstore_sales[[#This Row],[Order Date]])/3,0)</f>
        <v>Q4</v>
      </c>
      <c r="Y6267">
        <f>MONTH(Suoerstore_sales[[#This Row],[Order Date]])</f>
        <v>11</v>
      </c>
    </row>
    <row r="6268" spans="1:25" x14ac:dyDescent="0.2">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t="str" cm="1">
        <f t="array" ref="V6268">_xlfn.IFS(Suoerstore_sales[[#This Row],[Discount]]&lt;=0.05,"0-5%",Suoerstore_sales[[#This Row],[Discount]]&lt;=0.1,"5-10%",Suoerstore_sales[[#This Row],[Discount]]&lt;=0.2,"10-20%",TRUE,"20%+")</f>
        <v>10-20%</v>
      </c>
      <c r="W6268">
        <f>YEAR(Suoerstore_sales[[#This Row],[Order Date]])</f>
        <v>2014</v>
      </c>
      <c r="X6268" t="str">
        <f>"Q"&amp;ROUNDUP(MONTH(Suoerstore_sales[[#This Row],[Order Date]])/3,0)</f>
        <v>Q4</v>
      </c>
      <c r="Y6268">
        <f>MONTH(Suoerstore_sales[[#This Row],[Order Date]])</f>
        <v>11</v>
      </c>
    </row>
    <row r="6269" spans="1:25" x14ac:dyDescent="0.2">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t="str" cm="1">
        <f t="array" ref="V6269">_xlfn.IFS(Suoerstore_sales[[#This Row],[Discount]]&lt;=0.05,"0-5%",Suoerstore_sales[[#This Row],[Discount]]&lt;=0.1,"5-10%",Suoerstore_sales[[#This Row],[Discount]]&lt;=0.2,"10-20%",TRUE,"20%+")</f>
        <v>0-5%</v>
      </c>
      <c r="W6269">
        <f>YEAR(Suoerstore_sales[[#This Row],[Order Date]])</f>
        <v>2015</v>
      </c>
      <c r="X6269" t="str">
        <f>"Q"&amp;ROUNDUP(MONTH(Suoerstore_sales[[#This Row],[Order Date]])/3,0)</f>
        <v>Q4</v>
      </c>
      <c r="Y6269">
        <f>MONTH(Suoerstore_sales[[#This Row],[Order Date]])</f>
        <v>10</v>
      </c>
    </row>
    <row r="6270" spans="1:25" x14ac:dyDescent="0.2">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t="str" cm="1">
        <f t="array" ref="V6270">_xlfn.IFS(Suoerstore_sales[[#This Row],[Discount]]&lt;=0.05,"0-5%",Suoerstore_sales[[#This Row],[Discount]]&lt;=0.1,"5-10%",Suoerstore_sales[[#This Row],[Discount]]&lt;=0.2,"10-20%",TRUE,"20%+")</f>
        <v>0-5%</v>
      </c>
      <c r="W6270">
        <f>YEAR(Suoerstore_sales[[#This Row],[Order Date]])</f>
        <v>2015</v>
      </c>
      <c r="X6270" t="str">
        <f>"Q"&amp;ROUNDUP(MONTH(Suoerstore_sales[[#This Row],[Order Date]])/3,0)</f>
        <v>Q4</v>
      </c>
      <c r="Y6270">
        <f>MONTH(Suoerstore_sales[[#This Row],[Order Date]])</f>
        <v>10</v>
      </c>
    </row>
    <row r="6271" spans="1:25" x14ac:dyDescent="0.2">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t="str" cm="1">
        <f t="array" ref="V6271">_xlfn.IFS(Suoerstore_sales[[#This Row],[Discount]]&lt;=0.05,"0-5%",Suoerstore_sales[[#This Row],[Discount]]&lt;=0.1,"5-10%",Suoerstore_sales[[#This Row],[Discount]]&lt;=0.2,"10-20%",TRUE,"20%+")</f>
        <v>10-20%</v>
      </c>
      <c r="W6271">
        <f>YEAR(Suoerstore_sales[[#This Row],[Order Date]])</f>
        <v>2017</v>
      </c>
      <c r="X6271" t="str">
        <f>"Q"&amp;ROUNDUP(MONTH(Suoerstore_sales[[#This Row],[Order Date]])/3,0)</f>
        <v>Q4</v>
      </c>
      <c r="Y6271">
        <f>MONTH(Suoerstore_sales[[#This Row],[Order Date]])</f>
        <v>12</v>
      </c>
    </row>
    <row r="6272" spans="1:25" x14ac:dyDescent="0.2">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t="str" cm="1">
        <f t="array" ref="V6272">_xlfn.IFS(Suoerstore_sales[[#This Row],[Discount]]&lt;=0.05,"0-5%",Suoerstore_sales[[#This Row],[Discount]]&lt;=0.1,"5-10%",Suoerstore_sales[[#This Row],[Discount]]&lt;=0.2,"10-20%",TRUE,"20%+")</f>
        <v>10-20%</v>
      </c>
      <c r="W6272">
        <f>YEAR(Suoerstore_sales[[#This Row],[Order Date]])</f>
        <v>2017</v>
      </c>
      <c r="X6272" t="str">
        <f>"Q"&amp;ROUNDUP(MONTH(Suoerstore_sales[[#This Row],[Order Date]])/3,0)</f>
        <v>Q4</v>
      </c>
      <c r="Y6272">
        <f>MONTH(Suoerstore_sales[[#This Row],[Order Date]])</f>
        <v>12</v>
      </c>
    </row>
    <row r="6273" spans="1:25" x14ac:dyDescent="0.2">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t="str" cm="1">
        <f t="array" ref="V6273">_xlfn.IFS(Suoerstore_sales[[#This Row],[Discount]]&lt;=0.05,"0-5%",Suoerstore_sales[[#This Row],[Discount]]&lt;=0.1,"5-10%",Suoerstore_sales[[#This Row],[Discount]]&lt;=0.2,"10-20%",TRUE,"20%+")</f>
        <v>0-5%</v>
      </c>
      <c r="W6273">
        <f>YEAR(Suoerstore_sales[[#This Row],[Order Date]])</f>
        <v>2017</v>
      </c>
      <c r="X6273" t="str">
        <f>"Q"&amp;ROUNDUP(MONTH(Suoerstore_sales[[#This Row],[Order Date]])/3,0)</f>
        <v>Q4</v>
      </c>
      <c r="Y6273">
        <f>MONTH(Suoerstore_sales[[#This Row],[Order Date]])</f>
        <v>12</v>
      </c>
    </row>
    <row r="6274" spans="1:25" x14ac:dyDescent="0.2">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t="str" cm="1">
        <f t="array" ref="V6274">_xlfn.IFS(Suoerstore_sales[[#This Row],[Discount]]&lt;=0.05,"0-5%",Suoerstore_sales[[#This Row],[Discount]]&lt;=0.1,"5-10%",Suoerstore_sales[[#This Row],[Discount]]&lt;=0.2,"10-20%",TRUE,"20%+")</f>
        <v>10-20%</v>
      </c>
      <c r="W6274">
        <f>YEAR(Suoerstore_sales[[#This Row],[Order Date]])</f>
        <v>2017</v>
      </c>
      <c r="X6274" t="str">
        <f>"Q"&amp;ROUNDUP(MONTH(Suoerstore_sales[[#This Row],[Order Date]])/3,0)</f>
        <v>Q4</v>
      </c>
      <c r="Y6274">
        <f>MONTH(Suoerstore_sales[[#This Row],[Order Date]])</f>
        <v>12</v>
      </c>
    </row>
    <row r="6275" spans="1:25" x14ac:dyDescent="0.2">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t="str" cm="1">
        <f t="array" ref="V6275">_xlfn.IFS(Suoerstore_sales[[#This Row],[Discount]]&lt;=0.05,"0-5%",Suoerstore_sales[[#This Row],[Discount]]&lt;=0.1,"5-10%",Suoerstore_sales[[#This Row],[Discount]]&lt;=0.2,"10-20%",TRUE,"20%+")</f>
        <v>0-5%</v>
      </c>
      <c r="W6275">
        <f>YEAR(Suoerstore_sales[[#This Row],[Order Date]])</f>
        <v>2016</v>
      </c>
      <c r="X6275" t="str">
        <f>"Q"&amp;ROUNDUP(MONTH(Suoerstore_sales[[#This Row],[Order Date]])/3,0)</f>
        <v>Q3</v>
      </c>
      <c r="Y6275">
        <f>MONTH(Suoerstore_sales[[#This Row],[Order Date]])</f>
        <v>7</v>
      </c>
    </row>
    <row r="6276" spans="1:25" x14ac:dyDescent="0.2">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t="str" cm="1">
        <f t="array" ref="V6276">_xlfn.IFS(Suoerstore_sales[[#This Row],[Discount]]&lt;=0.05,"0-5%",Suoerstore_sales[[#This Row],[Discount]]&lt;=0.1,"5-10%",Suoerstore_sales[[#This Row],[Discount]]&lt;=0.2,"10-20%",TRUE,"20%+")</f>
        <v>0-5%</v>
      </c>
      <c r="W6276">
        <f>YEAR(Suoerstore_sales[[#This Row],[Order Date]])</f>
        <v>2016</v>
      </c>
      <c r="X6276" t="str">
        <f>"Q"&amp;ROUNDUP(MONTH(Suoerstore_sales[[#This Row],[Order Date]])/3,0)</f>
        <v>Q3</v>
      </c>
      <c r="Y6276">
        <f>MONTH(Suoerstore_sales[[#This Row],[Order Date]])</f>
        <v>7</v>
      </c>
    </row>
    <row r="6277" spans="1:25" x14ac:dyDescent="0.2">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t="str" cm="1">
        <f t="array" ref="V6277">_xlfn.IFS(Suoerstore_sales[[#This Row],[Discount]]&lt;=0.05,"0-5%",Suoerstore_sales[[#This Row],[Discount]]&lt;=0.1,"5-10%",Suoerstore_sales[[#This Row],[Discount]]&lt;=0.2,"10-20%",TRUE,"20%+")</f>
        <v>0-5%</v>
      </c>
      <c r="W6277">
        <f>YEAR(Suoerstore_sales[[#This Row],[Order Date]])</f>
        <v>2016</v>
      </c>
      <c r="X6277" t="str">
        <f>"Q"&amp;ROUNDUP(MONTH(Suoerstore_sales[[#This Row],[Order Date]])/3,0)</f>
        <v>Q3</v>
      </c>
      <c r="Y6277">
        <f>MONTH(Suoerstore_sales[[#This Row],[Order Date]])</f>
        <v>7</v>
      </c>
    </row>
    <row r="6278" spans="1:25" x14ac:dyDescent="0.2">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t="str" cm="1">
        <f t="array" ref="V6278">_xlfn.IFS(Suoerstore_sales[[#This Row],[Discount]]&lt;=0.05,"0-5%",Suoerstore_sales[[#This Row],[Discount]]&lt;=0.1,"5-10%",Suoerstore_sales[[#This Row],[Discount]]&lt;=0.2,"10-20%",TRUE,"20%+")</f>
        <v>0-5%</v>
      </c>
      <c r="W6278">
        <f>YEAR(Suoerstore_sales[[#This Row],[Order Date]])</f>
        <v>2016</v>
      </c>
      <c r="X6278" t="str">
        <f>"Q"&amp;ROUNDUP(MONTH(Suoerstore_sales[[#This Row],[Order Date]])/3,0)</f>
        <v>Q3</v>
      </c>
      <c r="Y6278">
        <f>MONTH(Suoerstore_sales[[#This Row],[Order Date]])</f>
        <v>7</v>
      </c>
    </row>
    <row r="6279" spans="1:25" x14ac:dyDescent="0.2">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t="str" cm="1">
        <f t="array" ref="V6279">_xlfn.IFS(Suoerstore_sales[[#This Row],[Discount]]&lt;=0.05,"0-5%",Suoerstore_sales[[#This Row],[Discount]]&lt;=0.1,"5-10%",Suoerstore_sales[[#This Row],[Discount]]&lt;=0.2,"10-20%",TRUE,"20%+")</f>
        <v>0-5%</v>
      </c>
      <c r="W6279">
        <f>YEAR(Suoerstore_sales[[#This Row],[Order Date]])</f>
        <v>2016</v>
      </c>
      <c r="X6279" t="str">
        <f>"Q"&amp;ROUNDUP(MONTH(Suoerstore_sales[[#This Row],[Order Date]])/3,0)</f>
        <v>Q3</v>
      </c>
      <c r="Y6279">
        <f>MONTH(Suoerstore_sales[[#This Row],[Order Date]])</f>
        <v>7</v>
      </c>
    </row>
    <row r="6280" spans="1:25" x14ac:dyDescent="0.2">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t="str" cm="1">
        <f t="array" ref="V6280">_xlfn.IFS(Suoerstore_sales[[#This Row],[Discount]]&lt;=0.05,"0-5%",Suoerstore_sales[[#This Row],[Discount]]&lt;=0.1,"5-10%",Suoerstore_sales[[#This Row],[Discount]]&lt;=0.2,"10-20%",TRUE,"20%+")</f>
        <v>10-20%</v>
      </c>
      <c r="W6280">
        <f>YEAR(Suoerstore_sales[[#This Row],[Order Date]])</f>
        <v>2016</v>
      </c>
      <c r="X6280" t="str">
        <f>"Q"&amp;ROUNDUP(MONTH(Suoerstore_sales[[#This Row],[Order Date]])/3,0)</f>
        <v>Q3</v>
      </c>
      <c r="Y6280">
        <f>MONTH(Suoerstore_sales[[#This Row],[Order Date]])</f>
        <v>7</v>
      </c>
    </row>
    <row r="6281" spans="1:25" x14ac:dyDescent="0.2">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t="str" cm="1">
        <f t="array" ref="V6281">_xlfn.IFS(Suoerstore_sales[[#This Row],[Discount]]&lt;=0.05,"0-5%",Suoerstore_sales[[#This Row],[Discount]]&lt;=0.1,"5-10%",Suoerstore_sales[[#This Row],[Discount]]&lt;=0.2,"10-20%",TRUE,"20%+")</f>
        <v>10-20%</v>
      </c>
      <c r="W6281">
        <f>YEAR(Suoerstore_sales[[#This Row],[Order Date]])</f>
        <v>2016</v>
      </c>
      <c r="X6281" t="str">
        <f>"Q"&amp;ROUNDUP(MONTH(Suoerstore_sales[[#This Row],[Order Date]])/3,0)</f>
        <v>Q3</v>
      </c>
      <c r="Y6281">
        <f>MONTH(Suoerstore_sales[[#This Row],[Order Date]])</f>
        <v>7</v>
      </c>
    </row>
    <row r="6282" spans="1:25" x14ac:dyDescent="0.2">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t="str" cm="1">
        <f t="array" ref="V6282">_xlfn.IFS(Suoerstore_sales[[#This Row],[Discount]]&lt;=0.05,"0-5%",Suoerstore_sales[[#This Row],[Discount]]&lt;=0.1,"5-10%",Suoerstore_sales[[#This Row],[Discount]]&lt;=0.2,"10-20%",TRUE,"20%+")</f>
        <v>10-20%</v>
      </c>
      <c r="W6282">
        <f>YEAR(Suoerstore_sales[[#This Row],[Order Date]])</f>
        <v>2017</v>
      </c>
      <c r="X6282" t="str">
        <f>"Q"&amp;ROUNDUP(MONTH(Suoerstore_sales[[#This Row],[Order Date]])/3,0)</f>
        <v>Q2</v>
      </c>
      <c r="Y6282">
        <f>MONTH(Suoerstore_sales[[#This Row],[Order Date]])</f>
        <v>5</v>
      </c>
    </row>
    <row r="6283" spans="1:25" x14ac:dyDescent="0.2">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t="str" cm="1">
        <f t="array" ref="V6283">_xlfn.IFS(Suoerstore_sales[[#This Row],[Discount]]&lt;=0.05,"0-5%",Suoerstore_sales[[#This Row],[Discount]]&lt;=0.1,"5-10%",Suoerstore_sales[[#This Row],[Discount]]&lt;=0.2,"10-20%",TRUE,"20%+")</f>
        <v>10-20%</v>
      </c>
      <c r="W6283">
        <f>YEAR(Suoerstore_sales[[#This Row],[Order Date]])</f>
        <v>2015</v>
      </c>
      <c r="X6283" t="str">
        <f>"Q"&amp;ROUNDUP(MONTH(Suoerstore_sales[[#This Row],[Order Date]])/3,0)</f>
        <v>Q4</v>
      </c>
      <c r="Y6283">
        <f>MONTH(Suoerstore_sales[[#This Row],[Order Date]])</f>
        <v>11</v>
      </c>
    </row>
    <row r="6284" spans="1:25" x14ac:dyDescent="0.2">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t="str" cm="1">
        <f t="array" ref="V6284">_xlfn.IFS(Suoerstore_sales[[#This Row],[Discount]]&lt;=0.05,"0-5%",Suoerstore_sales[[#This Row],[Discount]]&lt;=0.1,"5-10%",Suoerstore_sales[[#This Row],[Discount]]&lt;=0.2,"10-20%",TRUE,"20%+")</f>
        <v>10-20%</v>
      </c>
      <c r="W6284">
        <f>YEAR(Suoerstore_sales[[#This Row],[Order Date]])</f>
        <v>2015</v>
      </c>
      <c r="X6284" t="str">
        <f>"Q"&amp;ROUNDUP(MONTH(Suoerstore_sales[[#This Row],[Order Date]])/3,0)</f>
        <v>Q4</v>
      </c>
      <c r="Y6284">
        <f>MONTH(Suoerstore_sales[[#This Row],[Order Date]])</f>
        <v>11</v>
      </c>
    </row>
    <row r="6285" spans="1:25" x14ac:dyDescent="0.2">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t="str" cm="1">
        <f t="array" ref="V6285">_xlfn.IFS(Suoerstore_sales[[#This Row],[Discount]]&lt;=0.05,"0-5%",Suoerstore_sales[[#This Row],[Discount]]&lt;=0.1,"5-10%",Suoerstore_sales[[#This Row],[Discount]]&lt;=0.2,"10-20%",TRUE,"20%+")</f>
        <v>0-5%</v>
      </c>
      <c r="W6285">
        <f>YEAR(Suoerstore_sales[[#This Row],[Order Date]])</f>
        <v>2016</v>
      </c>
      <c r="X6285" t="str">
        <f>"Q"&amp;ROUNDUP(MONTH(Suoerstore_sales[[#This Row],[Order Date]])/3,0)</f>
        <v>Q3</v>
      </c>
      <c r="Y6285">
        <f>MONTH(Suoerstore_sales[[#This Row],[Order Date]])</f>
        <v>9</v>
      </c>
    </row>
    <row r="6286" spans="1:25" x14ac:dyDescent="0.2">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t="str" cm="1">
        <f t="array" ref="V6286">_xlfn.IFS(Suoerstore_sales[[#This Row],[Discount]]&lt;=0.05,"0-5%",Suoerstore_sales[[#This Row],[Discount]]&lt;=0.1,"5-10%",Suoerstore_sales[[#This Row],[Discount]]&lt;=0.2,"10-20%",TRUE,"20%+")</f>
        <v>10-20%</v>
      </c>
      <c r="W6286">
        <f>YEAR(Suoerstore_sales[[#This Row],[Order Date]])</f>
        <v>2016</v>
      </c>
      <c r="X6286" t="str">
        <f>"Q"&amp;ROUNDUP(MONTH(Suoerstore_sales[[#This Row],[Order Date]])/3,0)</f>
        <v>Q3</v>
      </c>
      <c r="Y6286">
        <f>MONTH(Suoerstore_sales[[#This Row],[Order Date]])</f>
        <v>9</v>
      </c>
    </row>
    <row r="6287" spans="1:25" x14ac:dyDescent="0.2">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t="str" cm="1">
        <f t="array" ref="V6287">_xlfn.IFS(Suoerstore_sales[[#This Row],[Discount]]&lt;=0.05,"0-5%",Suoerstore_sales[[#This Row],[Discount]]&lt;=0.1,"5-10%",Suoerstore_sales[[#This Row],[Discount]]&lt;=0.2,"10-20%",TRUE,"20%+")</f>
        <v>20%+</v>
      </c>
      <c r="W6287">
        <f>YEAR(Suoerstore_sales[[#This Row],[Order Date]])</f>
        <v>2016</v>
      </c>
      <c r="X6287" t="str">
        <f>"Q"&amp;ROUNDUP(MONTH(Suoerstore_sales[[#This Row],[Order Date]])/3,0)</f>
        <v>Q4</v>
      </c>
      <c r="Y6287">
        <f>MONTH(Suoerstore_sales[[#This Row],[Order Date]])</f>
        <v>10</v>
      </c>
    </row>
    <row r="6288" spans="1:25" x14ac:dyDescent="0.2">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t="str" cm="1">
        <f t="array" ref="V6288">_xlfn.IFS(Suoerstore_sales[[#This Row],[Discount]]&lt;=0.05,"0-5%",Suoerstore_sales[[#This Row],[Discount]]&lt;=0.1,"5-10%",Suoerstore_sales[[#This Row],[Discount]]&lt;=0.2,"10-20%",TRUE,"20%+")</f>
        <v>10-20%</v>
      </c>
      <c r="W6288">
        <f>YEAR(Suoerstore_sales[[#This Row],[Order Date]])</f>
        <v>2016</v>
      </c>
      <c r="X6288" t="str">
        <f>"Q"&amp;ROUNDUP(MONTH(Suoerstore_sales[[#This Row],[Order Date]])/3,0)</f>
        <v>Q4</v>
      </c>
      <c r="Y6288">
        <f>MONTH(Suoerstore_sales[[#This Row],[Order Date]])</f>
        <v>10</v>
      </c>
    </row>
    <row r="6289" spans="1:25" x14ac:dyDescent="0.2">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t="str" cm="1">
        <f t="array" ref="V6289">_xlfn.IFS(Suoerstore_sales[[#This Row],[Discount]]&lt;=0.05,"0-5%",Suoerstore_sales[[#This Row],[Discount]]&lt;=0.1,"5-10%",Suoerstore_sales[[#This Row],[Discount]]&lt;=0.2,"10-20%",TRUE,"20%+")</f>
        <v>10-20%</v>
      </c>
      <c r="W6289">
        <f>YEAR(Suoerstore_sales[[#This Row],[Order Date]])</f>
        <v>2014</v>
      </c>
      <c r="X6289" t="str">
        <f>"Q"&amp;ROUNDUP(MONTH(Suoerstore_sales[[#This Row],[Order Date]])/3,0)</f>
        <v>Q3</v>
      </c>
      <c r="Y6289">
        <f>MONTH(Suoerstore_sales[[#This Row],[Order Date]])</f>
        <v>7</v>
      </c>
    </row>
    <row r="6290" spans="1:25" x14ac:dyDescent="0.2">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t="str" cm="1">
        <f t="array" ref="V6290">_xlfn.IFS(Suoerstore_sales[[#This Row],[Discount]]&lt;=0.05,"0-5%",Suoerstore_sales[[#This Row],[Discount]]&lt;=0.1,"5-10%",Suoerstore_sales[[#This Row],[Discount]]&lt;=0.2,"10-20%",TRUE,"20%+")</f>
        <v>10-20%</v>
      </c>
      <c r="W6290">
        <f>YEAR(Suoerstore_sales[[#This Row],[Order Date]])</f>
        <v>2014</v>
      </c>
      <c r="X6290" t="str">
        <f>"Q"&amp;ROUNDUP(MONTH(Suoerstore_sales[[#This Row],[Order Date]])/3,0)</f>
        <v>Q3</v>
      </c>
      <c r="Y6290">
        <f>MONTH(Suoerstore_sales[[#This Row],[Order Date]])</f>
        <v>7</v>
      </c>
    </row>
    <row r="6291" spans="1:25" x14ac:dyDescent="0.2">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t="str" cm="1">
        <f t="array" ref="V6291">_xlfn.IFS(Suoerstore_sales[[#This Row],[Discount]]&lt;=0.05,"0-5%",Suoerstore_sales[[#This Row],[Discount]]&lt;=0.1,"5-10%",Suoerstore_sales[[#This Row],[Discount]]&lt;=0.2,"10-20%",TRUE,"20%+")</f>
        <v>10-20%</v>
      </c>
      <c r="W6291">
        <f>YEAR(Suoerstore_sales[[#This Row],[Order Date]])</f>
        <v>2015</v>
      </c>
      <c r="X6291" t="str">
        <f>"Q"&amp;ROUNDUP(MONTH(Suoerstore_sales[[#This Row],[Order Date]])/3,0)</f>
        <v>Q1</v>
      </c>
      <c r="Y6291">
        <f>MONTH(Suoerstore_sales[[#This Row],[Order Date]])</f>
        <v>3</v>
      </c>
    </row>
    <row r="6292" spans="1:25" x14ac:dyDescent="0.2">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t="str" cm="1">
        <f t="array" ref="V6292">_xlfn.IFS(Suoerstore_sales[[#This Row],[Discount]]&lt;=0.05,"0-5%",Suoerstore_sales[[#This Row],[Discount]]&lt;=0.1,"5-10%",Suoerstore_sales[[#This Row],[Discount]]&lt;=0.2,"10-20%",TRUE,"20%+")</f>
        <v>0-5%</v>
      </c>
      <c r="W6292">
        <f>YEAR(Suoerstore_sales[[#This Row],[Order Date]])</f>
        <v>2015</v>
      </c>
      <c r="X6292" t="str">
        <f>"Q"&amp;ROUNDUP(MONTH(Suoerstore_sales[[#This Row],[Order Date]])/3,0)</f>
        <v>Q1</v>
      </c>
      <c r="Y6292">
        <f>MONTH(Suoerstore_sales[[#This Row],[Order Date]])</f>
        <v>3</v>
      </c>
    </row>
    <row r="6293" spans="1:25" x14ac:dyDescent="0.2">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t="str" cm="1">
        <f t="array" ref="V6293">_xlfn.IFS(Suoerstore_sales[[#This Row],[Discount]]&lt;=0.05,"0-5%",Suoerstore_sales[[#This Row],[Discount]]&lt;=0.1,"5-10%",Suoerstore_sales[[#This Row],[Discount]]&lt;=0.2,"10-20%",TRUE,"20%+")</f>
        <v>0-5%</v>
      </c>
      <c r="W6293">
        <f>YEAR(Suoerstore_sales[[#This Row],[Order Date]])</f>
        <v>2017</v>
      </c>
      <c r="X6293" t="str">
        <f>"Q"&amp;ROUNDUP(MONTH(Suoerstore_sales[[#This Row],[Order Date]])/3,0)</f>
        <v>Q4</v>
      </c>
      <c r="Y6293">
        <f>MONTH(Suoerstore_sales[[#This Row],[Order Date]])</f>
        <v>12</v>
      </c>
    </row>
    <row r="6294" spans="1:25" x14ac:dyDescent="0.2">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t="str" cm="1">
        <f t="array" ref="V6294">_xlfn.IFS(Suoerstore_sales[[#This Row],[Discount]]&lt;=0.05,"0-5%",Suoerstore_sales[[#This Row],[Discount]]&lt;=0.1,"5-10%",Suoerstore_sales[[#This Row],[Discount]]&lt;=0.2,"10-20%",TRUE,"20%+")</f>
        <v>10-20%</v>
      </c>
      <c r="W6294">
        <f>YEAR(Suoerstore_sales[[#This Row],[Order Date]])</f>
        <v>2015</v>
      </c>
      <c r="X6294" t="str">
        <f>"Q"&amp;ROUNDUP(MONTH(Suoerstore_sales[[#This Row],[Order Date]])/3,0)</f>
        <v>Q2</v>
      </c>
      <c r="Y6294">
        <f>MONTH(Suoerstore_sales[[#This Row],[Order Date]])</f>
        <v>4</v>
      </c>
    </row>
    <row r="6295" spans="1:25" x14ac:dyDescent="0.2">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t="str" cm="1">
        <f t="array" ref="V6295">_xlfn.IFS(Suoerstore_sales[[#This Row],[Discount]]&lt;=0.05,"0-5%",Suoerstore_sales[[#This Row],[Discount]]&lt;=0.1,"5-10%",Suoerstore_sales[[#This Row],[Discount]]&lt;=0.2,"10-20%",TRUE,"20%+")</f>
        <v>0-5%</v>
      </c>
      <c r="W6295">
        <f>YEAR(Suoerstore_sales[[#This Row],[Order Date]])</f>
        <v>2015</v>
      </c>
      <c r="X6295" t="str">
        <f>"Q"&amp;ROUNDUP(MONTH(Suoerstore_sales[[#This Row],[Order Date]])/3,0)</f>
        <v>Q2</v>
      </c>
      <c r="Y6295">
        <f>MONTH(Suoerstore_sales[[#This Row],[Order Date]])</f>
        <v>4</v>
      </c>
    </row>
    <row r="6296" spans="1:25" x14ac:dyDescent="0.2">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t="str" cm="1">
        <f t="array" ref="V6296">_xlfn.IFS(Suoerstore_sales[[#This Row],[Discount]]&lt;=0.05,"0-5%",Suoerstore_sales[[#This Row],[Discount]]&lt;=0.1,"5-10%",Suoerstore_sales[[#This Row],[Discount]]&lt;=0.2,"10-20%",TRUE,"20%+")</f>
        <v>10-20%</v>
      </c>
      <c r="W6296">
        <f>YEAR(Suoerstore_sales[[#This Row],[Order Date]])</f>
        <v>2014</v>
      </c>
      <c r="X6296" t="str">
        <f>"Q"&amp;ROUNDUP(MONTH(Suoerstore_sales[[#This Row],[Order Date]])/3,0)</f>
        <v>Q3</v>
      </c>
      <c r="Y6296">
        <f>MONTH(Suoerstore_sales[[#This Row],[Order Date]])</f>
        <v>9</v>
      </c>
    </row>
    <row r="6297" spans="1:25" x14ac:dyDescent="0.2">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t="str" cm="1">
        <f t="array" ref="V6297">_xlfn.IFS(Suoerstore_sales[[#This Row],[Discount]]&lt;=0.05,"0-5%",Suoerstore_sales[[#This Row],[Discount]]&lt;=0.1,"5-10%",Suoerstore_sales[[#This Row],[Discount]]&lt;=0.2,"10-20%",TRUE,"20%+")</f>
        <v>0-5%</v>
      </c>
      <c r="W6297">
        <f>YEAR(Suoerstore_sales[[#This Row],[Order Date]])</f>
        <v>2014</v>
      </c>
      <c r="X6297" t="str">
        <f>"Q"&amp;ROUNDUP(MONTH(Suoerstore_sales[[#This Row],[Order Date]])/3,0)</f>
        <v>Q4</v>
      </c>
      <c r="Y6297">
        <f>MONTH(Suoerstore_sales[[#This Row],[Order Date]])</f>
        <v>12</v>
      </c>
    </row>
    <row r="6298" spans="1:25" x14ac:dyDescent="0.2">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t="str" cm="1">
        <f t="array" ref="V6298">_xlfn.IFS(Suoerstore_sales[[#This Row],[Discount]]&lt;=0.05,"0-5%",Suoerstore_sales[[#This Row],[Discount]]&lt;=0.1,"5-10%",Suoerstore_sales[[#This Row],[Discount]]&lt;=0.2,"10-20%",TRUE,"20%+")</f>
        <v>0-5%</v>
      </c>
      <c r="W6298">
        <f>YEAR(Suoerstore_sales[[#This Row],[Order Date]])</f>
        <v>2014</v>
      </c>
      <c r="X6298" t="str">
        <f>"Q"&amp;ROUNDUP(MONTH(Suoerstore_sales[[#This Row],[Order Date]])/3,0)</f>
        <v>Q4</v>
      </c>
      <c r="Y6298">
        <f>MONTH(Suoerstore_sales[[#This Row],[Order Date]])</f>
        <v>12</v>
      </c>
    </row>
    <row r="6299" spans="1:25" x14ac:dyDescent="0.2">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t="str" cm="1">
        <f t="array" ref="V6299">_xlfn.IFS(Suoerstore_sales[[#This Row],[Discount]]&lt;=0.05,"0-5%",Suoerstore_sales[[#This Row],[Discount]]&lt;=0.1,"5-10%",Suoerstore_sales[[#This Row],[Discount]]&lt;=0.2,"10-20%",TRUE,"20%+")</f>
        <v>0-5%</v>
      </c>
      <c r="W6299">
        <f>YEAR(Suoerstore_sales[[#This Row],[Order Date]])</f>
        <v>2014</v>
      </c>
      <c r="X6299" t="str">
        <f>"Q"&amp;ROUNDUP(MONTH(Suoerstore_sales[[#This Row],[Order Date]])/3,0)</f>
        <v>Q4</v>
      </c>
      <c r="Y6299">
        <f>MONTH(Suoerstore_sales[[#This Row],[Order Date]])</f>
        <v>12</v>
      </c>
    </row>
    <row r="6300" spans="1:25" x14ac:dyDescent="0.2">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t="str" cm="1">
        <f t="array" ref="V6300">_xlfn.IFS(Suoerstore_sales[[#This Row],[Discount]]&lt;=0.05,"0-5%",Suoerstore_sales[[#This Row],[Discount]]&lt;=0.1,"5-10%",Suoerstore_sales[[#This Row],[Discount]]&lt;=0.2,"10-20%",TRUE,"20%+")</f>
        <v>10-20%</v>
      </c>
      <c r="W6300">
        <f>YEAR(Suoerstore_sales[[#This Row],[Order Date]])</f>
        <v>2014</v>
      </c>
      <c r="X6300" t="str">
        <f>"Q"&amp;ROUNDUP(MONTH(Suoerstore_sales[[#This Row],[Order Date]])/3,0)</f>
        <v>Q4</v>
      </c>
      <c r="Y6300">
        <f>MONTH(Suoerstore_sales[[#This Row],[Order Date]])</f>
        <v>10</v>
      </c>
    </row>
    <row r="6301" spans="1:25" x14ac:dyDescent="0.2">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t="str" cm="1">
        <f t="array" ref="V6301">_xlfn.IFS(Suoerstore_sales[[#This Row],[Discount]]&lt;=0.05,"0-5%",Suoerstore_sales[[#This Row],[Discount]]&lt;=0.1,"5-10%",Suoerstore_sales[[#This Row],[Discount]]&lt;=0.2,"10-20%",TRUE,"20%+")</f>
        <v>0-5%</v>
      </c>
      <c r="W6301">
        <f>YEAR(Suoerstore_sales[[#This Row],[Order Date]])</f>
        <v>2017</v>
      </c>
      <c r="X6301" t="str">
        <f>"Q"&amp;ROUNDUP(MONTH(Suoerstore_sales[[#This Row],[Order Date]])/3,0)</f>
        <v>Q4</v>
      </c>
      <c r="Y6301">
        <f>MONTH(Suoerstore_sales[[#This Row],[Order Date]])</f>
        <v>11</v>
      </c>
    </row>
    <row r="6302" spans="1:25" x14ac:dyDescent="0.2">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t="str" cm="1">
        <f t="array" ref="V6302">_xlfn.IFS(Suoerstore_sales[[#This Row],[Discount]]&lt;=0.05,"0-5%",Suoerstore_sales[[#This Row],[Discount]]&lt;=0.1,"5-10%",Suoerstore_sales[[#This Row],[Discount]]&lt;=0.2,"10-20%",TRUE,"20%+")</f>
        <v>20%+</v>
      </c>
      <c r="W6302">
        <f>YEAR(Suoerstore_sales[[#This Row],[Order Date]])</f>
        <v>2014</v>
      </c>
      <c r="X6302" t="str">
        <f>"Q"&amp;ROUNDUP(MONTH(Suoerstore_sales[[#This Row],[Order Date]])/3,0)</f>
        <v>Q2</v>
      </c>
      <c r="Y6302">
        <f>MONTH(Suoerstore_sales[[#This Row],[Order Date]])</f>
        <v>6</v>
      </c>
    </row>
    <row r="6303" spans="1:25" x14ac:dyDescent="0.2">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t="str" cm="1">
        <f t="array" ref="V6303">_xlfn.IFS(Suoerstore_sales[[#This Row],[Discount]]&lt;=0.05,"0-5%",Suoerstore_sales[[#This Row],[Discount]]&lt;=0.1,"5-10%",Suoerstore_sales[[#This Row],[Discount]]&lt;=0.2,"10-20%",TRUE,"20%+")</f>
        <v>10-20%</v>
      </c>
      <c r="W6303">
        <f>YEAR(Suoerstore_sales[[#This Row],[Order Date]])</f>
        <v>2014</v>
      </c>
      <c r="X6303" t="str">
        <f>"Q"&amp;ROUNDUP(MONTH(Suoerstore_sales[[#This Row],[Order Date]])/3,0)</f>
        <v>Q2</v>
      </c>
      <c r="Y6303">
        <f>MONTH(Suoerstore_sales[[#This Row],[Order Date]])</f>
        <v>6</v>
      </c>
    </row>
    <row r="6304" spans="1:25" x14ac:dyDescent="0.2">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t="str" cm="1">
        <f t="array" ref="V6304">_xlfn.IFS(Suoerstore_sales[[#This Row],[Discount]]&lt;=0.05,"0-5%",Suoerstore_sales[[#This Row],[Discount]]&lt;=0.1,"5-10%",Suoerstore_sales[[#This Row],[Discount]]&lt;=0.2,"10-20%",TRUE,"20%+")</f>
        <v>10-20%</v>
      </c>
      <c r="W6304">
        <f>YEAR(Suoerstore_sales[[#This Row],[Order Date]])</f>
        <v>2017</v>
      </c>
      <c r="X6304" t="str">
        <f>"Q"&amp;ROUNDUP(MONTH(Suoerstore_sales[[#This Row],[Order Date]])/3,0)</f>
        <v>Q4</v>
      </c>
      <c r="Y6304">
        <f>MONTH(Suoerstore_sales[[#This Row],[Order Date]])</f>
        <v>11</v>
      </c>
    </row>
    <row r="6305" spans="1:25" x14ac:dyDescent="0.2">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t="str" cm="1">
        <f t="array" ref="V6305">_xlfn.IFS(Suoerstore_sales[[#This Row],[Discount]]&lt;=0.05,"0-5%",Suoerstore_sales[[#This Row],[Discount]]&lt;=0.1,"5-10%",Suoerstore_sales[[#This Row],[Discount]]&lt;=0.2,"10-20%",TRUE,"20%+")</f>
        <v>10-20%</v>
      </c>
      <c r="W6305">
        <f>YEAR(Suoerstore_sales[[#This Row],[Order Date]])</f>
        <v>2017</v>
      </c>
      <c r="X6305" t="str">
        <f>"Q"&amp;ROUNDUP(MONTH(Suoerstore_sales[[#This Row],[Order Date]])/3,0)</f>
        <v>Q2</v>
      </c>
      <c r="Y6305">
        <f>MONTH(Suoerstore_sales[[#This Row],[Order Date]])</f>
        <v>6</v>
      </c>
    </row>
    <row r="6306" spans="1:25" x14ac:dyDescent="0.2">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t="str" cm="1">
        <f t="array" ref="V6306">_xlfn.IFS(Suoerstore_sales[[#This Row],[Discount]]&lt;=0.05,"0-5%",Suoerstore_sales[[#This Row],[Discount]]&lt;=0.1,"5-10%",Suoerstore_sales[[#This Row],[Discount]]&lt;=0.2,"10-20%",TRUE,"20%+")</f>
        <v>0-5%</v>
      </c>
      <c r="W6306">
        <f>YEAR(Suoerstore_sales[[#This Row],[Order Date]])</f>
        <v>2017</v>
      </c>
      <c r="X6306" t="str">
        <f>"Q"&amp;ROUNDUP(MONTH(Suoerstore_sales[[#This Row],[Order Date]])/3,0)</f>
        <v>Q2</v>
      </c>
      <c r="Y6306">
        <f>MONTH(Suoerstore_sales[[#This Row],[Order Date]])</f>
        <v>5</v>
      </c>
    </row>
    <row r="6307" spans="1:25" x14ac:dyDescent="0.2">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t="str" cm="1">
        <f t="array" ref="V6307">_xlfn.IFS(Suoerstore_sales[[#This Row],[Discount]]&lt;=0.05,"0-5%",Suoerstore_sales[[#This Row],[Discount]]&lt;=0.1,"5-10%",Suoerstore_sales[[#This Row],[Discount]]&lt;=0.2,"10-20%",TRUE,"20%+")</f>
        <v>10-20%</v>
      </c>
      <c r="W6307">
        <f>YEAR(Suoerstore_sales[[#This Row],[Order Date]])</f>
        <v>2016</v>
      </c>
      <c r="X6307" t="str">
        <f>"Q"&amp;ROUNDUP(MONTH(Suoerstore_sales[[#This Row],[Order Date]])/3,0)</f>
        <v>Q4</v>
      </c>
      <c r="Y6307">
        <f>MONTH(Suoerstore_sales[[#This Row],[Order Date]])</f>
        <v>11</v>
      </c>
    </row>
    <row r="6308" spans="1:25" x14ac:dyDescent="0.2">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t="str" cm="1">
        <f t="array" ref="V6308">_xlfn.IFS(Suoerstore_sales[[#This Row],[Discount]]&lt;=0.05,"0-5%",Suoerstore_sales[[#This Row],[Discount]]&lt;=0.1,"5-10%",Suoerstore_sales[[#This Row],[Discount]]&lt;=0.2,"10-20%",TRUE,"20%+")</f>
        <v>10-20%</v>
      </c>
      <c r="W6308">
        <f>YEAR(Suoerstore_sales[[#This Row],[Order Date]])</f>
        <v>2016</v>
      </c>
      <c r="X6308" t="str">
        <f>"Q"&amp;ROUNDUP(MONTH(Suoerstore_sales[[#This Row],[Order Date]])/3,0)</f>
        <v>Q4</v>
      </c>
      <c r="Y6308">
        <f>MONTH(Suoerstore_sales[[#This Row],[Order Date]])</f>
        <v>11</v>
      </c>
    </row>
    <row r="6309" spans="1:25" x14ac:dyDescent="0.2">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t="str" cm="1">
        <f t="array" ref="V6309">_xlfn.IFS(Suoerstore_sales[[#This Row],[Discount]]&lt;=0.05,"0-5%",Suoerstore_sales[[#This Row],[Discount]]&lt;=0.1,"5-10%",Suoerstore_sales[[#This Row],[Discount]]&lt;=0.2,"10-20%",TRUE,"20%+")</f>
        <v>10-20%</v>
      </c>
      <c r="W6309">
        <f>YEAR(Suoerstore_sales[[#This Row],[Order Date]])</f>
        <v>2016</v>
      </c>
      <c r="X6309" t="str">
        <f>"Q"&amp;ROUNDUP(MONTH(Suoerstore_sales[[#This Row],[Order Date]])/3,0)</f>
        <v>Q4</v>
      </c>
      <c r="Y6309">
        <f>MONTH(Suoerstore_sales[[#This Row],[Order Date]])</f>
        <v>11</v>
      </c>
    </row>
    <row r="6310" spans="1:25" x14ac:dyDescent="0.2">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t="str" cm="1">
        <f t="array" ref="V6310">_xlfn.IFS(Suoerstore_sales[[#This Row],[Discount]]&lt;=0.05,"0-5%",Suoerstore_sales[[#This Row],[Discount]]&lt;=0.1,"5-10%",Suoerstore_sales[[#This Row],[Discount]]&lt;=0.2,"10-20%",TRUE,"20%+")</f>
        <v>10-20%</v>
      </c>
      <c r="W6310">
        <f>YEAR(Suoerstore_sales[[#This Row],[Order Date]])</f>
        <v>2016</v>
      </c>
      <c r="X6310" t="str">
        <f>"Q"&amp;ROUNDUP(MONTH(Suoerstore_sales[[#This Row],[Order Date]])/3,0)</f>
        <v>Q4</v>
      </c>
      <c r="Y6310">
        <f>MONTH(Suoerstore_sales[[#This Row],[Order Date]])</f>
        <v>11</v>
      </c>
    </row>
    <row r="6311" spans="1:25" x14ac:dyDescent="0.2">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t="str" cm="1">
        <f t="array" ref="V6311">_xlfn.IFS(Suoerstore_sales[[#This Row],[Discount]]&lt;=0.05,"0-5%",Suoerstore_sales[[#This Row],[Discount]]&lt;=0.1,"5-10%",Suoerstore_sales[[#This Row],[Discount]]&lt;=0.2,"10-20%",TRUE,"20%+")</f>
        <v>10-20%</v>
      </c>
      <c r="W6311">
        <f>YEAR(Suoerstore_sales[[#This Row],[Order Date]])</f>
        <v>2016</v>
      </c>
      <c r="X6311" t="str">
        <f>"Q"&amp;ROUNDUP(MONTH(Suoerstore_sales[[#This Row],[Order Date]])/3,0)</f>
        <v>Q4</v>
      </c>
      <c r="Y6311">
        <f>MONTH(Suoerstore_sales[[#This Row],[Order Date]])</f>
        <v>11</v>
      </c>
    </row>
    <row r="6312" spans="1:25" x14ac:dyDescent="0.2">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t="str" cm="1">
        <f t="array" ref="V6312">_xlfn.IFS(Suoerstore_sales[[#This Row],[Discount]]&lt;=0.05,"0-5%",Suoerstore_sales[[#This Row],[Discount]]&lt;=0.1,"5-10%",Suoerstore_sales[[#This Row],[Discount]]&lt;=0.2,"10-20%",TRUE,"20%+")</f>
        <v>10-20%</v>
      </c>
      <c r="W6312">
        <f>YEAR(Suoerstore_sales[[#This Row],[Order Date]])</f>
        <v>2016</v>
      </c>
      <c r="X6312" t="str">
        <f>"Q"&amp;ROUNDUP(MONTH(Suoerstore_sales[[#This Row],[Order Date]])/3,0)</f>
        <v>Q4</v>
      </c>
      <c r="Y6312">
        <f>MONTH(Suoerstore_sales[[#This Row],[Order Date]])</f>
        <v>11</v>
      </c>
    </row>
    <row r="6313" spans="1:25" x14ac:dyDescent="0.2">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t="str" cm="1">
        <f t="array" ref="V6313">_xlfn.IFS(Suoerstore_sales[[#This Row],[Discount]]&lt;=0.05,"0-5%",Suoerstore_sales[[#This Row],[Discount]]&lt;=0.1,"5-10%",Suoerstore_sales[[#This Row],[Discount]]&lt;=0.2,"10-20%",TRUE,"20%+")</f>
        <v>0-5%</v>
      </c>
      <c r="W6313">
        <f>YEAR(Suoerstore_sales[[#This Row],[Order Date]])</f>
        <v>2014</v>
      </c>
      <c r="X6313" t="str">
        <f>"Q"&amp;ROUNDUP(MONTH(Suoerstore_sales[[#This Row],[Order Date]])/3,0)</f>
        <v>Q3</v>
      </c>
      <c r="Y6313">
        <f>MONTH(Suoerstore_sales[[#This Row],[Order Date]])</f>
        <v>9</v>
      </c>
    </row>
    <row r="6314" spans="1:25" x14ac:dyDescent="0.2">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t="str" cm="1">
        <f t="array" ref="V6314">_xlfn.IFS(Suoerstore_sales[[#This Row],[Discount]]&lt;=0.05,"0-5%",Suoerstore_sales[[#This Row],[Discount]]&lt;=0.1,"5-10%",Suoerstore_sales[[#This Row],[Discount]]&lt;=0.2,"10-20%",TRUE,"20%+")</f>
        <v>0-5%</v>
      </c>
      <c r="W6314">
        <f>YEAR(Suoerstore_sales[[#This Row],[Order Date]])</f>
        <v>2017</v>
      </c>
      <c r="X6314" t="str">
        <f>"Q"&amp;ROUNDUP(MONTH(Suoerstore_sales[[#This Row],[Order Date]])/3,0)</f>
        <v>Q1</v>
      </c>
      <c r="Y6314">
        <f>MONTH(Suoerstore_sales[[#This Row],[Order Date]])</f>
        <v>2</v>
      </c>
    </row>
    <row r="6315" spans="1:25" x14ac:dyDescent="0.2">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t="str" cm="1">
        <f t="array" ref="V6315">_xlfn.IFS(Suoerstore_sales[[#This Row],[Discount]]&lt;=0.05,"0-5%",Suoerstore_sales[[#This Row],[Discount]]&lt;=0.1,"5-10%",Suoerstore_sales[[#This Row],[Discount]]&lt;=0.2,"10-20%",TRUE,"20%+")</f>
        <v>0-5%</v>
      </c>
      <c r="W6315">
        <f>YEAR(Suoerstore_sales[[#This Row],[Order Date]])</f>
        <v>2017</v>
      </c>
      <c r="X6315" t="str">
        <f>"Q"&amp;ROUNDUP(MONTH(Suoerstore_sales[[#This Row],[Order Date]])/3,0)</f>
        <v>Q1</v>
      </c>
      <c r="Y6315">
        <f>MONTH(Suoerstore_sales[[#This Row],[Order Date]])</f>
        <v>2</v>
      </c>
    </row>
    <row r="6316" spans="1:25" x14ac:dyDescent="0.2">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t="str" cm="1">
        <f t="array" ref="V6316">_xlfn.IFS(Suoerstore_sales[[#This Row],[Discount]]&lt;=0.05,"0-5%",Suoerstore_sales[[#This Row],[Discount]]&lt;=0.1,"5-10%",Suoerstore_sales[[#This Row],[Discount]]&lt;=0.2,"10-20%",TRUE,"20%+")</f>
        <v>0-5%</v>
      </c>
      <c r="W6316">
        <f>YEAR(Suoerstore_sales[[#This Row],[Order Date]])</f>
        <v>2014</v>
      </c>
      <c r="X6316" t="str">
        <f>"Q"&amp;ROUNDUP(MONTH(Suoerstore_sales[[#This Row],[Order Date]])/3,0)</f>
        <v>Q4</v>
      </c>
      <c r="Y6316">
        <f>MONTH(Suoerstore_sales[[#This Row],[Order Date]])</f>
        <v>11</v>
      </c>
    </row>
    <row r="6317" spans="1:25" x14ac:dyDescent="0.2">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t="str" cm="1">
        <f t="array" ref="V6317">_xlfn.IFS(Suoerstore_sales[[#This Row],[Discount]]&lt;=0.05,"0-5%",Suoerstore_sales[[#This Row],[Discount]]&lt;=0.1,"5-10%",Suoerstore_sales[[#This Row],[Discount]]&lt;=0.2,"10-20%",TRUE,"20%+")</f>
        <v>0-5%</v>
      </c>
      <c r="W6317">
        <f>YEAR(Suoerstore_sales[[#This Row],[Order Date]])</f>
        <v>2014</v>
      </c>
      <c r="X6317" t="str">
        <f>"Q"&amp;ROUNDUP(MONTH(Suoerstore_sales[[#This Row],[Order Date]])/3,0)</f>
        <v>Q4</v>
      </c>
      <c r="Y6317">
        <f>MONTH(Suoerstore_sales[[#This Row],[Order Date]])</f>
        <v>11</v>
      </c>
    </row>
    <row r="6318" spans="1:25" x14ac:dyDescent="0.2">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t="str" cm="1">
        <f t="array" ref="V6318">_xlfn.IFS(Suoerstore_sales[[#This Row],[Discount]]&lt;=0.05,"0-5%",Suoerstore_sales[[#This Row],[Discount]]&lt;=0.1,"5-10%",Suoerstore_sales[[#This Row],[Discount]]&lt;=0.2,"10-20%",TRUE,"20%+")</f>
        <v>0-5%</v>
      </c>
      <c r="W6318">
        <f>YEAR(Suoerstore_sales[[#This Row],[Order Date]])</f>
        <v>2014</v>
      </c>
      <c r="X6318" t="str">
        <f>"Q"&amp;ROUNDUP(MONTH(Suoerstore_sales[[#This Row],[Order Date]])/3,0)</f>
        <v>Q4</v>
      </c>
      <c r="Y6318">
        <f>MONTH(Suoerstore_sales[[#This Row],[Order Date]])</f>
        <v>11</v>
      </c>
    </row>
    <row r="6319" spans="1:25" x14ac:dyDescent="0.2">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t="str" cm="1">
        <f t="array" ref="V6319">_xlfn.IFS(Suoerstore_sales[[#This Row],[Discount]]&lt;=0.05,"0-5%",Suoerstore_sales[[#This Row],[Discount]]&lt;=0.1,"5-10%",Suoerstore_sales[[#This Row],[Discount]]&lt;=0.2,"10-20%",TRUE,"20%+")</f>
        <v>0-5%</v>
      </c>
      <c r="W6319">
        <f>YEAR(Suoerstore_sales[[#This Row],[Order Date]])</f>
        <v>2014</v>
      </c>
      <c r="X6319" t="str">
        <f>"Q"&amp;ROUNDUP(MONTH(Suoerstore_sales[[#This Row],[Order Date]])/3,0)</f>
        <v>Q4</v>
      </c>
      <c r="Y6319">
        <f>MONTH(Suoerstore_sales[[#This Row],[Order Date]])</f>
        <v>11</v>
      </c>
    </row>
    <row r="6320" spans="1:25" x14ac:dyDescent="0.2">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t="str" cm="1">
        <f t="array" ref="V6320">_xlfn.IFS(Suoerstore_sales[[#This Row],[Discount]]&lt;=0.05,"0-5%",Suoerstore_sales[[#This Row],[Discount]]&lt;=0.1,"5-10%",Suoerstore_sales[[#This Row],[Discount]]&lt;=0.2,"10-20%",TRUE,"20%+")</f>
        <v>10-20%</v>
      </c>
      <c r="W6320">
        <f>YEAR(Suoerstore_sales[[#This Row],[Order Date]])</f>
        <v>2017</v>
      </c>
      <c r="X6320" t="str">
        <f>"Q"&amp;ROUNDUP(MONTH(Suoerstore_sales[[#This Row],[Order Date]])/3,0)</f>
        <v>Q4</v>
      </c>
      <c r="Y6320">
        <f>MONTH(Suoerstore_sales[[#This Row],[Order Date]])</f>
        <v>11</v>
      </c>
    </row>
    <row r="6321" spans="1:25" x14ac:dyDescent="0.2">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t="str" cm="1">
        <f t="array" ref="V6321">_xlfn.IFS(Suoerstore_sales[[#This Row],[Discount]]&lt;=0.05,"0-5%",Suoerstore_sales[[#This Row],[Discount]]&lt;=0.1,"5-10%",Suoerstore_sales[[#This Row],[Discount]]&lt;=0.2,"10-20%",TRUE,"20%+")</f>
        <v>0-5%</v>
      </c>
      <c r="W6321">
        <f>YEAR(Suoerstore_sales[[#This Row],[Order Date]])</f>
        <v>2017</v>
      </c>
      <c r="X6321" t="str">
        <f>"Q"&amp;ROUNDUP(MONTH(Suoerstore_sales[[#This Row],[Order Date]])/3,0)</f>
        <v>Q4</v>
      </c>
      <c r="Y6321">
        <f>MONTH(Suoerstore_sales[[#This Row],[Order Date]])</f>
        <v>11</v>
      </c>
    </row>
    <row r="6322" spans="1:25" x14ac:dyDescent="0.2">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t="str" cm="1">
        <f t="array" ref="V6322">_xlfn.IFS(Suoerstore_sales[[#This Row],[Discount]]&lt;=0.05,"0-5%",Suoerstore_sales[[#This Row],[Discount]]&lt;=0.1,"5-10%",Suoerstore_sales[[#This Row],[Discount]]&lt;=0.2,"10-20%",TRUE,"20%+")</f>
        <v>10-20%</v>
      </c>
      <c r="W6322">
        <f>YEAR(Suoerstore_sales[[#This Row],[Order Date]])</f>
        <v>2017</v>
      </c>
      <c r="X6322" t="str">
        <f>"Q"&amp;ROUNDUP(MONTH(Suoerstore_sales[[#This Row],[Order Date]])/3,0)</f>
        <v>Q3</v>
      </c>
      <c r="Y6322">
        <f>MONTH(Suoerstore_sales[[#This Row],[Order Date]])</f>
        <v>9</v>
      </c>
    </row>
    <row r="6323" spans="1:25" x14ac:dyDescent="0.2">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t="str" cm="1">
        <f t="array" ref="V6323">_xlfn.IFS(Suoerstore_sales[[#This Row],[Discount]]&lt;=0.05,"0-5%",Suoerstore_sales[[#This Row],[Discount]]&lt;=0.1,"5-10%",Suoerstore_sales[[#This Row],[Discount]]&lt;=0.2,"10-20%",TRUE,"20%+")</f>
        <v>10-20%</v>
      </c>
      <c r="W6323">
        <f>YEAR(Suoerstore_sales[[#This Row],[Order Date]])</f>
        <v>2014</v>
      </c>
      <c r="X6323" t="str">
        <f>"Q"&amp;ROUNDUP(MONTH(Suoerstore_sales[[#This Row],[Order Date]])/3,0)</f>
        <v>Q4</v>
      </c>
      <c r="Y6323">
        <f>MONTH(Suoerstore_sales[[#This Row],[Order Date]])</f>
        <v>10</v>
      </c>
    </row>
    <row r="6324" spans="1:25" x14ac:dyDescent="0.2">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t="str" cm="1">
        <f t="array" ref="V6324">_xlfn.IFS(Suoerstore_sales[[#This Row],[Discount]]&lt;=0.05,"0-5%",Suoerstore_sales[[#This Row],[Discount]]&lt;=0.1,"5-10%",Suoerstore_sales[[#This Row],[Discount]]&lt;=0.2,"10-20%",TRUE,"20%+")</f>
        <v>0-5%</v>
      </c>
      <c r="W6324">
        <f>YEAR(Suoerstore_sales[[#This Row],[Order Date]])</f>
        <v>2014</v>
      </c>
      <c r="X6324" t="str">
        <f>"Q"&amp;ROUNDUP(MONTH(Suoerstore_sales[[#This Row],[Order Date]])/3,0)</f>
        <v>Q2</v>
      </c>
      <c r="Y6324">
        <f>MONTH(Suoerstore_sales[[#This Row],[Order Date]])</f>
        <v>6</v>
      </c>
    </row>
    <row r="6325" spans="1:25" x14ac:dyDescent="0.2">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t="str" cm="1">
        <f t="array" ref="V6325">_xlfn.IFS(Suoerstore_sales[[#This Row],[Discount]]&lt;=0.05,"0-5%",Suoerstore_sales[[#This Row],[Discount]]&lt;=0.1,"5-10%",Suoerstore_sales[[#This Row],[Discount]]&lt;=0.2,"10-20%",TRUE,"20%+")</f>
        <v>0-5%</v>
      </c>
      <c r="W6325">
        <f>YEAR(Suoerstore_sales[[#This Row],[Order Date]])</f>
        <v>2014</v>
      </c>
      <c r="X6325" t="str">
        <f>"Q"&amp;ROUNDUP(MONTH(Suoerstore_sales[[#This Row],[Order Date]])/3,0)</f>
        <v>Q2</v>
      </c>
      <c r="Y6325">
        <f>MONTH(Suoerstore_sales[[#This Row],[Order Date]])</f>
        <v>6</v>
      </c>
    </row>
    <row r="6326" spans="1:25" x14ac:dyDescent="0.2">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t="str" cm="1">
        <f t="array" ref="V6326">_xlfn.IFS(Suoerstore_sales[[#This Row],[Discount]]&lt;=0.05,"0-5%",Suoerstore_sales[[#This Row],[Discount]]&lt;=0.1,"5-10%",Suoerstore_sales[[#This Row],[Discount]]&lt;=0.2,"10-20%",TRUE,"20%+")</f>
        <v>0-5%</v>
      </c>
      <c r="W6326">
        <f>YEAR(Suoerstore_sales[[#This Row],[Order Date]])</f>
        <v>2015</v>
      </c>
      <c r="X6326" t="str">
        <f>"Q"&amp;ROUNDUP(MONTH(Suoerstore_sales[[#This Row],[Order Date]])/3,0)</f>
        <v>Q4</v>
      </c>
      <c r="Y6326">
        <f>MONTH(Suoerstore_sales[[#This Row],[Order Date]])</f>
        <v>10</v>
      </c>
    </row>
    <row r="6327" spans="1:25" x14ac:dyDescent="0.2">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t="str" cm="1">
        <f t="array" ref="V6327">_xlfn.IFS(Suoerstore_sales[[#This Row],[Discount]]&lt;=0.05,"0-5%",Suoerstore_sales[[#This Row],[Discount]]&lt;=0.1,"5-10%",Suoerstore_sales[[#This Row],[Discount]]&lt;=0.2,"10-20%",TRUE,"20%+")</f>
        <v>0-5%</v>
      </c>
      <c r="W6327">
        <f>YEAR(Suoerstore_sales[[#This Row],[Order Date]])</f>
        <v>2015</v>
      </c>
      <c r="X6327" t="str">
        <f>"Q"&amp;ROUNDUP(MONTH(Suoerstore_sales[[#This Row],[Order Date]])/3,0)</f>
        <v>Q4</v>
      </c>
      <c r="Y6327">
        <f>MONTH(Suoerstore_sales[[#This Row],[Order Date]])</f>
        <v>10</v>
      </c>
    </row>
    <row r="6328" spans="1:25" x14ac:dyDescent="0.2">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t="str" cm="1">
        <f t="array" ref="V6328">_xlfn.IFS(Suoerstore_sales[[#This Row],[Discount]]&lt;=0.05,"0-5%",Suoerstore_sales[[#This Row],[Discount]]&lt;=0.1,"5-10%",Suoerstore_sales[[#This Row],[Discount]]&lt;=0.2,"10-20%",TRUE,"20%+")</f>
        <v>0-5%</v>
      </c>
      <c r="W6328">
        <f>YEAR(Suoerstore_sales[[#This Row],[Order Date]])</f>
        <v>2014</v>
      </c>
      <c r="X6328" t="str">
        <f>"Q"&amp;ROUNDUP(MONTH(Suoerstore_sales[[#This Row],[Order Date]])/3,0)</f>
        <v>Q1</v>
      </c>
      <c r="Y6328">
        <f>MONTH(Suoerstore_sales[[#This Row],[Order Date]])</f>
        <v>1</v>
      </c>
    </row>
    <row r="6329" spans="1:25" x14ac:dyDescent="0.2">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t="str" cm="1">
        <f t="array" ref="V6329">_xlfn.IFS(Suoerstore_sales[[#This Row],[Discount]]&lt;=0.05,"0-5%",Suoerstore_sales[[#This Row],[Discount]]&lt;=0.1,"5-10%",Suoerstore_sales[[#This Row],[Discount]]&lt;=0.2,"10-20%",TRUE,"20%+")</f>
        <v>0-5%</v>
      </c>
      <c r="W6329">
        <f>YEAR(Suoerstore_sales[[#This Row],[Order Date]])</f>
        <v>2014</v>
      </c>
      <c r="X6329" t="str">
        <f>"Q"&amp;ROUNDUP(MONTH(Suoerstore_sales[[#This Row],[Order Date]])/3,0)</f>
        <v>Q1</v>
      </c>
      <c r="Y6329">
        <f>MONTH(Suoerstore_sales[[#This Row],[Order Date]])</f>
        <v>1</v>
      </c>
    </row>
    <row r="6330" spans="1:25" x14ac:dyDescent="0.2">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t="str" cm="1">
        <f t="array" ref="V6330">_xlfn.IFS(Suoerstore_sales[[#This Row],[Discount]]&lt;=0.05,"0-5%",Suoerstore_sales[[#This Row],[Discount]]&lt;=0.1,"5-10%",Suoerstore_sales[[#This Row],[Discount]]&lt;=0.2,"10-20%",TRUE,"20%+")</f>
        <v>0-5%</v>
      </c>
      <c r="W6330">
        <f>YEAR(Suoerstore_sales[[#This Row],[Order Date]])</f>
        <v>2014</v>
      </c>
      <c r="X6330" t="str">
        <f>"Q"&amp;ROUNDUP(MONTH(Suoerstore_sales[[#This Row],[Order Date]])/3,0)</f>
        <v>Q1</v>
      </c>
      <c r="Y6330">
        <f>MONTH(Suoerstore_sales[[#This Row],[Order Date]])</f>
        <v>1</v>
      </c>
    </row>
    <row r="6331" spans="1:25" x14ac:dyDescent="0.2">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t="str" cm="1">
        <f t="array" ref="V6331">_xlfn.IFS(Suoerstore_sales[[#This Row],[Discount]]&lt;=0.05,"0-5%",Suoerstore_sales[[#This Row],[Discount]]&lt;=0.1,"5-10%",Suoerstore_sales[[#This Row],[Discount]]&lt;=0.2,"10-20%",TRUE,"20%+")</f>
        <v>5-10%</v>
      </c>
      <c r="W6331">
        <f>YEAR(Suoerstore_sales[[#This Row],[Order Date]])</f>
        <v>2014</v>
      </c>
      <c r="X6331" t="str">
        <f>"Q"&amp;ROUNDUP(MONTH(Suoerstore_sales[[#This Row],[Order Date]])/3,0)</f>
        <v>Q1</v>
      </c>
      <c r="Y6331">
        <f>MONTH(Suoerstore_sales[[#This Row],[Order Date]])</f>
        <v>1</v>
      </c>
    </row>
    <row r="6332" spans="1:25" x14ac:dyDescent="0.2">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t="str" cm="1">
        <f t="array" ref="V6332">_xlfn.IFS(Suoerstore_sales[[#This Row],[Discount]]&lt;=0.05,"0-5%",Suoerstore_sales[[#This Row],[Discount]]&lt;=0.1,"5-10%",Suoerstore_sales[[#This Row],[Discount]]&lt;=0.2,"10-20%",TRUE,"20%+")</f>
        <v>0-5%</v>
      </c>
      <c r="W6332">
        <f>YEAR(Suoerstore_sales[[#This Row],[Order Date]])</f>
        <v>2014</v>
      </c>
      <c r="X6332" t="str">
        <f>"Q"&amp;ROUNDUP(MONTH(Suoerstore_sales[[#This Row],[Order Date]])/3,0)</f>
        <v>Q1</v>
      </c>
      <c r="Y6332">
        <f>MONTH(Suoerstore_sales[[#This Row],[Order Date]])</f>
        <v>1</v>
      </c>
    </row>
    <row r="6333" spans="1:25" x14ac:dyDescent="0.2">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t="str" cm="1">
        <f t="array" ref="V6333">_xlfn.IFS(Suoerstore_sales[[#This Row],[Discount]]&lt;=0.05,"0-5%",Suoerstore_sales[[#This Row],[Discount]]&lt;=0.1,"5-10%",Suoerstore_sales[[#This Row],[Discount]]&lt;=0.2,"10-20%",TRUE,"20%+")</f>
        <v>0-5%</v>
      </c>
      <c r="W6333">
        <f>YEAR(Suoerstore_sales[[#This Row],[Order Date]])</f>
        <v>2014</v>
      </c>
      <c r="X6333" t="str">
        <f>"Q"&amp;ROUNDUP(MONTH(Suoerstore_sales[[#This Row],[Order Date]])/3,0)</f>
        <v>Q1</v>
      </c>
      <c r="Y6333">
        <f>MONTH(Suoerstore_sales[[#This Row],[Order Date]])</f>
        <v>1</v>
      </c>
    </row>
    <row r="6334" spans="1:25" x14ac:dyDescent="0.2">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t="str" cm="1">
        <f t="array" ref="V6334">_xlfn.IFS(Suoerstore_sales[[#This Row],[Discount]]&lt;=0.05,"0-5%",Suoerstore_sales[[#This Row],[Discount]]&lt;=0.1,"5-10%",Suoerstore_sales[[#This Row],[Discount]]&lt;=0.2,"10-20%",TRUE,"20%+")</f>
        <v>0-5%</v>
      </c>
      <c r="W6334">
        <f>YEAR(Suoerstore_sales[[#This Row],[Order Date]])</f>
        <v>2014</v>
      </c>
      <c r="X6334" t="str">
        <f>"Q"&amp;ROUNDUP(MONTH(Suoerstore_sales[[#This Row],[Order Date]])/3,0)</f>
        <v>Q1</v>
      </c>
      <c r="Y6334">
        <f>MONTH(Suoerstore_sales[[#This Row],[Order Date]])</f>
        <v>1</v>
      </c>
    </row>
    <row r="6335" spans="1:25" x14ac:dyDescent="0.2">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t="str" cm="1">
        <f t="array" ref="V6335">_xlfn.IFS(Suoerstore_sales[[#This Row],[Discount]]&lt;=0.05,"0-5%",Suoerstore_sales[[#This Row],[Discount]]&lt;=0.1,"5-10%",Suoerstore_sales[[#This Row],[Discount]]&lt;=0.2,"10-20%",TRUE,"20%+")</f>
        <v>0-5%</v>
      </c>
      <c r="W6335">
        <f>YEAR(Suoerstore_sales[[#This Row],[Order Date]])</f>
        <v>2014</v>
      </c>
      <c r="X6335" t="str">
        <f>"Q"&amp;ROUNDUP(MONTH(Suoerstore_sales[[#This Row],[Order Date]])/3,0)</f>
        <v>Q1</v>
      </c>
      <c r="Y6335">
        <f>MONTH(Suoerstore_sales[[#This Row],[Order Date]])</f>
        <v>1</v>
      </c>
    </row>
    <row r="6336" spans="1:25" x14ac:dyDescent="0.2">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t="str" cm="1">
        <f t="array" ref="V6336">_xlfn.IFS(Suoerstore_sales[[#This Row],[Discount]]&lt;=0.05,"0-5%",Suoerstore_sales[[#This Row],[Discount]]&lt;=0.1,"5-10%",Suoerstore_sales[[#This Row],[Discount]]&lt;=0.2,"10-20%",TRUE,"20%+")</f>
        <v>0-5%</v>
      </c>
      <c r="W6336">
        <f>YEAR(Suoerstore_sales[[#This Row],[Order Date]])</f>
        <v>2014</v>
      </c>
      <c r="X6336" t="str">
        <f>"Q"&amp;ROUNDUP(MONTH(Suoerstore_sales[[#This Row],[Order Date]])/3,0)</f>
        <v>Q3</v>
      </c>
      <c r="Y6336">
        <f>MONTH(Suoerstore_sales[[#This Row],[Order Date]])</f>
        <v>7</v>
      </c>
    </row>
    <row r="6337" spans="1:25" x14ac:dyDescent="0.2">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t="str" cm="1">
        <f t="array" ref="V6337">_xlfn.IFS(Suoerstore_sales[[#This Row],[Discount]]&lt;=0.05,"0-5%",Suoerstore_sales[[#This Row],[Discount]]&lt;=0.1,"5-10%",Suoerstore_sales[[#This Row],[Discount]]&lt;=0.2,"10-20%",TRUE,"20%+")</f>
        <v>10-20%</v>
      </c>
      <c r="W6337">
        <f>YEAR(Suoerstore_sales[[#This Row],[Order Date]])</f>
        <v>2014</v>
      </c>
      <c r="X6337" t="str">
        <f>"Q"&amp;ROUNDUP(MONTH(Suoerstore_sales[[#This Row],[Order Date]])/3,0)</f>
        <v>Q3</v>
      </c>
      <c r="Y6337">
        <f>MONTH(Suoerstore_sales[[#This Row],[Order Date]])</f>
        <v>7</v>
      </c>
    </row>
    <row r="6338" spans="1:25" x14ac:dyDescent="0.2">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t="str" cm="1">
        <f t="array" ref="V6338">_xlfn.IFS(Suoerstore_sales[[#This Row],[Discount]]&lt;=0.05,"0-5%",Suoerstore_sales[[#This Row],[Discount]]&lt;=0.1,"5-10%",Suoerstore_sales[[#This Row],[Discount]]&lt;=0.2,"10-20%",TRUE,"20%+")</f>
        <v>0-5%</v>
      </c>
      <c r="W6338">
        <f>YEAR(Suoerstore_sales[[#This Row],[Order Date]])</f>
        <v>2016</v>
      </c>
      <c r="X6338" t="str">
        <f>"Q"&amp;ROUNDUP(MONTH(Suoerstore_sales[[#This Row],[Order Date]])/3,0)</f>
        <v>Q3</v>
      </c>
      <c r="Y6338">
        <f>MONTH(Suoerstore_sales[[#This Row],[Order Date]])</f>
        <v>8</v>
      </c>
    </row>
    <row r="6339" spans="1:25" x14ac:dyDescent="0.2">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t="str" cm="1">
        <f t="array" ref="V6339">_xlfn.IFS(Suoerstore_sales[[#This Row],[Discount]]&lt;=0.05,"0-5%",Suoerstore_sales[[#This Row],[Discount]]&lt;=0.1,"5-10%",Suoerstore_sales[[#This Row],[Discount]]&lt;=0.2,"10-20%",TRUE,"20%+")</f>
        <v>10-20%</v>
      </c>
      <c r="W6339">
        <f>YEAR(Suoerstore_sales[[#This Row],[Order Date]])</f>
        <v>2016</v>
      </c>
      <c r="X6339" t="str">
        <f>"Q"&amp;ROUNDUP(MONTH(Suoerstore_sales[[#This Row],[Order Date]])/3,0)</f>
        <v>Q3</v>
      </c>
      <c r="Y6339">
        <f>MONTH(Suoerstore_sales[[#This Row],[Order Date]])</f>
        <v>8</v>
      </c>
    </row>
    <row r="6340" spans="1:25" x14ac:dyDescent="0.2">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t="str" cm="1">
        <f t="array" ref="V6340">_xlfn.IFS(Suoerstore_sales[[#This Row],[Discount]]&lt;=0.05,"0-5%",Suoerstore_sales[[#This Row],[Discount]]&lt;=0.1,"5-10%",Suoerstore_sales[[#This Row],[Discount]]&lt;=0.2,"10-20%",TRUE,"20%+")</f>
        <v>0-5%</v>
      </c>
      <c r="W6340">
        <f>YEAR(Suoerstore_sales[[#This Row],[Order Date]])</f>
        <v>2017</v>
      </c>
      <c r="X6340" t="str">
        <f>"Q"&amp;ROUNDUP(MONTH(Suoerstore_sales[[#This Row],[Order Date]])/3,0)</f>
        <v>Q4</v>
      </c>
      <c r="Y6340">
        <f>MONTH(Suoerstore_sales[[#This Row],[Order Date]])</f>
        <v>10</v>
      </c>
    </row>
    <row r="6341" spans="1:25" x14ac:dyDescent="0.2">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t="str" cm="1">
        <f t="array" ref="V6341">_xlfn.IFS(Suoerstore_sales[[#This Row],[Discount]]&lt;=0.05,"0-5%",Suoerstore_sales[[#This Row],[Discount]]&lt;=0.1,"5-10%",Suoerstore_sales[[#This Row],[Discount]]&lt;=0.2,"10-20%",TRUE,"20%+")</f>
        <v>5-10%</v>
      </c>
      <c r="W6341">
        <f>YEAR(Suoerstore_sales[[#This Row],[Order Date]])</f>
        <v>2017</v>
      </c>
      <c r="X6341" t="str">
        <f>"Q"&amp;ROUNDUP(MONTH(Suoerstore_sales[[#This Row],[Order Date]])/3,0)</f>
        <v>Q4</v>
      </c>
      <c r="Y6341">
        <f>MONTH(Suoerstore_sales[[#This Row],[Order Date]])</f>
        <v>10</v>
      </c>
    </row>
    <row r="6342" spans="1:25" x14ac:dyDescent="0.2">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t="str" cm="1">
        <f t="array" ref="V6342">_xlfn.IFS(Suoerstore_sales[[#This Row],[Discount]]&lt;=0.05,"0-5%",Suoerstore_sales[[#This Row],[Discount]]&lt;=0.1,"5-10%",Suoerstore_sales[[#This Row],[Discount]]&lt;=0.2,"10-20%",TRUE,"20%+")</f>
        <v>0-5%</v>
      </c>
      <c r="W6342">
        <f>YEAR(Suoerstore_sales[[#This Row],[Order Date]])</f>
        <v>2017</v>
      </c>
      <c r="X6342" t="str">
        <f>"Q"&amp;ROUNDUP(MONTH(Suoerstore_sales[[#This Row],[Order Date]])/3,0)</f>
        <v>Q4</v>
      </c>
      <c r="Y6342">
        <f>MONTH(Suoerstore_sales[[#This Row],[Order Date]])</f>
        <v>10</v>
      </c>
    </row>
    <row r="6343" spans="1:25" x14ac:dyDescent="0.2">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t="str" cm="1">
        <f t="array" ref="V6343">_xlfn.IFS(Suoerstore_sales[[#This Row],[Discount]]&lt;=0.05,"0-5%",Suoerstore_sales[[#This Row],[Discount]]&lt;=0.1,"5-10%",Suoerstore_sales[[#This Row],[Discount]]&lt;=0.2,"10-20%",TRUE,"20%+")</f>
        <v>10-20%</v>
      </c>
      <c r="W6343">
        <f>YEAR(Suoerstore_sales[[#This Row],[Order Date]])</f>
        <v>2016</v>
      </c>
      <c r="X6343" t="str">
        <f>"Q"&amp;ROUNDUP(MONTH(Suoerstore_sales[[#This Row],[Order Date]])/3,0)</f>
        <v>Q4</v>
      </c>
      <c r="Y6343">
        <f>MONTH(Suoerstore_sales[[#This Row],[Order Date]])</f>
        <v>12</v>
      </c>
    </row>
    <row r="6344" spans="1:25" x14ac:dyDescent="0.2">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t="str" cm="1">
        <f t="array" ref="V6344">_xlfn.IFS(Suoerstore_sales[[#This Row],[Discount]]&lt;=0.05,"0-5%",Suoerstore_sales[[#This Row],[Discount]]&lt;=0.1,"5-10%",Suoerstore_sales[[#This Row],[Discount]]&lt;=0.2,"10-20%",TRUE,"20%+")</f>
        <v>0-5%</v>
      </c>
      <c r="W6344">
        <f>YEAR(Suoerstore_sales[[#This Row],[Order Date]])</f>
        <v>2015</v>
      </c>
      <c r="X6344" t="str">
        <f>"Q"&amp;ROUNDUP(MONTH(Suoerstore_sales[[#This Row],[Order Date]])/3,0)</f>
        <v>Q1</v>
      </c>
      <c r="Y6344">
        <f>MONTH(Suoerstore_sales[[#This Row],[Order Date]])</f>
        <v>3</v>
      </c>
    </row>
    <row r="6345" spans="1:25" x14ac:dyDescent="0.2">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t="str" cm="1">
        <f t="array" ref="V6345">_xlfn.IFS(Suoerstore_sales[[#This Row],[Discount]]&lt;=0.05,"0-5%",Suoerstore_sales[[#This Row],[Discount]]&lt;=0.1,"5-10%",Suoerstore_sales[[#This Row],[Discount]]&lt;=0.2,"10-20%",TRUE,"20%+")</f>
        <v>0-5%</v>
      </c>
      <c r="W6345">
        <f>YEAR(Suoerstore_sales[[#This Row],[Order Date]])</f>
        <v>2015</v>
      </c>
      <c r="X6345" t="str">
        <f>"Q"&amp;ROUNDUP(MONTH(Suoerstore_sales[[#This Row],[Order Date]])/3,0)</f>
        <v>Q1</v>
      </c>
      <c r="Y6345">
        <f>MONTH(Suoerstore_sales[[#This Row],[Order Date]])</f>
        <v>3</v>
      </c>
    </row>
    <row r="6346" spans="1:25" x14ac:dyDescent="0.2">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t="str" cm="1">
        <f t="array" ref="V6346">_xlfn.IFS(Suoerstore_sales[[#This Row],[Discount]]&lt;=0.05,"0-5%",Suoerstore_sales[[#This Row],[Discount]]&lt;=0.1,"5-10%",Suoerstore_sales[[#This Row],[Discount]]&lt;=0.2,"10-20%",TRUE,"20%+")</f>
        <v>0-5%</v>
      </c>
      <c r="W6346">
        <f>YEAR(Suoerstore_sales[[#This Row],[Order Date]])</f>
        <v>2015</v>
      </c>
      <c r="X6346" t="str">
        <f>"Q"&amp;ROUNDUP(MONTH(Suoerstore_sales[[#This Row],[Order Date]])/3,0)</f>
        <v>Q1</v>
      </c>
      <c r="Y6346">
        <f>MONTH(Suoerstore_sales[[#This Row],[Order Date]])</f>
        <v>3</v>
      </c>
    </row>
    <row r="6347" spans="1:25" x14ac:dyDescent="0.2">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t="str" cm="1">
        <f t="array" ref="V6347">_xlfn.IFS(Suoerstore_sales[[#This Row],[Discount]]&lt;=0.05,"0-5%",Suoerstore_sales[[#This Row],[Discount]]&lt;=0.1,"5-10%",Suoerstore_sales[[#This Row],[Discount]]&lt;=0.2,"10-20%",TRUE,"20%+")</f>
        <v>0-5%</v>
      </c>
      <c r="W6347">
        <f>YEAR(Suoerstore_sales[[#This Row],[Order Date]])</f>
        <v>2015</v>
      </c>
      <c r="X6347" t="str">
        <f>"Q"&amp;ROUNDUP(MONTH(Suoerstore_sales[[#This Row],[Order Date]])/3,0)</f>
        <v>Q1</v>
      </c>
      <c r="Y6347">
        <f>MONTH(Suoerstore_sales[[#This Row],[Order Date]])</f>
        <v>3</v>
      </c>
    </row>
    <row r="6348" spans="1:25" x14ac:dyDescent="0.2">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t="str" cm="1">
        <f t="array" ref="V6348">_xlfn.IFS(Suoerstore_sales[[#This Row],[Discount]]&lt;=0.05,"0-5%",Suoerstore_sales[[#This Row],[Discount]]&lt;=0.1,"5-10%",Suoerstore_sales[[#This Row],[Discount]]&lt;=0.2,"10-20%",TRUE,"20%+")</f>
        <v>0-5%</v>
      </c>
      <c r="W6348">
        <f>YEAR(Suoerstore_sales[[#This Row],[Order Date]])</f>
        <v>2017</v>
      </c>
      <c r="X6348" t="str">
        <f>"Q"&amp;ROUNDUP(MONTH(Suoerstore_sales[[#This Row],[Order Date]])/3,0)</f>
        <v>Q4</v>
      </c>
      <c r="Y6348">
        <f>MONTH(Suoerstore_sales[[#This Row],[Order Date]])</f>
        <v>10</v>
      </c>
    </row>
    <row r="6349" spans="1:25" x14ac:dyDescent="0.2">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t="str" cm="1">
        <f t="array" ref="V6349">_xlfn.IFS(Suoerstore_sales[[#This Row],[Discount]]&lt;=0.05,"0-5%",Suoerstore_sales[[#This Row],[Discount]]&lt;=0.1,"5-10%",Suoerstore_sales[[#This Row],[Discount]]&lt;=0.2,"10-20%",TRUE,"20%+")</f>
        <v>10-20%</v>
      </c>
      <c r="W6349">
        <f>YEAR(Suoerstore_sales[[#This Row],[Order Date]])</f>
        <v>2015</v>
      </c>
      <c r="X6349" t="str">
        <f>"Q"&amp;ROUNDUP(MONTH(Suoerstore_sales[[#This Row],[Order Date]])/3,0)</f>
        <v>Q2</v>
      </c>
      <c r="Y6349">
        <f>MONTH(Suoerstore_sales[[#This Row],[Order Date]])</f>
        <v>5</v>
      </c>
    </row>
    <row r="6350" spans="1:25" x14ac:dyDescent="0.2">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t="str" cm="1">
        <f t="array" ref="V6350">_xlfn.IFS(Suoerstore_sales[[#This Row],[Discount]]&lt;=0.05,"0-5%",Suoerstore_sales[[#This Row],[Discount]]&lt;=0.1,"5-10%",Suoerstore_sales[[#This Row],[Discount]]&lt;=0.2,"10-20%",TRUE,"20%+")</f>
        <v>0-5%</v>
      </c>
      <c r="W6350">
        <f>YEAR(Suoerstore_sales[[#This Row],[Order Date]])</f>
        <v>2015</v>
      </c>
      <c r="X6350" t="str">
        <f>"Q"&amp;ROUNDUP(MONTH(Suoerstore_sales[[#This Row],[Order Date]])/3,0)</f>
        <v>Q2</v>
      </c>
      <c r="Y6350">
        <f>MONTH(Suoerstore_sales[[#This Row],[Order Date]])</f>
        <v>5</v>
      </c>
    </row>
    <row r="6351" spans="1:25" x14ac:dyDescent="0.2">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t="str" cm="1">
        <f t="array" ref="V6351">_xlfn.IFS(Suoerstore_sales[[#This Row],[Discount]]&lt;=0.05,"0-5%",Suoerstore_sales[[#This Row],[Discount]]&lt;=0.1,"5-10%",Suoerstore_sales[[#This Row],[Discount]]&lt;=0.2,"10-20%",TRUE,"20%+")</f>
        <v>0-5%</v>
      </c>
      <c r="W6351">
        <f>YEAR(Suoerstore_sales[[#This Row],[Order Date]])</f>
        <v>2015</v>
      </c>
      <c r="X6351" t="str">
        <f>"Q"&amp;ROUNDUP(MONTH(Suoerstore_sales[[#This Row],[Order Date]])/3,0)</f>
        <v>Q2</v>
      </c>
      <c r="Y6351">
        <f>MONTH(Suoerstore_sales[[#This Row],[Order Date]])</f>
        <v>5</v>
      </c>
    </row>
    <row r="6352" spans="1:25" x14ac:dyDescent="0.2">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t="str" cm="1">
        <f t="array" ref="V6352">_xlfn.IFS(Suoerstore_sales[[#This Row],[Discount]]&lt;=0.05,"0-5%",Suoerstore_sales[[#This Row],[Discount]]&lt;=0.1,"5-10%",Suoerstore_sales[[#This Row],[Discount]]&lt;=0.2,"10-20%",TRUE,"20%+")</f>
        <v>20%+</v>
      </c>
      <c r="W6352">
        <f>YEAR(Suoerstore_sales[[#This Row],[Order Date]])</f>
        <v>2017</v>
      </c>
      <c r="X6352" t="str">
        <f>"Q"&amp;ROUNDUP(MONTH(Suoerstore_sales[[#This Row],[Order Date]])/3,0)</f>
        <v>Q3</v>
      </c>
      <c r="Y6352">
        <f>MONTH(Suoerstore_sales[[#This Row],[Order Date]])</f>
        <v>9</v>
      </c>
    </row>
    <row r="6353" spans="1:25" x14ac:dyDescent="0.2">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t="str" cm="1">
        <f t="array" ref="V6353">_xlfn.IFS(Suoerstore_sales[[#This Row],[Discount]]&lt;=0.05,"0-5%",Suoerstore_sales[[#This Row],[Discount]]&lt;=0.1,"5-10%",Suoerstore_sales[[#This Row],[Discount]]&lt;=0.2,"10-20%",TRUE,"20%+")</f>
        <v>10-20%</v>
      </c>
      <c r="W6353">
        <f>YEAR(Suoerstore_sales[[#This Row],[Order Date]])</f>
        <v>2017</v>
      </c>
      <c r="X6353" t="str">
        <f>"Q"&amp;ROUNDUP(MONTH(Suoerstore_sales[[#This Row],[Order Date]])/3,0)</f>
        <v>Q4</v>
      </c>
      <c r="Y6353">
        <f>MONTH(Suoerstore_sales[[#This Row],[Order Date]])</f>
        <v>11</v>
      </c>
    </row>
    <row r="6354" spans="1:25" x14ac:dyDescent="0.2">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t="str" cm="1">
        <f t="array" ref="V6354">_xlfn.IFS(Suoerstore_sales[[#This Row],[Discount]]&lt;=0.05,"0-5%",Suoerstore_sales[[#This Row],[Discount]]&lt;=0.1,"5-10%",Suoerstore_sales[[#This Row],[Discount]]&lt;=0.2,"10-20%",TRUE,"20%+")</f>
        <v>20%+</v>
      </c>
      <c r="W6354">
        <f>YEAR(Suoerstore_sales[[#This Row],[Order Date]])</f>
        <v>2015</v>
      </c>
      <c r="X6354" t="str">
        <f>"Q"&amp;ROUNDUP(MONTH(Suoerstore_sales[[#This Row],[Order Date]])/3,0)</f>
        <v>Q3</v>
      </c>
      <c r="Y6354">
        <f>MONTH(Suoerstore_sales[[#This Row],[Order Date]])</f>
        <v>9</v>
      </c>
    </row>
    <row r="6355" spans="1:25" x14ac:dyDescent="0.2">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t="str" cm="1">
        <f t="array" ref="V6355">_xlfn.IFS(Suoerstore_sales[[#This Row],[Discount]]&lt;=0.05,"0-5%",Suoerstore_sales[[#This Row],[Discount]]&lt;=0.1,"5-10%",Suoerstore_sales[[#This Row],[Discount]]&lt;=0.2,"10-20%",TRUE,"20%+")</f>
        <v>0-5%</v>
      </c>
      <c r="W6355">
        <f>YEAR(Suoerstore_sales[[#This Row],[Order Date]])</f>
        <v>2015</v>
      </c>
      <c r="X6355" t="str">
        <f>"Q"&amp;ROUNDUP(MONTH(Suoerstore_sales[[#This Row],[Order Date]])/3,0)</f>
        <v>Q3</v>
      </c>
      <c r="Y6355">
        <f>MONTH(Suoerstore_sales[[#This Row],[Order Date]])</f>
        <v>9</v>
      </c>
    </row>
    <row r="6356" spans="1:25" x14ac:dyDescent="0.2">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t="str" cm="1">
        <f t="array" ref="V6356">_xlfn.IFS(Suoerstore_sales[[#This Row],[Discount]]&lt;=0.05,"0-5%",Suoerstore_sales[[#This Row],[Discount]]&lt;=0.1,"5-10%",Suoerstore_sales[[#This Row],[Discount]]&lt;=0.2,"10-20%",TRUE,"20%+")</f>
        <v>0-5%</v>
      </c>
      <c r="W6356">
        <f>YEAR(Suoerstore_sales[[#This Row],[Order Date]])</f>
        <v>2015</v>
      </c>
      <c r="X6356" t="str">
        <f>"Q"&amp;ROUNDUP(MONTH(Suoerstore_sales[[#This Row],[Order Date]])/3,0)</f>
        <v>Q3</v>
      </c>
      <c r="Y6356">
        <f>MONTH(Suoerstore_sales[[#This Row],[Order Date]])</f>
        <v>9</v>
      </c>
    </row>
    <row r="6357" spans="1:25" x14ac:dyDescent="0.2">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t="str" cm="1">
        <f t="array" ref="V6357">_xlfn.IFS(Suoerstore_sales[[#This Row],[Discount]]&lt;=0.05,"0-5%",Suoerstore_sales[[#This Row],[Discount]]&lt;=0.1,"5-10%",Suoerstore_sales[[#This Row],[Discount]]&lt;=0.2,"10-20%",TRUE,"20%+")</f>
        <v>10-20%</v>
      </c>
      <c r="W6357">
        <f>YEAR(Suoerstore_sales[[#This Row],[Order Date]])</f>
        <v>2014</v>
      </c>
      <c r="X6357" t="str">
        <f>"Q"&amp;ROUNDUP(MONTH(Suoerstore_sales[[#This Row],[Order Date]])/3,0)</f>
        <v>Q4</v>
      </c>
      <c r="Y6357">
        <f>MONTH(Suoerstore_sales[[#This Row],[Order Date]])</f>
        <v>10</v>
      </c>
    </row>
    <row r="6358" spans="1:25" x14ac:dyDescent="0.2">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t="str" cm="1">
        <f t="array" ref="V6358">_xlfn.IFS(Suoerstore_sales[[#This Row],[Discount]]&lt;=0.05,"0-5%",Suoerstore_sales[[#This Row],[Discount]]&lt;=0.1,"5-10%",Suoerstore_sales[[#This Row],[Discount]]&lt;=0.2,"10-20%",TRUE,"20%+")</f>
        <v>10-20%</v>
      </c>
      <c r="W6358">
        <f>YEAR(Suoerstore_sales[[#This Row],[Order Date]])</f>
        <v>2017</v>
      </c>
      <c r="X6358" t="str">
        <f>"Q"&amp;ROUNDUP(MONTH(Suoerstore_sales[[#This Row],[Order Date]])/3,0)</f>
        <v>Q1</v>
      </c>
      <c r="Y6358">
        <f>MONTH(Suoerstore_sales[[#This Row],[Order Date]])</f>
        <v>1</v>
      </c>
    </row>
    <row r="6359" spans="1:25" x14ac:dyDescent="0.2">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t="str" cm="1">
        <f t="array" ref="V6359">_xlfn.IFS(Suoerstore_sales[[#This Row],[Discount]]&lt;=0.05,"0-5%",Suoerstore_sales[[#This Row],[Discount]]&lt;=0.1,"5-10%",Suoerstore_sales[[#This Row],[Discount]]&lt;=0.2,"10-20%",TRUE,"20%+")</f>
        <v>0-5%</v>
      </c>
      <c r="W6359">
        <f>YEAR(Suoerstore_sales[[#This Row],[Order Date]])</f>
        <v>2017</v>
      </c>
      <c r="X6359" t="str">
        <f>"Q"&amp;ROUNDUP(MONTH(Suoerstore_sales[[#This Row],[Order Date]])/3,0)</f>
        <v>Q1</v>
      </c>
      <c r="Y6359">
        <f>MONTH(Suoerstore_sales[[#This Row],[Order Date]])</f>
        <v>1</v>
      </c>
    </row>
    <row r="6360" spans="1:25" x14ac:dyDescent="0.2">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t="str" cm="1">
        <f t="array" ref="V6360">_xlfn.IFS(Suoerstore_sales[[#This Row],[Discount]]&lt;=0.05,"0-5%",Suoerstore_sales[[#This Row],[Discount]]&lt;=0.1,"5-10%",Suoerstore_sales[[#This Row],[Discount]]&lt;=0.2,"10-20%",TRUE,"20%+")</f>
        <v>0-5%</v>
      </c>
      <c r="W6360">
        <f>YEAR(Suoerstore_sales[[#This Row],[Order Date]])</f>
        <v>2017</v>
      </c>
      <c r="X6360" t="str">
        <f>"Q"&amp;ROUNDUP(MONTH(Suoerstore_sales[[#This Row],[Order Date]])/3,0)</f>
        <v>Q1</v>
      </c>
      <c r="Y6360">
        <f>MONTH(Suoerstore_sales[[#This Row],[Order Date]])</f>
        <v>1</v>
      </c>
    </row>
    <row r="6361" spans="1:25" x14ac:dyDescent="0.2">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t="str" cm="1">
        <f t="array" ref="V6361">_xlfn.IFS(Suoerstore_sales[[#This Row],[Discount]]&lt;=0.05,"0-5%",Suoerstore_sales[[#This Row],[Discount]]&lt;=0.1,"5-10%",Suoerstore_sales[[#This Row],[Discount]]&lt;=0.2,"10-20%",TRUE,"20%+")</f>
        <v>10-20%</v>
      </c>
      <c r="W6361">
        <f>YEAR(Suoerstore_sales[[#This Row],[Order Date]])</f>
        <v>2017</v>
      </c>
      <c r="X6361" t="str">
        <f>"Q"&amp;ROUNDUP(MONTH(Suoerstore_sales[[#This Row],[Order Date]])/3,0)</f>
        <v>Q1</v>
      </c>
      <c r="Y6361">
        <f>MONTH(Suoerstore_sales[[#This Row],[Order Date]])</f>
        <v>1</v>
      </c>
    </row>
    <row r="6362" spans="1:25" x14ac:dyDescent="0.2">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t="str" cm="1">
        <f t="array" ref="V6362">_xlfn.IFS(Suoerstore_sales[[#This Row],[Discount]]&lt;=0.05,"0-5%",Suoerstore_sales[[#This Row],[Discount]]&lt;=0.1,"5-10%",Suoerstore_sales[[#This Row],[Discount]]&lt;=0.2,"10-20%",TRUE,"20%+")</f>
        <v>0-5%</v>
      </c>
      <c r="W6362">
        <f>YEAR(Suoerstore_sales[[#This Row],[Order Date]])</f>
        <v>2015</v>
      </c>
      <c r="X6362" t="str">
        <f>"Q"&amp;ROUNDUP(MONTH(Suoerstore_sales[[#This Row],[Order Date]])/3,0)</f>
        <v>Q4</v>
      </c>
      <c r="Y6362">
        <f>MONTH(Suoerstore_sales[[#This Row],[Order Date]])</f>
        <v>12</v>
      </c>
    </row>
    <row r="6363" spans="1:25" x14ac:dyDescent="0.2">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t="str" cm="1">
        <f t="array" ref="V6363">_xlfn.IFS(Suoerstore_sales[[#This Row],[Discount]]&lt;=0.05,"0-5%",Suoerstore_sales[[#This Row],[Discount]]&lt;=0.1,"5-10%",Suoerstore_sales[[#This Row],[Discount]]&lt;=0.2,"10-20%",TRUE,"20%+")</f>
        <v>10-20%</v>
      </c>
      <c r="W6363">
        <f>YEAR(Suoerstore_sales[[#This Row],[Order Date]])</f>
        <v>2014</v>
      </c>
      <c r="X6363" t="str">
        <f>"Q"&amp;ROUNDUP(MONTH(Suoerstore_sales[[#This Row],[Order Date]])/3,0)</f>
        <v>Q4</v>
      </c>
      <c r="Y6363">
        <f>MONTH(Suoerstore_sales[[#This Row],[Order Date]])</f>
        <v>11</v>
      </c>
    </row>
    <row r="6364" spans="1:25" x14ac:dyDescent="0.2">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t="str" cm="1">
        <f t="array" ref="V6364">_xlfn.IFS(Suoerstore_sales[[#This Row],[Discount]]&lt;=0.05,"0-5%",Suoerstore_sales[[#This Row],[Discount]]&lt;=0.1,"5-10%",Suoerstore_sales[[#This Row],[Discount]]&lt;=0.2,"10-20%",TRUE,"20%+")</f>
        <v>10-20%</v>
      </c>
      <c r="W6364">
        <f>YEAR(Suoerstore_sales[[#This Row],[Order Date]])</f>
        <v>2017</v>
      </c>
      <c r="X6364" t="str">
        <f>"Q"&amp;ROUNDUP(MONTH(Suoerstore_sales[[#This Row],[Order Date]])/3,0)</f>
        <v>Q4</v>
      </c>
      <c r="Y6364">
        <f>MONTH(Suoerstore_sales[[#This Row],[Order Date]])</f>
        <v>11</v>
      </c>
    </row>
    <row r="6365" spans="1:25" x14ac:dyDescent="0.2">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t="str" cm="1">
        <f t="array" ref="V6365">_xlfn.IFS(Suoerstore_sales[[#This Row],[Discount]]&lt;=0.05,"0-5%",Suoerstore_sales[[#This Row],[Discount]]&lt;=0.1,"5-10%",Suoerstore_sales[[#This Row],[Discount]]&lt;=0.2,"10-20%",TRUE,"20%+")</f>
        <v>10-20%</v>
      </c>
      <c r="W6365">
        <f>YEAR(Suoerstore_sales[[#This Row],[Order Date]])</f>
        <v>2017</v>
      </c>
      <c r="X6365" t="str">
        <f>"Q"&amp;ROUNDUP(MONTH(Suoerstore_sales[[#This Row],[Order Date]])/3,0)</f>
        <v>Q4</v>
      </c>
      <c r="Y6365">
        <f>MONTH(Suoerstore_sales[[#This Row],[Order Date]])</f>
        <v>11</v>
      </c>
    </row>
    <row r="6366" spans="1:25" x14ac:dyDescent="0.2">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t="str" cm="1">
        <f t="array" ref="V6366">_xlfn.IFS(Suoerstore_sales[[#This Row],[Discount]]&lt;=0.05,"0-5%",Suoerstore_sales[[#This Row],[Discount]]&lt;=0.1,"5-10%",Suoerstore_sales[[#This Row],[Discount]]&lt;=0.2,"10-20%",TRUE,"20%+")</f>
        <v>0-5%</v>
      </c>
      <c r="W6366">
        <f>YEAR(Suoerstore_sales[[#This Row],[Order Date]])</f>
        <v>2017</v>
      </c>
      <c r="X6366" t="str">
        <f>"Q"&amp;ROUNDUP(MONTH(Suoerstore_sales[[#This Row],[Order Date]])/3,0)</f>
        <v>Q4</v>
      </c>
      <c r="Y6366">
        <f>MONTH(Suoerstore_sales[[#This Row],[Order Date]])</f>
        <v>11</v>
      </c>
    </row>
    <row r="6367" spans="1:25" x14ac:dyDescent="0.2">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t="str" cm="1">
        <f t="array" ref="V6367">_xlfn.IFS(Suoerstore_sales[[#This Row],[Discount]]&lt;=0.05,"0-5%",Suoerstore_sales[[#This Row],[Discount]]&lt;=0.1,"5-10%",Suoerstore_sales[[#This Row],[Discount]]&lt;=0.2,"10-20%",TRUE,"20%+")</f>
        <v>0-5%</v>
      </c>
      <c r="W6367">
        <f>YEAR(Suoerstore_sales[[#This Row],[Order Date]])</f>
        <v>2017</v>
      </c>
      <c r="X6367" t="str">
        <f>"Q"&amp;ROUNDUP(MONTH(Suoerstore_sales[[#This Row],[Order Date]])/3,0)</f>
        <v>Q2</v>
      </c>
      <c r="Y6367">
        <f>MONTH(Suoerstore_sales[[#This Row],[Order Date]])</f>
        <v>4</v>
      </c>
    </row>
    <row r="6368" spans="1:25" x14ac:dyDescent="0.2">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t="str" cm="1">
        <f t="array" ref="V6368">_xlfn.IFS(Suoerstore_sales[[#This Row],[Discount]]&lt;=0.05,"0-5%",Suoerstore_sales[[#This Row],[Discount]]&lt;=0.1,"5-10%",Suoerstore_sales[[#This Row],[Discount]]&lt;=0.2,"10-20%",TRUE,"20%+")</f>
        <v>0-5%</v>
      </c>
      <c r="W6368">
        <f>YEAR(Suoerstore_sales[[#This Row],[Order Date]])</f>
        <v>2017</v>
      </c>
      <c r="X6368" t="str">
        <f>"Q"&amp;ROUNDUP(MONTH(Suoerstore_sales[[#This Row],[Order Date]])/3,0)</f>
        <v>Q2</v>
      </c>
      <c r="Y6368">
        <f>MONTH(Suoerstore_sales[[#This Row],[Order Date]])</f>
        <v>4</v>
      </c>
    </row>
    <row r="6369" spans="1:25" x14ac:dyDescent="0.2">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t="str" cm="1">
        <f t="array" ref="V6369">_xlfn.IFS(Suoerstore_sales[[#This Row],[Discount]]&lt;=0.05,"0-5%",Suoerstore_sales[[#This Row],[Discount]]&lt;=0.1,"5-10%",Suoerstore_sales[[#This Row],[Discount]]&lt;=0.2,"10-20%",TRUE,"20%+")</f>
        <v>0-5%</v>
      </c>
      <c r="W6369">
        <f>YEAR(Suoerstore_sales[[#This Row],[Order Date]])</f>
        <v>2017</v>
      </c>
      <c r="X6369" t="str">
        <f>"Q"&amp;ROUNDUP(MONTH(Suoerstore_sales[[#This Row],[Order Date]])/3,0)</f>
        <v>Q2</v>
      </c>
      <c r="Y6369">
        <f>MONTH(Suoerstore_sales[[#This Row],[Order Date]])</f>
        <v>4</v>
      </c>
    </row>
    <row r="6370" spans="1:25" x14ac:dyDescent="0.2">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t="str" cm="1">
        <f t="array" ref="V6370">_xlfn.IFS(Suoerstore_sales[[#This Row],[Discount]]&lt;=0.05,"0-5%",Suoerstore_sales[[#This Row],[Discount]]&lt;=0.1,"5-10%",Suoerstore_sales[[#This Row],[Discount]]&lt;=0.2,"10-20%",TRUE,"20%+")</f>
        <v>10-20%</v>
      </c>
      <c r="W6370">
        <f>YEAR(Suoerstore_sales[[#This Row],[Order Date]])</f>
        <v>2017</v>
      </c>
      <c r="X6370" t="str">
        <f>"Q"&amp;ROUNDUP(MONTH(Suoerstore_sales[[#This Row],[Order Date]])/3,0)</f>
        <v>Q2</v>
      </c>
      <c r="Y6370">
        <f>MONTH(Suoerstore_sales[[#This Row],[Order Date]])</f>
        <v>5</v>
      </c>
    </row>
    <row r="6371" spans="1:25" x14ac:dyDescent="0.2">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t="str" cm="1">
        <f t="array" ref="V6371">_xlfn.IFS(Suoerstore_sales[[#This Row],[Discount]]&lt;=0.05,"0-5%",Suoerstore_sales[[#This Row],[Discount]]&lt;=0.1,"5-10%",Suoerstore_sales[[#This Row],[Discount]]&lt;=0.2,"10-20%",TRUE,"20%+")</f>
        <v>20%+</v>
      </c>
      <c r="W6371">
        <f>YEAR(Suoerstore_sales[[#This Row],[Order Date]])</f>
        <v>2016</v>
      </c>
      <c r="X6371" t="str">
        <f>"Q"&amp;ROUNDUP(MONTH(Suoerstore_sales[[#This Row],[Order Date]])/3,0)</f>
        <v>Q4</v>
      </c>
      <c r="Y6371">
        <f>MONTH(Suoerstore_sales[[#This Row],[Order Date]])</f>
        <v>10</v>
      </c>
    </row>
    <row r="6372" spans="1:25" x14ac:dyDescent="0.2">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t="str" cm="1">
        <f t="array" ref="V6372">_xlfn.IFS(Suoerstore_sales[[#This Row],[Discount]]&lt;=0.05,"0-5%",Suoerstore_sales[[#This Row],[Discount]]&lt;=0.1,"5-10%",Suoerstore_sales[[#This Row],[Discount]]&lt;=0.2,"10-20%",TRUE,"20%+")</f>
        <v>10-20%</v>
      </c>
      <c r="W6372">
        <f>YEAR(Suoerstore_sales[[#This Row],[Order Date]])</f>
        <v>2016</v>
      </c>
      <c r="X6372" t="str">
        <f>"Q"&amp;ROUNDUP(MONTH(Suoerstore_sales[[#This Row],[Order Date]])/3,0)</f>
        <v>Q4</v>
      </c>
      <c r="Y6372">
        <f>MONTH(Suoerstore_sales[[#This Row],[Order Date]])</f>
        <v>11</v>
      </c>
    </row>
    <row r="6373" spans="1:25" x14ac:dyDescent="0.2">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t="str" cm="1">
        <f t="array" ref="V6373">_xlfn.IFS(Suoerstore_sales[[#This Row],[Discount]]&lt;=0.05,"0-5%",Suoerstore_sales[[#This Row],[Discount]]&lt;=0.1,"5-10%",Suoerstore_sales[[#This Row],[Discount]]&lt;=0.2,"10-20%",TRUE,"20%+")</f>
        <v>0-5%</v>
      </c>
      <c r="W6373">
        <f>YEAR(Suoerstore_sales[[#This Row],[Order Date]])</f>
        <v>2017</v>
      </c>
      <c r="X6373" t="str">
        <f>"Q"&amp;ROUNDUP(MONTH(Suoerstore_sales[[#This Row],[Order Date]])/3,0)</f>
        <v>Q4</v>
      </c>
      <c r="Y6373">
        <f>MONTH(Suoerstore_sales[[#This Row],[Order Date]])</f>
        <v>10</v>
      </c>
    </row>
    <row r="6374" spans="1:25" x14ac:dyDescent="0.2">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t="str" cm="1">
        <f t="array" ref="V6374">_xlfn.IFS(Suoerstore_sales[[#This Row],[Discount]]&lt;=0.05,"0-5%",Suoerstore_sales[[#This Row],[Discount]]&lt;=0.1,"5-10%",Suoerstore_sales[[#This Row],[Discount]]&lt;=0.2,"10-20%",TRUE,"20%+")</f>
        <v>0-5%</v>
      </c>
      <c r="W6374">
        <f>YEAR(Suoerstore_sales[[#This Row],[Order Date]])</f>
        <v>2017</v>
      </c>
      <c r="X6374" t="str">
        <f>"Q"&amp;ROUNDUP(MONTH(Suoerstore_sales[[#This Row],[Order Date]])/3,0)</f>
        <v>Q4</v>
      </c>
      <c r="Y6374">
        <f>MONTH(Suoerstore_sales[[#This Row],[Order Date]])</f>
        <v>10</v>
      </c>
    </row>
    <row r="6375" spans="1:25" x14ac:dyDescent="0.2">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t="str" cm="1">
        <f t="array" ref="V6375">_xlfn.IFS(Suoerstore_sales[[#This Row],[Discount]]&lt;=0.05,"0-5%",Suoerstore_sales[[#This Row],[Discount]]&lt;=0.1,"5-10%",Suoerstore_sales[[#This Row],[Discount]]&lt;=0.2,"10-20%",TRUE,"20%+")</f>
        <v>0-5%</v>
      </c>
      <c r="W6375">
        <f>YEAR(Suoerstore_sales[[#This Row],[Order Date]])</f>
        <v>2017</v>
      </c>
      <c r="X6375" t="str">
        <f>"Q"&amp;ROUNDUP(MONTH(Suoerstore_sales[[#This Row],[Order Date]])/3,0)</f>
        <v>Q4</v>
      </c>
      <c r="Y6375">
        <f>MONTH(Suoerstore_sales[[#This Row],[Order Date]])</f>
        <v>10</v>
      </c>
    </row>
    <row r="6376" spans="1:25" x14ac:dyDescent="0.2">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t="str" cm="1">
        <f t="array" ref="V6376">_xlfn.IFS(Suoerstore_sales[[#This Row],[Discount]]&lt;=0.05,"0-5%",Suoerstore_sales[[#This Row],[Discount]]&lt;=0.1,"5-10%",Suoerstore_sales[[#This Row],[Discount]]&lt;=0.2,"10-20%",TRUE,"20%+")</f>
        <v>10-20%</v>
      </c>
      <c r="W6376">
        <f>YEAR(Suoerstore_sales[[#This Row],[Order Date]])</f>
        <v>2014</v>
      </c>
      <c r="X6376" t="str">
        <f>"Q"&amp;ROUNDUP(MONTH(Suoerstore_sales[[#This Row],[Order Date]])/3,0)</f>
        <v>Q2</v>
      </c>
      <c r="Y6376">
        <f>MONTH(Suoerstore_sales[[#This Row],[Order Date]])</f>
        <v>4</v>
      </c>
    </row>
    <row r="6377" spans="1:25" x14ac:dyDescent="0.2">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t="str" cm="1">
        <f t="array" ref="V6377">_xlfn.IFS(Suoerstore_sales[[#This Row],[Discount]]&lt;=0.05,"0-5%",Suoerstore_sales[[#This Row],[Discount]]&lt;=0.1,"5-10%",Suoerstore_sales[[#This Row],[Discount]]&lt;=0.2,"10-20%",TRUE,"20%+")</f>
        <v>10-20%</v>
      </c>
      <c r="W6377">
        <f>YEAR(Suoerstore_sales[[#This Row],[Order Date]])</f>
        <v>2014</v>
      </c>
      <c r="X6377" t="str">
        <f>"Q"&amp;ROUNDUP(MONTH(Suoerstore_sales[[#This Row],[Order Date]])/3,0)</f>
        <v>Q2</v>
      </c>
      <c r="Y6377">
        <f>MONTH(Suoerstore_sales[[#This Row],[Order Date]])</f>
        <v>4</v>
      </c>
    </row>
    <row r="6378" spans="1:25" x14ac:dyDescent="0.2">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t="str" cm="1">
        <f t="array" ref="V6378">_xlfn.IFS(Suoerstore_sales[[#This Row],[Discount]]&lt;=0.05,"0-5%",Suoerstore_sales[[#This Row],[Discount]]&lt;=0.1,"5-10%",Suoerstore_sales[[#This Row],[Discount]]&lt;=0.2,"10-20%",TRUE,"20%+")</f>
        <v>10-20%</v>
      </c>
      <c r="W6378">
        <f>YEAR(Suoerstore_sales[[#This Row],[Order Date]])</f>
        <v>2016</v>
      </c>
      <c r="X6378" t="str">
        <f>"Q"&amp;ROUNDUP(MONTH(Suoerstore_sales[[#This Row],[Order Date]])/3,0)</f>
        <v>Q4</v>
      </c>
      <c r="Y6378">
        <f>MONTH(Suoerstore_sales[[#This Row],[Order Date]])</f>
        <v>10</v>
      </c>
    </row>
    <row r="6379" spans="1:25" x14ac:dyDescent="0.2">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t="str" cm="1">
        <f t="array" ref="V6379">_xlfn.IFS(Suoerstore_sales[[#This Row],[Discount]]&lt;=0.05,"0-5%",Suoerstore_sales[[#This Row],[Discount]]&lt;=0.1,"5-10%",Suoerstore_sales[[#This Row],[Discount]]&lt;=0.2,"10-20%",TRUE,"20%+")</f>
        <v>0-5%</v>
      </c>
      <c r="W6379">
        <f>YEAR(Suoerstore_sales[[#This Row],[Order Date]])</f>
        <v>2016</v>
      </c>
      <c r="X6379" t="str">
        <f>"Q"&amp;ROUNDUP(MONTH(Suoerstore_sales[[#This Row],[Order Date]])/3,0)</f>
        <v>Q4</v>
      </c>
      <c r="Y6379">
        <f>MONTH(Suoerstore_sales[[#This Row],[Order Date]])</f>
        <v>12</v>
      </c>
    </row>
    <row r="6380" spans="1:25" x14ac:dyDescent="0.2">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t="str" cm="1">
        <f t="array" ref="V6380">_xlfn.IFS(Suoerstore_sales[[#This Row],[Discount]]&lt;=0.05,"0-5%",Suoerstore_sales[[#This Row],[Discount]]&lt;=0.1,"5-10%",Suoerstore_sales[[#This Row],[Discount]]&lt;=0.2,"10-20%",TRUE,"20%+")</f>
        <v>0-5%</v>
      </c>
      <c r="W6380">
        <f>YEAR(Suoerstore_sales[[#This Row],[Order Date]])</f>
        <v>2017</v>
      </c>
      <c r="X6380" t="str">
        <f>"Q"&amp;ROUNDUP(MONTH(Suoerstore_sales[[#This Row],[Order Date]])/3,0)</f>
        <v>Q2</v>
      </c>
      <c r="Y6380">
        <f>MONTH(Suoerstore_sales[[#This Row],[Order Date]])</f>
        <v>4</v>
      </c>
    </row>
    <row r="6381" spans="1:25" x14ac:dyDescent="0.2">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t="str" cm="1">
        <f t="array" ref="V6381">_xlfn.IFS(Suoerstore_sales[[#This Row],[Discount]]&lt;=0.05,"0-5%",Suoerstore_sales[[#This Row],[Discount]]&lt;=0.1,"5-10%",Suoerstore_sales[[#This Row],[Discount]]&lt;=0.2,"10-20%",TRUE,"20%+")</f>
        <v>0-5%</v>
      </c>
      <c r="W6381">
        <f>YEAR(Suoerstore_sales[[#This Row],[Order Date]])</f>
        <v>2017</v>
      </c>
      <c r="X6381" t="str">
        <f>"Q"&amp;ROUNDUP(MONTH(Suoerstore_sales[[#This Row],[Order Date]])/3,0)</f>
        <v>Q2</v>
      </c>
      <c r="Y6381">
        <f>MONTH(Suoerstore_sales[[#This Row],[Order Date]])</f>
        <v>4</v>
      </c>
    </row>
    <row r="6382" spans="1:25" x14ac:dyDescent="0.2">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t="str" cm="1">
        <f t="array" ref="V6382">_xlfn.IFS(Suoerstore_sales[[#This Row],[Discount]]&lt;=0.05,"0-5%",Suoerstore_sales[[#This Row],[Discount]]&lt;=0.1,"5-10%",Suoerstore_sales[[#This Row],[Discount]]&lt;=0.2,"10-20%",TRUE,"20%+")</f>
        <v>10-20%</v>
      </c>
      <c r="W6382">
        <f>YEAR(Suoerstore_sales[[#This Row],[Order Date]])</f>
        <v>2014</v>
      </c>
      <c r="X6382" t="str">
        <f>"Q"&amp;ROUNDUP(MONTH(Suoerstore_sales[[#This Row],[Order Date]])/3,0)</f>
        <v>Q2</v>
      </c>
      <c r="Y6382">
        <f>MONTH(Suoerstore_sales[[#This Row],[Order Date]])</f>
        <v>4</v>
      </c>
    </row>
    <row r="6383" spans="1:25" x14ac:dyDescent="0.2">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t="str" cm="1">
        <f t="array" ref="V6383">_xlfn.IFS(Suoerstore_sales[[#This Row],[Discount]]&lt;=0.05,"0-5%",Suoerstore_sales[[#This Row],[Discount]]&lt;=0.1,"5-10%",Suoerstore_sales[[#This Row],[Discount]]&lt;=0.2,"10-20%",TRUE,"20%+")</f>
        <v>20%+</v>
      </c>
      <c r="W6383">
        <f>YEAR(Suoerstore_sales[[#This Row],[Order Date]])</f>
        <v>2016</v>
      </c>
      <c r="X6383" t="str">
        <f>"Q"&amp;ROUNDUP(MONTH(Suoerstore_sales[[#This Row],[Order Date]])/3,0)</f>
        <v>Q1</v>
      </c>
      <c r="Y6383">
        <f>MONTH(Suoerstore_sales[[#This Row],[Order Date]])</f>
        <v>3</v>
      </c>
    </row>
    <row r="6384" spans="1:25" x14ac:dyDescent="0.2">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t="str" cm="1">
        <f t="array" ref="V6384">_xlfn.IFS(Suoerstore_sales[[#This Row],[Discount]]&lt;=0.05,"0-5%",Suoerstore_sales[[#This Row],[Discount]]&lt;=0.1,"5-10%",Suoerstore_sales[[#This Row],[Discount]]&lt;=0.2,"10-20%",TRUE,"20%+")</f>
        <v>20%+</v>
      </c>
      <c r="W6384">
        <f>YEAR(Suoerstore_sales[[#This Row],[Order Date]])</f>
        <v>2016</v>
      </c>
      <c r="X6384" t="str">
        <f>"Q"&amp;ROUNDUP(MONTH(Suoerstore_sales[[#This Row],[Order Date]])/3,0)</f>
        <v>Q1</v>
      </c>
      <c r="Y6384">
        <f>MONTH(Suoerstore_sales[[#This Row],[Order Date]])</f>
        <v>3</v>
      </c>
    </row>
    <row r="6385" spans="1:25" x14ac:dyDescent="0.2">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t="str" cm="1">
        <f t="array" ref="V6385">_xlfn.IFS(Suoerstore_sales[[#This Row],[Discount]]&lt;=0.05,"0-5%",Suoerstore_sales[[#This Row],[Discount]]&lt;=0.1,"5-10%",Suoerstore_sales[[#This Row],[Discount]]&lt;=0.2,"10-20%",TRUE,"20%+")</f>
        <v>20%+</v>
      </c>
      <c r="W6385">
        <f>YEAR(Suoerstore_sales[[#This Row],[Order Date]])</f>
        <v>2017</v>
      </c>
      <c r="X6385" t="str">
        <f>"Q"&amp;ROUNDUP(MONTH(Suoerstore_sales[[#This Row],[Order Date]])/3,0)</f>
        <v>Q1</v>
      </c>
      <c r="Y6385">
        <f>MONTH(Suoerstore_sales[[#This Row],[Order Date]])</f>
        <v>1</v>
      </c>
    </row>
    <row r="6386" spans="1:25" x14ac:dyDescent="0.2">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t="str" cm="1">
        <f t="array" ref="V6386">_xlfn.IFS(Suoerstore_sales[[#This Row],[Discount]]&lt;=0.05,"0-5%",Suoerstore_sales[[#This Row],[Discount]]&lt;=0.1,"5-10%",Suoerstore_sales[[#This Row],[Discount]]&lt;=0.2,"10-20%",TRUE,"20%+")</f>
        <v>10-20%</v>
      </c>
      <c r="W6386">
        <f>YEAR(Suoerstore_sales[[#This Row],[Order Date]])</f>
        <v>2017</v>
      </c>
      <c r="X6386" t="str">
        <f>"Q"&amp;ROUNDUP(MONTH(Suoerstore_sales[[#This Row],[Order Date]])/3,0)</f>
        <v>Q1</v>
      </c>
      <c r="Y6386">
        <f>MONTH(Suoerstore_sales[[#This Row],[Order Date]])</f>
        <v>1</v>
      </c>
    </row>
    <row r="6387" spans="1:25" x14ac:dyDescent="0.2">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t="str" cm="1">
        <f t="array" ref="V6387">_xlfn.IFS(Suoerstore_sales[[#This Row],[Discount]]&lt;=0.05,"0-5%",Suoerstore_sales[[#This Row],[Discount]]&lt;=0.1,"5-10%",Suoerstore_sales[[#This Row],[Discount]]&lt;=0.2,"10-20%",TRUE,"20%+")</f>
        <v>10-20%</v>
      </c>
      <c r="W6387">
        <f>YEAR(Suoerstore_sales[[#This Row],[Order Date]])</f>
        <v>2017</v>
      </c>
      <c r="X6387" t="str">
        <f>"Q"&amp;ROUNDUP(MONTH(Suoerstore_sales[[#This Row],[Order Date]])/3,0)</f>
        <v>Q1</v>
      </c>
      <c r="Y6387">
        <f>MONTH(Suoerstore_sales[[#This Row],[Order Date]])</f>
        <v>1</v>
      </c>
    </row>
    <row r="6388" spans="1:25" x14ac:dyDescent="0.2">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t="str" cm="1">
        <f t="array" ref="V6388">_xlfn.IFS(Suoerstore_sales[[#This Row],[Discount]]&lt;=0.05,"0-5%",Suoerstore_sales[[#This Row],[Discount]]&lt;=0.1,"5-10%",Suoerstore_sales[[#This Row],[Discount]]&lt;=0.2,"10-20%",TRUE,"20%+")</f>
        <v>20%+</v>
      </c>
      <c r="W6388">
        <f>YEAR(Suoerstore_sales[[#This Row],[Order Date]])</f>
        <v>2017</v>
      </c>
      <c r="X6388" t="str">
        <f>"Q"&amp;ROUNDUP(MONTH(Suoerstore_sales[[#This Row],[Order Date]])/3,0)</f>
        <v>Q1</v>
      </c>
      <c r="Y6388">
        <f>MONTH(Suoerstore_sales[[#This Row],[Order Date]])</f>
        <v>1</v>
      </c>
    </row>
    <row r="6389" spans="1:25" x14ac:dyDescent="0.2">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t="str" cm="1">
        <f t="array" ref="V6389">_xlfn.IFS(Suoerstore_sales[[#This Row],[Discount]]&lt;=0.05,"0-5%",Suoerstore_sales[[#This Row],[Discount]]&lt;=0.1,"5-10%",Suoerstore_sales[[#This Row],[Discount]]&lt;=0.2,"10-20%",TRUE,"20%+")</f>
        <v>0-5%</v>
      </c>
      <c r="W6389">
        <f>YEAR(Suoerstore_sales[[#This Row],[Order Date]])</f>
        <v>2014</v>
      </c>
      <c r="X6389" t="str">
        <f>"Q"&amp;ROUNDUP(MONTH(Suoerstore_sales[[#This Row],[Order Date]])/3,0)</f>
        <v>Q1</v>
      </c>
      <c r="Y6389">
        <f>MONTH(Suoerstore_sales[[#This Row],[Order Date]])</f>
        <v>1</v>
      </c>
    </row>
    <row r="6390" spans="1:25" x14ac:dyDescent="0.2">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t="str" cm="1">
        <f t="array" ref="V6390">_xlfn.IFS(Suoerstore_sales[[#This Row],[Discount]]&lt;=0.05,"0-5%",Suoerstore_sales[[#This Row],[Discount]]&lt;=0.1,"5-10%",Suoerstore_sales[[#This Row],[Discount]]&lt;=0.2,"10-20%",TRUE,"20%+")</f>
        <v>0-5%</v>
      </c>
      <c r="W6390">
        <f>YEAR(Suoerstore_sales[[#This Row],[Order Date]])</f>
        <v>2014</v>
      </c>
      <c r="X6390" t="str">
        <f>"Q"&amp;ROUNDUP(MONTH(Suoerstore_sales[[#This Row],[Order Date]])/3,0)</f>
        <v>Q1</v>
      </c>
      <c r="Y6390">
        <f>MONTH(Suoerstore_sales[[#This Row],[Order Date]])</f>
        <v>1</v>
      </c>
    </row>
    <row r="6391" spans="1:25" x14ac:dyDescent="0.2">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t="str" cm="1">
        <f t="array" ref="V6391">_xlfn.IFS(Suoerstore_sales[[#This Row],[Discount]]&lt;=0.05,"0-5%",Suoerstore_sales[[#This Row],[Discount]]&lt;=0.1,"5-10%",Suoerstore_sales[[#This Row],[Discount]]&lt;=0.2,"10-20%",TRUE,"20%+")</f>
        <v>0-5%</v>
      </c>
      <c r="W6391">
        <f>YEAR(Suoerstore_sales[[#This Row],[Order Date]])</f>
        <v>2015</v>
      </c>
      <c r="X6391" t="str">
        <f>"Q"&amp;ROUNDUP(MONTH(Suoerstore_sales[[#This Row],[Order Date]])/3,0)</f>
        <v>Q1</v>
      </c>
      <c r="Y6391">
        <f>MONTH(Suoerstore_sales[[#This Row],[Order Date]])</f>
        <v>2</v>
      </c>
    </row>
    <row r="6392" spans="1:25" x14ac:dyDescent="0.2">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t="str" cm="1">
        <f t="array" ref="V6392">_xlfn.IFS(Suoerstore_sales[[#This Row],[Discount]]&lt;=0.05,"0-5%",Suoerstore_sales[[#This Row],[Discount]]&lt;=0.1,"5-10%",Suoerstore_sales[[#This Row],[Discount]]&lt;=0.2,"10-20%",TRUE,"20%+")</f>
        <v>0-5%</v>
      </c>
      <c r="W6392">
        <f>YEAR(Suoerstore_sales[[#This Row],[Order Date]])</f>
        <v>2015</v>
      </c>
      <c r="X6392" t="str">
        <f>"Q"&amp;ROUNDUP(MONTH(Suoerstore_sales[[#This Row],[Order Date]])/3,0)</f>
        <v>Q1</v>
      </c>
      <c r="Y6392">
        <f>MONTH(Suoerstore_sales[[#This Row],[Order Date]])</f>
        <v>2</v>
      </c>
    </row>
    <row r="6393" spans="1:25" x14ac:dyDescent="0.2">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t="str" cm="1">
        <f t="array" ref="V6393">_xlfn.IFS(Suoerstore_sales[[#This Row],[Discount]]&lt;=0.05,"0-5%",Suoerstore_sales[[#This Row],[Discount]]&lt;=0.1,"5-10%",Suoerstore_sales[[#This Row],[Discount]]&lt;=0.2,"10-20%",TRUE,"20%+")</f>
        <v>0-5%</v>
      </c>
      <c r="W6393">
        <f>YEAR(Suoerstore_sales[[#This Row],[Order Date]])</f>
        <v>2016</v>
      </c>
      <c r="X6393" t="str">
        <f>"Q"&amp;ROUNDUP(MONTH(Suoerstore_sales[[#This Row],[Order Date]])/3,0)</f>
        <v>Q4</v>
      </c>
      <c r="Y6393">
        <f>MONTH(Suoerstore_sales[[#This Row],[Order Date]])</f>
        <v>12</v>
      </c>
    </row>
    <row r="6394" spans="1:25" x14ac:dyDescent="0.2">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t="str" cm="1">
        <f t="array" ref="V6394">_xlfn.IFS(Suoerstore_sales[[#This Row],[Discount]]&lt;=0.05,"0-5%",Suoerstore_sales[[#This Row],[Discount]]&lt;=0.1,"5-10%",Suoerstore_sales[[#This Row],[Discount]]&lt;=0.2,"10-20%",TRUE,"20%+")</f>
        <v>0-5%</v>
      </c>
      <c r="W6394">
        <f>YEAR(Suoerstore_sales[[#This Row],[Order Date]])</f>
        <v>2016</v>
      </c>
      <c r="X6394" t="str">
        <f>"Q"&amp;ROUNDUP(MONTH(Suoerstore_sales[[#This Row],[Order Date]])/3,0)</f>
        <v>Q4</v>
      </c>
      <c r="Y6394">
        <f>MONTH(Suoerstore_sales[[#This Row],[Order Date]])</f>
        <v>12</v>
      </c>
    </row>
    <row r="6395" spans="1:25" x14ac:dyDescent="0.2">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t="str" cm="1">
        <f t="array" ref="V6395">_xlfn.IFS(Suoerstore_sales[[#This Row],[Discount]]&lt;=0.05,"0-5%",Suoerstore_sales[[#This Row],[Discount]]&lt;=0.1,"5-10%",Suoerstore_sales[[#This Row],[Discount]]&lt;=0.2,"10-20%",TRUE,"20%+")</f>
        <v>0-5%</v>
      </c>
      <c r="W6395">
        <f>YEAR(Suoerstore_sales[[#This Row],[Order Date]])</f>
        <v>2016</v>
      </c>
      <c r="X6395" t="str">
        <f>"Q"&amp;ROUNDUP(MONTH(Suoerstore_sales[[#This Row],[Order Date]])/3,0)</f>
        <v>Q4</v>
      </c>
      <c r="Y6395">
        <f>MONTH(Suoerstore_sales[[#This Row],[Order Date]])</f>
        <v>12</v>
      </c>
    </row>
    <row r="6396" spans="1:25" x14ac:dyDescent="0.2">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t="str" cm="1">
        <f t="array" ref="V6396">_xlfn.IFS(Suoerstore_sales[[#This Row],[Discount]]&lt;=0.05,"0-5%",Suoerstore_sales[[#This Row],[Discount]]&lt;=0.1,"5-10%",Suoerstore_sales[[#This Row],[Discount]]&lt;=0.2,"10-20%",TRUE,"20%+")</f>
        <v>0-5%</v>
      </c>
      <c r="W6396">
        <f>YEAR(Suoerstore_sales[[#This Row],[Order Date]])</f>
        <v>2016</v>
      </c>
      <c r="X6396" t="str">
        <f>"Q"&amp;ROUNDUP(MONTH(Suoerstore_sales[[#This Row],[Order Date]])/3,0)</f>
        <v>Q4</v>
      </c>
      <c r="Y6396">
        <f>MONTH(Suoerstore_sales[[#This Row],[Order Date]])</f>
        <v>12</v>
      </c>
    </row>
    <row r="6397" spans="1:25" x14ac:dyDescent="0.2">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t="str" cm="1">
        <f t="array" ref="V6397">_xlfn.IFS(Suoerstore_sales[[#This Row],[Discount]]&lt;=0.05,"0-5%",Suoerstore_sales[[#This Row],[Discount]]&lt;=0.1,"5-10%",Suoerstore_sales[[#This Row],[Discount]]&lt;=0.2,"10-20%",TRUE,"20%+")</f>
        <v>0-5%</v>
      </c>
      <c r="W6397">
        <f>YEAR(Suoerstore_sales[[#This Row],[Order Date]])</f>
        <v>2016</v>
      </c>
      <c r="X6397" t="str">
        <f>"Q"&amp;ROUNDUP(MONTH(Suoerstore_sales[[#This Row],[Order Date]])/3,0)</f>
        <v>Q4</v>
      </c>
      <c r="Y6397">
        <f>MONTH(Suoerstore_sales[[#This Row],[Order Date]])</f>
        <v>12</v>
      </c>
    </row>
    <row r="6398" spans="1:25" x14ac:dyDescent="0.2">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t="str" cm="1">
        <f t="array" ref="V6398">_xlfn.IFS(Suoerstore_sales[[#This Row],[Discount]]&lt;=0.05,"0-5%",Suoerstore_sales[[#This Row],[Discount]]&lt;=0.1,"5-10%",Suoerstore_sales[[#This Row],[Discount]]&lt;=0.2,"10-20%",TRUE,"20%+")</f>
        <v>10-20%</v>
      </c>
      <c r="W6398">
        <f>YEAR(Suoerstore_sales[[#This Row],[Order Date]])</f>
        <v>2016</v>
      </c>
      <c r="X6398" t="str">
        <f>"Q"&amp;ROUNDUP(MONTH(Suoerstore_sales[[#This Row],[Order Date]])/3,0)</f>
        <v>Q4</v>
      </c>
      <c r="Y6398">
        <f>MONTH(Suoerstore_sales[[#This Row],[Order Date]])</f>
        <v>12</v>
      </c>
    </row>
    <row r="6399" spans="1:25" x14ac:dyDescent="0.2">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t="str" cm="1">
        <f t="array" ref="V6399">_xlfn.IFS(Suoerstore_sales[[#This Row],[Discount]]&lt;=0.05,"0-5%",Suoerstore_sales[[#This Row],[Discount]]&lt;=0.1,"5-10%",Suoerstore_sales[[#This Row],[Discount]]&lt;=0.2,"10-20%",TRUE,"20%+")</f>
        <v>10-20%</v>
      </c>
      <c r="W6399">
        <f>YEAR(Suoerstore_sales[[#This Row],[Order Date]])</f>
        <v>2017</v>
      </c>
      <c r="X6399" t="str">
        <f>"Q"&amp;ROUNDUP(MONTH(Suoerstore_sales[[#This Row],[Order Date]])/3,0)</f>
        <v>Q4</v>
      </c>
      <c r="Y6399">
        <f>MONTH(Suoerstore_sales[[#This Row],[Order Date]])</f>
        <v>10</v>
      </c>
    </row>
    <row r="6400" spans="1:25" x14ac:dyDescent="0.2">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t="str" cm="1">
        <f t="array" ref="V6400">_xlfn.IFS(Suoerstore_sales[[#This Row],[Discount]]&lt;=0.05,"0-5%",Suoerstore_sales[[#This Row],[Discount]]&lt;=0.1,"5-10%",Suoerstore_sales[[#This Row],[Discount]]&lt;=0.2,"10-20%",TRUE,"20%+")</f>
        <v>0-5%</v>
      </c>
      <c r="W6400">
        <f>YEAR(Suoerstore_sales[[#This Row],[Order Date]])</f>
        <v>2017</v>
      </c>
      <c r="X6400" t="str">
        <f>"Q"&amp;ROUNDUP(MONTH(Suoerstore_sales[[#This Row],[Order Date]])/3,0)</f>
        <v>Q3</v>
      </c>
      <c r="Y6400">
        <f>MONTH(Suoerstore_sales[[#This Row],[Order Date]])</f>
        <v>8</v>
      </c>
    </row>
    <row r="6401" spans="1:25" x14ac:dyDescent="0.2">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t="str" cm="1">
        <f t="array" ref="V6401">_xlfn.IFS(Suoerstore_sales[[#This Row],[Discount]]&lt;=0.05,"0-5%",Suoerstore_sales[[#This Row],[Discount]]&lt;=0.1,"5-10%",Suoerstore_sales[[#This Row],[Discount]]&lt;=0.2,"10-20%",TRUE,"20%+")</f>
        <v>0-5%</v>
      </c>
      <c r="W6401">
        <f>YEAR(Suoerstore_sales[[#This Row],[Order Date]])</f>
        <v>2017</v>
      </c>
      <c r="X6401" t="str">
        <f>"Q"&amp;ROUNDUP(MONTH(Suoerstore_sales[[#This Row],[Order Date]])/3,0)</f>
        <v>Q3</v>
      </c>
      <c r="Y6401">
        <f>MONTH(Suoerstore_sales[[#This Row],[Order Date]])</f>
        <v>8</v>
      </c>
    </row>
    <row r="6402" spans="1:25" x14ac:dyDescent="0.2">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t="str" cm="1">
        <f t="array" ref="V6402">_xlfn.IFS(Suoerstore_sales[[#This Row],[Discount]]&lt;=0.05,"0-5%",Suoerstore_sales[[#This Row],[Discount]]&lt;=0.1,"5-10%",Suoerstore_sales[[#This Row],[Discount]]&lt;=0.2,"10-20%",TRUE,"20%+")</f>
        <v>0-5%</v>
      </c>
      <c r="W6402">
        <f>YEAR(Suoerstore_sales[[#This Row],[Order Date]])</f>
        <v>2017</v>
      </c>
      <c r="X6402" t="str">
        <f>"Q"&amp;ROUNDUP(MONTH(Suoerstore_sales[[#This Row],[Order Date]])/3,0)</f>
        <v>Q3</v>
      </c>
      <c r="Y6402">
        <f>MONTH(Suoerstore_sales[[#This Row],[Order Date]])</f>
        <v>8</v>
      </c>
    </row>
    <row r="6403" spans="1:25" x14ac:dyDescent="0.2">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t="str" cm="1">
        <f t="array" ref="V6403">_xlfn.IFS(Suoerstore_sales[[#This Row],[Discount]]&lt;=0.05,"0-5%",Suoerstore_sales[[#This Row],[Discount]]&lt;=0.1,"5-10%",Suoerstore_sales[[#This Row],[Discount]]&lt;=0.2,"10-20%",TRUE,"20%+")</f>
        <v>0-5%</v>
      </c>
      <c r="W6403">
        <f>YEAR(Suoerstore_sales[[#This Row],[Order Date]])</f>
        <v>2017</v>
      </c>
      <c r="X6403" t="str">
        <f>"Q"&amp;ROUNDUP(MONTH(Suoerstore_sales[[#This Row],[Order Date]])/3,0)</f>
        <v>Q2</v>
      </c>
      <c r="Y6403">
        <f>MONTH(Suoerstore_sales[[#This Row],[Order Date]])</f>
        <v>5</v>
      </c>
    </row>
    <row r="6404" spans="1:25" x14ac:dyDescent="0.2">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t="str" cm="1">
        <f t="array" ref="V6404">_xlfn.IFS(Suoerstore_sales[[#This Row],[Discount]]&lt;=0.05,"0-5%",Suoerstore_sales[[#This Row],[Discount]]&lt;=0.1,"5-10%",Suoerstore_sales[[#This Row],[Discount]]&lt;=0.2,"10-20%",TRUE,"20%+")</f>
        <v>0-5%</v>
      </c>
      <c r="W6404">
        <f>YEAR(Suoerstore_sales[[#This Row],[Order Date]])</f>
        <v>2017</v>
      </c>
      <c r="X6404" t="str">
        <f>"Q"&amp;ROUNDUP(MONTH(Suoerstore_sales[[#This Row],[Order Date]])/3,0)</f>
        <v>Q2</v>
      </c>
      <c r="Y6404">
        <f>MONTH(Suoerstore_sales[[#This Row],[Order Date]])</f>
        <v>5</v>
      </c>
    </row>
    <row r="6405" spans="1:25" x14ac:dyDescent="0.2">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t="str" cm="1">
        <f t="array" ref="V6405">_xlfn.IFS(Suoerstore_sales[[#This Row],[Discount]]&lt;=0.05,"0-5%",Suoerstore_sales[[#This Row],[Discount]]&lt;=0.1,"5-10%",Suoerstore_sales[[#This Row],[Discount]]&lt;=0.2,"10-20%",TRUE,"20%+")</f>
        <v>0-5%</v>
      </c>
      <c r="W6405">
        <f>YEAR(Suoerstore_sales[[#This Row],[Order Date]])</f>
        <v>2017</v>
      </c>
      <c r="X6405" t="str">
        <f>"Q"&amp;ROUNDUP(MONTH(Suoerstore_sales[[#This Row],[Order Date]])/3,0)</f>
        <v>Q2</v>
      </c>
      <c r="Y6405">
        <f>MONTH(Suoerstore_sales[[#This Row],[Order Date]])</f>
        <v>5</v>
      </c>
    </row>
    <row r="6406" spans="1:25" x14ac:dyDescent="0.2">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t="str" cm="1">
        <f t="array" ref="V6406">_xlfn.IFS(Suoerstore_sales[[#This Row],[Discount]]&lt;=0.05,"0-5%",Suoerstore_sales[[#This Row],[Discount]]&lt;=0.1,"5-10%",Suoerstore_sales[[#This Row],[Discount]]&lt;=0.2,"10-20%",TRUE,"20%+")</f>
        <v>10-20%</v>
      </c>
      <c r="W6406">
        <f>YEAR(Suoerstore_sales[[#This Row],[Order Date]])</f>
        <v>2015</v>
      </c>
      <c r="X6406" t="str">
        <f>"Q"&amp;ROUNDUP(MONTH(Suoerstore_sales[[#This Row],[Order Date]])/3,0)</f>
        <v>Q4</v>
      </c>
      <c r="Y6406">
        <f>MONTH(Suoerstore_sales[[#This Row],[Order Date]])</f>
        <v>11</v>
      </c>
    </row>
    <row r="6407" spans="1:25" x14ac:dyDescent="0.2">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t="str" cm="1">
        <f t="array" ref="V6407">_xlfn.IFS(Suoerstore_sales[[#This Row],[Discount]]&lt;=0.05,"0-5%",Suoerstore_sales[[#This Row],[Discount]]&lt;=0.1,"5-10%",Suoerstore_sales[[#This Row],[Discount]]&lt;=0.2,"10-20%",TRUE,"20%+")</f>
        <v>10-20%</v>
      </c>
      <c r="W6407">
        <f>YEAR(Suoerstore_sales[[#This Row],[Order Date]])</f>
        <v>2017</v>
      </c>
      <c r="X6407" t="str">
        <f>"Q"&amp;ROUNDUP(MONTH(Suoerstore_sales[[#This Row],[Order Date]])/3,0)</f>
        <v>Q3</v>
      </c>
      <c r="Y6407">
        <f>MONTH(Suoerstore_sales[[#This Row],[Order Date]])</f>
        <v>8</v>
      </c>
    </row>
    <row r="6408" spans="1:25" x14ac:dyDescent="0.2">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t="str" cm="1">
        <f t="array" ref="V6408">_xlfn.IFS(Suoerstore_sales[[#This Row],[Discount]]&lt;=0.05,"0-5%",Suoerstore_sales[[#This Row],[Discount]]&lt;=0.1,"5-10%",Suoerstore_sales[[#This Row],[Discount]]&lt;=0.2,"10-20%",TRUE,"20%+")</f>
        <v>0-5%</v>
      </c>
      <c r="W6408">
        <f>YEAR(Suoerstore_sales[[#This Row],[Order Date]])</f>
        <v>2017</v>
      </c>
      <c r="X6408" t="str">
        <f>"Q"&amp;ROUNDUP(MONTH(Suoerstore_sales[[#This Row],[Order Date]])/3,0)</f>
        <v>Q3</v>
      </c>
      <c r="Y6408">
        <f>MONTH(Suoerstore_sales[[#This Row],[Order Date]])</f>
        <v>8</v>
      </c>
    </row>
    <row r="6409" spans="1:25" x14ac:dyDescent="0.2">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t="str" cm="1">
        <f t="array" ref="V6409">_xlfn.IFS(Suoerstore_sales[[#This Row],[Discount]]&lt;=0.05,"0-5%",Suoerstore_sales[[#This Row],[Discount]]&lt;=0.1,"5-10%",Suoerstore_sales[[#This Row],[Discount]]&lt;=0.2,"10-20%",TRUE,"20%+")</f>
        <v>20%+</v>
      </c>
      <c r="W6409">
        <f>YEAR(Suoerstore_sales[[#This Row],[Order Date]])</f>
        <v>2017</v>
      </c>
      <c r="X6409" t="str">
        <f>"Q"&amp;ROUNDUP(MONTH(Suoerstore_sales[[#This Row],[Order Date]])/3,0)</f>
        <v>Q2</v>
      </c>
      <c r="Y6409">
        <f>MONTH(Suoerstore_sales[[#This Row],[Order Date]])</f>
        <v>5</v>
      </c>
    </row>
    <row r="6410" spans="1:25" x14ac:dyDescent="0.2">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t="str" cm="1">
        <f t="array" ref="V6410">_xlfn.IFS(Suoerstore_sales[[#This Row],[Discount]]&lt;=0.05,"0-5%",Suoerstore_sales[[#This Row],[Discount]]&lt;=0.1,"5-10%",Suoerstore_sales[[#This Row],[Discount]]&lt;=0.2,"10-20%",TRUE,"20%+")</f>
        <v>10-20%</v>
      </c>
      <c r="W6410">
        <f>YEAR(Suoerstore_sales[[#This Row],[Order Date]])</f>
        <v>2017</v>
      </c>
      <c r="X6410" t="str">
        <f>"Q"&amp;ROUNDUP(MONTH(Suoerstore_sales[[#This Row],[Order Date]])/3,0)</f>
        <v>Q2</v>
      </c>
      <c r="Y6410">
        <f>MONTH(Suoerstore_sales[[#This Row],[Order Date]])</f>
        <v>5</v>
      </c>
    </row>
    <row r="6411" spans="1:25" x14ac:dyDescent="0.2">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t="str" cm="1">
        <f t="array" ref="V6411">_xlfn.IFS(Suoerstore_sales[[#This Row],[Discount]]&lt;=0.05,"0-5%",Suoerstore_sales[[#This Row],[Discount]]&lt;=0.1,"5-10%",Suoerstore_sales[[#This Row],[Discount]]&lt;=0.2,"10-20%",TRUE,"20%+")</f>
        <v>10-20%</v>
      </c>
      <c r="W6411">
        <f>YEAR(Suoerstore_sales[[#This Row],[Order Date]])</f>
        <v>2017</v>
      </c>
      <c r="X6411" t="str">
        <f>"Q"&amp;ROUNDUP(MONTH(Suoerstore_sales[[#This Row],[Order Date]])/3,0)</f>
        <v>Q2</v>
      </c>
      <c r="Y6411">
        <f>MONTH(Suoerstore_sales[[#This Row],[Order Date]])</f>
        <v>5</v>
      </c>
    </row>
    <row r="6412" spans="1:25" x14ac:dyDescent="0.2">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t="str" cm="1">
        <f t="array" ref="V6412">_xlfn.IFS(Suoerstore_sales[[#This Row],[Discount]]&lt;=0.05,"0-5%",Suoerstore_sales[[#This Row],[Discount]]&lt;=0.1,"5-10%",Suoerstore_sales[[#This Row],[Discount]]&lt;=0.2,"10-20%",TRUE,"20%+")</f>
        <v>10-20%</v>
      </c>
      <c r="W6412">
        <f>YEAR(Suoerstore_sales[[#This Row],[Order Date]])</f>
        <v>2017</v>
      </c>
      <c r="X6412" t="str">
        <f>"Q"&amp;ROUNDUP(MONTH(Suoerstore_sales[[#This Row],[Order Date]])/3,0)</f>
        <v>Q2</v>
      </c>
      <c r="Y6412">
        <f>MONTH(Suoerstore_sales[[#This Row],[Order Date]])</f>
        <v>5</v>
      </c>
    </row>
    <row r="6413" spans="1:25" x14ac:dyDescent="0.2">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t="str" cm="1">
        <f t="array" ref="V6413">_xlfn.IFS(Suoerstore_sales[[#This Row],[Discount]]&lt;=0.05,"0-5%",Suoerstore_sales[[#This Row],[Discount]]&lt;=0.1,"5-10%",Suoerstore_sales[[#This Row],[Discount]]&lt;=0.2,"10-20%",TRUE,"20%+")</f>
        <v>10-20%</v>
      </c>
      <c r="W6413">
        <f>YEAR(Suoerstore_sales[[#This Row],[Order Date]])</f>
        <v>2017</v>
      </c>
      <c r="X6413" t="str">
        <f>"Q"&amp;ROUNDUP(MONTH(Suoerstore_sales[[#This Row],[Order Date]])/3,0)</f>
        <v>Q2</v>
      </c>
      <c r="Y6413">
        <f>MONTH(Suoerstore_sales[[#This Row],[Order Date]])</f>
        <v>5</v>
      </c>
    </row>
    <row r="6414" spans="1:25" x14ac:dyDescent="0.2">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t="str" cm="1">
        <f t="array" ref="V6414">_xlfn.IFS(Suoerstore_sales[[#This Row],[Discount]]&lt;=0.05,"0-5%",Suoerstore_sales[[#This Row],[Discount]]&lt;=0.1,"5-10%",Suoerstore_sales[[#This Row],[Discount]]&lt;=0.2,"10-20%",TRUE,"20%+")</f>
        <v>0-5%</v>
      </c>
      <c r="W6414">
        <f>YEAR(Suoerstore_sales[[#This Row],[Order Date]])</f>
        <v>2017</v>
      </c>
      <c r="X6414" t="str">
        <f>"Q"&amp;ROUNDUP(MONTH(Suoerstore_sales[[#This Row],[Order Date]])/3,0)</f>
        <v>Q3</v>
      </c>
      <c r="Y6414">
        <f>MONTH(Suoerstore_sales[[#This Row],[Order Date]])</f>
        <v>8</v>
      </c>
    </row>
    <row r="6415" spans="1:25" x14ac:dyDescent="0.2">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t="str" cm="1">
        <f t="array" ref="V6415">_xlfn.IFS(Suoerstore_sales[[#This Row],[Discount]]&lt;=0.05,"0-5%",Suoerstore_sales[[#This Row],[Discount]]&lt;=0.1,"5-10%",Suoerstore_sales[[#This Row],[Discount]]&lt;=0.2,"10-20%",TRUE,"20%+")</f>
        <v>0-5%</v>
      </c>
      <c r="W6415">
        <f>YEAR(Suoerstore_sales[[#This Row],[Order Date]])</f>
        <v>2017</v>
      </c>
      <c r="X6415" t="str">
        <f>"Q"&amp;ROUNDUP(MONTH(Suoerstore_sales[[#This Row],[Order Date]])/3,0)</f>
        <v>Q3</v>
      </c>
      <c r="Y6415">
        <f>MONTH(Suoerstore_sales[[#This Row],[Order Date]])</f>
        <v>8</v>
      </c>
    </row>
    <row r="6416" spans="1:25" x14ac:dyDescent="0.2">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t="str" cm="1">
        <f t="array" ref="V6416">_xlfn.IFS(Suoerstore_sales[[#This Row],[Discount]]&lt;=0.05,"0-5%",Suoerstore_sales[[#This Row],[Discount]]&lt;=0.1,"5-10%",Suoerstore_sales[[#This Row],[Discount]]&lt;=0.2,"10-20%",TRUE,"20%+")</f>
        <v>20%+</v>
      </c>
      <c r="W6416">
        <f>YEAR(Suoerstore_sales[[#This Row],[Order Date]])</f>
        <v>2017</v>
      </c>
      <c r="X6416" t="str">
        <f>"Q"&amp;ROUNDUP(MONTH(Suoerstore_sales[[#This Row],[Order Date]])/3,0)</f>
        <v>Q4</v>
      </c>
      <c r="Y6416">
        <f>MONTH(Suoerstore_sales[[#This Row],[Order Date]])</f>
        <v>11</v>
      </c>
    </row>
    <row r="6417" spans="1:25" x14ac:dyDescent="0.2">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t="str" cm="1">
        <f t="array" ref="V6417">_xlfn.IFS(Suoerstore_sales[[#This Row],[Discount]]&lt;=0.05,"0-5%",Suoerstore_sales[[#This Row],[Discount]]&lt;=0.1,"5-10%",Suoerstore_sales[[#This Row],[Discount]]&lt;=0.2,"10-20%",TRUE,"20%+")</f>
        <v>10-20%</v>
      </c>
      <c r="W6417">
        <f>YEAR(Suoerstore_sales[[#This Row],[Order Date]])</f>
        <v>2017</v>
      </c>
      <c r="X6417" t="str">
        <f>"Q"&amp;ROUNDUP(MONTH(Suoerstore_sales[[#This Row],[Order Date]])/3,0)</f>
        <v>Q3</v>
      </c>
      <c r="Y6417">
        <f>MONTH(Suoerstore_sales[[#This Row],[Order Date]])</f>
        <v>8</v>
      </c>
    </row>
    <row r="6418" spans="1:25" x14ac:dyDescent="0.2">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t="str" cm="1">
        <f t="array" ref="V6418">_xlfn.IFS(Suoerstore_sales[[#This Row],[Discount]]&lt;=0.05,"0-5%",Suoerstore_sales[[#This Row],[Discount]]&lt;=0.1,"5-10%",Suoerstore_sales[[#This Row],[Discount]]&lt;=0.2,"10-20%",TRUE,"20%+")</f>
        <v>20%+</v>
      </c>
      <c r="W6418">
        <f>YEAR(Suoerstore_sales[[#This Row],[Order Date]])</f>
        <v>2016</v>
      </c>
      <c r="X6418" t="str">
        <f>"Q"&amp;ROUNDUP(MONTH(Suoerstore_sales[[#This Row],[Order Date]])/3,0)</f>
        <v>Q1</v>
      </c>
      <c r="Y6418">
        <f>MONTH(Suoerstore_sales[[#This Row],[Order Date]])</f>
        <v>3</v>
      </c>
    </row>
    <row r="6419" spans="1:25" x14ac:dyDescent="0.2">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t="str" cm="1">
        <f t="array" ref="V6419">_xlfn.IFS(Suoerstore_sales[[#This Row],[Discount]]&lt;=0.05,"0-5%",Suoerstore_sales[[#This Row],[Discount]]&lt;=0.1,"5-10%",Suoerstore_sales[[#This Row],[Discount]]&lt;=0.2,"10-20%",TRUE,"20%+")</f>
        <v>10-20%</v>
      </c>
      <c r="W6419">
        <f>YEAR(Suoerstore_sales[[#This Row],[Order Date]])</f>
        <v>2016</v>
      </c>
      <c r="X6419" t="str">
        <f>"Q"&amp;ROUNDUP(MONTH(Suoerstore_sales[[#This Row],[Order Date]])/3,0)</f>
        <v>Q1</v>
      </c>
      <c r="Y6419">
        <f>MONTH(Suoerstore_sales[[#This Row],[Order Date]])</f>
        <v>3</v>
      </c>
    </row>
    <row r="6420" spans="1:25" x14ac:dyDescent="0.2">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t="str" cm="1">
        <f t="array" ref="V6420">_xlfn.IFS(Suoerstore_sales[[#This Row],[Discount]]&lt;=0.05,"0-5%",Suoerstore_sales[[#This Row],[Discount]]&lt;=0.1,"5-10%",Suoerstore_sales[[#This Row],[Discount]]&lt;=0.2,"10-20%",TRUE,"20%+")</f>
        <v>0-5%</v>
      </c>
      <c r="W6420">
        <f>YEAR(Suoerstore_sales[[#This Row],[Order Date]])</f>
        <v>2016</v>
      </c>
      <c r="X6420" t="str">
        <f>"Q"&amp;ROUNDUP(MONTH(Suoerstore_sales[[#This Row],[Order Date]])/3,0)</f>
        <v>Q4</v>
      </c>
      <c r="Y6420">
        <f>MONTH(Suoerstore_sales[[#This Row],[Order Date]])</f>
        <v>10</v>
      </c>
    </row>
    <row r="6421" spans="1:25" x14ac:dyDescent="0.2">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t="str" cm="1">
        <f t="array" ref="V6421">_xlfn.IFS(Suoerstore_sales[[#This Row],[Discount]]&lt;=0.05,"0-5%",Suoerstore_sales[[#This Row],[Discount]]&lt;=0.1,"5-10%",Suoerstore_sales[[#This Row],[Discount]]&lt;=0.2,"10-20%",TRUE,"20%+")</f>
        <v>0-5%</v>
      </c>
      <c r="W6421">
        <f>YEAR(Suoerstore_sales[[#This Row],[Order Date]])</f>
        <v>2016</v>
      </c>
      <c r="X6421" t="str">
        <f>"Q"&amp;ROUNDUP(MONTH(Suoerstore_sales[[#This Row],[Order Date]])/3,0)</f>
        <v>Q4</v>
      </c>
      <c r="Y6421">
        <f>MONTH(Suoerstore_sales[[#This Row],[Order Date]])</f>
        <v>10</v>
      </c>
    </row>
    <row r="6422" spans="1:25" x14ac:dyDescent="0.2">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t="str" cm="1">
        <f t="array" ref="V6422">_xlfn.IFS(Suoerstore_sales[[#This Row],[Discount]]&lt;=0.05,"0-5%",Suoerstore_sales[[#This Row],[Discount]]&lt;=0.1,"5-10%",Suoerstore_sales[[#This Row],[Discount]]&lt;=0.2,"10-20%",TRUE,"20%+")</f>
        <v>0-5%</v>
      </c>
      <c r="W6422">
        <f>YEAR(Suoerstore_sales[[#This Row],[Order Date]])</f>
        <v>2016</v>
      </c>
      <c r="X6422" t="str">
        <f>"Q"&amp;ROUNDUP(MONTH(Suoerstore_sales[[#This Row],[Order Date]])/3,0)</f>
        <v>Q4</v>
      </c>
      <c r="Y6422">
        <f>MONTH(Suoerstore_sales[[#This Row],[Order Date]])</f>
        <v>10</v>
      </c>
    </row>
    <row r="6423" spans="1:25" x14ac:dyDescent="0.2">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t="str" cm="1">
        <f t="array" ref="V6423">_xlfn.IFS(Suoerstore_sales[[#This Row],[Discount]]&lt;=0.05,"0-5%",Suoerstore_sales[[#This Row],[Discount]]&lt;=0.1,"5-10%",Suoerstore_sales[[#This Row],[Discount]]&lt;=0.2,"10-20%",TRUE,"20%+")</f>
        <v>0-5%</v>
      </c>
      <c r="W6423">
        <f>YEAR(Suoerstore_sales[[#This Row],[Order Date]])</f>
        <v>2016</v>
      </c>
      <c r="X6423" t="str">
        <f>"Q"&amp;ROUNDUP(MONTH(Suoerstore_sales[[#This Row],[Order Date]])/3,0)</f>
        <v>Q4</v>
      </c>
      <c r="Y6423">
        <f>MONTH(Suoerstore_sales[[#This Row],[Order Date]])</f>
        <v>10</v>
      </c>
    </row>
    <row r="6424" spans="1:25" x14ac:dyDescent="0.2">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t="str" cm="1">
        <f t="array" ref="V6424">_xlfn.IFS(Suoerstore_sales[[#This Row],[Discount]]&lt;=0.05,"0-5%",Suoerstore_sales[[#This Row],[Discount]]&lt;=0.1,"5-10%",Suoerstore_sales[[#This Row],[Discount]]&lt;=0.2,"10-20%",TRUE,"20%+")</f>
        <v>0-5%</v>
      </c>
      <c r="W6424">
        <f>YEAR(Suoerstore_sales[[#This Row],[Order Date]])</f>
        <v>2014</v>
      </c>
      <c r="X6424" t="str">
        <f>"Q"&amp;ROUNDUP(MONTH(Suoerstore_sales[[#This Row],[Order Date]])/3,0)</f>
        <v>Q3</v>
      </c>
      <c r="Y6424">
        <f>MONTH(Suoerstore_sales[[#This Row],[Order Date]])</f>
        <v>7</v>
      </c>
    </row>
    <row r="6425" spans="1:25" x14ac:dyDescent="0.2">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t="str" cm="1">
        <f t="array" ref="V6425">_xlfn.IFS(Suoerstore_sales[[#This Row],[Discount]]&lt;=0.05,"0-5%",Suoerstore_sales[[#This Row],[Discount]]&lt;=0.1,"5-10%",Suoerstore_sales[[#This Row],[Discount]]&lt;=0.2,"10-20%",TRUE,"20%+")</f>
        <v>10-20%</v>
      </c>
      <c r="W6425">
        <f>YEAR(Suoerstore_sales[[#This Row],[Order Date]])</f>
        <v>2015</v>
      </c>
      <c r="X6425" t="str">
        <f>"Q"&amp;ROUNDUP(MONTH(Suoerstore_sales[[#This Row],[Order Date]])/3,0)</f>
        <v>Q4</v>
      </c>
      <c r="Y6425">
        <f>MONTH(Suoerstore_sales[[#This Row],[Order Date]])</f>
        <v>10</v>
      </c>
    </row>
    <row r="6426" spans="1:25" x14ac:dyDescent="0.2">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t="str" cm="1">
        <f t="array" ref="V6426">_xlfn.IFS(Suoerstore_sales[[#This Row],[Discount]]&lt;=0.05,"0-5%",Suoerstore_sales[[#This Row],[Discount]]&lt;=0.1,"5-10%",Suoerstore_sales[[#This Row],[Discount]]&lt;=0.2,"10-20%",TRUE,"20%+")</f>
        <v>0-5%</v>
      </c>
      <c r="W6426">
        <f>YEAR(Suoerstore_sales[[#This Row],[Order Date]])</f>
        <v>2017</v>
      </c>
      <c r="X6426" t="str">
        <f>"Q"&amp;ROUNDUP(MONTH(Suoerstore_sales[[#This Row],[Order Date]])/3,0)</f>
        <v>Q3</v>
      </c>
      <c r="Y6426">
        <f>MONTH(Suoerstore_sales[[#This Row],[Order Date]])</f>
        <v>8</v>
      </c>
    </row>
    <row r="6427" spans="1:25" x14ac:dyDescent="0.2">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t="str" cm="1">
        <f t="array" ref="V6427">_xlfn.IFS(Suoerstore_sales[[#This Row],[Discount]]&lt;=0.05,"0-5%",Suoerstore_sales[[#This Row],[Discount]]&lt;=0.1,"5-10%",Suoerstore_sales[[#This Row],[Discount]]&lt;=0.2,"10-20%",TRUE,"20%+")</f>
        <v>20%+</v>
      </c>
      <c r="W6427">
        <f>YEAR(Suoerstore_sales[[#This Row],[Order Date]])</f>
        <v>2016</v>
      </c>
      <c r="X6427" t="str">
        <f>"Q"&amp;ROUNDUP(MONTH(Suoerstore_sales[[#This Row],[Order Date]])/3,0)</f>
        <v>Q2</v>
      </c>
      <c r="Y6427">
        <f>MONTH(Suoerstore_sales[[#This Row],[Order Date]])</f>
        <v>5</v>
      </c>
    </row>
    <row r="6428" spans="1:25" x14ac:dyDescent="0.2">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t="str" cm="1">
        <f t="array" ref="V6428">_xlfn.IFS(Suoerstore_sales[[#This Row],[Discount]]&lt;=0.05,"0-5%",Suoerstore_sales[[#This Row],[Discount]]&lt;=0.1,"5-10%",Suoerstore_sales[[#This Row],[Discount]]&lt;=0.2,"10-20%",TRUE,"20%+")</f>
        <v>20%+</v>
      </c>
      <c r="W6428">
        <f>YEAR(Suoerstore_sales[[#This Row],[Order Date]])</f>
        <v>2016</v>
      </c>
      <c r="X6428" t="str">
        <f>"Q"&amp;ROUNDUP(MONTH(Suoerstore_sales[[#This Row],[Order Date]])/3,0)</f>
        <v>Q2</v>
      </c>
      <c r="Y6428">
        <f>MONTH(Suoerstore_sales[[#This Row],[Order Date]])</f>
        <v>5</v>
      </c>
    </row>
    <row r="6429" spans="1:25" x14ac:dyDescent="0.2">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t="str" cm="1">
        <f t="array" ref="V6429">_xlfn.IFS(Suoerstore_sales[[#This Row],[Discount]]&lt;=0.05,"0-5%",Suoerstore_sales[[#This Row],[Discount]]&lt;=0.1,"5-10%",Suoerstore_sales[[#This Row],[Discount]]&lt;=0.2,"10-20%",TRUE,"20%+")</f>
        <v>10-20%</v>
      </c>
      <c r="W6429">
        <f>YEAR(Suoerstore_sales[[#This Row],[Order Date]])</f>
        <v>2016</v>
      </c>
      <c r="X6429" t="str">
        <f>"Q"&amp;ROUNDUP(MONTH(Suoerstore_sales[[#This Row],[Order Date]])/3,0)</f>
        <v>Q2</v>
      </c>
      <c r="Y6429">
        <f>MONTH(Suoerstore_sales[[#This Row],[Order Date]])</f>
        <v>5</v>
      </c>
    </row>
    <row r="6430" spans="1:25" x14ac:dyDescent="0.2">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t="str" cm="1">
        <f t="array" ref="V6430">_xlfn.IFS(Suoerstore_sales[[#This Row],[Discount]]&lt;=0.05,"0-5%",Suoerstore_sales[[#This Row],[Discount]]&lt;=0.1,"5-10%",Suoerstore_sales[[#This Row],[Discount]]&lt;=0.2,"10-20%",TRUE,"20%+")</f>
        <v>20%+</v>
      </c>
      <c r="W6430">
        <f>YEAR(Suoerstore_sales[[#This Row],[Order Date]])</f>
        <v>2016</v>
      </c>
      <c r="X6430" t="str">
        <f>"Q"&amp;ROUNDUP(MONTH(Suoerstore_sales[[#This Row],[Order Date]])/3,0)</f>
        <v>Q2</v>
      </c>
      <c r="Y6430">
        <f>MONTH(Suoerstore_sales[[#This Row],[Order Date]])</f>
        <v>5</v>
      </c>
    </row>
    <row r="6431" spans="1:25" x14ac:dyDescent="0.2">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t="str" cm="1">
        <f t="array" ref="V6431">_xlfn.IFS(Suoerstore_sales[[#This Row],[Discount]]&lt;=0.05,"0-5%",Suoerstore_sales[[#This Row],[Discount]]&lt;=0.1,"5-10%",Suoerstore_sales[[#This Row],[Discount]]&lt;=0.2,"10-20%",TRUE,"20%+")</f>
        <v>10-20%</v>
      </c>
      <c r="W6431">
        <f>YEAR(Suoerstore_sales[[#This Row],[Order Date]])</f>
        <v>2014</v>
      </c>
      <c r="X6431" t="str">
        <f>"Q"&amp;ROUNDUP(MONTH(Suoerstore_sales[[#This Row],[Order Date]])/3,0)</f>
        <v>Q4</v>
      </c>
      <c r="Y6431">
        <f>MONTH(Suoerstore_sales[[#This Row],[Order Date]])</f>
        <v>11</v>
      </c>
    </row>
    <row r="6432" spans="1:25" x14ac:dyDescent="0.2">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t="str" cm="1">
        <f t="array" ref="V6432">_xlfn.IFS(Suoerstore_sales[[#This Row],[Discount]]&lt;=0.05,"0-5%",Suoerstore_sales[[#This Row],[Discount]]&lt;=0.1,"5-10%",Suoerstore_sales[[#This Row],[Discount]]&lt;=0.2,"10-20%",TRUE,"20%+")</f>
        <v>20%+</v>
      </c>
      <c r="W6432">
        <f>YEAR(Suoerstore_sales[[#This Row],[Order Date]])</f>
        <v>2014</v>
      </c>
      <c r="X6432" t="str">
        <f>"Q"&amp;ROUNDUP(MONTH(Suoerstore_sales[[#This Row],[Order Date]])/3,0)</f>
        <v>Q4</v>
      </c>
      <c r="Y6432">
        <f>MONTH(Suoerstore_sales[[#This Row],[Order Date]])</f>
        <v>11</v>
      </c>
    </row>
    <row r="6433" spans="1:25" x14ac:dyDescent="0.2">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t="str" cm="1">
        <f t="array" ref="V6433">_xlfn.IFS(Suoerstore_sales[[#This Row],[Discount]]&lt;=0.05,"0-5%",Suoerstore_sales[[#This Row],[Discount]]&lt;=0.1,"5-10%",Suoerstore_sales[[#This Row],[Discount]]&lt;=0.2,"10-20%",TRUE,"20%+")</f>
        <v>20%+</v>
      </c>
      <c r="W6433">
        <f>YEAR(Suoerstore_sales[[#This Row],[Order Date]])</f>
        <v>2014</v>
      </c>
      <c r="X6433" t="str">
        <f>"Q"&amp;ROUNDUP(MONTH(Suoerstore_sales[[#This Row],[Order Date]])/3,0)</f>
        <v>Q4</v>
      </c>
      <c r="Y6433">
        <f>MONTH(Suoerstore_sales[[#This Row],[Order Date]])</f>
        <v>11</v>
      </c>
    </row>
    <row r="6434" spans="1:25" x14ac:dyDescent="0.2">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t="str" cm="1">
        <f t="array" ref="V6434">_xlfn.IFS(Suoerstore_sales[[#This Row],[Discount]]&lt;=0.05,"0-5%",Suoerstore_sales[[#This Row],[Discount]]&lt;=0.1,"5-10%",Suoerstore_sales[[#This Row],[Discount]]&lt;=0.2,"10-20%",TRUE,"20%+")</f>
        <v>10-20%</v>
      </c>
      <c r="W6434">
        <f>YEAR(Suoerstore_sales[[#This Row],[Order Date]])</f>
        <v>2014</v>
      </c>
      <c r="X6434" t="str">
        <f>"Q"&amp;ROUNDUP(MONTH(Suoerstore_sales[[#This Row],[Order Date]])/3,0)</f>
        <v>Q4</v>
      </c>
      <c r="Y6434">
        <f>MONTH(Suoerstore_sales[[#This Row],[Order Date]])</f>
        <v>11</v>
      </c>
    </row>
    <row r="6435" spans="1:25" x14ac:dyDescent="0.2">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t="str" cm="1">
        <f t="array" ref="V6435">_xlfn.IFS(Suoerstore_sales[[#This Row],[Discount]]&lt;=0.05,"0-5%",Suoerstore_sales[[#This Row],[Discount]]&lt;=0.1,"5-10%",Suoerstore_sales[[#This Row],[Discount]]&lt;=0.2,"10-20%",TRUE,"20%+")</f>
        <v>10-20%</v>
      </c>
      <c r="W6435">
        <f>YEAR(Suoerstore_sales[[#This Row],[Order Date]])</f>
        <v>2015</v>
      </c>
      <c r="X6435" t="str">
        <f>"Q"&amp;ROUNDUP(MONTH(Suoerstore_sales[[#This Row],[Order Date]])/3,0)</f>
        <v>Q1</v>
      </c>
      <c r="Y6435">
        <f>MONTH(Suoerstore_sales[[#This Row],[Order Date]])</f>
        <v>3</v>
      </c>
    </row>
    <row r="6436" spans="1:25" x14ac:dyDescent="0.2">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t="str" cm="1">
        <f t="array" ref="V6436">_xlfn.IFS(Suoerstore_sales[[#This Row],[Discount]]&lt;=0.05,"0-5%",Suoerstore_sales[[#This Row],[Discount]]&lt;=0.1,"5-10%",Suoerstore_sales[[#This Row],[Discount]]&lt;=0.2,"10-20%",TRUE,"20%+")</f>
        <v>10-20%</v>
      </c>
      <c r="W6436">
        <f>YEAR(Suoerstore_sales[[#This Row],[Order Date]])</f>
        <v>2015</v>
      </c>
      <c r="X6436" t="str">
        <f>"Q"&amp;ROUNDUP(MONTH(Suoerstore_sales[[#This Row],[Order Date]])/3,0)</f>
        <v>Q1</v>
      </c>
      <c r="Y6436">
        <f>MONTH(Suoerstore_sales[[#This Row],[Order Date]])</f>
        <v>3</v>
      </c>
    </row>
    <row r="6437" spans="1:25" x14ac:dyDescent="0.2">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t="str" cm="1">
        <f t="array" ref="V6437">_xlfn.IFS(Suoerstore_sales[[#This Row],[Discount]]&lt;=0.05,"0-5%",Suoerstore_sales[[#This Row],[Discount]]&lt;=0.1,"5-10%",Suoerstore_sales[[#This Row],[Discount]]&lt;=0.2,"10-20%",TRUE,"20%+")</f>
        <v>0-5%</v>
      </c>
      <c r="W6437">
        <f>YEAR(Suoerstore_sales[[#This Row],[Order Date]])</f>
        <v>2017</v>
      </c>
      <c r="X6437" t="str">
        <f>"Q"&amp;ROUNDUP(MONTH(Suoerstore_sales[[#This Row],[Order Date]])/3,0)</f>
        <v>Q2</v>
      </c>
      <c r="Y6437">
        <f>MONTH(Suoerstore_sales[[#This Row],[Order Date]])</f>
        <v>5</v>
      </c>
    </row>
    <row r="6438" spans="1:25" x14ac:dyDescent="0.2">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t="str" cm="1">
        <f t="array" ref="V6438">_xlfn.IFS(Suoerstore_sales[[#This Row],[Discount]]&lt;=0.05,"0-5%",Suoerstore_sales[[#This Row],[Discount]]&lt;=0.1,"5-10%",Suoerstore_sales[[#This Row],[Discount]]&lt;=0.2,"10-20%",TRUE,"20%+")</f>
        <v>0-5%</v>
      </c>
      <c r="W6438">
        <f>YEAR(Suoerstore_sales[[#This Row],[Order Date]])</f>
        <v>2017</v>
      </c>
      <c r="X6438" t="str">
        <f>"Q"&amp;ROUNDUP(MONTH(Suoerstore_sales[[#This Row],[Order Date]])/3,0)</f>
        <v>Q2</v>
      </c>
      <c r="Y6438">
        <f>MONTH(Suoerstore_sales[[#This Row],[Order Date]])</f>
        <v>5</v>
      </c>
    </row>
    <row r="6439" spans="1:25" x14ac:dyDescent="0.2">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t="str" cm="1">
        <f t="array" ref="V6439">_xlfn.IFS(Suoerstore_sales[[#This Row],[Discount]]&lt;=0.05,"0-5%",Suoerstore_sales[[#This Row],[Discount]]&lt;=0.1,"5-10%",Suoerstore_sales[[#This Row],[Discount]]&lt;=0.2,"10-20%",TRUE,"20%+")</f>
        <v>10-20%</v>
      </c>
      <c r="W6439">
        <f>YEAR(Suoerstore_sales[[#This Row],[Order Date]])</f>
        <v>2017</v>
      </c>
      <c r="X6439" t="str">
        <f>"Q"&amp;ROUNDUP(MONTH(Suoerstore_sales[[#This Row],[Order Date]])/3,0)</f>
        <v>Q2</v>
      </c>
      <c r="Y6439">
        <f>MONTH(Suoerstore_sales[[#This Row],[Order Date]])</f>
        <v>5</v>
      </c>
    </row>
    <row r="6440" spans="1:25" x14ac:dyDescent="0.2">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t="str" cm="1">
        <f t="array" ref="V6440">_xlfn.IFS(Suoerstore_sales[[#This Row],[Discount]]&lt;=0.05,"0-5%",Suoerstore_sales[[#This Row],[Discount]]&lt;=0.1,"5-10%",Suoerstore_sales[[#This Row],[Discount]]&lt;=0.2,"10-20%",TRUE,"20%+")</f>
        <v>20%+</v>
      </c>
      <c r="W6440">
        <f>YEAR(Suoerstore_sales[[#This Row],[Order Date]])</f>
        <v>2017</v>
      </c>
      <c r="X6440" t="str">
        <f>"Q"&amp;ROUNDUP(MONTH(Suoerstore_sales[[#This Row],[Order Date]])/3,0)</f>
        <v>Q4</v>
      </c>
      <c r="Y6440">
        <f>MONTH(Suoerstore_sales[[#This Row],[Order Date]])</f>
        <v>12</v>
      </c>
    </row>
    <row r="6441" spans="1:25" x14ac:dyDescent="0.2">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t="str" cm="1">
        <f t="array" ref="V6441">_xlfn.IFS(Suoerstore_sales[[#This Row],[Discount]]&lt;=0.05,"0-5%",Suoerstore_sales[[#This Row],[Discount]]&lt;=0.1,"5-10%",Suoerstore_sales[[#This Row],[Discount]]&lt;=0.2,"10-20%",TRUE,"20%+")</f>
        <v>5-10%</v>
      </c>
      <c r="W6441">
        <f>YEAR(Suoerstore_sales[[#This Row],[Order Date]])</f>
        <v>2014</v>
      </c>
      <c r="X6441" t="str">
        <f>"Q"&amp;ROUNDUP(MONTH(Suoerstore_sales[[#This Row],[Order Date]])/3,0)</f>
        <v>Q4</v>
      </c>
      <c r="Y6441">
        <f>MONTH(Suoerstore_sales[[#This Row],[Order Date]])</f>
        <v>10</v>
      </c>
    </row>
    <row r="6442" spans="1:25" x14ac:dyDescent="0.2">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t="str" cm="1">
        <f t="array" ref="V6442">_xlfn.IFS(Suoerstore_sales[[#This Row],[Discount]]&lt;=0.05,"0-5%",Suoerstore_sales[[#This Row],[Discount]]&lt;=0.1,"5-10%",Suoerstore_sales[[#This Row],[Discount]]&lt;=0.2,"10-20%",TRUE,"20%+")</f>
        <v>0-5%</v>
      </c>
      <c r="W6442">
        <f>YEAR(Suoerstore_sales[[#This Row],[Order Date]])</f>
        <v>2016</v>
      </c>
      <c r="X6442" t="str">
        <f>"Q"&amp;ROUNDUP(MONTH(Suoerstore_sales[[#This Row],[Order Date]])/3,0)</f>
        <v>Q4</v>
      </c>
      <c r="Y6442">
        <f>MONTH(Suoerstore_sales[[#This Row],[Order Date]])</f>
        <v>10</v>
      </c>
    </row>
    <row r="6443" spans="1:25" x14ac:dyDescent="0.2">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t="str" cm="1">
        <f t="array" ref="V6443">_xlfn.IFS(Suoerstore_sales[[#This Row],[Discount]]&lt;=0.05,"0-5%",Suoerstore_sales[[#This Row],[Discount]]&lt;=0.1,"5-10%",Suoerstore_sales[[#This Row],[Discount]]&lt;=0.2,"10-20%",TRUE,"20%+")</f>
        <v>0-5%</v>
      </c>
      <c r="W6443">
        <f>YEAR(Suoerstore_sales[[#This Row],[Order Date]])</f>
        <v>2016</v>
      </c>
      <c r="X6443" t="str">
        <f>"Q"&amp;ROUNDUP(MONTH(Suoerstore_sales[[#This Row],[Order Date]])/3,0)</f>
        <v>Q4</v>
      </c>
      <c r="Y6443">
        <f>MONTH(Suoerstore_sales[[#This Row],[Order Date]])</f>
        <v>10</v>
      </c>
    </row>
    <row r="6444" spans="1:25" x14ac:dyDescent="0.2">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t="str" cm="1">
        <f t="array" ref="V6444">_xlfn.IFS(Suoerstore_sales[[#This Row],[Discount]]&lt;=0.05,"0-5%",Suoerstore_sales[[#This Row],[Discount]]&lt;=0.1,"5-10%",Suoerstore_sales[[#This Row],[Discount]]&lt;=0.2,"10-20%",TRUE,"20%+")</f>
        <v>0-5%</v>
      </c>
      <c r="W6444">
        <f>YEAR(Suoerstore_sales[[#This Row],[Order Date]])</f>
        <v>2016</v>
      </c>
      <c r="X6444" t="str">
        <f>"Q"&amp;ROUNDUP(MONTH(Suoerstore_sales[[#This Row],[Order Date]])/3,0)</f>
        <v>Q4</v>
      </c>
      <c r="Y6444">
        <f>MONTH(Suoerstore_sales[[#This Row],[Order Date]])</f>
        <v>10</v>
      </c>
    </row>
    <row r="6445" spans="1:25" x14ac:dyDescent="0.2">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t="str" cm="1">
        <f t="array" ref="V6445">_xlfn.IFS(Suoerstore_sales[[#This Row],[Discount]]&lt;=0.05,"0-5%",Suoerstore_sales[[#This Row],[Discount]]&lt;=0.1,"5-10%",Suoerstore_sales[[#This Row],[Discount]]&lt;=0.2,"10-20%",TRUE,"20%+")</f>
        <v>0-5%</v>
      </c>
      <c r="W6445">
        <f>YEAR(Suoerstore_sales[[#This Row],[Order Date]])</f>
        <v>2016</v>
      </c>
      <c r="X6445" t="str">
        <f>"Q"&amp;ROUNDUP(MONTH(Suoerstore_sales[[#This Row],[Order Date]])/3,0)</f>
        <v>Q4</v>
      </c>
      <c r="Y6445">
        <f>MONTH(Suoerstore_sales[[#This Row],[Order Date]])</f>
        <v>10</v>
      </c>
    </row>
    <row r="6446" spans="1:25" x14ac:dyDescent="0.2">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t="str" cm="1">
        <f t="array" ref="V6446">_xlfn.IFS(Suoerstore_sales[[#This Row],[Discount]]&lt;=0.05,"0-5%",Suoerstore_sales[[#This Row],[Discount]]&lt;=0.1,"5-10%",Suoerstore_sales[[#This Row],[Discount]]&lt;=0.2,"10-20%",TRUE,"20%+")</f>
        <v>0-5%</v>
      </c>
      <c r="W6446">
        <f>YEAR(Suoerstore_sales[[#This Row],[Order Date]])</f>
        <v>2016</v>
      </c>
      <c r="X6446" t="str">
        <f>"Q"&amp;ROUNDUP(MONTH(Suoerstore_sales[[#This Row],[Order Date]])/3,0)</f>
        <v>Q4</v>
      </c>
      <c r="Y6446">
        <f>MONTH(Suoerstore_sales[[#This Row],[Order Date]])</f>
        <v>10</v>
      </c>
    </row>
    <row r="6447" spans="1:25" x14ac:dyDescent="0.2">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t="str" cm="1">
        <f t="array" ref="V6447">_xlfn.IFS(Suoerstore_sales[[#This Row],[Discount]]&lt;=0.05,"0-5%",Suoerstore_sales[[#This Row],[Discount]]&lt;=0.1,"5-10%",Suoerstore_sales[[#This Row],[Discount]]&lt;=0.2,"10-20%",TRUE,"20%+")</f>
        <v>10-20%</v>
      </c>
      <c r="W6447">
        <f>YEAR(Suoerstore_sales[[#This Row],[Order Date]])</f>
        <v>2015</v>
      </c>
      <c r="X6447" t="str">
        <f>"Q"&amp;ROUNDUP(MONTH(Suoerstore_sales[[#This Row],[Order Date]])/3,0)</f>
        <v>Q1</v>
      </c>
      <c r="Y6447">
        <f>MONTH(Suoerstore_sales[[#This Row],[Order Date]])</f>
        <v>3</v>
      </c>
    </row>
    <row r="6448" spans="1:25" x14ac:dyDescent="0.2">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t="str" cm="1">
        <f t="array" ref="V6448">_xlfn.IFS(Suoerstore_sales[[#This Row],[Discount]]&lt;=0.05,"0-5%",Suoerstore_sales[[#This Row],[Discount]]&lt;=0.1,"5-10%",Suoerstore_sales[[#This Row],[Discount]]&lt;=0.2,"10-20%",TRUE,"20%+")</f>
        <v>20%+</v>
      </c>
      <c r="W6448">
        <f>YEAR(Suoerstore_sales[[#This Row],[Order Date]])</f>
        <v>2017</v>
      </c>
      <c r="X6448" t="str">
        <f>"Q"&amp;ROUNDUP(MONTH(Suoerstore_sales[[#This Row],[Order Date]])/3,0)</f>
        <v>Q1</v>
      </c>
      <c r="Y6448">
        <f>MONTH(Suoerstore_sales[[#This Row],[Order Date]])</f>
        <v>3</v>
      </c>
    </row>
    <row r="6449" spans="1:25" x14ac:dyDescent="0.2">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t="str" cm="1">
        <f t="array" ref="V6449">_xlfn.IFS(Suoerstore_sales[[#This Row],[Discount]]&lt;=0.05,"0-5%",Suoerstore_sales[[#This Row],[Discount]]&lt;=0.1,"5-10%",Suoerstore_sales[[#This Row],[Discount]]&lt;=0.2,"10-20%",TRUE,"20%+")</f>
        <v>10-20%</v>
      </c>
      <c r="W6449">
        <f>YEAR(Suoerstore_sales[[#This Row],[Order Date]])</f>
        <v>2017</v>
      </c>
      <c r="X6449" t="str">
        <f>"Q"&amp;ROUNDUP(MONTH(Suoerstore_sales[[#This Row],[Order Date]])/3,0)</f>
        <v>Q1</v>
      </c>
      <c r="Y6449">
        <f>MONTH(Suoerstore_sales[[#This Row],[Order Date]])</f>
        <v>3</v>
      </c>
    </row>
    <row r="6450" spans="1:25" x14ac:dyDescent="0.2">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t="str" cm="1">
        <f t="array" ref="V6450">_xlfn.IFS(Suoerstore_sales[[#This Row],[Discount]]&lt;=0.05,"0-5%",Suoerstore_sales[[#This Row],[Discount]]&lt;=0.1,"5-10%",Suoerstore_sales[[#This Row],[Discount]]&lt;=0.2,"10-20%",TRUE,"20%+")</f>
        <v>10-20%</v>
      </c>
      <c r="W6450">
        <f>YEAR(Suoerstore_sales[[#This Row],[Order Date]])</f>
        <v>2017</v>
      </c>
      <c r="X6450" t="str">
        <f>"Q"&amp;ROUNDUP(MONTH(Suoerstore_sales[[#This Row],[Order Date]])/3,0)</f>
        <v>Q1</v>
      </c>
      <c r="Y6450">
        <f>MONTH(Suoerstore_sales[[#This Row],[Order Date]])</f>
        <v>3</v>
      </c>
    </row>
    <row r="6451" spans="1:25" x14ac:dyDescent="0.2">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t="str" cm="1">
        <f t="array" ref="V6451">_xlfn.IFS(Suoerstore_sales[[#This Row],[Discount]]&lt;=0.05,"0-5%",Suoerstore_sales[[#This Row],[Discount]]&lt;=0.1,"5-10%",Suoerstore_sales[[#This Row],[Discount]]&lt;=0.2,"10-20%",TRUE,"20%+")</f>
        <v>0-5%</v>
      </c>
      <c r="W6451">
        <f>YEAR(Suoerstore_sales[[#This Row],[Order Date]])</f>
        <v>2015</v>
      </c>
      <c r="X6451" t="str">
        <f>"Q"&amp;ROUNDUP(MONTH(Suoerstore_sales[[#This Row],[Order Date]])/3,0)</f>
        <v>Q3</v>
      </c>
      <c r="Y6451">
        <f>MONTH(Suoerstore_sales[[#This Row],[Order Date]])</f>
        <v>9</v>
      </c>
    </row>
    <row r="6452" spans="1:25" x14ac:dyDescent="0.2">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t="str" cm="1">
        <f t="array" ref="V6452">_xlfn.IFS(Suoerstore_sales[[#This Row],[Discount]]&lt;=0.05,"0-5%",Suoerstore_sales[[#This Row],[Discount]]&lt;=0.1,"5-10%",Suoerstore_sales[[#This Row],[Discount]]&lt;=0.2,"10-20%",TRUE,"20%+")</f>
        <v>0-5%</v>
      </c>
      <c r="W6452">
        <f>YEAR(Suoerstore_sales[[#This Row],[Order Date]])</f>
        <v>2015</v>
      </c>
      <c r="X6452" t="str">
        <f>"Q"&amp;ROUNDUP(MONTH(Suoerstore_sales[[#This Row],[Order Date]])/3,0)</f>
        <v>Q3</v>
      </c>
      <c r="Y6452">
        <f>MONTH(Suoerstore_sales[[#This Row],[Order Date]])</f>
        <v>9</v>
      </c>
    </row>
    <row r="6453" spans="1:25" x14ac:dyDescent="0.2">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t="str" cm="1">
        <f t="array" ref="V6453">_xlfn.IFS(Suoerstore_sales[[#This Row],[Discount]]&lt;=0.05,"0-5%",Suoerstore_sales[[#This Row],[Discount]]&lt;=0.1,"5-10%",Suoerstore_sales[[#This Row],[Discount]]&lt;=0.2,"10-20%",TRUE,"20%+")</f>
        <v>0-5%</v>
      </c>
      <c r="W6453">
        <f>YEAR(Suoerstore_sales[[#This Row],[Order Date]])</f>
        <v>2015</v>
      </c>
      <c r="X6453" t="str">
        <f>"Q"&amp;ROUNDUP(MONTH(Suoerstore_sales[[#This Row],[Order Date]])/3,0)</f>
        <v>Q3</v>
      </c>
      <c r="Y6453">
        <f>MONTH(Suoerstore_sales[[#This Row],[Order Date]])</f>
        <v>9</v>
      </c>
    </row>
    <row r="6454" spans="1:25" x14ac:dyDescent="0.2">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t="str" cm="1">
        <f t="array" ref="V6454">_xlfn.IFS(Suoerstore_sales[[#This Row],[Discount]]&lt;=0.05,"0-5%",Suoerstore_sales[[#This Row],[Discount]]&lt;=0.1,"5-10%",Suoerstore_sales[[#This Row],[Discount]]&lt;=0.2,"10-20%",TRUE,"20%+")</f>
        <v>10-20%</v>
      </c>
      <c r="W6454">
        <f>YEAR(Suoerstore_sales[[#This Row],[Order Date]])</f>
        <v>2015</v>
      </c>
      <c r="X6454" t="str">
        <f>"Q"&amp;ROUNDUP(MONTH(Suoerstore_sales[[#This Row],[Order Date]])/3,0)</f>
        <v>Q4</v>
      </c>
      <c r="Y6454">
        <f>MONTH(Suoerstore_sales[[#This Row],[Order Date]])</f>
        <v>12</v>
      </c>
    </row>
    <row r="6455" spans="1:25" x14ac:dyDescent="0.2">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t="str" cm="1">
        <f t="array" ref="V6455">_xlfn.IFS(Suoerstore_sales[[#This Row],[Discount]]&lt;=0.05,"0-5%",Suoerstore_sales[[#This Row],[Discount]]&lt;=0.1,"5-10%",Suoerstore_sales[[#This Row],[Discount]]&lt;=0.2,"10-20%",TRUE,"20%+")</f>
        <v>10-20%</v>
      </c>
      <c r="W6455">
        <f>YEAR(Suoerstore_sales[[#This Row],[Order Date]])</f>
        <v>2015</v>
      </c>
      <c r="X6455" t="str">
        <f>"Q"&amp;ROUNDUP(MONTH(Suoerstore_sales[[#This Row],[Order Date]])/3,0)</f>
        <v>Q4</v>
      </c>
      <c r="Y6455">
        <f>MONTH(Suoerstore_sales[[#This Row],[Order Date]])</f>
        <v>10</v>
      </c>
    </row>
    <row r="6456" spans="1:25" x14ac:dyDescent="0.2">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t="str" cm="1">
        <f t="array" ref="V6456">_xlfn.IFS(Suoerstore_sales[[#This Row],[Discount]]&lt;=0.05,"0-5%",Suoerstore_sales[[#This Row],[Discount]]&lt;=0.1,"5-10%",Suoerstore_sales[[#This Row],[Discount]]&lt;=0.2,"10-20%",TRUE,"20%+")</f>
        <v>0-5%</v>
      </c>
      <c r="W6456">
        <f>YEAR(Suoerstore_sales[[#This Row],[Order Date]])</f>
        <v>2017</v>
      </c>
      <c r="X6456" t="str">
        <f>"Q"&amp;ROUNDUP(MONTH(Suoerstore_sales[[#This Row],[Order Date]])/3,0)</f>
        <v>Q3</v>
      </c>
      <c r="Y6456">
        <f>MONTH(Suoerstore_sales[[#This Row],[Order Date]])</f>
        <v>7</v>
      </c>
    </row>
    <row r="6457" spans="1:25" x14ac:dyDescent="0.2">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t="str" cm="1">
        <f t="array" ref="V6457">_xlfn.IFS(Suoerstore_sales[[#This Row],[Discount]]&lt;=0.05,"0-5%",Suoerstore_sales[[#This Row],[Discount]]&lt;=0.1,"5-10%",Suoerstore_sales[[#This Row],[Discount]]&lt;=0.2,"10-20%",TRUE,"20%+")</f>
        <v>0-5%</v>
      </c>
      <c r="W6457">
        <f>YEAR(Suoerstore_sales[[#This Row],[Order Date]])</f>
        <v>2017</v>
      </c>
      <c r="X6457" t="str">
        <f>"Q"&amp;ROUNDUP(MONTH(Suoerstore_sales[[#This Row],[Order Date]])/3,0)</f>
        <v>Q3</v>
      </c>
      <c r="Y6457">
        <f>MONTH(Suoerstore_sales[[#This Row],[Order Date]])</f>
        <v>7</v>
      </c>
    </row>
    <row r="6458" spans="1:25" x14ac:dyDescent="0.2">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t="str" cm="1">
        <f t="array" ref="V6458">_xlfn.IFS(Suoerstore_sales[[#This Row],[Discount]]&lt;=0.05,"0-5%",Suoerstore_sales[[#This Row],[Discount]]&lt;=0.1,"5-10%",Suoerstore_sales[[#This Row],[Discount]]&lt;=0.2,"10-20%",TRUE,"20%+")</f>
        <v>0-5%</v>
      </c>
      <c r="W6458">
        <f>YEAR(Suoerstore_sales[[#This Row],[Order Date]])</f>
        <v>2014</v>
      </c>
      <c r="X6458" t="str">
        <f>"Q"&amp;ROUNDUP(MONTH(Suoerstore_sales[[#This Row],[Order Date]])/3,0)</f>
        <v>Q3</v>
      </c>
      <c r="Y6458">
        <f>MONTH(Suoerstore_sales[[#This Row],[Order Date]])</f>
        <v>8</v>
      </c>
    </row>
    <row r="6459" spans="1:25" x14ac:dyDescent="0.2">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t="str" cm="1">
        <f t="array" ref="V6459">_xlfn.IFS(Suoerstore_sales[[#This Row],[Discount]]&lt;=0.05,"0-5%",Suoerstore_sales[[#This Row],[Discount]]&lt;=0.1,"5-10%",Suoerstore_sales[[#This Row],[Discount]]&lt;=0.2,"10-20%",TRUE,"20%+")</f>
        <v>0-5%</v>
      </c>
      <c r="W6459">
        <f>YEAR(Suoerstore_sales[[#This Row],[Order Date]])</f>
        <v>2014</v>
      </c>
      <c r="X6459" t="str">
        <f>"Q"&amp;ROUNDUP(MONTH(Suoerstore_sales[[#This Row],[Order Date]])/3,0)</f>
        <v>Q3</v>
      </c>
      <c r="Y6459">
        <f>MONTH(Suoerstore_sales[[#This Row],[Order Date]])</f>
        <v>8</v>
      </c>
    </row>
    <row r="6460" spans="1:25" x14ac:dyDescent="0.2">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t="str" cm="1">
        <f t="array" ref="V6460">_xlfn.IFS(Suoerstore_sales[[#This Row],[Discount]]&lt;=0.05,"0-5%",Suoerstore_sales[[#This Row],[Discount]]&lt;=0.1,"5-10%",Suoerstore_sales[[#This Row],[Discount]]&lt;=0.2,"10-20%",TRUE,"20%+")</f>
        <v>0-5%</v>
      </c>
      <c r="W6460">
        <f>YEAR(Suoerstore_sales[[#This Row],[Order Date]])</f>
        <v>2017</v>
      </c>
      <c r="X6460" t="str">
        <f>"Q"&amp;ROUNDUP(MONTH(Suoerstore_sales[[#This Row],[Order Date]])/3,0)</f>
        <v>Q2</v>
      </c>
      <c r="Y6460">
        <f>MONTH(Suoerstore_sales[[#This Row],[Order Date]])</f>
        <v>5</v>
      </c>
    </row>
    <row r="6461" spans="1:25" x14ac:dyDescent="0.2">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t="str" cm="1">
        <f t="array" ref="V6461">_xlfn.IFS(Suoerstore_sales[[#This Row],[Discount]]&lt;=0.05,"0-5%",Suoerstore_sales[[#This Row],[Discount]]&lt;=0.1,"5-10%",Suoerstore_sales[[#This Row],[Discount]]&lt;=0.2,"10-20%",TRUE,"20%+")</f>
        <v>0-5%</v>
      </c>
      <c r="W6461">
        <f>YEAR(Suoerstore_sales[[#This Row],[Order Date]])</f>
        <v>2017</v>
      </c>
      <c r="X6461" t="str">
        <f>"Q"&amp;ROUNDUP(MONTH(Suoerstore_sales[[#This Row],[Order Date]])/3,0)</f>
        <v>Q2</v>
      </c>
      <c r="Y6461">
        <f>MONTH(Suoerstore_sales[[#This Row],[Order Date]])</f>
        <v>5</v>
      </c>
    </row>
    <row r="6462" spans="1:25" x14ac:dyDescent="0.2">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t="str" cm="1">
        <f t="array" ref="V6462">_xlfn.IFS(Suoerstore_sales[[#This Row],[Discount]]&lt;=0.05,"0-5%",Suoerstore_sales[[#This Row],[Discount]]&lt;=0.1,"5-10%",Suoerstore_sales[[#This Row],[Discount]]&lt;=0.2,"10-20%",TRUE,"20%+")</f>
        <v>0-5%</v>
      </c>
      <c r="W6462">
        <f>YEAR(Suoerstore_sales[[#This Row],[Order Date]])</f>
        <v>2017</v>
      </c>
      <c r="X6462" t="str">
        <f>"Q"&amp;ROUNDUP(MONTH(Suoerstore_sales[[#This Row],[Order Date]])/3,0)</f>
        <v>Q2</v>
      </c>
      <c r="Y6462">
        <f>MONTH(Suoerstore_sales[[#This Row],[Order Date]])</f>
        <v>5</v>
      </c>
    </row>
    <row r="6463" spans="1:25" x14ac:dyDescent="0.2">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t="str" cm="1">
        <f t="array" ref="V6463">_xlfn.IFS(Suoerstore_sales[[#This Row],[Discount]]&lt;=0.05,"0-5%",Suoerstore_sales[[#This Row],[Discount]]&lt;=0.1,"5-10%",Suoerstore_sales[[#This Row],[Discount]]&lt;=0.2,"10-20%",TRUE,"20%+")</f>
        <v>0-5%</v>
      </c>
      <c r="W6463">
        <f>YEAR(Suoerstore_sales[[#This Row],[Order Date]])</f>
        <v>2017</v>
      </c>
      <c r="X6463" t="str">
        <f>"Q"&amp;ROUNDUP(MONTH(Suoerstore_sales[[#This Row],[Order Date]])/3,0)</f>
        <v>Q2</v>
      </c>
      <c r="Y6463">
        <f>MONTH(Suoerstore_sales[[#This Row],[Order Date]])</f>
        <v>5</v>
      </c>
    </row>
    <row r="6464" spans="1:25" x14ac:dyDescent="0.2">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t="str" cm="1">
        <f t="array" ref="V6464">_xlfn.IFS(Suoerstore_sales[[#This Row],[Discount]]&lt;=0.05,"0-5%",Suoerstore_sales[[#This Row],[Discount]]&lt;=0.1,"5-10%",Suoerstore_sales[[#This Row],[Discount]]&lt;=0.2,"10-20%",TRUE,"20%+")</f>
        <v>0-5%</v>
      </c>
      <c r="W6464">
        <f>YEAR(Suoerstore_sales[[#This Row],[Order Date]])</f>
        <v>2017</v>
      </c>
      <c r="X6464" t="str">
        <f>"Q"&amp;ROUNDUP(MONTH(Suoerstore_sales[[#This Row],[Order Date]])/3,0)</f>
        <v>Q2</v>
      </c>
      <c r="Y6464">
        <f>MONTH(Suoerstore_sales[[#This Row],[Order Date]])</f>
        <v>5</v>
      </c>
    </row>
    <row r="6465" spans="1:25" x14ac:dyDescent="0.2">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t="str" cm="1">
        <f t="array" ref="V6465">_xlfn.IFS(Suoerstore_sales[[#This Row],[Discount]]&lt;=0.05,"0-5%",Suoerstore_sales[[#This Row],[Discount]]&lt;=0.1,"5-10%",Suoerstore_sales[[#This Row],[Discount]]&lt;=0.2,"10-20%",TRUE,"20%+")</f>
        <v>0-5%</v>
      </c>
      <c r="W6465">
        <f>YEAR(Suoerstore_sales[[#This Row],[Order Date]])</f>
        <v>2017</v>
      </c>
      <c r="X6465" t="str">
        <f>"Q"&amp;ROUNDUP(MONTH(Suoerstore_sales[[#This Row],[Order Date]])/3,0)</f>
        <v>Q2</v>
      </c>
      <c r="Y6465">
        <f>MONTH(Suoerstore_sales[[#This Row],[Order Date]])</f>
        <v>5</v>
      </c>
    </row>
    <row r="6466" spans="1:25" x14ac:dyDescent="0.2">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t="str" cm="1">
        <f t="array" ref="V6466">_xlfn.IFS(Suoerstore_sales[[#This Row],[Discount]]&lt;=0.05,"0-5%",Suoerstore_sales[[#This Row],[Discount]]&lt;=0.1,"5-10%",Suoerstore_sales[[#This Row],[Discount]]&lt;=0.2,"10-20%",TRUE,"20%+")</f>
        <v>0-5%</v>
      </c>
      <c r="W6466">
        <f>YEAR(Suoerstore_sales[[#This Row],[Order Date]])</f>
        <v>2016</v>
      </c>
      <c r="X6466" t="str">
        <f>"Q"&amp;ROUNDUP(MONTH(Suoerstore_sales[[#This Row],[Order Date]])/3,0)</f>
        <v>Q3</v>
      </c>
      <c r="Y6466">
        <f>MONTH(Suoerstore_sales[[#This Row],[Order Date]])</f>
        <v>9</v>
      </c>
    </row>
    <row r="6467" spans="1:25" x14ac:dyDescent="0.2">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t="str" cm="1">
        <f t="array" ref="V6467">_xlfn.IFS(Suoerstore_sales[[#This Row],[Discount]]&lt;=0.05,"0-5%",Suoerstore_sales[[#This Row],[Discount]]&lt;=0.1,"5-10%",Suoerstore_sales[[#This Row],[Discount]]&lt;=0.2,"10-20%",TRUE,"20%+")</f>
        <v>10-20%</v>
      </c>
      <c r="W6467">
        <f>YEAR(Suoerstore_sales[[#This Row],[Order Date]])</f>
        <v>2015</v>
      </c>
      <c r="X6467" t="str">
        <f>"Q"&amp;ROUNDUP(MONTH(Suoerstore_sales[[#This Row],[Order Date]])/3,0)</f>
        <v>Q4</v>
      </c>
      <c r="Y6467">
        <f>MONTH(Suoerstore_sales[[#This Row],[Order Date]])</f>
        <v>11</v>
      </c>
    </row>
    <row r="6468" spans="1:25" x14ac:dyDescent="0.2">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t="str" cm="1">
        <f t="array" ref="V6468">_xlfn.IFS(Suoerstore_sales[[#This Row],[Discount]]&lt;=0.05,"0-5%",Suoerstore_sales[[#This Row],[Discount]]&lt;=0.1,"5-10%",Suoerstore_sales[[#This Row],[Discount]]&lt;=0.2,"10-20%",TRUE,"20%+")</f>
        <v>0-5%</v>
      </c>
      <c r="W6468">
        <f>YEAR(Suoerstore_sales[[#This Row],[Order Date]])</f>
        <v>2017</v>
      </c>
      <c r="X6468" t="str">
        <f>"Q"&amp;ROUNDUP(MONTH(Suoerstore_sales[[#This Row],[Order Date]])/3,0)</f>
        <v>Q2</v>
      </c>
      <c r="Y6468">
        <f>MONTH(Suoerstore_sales[[#This Row],[Order Date]])</f>
        <v>5</v>
      </c>
    </row>
    <row r="6469" spans="1:25" x14ac:dyDescent="0.2">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t="str" cm="1">
        <f t="array" ref="V6469">_xlfn.IFS(Suoerstore_sales[[#This Row],[Discount]]&lt;=0.05,"0-5%",Suoerstore_sales[[#This Row],[Discount]]&lt;=0.1,"5-10%",Suoerstore_sales[[#This Row],[Discount]]&lt;=0.2,"10-20%",TRUE,"20%+")</f>
        <v>0-5%</v>
      </c>
      <c r="W6469">
        <f>YEAR(Suoerstore_sales[[#This Row],[Order Date]])</f>
        <v>2016</v>
      </c>
      <c r="X6469" t="str">
        <f>"Q"&amp;ROUNDUP(MONTH(Suoerstore_sales[[#This Row],[Order Date]])/3,0)</f>
        <v>Q4</v>
      </c>
      <c r="Y6469">
        <f>MONTH(Suoerstore_sales[[#This Row],[Order Date]])</f>
        <v>12</v>
      </c>
    </row>
    <row r="6470" spans="1:25" x14ac:dyDescent="0.2">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t="str" cm="1">
        <f t="array" ref="V6470">_xlfn.IFS(Suoerstore_sales[[#This Row],[Discount]]&lt;=0.05,"0-5%",Suoerstore_sales[[#This Row],[Discount]]&lt;=0.1,"5-10%",Suoerstore_sales[[#This Row],[Discount]]&lt;=0.2,"10-20%",TRUE,"20%+")</f>
        <v>0-5%</v>
      </c>
      <c r="W6470">
        <f>YEAR(Suoerstore_sales[[#This Row],[Order Date]])</f>
        <v>2016</v>
      </c>
      <c r="X6470" t="str">
        <f>"Q"&amp;ROUNDUP(MONTH(Suoerstore_sales[[#This Row],[Order Date]])/3,0)</f>
        <v>Q4</v>
      </c>
      <c r="Y6470">
        <f>MONTH(Suoerstore_sales[[#This Row],[Order Date]])</f>
        <v>12</v>
      </c>
    </row>
    <row r="6471" spans="1:25" x14ac:dyDescent="0.2">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t="str" cm="1">
        <f t="array" ref="V6471">_xlfn.IFS(Suoerstore_sales[[#This Row],[Discount]]&lt;=0.05,"0-5%",Suoerstore_sales[[#This Row],[Discount]]&lt;=0.1,"5-10%",Suoerstore_sales[[#This Row],[Discount]]&lt;=0.2,"10-20%",TRUE,"20%+")</f>
        <v>0-5%</v>
      </c>
      <c r="W6471">
        <f>YEAR(Suoerstore_sales[[#This Row],[Order Date]])</f>
        <v>2016</v>
      </c>
      <c r="X6471" t="str">
        <f>"Q"&amp;ROUNDUP(MONTH(Suoerstore_sales[[#This Row],[Order Date]])/3,0)</f>
        <v>Q4</v>
      </c>
      <c r="Y6471">
        <f>MONTH(Suoerstore_sales[[#This Row],[Order Date]])</f>
        <v>12</v>
      </c>
    </row>
    <row r="6472" spans="1:25" x14ac:dyDescent="0.2">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t="str" cm="1">
        <f t="array" ref="V6472">_xlfn.IFS(Suoerstore_sales[[#This Row],[Discount]]&lt;=0.05,"0-5%",Suoerstore_sales[[#This Row],[Discount]]&lt;=0.1,"5-10%",Suoerstore_sales[[#This Row],[Discount]]&lt;=0.2,"10-20%",TRUE,"20%+")</f>
        <v>0-5%</v>
      </c>
      <c r="W6472">
        <f>YEAR(Suoerstore_sales[[#This Row],[Order Date]])</f>
        <v>2015</v>
      </c>
      <c r="X6472" t="str">
        <f>"Q"&amp;ROUNDUP(MONTH(Suoerstore_sales[[#This Row],[Order Date]])/3,0)</f>
        <v>Q3</v>
      </c>
      <c r="Y6472">
        <f>MONTH(Suoerstore_sales[[#This Row],[Order Date]])</f>
        <v>8</v>
      </c>
    </row>
    <row r="6473" spans="1:25" x14ac:dyDescent="0.2">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t="str" cm="1">
        <f t="array" ref="V6473">_xlfn.IFS(Suoerstore_sales[[#This Row],[Discount]]&lt;=0.05,"0-5%",Suoerstore_sales[[#This Row],[Discount]]&lt;=0.1,"5-10%",Suoerstore_sales[[#This Row],[Discount]]&lt;=0.2,"10-20%",TRUE,"20%+")</f>
        <v>0-5%</v>
      </c>
      <c r="W6473">
        <f>YEAR(Suoerstore_sales[[#This Row],[Order Date]])</f>
        <v>2015</v>
      </c>
      <c r="X6473" t="str">
        <f>"Q"&amp;ROUNDUP(MONTH(Suoerstore_sales[[#This Row],[Order Date]])/3,0)</f>
        <v>Q3</v>
      </c>
      <c r="Y6473">
        <f>MONTH(Suoerstore_sales[[#This Row],[Order Date]])</f>
        <v>8</v>
      </c>
    </row>
    <row r="6474" spans="1:25" x14ac:dyDescent="0.2">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t="str" cm="1">
        <f t="array" ref="V6474">_xlfn.IFS(Suoerstore_sales[[#This Row],[Discount]]&lt;=0.05,"0-5%",Suoerstore_sales[[#This Row],[Discount]]&lt;=0.1,"5-10%",Suoerstore_sales[[#This Row],[Discount]]&lt;=0.2,"10-20%",TRUE,"20%+")</f>
        <v>10-20%</v>
      </c>
      <c r="W6474">
        <f>YEAR(Suoerstore_sales[[#This Row],[Order Date]])</f>
        <v>2014</v>
      </c>
      <c r="X6474" t="str">
        <f>"Q"&amp;ROUNDUP(MONTH(Suoerstore_sales[[#This Row],[Order Date]])/3,0)</f>
        <v>Q2</v>
      </c>
      <c r="Y6474">
        <f>MONTH(Suoerstore_sales[[#This Row],[Order Date]])</f>
        <v>6</v>
      </c>
    </row>
    <row r="6475" spans="1:25" x14ac:dyDescent="0.2">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t="str" cm="1">
        <f t="array" ref="V6475">_xlfn.IFS(Suoerstore_sales[[#This Row],[Discount]]&lt;=0.05,"0-5%",Suoerstore_sales[[#This Row],[Discount]]&lt;=0.1,"5-10%",Suoerstore_sales[[#This Row],[Discount]]&lt;=0.2,"10-20%",TRUE,"20%+")</f>
        <v>10-20%</v>
      </c>
      <c r="W6475">
        <f>YEAR(Suoerstore_sales[[#This Row],[Order Date]])</f>
        <v>2016</v>
      </c>
      <c r="X6475" t="str">
        <f>"Q"&amp;ROUNDUP(MONTH(Suoerstore_sales[[#This Row],[Order Date]])/3,0)</f>
        <v>Q1</v>
      </c>
      <c r="Y6475">
        <f>MONTH(Suoerstore_sales[[#This Row],[Order Date]])</f>
        <v>3</v>
      </c>
    </row>
    <row r="6476" spans="1:25" x14ac:dyDescent="0.2">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t="str" cm="1">
        <f t="array" ref="V6476">_xlfn.IFS(Suoerstore_sales[[#This Row],[Discount]]&lt;=0.05,"0-5%",Suoerstore_sales[[#This Row],[Discount]]&lt;=0.1,"5-10%",Suoerstore_sales[[#This Row],[Discount]]&lt;=0.2,"10-20%",TRUE,"20%+")</f>
        <v>20%+</v>
      </c>
      <c r="W6476">
        <f>YEAR(Suoerstore_sales[[#This Row],[Order Date]])</f>
        <v>2014</v>
      </c>
      <c r="X6476" t="str">
        <f>"Q"&amp;ROUNDUP(MONTH(Suoerstore_sales[[#This Row],[Order Date]])/3,0)</f>
        <v>Q1</v>
      </c>
      <c r="Y6476">
        <f>MONTH(Suoerstore_sales[[#This Row],[Order Date]])</f>
        <v>1</v>
      </c>
    </row>
    <row r="6477" spans="1:25" x14ac:dyDescent="0.2">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t="str" cm="1">
        <f t="array" ref="V6477">_xlfn.IFS(Suoerstore_sales[[#This Row],[Discount]]&lt;=0.05,"0-5%",Suoerstore_sales[[#This Row],[Discount]]&lt;=0.1,"5-10%",Suoerstore_sales[[#This Row],[Discount]]&lt;=0.2,"10-20%",TRUE,"20%+")</f>
        <v>20%+</v>
      </c>
      <c r="W6477">
        <f>YEAR(Suoerstore_sales[[#This Row],[Order Date]])</f>
        <v>2017</v>
      </c>
      <c r="X6477" t="str">
        <f>"Q"&amp;ROUNDUP(MONTH(Suoerstore_sales[[#This Row],[Order Date]])/3,0)</f>
        <v>Q2</v>
      </c>
      <c r="Y6477">
        <f>MONTH(Suoerstore_sales[[#This Row],[Order Date]])</f>
        <v>6</v>
      </c>
    </row>
    <row r="6478" spans="1:25" x14ac:dyDescent="0.2">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t="str" cm="1">
        <f t="array" ref="V6478">_xlfn.IFS(Suoerstore_sales[[#This Row],[Discount]]&lt;=0.05,"0-5%",Suoerstore_sales[[#This Row],[Discount]]&lt;=0.1,"5-10%",Suoerstore_sales[[#This Row],[Discount]]&lt;=0.2,"10-20%",TRUE,"20%+")</f>
        <v>10-20%</v>
      </c>
      <c r="W6478">
        <f>YEAR(Suoerstore_sales[[#This Row],[Order Date]])</f>
        <v>2017</v>
      </c>
      <c r="X6478" t="str">
        <f>"Q"&amp;ROUNDUP(MONTH(Suoerstore_sales[[#This Row],[Order Date]])/3,0)</f>
        <v>Q2</v>
      </c>
      <c r="Y6478">
        <f>MONTH(Suoerstore_sales[[#This Row],[Order Date]])</f>
        <v>6</v>
      </c>
    </row>
    <row r="6479" spans="1:25" x14ac:dyDescent="0.2">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t="str" cm="1">
        <f t="array" ref="V6479">_xlfn.IFS(Suoerstore_sales[[#This Row],[Discount]]&lt;=0.05,"0-5%",Suoerstore_sales[[#This Row],[Discount]]&lt;=0.1,"5-10%",Suoerstore_sales[[#This Row],[Discount]]&lt;=0.2,"10-20%",TRUE,"20%+")</f>
        <v>10-20%</v>
      </c>
      <c r="W6479">
        <f>YEAR(Suoerstore_sales[[#This Row],[Order Date]])</f>
        <v>2017</v>
      </c>
      <c r="X6479" t="str">
        <f>"Q"&amp;ROUNDUP(MONTH(Suoerstore_sales[[#This Row],[Order Date]])/3,0)</f>
        <v>Q2</v>
      </c>
      <c r="Y6479">
        <f>MONTH(Suoerstore_sales[[#This Row],[Order Date]])</f>
        <v>6</v>
      </c>
    </row>
    <row r="6480" spans="1:25" x14ac:dyDescent="0.2">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t="str" cm="1">
        <f t="array" ref="V6480">_xlfn.IFS(Suoerstore_sales[[#This Row],[Discount]]&lt;=0.05,"0-5%",Suoerstore_sales[[#This Row],[Discount]]&lt;=0.1,"5-10%",Suoerstore_sales[[#This Row],[Discount]]&lt;=0.2,"10-20%",TRUE,"20%+")</f>
        <v>10-20%</v>
      </c>
      <c r="W6480">
        <f>YEAR(Suoerstore_sales[[#This Row],[Order Date]])</f>
        <v>2017</v>
      </c>
      <c r="X6480" t="str">
        <f>"Q"&amp;ROUNDUP(MONTH(Suoerstore_sales[[#This Row],[Order Date]])/3,0)</f>
        <v>Q2</v>
      </c>
      <c r="Y6480">
        <f>MONTH(Suoerstore_sales[[#This Row],[Order Date]])</f>
        <v>6</v>
      </c>
    </row>
    <row r="6481" spans="1:25" x14ac:dyDescent="0.2">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t="str" cm="1">
        <f t="array" ref="V6481">_xlfn.IFS(Suoerstore_sales[[#This Row],[Discount]]&lt;=0.05,"0-5%",Suoerstore_sales[[#This Row],[Discount]]&lt;=0.1,"5-10%",Suoerstore_sales[[#This Row],[Discount]]&lt;=0.2,"10-20%",TRUE,"20%+")</f>
        <v>10-20%</v>
      </c>
      <c r="W6481">
        <f>YEAR(Suoerstore_sales[[#This Row],[Order Date]])</f>
        <v>2017</v>
      </c>
      <c r="X6481" t="str">
        <f>"Q"&amp;ROUNDUP(MONTH(Suoerstore_sales[[#This Row],[Order Date]])/3,0)</f>
        <v>Q2</v>
      </c>
      <c r="Y6481">
        <f>MONTH(Suoerstore_sales[[#This Row],[Order Date]])</f>
        <v>6</v>
      </c>
    </row>
    <row r="6482" spans="1:25" x14ac:dyDescent="0.2">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t="str" cm="1">
        <f t="array" ref="V6482">_xlfn.IFS(Suoerstore_sales[[#This Row],[Discount]]&lt;=0.05,"0-5%",Suoerstore_sales[[#This Row],[Discount]]&lt;=0.1,"5-10%",Suoerstore_sales[[#This Row],[Discount]]&lt;=0.2,"10-20%",TRUE,"20%+")</f>
        <v>10-20%</v>
      </c>
      <c r="W6482">
        <f>YEAR(Suoerstore_sales[[#This Row],[Order Date]])</f>
        <v>2017</v>
      </c>
      <c r="X6482" t="str">
        <f>"Q"&amp;ROUNDUP(MONTH(Suoerstore_sales[[#This Row],[Order Date]])/3,0)</f>
        <v>Q2</v>
      </c>
      <c r="Y6482">
        <f>MONTH(Suoerstore_sales[[#This Row],[Order Date]])</f>
        <v>6</v>
      </c>
    </row>
    <row r="6483" spans="1:25" x14ac:dyDescent="0.2">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t="str" cm="1">
        <f t="array" ref="V6483">_xlfn.IFS(Suoerstore_sales[[#This Row],[Discount]]&lt;=0.05,"0-5%",Suoerstore_sales[[#This Row],[Discount]]&lt;=0.1,"5-10%",Suoerstore_sales[[#This Row],[Discount]]&lt;=0.2,"10-20%",TRUE,"20%+")</f>
        <v>10-20%</v>
      </c>
      <c r="W6483">
        <f>YEAR(Suoerstore_sales[[#This Row],[Order Date]])</f>
        <v>2017</v>
      </c>
      <c r="X6483" t="str">
        <f>"Q"&amp;ROUNDUP(MONTH(Suoerstore_sales[[#This Row],[Order Date]])/3,0)</f>
        <v>Q2</v>
      </c>
      <c r="Y6483">
        <f>MONTH(Suoerstore_sales[[#This Row],[Order Date]])</f>
        <v>6</v>
      </c>
    </row>
    <row r="6484" spans="1:25" x14ac:dyDescent="0.2">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t="str" cm="1">
        <f t="array" ref="V6484">_xlfn.IFS(Suoerstore_sales[[#This Row],[Discount]]&lt;=0.05,"0-5%",Suoerstore_sales[[#This Row],[Discount]]&lt;=0.1,"5-10%",Suoerstore_sales[[#This Row],[Discount]]&lt;=0.2,"10-20%",TRUE,"20%+")</f>
        <v>10-20%</v>
      </c>
      <c r="W6484">
        <f>YEAR(Suoerstore_sales[[#This Row],[Order Date]])</f>
        <v>2017</v>
      </c>
      <c r="X6484" t="str">
        <f>"Q"&amp;ROUNDUP(MONTH(Suoerstore_sales[[#This Row],[Order Date]])/3,0)</f>
        <v>Q2</v>
      </c>
      <c r="Y6484">
        <f>MONTH(Suoerstore_sales[[#This Row],[Order Date]])</f>
        <v>6</v>
      </c>
    </row>
    <row r="6485" spans="1:25" x14ac:dyDescent="0.2">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t="str" cm="1">
        <f t="array" ref="V6485">_xlfn.IFS(Suoerstore_sales[[#This Row],[Discount]]&lt;=0.05,"0-5%",Suoerstore_sales[[#This Row],[Discount]]&lt;=0.1,"5-10%",Suoerstore_sales[[#This Row],[Discount]]&lt;=0.2,"10-20%",TRUE,"20%+")</f>
        <v>20%+</v>
      </c>
      <c r="W6485">
        <f>YEAR(Suoerstore_sales[[#This Row],[Order Date]])</f>
        <v>2017</v>
      </c>
      <c r="X6485" t="str">
        <f>"Q"&amp;ROUNDUP(MONTH(Suoerstore_sales[[#This Row],[Order Date]])/3,0)</f>
        <v>Q2</v>
      </c>
      <c r="Y6485">
        <f>MONTH(Suoerstore_sales[[#This Row],[Order Date]])</f>
        <v>6</v>
      </c>
    </row>
    <row r="6486" spans="1:25" x14ac:dyDescent="0.2">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t="str" cm="1">
        <f t="array" ref="V6486">_xlfn.IFS(Suoerstore_sales[[#This Row],[Discount]]&lt;=0.05,"0-5%",Suoerstore_sales[[#This Row],[Discount]]&lt;=0.1,"5-10%",Suoerstore_sales[[#This Row],[Discount]]&lt;=0.2,"10-20%",TRUE,"20%+")</f>
        <v>0-5%</v>
      </c>
      <c r="W6486">
        <f>YEAR(Suoerstore_sales[[#This Row],[Order Date]])</f>
        <v>2017</v>
      </c>
      <c r="X6486" t="str">
        <f>"Q"&amp;ROUNDUP(MONTH(Suoerstore_sales[[#This Row],[Order Date]])/3,0)</f>
        <v>Q2</v>
      </c>
      <c r="Y6486">
        <f>MONTH(Suoerstore_sales[[#This Row],[Order Date]])</f>
        <v>6</v>
      </c>
    </row>
    <row r="6487" spans="1:25" x14ac:dyDescent="0.2">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t="str" cm="1">
        <f t="array" ref="V6487">_xlfn.IFS(Suoerstore_sales[[#This Row],[Discount]]&lt;=0.05,"0-5%",Suoerstore_sales[[#This Row],[Discount]]&lt;=0.1,"5-10%",Suoerstore_sales[[#This Row],[Discount]]&lt;=0.2,"10-20%",TRUE,"20%+")</f>
        <v>0-5%</v>
      </c>
      <c r="W6487">
        <f>YEAR(Suoerstore_sales[[#This Row],[Order Date]])</f>
        <v>2017</v>
      </c>
      <c r="X6487" t="str">
        <f>"Q"&amp;ROUNDUP(MONTH(Suoerstore_sales[[#This Row],[Order Date]])/3,0)</f>
        <v>Q2</v>
      </c>
      <c r="Y6487">
        <f>MONTH(Suoerstore_sales[[#This Row],[Order Date]])</f>
        <v>6</v>
      </c>
    </row>
    <row r="6488" spans="1:25" x14ac:dyDescent="0.2">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t="str" cm="1">
        <f t="array" ref="V6488">_xlfn.IFS(Suoerstore_sales[[#This Row],[Discount]]&lt;=0.05,"0-5%",Suoerstore_sales[[#This Row],[Discount]]&lt;=0.1,"5-10%",Suoerstore_sales[[#This Row],[Discount]]&lt;=0.2,"10-20%",TRUE,"20%+")</f>
        <v>10-20%</v>
      </c>
      <c r="W6488">
        <f>YEAR(Suoerstore_sales[[#This Row],[Order Date]])</f>
        <v>2015</v>
      </c>
      <c r="X6488" t="str">
        <f>"Q"&amp;ROUNDUP(MONTH(Suoerstore_sales[[#This Row],[Order Date]])/3,0)</f>
        <v>Q1</v>
      </c>
      <c r="Y6488">
        <f>MONTH(Suoerstore_sales[[#This Row],[Order Date]])</f>
        <v>3</v>
      </c>
    </row>
    <row r="6489" spans="1:25" x14ac:dyDescent="0.2">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t="str" cm="1">
        <f t="array" ref="V6489">_xlfn.IFS(Suoerstore_sales[[#This Row],[Discount]]&lt;=0.05,"0-5%",Suoerstore_sales[[#This Row],[Discount]]&lt;=0.1,"5-10%",Suoerstore_sales[[#This Row],[Discount]]&lt;=0.2,"10-20%",TRUE,"20%+")</f>
        <v>20%+</v>
      </c>
      <c r="W6489">
        <f>YEAR(Suoerstore_sales[[#This Row],[Order Date]])</f>
        <v>2015</v>
      </c>
      <c r="X6489" t="str">
        <f>"Q"&amp;ROUNDUP(MONTH(Suoerstore_sales[[#This Row],[Order Date]])/3,0)</f>
        <v>Q1</v>
      </c>
      <c r="Y6489">
        <f>MONTH(Suoerstore_sales[[#This Row],[Order Date]])</f>
        <v>3</v>
      </c>
    </row>
    <row r="6490" spans="1:25" x14ac:dyDescent="0.2">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t="str" cm="1">
        <f t="array" ref="V6490">_xlfn.IFS(Suoerstore_sales[[#This Row],[Discount]]&lt;=0.05,"0-5%",Suoerstore_sales[[#This Row],[Discount]]&lt;=0.1,"5-10%",Suoerstore_sales[[#This Row],[Discount]]&lt;=0.2,"10-20%",TRUE,"20%+")</f>
        <v>10-20%</v>
      </c>
      <c r="W6490">
        <f>YEAR(Suoerstore_sales[[#This Row],[Order Date]])</f>
        <v>2015</v>
      </c>
      <c r="X6490" t="str">
        <f>"Q"&amp;ROUNDUP(MONTH(Suoerstore_sales[[#This Row],[Order Date]])/3,0)</f>
        <v>Q1</v>
      </c>
      <c r="Y6490">
        <f>MONTH(Suoerstore_sales[[#This Row],[Order Date]])</f>
        <v>3</v>
      </c>
    </row>
    <row r="6491" spans="1:25" x14ac:dyDescent="0.2">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t="str" cm="1">
        <f t="array" ref="V6491">_xlfn.IFS(Suoerstore_sales[[#This Row],[Discount]]&lt;=0.05,"0-5%",Suoerstore_sales[[#This Row],[Discount]]&lt;=0.1,"5-10%",Suoerstore_sales[[#This Row],[Discount]]&lt;=0.2,"10-20%",TRUE,"20%+")</f>
        <v>0-5%</v>
      </c>
      <c r="W6491">
        <f>YEAR(Suoerstore_sales[[#This Row],[Order Date]])</f>
        <v>2017</v>
      </c>
      <c r="X6491" t="str">
        <f>"Q"&amp;ROUNDUP(MONTH(Suoerstore_sales[[#This Row],[Order Date]])/3,0)</f>
        <v>Q3</v>
      </c>
      <c r="Y6491">
        <f>MONTH(Suoerstore_sales[[#This Row],[Order Date]])</f>
        <v>9</v>
      </c>
    </row>
    <row r="6492" spans="1:25" x14ac:dyDescent="0.2">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t="str" cm="1">
        <f t="array" ref="V6492">_xlfn.IFS(Suoerstore_sales[[#This Row],[Discount]]&lt;=0.05,"0-5%",Suoerstore_sales[[#This Row],[Discount]]&lt;=0.1,"5-10%",Suoerstore_sales[[#This Row],[Discount]]&lt;=0.2,"10-20%",TRUE,"20%+")</f>
        <v>10-20%</v>
      </c>
      <c r="W6492">
        <f>YEAR(Suoerstore_sales[[#This Row],[Order Date]])</f>
        <v>2014</v>
      </c>
      <c r="X6492" t="str">
        <f>"Q"&amp;ROUNDUP(MONTH(Suoerstore_sales[[#This Row],[Order Date]])/3,0)</f>
        <v>Q3</v>
      </c>
      <c r="Y6492">
        <f>MONTH(Suoerstore_sales[[#This Row],[Order Date]])</f>
        <v>9</v>
      </c>
    </row>
    <row r="6493" spans="1:25" x14ac:dyDescent="0.2">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t="str" cm="1">
        <f t="array" ref="V6493">_xlfn.IFS(Suoerstore_sales[[#This Row],[Discount]]&lt;=0.05,"0-5%",Suoerstore_sales[[#This Row],[Discount]]&lt;=0.1,"5-10%",Suoerstore_sales[[#This Row],[Discount]]&lt;=0.2,"10-20%",TRUE,"20%+")</f>
        <v>10-20%</v>
      </c>
      <c r="W6493">
        <f>YEAR(Suoerstore_sales[[#This Row],[Order Date]])</f>
        <v>2016</v>
      </c>
      <c r="X6493" t="str">
        <f>"Q"&amp;ROUNDUP(MONTH(Suoerstore_sales[[#This Row],[Order Date]])/3,0)</f>
        <v>Q4</v>
      </c>
      <c r="Y6493">
        <f>MONTH(Suoerstore_sales[[#This Row],[Order Date]])</f>
        <v>11</v>
      </c>
    </row>
    <row r="6494" spans="1:25" x14ac:dyDescent="0.2">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t="str" cm="1">
        <f t="array" ref="V6494">_xlfn.IFS(Suoerstore_sales[[#This Row],[Discount]]&lt;=0.05,"0-5%",Suoerstore_sales[[#This Row],[Discount]]&lt;=0.1,"5-10%",Suoerstore_sales[[#This Row],[Discount]]&lt;=0.2,"10-20%",TRUE,"20%+")</f>
        <v>10-20%</v>
      </c>
      <c r="W6494">
        <f>YEAR(Suoerstore_sales[[#This Row],[Order Date]])</f>
        <v>2016</v>
      </c>
      <c r="X6494" t="str">
        <f>"Q"&amp;ROUNDUP(MONTH(Suoerstore_sales[[#This Row],[Order Date]])/3,0)</f>
        <v>Q4</v>
      </c>
      <c r="Y6494">
        <f>MONTH(Suoerstore_sales[[#This Row],[Order Date]])</f>
        <v>11</v>
      </c>
    </row>
    <row r="6495" spans="1:25" x14ac:dyDescent="0.2">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t="str" cm="1">
        <f t="array" ref="V6495">_xlfn.IFS(Suoerstore_sales[[#This Row],[Discount]]&lt;=0.05,"0-5%",Suoerstore_sales[[#This Row],[Discount]]&lt;=0.1,"5-10%",Suoerstore_sales[[#This Row],[Discount]]&lt;=0.2,"10-20%",TRUE,"20%+")</f>
        <v>10-20%</v>
      </c>
      <c r="W6495">
        <f>YEAR(Suoerstore_sales[[#This Row],[Order Date]])</f>
        <v>2016</v>
      </c>
      <c r="X6495" t="str">
        <f>"Q"&amp;ROUNDUP(MONTH(Suoerstore_sales[[#This Row],[Order Date]])/3,0)</f>
        <v>Q4</v>
      </c>
      <c r="Y6495">
        <f>MONTH(Suoerstore_sales[[#This Row],[Order Date]])</f>
        <v>11</v>
      </c>
    </row>
    <row r="6496" spans="1:25" x14ac:dyDescent="0.2">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t="str" cm="1">
        <f t="array" ref="V6496">_xlfn.IFS(Suoerstore_sales[[#This Row],[Discount]]&lt;=0.05,"0-5%",Suoerstore_sales[[#This Row],[Discount]]&lt;=0.1,"5-10%",Suoerstore_sales[[#This Row],[Discount]]&lt;=0.2,"10-20%",TRUE,"20%+")</f>
        <v>10-20%</v>
      </c>
      <c r="W6496">
        <f>YEAR(Suoerstore_sales[[#This Row],[Order Date]])</f>
        <v>2017</v>
      </c>
      <c r="X6496" t="str">
        <f>"Q"&amp;ROUNDUP(MONTH(Suoerstore_sales[[#This Row],[Order Date]])/3,0)</f>
        <v>Q4</v>
      </c>
      <c r="Y6496">
        <f>MONTH(Suoerstore_sales[[#This Row],[Order Date]])</f>
        <v>10</v>
      </c>
    </row>
    <row r="6497" spans="1:25" x14ac:dyDescent="0.2">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t="str" cm="1">
        <f t="array" ref="V6497">_xlfn.IFS(Suoerstore_sales[[#This Row],[Discount]]&lt;=0.05,"0-5%",Suoerstore_sales[[#This Row],[Discount]]&lt;=0.1,"5-10%",Suoerstore_sales[[#This Row],[Discount]]&lt;=0.2,"10-20%",TRUE,"20%+")</f>
        <v>10-20%</v>
      </c>
      <c r="W6497">
        <f>YEAR(Suoerstore_sales[[#This Row],[Order Date]])</f>
        <v>2017</v>
      </c>
      <c r="X6497" t="str">
        <f>"Q"&amp;ROUNDUP(MONTH(Suoerstore_sales[[#This Row],[Order Date]])/3,0)</f>
        <v>Q4</v>
      </c>
      <c r="Y6497">
        <f>MONTH(Suoerstore_sales[[#This Row],[Order Date]])</f>
        <v>10</v>
      </c>
    </row>
    <row r="6498" spans="1:25" x14ac:dyDescent="0.2">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t="str" cm="1">
        <f t="array" ref="V6498">_xlfn.IFS(Suoerstore_sales[[#This Row],[Discount]]&lt;=0.05,"0-5%",Suoerstore_sales[[#This Row],[Discount]]&lt;=0.1,"5-10%",Suoerstore_sales[[#This Row],[Discount]]&lt;=0.2,"10-20%",TRUE,"20%+")</f>
        <v>10-20%</v>
      </c>
      <c r="W6498">
        <f>YEAR(Suoerstore_sales[[#This Row],[Order Date]])</f>
        <v>2017</v>
      </c>
      <c r="X6498" t="str">
        <f>"Q"&amp;ROUNDUP(MONTH(Suoerstore_sales[[#This Row],[Order Date]])/3,0)</f>
        <v>Q4</v>
      </c>
      <c r="Y6498">
        <f>MONTH(Suoerstore_sales[[#This Row],[Order Date]])</f>
        <v>10</v>
      </c>
    </row>
    <row r="6499" spans="1:25" x14ac:dyDescent="0.2">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t="str" cm="1">
        <f t="array" ref="V6499">_xlfn.IFS(Suoerstore_sales[[#This Row],[Discount]]&lt;=0.05,"0-5%",Suoerstore_sales[[#This Row],[Discount]]&lt;=0.1,"5-10%",Suoerstore_sales[[#This Row],[Discount]]&lt;=0.2,"10-20%",TRUE,"20%+")</f>
        <v>0-5%</v>
      </c>
      <c r="W6499">
        <f>YEAR(Suoerstore_sales[[#This Row],[Order Date]])</f>
        <v>2015</v>
      </c>
      <c r="X6499" t="str">
        <f>"Q"&amp;ROUNDUP(MONTH(Suoerstore_sales[[#This Row],[Order Date]])/3,0)</f>
        <v>Q3</v>
      </c>
      <c r="Y6499">
        <f>MONTH(Suoerstore_sales[[#This Row],[Order Date]])</f>
        <v>7</v>
      </c>
    </row>
    <row r="6500" spans="1:25" x14ac:dyDescent="0.2">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t="str" cm="1">
        <f t="array" ref="V6500">_xlfn.IFS(Suoerstore_sales[[#This Row],[Discount]]&lt;=0.05,"0-5%",Suoerstore_sales[[#This Row],[Discount]]&lt;=0.1,"5-10%",Suoerstore_sales[[#This Row],[Discount]]&lt;=0.2,"10-20%",TRUE,"20%+")</f>
        <v>0-5%</v>
      </c>
      <c r="W6500">
        <f>YEAR(Suoerstore_sales[[#This Row],[Order Date]])</f>
        <v>2015</v>
      </c>
      <c r="X6500" t="str">
        <f>"Q"&amp;ROUNDUP(MONTH(Suoerstore_sales[[#This Row],[Order Date]])/3,0)</f>
        <v>Q3</v>
      </c>
      <c r="Y6500">
        <f>MONTH(Suoerstore_sales[[#This Row],[Order Date]])</f>
        <v>7</v>
      </c>
    </row>
    <row r="6501" spans="1:25" x14ac:dyDescent="0.2">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t="str" cm="1">
        <f t="array" ref="V6501">_xlfn.IFS(Suoerstore_sales[[#This Row],[Discount]]&lt;=0.05,"0-5%",Suoerstore_sales[[#This Row],[Discount]]&lt;=0.1,"5-10%",Suoerstore_sales[[#This Row],[Discount]]&lt;=0.2,"10-20%",TRUE,"20%+")</f>
        <v>0-5%</v>
      </c>
      <c r="W6501">
        <f>YEAR(Suoerstore_sales[[#This Row],[Order Date]])</f>
        <v>2015</v>
      </c>
      <c r="X6501" t="str">
        <f>"Q"&amp;ROUNDUP(MONTH(Suoerstore_sales[[#This Row],[Order Date]])/3,0)</f>
        <v>Q3</v>
      </c>
      <c r="Y6501">
        <f>MONTH(Suoerstore_sales[[#This Row],[Order Date]])</f>
        <v>7</v>
      </c>
    </row>
    <row r="6502" spans="1:25" x14ac:dyDescent="0.2">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t="str" cm="1">
        <f t="array" ref="V6502">_xlfn.IFS(Suoerstore_sales[[#This Row],[Discount]]&lt;=0.05,"0-5%",Suoerstore_sales[[#This Row],[Discount]]&lt;=0.1,"5-10%",Suoerstore_sales[[#This Row],[Discount]]&lt;=0.2,"10-20%",TRUE,"20%+")</f>
        <v>0-5%</v>
      </c>
      <c r="W6502">
        <f>YEAR(Suoerstore_sales[[#This Row],[Order Date]])</f>
        <v>2015</v>
      </c>
      <c r="X6502" t="str">
        <f>"Q"&amp;ROUNDUP(MONTH(Suoerstore_sales[[#This Row],[Order Date]])/3,0)</f>
        <v>Q3</v>
      </c>
      <c r="Y6502">
        <f>MONTH(Suoerstore_sales[[#This Row],[Order Date]])</f>
        <v>7</v>
      </c>
    </row>
    <row r="6503" spans="1:25" x14ac:dyDescent="0.2">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t="str" cm="1">
        <f t="array" ref="V6503">_xlfn.IFS(Suoerstore_sales[[#This Row],[Discount]]&lt;=0.05,"0-5%",Suoerstore_sales[[#This Row],[Discount]]&lt;=0.1,"5-10%",Suoerstore_sales[[#This Row],[Discount]]&lt;=0.2,"10-20%",TRUE,"20%+")</f>
        <v>20%+</v>
      </c>
      <c r="W6503">
        <f>YEAR(Suoerstore_sales[[#This Row],[Order Date]])</f>
        <v>2014</v>
      </c>
      <c r="X6503" t="str">
        <f>"Q"&amp;ROUNDUP(MONTH(Suoerstore_sales[[#This Row],[Order Date]])/3,0)</f>
        <v>Q4</v>
      </c>
      <c r="Y6503">
        <f>MONTH(Suoerstore_sales[[#This Row],[Order Date]])</f>
        <v>11</v>
      </c>
    </row>
    <row r="6504" spans="1:25" x14ac:dyDescent="0.2">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t="str" cm="1">
        <f t="array" ref="V6504">_xlfn.IFS(Suoerstore_sales[[#This Row],[Discount]]&lt;=0.05,"0-5%",Suoerstore_sales[[#This Row],[Discount]]&lt;=0.1,"5-10%",Suoerstore_sales[[#This Row],[Discount]]&lt;=0.2,"10-20%",TRUE,"20%+")</f>
        <v>20%+</v>
      </c>
      <c r="W6504">
        <f>YEAR(Suoerstore_sales[[#This Row],[Order Date]])</f>
        <v>2014</v>
      </c>
      <c r="X6504" t="str">
        <f>"Q"&amp;ROUNDUP(MONTH(Suoerstore_sales[[#This Row],[Order Date]])/3,0)</f>
        <v>Q4</v>
      </c>
      <c r="Y6504">
        <f>MONTH(Suoerstore_sales[[#This Row],[Order Date]])</f>
        <v>11</v>
      </c>
    </row>
    <row r="6505" spans="1:25" x14ac:dyDescent="0.2">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t="str" cm="1">
        <f t="array" ref="V6505">_xlfn.IFS(Suoerstore_sales[[#This Row],[Discount]]&lt;=0.05,"0-5%",Suoerstore_sales[[#This Row],[Discount]]&lt;=0.1,"5-10%",Suoerstore_sales[[#This Row],[Discount]]&lt;=0.2,"10-20%",TRUE,"20%+")</f>
        <v>20%+</v>
      </c>
      <c r="W6505">
        <f>YEAR(Suoerstore_sales[[#This Row],[Order Date]])</f>
        <v>2014</v>
      </c>
      <c r="X6505" t="str">
        <f>"Q"&amp;ROUNDUP(MONTH(Suoerstore_sales[[#This Row],[Order Date]])/3,0)</f>
        <v>Q4</v>
      </c>
      <c r="Y6505">
        <f>MONTH(Suoerstore_sales[[#This Row],[Order Date]])</f>
        <v>11</v>
      </c>
    </row>
    <row r="6506" spans="1:25" x14ac:dyDescent="0.2">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t="str" cm="1">
        <f t="array" ref="V6506">_xlfn.IFS(Suoerstore_sales[[#This Row],[Discount]]&lt;=0.05,"0-5%",Suoerstore_sales[[#This Row],[Discount]]&lt;=0.1,"5-10%",Suoerstore_sales[[#This Row],[Discount]]&lt;=0.2,"10-20%",TRUE,"20%+")</f>
        <v>0-5%</v>
      </c>
      <c r="W6506">
        <f>YEAR(Suoerstore_sales[[#This Row],[Order Date]])</f>
        <v>2017</v>
      </c>
      <c r="X6506" t="str">
        <f>"Q"&amp;ROUNDUP(MONTH(Suoerstore_sales[[#This Row],[Order Date]])/3,0)</f>
        <v>Q4</v>
      </c>
      <c r="Y6506">
        <f>MONTH(Suoerstore_sales[[#This Row],[Order Date]])</f>
        <v>11</v>
      </c>
    </row>
    <row r="6507" spans="1:25" x14ac:dyDescent="0.2">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t="str" cm="1">
        <f t="array" ref="V6507">_xlfn.IFS(Suoerstore_sales[[#This Row],[Discount]]&lt;=0.05,"0-5%",Suoerstore_sales[[#This Row],[Discount]]&lt;=0.1,"5-10%",Suoerstore_sales[[#This Row],[Discount]]&lt;=0.2,"10-20%",TRUE,"20%+")</f>
        <v>10-20%</v>
      </c>
      <c r="W6507">
        <f>YEAR(Suoerstore_sales[[#This Row],[Order Date]])</f>
        <v>2016</v>
      </c>
      <c r="X6507" t="str">
        <f>"Q"&amp;ROUNDUP(MONTH(Suoerstore_sales[[#This Row],[Order Date]])/3,0)</f>
        <v>Q2</v>
      </c>
      <c r="Y6507">
        <f>MONTH(Suoerstore_sales[[#This Row],[Order Date]])</f>
        <v>6</v>
      </c>
    </row>
    <row r="6508" spans="1:25" x14ac:dyDescent="0.2">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t="str" cm="1">
        <f t="array" ref="V6508">_xlfn.IFS(Suoerstore_sales[[#This Row],[Discount]]&lt;=0.05,"0-5%",Suoerstore_sales[[#This Row],[Discount]]&lt;=0.1,"5-10%",Suoerstore_sales[[#This Row],[Discount]]&lt;=0.2,"10-20%",TRUE,"20%+")</f>
        <v>10-20%</v>
      </c>
      <c r="W6508">
        <f>YEAR(Suoerstore_sales[[#This Row],[Order Date]])</f>
        <v>2016</v>
      </c>
      <c r="X6508" t="str">
        <f>"Q"&amp;ROUNDUP(MONTH(Suoerstore_sales[[#This Row],[Order Date]])/3,0)</f>
        <v>Q4</v>
      </c>
      <c r="Y6508">
        <f>MONTH(Suoerstore_sales[[#This Row],[Order Date]])</f>
        <v>10</v>
      </c>
    </row>
    <row r="6509" spans="1:25" x14ac:dyDescent="0.2">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t="str" cm="1">
        <f t="array" ref="V6509">_xlfn.IFS(Suoerstore_sales[[#This Row],[Discount]]&lt;=0.05,"0-5%",Suoerstore_sales[[#This Row],[Discount]]&lt;=0.1,"5-10%",Suoerstore_sales[[#This Row],[Discount]]&lt;=0.2,"10-20%",TRUE,"20%+")</f>
        <v>10-20%</v>
      </c>
      <c r="W6509">
        <f>YEAR(Suoerstore_sales[[#This Row],[Order Date]])</f>
        <v>2016</v>
      </c>
      <c r="X6509" t="str">
        <f>"Q"&amp;ROUNDUP(MONTH(Suoerstore_sales[[#This Row],[Order Date]])/3,0)</f>
        <v>Q4</v>
      </c>
      <c r="Y6509">
        <f>MONTH(Suoerstore_sales[[#This Row],[Order Date]])</f>
        <v>10</v>
      </c>
    </row>
    <row r="6510" spans="1:25" x14ac:dyDescent="0.2">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t="str" cm="1">
        <f t="array" ref="V6510">_xlfn.IFS(Suoerstore_sales[[#This Row],[Discount]]&lt;=0.05,"0-5%",Suoerstore_sales[[#This Row],[Discount]]&lt;=0.1,"5-10%",Suoerstore_sales[[#This Row],[Discount]]&lt;=0.2,"10-20%",TRUE,"20%+")</f>
        <v>0-5%</v>
      </c>
      <c r="W6510">
        <f>YEAR(Suoerstore_sales[[#This Row],[Order Date]])</f>
        <v>2017</v>
      </c>
      <c r="X6510" t="str">
        <f>"Q"&amp;ROUNDUP(MONTH(Suoerstore_sales[[#This Row],[Order Date]])/3,0)</f>
        <v>Q4</v>
      </c>
      <c r="Y6510">
        <f>MONTH(Suoerstore_sales[[#This Row],[Order Date]])</f>
        <v>12</v>
      </c>
    </row>
    <row r="6511" spans="1:25" x14ac:dyDescent="0.2">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t="str" cm="1">
        <f t="array" ref="V6511">_xlfn.IFS(Suoerstore_sales[[#This Row],[Discount]]&lt;=0.05,"0-5%",Suoerstore_sales[[#This Row],[Discount]]&lt;=0.1,"5-10%",Suoerstore_sales[[#This Row],[Discount]]&lt;=0.2,"10-20%",TRUE,"20%+")</f>
        <v>10-20%</v>
      </c>
      <c r="W6511">
        <f>YEAR(Suoerstore_sales[[#This Row],[Order Date]])</f>
        <v>2017</v>
      </c>
      <c r="X6511" t="str">
        <f>"Q"&amp;ROUNDUP(MONTH(Suoerstore_sales[[#This Row],[Order Date]])/3,0)</f>
        <v>Q4</v>
      </c>
      <c r="Y6511">
        <f>MONTH(Suoerstore_sales[[#This Row],[Order Date]])</f>
        <v>12</v>
      </c>
    </row>
    <row r="6512" spans="1:25" x14ac:dyDescent="0.2">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t="str" cm="1">
        <f t="array" ref="V6512">_xlfn.IFS(Suoerstore_sales[[#This Row],[Discount]]&lt;=0.05,"0-5%",Suoerstore_sales[[#This Row],[Discount]]&lt;=0.1,"5-10%",Suoerstore_sales[[#This Row],[Discount]]&lt;=0.2,"10-20%",TRUE,"20%+")</f>
        <v>0-5%</v>
      </c>
      <c r="W6512">
        <f>YEAR(Suoerstore_sales[[#This Row],[Order Date]])</f>
        <v>2017</v>
      </c>
      <c r="X6512" t="str">
        <f>"Q"&amp;ROUNDUP(MONTH(Suoerstore_sales[[#This Row],[Order Date]])/3,0)</f>
        <v>Q4</v>
      </c>
      <c r="Y6512">
        <f>MONTH(Suoerstore_sales[[#This Row],[Order Date]])</f>
        <v>12</v>
      </c>
    </row>
    <row r="6513" spans="1:25" x14ac:dyDescent="0.2">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t="str" cm="1">
        <f t="array" ref="V6513">_xlfn.IFS(Suoerstore_sales[[#This Row],[Discount]]&lt;=0.05,"0-5%",Suoerstore_sales[[#This Row],[Discount]]&lt;=0.1,"5-10%",Suoerstore_sales[[#This Row],[Discount]]&lt;=0.2,"10-20%",TRUE,"20%+")</f>
        <v>0-5%</v>
      </c>
      <c r="W6513">
        <f>YEAR(Suoerstore_sales[[#This Row],[Order Date]])</f>
        <v>2017</v>
      </c>
      <c r="X6513" t="str">
        <f>"Q"&amp;ROUNDUP(MONTH(Suoerstore_sales[[#This Row],[Order Date]])/3,0)</f>
        <v>Q1</v>
      </c>
      <c r="Y6513">
        <f>MONTH(Suoerstore_sales[[#This Row],[Order Date]])</f>
        <v>3</v>
      </c>
    </row>
    <row r="6514" spans="1:25" x14ac:dyDescent="0.2">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t="str" cm="1">
        <f t="array" ref="V6514">_xlfn.IFS(Suoerstore_sales[[#This Row],[Discount]]&lt;=0.05,"0-5%",Suoerstore_sales[[#This Row],[Discount]]&lt;=0.1,"5-10%",Suoerstore_sales[[#This Row],[Discount]]&lt;=0.2,"10-20%",TRUE,"20%+")</f>
        <v>0-5%</v>
      </c>
      <c r="W6514">
        <f>YEAR(Suoerstore_sales[[#This Row],[Order Date]])</f>
        <v>2017</v>
      </c>
      <c r="X6514" t="str">
        <f>"Q"&amp;ROUNDUP(MONTH(Suoerstore_sales[[#This Row],[Order Date]])/3,0)</f>
        <v>Q1</v>
      </c>
      <c r="Y6514">
        <f>MONTH(Suoerstore_sales[[#This Row],[Order Date]])</f>
        <v>3</v>
      </c>
    </row>
    <row r="6515" spans="1:25" x14ac:dyDescent="0.2">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t="str" cm="1">
        <f t="array" ref="V6515">_xlfn.IFS(Suoerstore_sales[[#This Row],[Discount]]&lt;=0.05,"0-5%",Suoerstore_sales[[#This Row],[Discount]]&lt;=0.1,"5-10%",Suoerstore_sales[[#This Row],[Discount]]&lt;=0.2,"10-20%",TRUE,"20%+")</f>
        <v>0-5%</v>
      </c>
      <c r="W6515">
        <f>YEAR(Suoerstore_sales[[#This Row],[Order Date]])</f>
        <v>2017</v>
      </c>
      <c r="X6515" t="str">
        <f>"Q"&amp;ROUNDUP(MONTH(Suoerstore_sales[[#This Row],[Order Date]])/3,0)</f>
        <v>Q1</v>
      </c>
      <c r="Y6515">
        <f>MONTH(Suoerstore_sales[[#This Row],[Order Date]])</f>
        <v>3</v>
      </c>
    </row>
    <row r="6516" spans="1:25" x14ac:dyDescent="0.2">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t="str" cm="1">
        <f t="array" ref="V6516">_xlfn.IFS(Suoerstore_sales[[#This Row],[Discount]]&lt;=0.05,"0-5%",Suoerstore_sales[[#This Row],[Discount]]&lt;=0.1,"5-10%",Suoerstore_sales[[#This Row],[Discount]]&lt;=0.2,"10-20%",TRUE,"20%+")</f>
        <v>10-20%</v>
      </c>
      <c r="W6516">
        <f>YEAR(Suoerstore_sales[[#This Row],[Order Date]])</f>
        <v>2017</v>
      </c>
      <c r="X6516" t="str">
        <f>"Q"&amp;ROUNDUP(MONTH(Suoerstore_sales[[#This Row],[Order Date]])/3,0)</f>
        <v>Q1</v>
      </c>
      <c r="Y6516">
        <f>MONTH(Suoerstore_sales[[#This Row],[Order Date]])</f>
        <v>3</v>
      </c>
    </row>
    <row r="6517" spans="1:25" x14ac:dyDescent="0.2">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t="str" cm="1">
        <f t="array" ref="V6517">_xlfn.IFS(Suoerstore_sales[[#This Row],[Discount]]&lt;=0.05,"0-5%",Suoerstore_sales[[#This Row],[Discount]]&lt;=0.1,"5-10%",Suoerstore_sales[[#This Row],[Discount]]&lt;=0.2,"10-20%",TRUE,"20%+")</f>
        <v>10-20%</v>
      </c>
      <c r="W6517">
        <f>YEAR(Suoerstore_sales[[#This Row],[Order Date]])</f>
        <v>2017</v>
      </c>
      <c r="X6517" t="str">
        <f>"Q"&amp;ROUNDUP(MONTH(Suoerstore_sales[[#This Row],[Order Date]])/3,0)</f>
        <v>Q3</v>
      </c>
      <c r="Y6517">
        <f>MONTH(Suoerstore_sales[[#This Row],[Order Date]])</f>
        <v>9</v>
      </c>
    </row>
    <row r="6518" spans="1:25" x14ac:dyDescent="0.2">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t="str" cm="1">
        <f t="array" ref="V6518">_xlfn.IFS(Suoerstore_sales[[#This Row],[Discount]]&lt;=0.05,"0-5%",Suoerstore_sales[[#This Row],[Discount]]&lt;=0.1,"5-10%",Suoerstore_sales[[#This Row],[Discount]]&lt;=0.2,"10-20%",TRUE,"20%+")</f>
        <v>0-5%</v>
      </c>
      <c r="W6518">
        <f>YEAR(Suoerstore_sales[[#This Row],[Order Date]])</f>
        <v>2017</v>
      </c>
      <c r="X6518" t="str">
        <f>"Q"&amp;ROUNDUP(MONTH(Suoerstore_sales[[#This Row],[Order Date]])/3,0)</f>
        <v>Q3</v>
      </c>
      <c r="Y6518">
        <f>MONTH(Suoerstore_sales[[#This Row],[Order Date]])</f>
        <v>9</v>
      </c>
    </row>
    <row r="6519" spans="1:25" x14ac:dyDescent="0.2">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t="str" cm="1">
        <f t="array" ref="V6519">_xlfn.IFS(Suoerstore_sales[[#This Row],[Discount]]&lt;=0.05,"0-5%",Suoerstore_sales[[#This Row],[Discount]]&lt;=0.1,"5-10%",Suoerstore_sales[[#This Row],[Discount]]&lt;=0.2,"10-20%",TRUE,"20%+")</f>
        <v>0-5%</v>
      </c>
      <c r="W6519">
        <f>YEAR(Suoerstore_sales[[#This Row],[Order Date]])</f>
        <v>2017</v>
      </c>
      <c r="X6519" t="str">
        <f>"Q"&amp;ROUNDUP(MONTH(Suoerstore_sales[[#This Row],[Order Date]])/3,0)</f>
        <v>Q3</v>
      </c>
      <c r="Y6519">
        <f>MONTH(Suoerstore_sales[[#This Row],[Order Date]])</f>
        <v>9</v>
      </c>
    </row>
    <row r="6520" spans="1:25" x14ac:dyDescent="0.2">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t="str" cm="1">
        <f t="array" ref="V6520">_xlfn.IFS(Suoerstore_sales[[#This Row],[Discount]]&lt;=0.05,"0-5%",Suoerstore_sales[[#This Row],[Discount]]&lt;=0.1,"5-10%",Suoerstore_sales[[#This Row],[Discount]]&lt;=0.2,"10-20%",TRUE,"20%+")</f>
        <v>0-5%</v>
      </c>
      <c r="W6520">
        <f>YEAR(Suoerstore_sales[[#This Row],[Order Date]])</f>
        <v>2017</v>
      </c>
      <c r="X6520" t="str">
        <f>"Q"&amp;ROUNDUP(MONTH(Suoerstore_sales[[#This Row],[Order Date]])/3,0)</f>
        <v>Q3</v>
      </c>
      <c r="Y6520">
        <f>MONTH(Suoerstore_sales[[#This Row],[Order Date]])</f>
        <v>9</v>
      </c>
    </row>
    <row r="6521" spans="1:25" x14ac:dyDescent="0.2">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t="str" cm="1">
        <f t="array" ref="V6521">_xlfn.IFS(Suoerstore_sales[[#This Row],[Discount]]&lt;=0.05,"0-5%",Suoerstore_sales[[#This Row],[Discount]]&lt;=0.1,"5-10%",Suoerstore_sales[[#This Row],[Discount]]&lt;=0.2,"10-20%",TRUE,"20%+")</f>
        <v>10-20%</v>
      </c>
      <c r="W6521">
        <f>YEAR(Suoerstore_sales[[#This Row],[Order Date]])</f>
        <v>2017</v>
      </c>
      <c r="X6521" t="str">
        <f>"Q"&amp;ROUNDUP(MONTH(Suoerstore_sales[[#This Row],[Order Date]])/3,0)</f>
        <v>Q3</v>
      </c>
      <c r="Y6521">
        <f>MONTH(Suoerstore_sales[[#This Row],[Order Date]])</f>
        <v>9</v>
      </c>
    </row>
    <row r="6522" spans="1:25" x14ac:dyDescent="0.2">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t="str" cm="1">
        <f t="array" ref="V6522">_xlfn.IFS(Suoerstore_sales[[#This Row],[Discount]]&lt;=0.05,"0-5%",Suoerstore_sales[[#This Row],[Discount]]&lt;=0.1,"5-10%",Suoerstore_sales[[#This Row],[Discount]]&lt;=0.2,"10-20%",TRUE,"20%+")</f>
        <v>0-5%</v>
      </c>
      <c r="W6522">
        <f>YEAR(Suoerstore_sales[[#This Row],[Order Date]])</f>
        <v>2017</v>
      </c>
      <c r="X6522" t="str">
        <f>"Q"&amp;ROUNDUP(MONTH(Suoerstore_sales[[#This Row],[Order Date]])/3,0)</f>
        <v>Q1</v>
      </c>
      <c r="Y6522">
        <f>MONTH(Suoerstore_sales[[#This Row],[Order Date]])</f>
        <v>1</v>
      </c>
    </row>
    <row r="6523" spans="1:25" x14ac:dyDescent="0.2">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t="str" cm="1">
        <f t="array" ref="V6523">_xlfn.IFS(Suoerstore_sales[[#This Row],[Discount]]&lt;=0.05,"0-5%",Suoerstore_sales[[#This Row],[Discount]]&lt;=0.1,"5-10%",Suoerstore_sales[[#This Row],[Discount]]&lt;=0.2,"10-20%",TRUE,"20%+")</f>
        <v>0-5%</v>
      </c>
      <c r="W6523">
        <f>YEAR(Suoerstore_sales[[#This Row],[Order Date]])</f>
        <v>2017</v>
      </c>
      <c r="X6523" t="str">
        <f>"Q"&amp;ROUNDUP(MONTH(Suoerstore_sales[[#This Row],[Order Date]])/3,0)</f>
        <v>Q1</v>
      </c>
      <c r="Y6523">
        <f>MONTH(Suoerstore_sales[[#This Row],[Order Date]])</f>
        <v>1</v>
      </c>
    </row>
    <row r="6524" spans="1:25" x14ac:dyDescent="0.2">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t="str" cm="1">
        <f t="array" ref="V6524">_xlfn.IFS(Suoerstore_sales[[#This Row],[Discount]]&lt;=0.05,"0-5%",Suoerstore_sales[[#This Row],[Discount]]&lt;=0.1,"5-10%",Suoerstore_sales[[#This Row],[Discount]]&lt;=0.2,"10-20%",TRUE,"20%+")</f>
        <v>0-5%</v>
      </c>
      <c r="W6524">
        <f>YEAR(Suoerstore_sales[[#This Row],[Order Date]])</f>
        <v>2017</v>
      </c>
      <c r="X6524" t="str">
        <f>"Q"&amp;ROUNDUP(MONTH(Suoerstore_sales[[#This Row],[Order Date]])/3,0)</f>
        <v>Q1</v>
      </c>
      <c r="Y6524">
        <f>MONTH(Suoerstore_sales[[#This Row],[Order Date]])</f>
        <v>1</v>
      </c>
    </row>
    <row r="6525" spans="1:25" x14ac:dyDescent="0.2">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t="str" cm="1">
        <f t="array" ref="V6525">_xlfn.IFS(Suoerstore_sales[[#This Row],[Discount]]&lt;=0.05,"0-5%",Suoerstore_sales[[#This Row],[Discount]]&lt;=0.1,"5-10%",Suoerstore_sales[[#This Row],[Discount]]&lt;=0.2,"10-20%",TRUE,"20%+")</f>
        <v>10-20%</v>
      </c>
      <c r="W6525">
        <f>YEAR(Suoerstore_sales[[#This Row],[Order Date]])</f>
        <v>2016</v>
      </c>
      <c r="X6525" t="str">
        <f>"Q"&amp;ROUNDUP(MONTH(Suoerstore_sales[[#This Row],[Order Date]])/3,0)</f>
        <v>Q3</v>
      </c>
      <c r="Y6525">
        <f>MONTH(Suoerstore_sales[[#This Row],[Order Date]])</f>
        <v>7</v>
      </c>
    </row>
    <row r="6526" spans="1:25" x14ac:dyDescent="0.2">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t="str" cm="1">
        <f t="array" ref="V6526">_xlfn.IFS(Suoerstore_sales[[#This Row],[Discount]]&lt;=0.05,"0-5%",Suoerstore_sales[[#This Row],[Discount]]&lt;=0.1,"5-10%",Suoerstore_sales[[#This Row],[Discount]]&lt;=0.2,"10-20%",TRUE,"20%+")</f>
        <v>20%+</v>
      </c>
      <c r="W6526">
        <f>YEAR(Suoerstore_sales[[#This Row],[Order Date]])</f>
        <v>2016</v>
      </c>
      <c r="X6526" t="str">
        <f>"Q"&amp;ROUNDUP(MONTH(Suoerstore_sales[[#This Row],[Order Date]])/3,0)</f>
        <v>Q3</v>
      </c>
      <c r="Y6526">
        <f>MONTH(Suoerstore_sales[[#This Row],[Order Date]])</f>
        <v>7</v>
      </c>
    </row>
    <row r="6527" spans="1:25" x14ac:dyDescent="0.2">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t="str" cm="1">
        <f t="array" ref="V6527">_xlfn.IFS(Suoerstore_sales[[#This Row],[Discount]]&lt;=0.05,"0-5%",Suoerstore_sales[[#This Row],[Discount]]&lt;=0.1,"5-10%",Suoerstore_sales[[#This Row],[Discount]]&lt;=0.2,"10-20%",TRUE,"20%+")</f>
        <v>20%+</v>
      </c>
      <c r="W6527">
        <f>YEAR(Suoerstore_sales[[#This Row],[Order Date]])</f>
        <v>2016</v>
      </c>
      <c r="X6527" t="str">
        <f>"Q"&amp;ROUNDUP(MONTH(Suoerstore_sales[[#This Row],[Order Date]])/3,0)</f>
        <v>Q3</v>
      </c>
      <c r="Y6527">
        <f>MONTH(Suoerstore_sales[[#This Row],[Order Date]])</f>
        <v>7</v>
      </c>
    </row>
    <row r="6528" spans="1:25" x14ac:dyDescent="0.2">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t="str" cm="1">
        <f t="array" ref="V6528">_xlfn.IFS(Suoerstore_sales[[#This Row],[Discount]]&lt;=0.05,"0-5%",Suoerstore_sales[[#This Row],[Discount]]&lt;=0.1,"5-10%",Suoerstore_sales[[#This Row],[Discount]]&lt;=0.2,"10-20%",TRUE,"20%+")</f>
        <v>20%+</v>
      </c>
      <c r="W6528">
        <f>YEAR(Suoerstore_sales[[#This Row],[Order Date]])</f>
        <v>2016</v>
      </c>
      <c r="X6528" t="str">
        <f>"Q"&amp;ROUNDUP(MONTH(Suoerstore_sales[[#This Row],[Order Date]])/3,0)</f>
        <v>Q3</v>
      </c>
      <c r="Y6528">
        <f>MONTH(Suoerstore_sales[[#This Row],[Order Date]])</f>
        <v>7</v>
      </c>
    </row>
    <row r="6529" spans="1:25" x14ac:dyDescent="0.2">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t="str" cm="1">
        <f t="array" ref="V6529">_xlfn.IFS(Suoerstore_sales[[#This Row],[Discount]]&lt;=0.05,"0-5%",Suoerstore_sales[[#This Row],[Discount]]&lt;=0.1,"5-10%",Suoerstore_sales[[#This Row],[Discount]]&lt;=0.2,"10-20%",TRUE,"20%+")</f>
        <v>0-5%</v>
      </c>
      <c r="W6529">
        <f>YEAR(Suoerstore_sales[[#This Row],[Order Date]])</f>
        <v>2016</v>
      </c>
      <c r="X6529" t="str">
        <f>"Q"&amp;ROUNDUP(MONTH(Suoerstore_sales[[#This Row],[Order Date]])/3,0)</f>
        <v>Q4</v>
      </c>
      <c r="Y6529">
        <f>MONTH(Suoerstore_sales[[#This Row],[Order Date]])</f>
        <v>12</v>
      </c>
    </row>
    <row r="6530" spans="1:25" x14ac:dyDescent="0.2">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t="str" cm="1">
        <f t="array" ref="V6530">_xlfn.IFS(Suoerstore_sales[[#This Row],[Discount]]&lt;=0.05,"0-5%",Suoerstore_sales[[#This Row],[Discount]]&lt;=0.1,"5-10%",Suoerstore_sales[[#This Row],[Discount]]&lt;=0.2,"10-20%",TRUE,"20%+")</f>
        <v>0-5%</v>
      </c>
      <c r="W6530">
        <f>YEAR(Suoerstore_sales[[#This Row],[Order Date]])</f>
        <v>2014</v>
      </c>
      <c r="X6530" t="str">
        <f>"Q"&amp;ROUNDUP(MONTH(Suoerstore_sales[[#This Row],[Order Date]])/3,0)</f>
        <v>Q4</v>
      </c>
      <c r="Y6530">
        <f>MONTH(Suoerstore_sales[[#This Row],[Order Date]])</f>
        <v>12</v>
      </c>
    </row>
    <row r="6531" spans="1:25" x14ac:dyDescent="0.2">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t="str" cm="1">
        <f t="array" ref="V6531">_xlfn.IFS(Suoerstore_sales[[#This Row],[Discount]]&lt;=0.05,"0-5%",Suoerstore_sales[[#This Row],[Discount]]&lt;=0.1,"5-10%",Suoerstore_sales[[#This Row],[Discount]]&lt;=0.2,"10-20%",TRUE,"20%+")</f>
        <v>10-20%</v>
      </c>
      <c r="W6531">
        <f>YEAR(Suoerstore_sales[[#This Row],[Order Date]])</f>
        <v>2014</v>
      </c>
      <c r="X6531" t="str">
        <f>"Q"&amp;ROUNDUP(MONTH(Suoerstore_sales[[#This Row],[Order Date]])/3,0)</f>
        <v>Q1</v>
      </c>
      <c r="Y6531">
        <f>MONTH(Suoerstore_sales[[#This Row],[Order Date]])</f>
        <v>2</v>
      </c>
    </row>
    <row r="6532" spans="1:25" x14ac:dyDescent="0.2">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t="str" cm="1">
        <f t="array" ref="V6532">_xlfn.IFS(Suoerstore_sales[[#This Row],[Discount]]&lt;=0.05,"0-5%",Suoerstore_sales[[#This Row],[Discount]]&lt;=0.1,"5-10%",Suoerstore_sales[[#This Row],[Discount]]&lt;=0.2,"10-20%",TRUE,"20%+")</f>
        <v>20%+</v>
      </c>
      <c r="W6532">
        <f>YEAR(Suoerstore_sales[[#This Row],[Order Date]])</f>
        <v>2014</v>
      </c>
      <c r="X6532" t="str">
        <f>"Q"&amp;ROUNDUP(MONTH(Suoerstore_sales[[#This Row],[Order Date]])/3,0)</f>
        <v>Q1</v>
      </c>
      <c r="Y6532">
        <f>MONTH(Suoerstore_sales[[#This Row],[Order Date]])</f>
        <v>2</v>
      </c>
    </row>
    <row r="6533" spans="1:25" x14ac:dyDescent="0.2">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t="str" cm="1">
        <f t="array" ref="V6533">_xlfn.IFS(Suoerstore_sales[[#This Row],[Discount]]&lt;=0.05,"0-5%",Suoerstore_sales[[#This Row],[Discount]]&lt;=0.1,"5-10%",Suoerstore_sales[[#This Row],[Discount]]&lt;=0.2,"10-20%",TRUE,"20%+")</f>
        <v>0-5%</v>
      </c>
      <c r="W6533">
        <f>YEAR(Suoerstore_sales[[#This Row],[Order Date]])</f>
        <v>2017</v>
      </c>
      <c r="X6533" t="str">
        <f>"Q"&amp;ROUNDUP(MONTH(Suoerstore_sales[[#This Row],[Order Date]])/3,0)</f>
        <v>Q4</v>
      </c>
      <c r="Y6533">
        <f>MONTH(Suoerstore_sales[[#This Row],[Order Date]])</f>
        <v>12</v>
      </c>
    </row>
    <row r="6534" spans="1:25" x14ac:dyDescent="0.2">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t="str" cm="1">
        <f t="array" ref="V6534">_xlfn.IFS(Suoerstore_sales[[#This Row],[Discount]]&lt;=0.05,"0-5%",Suoerstore_sales[[#This Row],[Discount]]&lt;=0.1,"5-10%",Suoerstore_sales[[#This Row],[Discount]]&lt;=0.2,"10-20%",TRUE,"20%+")</f>
        <v>0-5%</v>
      </c>
      <c r="W6534">
        <f>YEAR(Suoerstore_sales[[#This Row],[Order Date]])</f>
        <v>2017</v>
      </c>
      <c r="X6534" t="str">
        <f>"Q"&amp;ROUNDUP(MONTH(Suoerstore_sales[[#This Row],[Order Date]])/3,0)</f>
        <v>Q4</v>
      </c>
      <c r="Y6534">
        <f>MONTH(Suoerstore_sales[[#This Row],[Order Date]])</f>
        <v>12</v>
      </c>
    </row>
    <row r="6535" spans="1:25" x14ac:dyDescent="0.2">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t="str" cm="1">
        <f t="array" ref="V6535">_xlfn.IFS(Suoerstore_sales[[#This Row],[Discount]]&lt;=0.05,"0-5%",Suoerstore_sales[[#This Row],[Discount]]&lt;=0.1,"5-10%",Suoerstore_sales[[#This Row],[Discount]]&lt;=0.2,"10-20%",TRUE,"20%+")</f>
        <v>0-5%</v>
      </c>
      <c r="W6535">
        <f>YEAR(Suoerstore_sales[[#This Row],[Order Date]])</f>
        <v>2017</v>
      </c>
      <c r="X6535" t="str">
        <f>"Q"&amp;ROUNDUP(MONTH(Suoerstore_sales[[#This Row],[Order Date]])/3,0)</f>
        <v>Q4</v>
      </c>
      <c r="Y6535">
        <f>MONTH(Suoerstore_sales[[#This Row],[Order Date]])</f>
        <v>12</v>
      </c>
    </row>
    <row r="6536" spans="1:25" x14ac:dyDescent="0.2">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t="str" cm="1">
        <f t="array" ref="V6536">_xlfn.IFS(Suoerstore_sales[[#This Row],[Discount]]&lt;=0.05,"0-5%",Suoerstore_sales[[#This Row],[Discount]]&lt;=0.1,"5-10%",Suoerstore_sales[[#This Row],[Discount]]&lt;=0.2,"10-20%",TRUE,"20%+")</f>
        <v>10-20%</v>
      </c>
      <c r="W6536">
        <f>YEAR(Suoerstore_sales[[#This Row],[Order Date]])</f>
        <v>2014</v>
      </c>
      <c r="X6536" t="str">
        <f>"Q"&amp;ROUNDUP(MONTH(Suoerstore_sales[[#This Row],[Order Date]])/3,0)</f>
        <v>Q4</v>
      </c>
      <c r="Y6536">
        <f>MONTH(Suoerstore_sales[[#This Row],[Order Date]])</f>
        <v>11</v>
      </c>
    </row>
    <row r="6537" spans="1:25" x14ac:dyDescent="0.2">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t="str" cm="1">
        <f t="array" ref="V6537">_xlfn.IFS(Suoerstore_sales[[#This Row],[Discount]]&lt;=0.05,"0-5%",Suoerstore_sales[[#This Row],[Discount]]&lt;=0.1,"5-10%",Suoerstore_sales[[#This Row],[Discount]]&lt;=0.2,"10-20%",TRUE,"20%+")</f>
        <v>10-20%</v>
      </c>
      <c r="W6537">
        <f>YEAR(Suoerstore_sales[[#This Row],[Order Date]])</f>
        <v>2014</v>
      </c>
      <c r="X6537" t="str">
        <f>"Q"&amp;ROUNDUP(MONTH(Suoerstore_sales[[#This Row],[Order Date]])/3,0)</f>
        <v>Q4</v>
      </c>
      <c r="Y6537">
        <f>MONTH(Suoerstore_sales[[#This Row],[Order Date]])</f>
        <v>11</v>
      </c>
    </row>
    <row r="6538" spans="1:25" x14ac:dyDescent="0.2">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t="str" cm="1">
        <f t="array" ref="V6538">_xlfn.IFS(Suoerstore_sales[[#This Row],[Discount]]&lt;=0.05,"0-5%",Suoerstore_sales[[#This Row],[Discount]]&lt;=0.1,"5-10%",Suoerstore_sales[[#This Row],[Discount]]&lt;=0.2,"10-20%",TRUE,"20%+")</f>
        <v>20%+</v>
      </c>
      <c r="W6538">
        <f>YEAR(Suoerstore_sales[[#This Row],[Order Date]])</f>
        <v>2014</v>
      </c>
      <c r="X6538" t="str">
        <f>"Q"&amp;ROUNDUP(MONTH(Suoerstore_sales[[#This Row],[Order Date]])/3,0)</f>
        <v>Q4</v>
      </c>
      <c r="Y6538">
        <f>MONTH(Suoerstore_sales[[#This Row],[Order Date]])</f>
        <v>10</v>
      </c>
    </row>
    <row r="6539" spans="1:25" x14ac:dyDescent="0.2">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t="str" cm="1">
        <f t="array" ref="V6539">_xlfn.IFS(Suoerstore_sales[[#This Row],[Discount]]&lt;=0.05,"0-5%",Suoerstore_sales[[#This Row],[Discount]]&lt;=0.1,"5-10%",Suoerstore_sales[[#This Row],[Discount]]&lt;=0.2,"10-20%",TRUE,"20%+")</f>
        <v>10-20%</v>
      </c>
      <c r="W6539">
        <f>YEAR(Suoerstore_sales[[#This Row],[Order Date]])</f>
        <v>2014</v>
      </c>
      <c r="X6539" t="str">
        <f>"Q"&amp;ROUNDUP(MONTH(Suoerstore_sales[[#This Row],[Order Date]])/3,0)</f>
        <v>Q4</v>
      </c>
      <c r="Y6539">
        <f>MONTH(Suoerstore_sales[[#This Row],[Order Date]])</f>
        <v>10</v>
      </c>
    </row>
    <row r="6540" spans="1:25" x14ac:dyDescent="0.2">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t="str" cm="1">
        <f t="array" ref="V6540">_xlfn.IFS(Suoerstore_sales[[#This Row],[Discount]]&lt;=0.05,"0-5%",Suoerstore_sales[[#This Row],[Discount]]&lt;=0.1,"5-10%",Suoerstore_sales[[#This Row],[Discount]]&lt;=0.2,"10-20%",TRUE,"20%+")</f>
        <v>0-5%</v>
      </c>
      <c r="W6540">
        <f>YEAR(Suoerstore_sales[[#This Row],[Order Date]])</f>
        <v>2015</v>
      </c>
      <c r="X6540" t="str">
        <f>"Q"&amp;ROUNDUP(MONTH(Suoerstore_sales[[#This Row],[Order Date]])/3,0)</f>
        <v>Q4</v>
      </c>
      <c r="Y6540">
        <f>MONTH(Suoerstore_sales[[#This Row],[Order Date]])</f>
        <v>10</v>
      </c>
    </row>
    <row r="6541" spans="1:25" x14ac:dyDescent="0.2">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t="str" cm="1">
        <f t="array" ref="V6541">_xlfn.IFS(Suoerstore_sales[[#This Row],[Discount]]&lt;=0.05,"0-5%",Suoerstore_sales[[#This Row],[Discount]]&lt;=0.1,"5-10%",Suoerstore_sales[[#This Row],[Discount]]&lt;=0.2,"10-20%",TRUE,"20%+")</f>
        <v>0-5%</v>
      </c>
      <c r="W6541">
        <f>YEAR(Suoerstore_sales[[#This Row],[Order Date]])</f>
        <v>2015</v>
      </c>
      <c r="X6541" t="str">
        <f>"Q"&amp;ROUNDUP(MONTH(Suoerstore_sales[[#This Row],[Order Date]])/3,0)</f>
        <v>Q4</v>
      </c>
      <c r="Y6541">
        <f>MONTH(Suoerstore_sales[[#This Row],[Order Date]])</f>
        <v>10</v>
      </c>
    </row>
    <row r="6542" spans="1:25" x14ac:dyDescent="0.2">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t="str" cm="1">
        <f t="array" ref="V6542">_xlfn.IFS(Suoerstore_sales[[#This Row],[Discount]]&lt;=0.05,"0-5%",Suoerstore_sales[[#This Row],[Discount]]&lt;=0.1,"5-10%",Suoerstore_sales[[#This Row],[Discount]]&lt;=0.2,"10-20%",TRUE,"20%+")</f>
        <v>0-5%</v>
      </c>
      <c r="W6542">
        <f>YEAR(Suoerstore_sales[[#This Row],[Order Date]])</f>
        <v>2017</v>
      </c>
      <c r="X6542" t="str">
        <f>"Q"&amp;ROUNDUP(MONTH(Suoerstore_sales[[#This Row],[Order Date]])/3,0)</f>
        <v>Q4</v>
      </c>
      <c r="Y6542">
        <f>MONTH(Suoerstore_sales[[#This Row],[Order Date]])</f>
        <v>11</v>
      </c>
    </row>
    <row r="6543" spans="1:25" x14ac:dyDescent="0.2">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t="str" cm="1">
        <f t="array" ref="V6543">_xlfn.IFS(Suoerstore_sales[[#This Row],[Discount]]&lt;=0.05,"0-5%",Suoerstore_sales[[#This Row],[Discount]]&lt;=0.1,"5-10%",Suoerstore_sales[[#This Row],[Discount]]&lt;=0.2,"10-20%",TRUE,"20%+")</f>
        <v>0-5%</v>
      </c>
      <c r="W6543">
        <f>YEAR(Suoerstore_sales[[#This Row],[Order Date]])</f>
        <v>2017</v>
      </c>
      <c r="X6543" t="str">
        <f>"Q"&amp;ROUNDUP(MONTH(Suoerstore_sales[[#This Row],[Order Date]])/3,0)</f>
        <v>Q4</v>
      </c>
      <c r="Y6543">
        <f>MONTH(Suoerstore_sales[[#This Row],[Order Date]])</f>
        <v>11</v>
      </c>
    </row>
    <row r="6544" spans="1:25" x14ac:dyDescent="0.2">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t="str" cm="1">
        <f t="array" ref="V6544">_xlfn.IFS(Suoerstore_sales[[#This Row],[Discount]]&lt;=0.05,"0-5%",Suoerstore_sales[[#This Row],[Discount]]&lt;=0.1,"5-10%",Suoerstore_sales[[#This Row],[Discount]]&lt;=0.2,"10-20%",TRUE,"20%+")</f>
        <v>10-20%</v>
      </c>
      <c r="W6544">
        <f>YEAR(Suoerstore_sales[[#This Row],[Order Date]])</f>
        <v>2017</v>
      </c>
      <c r="X6544" t="str">
        <f>"Q"&amp;ROUNDUP(MONTH(Suoerstore_sales[[#This Row],[Order Date]])/3,0)</f>
        <v>Q4</v>
      </c>
      <c r="Y6544">
        <f>MONTH(Suoerstore_sales[[#This Row],[Order Date]])</f>
        <v>11</v>
      </c>
    </row>
    <row r="6545" spans="1:25" x14ac:dyDescent="0.2">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t="str" cm="1">
        <f t="array" ref="V6545">_xlfn.IFS(Suoerstore_sales[[#This Row],[Discount]]&lt;=0.05,"0-5%",Suoerstore_sales[[#This Row],[Discount]]&lt;=0.1,"5-10%",Suoerstore_sales[[#This Row],[Discount]]&lt;=0.2,"10-20%",TRUE,"20%+")</f>
        <v>0-5%</v>
      </c>
      <c r="W6545">
        <f>YEAR(Suoerstore_sales[[#This Row],[Order Date]])</f>
        <v>2017</v>
      </c>
      <c r="X6545" t="str">
        <f>"Q"&amp;ROUNDUP(MONTH(Suoerstore_sales[[#This Row],[Order Date]])/3,0)</f>
        <v>Q4</v>
      </c>
      <c r="Y6545">
        <f>MONTH(Suoerstore_sales[[#This Row],[Order Date]])</f>
        <v>11</v>
      </c>
    </row>
    <row r="6546" spans="1:25" x14ac:dyDescent="0.2">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t="str" cm="1">
        <f t="array" ref="V6546">_xlfn.IFS(Suoerstore_sales[[#This Row],[Discount]]&lt;=0.05,"0-5%",Suoerstore_sales[[#This Row],[Discount]]&lt;=0.1,"5-10%",Suoerstore_sales[[#This Row],[Discount]]&lt;=0.2,"10-20%",TRUE,"20%+")</f>
        <v>20%+</v>
      </c>
      <c r="W6546">
        <f>YEAR(Suoerstore_sales[[#This Row],[Order Date]])</f>
        <v>2017</v>
      </c>
      <c r="X6546" t="str">
        <f>"Q"&amp;ROUNDUP(MONTH(Suoerstore_sales[[#This Row],[Order Date]])/3,0)</f>
        <v>Q2</v>
      </c>
      <c r="Y6546">
        <f>MONTH(Suoerstore_sales[[#This Row],[Order Date]])</f>
        <v>5</v>
      </c>
    </row>
    <row r="6547" spans="1:25" x14ac:dyDescent="0.2">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t="str" cm="1">
        <f t="array" ref="V6547">_xlfn.IFS(Suoerstore_sales[[#This Row],[Discount]]&lt;=0.05,"0-5%",Suoerstore_sales[[#This Row],[Discount]]&lt;=0.1,"5-10%",Suoerstore_sales[[#This Row],[Discount]]&lt;=0.2,"10-20%",TRUE,"20%+")</f>
        <v>10-20%</v>
      </c>
      <c r="W6547">
        <f>YEAR(Suoerstore_sales[[#This Row],[Order Date]])</f>
        <v>2017</v>
      </c>
      <c r="X6547" t="str">
        <f>"Q"&amp;ROUNDUP(MONTH(Suoerstore_sales[[#This Row],[Order Date]])/3,0)</f>
        <v>Q2</v>
      </c>
      <c r="Y6547">
        <f>MONTH(Suoerstore_sales[[#This Row],[Order Date]])</f>
        <v>5</v>
      </c>
    </row>
    <row r="6548" spans="1:25" x14ac:dyDescent="0.2">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t="str" cm="1">
        <f t="array" ref="V6548">_xlfn.IFS(Suoerstore_sales[[#This Row],[Discount]]&lt;=0.05,"0-5%",Suoerstore_sales[[#This Row],[Discount]]&lt;=0.1,"5-10%",Suoerstore_sales[[#This Row],[Discount]]&lt;=0.2,"10-20%",TRUE,"20%+")</f>
        <v>10-20%</v>
      </c>
      <c r="W6548">
        <f>YEAR(Suoerstore_sales[[#This Row],[Order Date]])</f>
        <v>2017</v>
      </c>
      <c r="X6548" t="str">
        <f>"Q"&amp;ROUNDUP(MONTH(Suoerstore_sales[[#This Row],[Order Date]])/3,0)</f>
        <v>Q2</v>
      </c>
      <c r="Y6548">
        <f>MONTH(Suoerstore_sales[[#This Row],[Order Date]])</f>
        <v>5</v>
      </c>
    </row>
    <row r="6549" spans="1:25" x14ac:dyDescent="0.2">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t="str" cm="1">
        <f t="array" ref="V6549">_xlfn.IFS(Suoerstore_sales[[#This Row],[Discount]]&lt;=0.05,"0-5%",Suoerstore_sales[[#This Row],[Discount]]&lt;=0.1,"5-10%",Suoerstore_sales[[#This Row],[Discount]]&lt;=0.2,"10-20%",TRUE,"20%+")</f>
        <v>20%+</v>
      </c>
      <c r="W6549">
        <f>YEAR(Suoerstore_sales[[#This Row],[Order Date]])</f>
        <v>2014</v>
      </c>
      <c r="X6549" t="str">
        <f>"Q"&amp;ROUNDUP(MONTH(Suoerstore_sales[[#This Row],[Order Date]])/3,0)</f>
        <v>Q1</v>
      </c>
      <c r="Y6549">
        <f>MONTH(Suoerstore_sales[[#This Row],[Order Date]])</f>
        <v>3</v>
      </c>
    </row>
    <row r="6550" spans="1:25" x14ac:dyDescent="0.2">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t="str" cm="1">
        <f t="array" ref="V6550">_xlfn.IFS(Suoerstore_sales[[#This Row],[Discount]]&lt;=0.05,"0-5%",Suoerstore_sales[[#This Row],[Discount]]&lt;=0.1,"5-10%",Suoerstore_sales[[#This Row],[Discount]]&lt;=0.2,"10-20%",TRUE,"20%+")</f>
        <v>10-20%</v>
      </c>
      <c r="W6550">
        <f>YEAR(Suoerstore_sales[[#This Row],[Order Date]])</f>
        <v>2014</v>
      </c>
      <c r="X6550" t="str">
        <f>"Q"&amp;ROUNDUP(MONTH(Suoerstore_sales[[#This Row],[Order Date]])/3,0)</f>
        <v>Q1</v>
      </c>
      <c r="Y6550">
        <f>MONTH(Suoerstore_sales[[#This Row],[Order Date]])</f>
        <v>3</v>
      </c>
    </row>
    <row r="6551" spans="1:25" x14ac:dyDescent="0.2">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t="str" cm="1">
        <f t="array" ref="V6551">_xlfn.IFS(Suoerstore_sales[[#This Row],[Discount]]&lt;=0.05,"0-5%",Suoerstore_sales[[#This Row],[Discount]]&lt;=0.1,"5-10%",Suoerstore_sales[[#This Row],[Discount]]&lt;=0.2,"10-20%",TRUE,"20%+")</f>
        <v>0-5%</v>
      </c>
      <c r="W6551">
        <f>YEAR(Suoerstore_sales[[#This Row],[Order Date]])</f>
        <v>2015</v>
      </c>
      <c r="X6551" t="str">
        <f>"Q"&amp;ROUNDUP(MONTH(Suoerstore_sales[[#This Row],[Order Date]])/3,0)</f>
        <v>Q3</v>
      </c>
      <c r="Y6551">
        <f>MONTH(Suoerstore_sales[[#This Row],[Order Date]])</f>
        <v>7</v>
      </c>
    </row>
    <row r="6552" spans="1:25" x14ac:dyDescent="0.2">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t="str" cm="1">
        <f t="array" ref="V6552">_xlfn.IFS(Suoerstore_sales[[#This Row],[Discount]]&lt;=0.05,"0-5%",Suoerstore_sales[[#This Row],[Discount]]&lt;=0.1,"5-10%",Suoerstore_sales[[#This Row],[Discount]]&lt;=0.2,"10-20%",TRUE,"20%+")</f>
        <v>5-10%</v>
      </c>
      <c r="W6552">
        <f>YEAR(Suoerstore_sales[[#This Row],[Order Date]])</f>
        <v>2015</v>
      </c>
      <c r="X6552" t="str">
        <f>"Q"&amp;ROUNDUP(MONTH(Suoerstore_sales[[#This Row],[Order Date]])/3,0)</f>
        <v>Q4</v>
      </c>
      <c r="Y6552">
        <f>MONTH(Suoerstore_sales[[#This Row],[Order Date]])</f>
        <v>11</v>
      </c>
    </row>
    <row r="6553" spans="1:25" x14ac:dyDescent="0.2">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t="str" cm="1">
        <f t="array" ref="V6553">_xlfn.IFS(Suoerstore_sales[[#This Row],[Discount]]&lt;=0.05,"0-5%",Suoerstore_sales[[#This Row],[Discount]]&lt;=0.1,"5-10%",Suoerstore_sales[[#This Row],[Discount]]&lt;=0.2,"10-20%",TRUE,"20%+")</f>
        <v>0-5%</v>
      </c>
      <c r="W6553">
        <f>YEAR(Suoerstore_sales[[#This Row],[Order Date]])</f>
        <v>2017</v>
      </c>
      <c r="X6553" t="str">
        <f>"Q"&amp;ROUNDUP(MONTH(Suoerstore_sales[[#This Row],[Order Date]])/3,0)</f>
        <v>Q4</v>
      </c>
      <c r="Y6553">
        <f>MONTH(Suoerstore_sales[[#This Row],[Order Date]])</f>
        <v>12</v>
      </c>
    </row>
    <row r="6554" spans="1:25" x14ac:dyDescent="0.2">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t="str" cm="1">
        <f t="array" ref="V6554">_xlfn.IFS(Suoerstore_sales[[#This Row],[Discount]]&lt;=0.05,"0-5%",Suoerstore_sales[[#This Row],[Discount]]&lt;=0.1,"5-10%",Suoerstore_sales[[#This Row],[Discount]]&lt;=0.2,"10-20%",TRUE,"20%+")</f>
        <v>0-5%</v>
      </c>
      <c r="W6554">
        <f>YEAR(Suoerstore_sales[[#This Row],[Order Date]])</f>
        <v>2017</v>
      </c>
      <c r="X6554" t="str">
        <f>"Q"&amp;ROUNDUP(MONTH(Suoerstore_sales[[#This Row],[Order Date]])/3,0)</f>
        <v>Q4</v>
      </c>
      <c r="Y6554">
        <f>MONTH(Suoerstore_sales[[#This Row],[Order Date]])</f>
        <v>12</v>
      </c>
    </row>
    <row r="6555" spans="1:25" x14ac:dyDescent="0.2">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t="str" cm="1">
        <f t="array" ref="V6555">_xlfn.IFS(Suoerstore_sales[[#This Row],[Discount]]&lt;=0.05,"0-5%",Suoerstore_sales[[#This Row],[Discount]]&lt;=0.1,"5-10%",Suoerstore_sales[[#This Row],[Discount]]&lt;=0.2,"10-20%",TRUE,"20%+")</f>
        <v>10-20%</v>
      </c>
      <c r="W6555">
        <f>YEAR(Suoerstore_sales[[#This Row],[Order Date]])</f>
        <v>2014</v>
      </c>
      <c r="X6555" t="str">
        <f>"Q"&amp;ROUNDUP(MONTH(Suoerstore_sales[[#This Row],[Order Date]])/3,0)</f>
        <v>Q4</v>
      </c>
      <c r="Y6555">
        <f>MONTH(Suoerstore_sales[[#This Row],[Order Date]])</f>
        <v>10</v>
      </c>
    </row>
    <row r="6556" spans="1:25" x14ac:dyDescent="0.2">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t="str" cm="1">
        <f t="array" ref="V6556">_xlfn.IFS(Suoerstore_sales[[#This Row],[Discount]]&lt;=0.05,"0-5%",Suoerstore_sales[[#This Row],[Discount]]&lt;=0.1,"5-10%",Suoerstore_sales[[#This Row],[Discount]]&lt;=0.2,"10-20%",TRUE,"20%+")</f>
        <v>10-20%</v>
      </c>
      <c r="W6556">
        <f>YEAR(Suoerstore_sales[[#This Row],[Order Date]])</f>
        <v>2014</v>
      </c>
      <c r="X6556" t="str">
        <f>"Q"&amp;ROUNDUP(MONTH(Suoerstore_sales[[#This Row],[Order Date]])/3,0)</f>
        <v>Q4</v>
      </c>
      <c r="Y6556">
        <f>MONTH(Suoerstore_sales[[#This Row],[Order Date]])</f>
        <v>10</v>
      </c>
    </row>
    <row r="6557" spans="1:25" x14ac:dyDescent="0.2">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t="str" cm="1">
        <f t="array" ref="V6557">_xlfn.IFS(Suoerstore_sales[[#This Row],[Discount]]&lt;=0.05,"0-5%",Suoerstore_sales[[#This Row],[Discount]]&lt;=0.1,"5-10%",Suoerstore_sales[[#This Row],[Discount]]&lt;=0.2,"10-20%",TRUE,"20%+")</f>
        <v>10-20%</v>
      </c>
      <c r="W6557">
        <f>YEAR(Suoerstore_sales[[#This Row],[Order Date]])</f>
        <v>2014</v>
      </c>
      <c r="X6557" t="str">
        <f>"Q"&amp;ROUNDUP(MONTH(Suoerstore_sales[[#This Row],[Order Date]])/3,0)</f>
        <v>Q4</v>
      </c>
      <c r="Y6557">
        <f>MONTH(Suoerstore_sales[[#This Row],[Order Date]])</f>
        <v>10</v>
      </c>
    </row>
    <row r="6558" spans="1:25" x14ac:dyDescent="0.2">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t="str" cm="1">
        <f t="array" ref="V6558">_xlfn.IFS(Suoerstore_sales[[#This Row],[Discount]]&lt;=0.05,"0-5%",Suoerstore_sales[[#This Row],[Discount]]&lt;=0.1,"5-10%",Suoerstore_sales[[#This Row],[Discount]]&lt;=0.2,"10-20%",TRUE,"20%+")</f>
        <v>20%+</v>
      </c>
      <c r="W6558">
        <f>YEAR(Suoerstore_sales[[#This Row],[Order Date]])</f>
        <v>2014</v>
      </c>
      <c r="X6558" t="str">
        <f>"Q"&amp;ROUNDUP(MONTH(Suoerstore_sales[[#This Row],[Order Date]])/3,0)</f>
        <v>Q4</v>
      </c>
      <c r="Y6558">
        <f>MONTH(Suoerstore_sales[[#This Row],[Order Date]])</f>
        <v>10</v>
      </c>
    </row>
    <row r="6559" spans="1:25" x14ac:dyDescent="0.2">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t="str" cm="1">
        <f t="array" ref="V6559">_xlfn.IFS(Suoerstore_sales[[#This Row],[Discount]]&lt;=0.05,"0-5%",Suoerstore_sales[[#This Row],[Discount]]&lt;=0.1,"5-10%",Suoerstore_sales[[#This Row],[Discount]]&lt;=0.2,"10-20%",TRUE,"20%+")</f>
        <v>10-20%</v>
      </c>
      <c r="W6559">
        <f>YEAR(Suoerstore_sales[[#This Row],[Order Date]])</f>
        <v>2014</v>
      </c>
      <c r="X6559" t="str">
        <f>"Q"&amp;ROUNDUP(MONTH(Suoerstore_sales[[#This Row],[Order Date]])/3,0)</f>
        <v>Q4</v>
      </c>
      <c r="Y6559">
        <f>MONTH(Suoerstore_sales[[#This Row],[Order Date]])</f>
        <v>10</v>
      </c>
    </row>
    <row r="6560" spans="1:25" x14ac:dyDescent="0.2">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t="str" cm="1">
        <f t="array" ref="V6560">_xlfn.IFS(Suoerstore_sales[[#This Row],[Discount]]&lt;=0.05,"0-5%",Suoerstore_sales[[#This Row],[Discount]]&lt;=0.1,"5-10%",Suoerstore_sales[[#This Row],[Discount]]&lt;=0.2,"10-20%",TRUE,"20%+")</f>
        <v>5-10%</v>
      </c>
      <c r="W6560">
        <f>YEAR(Suoerstore_sales[[#This Row],[Order Date]])</f>
        <v>2015</v>
      </c>
      <c r="X6560" t="str">
        <f>"Q"&amp;ROUNDUP(MONTH(Suoerstore_sales[[#This Row],[Order Date]])/3,0)</f>
        <v>Q2</v>
      </c>
      <c r="Y6560">
        <f>MONTH(Suoerstore_sales[[#This Row],[Order Date]])</f>
        <v>6</v>
      </c>
    </row>
    <row r="6561" spans="1:25" x14ac:dyDescent="0.2">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t="str" cm="1">
        <f t="array" ref="V6561">_xlfn.IFS(Suoerstore_sales[[#This Row],[Discount]]&lt;=0.05,"0-5%",Suoerstore_sales[[#This Row],[Discount]]&lt;=0.1,"5-10%",Suoerstore_sales[[#This Row],[Discount]]&lt;=0.2,"10-20%",TRUE,"20%+")</f>
        <v>0-5%</v>
      </c>
      <c r="W6561">
        <f>YEAR(Suoerstore_sales[[#This Row],[Order Date]])</f>
        <v>2016</v>
      </c>
      <c r="X6561" t="str">
        <f>"Q"&amp;ROUNDUP(MONTH(Suoerstore_sales[[#This Row],[Order Date]])/3,0)</f>
        <v>Q3</v>
      </c>
      <c r="Y6561">
        <f>MONTH(Suoerstore_sales[[#This Row],[Order Date]])</f>
        <v>7</v>
      </c>
    </row>
    <row r="6562" spans="1:25" x14ac:dyDescent="0.2">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t="str" cm="1">
        <f t="array" ref="V6562">_xlfn.IFS(Suoerstore_sales[[#This Row],[Discount]]&lt;=0.05,"0-5%",Suoerstore_sales[[#This Row],[Discount]]&lt;=0.1,"5-10%",Suoerstore_sales[[#This Row],[Discount]]&lt;=0.2,"10-20%",TRUE,"20%+")</f>
        <v>0-5%</v>
      </c>
      <c r="W6562">
        <f>YEAR(Suoerstore_sales[[#This Row],[Order Date]])</f>
        <v>2016</v>
      </c>
      <c r="X6562" t="str">
        <f>"Q"&amp;ROUNDUP(MONTH(Suoerstore_sales[[#This Row],[Order Date]])/3,0)</f>
        <v>Q3</v>
      </c>
      <c r="Y6562">
        <f>MONTH(Suoerstore_sales[[#This Row],[Order Date]])</f>
        <v>7</v>
      </c>
    </row>
    <row r="6563" spans="1:25" x14ac:dyDescent="0.2">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t="str" cm="1">
        <f t="array" ref="V6563">_xlfn.IFS(Suoerstore_sales[[#This Row],[Discount]]&lt;=0.05,"0-5%",Suoerstore_sales[[#This Row],[Discount]]&lt;=0.1,"5-10%",Suoerstore_sales[[#This Row],[Discount]]&lt;=0.2,"10-20%",TRUE,"20%+")</f>
        <v>20%+</v>
      </c>
      <c r="W6563">
        <f>YEAR(Suoerstore_sales[[#This Row],[Order Date]])</f>
        <v>2017</v>
      </c>
      <c r="X6563" t="str">
        <f>"Q"&amp;ROUNDUP(MONTH(Suoerstore_sales[[#This Row],[Order Date]])/3,0)</f>
        <v>Q1</v>
      </c>
      <c r="Y6563">
        <f>MONTH(Suoerstore_sales[[#This Row],[Order Date]])</f>
        <v>3</v>
      </c>
    </row>
    <row r="6564" spans="1:25" x14ac:dyDescent="0.2">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t="str" cm="1">
        <f t="array" ref="V6564">_xlfn.IFS(Suoerstore_sales[[#This Row],[Discount]]&lt;=0.05,"0-5%",Suoerstore_sales[[#This Row],[Discount]]&lt;=0.1,"5-10%",Suoerstore_sales[[#This Row],[Discount]]&lt;=0.2,"10-20%",TRUE,"20%+")</f>
        <v>0-5%</v>
      </c>
      <c r="W6564">
        <f>YEAR(Suoerstore_sales[[#This Row],[Order Date]])</f>
        <v>2014</v>
      </c>
      <c r="X6564" t="str">
        <f>"Q"&amp;ROUNDUP(MONTH(Suoerstore_sales[[#This Row],[Order Date]])/3,0)</f>
        <v>Q2</v>
      </c>
      <c r="Y6564">
        <f>MONTH(Suoerstore_sales[[#This Row],[Order Date]])</f>
        <v>5</v>
      </c>
    </row>
    <row r="6565" spans="1:25" x14ac:dyDescent="0.2">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t="str" cm="1">
        <f t="array" ref="V6565">_xlfn.IFS(Suoerstore_sales[[#This Row],[Discount]]&lt;=0.05,"0-5%",Suoerstore_sales[[#This Row],[Discount]]&lt;=0.1,"5-10%",Suoerstore_sales[[#This Row],[Discount]]&lt;=0.2,"10-20%",TRUE,"20%+")</f>
        <v>20%+</v>
      </c>
      <c r="W6565">
        <f>YEAR(Suoerstore_sales[[#This Row],[Order Date]])</f>
        <v>2014</v>
      </c>
      <c r="X6565" t="str">
        <f>"Q"&amp;ROUNDUP(MONTH(Suoerstore_sales[[#This Row],[Order Date]])/3,0)</f>
        <v>Q2</v>
      </c>
      <c r="Y6565">
        <f>MONTH(Suoerstore_sales[[#This Row],[Order Date]])</f>
        <v>5</v>
      </c>
    </row>
    <row r="6566" spans="1:25" x14ac:dyDescent="0.2">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t="str" cm="1">
        <f t="array" ref="V6566">_xlfn.IFS(Suoerstore_sales[[#This Row],[Discount]]&lt;=0.05,"0-5%",Suoerstore_sales[[#This Row],[Discount]]&lt;=0.1,"5-10%",Suoerstore_sales[[#This Row],[Discount]]&lt;=0.2,"10-20%",TRUE,"20%+")</f>
        <v>0-5%</v>
      </c>
      <c r="W6566">
        <f>YEAR(Suoerstore_sales[[#This Row],[Order Date]])</f>
        <v>2014</v>
      </c>
      <c r="X6566" t="str">
        <f>"Q"&amp;ROUNDUP(MONTH(Suoerstore_sales[[#This Row],[Order Date]])/3,0)</f>
        <v>Q2</v>
      </c>
      <c r="Y6566">
        <f>MONTH(Suoerstore_sales[[#This Row],[Order Date]])</f>
        <v>5</v>
      </c>
    </row>
    <row r="6567" spans="1:25" x14ac:dyDescent="0.2">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t="str" cm="1">
        <f t="array" ref="V6567">_xlfn.IFS(Suoerstore_sales[[#This Row],[Discount]]&lt;=0.05,"0-5%",Suoerstore_sales[[#This Row],[Discount]]&lt;=0.1,"5-10%",Suoerstore_sales[[#This Row],[Discount]]&lt;=0.2,"10-20%",TRUE,"20%+")</f>
        <v>0-5%</v>
      </c>
      <c r="W6567">
        <f>YEAR(Suoerstore_sales[[#This Row],[Order Date]])</f>
        <v>2014</v>
      </c>
      <c r="X6567" t="str">
        <f>"Q"&amp;ROUNDUP(MONTH(Suoerstore_sales[[#This Row],[Order Date]])/3,0)</f>
        <v>Q2</v>
      </c>
      <c r="Y6567">
        <f>MONTH(Suoerstore_sales[[#This Row],[Order Date]])</f>
        <v>5</v>
      </c>
    </row>
    <row r="6568" spans="1:25" x14ac:dyDescent="0.2">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t="str" cm="1">
        <f t="array" ref="V6568">_xlfn.IFS(Suoerstore_sales[[#This Row],[Discount]]&lt;=0.05,"0-5%",Suoerstore_sales[[#This Row],[Discount]]&lt;=0.1,"5-10%",Suoerstore_sales[[#This Row],[Discount]]&lt;=0.2,"10-20%",TRUE,"20%+")</f>
        <v>20%+</v>
      </c>
      <c r="W6568">
        <f>YEAR(Suoerstore_sales[[#This Row],[Order Date]])</f>
        <v>2017</v>
      </c>
      <c r="X6568" t="str">
        <f>"Q"&amp;ROUNDUP(MONTH(Suoerstore_sales[[#This Row],[Order Date]])/3,0)</f>
        <v>Q1</v>
      </c>
      <c r="Y6568">
        <f>MONTH(Suoerstore_sales[[#This Row],[Order Date]])</f>
        <v>2</v>
      </c>
    </row>
    <row r="6569" spans="1:25" x14ac:dyDescent="0.2">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t="str" cm="1">
        <f t="array" ref="V6569">_xlfn.IFS(Suoerstore_sales[[#This Row],[Discount]]&lt;=0.05,"0-5%",Suoerstore_sales[[#This Row],[Discount]]&lt;=0.1,"5-10%",Suoerstore_sales[[#This Row],[Discount]]&lt;=0.2,"10-20%",TRUE,"20%+")</f>
        <v>10-20%</v>
      </c>
      <c r="W6569">
        <f>YEAR(Suoerstore_sales[[#This Row],[Order Date]])</f>
        <v>2017</v>
      </c>
      <c r="X6569" t="str">
        <f>"Q"&amp;ROUNDUP(MONTH(Suoerstore_sales[[#This Row],[Order Date]])/3,0)</f>
        <v>Q1</v>
      </c>
      <c r="Y6569">
        <f>MONTH(Suoerstore_sales[[#This Row],[Order Date]])</f>
        <v>2</v>
      </c>
    </row>
    <row r="6570" spans="1:25" x14ac:dyDescent="0.2">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t="str" cm="1">
        <f t="array" ref="V6570">_xlfn.IFS(Suoerstore_sales[[#This Row],[Discount]]&lt;=0.05,"0-5%",Suoerstore_sales[[#This Row],[Discount]]&lt;=0.1,"5-10%",Suoerstore_sales[[#This Row],[Discount]]&lt;=0.2,"10-20%",TRUE,"20%+")</f>
        <v>10-20%</v>
      </c>
      <c r="W6570">
        <f>YEAR(Suoerstore_sales[[#This Row],[Order Date]])</f>
        <v>2014</v>
      </c>
      <c r="X6570" t="str">
        <f>"Q"&amp;ROUNDUP(MONTH(Suoerstore_sales[[#This Row],[Order Date]])/3,0)</f>
        <v>Q2</v>
      </c>
      <c r="Y6570">
        <f>MONTH(Suoerstore_sales[[#This Row],[Order Date]])</f>
        <v>4</v>
      </c>
    </row>
    <row r="6571" spans="1:25" x14ac:dyDescent="0.2">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t="str" cm="1">
        <f t="array" ref="V6571">_xlfn.IFS(Suoerstore_sales[[#This Row],[Discount]]&lt;=0.05,"0-5%",Suoerstore_sales[[#This Row],[Discount]]&lt;=0.1,"5-10%",Suoerstore_sales[[#This Row],[Discount]]&lt;=0.2,"10-20%",TRUE,"20%+")</f>
        <v>20%+</v>
      </c>
      <c r="W6571">
        <f>YEAR(Suoerstore_sales[[#This Row],[Order Date]])</f>
        <v>2014</v>
      </c>
      <c r="X6571" t="str">
        <f>"Q"&amp;ROUNDUP(MONTH(Suoerstore_sales[[#This Row],[Order Date]])/3,0)</f>
        <v>Q2</v>
      </c>
      <c r="Y6571">
        <f>MONTH(Suoerstore_sales[[#This Row],[Order Date]])</f>
        <v>4</v>
      </c>
    </row>
    <row r="6572" spans="1:25" x14ac:dyDescent="0.2">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t="str" cm="1">
        <f t="array" ref="V6572">_xlfn.IFS(Suoerstore_sales[[#This Row],[Discount]]&lt;=0.05,"0-5%",Suoerstore_sales[[#This Row],[Discount]]&lt;=0.1,"5-10%",Suoerstore_sales[[#This Row],[Discount]]&lt;=0.2,"10-20%",TRUE,"20%+")</f>
        <v>10-20%</v>
      </c>
      <c r="W6572">
        <f>YEAR(Suoerstore_sales[[#This Row],[Order Date]])</f>
        <v>2014</v>
      </c>
      <c r="X6572" t="str">
        <f>"Q"&amp;ROUNDUP(MONTH(Suoerstore_sales[[#This Row],[Order Date]])/3,0)</f>
        <v>Q2</v>
      </c>
      <c r="Y6572">
        <f>MONTH(Suoerstore_sales[[#This Row],[Order Date]])</f>
        <v>4</v>
      </c>
    </row>
    <row r="6573" spans="1:25" x14ac:dyDescent="0.2">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t="str" cm="1">
        <f t="array" ref="V6573">_xlfn.IFS(Suoerstore_sales[[#This Row],[Discount]]&lt;=0.05,"0-5%",Suoerstore_sales[[#This Row],[Discount]]&lt;=0.1,"5-10%",Suoerstore_sales[[#This Row],[Discount]]&lt;=0.2,"10-20%",TRUE,"20%+")</f>
        <v>10-20%</v>
      </c>
      <c r="W6573">
        <f>YEAR(Suoerstore_sales[[#This Row],[Order Date]])</f>
        <v>2014</v>
      </c>
      <c r="X6573" t="str">
        <f>"Q"&amp;ROUNDUP(MONTH(Suoerstore_sales[[#This Row],[Order Date]])/3,0)</f>
        <v>Q2</v>
      </c>
      <c r="Y6573">
        <f>MONTH(Suoerstore_sales[[#This Row],[Order Date]])</f>
        <v>4</v>
      </c>
    </row>
    <row r="6574" spans="1:25" x14ac:dyDescent="0.2">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t="str" cm="1">
        <f t="array" ref="V6574">_xlfn.IFS(Suoerstore_sales[[#This Row],[Discount]]&lt;=0.05,"0-5%",Suoerstore_sales[[#This Row],[Discount]]&lt;=0.1,"5-10%",Suoerstore_sales[[#This Row],[Discount]]&lt;=0.2,"10-20%",TRUE,"20%+")</f>
        <v>0-5%</v>
      </c>
      <c r="W6574">
        <f>YEAR(Suoerstore_sales[[#This Row],[Order Date]])</f>
        <v>2016</v>
      </c>
      <c r="X6574" t="str">
        <f>"Q"&amp;ROUNDUP(MONTH(Suoerstore_sales[[#This Row],[Order Date]])/3,0)</f>
        <v>Q2</v>
      </c>
      <c r="Y6574">
        <f>MONTH(Suoerstore_sales[[#This Row],[Order Date]])</f>
        <v>5</v>
      </c>
    </row>
    <row r="6575" spans="1:25" x14ac:dyDescent="0.2">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t="str" cm="1">
        <f t="array" ref="V6575">_xlfn.IFS(Suoerstore_sales[[#This Row],[Discount]]&lt;=0.05,"0-5%",Suoerstore_sales[[#This Row],[Discount]]&lt;=0.1,"5-10%",Suoerstore_sales[[#This Row],[Discount]]&lt;=0.2,"10-20%",TRUE,"20%+")</f>
        <v>0-5%</v>
      </c>
      <c r="W6575">
        <f>YEAR(Suoerstore_sales[[#This Row],[Order Date]])</f>
        <v>2016</v>
      </c>
      <c r="X6575" t="str">
        <f>"Q"&amp;ROUNDUP(MONTH(Suoerstore_sales[[#This Row],[Order Date]])/3,0)</f>
        <v>Q4</v>
      </c>
      <c r="Y6575">
        <f>MONTH(Suoerstore_sales[[#This Row],[Order Date]])</f>
        <v>11</v>
      </c>
    </row>
    <row r="6576" spans="1:25" x14ac:dyDescent="0.2">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t="str" cm="1">
        <f t="array" ref="V6576">_xlfn.IFS(Suoerstore_sales[[#This Row],[Discount]]&lt;=0.05,"0-5%",Suoerstore_sales[[#This Row],[Discount]]&lt;=0.1,"5-10%",Suoerstore_sales[[#This Row],[Discount]]&lt;=0.2,"10-20%",TRUE,"20%+")</f>
        <v>0-5%</v>
      </c>
      <c r="W6576">
        <f>YEAR(Suoerstore_sales[[#This Row],[Order Date]])</f>
        <v>2016</v>
      </c>
      <c r="X6576" t="str">
        <f>"Q"&amp;ROUNDUP(MONTH(Suoerstore_sales[[#This Row],[Order Date]])/3,0)</f>
        <v>Q4</v>
      </c>
      <c r="Y6576">
        <f>MONTH(Suoerstore_sales[[#This Row],[Order Date]])</f>
        <v>11</v>
      </c>
    </row>
    <row r="6577" spans="1:25" x14ac:dyDescent="0.2">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t="str" cm="1">
        <f t="array" ref="V6577">_xlfn.IFS(Suoerstore_sales[[#This Row],[Discount]]&lt;=0.05,"0-5%",Suoerstore_sales[[#This Row],[Discount]]&lt;=0.1,"5-10%",Suoerstore_sales[[#This Row],[Discount]]&lt;=0.2,"10-20%",TRUE,"20%+")</f>
        <v>0-5%</v>
      </c>
      <c r="W6577">
        <f>YEAR(Suoerstore_sales[[#This Row],[Order Date]])</f>
        <v>2017</v>
      </c>
      <c r="X6577" t="str">
        <f>"Q"&amp;ROUNDUP(MONTH(Suoerstore_sales[[#This Row],[Order Date]])/3,0)</f>
        <v>Q1</v>
      </c>
      <c r="Y6577">
        <f>MONTH(Suoerstore_sales[[#This Row],[Order Date]])</f>
        <v>3</v>
      </c>
    </row>
    <row r="6578" spans="1:25" x14ac:dyDescent="0.2">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t="str" cm="1">
        <f t="array" ref="V6578">_xlfn.IFS(Suoerstore_sales[[#This Row],[Discount]]&lt;=0.05,"0-5%",Suoerstore_sales[[#This Row],[Discount]]&lt;=0.1,"5-10%",Suoerstore_sales[[#This Row],[Discount]]&lt;=0.2,"10-20%",TRUE,"20%+")</f>
        <v>10-20%</v>
      </c>
      <c r="W6578">
        <f>YEAR(Suoerstore_sales[[#This Row],[Order Date]])</f>
        <v>2017</v>
      </c>
      <c r="X6578" t="str">
        <f>"Q"&amp;ROUNDUP(MONTH(Suoerstore_sales[[#This Row],[Order Date]])/3,0)</f>
        <v>Q1</v>
      </c>
      <c r="Y6578">
        <f>MONTH(Suoerstore_sales[[#This Row],[Order Date]])</f>
        <v>3</v>
      </c>
    </row>
    <row r="6579" spans="1:25" x14ac:dyDescent="0.2">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t="str" cm="1">
        <f t="array" ref="V6579">_xlfn.IFS(Suoerstore_sales[[#This Row],[Discount]]&lt;=0.05,"0-5%",Suoerstore_sales[[#This Row],[Discount]]&lt;=0.1,"5-10%",Suoerstore_sales[[#This Row],[Discount]]&lt;=0.2,"10-20%",TRUE,"20%+")</f>
        <v>0-5%</v>
      </c>
      <c r="W6579">
        <f>YEAR(Suoerstore_sales[[#This Row],[Order Date]])</f>
        <v>2015</v>
      </c>
      <c r="X6579" t="str">
        <f>"Q"&amp;ROUNDUP(MONTH(Suoerstore_sales[[#This Row],[Order Date]])/3,0)</f>
        <v>Q4</v>
      </c>
      <c r="Y6579">
        <f>MONTH(Suoerstore_sales[[#This Row],[Order Date]])</f>
        <v>12</v>
      </c>
    </row>
    <row r="6580" spans="1:25" x14ac:dyDescent="0.2">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t="str" cm="1">
        <f t="array" ref="V6580">_xlfn.IFS(Suoerstore_sales[[#This Row],[Discount]]&lt;=0.05,"0-5%",Suoerstore_sales[[#This Row],[Discount]]&lt;=0.1,"5-10%",Suoerstore_sales[[#This Row],[Discount]]&lt;=0.2,"10-20%",TRUE,"20%+")</f>
        <v>10-20%</v>
      </c>
      <c r="W6580">
        <f>YEAR(Suoerstore_sales[[#This Row],[Order Date]])</f>
        <v>2014</v>
      </c>
      <c r="X6580" t="str">
        <f>"Q"&amp;ROUNDUP(MONTH(Suoerstore_sales[[#This Row],[Order Date]])/3,0)</f>
        <v>Q3</v>
      </c>
      <c r="Y6580">
        <f>MONTH(Suoerstore_sales[[#This Row],[Order Date]])</f>
        <v>8</v>
      </c>
    </row>
    <row r="6581" spans="1:25" x14ac:dyDescent="0.2">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t="str" cm="1">
        <f t="array" ref="V6581">_xlfn.IFS(Suoerstore_sales[[#This Row],[Discount]]&lt;=0.05,"0-5%",Suoerstore_sales[[#This Row],[Discount]]&lt;=0.1,"5-10%",Suoerstore_sales[[#This Row],[Discount]]&lt;=0.2,"10-20%",TRUE,"20%+")</f>
        <v>0-5%</v>
      </c>
      <c r="W6581">
        <f>YEAR(Suoerstore_sales[[#This Row],[Order Date]])</f>
        <v>2016</v>
      </c>
      <c r="X6581" t="str">
        <f>"Q"&amp;ROUNDUP(MONTH(Suoerstore_sales[[#This Row],[Order Date]])/3,0)</f>
        <v>Q4</v>
      </c>
      <c r="Y6581">
        <f>MONTH(Suoerstore_sales[[#This Row],[Order Date]])</f>
        <v>10</v>
      </c>
    </row>
    <row r="6582" spans="1:25" x14ac:dyDescent="0.2">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t="str" cm="1">
        <f t="array" ref="V6582">_xlfn.IFS(Suoerstore_sales[[#This Row],[Discount]]&lt;=0.05,"0-5%",Suoerstore_sales[[#This Row],[Discount]]&lt;=0.1,"5-10%",Suoerstore_sales[[#This Row],[Discount]]&lt;=0.2,"10-20%",TRUE,"20%+")</f>
        <v>0-5%</v>
      </c>
      <c r="W6582">
        <f>YEAR(Suoerstore_sales[[#This Row],[Order Date]])</f>
        <v>2016</v>
      </c>
      <c r="X6582" t="str">
        <f>"Q"&amp;ROUNDUP(MONTH(Suoerstore_sales[[#This Row],[Order Date]])/3,0)</f>
        <v>Q4</v>
      </c>
      <c r="Y6582">
        <f>MONTH(Suoerstore_sales[[#This Row],[Order Date]])</f>
        <v>10</v>
      </c>
    </row>
    <row r="6583" spans="1:25" x14ac:dyDescent="0.2">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t="str" cm="1">
        <f t="array" ref="V6583">_xlfn.IFS(Suoerstore_sales[[#This Row],[Discount]]&lt;=0.05,"0-5%",Suoerstore_sales[[#This Row],[Discount]]&lt;=0.1,"5-10%",Suoerstore_sales[[#This Row],[Discount]]&lt;=0.2,"10-20%",TRUE,"20%+")</f>
        <v>0-5%</v>
      </c>
      <c r="W6583">
        <f>YEAR(Suoerstore_sales[[#This Row],[Order Date]])</f>
        <v>2016</v>
      </c>
      <c r="X6583" t="str">
        <f>"Q"&amp;ROUNDUP(MONTH(Suoerstore_sales[[#This Row],[Order Date]])/3,0)</f>
        <v>Q4</v>
      </c>
      <c r="Y6583">
        <f>MONTH(Suoerstore_sales[[#This Row],[Order Date]])</f>
        <v>10</v>
      </c>
    </row>
    <row r="6584" spans="1:25" x14ac:dyDescent="0.2">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t="str" cm="1">
        <f t="array" ref="V6584">_xlfn.IFS(Suoerstore_sales[[#This Row],[Discount]]&lt;=0.05,"0-5%",Suoerstore_sales[[#This Row],[Discount]]&lt;=0.1,"5-10%",Suoerstore_sales[[#This Row],[Discount]]&lt;=0.2,"10-20%",TRUE,"20%+")</f>
        <v>0-5%</v>
      </c>
      <c r="W6584">
        <f>YEAR(Suoerstore_sales[[#This Row],[Order Date]])</f>
        <v>2016</v>
      </c>
      <c r="X6584" t="str">
        <f>"Q"&amp;ROUNDUP(MONTH(Suoerstore_sales[[#This Row],[Order Date]])/3,0)</f>
        <v>Q3</v>
      </c>
      <c r="Y6584">
        <f>MONTH(Suoerstore_sales[[#This Row],[Order Date]])</f>
        <v>8</v>
      </c>
    </row>
    <row r="6585" spans="1:25" x14ac:dyDescent="0.2">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t="str" cm="1">
        <f t="array" ref="V6585">_xlfn.IFS(Suoerstore_sales[[#This Row],[Discount]]&lt;=0.05,"0-5%",Suoerstore_sales[[#This Row],[Discount]]&lt;=0.1,"5-10%",Suoerstore_sales[[#This Row],[Discount]]&lt;=0.2,"10-20%",TRUE,"20%+")</f>
        <v>0-5%</v>
      </c>
      <c r="W6585">
        <f>YEAR(Suoerstore_sales[[#This Row],[Order Date]])</f>
        <v>2017</v>
      </c>
      <c r="X6585" t="str">
        <f>"Q"&amp;ROUNDUP(MONTH(Suoerstore_sales[[#This Row],[Order Date]])/3,0)</f>
        <v>Q3</v>
      </c>
      <c r="Y6585">
        <f>MONTH(Suoerstore_sales[[#This Row],[Order Date]])</f>
        <v>7</v>
      </c>
    </row>
    <row r="6586" spans="1:25" x14ac:dyDescent="0.2">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t="str" cm="1">
        <f t="array" ref="V6586">_xlfn.IFS(Suoerstore_sales[[#This Row],[Discount]]&lt;=0.05,"0-5%",Suoerstore_sales[[#This Row],[Discount]]&lt;=0.1,"5-10%",Suoerstore_sales[[#This Row],[Discount]]&lt;=0.2,"10-20%",TRUE,"20%+")</f>
        <v>0-5%</v>
      </c>
      <c r="W6586">
        <f>YEAR(Suoerstore_sales[[#This Row],[Order Date]])</f>
        <v>2017</v>
      </c>
      <c r="X6586" t="str">
        <f>"Q"&amp;ROUNDUP(MONTH(Suoerstore_sales[[#This Row],[Order Date]])/3,0)</f>
        <v>Q3</v>
      </c>
      <c r="Y6586">
        <f>MONTH(Suoerstore_sales[[#This Row],[Order Date]])</f>
        <v>7</v>
      </c>
    </row>
    <row r="6587" spans="1:25" x14ac:dyDescent="0.2">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t="str" cm="1">
        <f t="array" ref="V6587">_xlfn.IFS(Suoerstore_sales[[#This Row],[Discount]]&lt;=0.05,"0-5%",Suoerstore_sales[[#This Row],[Discount]]&lt;=0.1,"5-10%",Suoerstore_sales[[#This Row],[Discount]]&lt;=0.2,"10-20%",TRUE,"20%+")</f>
        <v>0-5%</v>
      </c>
      <c r="W6587">
        <f>YEAR(Suoerstore_sales[[#This Row],[Order Date]])</f>
        <v>2017</v>
      </c>
      <c r="X6587" t="str">
        <f>"Q"&amp;ROUNDUP(MONTH(Suoerstore_sales[[#This Row],[Order Date]])/3,0)</f>
        <v>Q3</v>
      </c>
      <c r="Y6587">
        <f>MONTH(Suoerstore_sales[[#This Row],[Order Date]])</f>
        <v>7</v>
      </c>
    </row>
    <row r="6588" spans="1:25" x14ac:dyDescent="0.2">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t="str" cm="1">
        <f t="array" ref="V6588">_xlfn.IFS(Suoerstore_sales[[#This Row],[Discount]]&lt;=0.05,"0-5%",Suoerstore_sales[[#This Row],[Discount]]&lt;=0.1,"5-10%",Suoerstore_sales[[#This Row],[Discount]]&lt;=0.2,"10-20%",TRUE,"20%+")</f>
        <v>0-5%</v>
      </c>
      <c r="W6588">
        <f>YEAR(Suoerstore_sales[[#This Row],[Order Date]])</f>
        <v>2017</v>
      </c>
      <c r="X6588" t="str">
        <f>"Q"&amp;ROUNDUP(MONTH(Suoerstore_sales[[#This Row],[Order Date]])/3,0)</f>
        <v>Q3</v>
      </c>
      <c r="Y6588">
        <f>MONTH(Suoerstore_sales[[#This Row],[Order Date]])</f>
        <v>7</v>
      </c>
    </row>
    <row r="6589" spans="1:25" x14ac:dyDescent="0.2">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t="str" cm="1">
        <f t="array" ref="V6589">_xlfn.IFS(Suoerstore_sales[[#This Row],[Discount]]&lt;=0.05,"0-5%",Suoerstore_sales[[#This Row],[Discount]]&lt;=0.1,"5-10%",Suoerstore_sales[[#This Row],[Discount]]&lt;=0.2,"10-20%",TRUE,"20%+")</f>
        <v>0-5%</v>
      </c>
      <c r="W6589">
        <f>YEAR(Suoerstore_sales[[#This Row],[Order Date]])</f>
        <v>2017</v>
      </c>
      <c r="X6589" t="str">
        <f>"Q"&amp;ROUNDUP(MONTH(Suoerstore_sales[[#This Row],[Order Date]])/3,0)</f>
        <v>Q3</v>
      </c>
      <c r="Y6589">
        <f>MONTH(Suoerstore_sales[[#This Row],[Order Date]])</f>
        <v>7</v>
      </c>
    </row>
    <row r="6590" spans="1:25" x14ac:dyDescent="0.2">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t="str" cm="1">
        <f t="array" ref="V6590">_xlfn.IFS(Suoerstore_sales[[#This Row],[Discount]]&lt;=0.05,"0-5%",Suoerstore_sales[[#This Row],[Discount]]&lt;=0.1,"5-10%",Suoerstore_sales[[#This Row],[Discount]]&lt;=0.2,"10-20%",TRUE,"20%+")</f>
        <v>0-5%</v>
      </c>
      <c r="W6590">
        <f>YEAR(Suoerstore_sales[[#This Row],[Order Date]])</f>
        <v>2017</v>
      </c>
      <c r="X6590" t="str">
        <f>"Q"&amp;ROUNDUP(MONTH(Suoerstore_sales[[#This Row],[Order Date]])/3,0)</f>
        <v>Q3</v>
      </c>
      <c r="Y6590">
        <f>MONTH(Suoerstore_sales[[#This Row],[Order Date]])</f>
        <v>7</v>
      </c>
    </row>
    <row r="6591" spans="1:25" x14ac:dyDescent="0.2">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t="str" cm="1">
        <f t="array" ref="V6591">_xlfn.IFS(Suoerstore_sales[[#This Row],[Discount]]&lt;=0.05,"0-5%",Suoerstore_sales[[#This Row],[Discount]]&lt;=0.1,"5-10%",Suoerstore_sales[[#This Row],[Discount]]&lt;=0.2,"10-20%",TRUE,"20%+")</f>
        <v>0-5%</v>
      </c>
      <c r="W6591">
        <f>YEAR(Suoerstore_sales[[#This Row],[Order Date]])</f>
        <v>2017</v>
      </c>
      <c r="X6591" t="str">
        <f>"Q"&amp;ROUNDUP(MONTH(Suoerstore_sales[[#This Row],[Order Date]])/3,0)</f>
        <v>Q3</v>
      </c>
      <c r="Y6591">
        <f>MONTH(Suoerstore_sales[[#This Row],[Order Date]])</f>
        <v>7</v>
      </c>
    </row>
    <row r="6592" spans="1:25" x14ac:dyDescent="0.2">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t="str" cm="1">
        <f t="array" ref="V6592">_xlfn.IFS(Suoerstore_sales[[#This Row],[Discount]]&lt;=0.05,"0-5%",Suoerstore_sales[[#This Row],[Discount]]&lt;=0.1,"5-10%",Suoerstore_sales[[#This Row],[Discount]]&lt;=0.2,"10-20%",TRUE,"20%+")</f>
        <v>10-20%</v>
      </c>
      <c r="W6592">
        <f>YEAR(Suoerstore_sales[[#This Row],[Order Date]])</f>
        <v>2014</v>
      </c>
      <c r="X6592" t="str">
        <f>"Q"&amp;ROUNDUP(MONTH(Suoerstore_sales[[#This Row],[Order Date]])/3,0)</f>
        <v>Q1</v>
      </c>
      <c r="Y6592">
        <f>MONTH(Suoerstore_sales[[#This Row],[Order Date]])</f>
        <v>3</v>
      </c>
    </row>
    <row r="6593" spans="1:25" x14ac:dyDescent="0.2">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t="str" cm="1">
        <f t="array" ref="V6593">_xlfn.IFS(Suoerstore_sales[[#This Row],[Discount]]&lt;=0.05,"0-5%",Suoerstore_sales[[#This Row],[Discount]]&lt;=0.1,"5-10%",Suoerstore_sales[[#This Row],[Discount]]&lt;=0.2,"10-20%",TRUE,"20%+")</f>
        <v>0-5%</v>
      </c>
      <c r="W6593">
        <f>YEAR(Suoerstore_sales[[#This Row],[Order Date]])</f>
        <v>2015</v>
      </c>
      <c r="X6593" t="str">
        <f>"Q"&amp;ROUNDUP(MONTH(Suoerstore_sales[[#This Row],[Order Date]])/3,0)</f>
        <v>Q2</v>
      </c>
      <c r="Y6593">
        <f>MONTH(Suoerstore_sales[[#This Row],[Order Date]])</f>
        <v>4</v>
      </c>
    </row>
    <row r="6594" spans="1:25" x14ac:dyDescent="0.2">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t="str" cm="1">
        <f t="array" ref="V6594">_xlfn.IFS(Suoerstore_sales[[#This Row],[Discount]]&lt;=0.05,"0-5%",Suoerstore_sales[[#This Row],[Discount]]&lt;=0.1,"5-10%",Suoerstore_sales[[#This Row],[Discount]]&lt;=0.2,"10-20%",TRUE,"20%+")</f>
        <v>10-20%</v>
      </c>
      <c r="W6594">
        <f>YEAR(Suoerstore_sales[[#This Row],[Order Date]])</f>
        <v>2015</v>
      </c>
      <c r="X6594" t="str">
        <f>"Q"&amp;ROUNDUP(MONTH(Suoerstore_sales[[#This Row],[Order Date]])/3,0)</f>
        <v>Q2</v>
      </c>
      <c r="Y6594">
        <f>MONTH(Suoerstore_sales[[#This Row],[Order Date]])</f>
        <v>4</v>
      </c>
    </row>
    <row r="6595" spans="1:25" x14ac:dyDescent="0.2">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t="str" cm="1">
        <f t="array" ref="V6595">_xlfn.IFS(Suoerstore_sales[[#This Row],[Discount]]&lt;=0.05,"0-5%",Suoerstore_sales[[#This Row],[Discount]]&lt;=0.1,"5-10%",Suoerstore_sales[[#This Row],[Discount]]&lt;=0.2,"10-20%",TRUE,"20%+")</f>
        <v>10-20%</v>
      </c>
      <c r="W6595">
        <f>YEAR(Suoerstore_sales[[#This Row],[Order Date]])</f>
        <v>2016</v>
      </c>
      <c r="X6595" t="str">
        <f>"Q"&amp;ROUNDUP(MONTH(Suoerstore_sales[[#This Row],[Order Date]])/3,0)</f>
        <v>Q2</v>
      </c>
      <c r="Y6595">
        <f>MONTH(Suoerstore_sales[[#This Row],[Order Date]])</f>
        <v>6</v>
      </c>
    </row>
    <row r="6596" spans="1:25" x14ac:dyDescent="0.2">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t="str" cm="1">
        <f t="array" ref="V6596">_xlfn.IFS(Suoerstore_sales[[#This Row],[Discount]]&lt;=0.05,"0-5%",Suoerstore_sales[[#This Row],[Discount]]&lt;=0.1,"5-10%",Suoerstore_sales[[#This Row],[Discount]]&lt;=0.2,"10-20%",TRUE,"20%+")</f>
        <v>0-5%</v>
      </c>
      <c r="W6596">
        <f>YEAR(Suoerstore_sales[[#This Row],[Order Date]])</f>
        <v>2015</v>
      </c>
      <c r="X6596" t="str">
        <f>"Q"&amp;ROUNDUP(MONTH(Suoerstore_sales[[#This Row],[Order Date]])/3,0)</f>
        <v>Q2</v>
      </c>
      <c r="Y6596">
        <f>MONTH(Suoerstore_sales[[#This Row],[Order Date]])</f>
        <v>5</v>
      </c>
    </row>
    <row r="6597" spans="1:25" x14ac:dyDescent="0.2">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t="str" cm="1">
        <f t="array" ref="V6597">_xlfn.IFS(Suoerstore_sales[[#This Row],[Discount]]&lt;=0.05,"0-5%",Suoerstore_sales[[#This Row],[Discount]]&lt;=0.1,"5-10%",Suoerstore_sales[[#This Row],[Discount]]&lt;=0.2,"10-20%",TRUE,"20%+")</f>
        <v>20%+</v>
      </c>
      <c r="W6597">
        <f>YEAR(Suoerstore_sales[[#This Row],[Order Date]])</f>
        <v>2017</v>
      </c>
      <c r="X6597" t="str">
        <f>"Q"&amp;ROUNDUP(MONTH(Suoerstore_sales[[#This Row],[Order Date]])/3,0)</f>
        <v>Q2</v>
      </c>
      <c r="Y6597">
        <f>MONTH(Suoerstore_sales[[#This Row],[Order Date]])</f>
        <v>4</v>
      </c>
    </row>
    <row r="6598" spans="1:25" x14ac:dyDescent="0.2">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t="str" cm="1">
        <f t="array" ref="V6598">_xlfn.IFS(Suoerstore_sales[[#This Row],[Discount]]&lt;=0.05,"0-5%",Suoerstore_sales[[#This Row],[Discount]]&lt;=0.1,"5-10%",Suoerstore_sales[[#This Row],[Discount]]&lt;=0.2,"10-20%",TRUE,"20%+")</f>
        <v>10-20%</v>
      </c>
      <c r="W6598">
        <f>YEAR(Suoerstore_sales[[#This Row],[Order Date]])</f>
        <v>2017</v>
      </c>
      <c r="X6598" t="str">
        <f>"Q"&amp;ROUNDUP(MONTH(Suoerstore_sales[[#This Row],[Order Date]])/3,0)</f>
        <v>Q2</v>
      </c>
      <c r="Y6598">
        <f>MONTH(Suoerstore_sales[[#This Row],[Order Date]])</f>
        <v>4</v>
      </c>
    </row>
    <row r="6599" spans="1:25" x14ac:dyDescent="0.2">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t="str" cm="1">
        <f t="array" ref="V6599">_xlfn.IFS(Suoerstore_sales[[#This Row],[Discount]]&lt;=0.05,"0-5%",Suoerstore_sales[[#This Row],[Discount]]&lt;=0.1,"5-10%",Suoerstore_sales[[#This Row],[Discount]]&lt;=0.2,"10-20%",TRUE,"20%+")</f>
        <v>20%+</v>
      </c>
      <c r="W6599">
        <f>YEAR(Suoerstore_sales[[#This Row],[Order Date]])</f>
        <v>2014</v>
      </c>
      <c r="X6599" t="str">
        <f>"Q"&amp;ROUNDUP(MONTH(Suoerstore_sales[[#This Row],[Order Date]])/3,0)</f>
        <v>Q2</v>
      </c>
      <c r="Y6599">
        <f>MONTH(Suoerstore_sales[[#This Row],[Order Date]])</f>
        <v>6</v>
      </c>
    </row>
    <row r="6600" spans="1:25" x14ac:dyDescent="0.2">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t="str" cm="1">
        <f t="array" ref="V6600">_xlfn.IFS(Suoerstore_sales[[#This Row],[Discount]]&lt;=0.05,"0-5%",Suoerstore_sales[[#This Row],[Discount]]&lt;=0.1,"5-10%",Suoerstore_sales[[#This Row],[Discount]]&lt;=0.2,"10-20%",TRUE,"20%+")</f>
        <v>10-20%</v>
      </c>
      <c r="W6600">
        <f>YEAR(Suoerstore_sales[[#This Row],[Order Date]])</f>
        <v>2014</v>
      </c>
      <c r="X6600" t="str">
        <f>"Q"&amp;ROUNDUP(MONTH(Suoerstore_sales[[#This Row],[Order Date]])/3,0)</f>
        <v>Q2</v>
      </c>
      <c r="Y6600">
        <f>MONTH(Suoerstore_sales[[#This Row],[Order Date]])</f>
        <v>6</v>
      </c>
    </row>
    <row r="6601" spans="1:25" x14ac:dyDescent="0.2">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t="str" cm="1">
        <f t="array" ref="V6601">_xlfn.IFS(Suoerstore_sales[[#This Row],[Discount]]&lt;=0.05,"0-5%",Suoerstore_sales[[#This Row],[Discount]]&lt;=0.1,"5-10%",Suoerstore_sales[[#This Row],[Discount]]&lt;=0.2,"10-20%",TRUE,"20%+")</f>
        <v>0-5%</v>
      </c>
      <c r="W6601">
        <f>YEAR(Suoerstore_sales[[#This Row],[Order Date]])</f>
        <v>2014</v>
      </c>
      <c r="X6601" t="str">
        <f>"Q"&amp;ROUNDUP(MONTH(Suoerstore_sales[[#This Row],[Order Date]])/3,0)</f>
        <v>Q4</v>
      </c>
      <c r="Y6601">
        <f>MONTH(Suoerstore_sales[[#This Row],[Order Date]])</f>
        <v>12</v>
      </c>
    </row>
    <row r="6602" spans="1:25" x14ac:dyDescent="0.2">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t="str" cm="1">
        <f t="array" ref="V6602">_xlfn.IFS(Suoerstore_sales[[#This Row],[Discount]]&lt;=0.05,"0-5%",Suoerstore_sales[[#This Row],[Discount]]&lt;=0.1,"5-10%",Suoerstore_sales[[#This Row],[Discount]]&lt;=0.2,"10-20%",TRUE,"20%+")</f>
        <v>0-5%</v>
      </c>
      <c r="W6602">
        <f>YEAR(Suoerstore_sales[[#This Row],[Order Date]])</f>
        <v>2014</v>
      </c>
      <c r="X6602" t="str">
        <f>"Q"&amp;ROUNDUP(MONTH(Suoerstore_sales[[#This Row],[Order Date]])/3,0)</f>
        <v>Q4</v>
      </c>
      <c r="Y6602">
        <f>MONTH(Suoerstore_sales[[#This Row],[Order Date]])</f>
        <v>12</v>
      </c>
    </row>
    <row r="6603" spans="1:25" x14ac:dyDescent="0.2">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t="str" cm="1">
        <f t="array" ref="V6603">_xlfn.IFS(Suoerstore_sales[[#This Row],[Discount]]&lt;=0.05,"0-5%",Suoerstore_sales[[#This Row],[Discount]]&lt;=0.1,"5-10%",Suoerstore_sales[[#This Row],[Discount]]&lt;=0.2,"10-20%",TRUE,"20%+")</f>
        <v>0-5%</v>
      </c>
      <c r="W6603">
        <f>YEAR(Suoerstore_sales[[#This Row],[Order Date]])</f>
        <v>2014</v>
      </c>
      <c r="X6603" t="str">
        <f>"Q"&amp;ROUNDUP(MONTH(Suoerstore_sales[[#This Row],[Order Date]])/3,0)</f>
        <v>Q4</v>
      </c>
      <c r="Y6603">
        <f>MONTH(Suoerstore_sales[[#This Row],[Order Date]])</f>
        <v>12</v>
      </c>
    </row>
    <row r="6604" spans="1:25" x14ac:dyDescent="0.2">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t="str" cm="1">
        <f t="array" ref="V6604">_xlfn.IFS(Suoerstore_sales[[#This Row],[Discount]]&lt;=0.05,"0-5%",Suoerstore_sales[[#This Row],[Discount]]&lt;=0.1,"5-10%",Suoerstore_sales[[#This Row],[Discount]]&lt;=0.2,"10-20%",TRUE,"20%+")</f>
        <v>0-5%</v>
      </c>
      <c r="W6604">
        <f>YEAR(Suoerstore_sales[[#This Row],[Order Date]])</f>
        <v>2014</v>
      </c>
      <c r="X6604" t="str">
        <f>"Q"&amp;ROUNDUP(MONTH(Suoerstore_sales[[#This Row],[Order Date]])/3,0)</f>
        <v>Q4</v>
      </c>
      <c r="Y6604">
        <f>MONTH(Suoerstore_sales[[#This Row],[Order Date]])</f>
        <v>12</v>
      </c>
    </row>
    <row r="6605" spans="1:25" x14ac:dyDescent="0.2">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t="str" cm="1">
        <f t="array" ref="V6605">_xlfn.IFS(Suoerstore_sales[[#This Row],[Discount]]&lt;=0.05,"0-5%",Suoerstore_sales[[#This Row],[Discount]]&lt;=0.1,"5-10%",Suoerstore_sales[[#This Row],[Discount]]&lt;=0.2,"10-20%",TRUE,"20%+")</f>
        <v>10-20%</v>
      </c>
      <c r="W6605">
        <f>YEAR(Suoerstore_sales[[#This Row],[Order Date]])</f>
        <v>2017</v>
      </c>
      <c r="X6605" t="str">
        <f>"Q"&amp;ROUNDUP(MONTH(Suoerstore_sales[[#This Row],[Order Date]])/3,0)</f>
        <v>Q2</v>
      </c>
      <c r="Y6605">
        <f>MONTH(Suoerstore_sales[[#This Row],[Order Date]])</f>
        <v>6</v>
      </c>
    </row>
    <row r="6606" spans="1:25" x14ac:dyDescent="0.2">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t="str" cm="1">
        <f t="array" ref="V6606">_xlfn.IFS(Suoerstore_sales[[#This Row],[Discount]]&lt;=0.05,"0-5%",Suoerstore_sales[[#This Row],[Discount]]&lt;=0.1,"5-10%",Suoerstore_sales[[#This Row],[Discount]]&lt;=0.2,"10-20%",TRUE,"20%+")</f>
        <v>0-5%</v>
      </c>
      <c r="W6606">
        <f>YEAR(Suoerstore_sales[[#This Row],[Order Date]])</f>
        <v>2016</v>
      </c>
      <c r="X6606" t="str">
        <f>"Q"&amp;ROUNDUP(MONTH(Suoerstore_sales[[#This Row],[Order Date]])/3,0)</f>
        <v>Q2</v>
      </c>
      <c r="Y6606">
        <f>MONTH(Suoerstore_sales[[#This Row],[Order Date]])</f>
        <v>5</v>
      </c>
    </row>
    <row r="6607" spans="1:25" x14ac:dyDescent="0.2">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t="str" cm="1">
        <f t="array" ref="V6607">_xlfn.IFS(Suoerstore_sales[[#This Row],[Discount]]&lt;=0.05,"0-5%",Suoerstore_sales[[#This Row],[Discount]]&lt;=0.1,"5-10%",Suoerstore_sales[[#This Row],[Discount]]&lt;=0.2,"10-20%",TRUE,"20%+")</f>
        <v>0-5%</v>
      </c>
      <c r="W6607">
        <f>YEAR(Suoerstore_sales[[#This Row],[Order Date]])</f>
        <v>2016</v>
      </c>
      <c r="X6607" t="str">
        <f>"Q"&amp;ROUNDUP(MONTH(Suoerstore_sales[[#This Row],[Order Date]])/3,0)</f>
        <v>Q2</v>
      </c>
      <c r="Y6607">
        <f>MONTH(Suoerstore_sales[[#This Row],[Order Date]])</f>
        <v>5</v>
      </c>
    </row>
    <row r="6608" spans="1:25" x14ac:dyDescent="0.2">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t="str" cm="1">
        <f t="array" ref="V6608">_xlfn.IFS(Suoerstore_sales[[#This Row],[Discount]]&lt;=0.05,"0-5%",Suoerstore_sales[[#This Row],[Discount]]&lt;=0.1,"5-10%",Suoerstore_sales[[#This Row],[Discount]]&lt;=0.2,"10-20%",TRUE,"20%+")</f>
        <v>10-20%</v>
      </c>
      <c r="W6608">
        <f>YEAR(Suoerstore_sales[[#This Row],[Order Date]])</f>
        <v>2016</v>
      </c>
      <c r="X6608" t="str">
        <f>"Q"&amp;ROUNDUP(MONTH(Suoerstore_sales[[#This Row],[Order Date]])/3,0)</f>
        <v>Q2</v>
      </c>
      <c r="Y6608">
        <f>MONTH(Suoerstore_sales[[#This Row],[Order Date]])</f>
        <v>5</v>
      </c>
    </row>
    <row r="6609" spans="1:25" x14ac:dyDescent="0.2">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t="str" cm="1">
        <f t="array" ref="V6609">_xlfn.IFS(Suoerstore_sales[[#This Row],[Discount]]&lt;=0.05,"0-5%",Suoerstore_sales[[#This Row],[Discount]]&lt;=0.1,"5-10%",Suoerstore_sales[[#This Row],[Discount]]&lt;=0.2,"10-20%",TRUE,"20%+")</f>
        <v>10-20%</v>
      </c>
      <c r="W6609">
        <f>YEAR(Suoerstore_sales[[#This Row],[Order Date]])</f>
        <v>2016</v>
      </c>
      <c r="X6609" t="str">
        <f>"Q"&amp;ROUNDUP(MONTH(Suoerstore_sales[[#This Row],[Order Date]])/3,0)</f>
        <v>Q2</v>
      </c>
      <c r="Y6609">
        <f>MONTH(Suoerstore_sales[[#This Row],[Order Date]])</f>
        <v>5</v>
      </c>
    </row>
    <row r="6610" spans="1:25" x14ac:dyDescent="0.2">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t="str" cm="1">
        <f t="array" ref="V6610">_xlfn.IFS(Suoerstore_sales[[#This Row],[Discount]]&lt;=0.05,"0-5%",Suoerstore_sales[[#This Row],[Discount]]&lt;=0.1,"5-10%",Suoerstore_sales[[#This Row],[Discount]]&lt;=0.2,"10-20%",TRUE,"20%+")</f>
        <v>10-20%</v>
      </c>
      <c r="W6610">
        <f>YEAR(Suoerstore_sales[[#This Row],[Order Date]])</f>
        <v>2016</v>
      </c>
      <c r="X6610" t="str">
        <f>"Q"&amp;ROUNDUP(MONTH(Suoerstore_sales[[#This Row],[Order Date]])/3,0)</f>
        <v>Q2</v>
      </c>
      <c r="Y6610">
        <f>MONTH(Suoerstore_sales[[#This Row],[Order Date]])</f>
        <v>5</v>
      </c>
    </row>
    <row r="6611" spans="1:25" x14ac:dyDescent="0.2">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t="str" cm="1">
        <f t="array" ref="V6611">_xlfn.IFS(Suoerstore_sales[[#This Row],[Discount]]&lt;=0.05,"0-5%",Suoerstore_sales[[#This Row],[Discount]]&lt;=0.1,"5-10%",Suoerstore_sales[[#This Row],[Discount]]&lt;=0.2,"10-20%",TRUE,"20%+")</f>
        <v>0-5%</v>
      </c>
      <c r="W6611">
        <f>YEAR(Suoerstore_sales[[#This Row],[Order Date]])</f>
        <v>2015</v>
      </c>
      <c r="X6611" t="str">
        <f>"Q"&amp;ROUNDUP(MONTH(Suoerstore_sales[[#This Row],[Order Date]])/3,0)</f>
        <v>Q1</v>
      </c>
      <c r="Y6611">
        <f>MONTH(Suoerstore_sales[[#This Row],[Order Date]])</f>
        <v>3</v>
      </c>
    </row>
    <row r="6612" spans="1:25" x14ac:dyDescent="0.2">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t="str" cm="1">
        <f t="array" ref="V6612">_xlfn.IFS(Suoerstore_sales[[#This Row],[Discount]]&lt;=0.05,"0-5%",Suoerstore_sales[[#This Row],[Discount]]&lt;=0.1,"5-10%",Suoerstore_sales[[#This Row],[Discount]]&lt;=0.2,"10-20%",TRUE,"20%+")</f>
        <v>10-20%</v>
      </c>
      <c r="W6612">
        <f>YEAR(Suoerstore_sales[[#This Row],[Order Date]])</f>
        <v>2016</v>
      </c>
      <c r="X6612" t="str">
        <f>"Q"&amp;ROUNDUP(MONTH(Suoerstore_sales[[#This Row],[Order Date]])/3,0)</f>
        <v>Q4</v>
      </c>
      <c r="Y6612">
        <f>MONTH(Suoerstore_sales[[#This Row],[Order Date]])</f>
        <v>10</v>
      </c>
    </row>
    <row r="6613" spans="1:25" x14ac:dyDescent="0.2">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t="str" cm="1">
        <f t="array" ref="V6613">_xlfn.IFS(Suoerstore_sales[[#This Row],[Discount]]&lt;=0.05,"0-5%",Suoerstore_sales[[#This Row],[Discount]]&lt;=0.1,"5-10%",Suoerstore_sales[[#This Row],[Discount]]&lt;=0.2,"10-20%",TRUE,"20%+")</f>
        <v>0-5%</v>
      </c>
      <c r="W6613">
        <f>YEAR(Suoerstore_sales[[#This Row],[Order Date]])</f>
        <v>2015</v>
      </c>
      <c r="X6613" t="str">
        <f>"Q"&amp;ROUNDUP(MONTH(Suoerstore_sales[[#This Row],[Order Date]])/3,0)</f>
        <v>Q2</v>
      </c>
      <c r="Y6613">
        <f>MONTH(Suoerstore_sales[[#This Row],[Order Date]])</f>
        <v>4</v>
      </c>
    </row>
    <row r="6614" spans="1:25" x14ac:dyDescent="0.2">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t="str" cm="1">
        <f t="array" ref="V6614">_xlfn.IFS(Suoerstore_sales[[#This Row],[Discount]]&lt;=0.05,"0-5%",Suoerstore_sales[[#This Row],[Discount]]&lt;=0.1,"5-10%",Suoerstore_sales[[#This Row],[Discount]]&lt;=0.2,"10-20%",TRUE,"20%+")</f>
        <v>0-5%</v>
      </c>
      <c r="W6614">
        <f>YEAR(Suoerstore_sales[[#This Row],[Order Date]])</f>
        <v>2015</v>
      </c>
      <c r="X6614" t="str">
        <f>"Q"&amp;ROUNDUP(MONTH(Suoerstore_sales[[#This Row],[Order Date]])/3,0)</f>
        <v>Q2</v>
      </c>
      <c r="Y6614">
        <f>MONTH(Suoerstore_sales[[#This Row],[Order Date]])</f>
        <v>4</v>
      </c>
    </row>
    <row r="6615" spans="1:25" x14ac:dyDescent="0.2">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t="str" cm="1">
        <f t="array" ref="V6615">_xlfn.IFS(Suoerstore_sales[[#This Row],[Discount]]&lt;=0.05,"0-5%",Suoerstore_sales[[#This Row],[Discount]]&lt;=0.1,"5-10%",Suoerstore_sales[[#This Row],[Discount]]&lt;=0.2,"10-20%",TRUE,"20%+")</f>
        <v>0-5%</v>
      </c>
      <c r="W6615">
        <f>YEAR(Suoerstore_sales[[#This Row],[Order Date]])</f>
        <v>2015</v>
      </c>
      <c r="X6615" t="str">
        <f>"Q"&amp;ROUNDUP(MONTH(Suoerstore_sales[[#This Row],[Order Date]])/3,0)</f>
        <v>Q2</v>
      </c>
      <c r="Y6615">
        <f>MONTH(Suoerstore_sales[[#This Row],[Order Date]])</f>
        <v>4</v>
      </c>
    </row>
    <row r="6616" spans="1:25" x14ac:dyDescent="0.2">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t="str" cm="1">
        <f t="array" ref="V6616">_xlfn.IFS(Suoerstore_sales[[#This Row],[Discount]]&lt;=0.05,"0-5%",Suoerstore_sales[[#This Row],[Discount]]&lt;=0.1,"5-10%",Suoerstore_sales[[#This Row],[Discount]]&lt;=0.2,"10-20%",TRUE,"20%+")</f>
        <v>0-5%</v>
      </c>
      <c r="W6616">
        <f>YEAR(Suoerstore_sales[[#This Row],[Order Date]])</f>
        <v>2015</v>
      </c>
      <c r="X6616" t="str">
        <f>"Q"&amp;ROUNDUP(MONTH(Suoerstore_sales[[#This Row],[Order Date]])/3,0)</f>
        <v>Q2</v>
      </c>
      <c r="Y6616">
        <f>MONTH(Suoerstore_sales[[#This Row],[Order Date]])</f>
        <v>4</v>
      </c>
    </row>
    <row r="6617" spans="1:25" x14ac:dyDescent="0.2">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t="str" cm="1">
        <f t="array" ref="V6617">_xlfn.IFS(Suoerstore_sales[[#This Row],[Discount]]&lt;=0.05,"0-5%",Suoerstore_sales[[#This Row],[Discount]]&lt;=0.1,"5-10%",Suoerstore_sales[[#This Row],[Discount]]&lt;=0.2,"10-20%",TRUE,"20%+")</f>
        <v>10-20%</v>
      </c>
      <c r="W6617">
        <f>YEAR(Suoerstore_sales[[#This Row],[Order Date]])</f>
        <v>2016</v>
      </c>
      <c r="X6617" t="str">
        <f>"Q"&amp;ROUNDUP(MONTH(Suoerstore_sales[[#This Row],[Order Date]])/3,0)</f>
        <v>Q2</v>
      </c>
      <c r="Y6617">
        <f>MONTH(Suoerstore_sales[[#This Row],[Order Date]])</f>
        <v>6</v>
      </c>
    </row>
    <row r="6618" spans="1:25" x14ac:dyDescent="0.2">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t="str" cm="1">
        <f t="array" ref="V6618">_xlfn.IFS(Suoerstore_sales[[#This Row],[Discount]]&lt;=0.05,"0-5%",Suoerstore_sales[[#This Row],[Discount]]&lt;=0.1,"5-10%",Suoerstore_sales[[#This Row],[Discount]]&lt;=0.2,"10-20%",TRUE,"20%+")</f>
        <v>0-5%</v>
      </c>
      <c r="W6618">
        <f>YEAR(Suoerstore_sales[[#This Row],[Order Date]])</f>
        <v>2016</v>
      </c>
      <c r="X6618" t="str">
        <f>"Q"&amp;ROUNDUP(MONTH(Suoerstore_sales[[#This Row],[Order Date]])/3,0)</f>
        <v>Q2</v>
      </c>
      <c r="Y6618">
        <f>MONTH(Suoerstore_sales[[#This Row],[Order Date]])</f>
        <v>6</v>
      </c>
    </row>
    <row r="6619" spans="1:25" x14ac:dyDescent="0.2">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t="str" cm="1">
        <f t="array" ref="V6619">_xlfn.IFS(Suoerstore_sales[[#This Row],[Discount]]&lt;=0.05,"0-5%",Suoerstore_sales[[#This Row],[Discount]]&lt;=0.1,"5-10%",Suoerstore_sales[[#This Row],[Discount]]&lt;=0.2,"10-20%",TRUE,"20%+")</f>
        <v>0-5%</v>
      </c>
      <c r="W6619">
        <f>YEAR(Suoerstore_sales[[#This Row],[Order Date]])</f>
        <v>2016</v>
      </c>
      <c r="X6619" t="str">
        <f>"Q"&amp;ROUNDUP(MONTH(Suoerstore_sales[[#This Row],[Order Date]])/3,0)</f>
        <v>Q2</v>
      </c>
      <c r="Y6619">
        <f>MONTH(Suoerstore_sales[[#This Row],[Order Date]])</f>
        <v>6</v>
      </c>
    </row>
    <row r="6620" spans="1:25" x14ac:dyDescent="0.2">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t="str" cm="1">
        <f t="array" ref="V6620">_xlfn.IFS(Suoerstore_sales[[#This Row],[Discount]]&lt;=0.05,"0-5%",Suoerstore_sales[[#This Row],[Discount]]&lt;=0.1,"5-10%",Suoerstore_sales[[#This Row],[Discount]]&lt;=0.2,"10-20%",TRUE,"20%+")</f>
        <v>0-5%</v>
      </c>
      <c r="W6620">
        <f>YEAR(Suoerstore_sales[[#This Row],[Order Date]])</f>
        <v>2017</v>
      </c>
      <c r="X6620" t="str">
        <f>"Q"&amp;ROUNDUP(MONTH(Suoerstore_sales[[#This Row],[Order Date]])/3,0)</f>
        <v>Q1</v>
      </c>
      <c r="Y6620">
        <f>MONTH(Suoerstore_sales[[#This Row],[Order Date]])</f>
        <v>1</v>
      </c>
    </row>
    <row r="6621" spans="1:25" x14ac:dyDescent="0.2">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t="str" cm="1">
        <f t="array" ref="V6621">_xlfn.IFS(Suoerstore_sales[[#This Row],[Discount]]&lt;=0.05,"0-5%",Suoerstore_sales[[#This Row],[Discount]]&lt;=0.1,"5-10%",Suoerstore_sales[[#This Row],[Discount]]&lt;=0.2,"10-20%",TRUE,"20%+")</f>
        <v>0-5%</v>
      </c>
      <c r="W6621">
        <f>YEAR(Suoerstore_sales[[#This Row],[Order Date]])</f>
        <v>2017</v>
      </c>
      <c r="X6621" t="str">
        <f>"Q"&amp;ROUNDUP(MONTH(Suoerstore_sales[[#This Row],[Order Date]])/3,0)</f>
        <v>Q1</v>
      </c>
      <c r="Y6621">
        <f>MONTH(Suoerstore_sales[[#This Row],[Order Date]])</f>
        <v>1</v>
      </c>
    </row>
    <row r="6622" spans="1:25" x14ac:dyDescent="0.2">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t="str" cm="1">
        <f t="array" ref="V6622">_xlfn.IFS(Suoerstore_sales[[#This Row],[Discount]]&lt;=0.05,"0-5%",Suoerstore_sales[[#This Row],[Discount]]&lt;=0.1,"5-10%",Suoerstore_sales[[#This Row],[Discount]]&lt;=0.2,"10-20%",TRUE,"20%+")</f>
        <v>0-5%</v>
      </c>
      <c r="W6622">
        <f>YEAR(Suoerstore_sales[[#This Row],[Order Date]])</f>
        <v>2017</v>
      </c>
      <c r="X6622" t="str">
        <f>"Q"&amp;ROUNDUP(MONTH(Suoerstore_sales[[#This Row],[Order Date]])/3,0)</f>
        <v>Q1</v>
      </c>
      <c r="Y6622">
        <f>MONTH(Suoerstore_sales[[#This Row],[Order Date]])</f>
        <v>1</v>
      </c>
    </row>
    <row r="6623" spans="1:25" x14ac:dyDescent="0.2">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t="str" cm="1">
        <f t="array" ref="V6623">_xlfn.IFS(Suoerstore_sales[[#This Row],[Discount]]&lt;=0.05,"0-5%",Suoerstore_sales[[#This Row],[Discount]]&lt;=0.1,"5-10%",Suoerstore_sales[[#This Row],[Discount]]&lt;=0.2,"10-20%",TRUE,"20%+")</f>
        <v>0-5%</v>
      </c>
      <c r="W6623">
        <f>YEAR(Suoerstore_sales[[#This Row],[Order Date]])</f>
        <v>2017</v>
      </c>
      <c r="X6623" t="str">
        <f>"Q"&amp;ROUNDUP(MONTH(Suoerstore_sales[[#This Row],[Order Date]])/3,0)</f>
        <v>Q1</v>
      </c>
      <c r="Y6623">
        <f>MONTH(Suoerstore_sales[[#This Row],[Order Date]])</f>
        <v>1</v>
      </c>
    </row>
    <row r="6624" spans="1:25" x14ac:dyDescent="0.2">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t="str" cm="1">
        <f t="array" ref="V6624">_xlfn.IFS(Suoerstore_sales[[#This Row],[Discount]]&lt;=0.05,"0-5%",Suoerstore_sales[[#This Row],[Discount]]&lt;=0.1,"5-10%",Suoerstore_sales[[#This Row],[Discount]]&lt;=0.2,"10-20%",TRUE,"20%+")</f>
        <v>0-5%</v>
      </c>
      <c r="W6624">
        <f>YEAR(Suoerstore_sales[[#This Row],[Order Date]])</f>
        <v>2014</v>
      </c>
      <c r="X6624" t="str">
        <f>"Q"&amp;ROUNDUP(MONTH(Suoerstore_sales[[#This Row],[Order Date]])/3,0)</f>
        <v>Q3</v>
      </c>
      <c r="Y6624">
        <f>MONTH(Suoerstore_sales[[#This Row],[Order Date]])</f>
        <v>9</v>
      </c>
    </row>
    <row r="6625" spans="1:25" x14ac:dyDescent="0.2">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t="str" cm="1">
        <f t="array" ref="V6625">_xlfn.IFS(Suoerstore_sales[[#This Row],[Discount]]&lt;=0.05,"0-5%",Suoerstore_sales[[#This Row],[Discount]]&lt;=0.1,"5-10%",Suoerstore_sales[[#This Row],[Discount]]&lt;=0.2,"10-20%",TRUE,"20%+")</f>
        <v>0-5%</v>
      </c>
      <c r="W6625">
        <f>YEAR(Suoerstore_sales[[#This Row],[Order Date]])</f>
        <v>2014</v>
      </c>
      <c r="X6625" t="str">
        <f>"Q"&amp;ROUNDUP(MONTH(Suoerstore_sales[[#This Row],[Order Date]])/3,0)</f>
        <v>Q3</v>
      </c>
      <c r="Y6625">
        <f>MONTH(Suoerstore_sales[[#This Row],[Order Date]])</f>
        <v>9</v>
      </c>
    </row>
    <row r="6626" spans="1:25" x14ac:dyDescent="0.2">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t="str" cm="1">
        <f t="array" ref="V6626">_xlfn.IFS(Suoerstore_sales[[#This Row],[Discount]]&lt;=0.05,"0-5%",Suoerstore_sales[[#This Row],[Discount]]&lt;=0.1,"5-10%",Suoerstore_sales[[#This Row],[Discount]]&lt;=0.2,"10-20%",TRUE,"20%+")</f>
        <v>20%+</v>
      </c>
      <c r="W6626">
        <f>YEAR(Suoerstore_sales[[#This Row],[Order Date]])</f>
        <v>2015</v>
      </c>
      <c r="X6626" t="str">
        <f>"Q"&amp;ROUNDUP(MONTH(Suoerstore_sales[[#This Row],[Order Date]])/3,0)</f>
        <v>Q1</v>
      </c>
      <c r="Y6626">
        <f>MONTH(Suoerstore_sales[[#This Row],[Order Date]])</f>
        <v>1</v>
      </c>
    </row>
    <row r="6627" spans="1:25" x14ac:dyDescent="0.2">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t="str" cm="1">
        <f t="array" ref="V6627">_xlfn.IFS(Suoerstore_sales[[#This Row],[Discount]]&lt;=0.05,"0-5%",Suoerstore_sales[[#This Row],[Discount]]&lt;=0.1,"5-10%",Suoerstore_sales[[#This Row],[Discount]]&lt;=0.2,"10-20%",TRUE,"20%+")</f>
        <v>20%+</v>
      </c>
      <c r="W6627">
        <f>YEAR(Suoerstore_sales[[#This Row],[Order Date]])</f>
        <v>2015</v>
      </c>
      <c r="X6627" t="str">
        <f>"Q"&amp;ROUNDUP(MONTH(Suoerstore_sales[[#This Row],[Order Date]])/3,0)</f>
        <v>Q1</v>
      </c>
      <c r="Y6627">
        <f>MONTH(Suoerstore_sales[[#This Row],[Order Date]])</f>
        <v>1</v>
      </c>
    </row>
    <row r="6628" spans="1:25" x14ac:dyDescent="0.2">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t="str" cm="1">
        <f t="array" ref="V6628">_xlfn.IFS(Suoerstore_sales[[#This Row],[Discount]]&lt;=0.05,"0-5%",Suoerstore_sales[[#This Row],[Discount]]&lt;=0.1,"5-10%",Suoerstore_sales[[#This Row],[Discount]]&lt;=0.2,"10-20%",TRUE,"20%+")</f>
        <v>0-5%</v>
      </c>
      <c r="W6628">
        <f>YEAR(Suoerstore_sales[[#This Row],[Order Date]])</f>
        <v>2014</v>
      </c>
      <c r="X6628" t="str">
        <f>"Q"&amp;ROUNDUP(MONTH(Suoerstore_sales[[#This Row],[Order Date]])/3,0)</f>
        <v>Q4</v>
      </c>
      <c r="Y6628">
        <f>MONTH(Suoerstore_sales[[#This Row],[Order Date]])</f>
        <v>12</v>
      </c>
    </row>
    <row r="6629" spans="1:25" x14ac:dyDescent="0.2">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t="str" cm="1">
        <f t="array" ref="V6629">_xlfn.IFS(Suoerstore_sales[[#This Row],[Discount]]&lt;=0.05,"0-5%",Suoerstore_sales[[#This Row],[Discount]]&lt;=0.1,"5-10%",Suoerstore_sales[[#This Row],[Discount]]&lt;=0.2,"10-20%",TRUE,"20%+")</f>
        <v>0-5%</v>
      </c>
      <c r="W6629">
        <f>YEAR(Suoerstore_sales[[#This Row],[Order Date]])</f>
        <v>2014</v>
      </c>
      <c r="X6629" t="str">
        <f>"Q"&amp;ROUNDUP(MONTH(Suoerstore_sales[[#This Row],[Order Date]])/3,0)</f>
        <v>Q2</v>
      </c>
      <c r="Y6629">
        <f>MONTH(Suoerstore_sales[[#This Row],[Order Date]])</f>
        <v>5</v>
      </c>
    </row>
    <row r="6630" spans="1:25" x14ac:dyDescent="0.2">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t="str" cm="1">
        <f t="array" ref="V6630">_xlfn.IFS(Suoerstore_sales[[#This Row],[Discount]]&lt;=0.05,"0-5%",Suoerstore_sales[[#This Row],[Discount]]&lt;=0.1,"5-10%",Suoerstore_sales[[#This Row],[Discount]]&lt;=0.2,"10-20%",TRUE,"20%+")</f>
        <v>0-5%</v>
      </c>
      <c r="W6630">
        <f>YEAR(Suoerstore_sales[[#This Row],[Order Date]])</f>
        <v>2015</v>
      </c>
      <c r="X6630" t="str">
        <f>"Q"&amp;ROUNDUP(MONTH(Suoerstore_sales[[#This Row],[Order Date]])/3,0)</f>
        <v>Q3</v>
      </c>
      <c r="Y6630">
        <f>MONTH(Suoerstore_sales[[#This Row],[Order Date]])</f>
        <v>9</v>
      </c>
    </row>
    <row r="6631" spans="1:25" x14ac:dyDescent="0.2">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t="str" cm="1">
        <f t="array" ref="V6631">_xlfn.IFS(Suoerstore_sales[[#This Row],[Discount]]&lt;=0.05,"0-5%",Suoerstore_sales[[#This Row],[Discount]]&lt;=0.1,"5-10%",Suoerstore_sales[[#This Row],[Discount]]&lt;=0.2,"10-20%",TRUE,"20%+")</f>
        <v>20%+</v>
      </c>
      <c r="W6631">
        <f>YEAR(Suoerstore_sales[[#This Row],[Order Date]])</f>
        <v>2015</v>
      </c>
      <c r="X6631" t="str">
        <f>"Q"&amp;ROUNDUP(MONTH(Suoerstore_sales[[#This Row],[Order Date]])/3,0)</f>
        <v>Q4</v>
      </c>
      <c r="Y6631">
        <f>MONTH(Suoerstore_sales[[#This Row],[Order Date]])</f>
        <v>10</v>
      </c>
    </row>
    <row r="6632" spans="1:25" x14ac:dyDescent="0.2">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t="str" cm="1">
        <f t="array" ref="V6632">_xlfn.IFS(Suoerstore_sales[[#This Row],[Discount]]&lt;=0.05,"0-5%",Suoerstore_sales[[#This Row],[Discount]]&lt;=0.1,"5-10%",Suoerstore_sales[[#This Row],[Discount]]&lt;=0.2,"10-20%",TRUE,"20%+")</f>
        <v>10-20%</v>
      </c>
      <c r="W6632">
        <f>YEAR(Suoerstore_sales[[#This Row],[Order Date]])</f>
        <v>2016</v>
      </c>
      <c r="X6632" t="str">
        <f>"Q"&amp;ROUNDUP(MONTH(Suoerstore_sales[[#This Row],[Order Date]])/3,0)</f>
        <v>Q4</v>
      </c>
      <c r="Y6632">
        <f>MONTH(Suoerstore_sales[[#This Row],[Order Date]])</f>
        <v>12</v>
      </c>
    </row>
    <row r="6633" spans="1:25" x14ac:dyDescent="0.2">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t="str" cm="1">
        <f t="array" ref="V6633">_xlfn.IFS(Suoerstore_sales[[#This Row],[Discount]]&lt;=0.05,"0-5%",Suoerstore_sales[[#This Row],[Discount]]&lt;=0.1,"5-10%",Suoerstore_sales[[#This Row],[Discount]]&lt;=0.2,"10-20%",TRUE,"20%+")</f>
        <v>0-5%</v>
      </c>
      <c r="W6633">
        <f>YEAR(Suoerstore_sales[[#This Row],[Order Date]])</f>
        <v>2016</v>
      </c>
      <c r="X6633" t="str">
        <f>"Q"&amp;ROUNDUP(MONTH(Suoerstore_sales[[#This Row],[Order Date]])/3,0)</f>
        <v>Q4</v>
      </c>
      <c r="Y6633">
        <f>MONTH(Suoerstore_sales[[#This Row],[Order Date]])</f>
        <v>12</v>
      </c>
    </row>
    <row r="6634" spans="1:25" x14ac:dyDescent="0.2">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t="str" cm="1">
        <f t="array" ref="V6634">_xlfn.IFS(Suoerstore_sales[[#This Row],[Discount]]&lt;=0.05,"0-5%",Suoerstore_sales[[#This Row],[Discount]]&lt;=0.1,"5-10%",Suoerstore_sales[[#This Row],[Discount]]&lt;=0.2,"10-20%",TRUE,"20%+")</f>
        <v>0-5%</v>
      </c>
      <c r="W6634">
        <f>YEAR(Suoerstore_sales[[#This Row],[Order Date]])</f>
        <v>2016</v>
      </c>
      <c r="X6634" t="str">
        <f>"Q"&amp;ROUNDUP(MONTH(Suoerstore_sales[[#This Row],[Order Date]])/3,0)</f>
        <v>Q2</v>
      </c>
      <c r="Y6634">
        <f>MONTH(Suoerstore_sales[[#This Row],[Order Date]])</f>
        <v>5</v>
      </c>
    </row>
    <row r="6635" spans="1:25" x14ac:dyDescent="0.2">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t="str" cm="1">
        <f t="array" ref="V6635">_xlfn.IFS(Suoerstore_sales[[#This Row],[Discount]]&lt;=0.05,"0-5%",Suoerstore_sales[[#This Row],[Discount]]&lt;=0.1,"5-10%",Suoerstore_sales[[#This Row],[Discount]]&lt;=0.2,"10-20%",TRUE,"20%+")</f>
        <v>0-5%</v>
      </c>
      <c r="W6635">
        <f>YEAR(Suoerstore_sales[[#This Row],[Order Date]])</f>
        <v>2016</v>
      </c>
      <c r="X6635" t="str">
        <f>"Q"&amp;ROUNDUP(MONTH(Suoerstore_sales[[#This Row],[Order Date]])/3,0)</f>
        <v>Q4</v>
      </c>
      <c r="Y6635">
        <f>MONTH(Suoerstore_sales[[#This Row],[Order Date]])</f>
        <v>10</v>
      </c>
    </row>
    <row r="6636" spans="1:25" x14ac:dyDescent="0.2">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t="str" cm="1">
        <f t="array" ref="V6636">_xlfn.IFS(Suoerstore_sales[[#This Row],[Discount]]&lt;=0.05,"0-5%",Suoerstore_sales[[#This Row],[Discount]]&lt;=0.1,"5-10%",Suoerstore_sales[[#This Row],[Discount]]&lt;=0.2,"10-20%",TRUE,"20%+")</f>
        <v>20%+</v>
      </c>
      <c r="W6636">
        <f>YEAR(Suoerstore_sales[[#This Row],[Order Date]])</f>
        <v>2017</v>
      </c>
      <c r="X6636" t="str">
        <f>"Q"&amp;ROUNDUP(MONTH(Suoerstore_sales[[#This Row],[Order Date]])/3,0)</f>
        <v>Q2</v>
      </c>
      <c r="Y6636">
        <f>MONTH(Suoerstore_sales[[#This Row],[Order Date]])</f>
        <v>5</v>
      </c>
    </row>
    <row r="6637" spans="1:25" x14ac:dyDescent="0.2">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t="str" cm="1">
        <f t="array" ref="V6637">_xlfn.IFS(Suoerstore_sales[[#This Row],[Discount]]&lt;=0.05,"0-5%",Suoerstore_sales[[#This Row],[Discount]]&lt;=0.1,"5-10%",Suoerstore_sales[[#This Row],[Discount]]&lt;=0.2,"10-20%",TRUE,"20%+")</f>
        <v>10-20%</v>
      </c>
      <c r="W6637">
        <f>YEAR(Suoerstore_sales[[#This Row],[Order Date]])</f>
        <v>2017</v>
      </c>
      <c r="X6637" t="str">
        <f>"Q"&amp;ROUNDUP(MONTH(Suoerstore_sales[[#This Row],[Order Date]])/3,0)</f>
        <v>Q2</v>
      </c>
      <c r="Y6637">
        <f>MONTH(Suoerstore_sales[[#This Row],[Order Date]])</f>
        <v>5</v>
      </c>
    </row>
    <row r="6638" spans="1:25" x14ac:dyDescent="0.2">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t="str" cm="1">
        <f t="array" ref="V6638">_xlfn.IFS(Suoerstore_sales[[#This Row],[Discount]]&lt;=0.05,"0-5%",Suoerstore_sales[[#This Row],[Discount]]&lt;=0.1,"5-10%",Suoerstore_sales[[#This Row],[Discount]]&lt;=0.2,"10-20%",TRUE,"20%+")</f>
        <v>10-20%</v>
      </c>
      <c r="W6638">
        <f>YEAR(Suoerstore_sales[[#This Row],[Order Date]])</f>
        <v>2017</v>
      </c>
      <c r="X6638" t="str">
        <f>"Q"&amp;ROUNDUP(MONTH(Suoerstore_sales[[#This Row],[Order Date]])/3,0)</f>
        <v>Q2</v>
      </c>
      <c r="Y6638">
        <f>MONTH(Suoerstore_sales[[#This Row],[Order Date]])</f>
        <v>5</v>
      </c>
    </row>
    <row r="6639" spans="1:25" x14ac:dyDescent="0.2">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t="str" cm="1">
        <f t="array" ref="V6639">_xlfn.IFS(Suoerstore_sales[[#This Row],[Discount]]&lt;=0.05,"0-5%",Suoerstore_sales[[#This Row],[Discount]]&lt;=0.1,"5-10%",Suoerstore_sales[[#This Row],[Discount]]&lt;=0.2,"10-20%",TRUE,"20%+")</f>
        <v>0-5%</v>
      </c>
      <c r="W6639">
        <f>YEAR(Suoerstore_sales[[#This Row],[Order Date]])</f>
        <v>2017</v>
      </c>
      <c r="X6639" t="str">
        <f>"Q"&amp;ROUNDUP(MONTH(Suoerstore_sales[[#This Row],[Order Date]])/3,0)</f>
        <v>Q4</v>
      </c>
      <c r="Y6639">
        <f>MONTH(Suoerstore_sales[[#This Row],[Order Date]])</f>
        <v>11</v>
      </c>
    </row>
    <row r="6640" spans="1:25" x14ac:dyDescent="0.2">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t="str" cm="1">
        <f t="array" ref="V6640">_xlfn.IFS(Suoerstore_sales[[#This Row],[Discount]]&lt;=0.05,"0-5%",Suoerstore_sales[[#This Row],[Discount]]&lt;=0.1,"5-10%",Suoerstore_sales[[#This Row],[Discount]]&lt;=0.2,"10-20%",TRUE,"20%+")</f>
        <v>10-20%</v>
      </c>
      <c r="W6640">
        <f>YEAR(Suoerstore_sales[[#This Row],[Order Date]])</f>
        <v>2017</v>
      </c>
      <c r="X6640" t="str">
        <f>"Q"&amp;ROUNDUP(MONTH(Suoerstore_sales[[#This Row],[Order Date]])/3,0)</f>
        <v>Q4</v>
      </c>
      <c r="Y6640">
        <f>MONTH(Suoerstore_sales[[#This Row],[Order Date]])</f>
        <v>11</v>
      </c>
    </row>
    <row r="6641" spans="1:25" x14ac:dyDescent="0.2">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t="str" cm="1">
        <f t="array" ref="V6641">_xlfn.IFS(Suoerstore_sales[[#This Row],[Discount]]&lt;=0.05,"0-5%",Suoerstore_sales[[#This Row],[Discount]]&lt;=0.1,"5-10%",Suoerstore_sales[[#This Row],[Discount]]&lt;=0.2,"10-20%",TRUE,"20%+")</f>
        <v>20%+</v>
      </c>
      <c r="W6641">
        <f>YEAR(Suoerstore_sales[[#This Row],[Order Date]])</f>
        <v>2014</v>
      </c>
      <c r="X6641" t="str">
        <f>"Q"&amp;ROUNDUP(MONTH(Suoerstore_sales[[#This Row],[Order Date]])/3,0)</f>
        <v>Q4</v>
      </c>
      <c r="Y6641">
        <f>MONTH(Suoerstore_sales[[#This Row],[Order Date]])</f>
        <v>10</v>
      </c>
    </row>
    <row r="6642" spans="1:25" x14ac:dyDescent="0.2">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t="str" cm="1">
        <f t="array" ref="V6642">_xlfn.IFS(Suoerstore_sales[[#This Row],[Discount]]&lt;=0.05,"0-5%",Suoerstore_sales[[#This Row],[Discount]]&lt;=0.1,"5-10%",Suoerstore_sales[[#This Row],[Discount]]&lt;=0.2,"10-20%",TRUE,"20%+")</f>
        <v>0-5%</v>
      </c>
      <c r="W6642">
        <f>YEAR(Suoerstore_sales[[#This Row],[Order Date]])</f>
        <v>2017</v>
      </c>
      <c r="X6642" t="str">
        <f>"Q"&amp;ROUNDUP(MONTH(Suoerstore_sales[[#This Row],[Order Date]])/3,0)</f>
        <v>Q3</v>
      </c>
      <c r="Y6642">
        <f>MONTH(Suoerstore_sales[[#This Row],[Order Date]])</f>
        <v>8</v>
      </c>
    </row>
    <row r="6643" spans="1:25" x14ac:dyDescent="0.2">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t="str" cm="1">
        <f t="array" ref="V6643">_xlfn.IFS(Suoerstore_sales[[#This Row],[Discount]]&lt;=0.05,"0-5%",Suoerstore_sales[[#This Row],[Discount]]&lt;=0.1,"5-10%",Suoerstore_sales[[#This Row],[Discount]]&lt;=0.2,"10-20%",TRUE,"20%+")</f>
        <v>0-5%</v>
      </c>
      <c r="W6643">
        <f>YEAR(Suoerstore_sales[[#This Row],[Order Date]])</f>
        <v>2017</v>
      </c>
      <c r="X6643" t="str">
        <f>"Q"&amp;ROUNDUP(MONTH(Suoerstore_sales[[#This Row],[Order Date]])/3,0)</f>
        <v>Q3</v>
      </c>
      <c r="Y6643">
        <f>MONTH(Suoerstore_sales[[#This Row],[Order Date]])</f>
        <v>8</v>
      </c>
    </row>
    <row r="6644" spans="1:25" x14ac:dyDescent="0.2">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t="str" cm="1">
        <f t="array" ref="V6644">_xlfn.IFS(Suoerstore_sales[[#This Row],[Discount]]&lt;=0.05,"0-5%",Suoerstore_sales[[#This Row],[Discount]]&lt;=0.1,"5-10%",Suoerstore_sales[[#This Row],[Discount]]&lt;=0.2,"10-20%",TRUE,"20%+")</f>
        <v>0-5%</v>
      </c>
      <c r="W6644">
        <f>YEAR(Suoerstore_sales[[#This Row],[Order Date]])</f>
        <v>2017</v>
      </c>
      <c r="X6644" t="str">
        <f>"Q"&amp;ROUNDUP(MONTH(Suoerstore_sales[[#This Row],[Order Date]])/3,0)</f>
        <v>Q3</v>
      </c>
      <c r="Y6644">
        <f>MONTH(Suoerstore_sales[[#This Row],[Order Date]])</f>
        <v>8</v>
      </c>
    </row>
    <row r="6645" spans="1:25" x14ac:dyDescent="0.2">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t="str" cm="1">
        <f t="array" ref="V6645">_xlfn.IFS(Suoerstore_sales[[#This Row],[Discount]]&lt;=0.05,"0-5%",Suoerstore_sales[[#This Row],[Discount]]&lt;=0.1,"5-10%",Suoerstore_sales[[#This Row],[Discount]]&lt;=0.2,"10-20%",TRUE,"20%+")</f>
        <v>10-20%</v>
      </c>
      <c r="W6645">
        <f>YEAR(Suoerstore_sales[[#This Row],[Order Date]])</f>
        <v>2015</v>
      </c>
      <c r="X6645" t="str">
        <f>"Q"&amp;ROUNDUP(MONTH(Suoerstore_sales[[#This Row],[Order Date]])/3,0)</f>
        <v>Q3</v>
      </c>
      <c r="Y6645">
        <f>MONTH(Suoerstore_sales[[#This Row],[Order Date]])</f>
        <v>8</v>
      </c>
    </row>
    <row r="6646" spans="1:25" x14ac:dyDescent="0.2">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t="str" cm="1">
        <f t="array" ref="V6646">_xlfn.IFS(Suoerstore_sales[[#This Row],[Discount]]&lt;=0.05,"0-5%",Suoerstore_sales[[#This Row],[Discount]]&lt;=0.1,"5-10%",Suoerstore_sales[[#This Row],[Discount]]&lt;=0.2,"10-20%",TRUE,"20%+")</f>
        <v>10-20%</v>
      </c>
      <c r="W6646">
        <f>YEAR(Suoerstore_sales[[#This Row],[Order Date]])</f>
        <v>2015</v>
      </c>
      <c r="X6646" t="str">
        <f>"Q"&amp;ROUNDUP(MONTH(Suoerstore_sales[[#This Row],[Order Date]])/3,0)</f>
        <v>Q3</v>
      </c>
      <c r="Y6646">
        <f>MONTH(Suoerstore_sales[[#This Row],[Order Date]])</f>
        <v>8</v>
      </c>
    </row>
    <row r="6647" spans="1:25" x14ac:dyDescent="0.2">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t="str" cm="1">
        <f t="array" ref="V6647">_xlfn.IFS(Suoerstore_sales[[#This Row],[Discount]]&lt;=0.05,"0-5%",Suoerstore_sales[[#This Row],[Discount]]&lt;=0.1,"5-10%",Suoerstore_sales[[#This Row],[Discount]]&lt;=0.2,"10-20%",TRUE,"20%+")</f>
        <v>10-20%</v>
      </c>
      <c r="W6647">
        <f>YEAR(Suoerstore_sales[[#This Row],[Order Date]])</f>
        <v>2015</v>
      </c>
      <c r="X6647" t="str">
        <f>"Q"&amp;ROUNDUP(MONTH(Suoerstore_sales[[#This Row],[Order Date]])/3,0)</f>
        <v>Q3</v>
      </c>
      <c r="Y6647">
        <f>MONTH(Suoerstore_sales[[#This Row],[Order Date]])</f>
        <v>8</v>
      </c>
    </row>
    <row r="6648" spans="1:25" x14ac:dyDescent="0.2">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t="str" cm="1">
        <f t="array" ref="V6648">_xlfn.IFS(Suoerstore_sales[[#This Row],[Discount]]&lt;=0.05,"0-5%",Suoerstore_sales[[#This Row],[Discount]]&lt;=0.1,"5-10%",Suoerstore_sales[[#This Row],[Discount]]&lt;=0.2,"10-20%",TRUE,"20%+")</f>
        <v>20%+</v>
      </c>
      <c r="W6648">
        <f>YEAR(Suoerstore_sales[[#This Row],[Order Date]])</f>
        <v>2016</v>
      </c>
      <c r="X6648" t="str">
        <f>"Q"&amp;ROUNDUP(MONTH(Suoerstore_sales[[#This Row],[Order Date]])/3,0)</f>
        <v>Q4</v>
      </c>
      <c r="Y6648">
        <f>MONTH(Suoerstore_sales[[#This Row],[Order Date]])</f>
        <v>12</v>
      </c>
    </row>
    <row r="6649" spans="1:25" x14ac:dyDescent="0.2">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t="str" cm="1">
        <f t="array" ref="V6649">_xlfn.IFS(Suoerstore_sales[[#This Row],[Discount]]&lt;=0.05,"0-5%",Suoerstore_sales[[#This Row],[Discount]]&lt;=0.1,"5-10%",Suoerstore_sales[[#This Row],[Discount]]&lt;=0.2,"10-20%",TRUE,"20%+")</f>
        <v>10-20%</v>
      </c>
      <c r="W6649">
        <f>YEAR(Suoerstore_sales[[#This Row],[Order Date]])</f>
        <v>2016</v>
      </c>
      <c r="X6649" t="str">
        <f>"Q"&amp;ROUNDUP(MONTH(Suoerstore_sales[[#This Row],[Order Date]])/3,0)</f>
        <v>Q4</v>
      </c>
      <c r="Y6649">
        <f>MONTH(Suoerstore_sales[[#This Row],[Order Date]])</f>
        <v>12</v>
      </c>
    </row>
    <row r="6650" spans="1:25" x14ac:dyDescent="0.2">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t="str" cm="1">
        <f t="array" ref="V6650">_xlfn.IFS(Suoerstore_sales[[#This Row],[Discount]]&lt;=0.05,"0-5%",Suoerstore_sales[[#This Row],[Discount]]&lt;=0.1,"5-10%",Suoerstore_sales[[#This Row],[Discount]]&lt;=0.2,"10-20%",TRUE,"20%+")</f>
        <v>20%+</v>
      </c>
      <c r="W6650">
        <f>YEAR(Suoerstore_sales[[#This Row],[Order Date]])</f>
        <v>2017</v>
      </c>
      <c r="X6650" t="str">
        <f>"Q"&amp;ROUNDUP(MONTH(Suoerstore_sales[[#This Row],[Order Date]])/3,0)</f>
        <v>Q3</v>
      </c>
      <c r="Y6650">
        <f>MONTH(Suoerstore_sales[[#This Row],[Order Date]])</f>
        <v>9</v>
      </c>
    </row>
    <row r="6651" spans="1:25" x14ac:dyDescent="0.2">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t="str" cm="1">
        <f t="array" ref="V6651">_xlfn.IFS(Suoerstore_sales[[#This Row],[Discount]]&lt;=0.05,"0-5%",Suoerstore_sales[[#This Row],[Discount]]&lt;=0.1,"5-10%",Suoerstore_sales[[#This Row],[Discount]]&lt;=0.2,"10-20%",TRUE,"20%+")</f>
        <v>10-20%</v>
      </c>
      <c r="W6651">
        <f>YEAR(Suoerstore_sales[[#This Row],[Order Date]])</f>
        <v>2017</v>
      </c>
      <c r="X6651" t="str">
        <f>"Q"&amp;ROUNDUP(MONTH(Suoerstore_sales[[#This Row],[Order Date]])/3,0)</f>
        <v>Q3</v>
      </c>
      <c r="Y6651">
        <f>MONTH(Suoerstore_sales[[#This Row],[Order Date]])</f>
        <v>9</v>
      </c>
    </row>
    <row r="6652" spans="1:25" x14ac:dyDescent="0.2">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t="str" cm="1">
        <f t="array" ref="V6652">_xlfn.IFS(Suoerstore_sales[[#This Row],[Discount]]&lt;=0.05,"0-5%",Suoerstore_sales[[#This Row],[Discount]]&lt;=0.1,"5-10%",Suoerstore_sales[[#This Row],[Discount]]&lt;=0.2,"10-20%",TRUE,"20%+")</f>
        <v>10-20%</v>
      </c>
      <c r="W6652">
        <f>YEAR(Suoerstore_sales[[#This Row],[Order Date]])</f>
        <v>2017</v>
      </c>
      <c r="X6652" t="str">
        <f>"Q"&amp;ROUNDUP(MONTH(Suoerstore_sales[[#This Row],[Order Date]])/3,0)</f>
        <v>Q3</v>
      </c>
      <c r="Y6652">
        <f>MONTH(Suoerstore_sales[[#This Row],[Order Date]])</f>
        <v>9</v>
      </c>
    </row>
    <row r="6653" spans="1:25" x14ac:dyDescent="0.2">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t="str" cm="1">
        <f t="array" ref="V6653">_xlfn.IFS(Suoerstore_sales[[#This Row],[Discount]]&lt;=0.05,"0-5%",Suoerstore_sales[[#This Row],[Discount]]&lt;=0.1,"5-10%",Suoerstore_sales[[#This Row],[Discount]]&lt;=0.2,"10-20%",TRUE,"20%+")</f>
        <v>20%+</v>
      </c>
      <c r="W6653">
        <f>YEAR(Suoerstore_sales[[#This Row],[Order Date]])</f>
        <v>2017</v>
      </c>
      <c r="X6653" t="str">
        <f>"Q"&amp;ROUNDUP(MONTH(Suoerstore_sales[[#This Row],[Order Date]])/3,0)</f>
        <v>Q3</v>
      </c>
      <c r="Y6653">
        <f>MONTH(Suoerstore_sales[[#This Row],[Order Date]])</f>
        <v>9</v>
      </c>
    </row>
    <row r="6654" spans="1:25" x14ac:dyDescent="0.2">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t="str" cm="1">
        <f t="array" ref="V6654">_xlfn.IFS(Suoerstore_sales[[#This Row],[Discount]]&lt;=0.05,"0-5%",Suoerstore_sales[[#This Row],[Discount]]&lt;=0.1,"5-10%",Suoerstore_sales[[#This Row],[Discount]]&lt;=0.2,"10-20%",TRUE,"20%+")</f>
        <v>10-20%</v>
      </c>
      <c r="W6654">
        <f>YEAR(Suoerstore_sales[[#This Row],[Order Date]])</f>
        <v>2017</v>
      </c>
      <c r="X6654" t="str">
        <f>"Q"&amp;ROUNDUP(MONTH(Suoerstore_sales[[#This Row],[Order Date]])/3,0)</f>
        <v>Q3</v>
      </c>
      <c r="Y6654">
        <f>MONTH(Suoerstore_sales[[#This Row],[Order Date]])</f>
        <v>9</v>
      </c>
    </row>
    <row r="6655" spans="1:25" x14ac:dyDescent="0.2">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t="str" cm="1">
        <f t="array" ref="V6655">_xlfn.IFS(Suoerstore_sales[[#This Row],[Discount]]&lt;=0.05,"0-5%",Suoerstore_sales[[#This Row],[Discount]]&lt;=0.1,"5-10%",Suoerstore_sales[[#This Row],[Discount]]&lt;=0.2,"10-20%",TRUE,"20%+")</f>
        <v>20%+</v>
      </c>
      <c r="W6655">
        <f>YEAR(Suoerstore_sales[[#This Row],[Order Date]])</f>
        <v>2017</v>
      </c>
      <c r="X6655" t="str">
        <f>"Q"&amp;ROUNDUP(MONTH(Suoerstore_sales[[#This Row],[Order Date]])/3,0)</f>
        <v>Q3</v>
      </c>
      <c r="Y6655">
        <f>MONTH(Suoerstore_sales[[#This Row],[Order Date]])</f>
        <v>9</v>
      </c>
    </row>
    <row r="6656" spans="1:25" x14ac:dyDescent="0.2">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t="str" cm="1">
        <f t="array" ref="V6656">_xlfn.IFS(Suoerstore_sales[[#This Row],[Discount]]&lt;=0.05,"0-5%",Suoerstore_sales[[#This Row],[Discount]]&lt;=0.1,"5-10%",Suoerstore_sales[[#This Row],[Discount]]&lt;=0.2,"10-20%",TRUE,"20%+")</f>
        <v>10-20%</v>
      </c>
      <c r="W6656">
        <f>YEAR(Suoerstore_sales[[#This Row],[Order Date]])</f>
        <v>2017</v>
      </c>
      <c r="X6656" t="str">
        <f>"Q"&amp;ROUNDUP(MONTH(Suoerstore_sales[[#This Row],[Order Date]])/3,0)</f>
        <v>Q1</v>
      </c>
      <c r="Y6656">
        <f>MONTH(Suoerstore_sales[[#This Row],[Order Date]])</f>
        <v>2</v>
      </c>
    </row>
    <row r="6657" spans="1:25" x14ac:dyDescent="0.2">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t="str" cm="1">
        <f t="array" ref="V6657">_xlfn.IFS(Suoerstore_sales[[#This Row],[Discount]]&lt;=0.05,"0-5%",Suoerstore_sales[[#This Row],[Discount]]&lt;=0.1,"5-10%",Suoerstore_sales[[#This Row],[Discount]]&lt;=0.2,"10-20%",TRUE,"20%+")</f>
        <v>10-20%</v>
      </c>
      <c r="W6657">
        <f>YEAR(Suoerstore_sales[[#This Row],[Order Date]])</f>
        <v>2017</v>
      </c>
      <c r="X6657" t="str">
        <f>"Q"&amp;ROUNDUP(MONTH(Suoerstore_sales[[#This Row],[Order Date]])/3,0)</f>
        <v>Q1</v>
      </c>
      <c r="Y6657">
        <f>MONTH(Suoerstore_sales[[#This Row],[Order Date]])</f>
        <v>2</v>
      </c>
    </row>
    <row r="6658" spans="1:25" x14ac:dyDescent="0.2">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t="str" cm="1">
        <f t="array" ref="V6658">_xlfn.IFS(Suoerstore_sales[[#This Row],[Discount]]&lt;=0.05,"0-5%",Suoerstore_sales[[#This Row],[Discount]]&lt;=0.1,"5-10%",Suoerstore_sales[[#This Row],[Discount]]&lt;=0.2,"10-20%",TRUE,"20%+")</f>
        <v>10-20%</v>
      </c>
      <c r="W6658">
        <f>YEAR(Suoerstore_sales[[#This Row],[Order Date]])</f>
        <v>2017</v>
      </c>
      <c r="X6658" t="str">
        <f>"Q"&amp;ROUNDUP(MONTH(Suoerstore_sales[[#This Row],[Order Date]])/3,0)</f>
        <v>Q1</v>
      </c>
      <c r="Y6658">
        <f>MONTH(Suoerstore_sales[[#This Row],[Order Date]])</f>
        <v>2</v>
      </c>
    </row>
    <row r="6659" spans="1:25" x14ac:dyDescent="0.2">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t="str" cm="1">
        <f t="array" ref="V6659">_xlfn.IFS(Suoerstore_sales[[#This Row],[Discount]]&lt;=0.05,"0-5%",Suoerstore_sales[[#This Row],[Discount]]&lt;=0.1,"5-10%",Suoerstore_sales[[#This Row],[Discount]]&lt;=0.2,"10-20%",TRUE,"20%+")</f>
        <v>10-20%</v>
      </c>
      <c r="W6659">
        <f>YEAR(Suoerstore_sales[[#This Row],[Order Date]])</f>
        <v>2017</v>
      </c>
      <c r="X6659" t="str">
        <f>"Q"&amp;ROUNDUP(MONTH(Suoerstore_sales[[#This Row],[Order Date]])/3,0)</f>
        <v>Q1</v>
      </c>
      <c r="Y6659">
        <f>MONTH(Suoerstore_sales[[#This Row],[Order Date]])</f>
        <v>2</v>
      </c>
    </row>
    <row r="6660" spans="1:25" x14ac:dyDescent="0.2">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t="str" cm="1">
        <f t="array" ref="V6660">_xlfn.IFS(Suoerstore_sales[[#This Row],[Discount]]&lt;=0.05,"0-5%",Suoerstore_sales[[#This Row],[Discount]]&lt;=0.1,"5-10%",Suoerstore_sales[[#This Row],[Discount]]&lt;=0.2,"10-20%",TRUE,"20%+")</f>
        <v>10-20%</v>
      </c>
      <c r="W6660">
        <f>YEAR(Suoerstore_sales[[#This Row],[Order Date]])</f>
        <v>2017</v>
      </c>
      <c r="X6660" t="str">
        <f>"Q"&amp;ROUNDUP(MONTH(Suoerstore_sales[[#This Row],[Order Date]])/3,0)</f>
        <v>Q1</v>
      </c>
      <c r="Y6660">
        <f>MONTH(Suoerstore_sales[[#This Row],[Order Date]])</f>
        <v>2</v>
      </c>
    </row>
    <row r="6661" spans="1:25" x14ac:dyDescent="0.2">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t="str" cm="1">
        <f t="array" ref="V6661">_xlfn.IFS(Suoerstore_sales[[#This Row],[Discount]]&lt;=0.05,"0-5%",Suoerstore_sales[[#This Row],[Discount]]&lt;=0.1,"5-10%",Suoerstore_sales[[#This Row],[Discount]]&lt;=0.2,"10-20%",TRUE,"20%+")</f>
        <v>20%+</v>
      </c>
      <c r="W6661">
        <f>YEAR(Suoerstore_sales[[#This Row],[Order Date]])</f>
        <v>2017</v>
      </c>
      <c r="X6661" t="str">
        <f>"Q"&amp;ROUNDUP(MONTH(Suoerstore_sales[[#This Row],[Order Date]])/3,0)</f>
        <v>Q1</v>
      </c>
      <c r="Y6661">
        <f>MONTH(Suoerstore_sales[[#This Row],[Order Date]])</f>
        <v>2</v>
      </c>
    </row>
    <row r="6662" spans="1:25" x14ac:dyDescent="0.2">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t="str" cm="1">
        <f t="array" ref="V6662">_xlfn.IFS(Suoerstore_sales[[#This Row],[Discount]]&lt;=0.05,"0-5%",Suoerstore_sales[[#This Row],[Discount]]&lt;=0.1,"5-10%",Suoerstore_sales[[#This Row],[Discount]]&lt;=0.2,"10-20%",TRUE,"20%+")</f>
        <v>0-5%</v>
      </c>
      <c r="W6662">
        <f>YEAR(Suoerstore_sales[[#This Row],[Order Date]])</f>
        <v>2015</v>
      </c>
      <c r="X6662" t="str">
        <f>"Q"&amp;ROUNDUP(MONTH(Suoerstore_sales[[#This Row],[Order Date]])/3,0)</f>
        <v>Q3</v>
      </c>
      <c r="Y6662">
        <f>MONTH(Suoerstore_sales[[#This Row],[Order Date]])</f>
        <v>8</v>
      </c>
    </row>
    <row r="6663" spans="1:25" x14ac:dyDescent="0.2">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t="str" cm="1">
        <f t="array" ref="V6663">_xlfn.IFS(Suoerstore_sales[[#This Row],[Discount]]&lt;=0.05,"0-5%",Suoerstore_sales[[#This Row],[Discount]]&lt;=0.1,"5-10%",Suoerstore_sales[[#This Row],[Discount]]&lt;=0.2,"10-20%",TRUE,"20%+")</f>
        <v>0-5%</v>
      </c>
      <c r="W6663">
        <f>YEAR(Suoerstore_sales[[#This Row],[Order Date]])</f>
        <v>2015</v>
      </c>
      <c r="X6663" t="str">
        <f>"Q"&amp;ROUNDUP(MONTH(Suoerstore_sales[[#This Row],[Order Date]])/3,0)</f>
        <v>Q3</v>
      </c>
      <c r="Y6663">
        <f>MONTH(Suoerstore_sales[[#This Row],[Order Date]])</f>
        <v>8</v>
      </c>
    </row>
    <row r="6664" spans="1:25" x14ac:dyDescent="0.2">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t="str" cm="1">
        <f t="array" ref="V6664">_xlfn.IFS(Suoerstore_sales[[#This Row],[Discount]]&lt;=0.05,"0-5%",Suoerstore_sales[[#This Row],[Discount]]&lt;=0.1,"5-10%",Suoerstore_sales[[#This Row],[Discount]]&lt;=0.2,"10-20%",TRUE,"20%+")</f>
        <v>0-5%</v>
      </c>
      <c r="W6664">
        <f>YEAR(Suoerstore_sales[[#This Row],[Order Date]])</f>
        <v>2015</v>
      </c>
      <c r="X6664" t="str">
        <f>"Q"&amp;ROUNDUP(MONTH(Suoerstore_sales[[#This Row],[Order Date]])/3,0)</f>
        <v>Q3</v>
      </c>
      <c r="Y6664">
        <f>MONTH(Suoerstore_sales[[#This Row],[Order Date]])</f>
        <v>8</v>
      </c>
    </row>
    <row r="6665" spans="1:25" x14ac:dyDescent="0.2">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t="str" cm="1">
        <f t="array" ref="V6665">_xlfn.IFS(Suoerstore_sales[[#This Row],[Discount]]&lt;=0.05,"0-5%",Suoerstore_sales[[#This Row],[Discount]]&lt;=0.1,"5-10%",Suoerstore_sales[[#This Row],[Discount]]&lt;=0.2,"10-20%",TRUE,"20%+")</f>
        <v>0-5%</v>
      </c>
      <c r="W6665">
        <f>YEAR(Suoerstore_sales[[#This Row],[Order Date]])</f>
        <v>2017</v>
      </c>
      <c r="X6665" t="str">
        <f>"Q"&amp;ROUNDUP(MONTH(Suoerstore_sales[[#This Row],[Order Date]])/3,0)</f>
        <v>Q4</v>
      </c>
      <c r="Y6665">
        <f>MONTH(Suoerstore_sales[[#This Row],[Order Date]])</f>
        <v>10</v>
      </c>
    </row>
    <row r="6666" spans="1:25" x14ac:dyDescent="0.2">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t="str" cm="1">
        <f t="array" ref="V6666">_xlfn.IFS(Suoerstore_sales[[#This Row],[Discount]]&lt;=0.05,"0-5%",Suoerstore_sales[[#This Row],[Discount]]&lt;=0.1,"5-10%",Suoerstore_sales[[#This Row],[Discount]]&lt;=0.2,"10-20%",TRUE,"20%+")</f>
        <v>0-5%</v>
      </c>
      <c r="W6666">
        <f>YEAR(Suoerstore_sales[[#This Row],[Order Date]])</f>
        <v>2017</v>
      </c>
      <c r="X6666" t="str">
        <f>"Q"&amp;ROUNDUP(MONTH(Suoerstore_sales[[#This Row],[Order Date]])/3,0)</f>
        <v>Q4</v>
      </c>
      <c r="Y6666">
        <f>MONTH(Suoerstore_sales[[#This Row],[Order Date]])</f>
        <v>10</v>
      </c>
    </row>
    <row r="6667" spans="1:25" x14ac:dyDescent="0.2">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t="str" cm="1">
        <f t="array" ref="V6667">_xlfn.IFS(Suoerstore_sales[[#This Row],[Discount]]&lt;=0.05,"0-5%",Suoerstore_sales[[#This Row],[Discount]]&lt;=0.1,"5-10%",Suoerstore_sales[[#This Row],[Discount]]&lt;=0.2,"10-20%",TRUE,"20%+")</f>
        <v>10-20%</v>
      </c>
      <c r="W6667">
        <f>YEAR(Suoerstore_sales[[#This Row],[Order Date]])</f>
        <v>2016</v>
      </c>
      <c r="X6667" t="str">
        <f>"Q"&amp;ROUNDUP(MONTH(Suoerstore_sales[[#This Row],[Order Date]])/3,0)</f>
        <v>Q3</v>
      </c>
      <c r="Y6667">
        <f>MONTH(Suoerstore_sales[[#This Row],[Order Date]])</f>
        <v>7</v>
      </c>
    </row>
    <row r="6668" spans="1:25" x14ac:dyDescent="0.2">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t="str" cm="1">
        <f t="array" ref="V6668">_xlfn.IFS(Suoerstore_sales[[#This Row],[Discount]]&lt;=0.05,"0-5%",Suoerstore_sales[[#This Row],[Discount]]&lt;=0.1,"5-10%",Suoerstore_sales[[#This Row],[Discount]]&lt;=0.2,"10-20%",TRUE,"20%+")</f>
        <v>0-5%</v>
      </c>
      <c r="W6668">
        <f>YEAR(Suoerstore_sales[[#This Row],[Order Date]])</f>
        <v>2017</v>
      </c>
      <c r="X6668" t="str">
        <f>"Q"&amp;ROUNDUP(MONTH(Suoerstore_sales[[#This Row],[Order Date]])/3,0)</f>
        <v>Q2</v>
      </c>
      <c r="Y6668">
        <f>MONTH(Suoerstore_sales[[#This Row],[Order Date]])</f>
        <v>5</v>
      </c>
    </row>
    <row r="6669" spans="1:25" x14ac:dyDescent="0.2">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t="str" cm="1">
        <f t="array" ref="V6669">_xlfn.IFS(Suoerstore_sales[[#This Row],[Discount]]&lt;=0.05,"0-5%",Suoerstore_sales[[#This Row],[Discount]]&lt;=0.1,"5-10%",Suoerstore_sales[[#This Row],[Discount]]&lt;=0.2,"10-20%",TRUE,"20%+")</f>
        <v>0-5%</v>
      </c>
      <c r="W6669">
        <f>YEAR(Suoerstore_sales[[#This Row],[Order Date]])</f>
        <v>2017</v>
      </c>
      <c r="X6669" t="str">
        <f>"Q"&amp;ROUNDUP(MONTH(Suoerstore_sales[[#This Row],[Order Date]])/3,0)</f>
        <v>Q2</v>
      </c>
      <c r="Y6669">
        <f>MONTH(Suoerstore_sales[[#This Row],[Order Date]])</f>
        <v>5</v>
      </c>
    </row>
    <row r="6670" spans="1:25" x14ac:dyDescent="0.2">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t="str" cm="1">
        <f t="array" ref="V6670">_xlfn.IFS(Suoerstore_sales[[#This Row],[Discount]]&lt;=0.05,"0-5%",Suoerstore_sales[[#This Row],[Discount]]&lt;=0.1,"5-10%",Suoerstore_sales[[#This Row],[Discount]]&lt;=0.2,"10-20%",TRUE,"20%+")</f>
        <v>0-5%</v>
      </c>
      <c r="W6670">
        <f>YEAR(Suoerstore_sales[[#This Row],[Order Date]])</f>
        <v>2017</v>
      </c>
      <c r="X6670" t="str">
        <f>"Q"&amp;ROUNDUP(MONTH(Suoerstore_sales[[#This Row],[Order Date]])/3,0)</f>
        <v>Q2</v>
      </c>
      <c r="Y6670">
        <f>MONTH(Suoerstore_sales[[#This Row],[Order Date]])</f>
        <v>5</v>
      </c>
    </row>
    <row r="6671" spans="1:25" x14ac:dyDescent="0.2">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t="str" cm="1">
        <f t="array" ref="V6671">_xlfn.IFS(Suoerstore_sales[[#This Row],[Discount]]&lt;=0.05,"0-5%",Suoerstore_sales[[#This Row],[Discount]]&lt;=0.1,"5-10%",Suoerstore_sales[[#This Row],[Discount]]&lt;=0.2,"10-20%",TRUE,"20%+")</f>
        <v>0-5%</v>
      </c>
      <c r="W6671">
        <f>YEAR(Suoerstore_sales[[#This Row],[Order Date]])</f>
        <v>2017</v>
      </c>
      <c r="X6671" t="str">
        <f>"Q"&amp;ROUNDUP(MONTH(Suoerstore_sales[[#This Row],[Order Date]])/3,0)</f>
        <v>Q2</v>
      </c>
      <c r="Y6671">
        <f>MONTH(Suoerstore_sales[[#This Row],[Order Date]])</f>
        <v>5</v>
      </c>
    </row>
    <row r="6672" spans="1:25" x14ac:dyDescent="0.2">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t="str" cm="1">
        <f t="array" ref="V6672">_xlfn.IFS(Suoerstore_sales[[#This Row],[Discount]]&lt;=0.05,"0-5%",Suoerstore_sales[[#This Row],[Discount]]&lt;=0.1,"5-10%",Suoerstore_sales[[#This Row],[Discount]]&lt;=0.2,"10-20%",TRUE,"20%+")</f>
        <v>0-5%</v>
      </c>
      <c r="W6672">
        <f>YEAR(Suoerstore_sales[[#This Row],[Order Date]])</f>
        <v>2017</v>
      </c>
      <c r="X6672" t="str">
        <f>"Q"&amp;ROUNDUP(MONTH(Suoerstore_sales[[#This Row],[Order Date]])/3,0)</f>
        <v>Q2</v>
      </c>
      <c r="Y6672">
        <f>MONTH(Suoerstore_sales[[#This Row],[Order Date]])</f>
        <v>5</v>
      </c>
    </row>
    <row r="6673" spans="1:25" x14ac:dyDescent="0.2">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t="str" cm="1">
        <f t="array" ref="V6673">_xlfn.IFS(Suoerstore_sales[[#This Row],[Discount]]&lt;=0.05,"0-5%",Suoerstore_sales[[#This Row],[Discount]]&lt;=0.1,"5-10%",Suoerstore_sales[[#This Row],[Discount]]&lt;=0.2,"10-20%",TRUE,"20%+")</f>
        <v>10-20%</v>
      </c>
      <c r="W6673">
        <f>YEAR(Suoerstore_sales[[#This Row],[Order Date]])</f>
        <v>2014</v>
      </c>
      <c r="X6673" t="str">
        <f>"Q"&amp;ROUNDUP(MONTH(Suoerstore_sales[[#This Row],[Order Date]])/3,0)</f>
        <v>Q3</v>
      </c>
      <c r="Y6673">
        <f>MONTH(Suoerstore_sales[[#This Row],[Order Date]])</f>
        <v>8</v>
      </c>
    </row>
    <row r="6674" spans="1:25" x14ac:dyDescent="0.2">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t="str" cm="1">
        <f t="array" ref="V6674">_xlfn.IFS(Suoerstore_sales[[#This Row],[Discount]]&lt;=0.05,"0-5%",Suoerstore_sales[[#This Row],[Discount]]&lt;=0.1,"5-10%",Suoerstore_sales[[#This Row],[Discount]]&lt;=0.2,"10-20%",TRUE,"20%+")</f>
        <v>0-5%</v>
      </c>
      <c r="W6674">
        <f>YEAR(Suoerstore_sales[[#This Row],[Order Date]])</f>
        <v>2015</v>
      </c>
      <c r="X6674" t="str">
        <f>"Q"&amp;ROUNDUP(MONTH(Suoerstore_sales[[#This Row],[Order Date]])/3,0)</f>
        <v>Q3</v>
      </c>
      <c r="Y6674">
        <f>MONTH(Suoerstore_sales[[#This Row],[Order Date]])</f>
        <v>9</v>
      </c>
    </row>
    <row r="6675" spans="1:25" x14ac:dyDescent="0.2">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t="str" cm="1">
        <f t="array" ref="V6675">_xlfn.IFS(Suoerstore_sales[[#This Row],[Discount]]&lt;=0.05,"0-5%",Suoerstore_sales[[#This Row],[Discount]]&lt;=0.1,"5-10%",Suoerstore_sales[[#This Row],[Discount]]&lt;=0.2,"10-20%",TRUE,"20%+")</f>
        <v>0-5%</v>
      </c>
      <c r="W6675">
        <f>YEAR(Suoerstore_sales[[#This Row],[Order Date]])</f>
        <v>2015</v>
      </c>
      <c r="X6675" t="str">
        <f>"Q"&amp;ROUNDUP(MONTH(Suoerstore_sales[[#This Row],[Order Date]])/3,0)</f>
        <v>Q3</v>
      </c>
      <c r="Y6675">
        <f>MONTH(Suoerstore_sales[[#This Row],[Order Date]])</f>
        <v>9</v>
      </c>
    </row>
    <row r="6676" spans="1:25" x14ac:dyDescent="0.2">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t="str" cm="1">
        <f t="array" ref="V6676">_xlfn.IFS(Suoerstore_sales[[#This Row],[Discount]]&lt;=0.05,"0-5%",Suoerstore_sales[[#This Row],[Discount]]&lt;=0.1,"5-10%",Suoerstore_sales[[#This Row],[Discount]]&lt;=0.2,"10-20%",TRUE,"20%+")</f>
        <v>0-5%</v>
      </c>
      <c r="W6676">
        <f>YEAR(Suoerstore_sales[[#This Row],[Order Date]])</f>
        <v>2015</v>
      </c>
      <c r="X6676" t="str">
        <f>"Q"&amp;ROUNDUP(MONTH(Suoerstore_sales[[#This Row],[Order Date]])/3,0)</f>
        <v>Q4</v>
      </c>
      <c r="Y6676">
        <f>MONTH(Suoerstore_sales[[#This Row],[Order Date]])</f>
        <v>11</v>
      </c>
    </row>
    <row r="6677" spans="1:25" x14ac:dyDescent="0.2">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t="str" cm="1">
        <f t="array" ref="V6677">_xlfn.IFS(Suoerstore_sales[[#This Row],[Discount]]&lt;=0.05,"0-5%",Suoerstore_sales[[#This Row],[Discount]]&lt;=0.1,"5-10%",Suoerstore_sales[[#This Row],[Discount]]&lt;=0.2,"10-20%",TRUE,"20%+")</f>
        <v>0-5%</v>
      </c>
      <c r="W6677">
        <f>YEAR(Suoerstore_sales[[#This Row],[Order Date]])</f>
        <v>2015</v>
      </c>
      <c r="X6677" t="str">
        <f>"Q"&amp;ROUNDUP(MONTH(Suoerstore_sales[[#This Row],[Order Date]])/3,0)</f>
        <v>Q4</v>
      </c>
      <c r="Y6677">
        <f>MONTH(Suoerstore_sales[[#This Row],[Order Date]])</f>
        <v>11</v>
      </c>
    </row>
    <row r="6678" spans="1:25" x14ac:dyDescent="0.2">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t="str" cm="1">
        <f t="array" ref="V6678">_xlfn.IFS(Suoerstore_sales[[#This Row],[Discount]]&lt;=0.05,"0-5%",Suoerstore_sales[[#This Row],[Discount]]&lt;=0.1,"5-10%",Suoerstore_sales[[#This Row],[Discount]]&lt;=0.2,"10-20%",TRUE,"20%+")</f>
        <v>0-5%</v>
      </c>
      <c r="W6678">
        <f>YEAR(Suoerstore_sales[[#This Row],[Order Date]])</f>
        <v>2015</v>
      </c>
      <c r="X6678" t="str">
        <f>"Q"&amp;ROUNDUP(MONTH(Suoerstore_sales[[#This Row],[Order Date]])/3,0)</f>
        <v>Q4</v>
      </c>
      <c r="Y6678">
        <f>MONTH(Suoerstore_sales[[#This Row],[Order Date]])</f>
        <v>11</v>
      </c>
    </row>
    <row r="6679" spans="1:25" x14ac:dyDescent="0.2">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t="str" cm="1">
        <f t="array" ref="V6679">_xlfn.IFS(Suoerstore_sales[[#This Row],[Discount]]&lt;=0.05,"0-5%",Suoerstore_sales[[#This Row],[Discount]]&lt;=0.1,"5-10%",Suoerstore_sales[[#This Row],[Discount]]&lt;=0.2,"10-20%",TRUE,"20%+")</f>
        <v>0-5%</v>
      </c>
      <c r="W6679">
        <f>YEAR(Suoerstore_sales[[#This Row],[Order Date]])</f>
        <v>2015</v>
      </c>
      <c r="X6679" t="str">
        <f>"Q"&amp;ROUNDUP(MONTH(Suoerstore_sales[[#This Row],[Order Date]])/3,0)</f>
        <v>Q4</v>
      </c>
      <c r="Y6679">
        <f>MONTH(Suoerstore_sales[[#This Row],[Order Date]])</f>
        <v>11</v>
      </c>
    </row>
    <row r="6680" spans="1:25" x14ac:dyDescent="0.2">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t="str" cm="1">
        <f t="array" ref="V6680">_xlfn.IFS(Suoerstore_sales[[#This Row],[Discount]]&lt;=0.05,"0-5%",Suoerstore_sales[[#This Row],[Discount]]&lt;=0.1,"5-10%",Suoerstore_sales[[#This Row],[Discount]]&lt;=0.2,"10-20%",TRUE,"20%+")</f>
        <v>10-20%</v>
      </c>
      <c r="W6680">
        <f>YEAR(Suoerstore_sales[[#This Row],[Order Date]])</f>
        <v>2014</v>
      </c>
      <c r="X6680" t="str">
        <f>"Q"&amp;ROUNDUP(MONTH(Suoerstore_sales[[#This Row],[Order Date]])/3,0)</f>
        <v>Q4</v>
      </c>
      <c r="Y6680">
        <f>MONTH(Suoerstore_sales[[#This Row],[Order Date]])</f>
        <v>10</v>
      </c>
    </row>
    <row r="6681" spans="1:25" x14ac:dyDescent="0.2">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t="str" cm="1">
        <f t="array" ref="V6681">_xlfn.IFS(Suoerstore_sales[[#This Row],[Discount]]&lt;=0.05,"0-5%",Suoerstore_sales[[#This Row],[Discount]]&lt;=0.1,"5-10%",Suoerstore_sales[[#This Row],[Discount]]&lt;=0.2,"10-20%",TRUE,"20%+")</f>
        <v>0-5%</v>
      </c>
      <c r="W6681">
        <f>YEAR(Suoerstore_sales[[#This Row],[Order Date]])</f>
        <v>2017</v>
      </c>
      <c r="X6681" t="str">
        <f>"Q"&amp;ROUNDUP(MONTH(Suoerstore_sales[[#This Row],[Order Date]])/3,0)</f>
        <v>Q3</v>
      </c>
      <c r="Y6681">
        <f>MONTH(Suoerstore_sales[[#This Row],[Order Date]])</f>
        <v>9</v>
      </c>
    </row>
    <row r="6682" spans="1:25" x14ac:dyDescent="0.2">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t="str" cm="1">
        <f t="array" ref="V6682">_xlfn.IFS(Suoerstore_sales[[#This Row],[Discount]]&lt;=0.05,"0-5%",Suoerstore_sales[[#This Row],[Discount]]&lt;=0.1,"5-10%",Suoerstore_sales[[#This Row],[Discount]]&lt;=0.2,"10-20%",TRUE,"20%+")</f>
        <v>0-5%</v>
      </c>
      <c r="W6682">
        <f>YEAR(Suoerstore_sales[[#This Row],[Order Date]])</f>
        <v>2017</v>
      </c>
      <c r="X6682" t="str">
        <f>"Q"&amp;ROUNDUP(MONTH(Suoerstore_sales[[#This Row],[Order Date]])/3,0)</f>
        <v>Q3</v>
      </c>
      <c r="Y6682">
        <f>MONTH(Suoerstore_sales[[#This Row],[Order Date]])</f>
        <v>9</v>
      </c>
    </row>
    <row r="6683" spans="1:25" x14ac:dyDescent="0.2">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t="str" cm="1">
        <f t="array" ref="V6683">_xlfn.IFS(Suoerstore_sales[[#This Row],[Discount]]&lt;=0.05,"0-5%",Suoerstore_sales[[#This Row],[Discount]]&lt;=0.1,"5-10%",Suoerstore_sales[[#This Row],[Discount]]&lt;=0.2,"10-20%",TRUE,"20%+")</f>
        <v>0-5%</v>
      </c>
      <c r="W6683">
        <f>YEAR(Suoerstore_sales[[#This Row],[Order Date]])</f>
        <v>2017</v>
      </c>
      <c r="X6683" t="str">
        <f>"Q"&amp;ROUNDUP(MONTH(Suoerstore_sales[[#This Row],[Order Date]])/3,0)</f>
        <v>Q3</v>
      </c>
      <c r="Y6683">
        <f>MONTH(Suoerstore_sales[[#This Row],[Order Date]])</f>
        <v>9</v>
      </c>
    </row>
    <row r="6684" spans="1:25" x14ac:dyDescent="0.2">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t="str" cm="1">
        <f t="array" ref="V6684">_xlfn.IFS(Suoerstore_sales[[#This Row],[Discount]]&lt;=0.05,"0-5%",Suoerstore_sales[[#This Row],[Discount]]&lt;=0.1,"5-10%",Suoerstore_sales[[#This Row],[Discount]]&lt;=0.2,"10-20%",TRUE,"20%+")</f>
        <v>0-5%</v>
      </c>
      <c r="W6684">
        <f>YEAR(Suoerstore_sales[[#This Row],[Order Date]])</f>
        <v>2017</v>
      </c>
      <c r="X6684" t="str">
        <f>"Q"&amp;ROUNDUP(MONTH(Suoerstore_sales[[#This Row],[Order Date]])/3,0)</f>
        <v>Q1</v>
      </c>
      <c r="Y6684">
        <f>MONTH(Suoerstore_sales[[#This Row],[Order Date]])</f>
        <v>1</v>
      </c>
    </row>
    <row r="6685" spans="1:25" x14ac:dyDescent="0.2">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t="str" cm="1">
        <f t="array" ref="V6685">_xlfn.IFS(Suoerstore_sales[[#This Row],[Discount]]&lt;=0.05,"0-5%",Suoerstore_sales[[#This Row],[Discount]]&lt;=0.1,"5-10%",Suoerstore_sales[[#This Row],[Discount]]&lt;=0.2,"10-20%",TRUE,"20%+")</f>
        <v>0-5%</v>
      </c>
      <c r="W6685">
        <f>YEAR(Suoerstore_sales[[#This Row],[Order Date]])</f>
        <v>2014</v>
      </c>
      <c r="X6685" t="str">
        <f>"Q"&amp;ROUNDUP(MONTH(Suoerstore_sales[[#This Row],[Order Date]])/3,0)</f>
        <v>Q4</v>
      </c>
      <c r="Y6685">
        <f>MONTH(Suoerstore_sales[[#This Row],[Order Date]])</f>
        <v>11</v>
      </c>
    </row>
    <row r="6686" spans="1:25" x14ac:dyDescent="0.2">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t="str" cm="1">
        <f t="array" ref="V6686">_xlfn.IFS(Suoerstore_sales[[#This Row],[Discount]]&lt;=0.05,"0-5%",Suoerstore_sales[[#This Row],[Discount]]&lt;=0.1,"5-10%",Suoerstore_sales[[#This Row],[Discount]]&lt;=0.2,"10-20%",TRUE,"20%+")</f>
        <v>10-20%</v>
      </c>
      <c r="W6686">
        <f>YEAR(Suoerstore_sales[[#This Row],[Order Date]])</f>
        <v>2015</v>
      </c>
      <c r="X6686" t="str">
        <f>"Q"&amp;ROUNDUP(MONTH(Suoerstore_sales[[#This Row],[Order Date]])/3,0)</f>
        <v>Q4</v>
      </c>
      <c r="Y6686">
        <f>MONTH(Suoerstore_sales[[#This Row],[Order Date]])</f>
        <v>12</v>
      </c>
    </row>
    <row r="6687" spans="1:25" x14ac:dyDescent="0.2">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t="str" cm="1">
        <f t="array" ref="V6687">_xlfn.IFS(Suoerstore_sales[[#This Row],[Discount]]&lt;=0.05,"0-5%",Suoerstore_sales[[#This Row],[Discount]]&lt;=0.1,"5-10%",Suoerstore_sales[[#This Row],[Discount]]&lt;=0.2,"10-20%",TRUE,"20%+")</f>
        <v>20%+</v>
      </c>
      <c r="W6687">
        <f>YEAR(Suoerstore_sales[[#This Row],[Order Date]])</f>
        <v>2015</v>
      </c>
      <c r="X6687" t="str">
        <f>"Q"&amp;ROUNDUP(MONTH(Suoerstore_sales[[#This Row],[Order Date]])/3,0)</f>
        <v>Q4</v>
      </c>
      <c r="Y6687">
        <f>MONTH(Suoerstore_sales[[#This Row],[Order Date]])</f>
        <v>12</v>
      </c>
    </row>
    <row r="6688" spans="1:25" x14ac:dyDescent="0.2">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t="str" cm="1">
        <f t="array" ref="V6688">_xlfn.IFS(Suoerstore_sales[[#This Row],[Discount]]&lt;=0.05,"0-5%",Suoerstore_sales[[#This Row],[Discount]]&lt;=0.1,"5-10%",Suoerstore_sales[[#This Row],[Discount]]&lt;=0.2,"10-20%",TRUE,"20%+")</f>
        <v>10-20%</v>
      </c>
      <c r="W6688">
        <f>YEAR(Suoerstore_sales[[#This Row],[Order Date]])</f>
        <v>2015</v>
      </c>
      <c r="X6688" t="str">
        <f>"Q"&amp;ROUNDUP(MONTH(Suoerstore_sales[[#This Row],[Order Date]])/3,0)</f>
        <v>Q4</v>
      </c>
      <c r="Y6688">
        <f>MONTH(Suoerstore_sales[[#This Row],[Order Date]])</f>
        <v>12</v>
      </c>
    </row>
    <row r="6689" spans="1:25" x14ac:dyDescent="0.2">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t="str" cm="1">
        <f t="array" ref="V6689">_xlfn.IFS(Suoerstore_sales[[#This Row],[Discount]]&lt;=0.05,"0-5%",Suoerstore_sales[[#This Row],[Discount]]&lt;=0.1,"5-10%",Suoerstore_sales[[#This Row],[Discount]]&lt;=0.2,"10-20%",TRUE,"20%+")</f>
        <v>0-5%</v>
      </c>
      <c r="W6689">
        <f>YEAR(Suoerstore_sales[[#This Row],[Order Date]])</f>
        <v>2015</v>
      </c>
      <c r="X6689" t="str">
        <f>"Q"&amp;ROUNDUP(MONTH(Suoerstore_sales[[#This Row],[Order Date]])/3,0)</f>
        <v>Q2</v>
      </c>
      <c r="Y6689">
        <f>MONTH(Suoerstore_sales[[#This Row],[Order Date]])</f>
        <v>5</v>
      </c>
    </row>
    <row r="6690" spans="1:25" x14ac:dyDescent="0.2">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t="str" cm="1">
        <f t="array" ref="V6690">_xlfn.IFS(Suoerstore_sales[[#This Row],[Discount]]&lt;=0.05,"0-5%",Suoerstore_sales[[#This Row],[Discount]]&lt;=0.1,"5-10%",Suoerstore_sales[[#This Row],[Discount]]&lt;=0.2,"10-20%",TRUE,"20%+")</f>
        <v>0-5%</v>
      </c>
      <c r="W6690">
        <f>YEAR(Suoerstore_sales[[#This Row],[Order Date]])</f>
        <v>2017</v>
      </c>
      <c r="X6690" t="str">
        <f>"Q"&amp;ROUNDUP(MONTH(Suoerstore_sales[[#This Row],[Order Date]])/3,0)</f>
        <v>Q1</v>
      </c>
      <c r="Y6690">
        <f>MONTH(Suoerstore_sales[[#This Row],[Order Date]])</f>
        <v>3</v>
      </c>
    </row>
    <row r="6691" spans="1:25" x14ac:dyDescent="0.2">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t="str" cm="1">
        <f t="array" ref="V6691">_xlfn.IFS(Suoerstore_sales[[#This Row],[Discount]]&lt;=0.05,"0-5%",Suoerstore_sales[[#This Row],[Discount]]&lt;=0.1,"5-10%",Suoerstore_sales[[#This Row],[Discount]]&lt;=0.2,"10-20%",TRUE,"20%+")</f>
        <v>10-20%</v>
      </c>
      <c r="W6691">
        <f>YEAR(Suoerstore_sales[[#This Row],[Order Date]])</f>
        <v>2017</v>
      </c>
      <c r="X6691" t="str">
        <f>"Q"&amp;ROUNDUP(MONTH(Suoerstore_sales[[#This Row],[Order Date]])/3,0)</f>
        <v>Q4</v>
      </c>
      <c r="Y6691">
        <f>MONTH(Suoerstore_sales[[#This Row],[Order Date]])</f>
        <v>12</v>
      </c>
    </row>
    <row r="6692" spans="1:25" x14ac:dyDescent="0.2">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t="str" cm="1">
        <f t="array" ref="V6692">_xlfn.IFS(Suoerstore_sales[[#This Row],[Discount]]&lt;=0.05,"0-5%",Suoerstore_sales[[#This Row],[Discount]]&lt;=0.1,"5-10%",Suoerstore_sales[[#This Row],[Discount]]&lt;=0.2,"10-20%",TRUE,"20%+")</f>
        <v>0-5%</v>
      </c>
      <c r="W6692">
        <f>YEAR(Suoerstore_sales[[#This Row],[Order Date]])</f>
        <v>2017</v>
      </c>
      <c r="X6692" t="str">
        <f>"Q"&amp;ROUNDUP(MONTH(Suoerstore_sales[[#This Row],[Order Date]])/3,0)</f>
        <v>Q3</v>
      </c>
      <c r="Y6692">
        <f>MONTH(Suoerstore_sales[[#This Row],[Order Date]])</f>
        <v>7</v>
      </c>
    </row>
    <row r="6693" spans="1:25" x14ac:dyDescent="0.2">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t="str" cm="1">
        <f t="array" ref="V6693">_xlfn.IFS(Suoerstore_sales[[#This Row],[Discount]]&lt;=0.05,"0-5%",Suoerstore_sales[[#This Row],[Discount]]&lt;=0.1,"5-10%",Suoerstore_sales[[#This Row],[Discount]]&lt;=0.2,"10-20%",TRUE,"20%+")</f>
        <v>0-5%</v>
      </c>
      <c r="W6693">
        <f>YEAR(Suoerstore_sales[[#This Row],[Order Date]])</f>
        <v>2017</v>
      </c>
      <c r="X6693" t="str">
        <f>"Q"&amp;ROUNDUP(MONTH(Suoerstore_sales[[#This Row],[Order Date]])/3,0)</f>
        <v>Q3</v>
      </c>
      <c r="Y6693">
        <f>MONTH(Suoerstore_sales[[#This Row],[Order Date]])</f>
        <v>7</v>
      </c>
    </row>
    <row r="6694" spans="1:25" x14ac:dyDescent="0.2">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t="str" cm="1">
        <f t="array" ref="V6694">_xlfn.IFS(Suoerstore_sales[[#This Row],[Discount]]&lt;=0.05,"0-5%",Suoerstore_sales[[#This Row],[Discount]]&lt;=0.1,"5-10%",Suoerstore_sales[[#This Row],[Discount]]&lt;=0.2,"10-20%",TRUE,"20%+")</f>
        <v>0-5%</v>
      </c>
      <c r="W6694">
        <f>YEAR(Suoerstore_sales[[#This Row],[Order Date]])</f>
        <v>2017</v>
      </c>
      <c r="X6694" t="str">
        <f>"Q"&amp;ROUNDUP(MONTH(Suoerstore_sales[[#This Row],[Order Date]])/3,0)</f>
        <v>Q3</v>
      </c>
      <c r="Y6694">
        <f>MONTH(Suoerstore_sales[[#This Row],[Order Date]])</f>
        <v>8</v>
      </c>
    </row>
    <row r="6695" spans="1:25" x14ac:dyDescent="0.2">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t="str" cm="1">
        <f t="array" ref="V6695">_xlfn.IFS(Suoerstore_sales[[#This Row],[Discount]]&lt;=0.05,"0-5%",Suoerstore_sales[[#This Row],[Discount]]&lt;=0.1,"5-10%",Suoerstore_sales[[#This Row],[Discount]]&lt;=0.2,"10-20%",TRUE,"20%+")</f>
        <v>0-5%</v>
      </c>
      <c r="W6695">
        <f>YEAR(Suoerstore_sales[[#This Row],[Order Date]])</f>
        <v>2017</v>
      </c>
      <c r="X6695" t="str">
        <f>"Q"&amp;ROUNDUP(MONTH(Suoerstore_sales[[#This Row],[Order Date]])/3,0)</f>
        <v>Q3</v>
      </c>
      <c r="Y6695">
        <f>MONTH(Suoerstore_sales[[#This Row],[Order Date]])</f>
        <v>9</v>
      </c>
    </row>
    <row r="6696" spans="1:25" x14ac:dyDescent="0.2">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t="str" cm="1">
        <f t="array" ref="V6696">_xlfn.IFS(Suoerstore_sales[[#This Row],[Discount]]&lt;=0.05,"0-5%",Suoerstore_sales[[#This Row],[Discount]]&lt;=0.1,"5-10%",Suoerstore_sales[[#This Row],[Discount]]&lt;=0.2,"10-20%",TRUE,"20%+")</f>
        <v>0-5%</v>
      </c>
      <c r="W6696">
        <f>YEAR(Suoerstore_sales[[#This Row],[Order Date]])</f>
        <v>2016</v>
      </c>
      <c r="X6696" t="str">
        <f>"Q"&amp;ROUNDUP(MONTH(Suoerstore_sales[[#This Row],[Order Date]])/3,0)</f>
        <v>Q3</v>
      </c>
      <c r="Y6696">
        <f>MONTH(Suoerstore_sales[[#This Row],[Order Date]])</f>
        <v>8</v>
      </c>
    </row>
    <row r="6697" spans="1:25" x14ac:dyDescent="0.2">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t="str" cm="1">
        <f t="array" ref="V6697">_xlfn.IFS(Suoerstore_sales[[#This Row],[Discount]]&lt;=0.05,"0-5%",Suoerstore_sales[[#This Row],[Discount]]&lt;=0.1,"5-10%",Suoerstore_sales[[#This Row],[Discount]]&lt;=0.2,"10-20%",TRUE,"20%+")</f>
        <v>10-20%</v>
      </c>
      <c r="W6697">
        <f>YEAR(Suoerstore_sales[[#This Row],[Order Date]])</f>
        <v>2016</v>
      </c>
      <c r="X6697" t="str">
        <f>"Q"&amp;ROUNDUP(MONTH(Suoerstore_sales[[#This Row],[Order Date]])/3,0)</f>
        <v>Q4</v>
      </c>
      <c r="Y6697">
        <f>MONTH(Suoerstore_sales[[#This Row],[Order Date]])</f>
        <v>12</v>
      </c>
    </row>
    <row r="6698" spans="1:25" x14ac:dyDescent="0.2">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t="str" cm="1">
        <f t="array" ref="V6698">_xlfn.IFS(Suoerstore_sales[[#This Row],[Discount]]&lt;=0.05,"0-5%",Suoerstore_sales[[#This Row],[Discount]]&lt;=0.1,"5-10%",Suoerstore_sales[[#This Row],[Discount]]&lt;=0.2,"10-20%",TRUE,"20%+")</f>
        <v>10-20%</v>
      </c>
      <c r="W6698">
        <f>YEAR(Suoerstore_sales[[#This Row],[Order Date]])</f>
        <v>2016</v>
      </c>
      <c r="X6698" t="str">
        <f>"Q"&amp;ROUNDUP(MONTH(Suoerstore_sales[[#This Row],[Order Date]])/3,0)</f>
        <v>Q4</v>
      </c>
      <c r="Y6698">
        <f>MONTH(Suoerstore_sales[[#This Row],[Order Date]])</f>
        <v>12</v>
      </c>
    </row>
    <row r="6699" spans="1:25" x14ac:dyDescent="0.2">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t="str" cm="1">
        <f t="array" ref="V6699">_xlfn.IFS(Suoerstore_sales[[#This Row],[Discount]]&lt;=0.05,"0-5%",Suoerstore_sales[[#This Row],[Discount]]&lt;=0.1,"5-10%",Suoerstore_sales[[#This Row],[Discount]]&lt;=0.2,"10-20%",TRUE,"20%+")</f>
        <v>0-5%</v>
      </c>
      <c r="W6699">
        <f>YEAR(Suoerstore_sales[[#This Row],[Order Date]])</f>
        <v>2016</v>
      </c>
      <c r="X6699" t="str">
        <f>"Q"&amp;ROUNDUP(MONTH(Suoerstore_sales[[#This Row],[Order Date]])/3,0)</f>
        <v>Q4</v>
      </c>
      <c r="Y6699">
        <f>MONTH(Suoerstore_sales[[#This Row],[Order Date]])</f>
        <v>12</v>
      </c>
    </row>
    <row r="6700" spans="1:25" x14ac:dyDescent="0.2">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t="str" cm="1">
        <f t="array" ref="V6700">_xlfn.IFS(Suoerstore_sales[[#This Row],[Discount]]&lt;=0.05,"0-5%",Suoerstore_sales[[#This Row],[Discount]]&lt;=0.1,"5-10%",Suoerstore_sales[[#This Row],[Discount]]&lt;=0.2,"10-20%",TRUE,"20%+")</f>
        <v>0-5%</v>
      </c>
      <c r="W6700">
        <f>YEAR(Suoerstore_sales[[#This Row],[Order Date]])</f>
        <v>2017</v>
      </c>
      <c r="X6700" t="str">
        <f>"Q"&amp;ROUNDUP(MONTH(Suoerstore_sales[[#This Row],[Order Date]])/3,0)</f>
        <v>Q3</v>
      </c>
      <c r="Y6700">
        <f>MONTH(Suoerstore_sales[[#This Row],[Order Date]])</f>
        <v>7</v>
      </c>
    </row>
    <row r="6701" spans="1:25" x14ac:dyDescent="0.2">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t="str" cm="1">
        <f t="array" ref="V6701">_xlfn.IFS(Suoerstore_sales[[#This Row],[Discount]]&lt;=0.05,"0-5%",Suoerstore_sales[[#This Row],[Discount]]&lt;=0.1,"5-10%",Suoerstore_sales[[#This Row],[Discount]]&lt;=0.2,"10-20%",TRUE,"20%+")</f>
        <v>10-20%</v>
      </c>
      <c r="W6701">
        <f>YEAR(Suoerstore_sales[[#This Row],[Order Date]])</f>
        <v>2017</v>
      </c>
      <c r="X6701" t="str">
        <f>"Q"&amp;ROUNDUP(MONTH(Suoerstore_sales[[#This Row],[Order Date]])/3,0)</f>
        <v>Q3</v>
      </c>
      <c r="Y6701">
        <f>MONTH(Suoerstore_sales[[#This Row],[Order Date]])</f>
        <v>7</v>
      </c>
    </row>
    <row r="6702" spans="1:25" x14ac:dyDescent="0.2">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t="str" cm="1">
        <f t="array" ref="V6702">_xlfn.IFS(Suoerstore_sales[[#This Row],[Discount]]&lt;=0.05,"0-5%",Suoerstore_sales[[#This Row],[Discount]]&lt;=0.1,"5-10%",Suoerstore_sales[[#This Row],[Discount]]&lt;=0.2,"10-20%",TRUE,"20%+")</f>
        <v>10-20%</v>
      </c>
      <c r="W6702">
        <f>YEAR(Suoerstore_sales[[#This Row],[Order Date]])</f>
        <v>2017</v>
      </c>
      <c r="X6702" t="str">
        <f>"Q"&amp;ROUNDUP(MONTH(Suoerstore_sales[[#This Row],[Order Date]])/3,0)</f>
        <v>Q3</v>
      </c>
      <c r="Y6702">
        <f>MONTH(Suoerstore_sales[[#This Row],[Order Date]])</f>
        <v>7</v>
      </c>
    </row>
    <row r="6703" spans="1:25" x14ac:dyDescent="0.2">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t="str" cm="1">
        <f t="array" ref="V6703">_xlfn.IFS(Suoerstore_sales[[#This Row],[Discount]]&lt;=0.05,"0-5%",Suoerstore_sales[[#This Row],[Discount]]&lt;=0.1,"5-10%",Suoerstore_sales[[#This Row],[Discount]]&lt;=0.2,"10-20%",TRUE,"20%+")</f>
        <v>10-20%</v>
      </c>
      <c r="W6703">
        <f>YEAR(Suoerstore_sales[[#This Row],[Order Date]])</f>
        <v>2015</v>
      </c>
      <c r="X6703" t="str">
        <f>"Q"&amp;ROUNDUP(MONTH(Suoerstore_sales[[#This Row],[Order Date]])/3,0)</f>
        <v>Q2</v>
      </c>
      <c r="Y6703">
        <f>MONTH(Suoerstore_sales[[#This Row],[Order Date]])</f>
        <v>5</v>
      </c>
    </row>
    <row r="6704" spans="1:25" x14ac:dyDescent="0.2">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t="str" cm="1">
        <f t="array" ref="V6704">_xlfn.IFS(Suoerstore_sales[[#This Row],[Discount]]&lt;=0.05,"0-5%",Suoerstore_sales[[#This Row],[Discount]]&lt;=0.1,"5-10%",Suoerstore_sales[[#This Row],[Discount]]&lt;=0.2,"10-20%",TRUE,"20%+")</f>
        <v>20%+</v>
      </c>
      <c r="W6704">
        <f>YEAR(Suoerstore_sales[[#This Row],[Order Date]])</f>
        <v>2015</v>
      </c>
      <c r="X6704" t="str">
        <f>"Q"&amp;ROUNDUP(MONTH(Suoerstore_sales[[#This Row],[Order Date]])/3,0)</f>
        <v>Q2</v>
      </c>
      <c r="Y6704">
        <f>MONTH(Suoerstore_sales[[#This Row],[Order Date]])</f>
        <v>5</v>
      </c>
    </row>
    <row r="6705" spans="1:25" x14ac:dyDescent="0.2">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t="str" cm="1">
        <f t="array" ref="V6705">_xlfn.IFS(Suoerstore_sales[[#This Row],[Discount]]&lt;=0.05,"0-5%",Suoerstore_sales[[#This Row],[Discount]]&lt;=0.1,"5-10%",Suoerstore_sales[[#This Row],[Discount]]&lt;=0.2,"10-20%",TRUE,"20%+")</f>
        <v>10-20%</v>
      </c>
      <c r="W6705">
        <f>YEAR(Suoerstore_sales[[#This Row],[Order Date]])</f>
        <v>2015</v>
      </c>
      <c r="X6705" t="str">
        <f>"Q"&amp;ROUNDUP(MONTH(Suoerstore_sales[[#This Row],[Order Date]])/3,0)</f>
        <v>Q2</v>
      </c>
      <c r="Y6705">
        <f>MONTH(Suoerstore_sales[[#This Row],[Order Date]])</f>
        <v>6</v>
      </c>
    </row>
    <row r="6706" spans="1:25" x14ac:dyDescent="0.2">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t="str" cm="1">
        <f t="array" ref="V6706">_xlfn.IFS(Suoerstore_sales[[#This Row],[Discount]]&lt;=0.05,"0-5%",Suoerstore_sales[[#This Row],[Discount]]&lt;=0.1,"5-10%",Suoerstore_sales[[#This Row],[Discount]]&lt;=0.2,"10-20%",TRUE,"20%+")</f>
        <v>0-5%</v>
      </c>
      <c r="W6706">
        <f>YEAR(Suoerstore_sales[[#This Row],[Order Date]])</f>
        <v>2015</v>
      </c>
      <c r="X6706" t="str">
        <f>"Q"&amp;ROUNDUP(MONTH(Suoerstore_sales[[#This Row],[Order Date]])/3,0)</f>
        <v>Q2</v>
      </c>
      <c r="Y6706">
        <f>MONTH(Suoerstore_sales[[#This Row],[Order Date]])</f>
        <v>6</v>
      </c>
    </row>
    <row r="6707" spans="1:25" x14ac:dyDescent="0.2">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t="str" cm="1">
        <f t="array" ref="V6707">_xlfn.IFS(Suoerstore_sales[[#This Row],[Discount]]&lt;=0.05,"0-5%",Suoerstore_sales[[#This Row],[Discount]]&lt;=0.1,"5-10%",Suoerstore_sales[[#This Row],[Discount]]&lt;=0.2,"10-20%",TRUE,"20%+")</f>
        <v>10-20%</v>
      </c>
      <c r="W6707">
        <f>YEAR(Suoerstore_sales[[#This Row],[Order Date]])</f>
        <v>2015</v>
      </c>
      <c r="X6707" t="str">
        <f>"Q"&amp;ROUNDUP(MONTH(Suoerstore_sales[[#This Row],[Order Date]])/3,0)</f>
        <v>Q2</v>
      </c>
      <c r="Y6707">
        <f>MONTH(Suoerstore_sales[[#This Row],[Order Date]])</f>
        <v>6</v>
      </c>
    </row>
    <row r="6708" spans="1:25" x14ac:dyDescent="0.2">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t="str" cm="1">
        <f t="array" ref="V6708">_xlfn.IFS(Suoerstore_sales[[#This Row],[Discount]]&lt;=0.05,"0-5%",Suoerstore_sales[[#This Row],[Discount]]&lt;=0.1,"5-10%",Suoerstore_sales[[#This Row],[Discount]]&lt;=0.2,"10-20%",TRUE,"20%+")</f>
        <v>10-20%</v>
      </c>
      <c r="W6708">
        <f>YEAR(Suoerstore_sales[[#This Row],[Order Date]])</f>
        <v>2016</v>
      </c>
      <c r="X6708" t="str">
        <f>"Q"&amp;ROUNDUP(MONTH(Suoerstore_sales[[#This Row],[Order Date]])/3,0)</f>
        <v>Q3</v>
      </c>
      <c r="Y6708">
        <f>MONTH(Suoerstore_sales[[#This Row],[Order Date]])</f>
        <v>9</v>
      </c>
    </row>
    <row r="6709" spans="1:25" x14ac:dyDescent="0.2">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t="str" cm="1">
        <f t="array" ref="V6709">_xlfn.IFS(Suoerstore_sales[[#This Row],[Discount]]&lt;=0.05,"0-5%",Suoerstore_sales[[#This Row],[Discount]]&lt;=0.1,"5-10%",Suoerstore_sales[[#This Row],[Discount]]&lt;=0.2,"10-20%",TRUE,"20%+")</f>
        <v>0-5%</v>
      </c>
      <c r="W6709">
        <f>YEAR(Suoerstore_sales[[#This Row],[Order Date]])</f>
        <v>2014</v>
      </c>
      <c r="X6709" t="str">
        <f>"Q"&amp;ROUNDUP(MONTH(Suoerstore_sales[[#This Row],[Order Date]])/3,0)</f>
        <v>Q2</v>
      </c>
      <c r="Y6709">
        <f>MONTH(Suoerstore_sales[[#This Row],[Order Date]])</f>
        <v>4</v>
      </c>
    </row>
    <row r="6710" spans="1:25" x14ac:dyDescent="0.2">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t="str" cm="1">
        <f t="array" ref="V6710">_xlfn.IFS(Suoerstore_sales[[#This Row],[Discount]]&lt;=0.05,"0-5%",Suoerstore_sales[[#This Row],[Discount]]&lt;=0.1,"5-10%",Suoerstore_sales[[#This Row],[Discount]]&lt;=0.2,"10-20%",TRUE,"20%+")</f>
        <v>10-20%</v>
      </c>
      <c r="W6710">
        <f>YEAR(Suoerstore_sales[[#This Row],[Order Date]])</f>
        <v>2015</v>
      </c>
      <c r="X6710" t="str">
        <f>"Q"&amp;ROUNDUP(MONTH(Suoerstore_sales[[#This Row],[Order Date]])/3,0)</f>
        <v>Q4</v>
      </c>
      <c r="Y6710">
        <f>MONTH(Suoerstore_sales[[#This Row],[Order Date]])</f>
        <v>11</v>
      </c>
    </row>
    <row r="6711" spans="1:25" x14ac:dyDescent="0.2">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t="str" cm="1">
        <f t="array" ref="V6711">_xlfn.IFS(Suoerstore_sales[[#This Row],[Discount]]&lt;=0.05,"0-5%",Suoerstore_sales[[#This Row],[Discount]]&lt;=0.1,"5-10%",Suoerstore_sales[[#This Row],[Discount]]&lt;=0.2,"10-20%",TRUE,"20%+")</f>
        <v>10-20%</v>
      </c>
      <c r="W6711">
        <f>YEAR(Suoerstore_sales[[#This Row],[Order Date]])</f>
        <v>2015</v>
      </c>
      <c r="X6711" t="str">
        <f>"Q"&amp;ROUNDUP(MONTH(Suoerstore_sales[[#This Row],[Order Date]])/3,0)</f>
        <v>Q4</v>
      </c>
      <c r="Y6711">
        <f>MONTH(Suoerstore_sales[[#This Row],[Order Date]])</f>
        <v>11</v>
      </c>
    </row>
    <row r="6712" spans="1:25" x14ac:dyDescent="0.2">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t="str" cm="1">
        <f t="array" ref="V6712">_xlfn.IFS(Suoerstore_sales[[#This Row],[Discount]]&lt;=0.05,"0-5%",Suoerstore_sales[[#This Row],[Discount]]&lt;=0.1,"5-10%",Suoerstore_sales[[#This Row],[Discount]]&lt;=0.2,"10-20%",TRUE,"20%+")</f>
        <v>10-20%</v>
      </c>
      <c r="W6712">
        <f>YEAR(Suoerstore_sales[[#This Row],[Order Date]])</f>
        <v>2016</v>
      </c>
      <c r="X6712" t="str">
        <f>"Q"&amp;ROUNDUP(MONTH(Suoerstore_sales[[#This Row],[Order Date]])/3,0)</f>
        <v>Q4</v>
      </c>
      <c r="Y6712">
        <f>MONTH(Suoerstore_sales[[#This Row],[Order Date]])</f>
        <v>12</v>
      </c>
    </row>
    <row r="6713" spans="1:25" x14ac:dyDescent="0.2">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t="str" cm="1">
        <f t="array" ref="V6713">_xlfn.IFS(Suoerstore_sales[[#This Row],[Discount]]&lt;=0.05,"0-5%",Suoerstore_sales[[#This Row],[Discount]]&lt;=0.1,"5-10%",Suoerstore_sales[[#This Row],[Discount]]&lt;=0.2,"10-20%",TRUE,"20%+")</f>
        <v>10-20%</v>
      </c>
      <c r="W6713">
        <f>YEAR(Suoerstore_sales[[#This Row],[Order Date]])</f>
        <v>2017</v>
      </c>
      <c r="X6713" t="str">
        <f>"Q"&amp;ROUNDUP(MONTH(Suoerstore_sales[[#This Row],[Order Date]])/3,0)</f>
        <v>Q3</v>
      </c>
      <c r="Y6713">
        <f>MONTH(Suoerstore_sales[[#This Row],[Order Date]])</f>
        <v>8</v>
      </c>
    </row>
    <row r="6714" spans="1:25" x14ac:dyDescent="0.2">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t="str" cm="1">
        <f t="array" ref="V6714">_xlfn.IFS(Suoerstore_sales[[#This Row],[Discount]]&lt;=0.05,"0-5%",Suoerstore_sales[[#This Row],[Discount]]&lt;=0.1,"5-10%",Suoerstore_sales[[#This Row],[Discount]]&lt;=0.2,"10-20%",TRUE,"20%+")</f>
        <v>20%+</v>
      </c>
      <c r="W6714">
        <f>YEAR(Suoerstore_sales[[#This Row],[Order Date]])</f>
        <v>2017</v>
      </c>
      <c r="X6714" t="str">
        <f>"Q"&amp;ROUNDUP(MONTH(Suoerstore_sales[[#This Row],[Order Date]])/3,0)</f>
        <v>Q4</v>
      </c>
      <c r="Y6714">
        <f>MONTH(Suoerstore_sales[[#This Row],[Order Date]])</f>
        <v>12</v>
      </c>
    </row>
    <row r="6715" spans="1:25" x14ac:dyDescent="0.2">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t="str" cm="1">
        <f t="array" ref="V6715">_xlfn.IFS(Suoerstore_sales[[#This Row],[Discount]]&lt;=0.05,"0-5%",Suoerstore_sales[[#This Row],[Discount]]&lt;=0.1,"5-10%",Suoerstore_sales[[#This Row],[Discount]]&lt;=0.2,"10-20%",TRUE,"20%+")</f>
        <v>20%+</v>
      </c>
      <c r="W6715">
        <f>YEAR(Suoerstore_sales[[#This Row],[Order Date]])</f>
        <v>2017</v>
      </c>
      <c r="X6715" t="str">
        <f>"Q"&amp;ROUNDUP(MONTH(Suoerstore_sales[[#This Row],[Order Date]])/3,0)</f>
        <v>Q4</v>
      </c>
      <c r="Y6715">
        <f>MONTH(Suoerstore_sales[[#This Row],[Order Date]])</f>
        <v>12</v>
      </c>
    </row>
    <row r="6716" spans="1:25" x14ac:dyDescent="0.2">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t="str" cm="1">
        <f t="array" ref="V6716">_xlfn.IFS(Suoerstore_sales[[#This Row],[Discount]]&lt;=0.05,"0-5%",Suoerstore_sales[[#This Row],[Discount]]&lt;=0.1,"5-10%",Suoerstore_sales[[#This Row],[Discount]]&lt;=0.2,"10-20%",TRUE,"20%+")</f>
        <v>10-20%</v>
      </c>
      <c r="W6716">
        <f>YEAR(Suoerstore_sales[[#This Row],[Order Date]])</f>
        <v>2017</v>
      </c>
      <c r="X6716" t="str">
        <f>"Q"&amp;ROUNDUP(MONTH(Suoerstore_sales[[#This Row],[Order Date]])/3,0)</f>
        <v>Q4</v>
      </c>
      <c r="Y6716">
        <f>MONTH(Suoerstore_sales[[#This Row],[Order Date]])</f>
        <v>12</v>
      </c>
    </row>
    <row r="6717" spans="1:25" x14ac:dyDescent="0.2">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t="str" cm="1">
        <f t="array" ref="V6717">_xlfn.IFS(Suoerstore_sales[[#This Row],[Discount]]&lt;=0.05,"0-5%",Suoerstore_sales[[#This Row],[Discount]]&lt;=0.1,"5-10%",Suoerstore_sales[[#This Row],[Discount]]&lt;=0.2,"10-20%",TRUE,"20%+")</f>
        <v>10-20%</v>
      </c>
      <c r="W6717">
        <f>YEAR(Suoerstore_sales[[#This Row],[Order Date]])</f>
        <v>2017</v>
      </c>
      <c r="X6717" t="str">
        <f>"Q"&amp;ROUNDUP(MONTH(Suoerstore_sales[[#This Row],[Order Date]])/3,0)</f>
        <v>Q4</v>
      </c>
      <c r="Y6717">
        <f>MONTH(Suoerstore_sales[[#This Row],[Order Date]])</f>
        <v>12</v>
      </c>
    </row>
    <row r="6718" spans="1:25" x14ac:dyDescent="0.2">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t="str" cm="1">
        <f t="array" ref="V6718">_xlfn.IFS(Suoerstore_sales[[#This Row],[Discount]]&lt;=0.05,"0-5%",Suoerstore_sales[[#This Row],[Discount]]&lt;=0.1,"5-10%",Suoerstore_sales[[#This Row],[Discount]]&lt;=0.2,"10-20%",TRUE,"20%+")</f>
        <v>0-5%</v>
      </c>
      <c r="W6718">
        <f>YEAR(Suoerstore_sales[[#This Row],[Order Date]])</f>
        <v>2016</v>
      </c>
      <c r="X6718" t="str">
        <f>"Q"&amp;ROUNDUP(MONTH(Suoerstore_sales[[#This Row],[Order Date]])/3,0)</f>
        <v>Q2</v>
      </c>
      <c r="Y6718">
        <f>MONTH(Suoerstore_sales[[#This Row],[Order Date]])</f>
        <v>4</v>
      </c>
    </row>
    <row r="6719" spans="1:25" x14ac:dyDescent="0.2">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t="str" cm="1">
        <f t="array" ref="V6719">_xlfn.IFS(Suoerstore_sales[[#This Row],[Discount]]&lt;=0.05,"0-5%",Suoerstore_sales[[#This Row],[Discount]]&lt;=0.1,"5-10%",Suoerstore_sales[[#This Row],[Discount]]&lt;=0.2,"10-20%",TRUE,"20%+")</f>
        <v>0-5%</v>
      </c>
      <c r="W6719">
        <f>YEAR(Suoerstore_sales[[#This Row],[Order Date]])</f>
        <v>2016</v>
      </c>
      <c r="X6719" t="str">
        <f>"Q"&amp;ROUNDUP(MONTH(Suoerstore_sales[[#This Row],[Order Date]])/3,0)</f>
        <v>Q2</v>
      </c>
      <c r="Y6719">
        <f>MONTH(Suoerstore_sales[[#This Row],[Order Date]])</f>
        <v>4</v>
      </c>
    </row>
    <row r="6720" spans="1:25" x14ac:dyDescent="0.2">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t="str" cm="1">
        <f t="array" ref="V6720">_xlfn.IFS(Suoerstore_sales[[#This Row],[Discount]]&lt;=0.05,"0-5%",Suoerstore_sales[[#This Row],[Discount]]&lt;=0.1,"5-10%",Suoerstore_sales[[#This Row],[Discount]]&lt;=0.2,"10-20%",TRUE,"20%+")</f>
        <v>0-5%</v>
      </c>
      <c r="W6720">
        <f>YEAR(Suoerstore_sales[[#This Row],[Order Date]])</f>
        <v>2016</v>
      </c>
      <c r="X6720" t="str">
        <f>"Q"&amp;ROUNDUP(MONTH(Suoerstore_sales[[#This Row],[Order Date]])/3,0)</f>
        <v>Q2</v>
      </c>
      <c r="Y6720">
        <f>MONTH(Suoerstore_sales[[#This Row],[Order Date]])</f>
        <v>4</v>
      </c>
    </row>
    <row r="6721" spans="1:25" x14ac:dyDescent="0.2">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t="str" cm="1">
        <f t="array" ref="V6721">_xlfn.IFS(Suoerstore_sales[[#This Row],[Discount]]&lt;=0.05,"0-5%",Suoerstore_sales[[#This Row],[Discount]]&lt;=0.1,"5-10%",Suoerstore_sales[[#This Row],[Discount]]&lt;=0.2,"10-20%",TRUE,"20%+")</f>
        <v>10-20%</v>
      </c>
      <c r="W6721">
        <f>YEAR(Suoerstore_sales[[#This Row],[Order Date]])</f>
        <v>2016</v>
      </c>
      <c r="X6721" t="str">
        <f>"Q"&amp;ROUNDUP(MONTH(Suoerstore_sales[[#This Row],[Order Date]])/3,0)</f>
        <v>Q4</v>
      </c>
      <c r="Y6721">
        <f>MONTH(Suoerstore_sales[[#This Row],[Order Date]])</f>
        <v>12</v>
      </c>
    </row>
    <row r="6722" spans="1:25" x14ac:dyDescent="0.2">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t="str" cm="1">
        <f t="array" ref="V6722">_xlfn.IFS(Suoerstore_sales[[#This Row],[Discount]]&lt;=0.05,"0-5%",Suoerstore_sales[[#This Row],[Discount]]&lt;=0.1,"5-10%",Suoerstore_sales[[#This Row],[Discount]]&lt;=0.2,"10-20%",TRUE,"20%+")</f>
        <v>0-5%</v>
      </c>
      <c r="W6722">
        <f>YEAR(Suoerstore_sales[[#This Row],[Order Date]])</f>
        <v>2017</v>
      </c>
      <c r="X6722" t="str">
        <f>"Q"&amp;ROUNDUP(MONTH(Suoerstore_sales[[#This Row],[Order Date]])/3,0)</f>
        <v>Q3</v>
      </c>
      <c r="Y6722">
        <f>MONTH(Suoerstore_sales[[#This Row],[Order Date]])</f>
        <v>9</v>
      </c>
    </row>
    <row r="6723" spans="1:25" x14ac:dyDescent="0.2">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t="str" cm="1">
        <f t="array" ref="V6723">_xlfn.IFS(Suoerstore_sales[[#This Row],[Discount]]&lt;=0.05,"0-5%",Suoerstore_sales[[#This Row],[Discount]]&lt;=0.1,"5-10%",Suoerstore_sales[[#This Row],[Discount]]&lt;=0.2,"10-20%",TRUE,"20%+")</f>
        <v>0-5%</v>
      </c>
      <c r="W6723">
        <f>YEAR(Suoerstore_sales[[#This Row],[Order Date]])</f>
        <v>2017</v>
      </c>
      <c r="X6723" t="str">
        <f>"Q"&amp;ROUNDUP(MONTH(Suoerstore_sales[[#This Row],[Order Date]])/3,0)</f>
        <v>Q3</v>
      </c>
      <c r="Y6723">
        <f>MONTH(Suoerstore_sales[[#This Row],[Order Date]])</f>
        <v>9</v>
      </c>
    </row>
    <row r="6724" spans="1:25" x14ac:dyDescent="0.2">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t="str" cm="1">
        <f t="array" ref="V6724">_xlfn.IFS(Suoerstore_sales[[#This Row],[Discount]]&lt;=0.05,"0-5%",Suoerstore_sales[[#This Row],[Discount]]&lt;=0.1,"5-10%",Suoerstore_sales[[#This Row],[Discount]]&lt;=0.2,"10-20%",TRUE,"20%+")</f>
        <v>0-5%</v>
      </c>
      <c r="W6724">
        <f>YEAR(Suoerstore_sales[[#This Row],[Order Date]])</f>
        <v>2017</v>
      </c>
      <c r="X6724" t="str">
        <f>"Q"&amp;ROUNDUP(MONTH(Suoerstore_sales[[#This Row],[Order Date]])/3,0)</f>
        <v>Q3</v>
      </c>
      <c r="Y6724">
        <f>MONTH(Suoerstore_sales[[#This Row],[Order Date]])</f>
        <v>9</v>
      </c>
    </row>
    <row r="6725" spans="1:25" x14ac:dyDescent="0.2">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t="str" cm="1">
        <f t="array" ref="V6725">_xlfn.IFS(Suoerstore_sales[[#This Row],[Discount]]&lt;=0.05,"0-5%",Suoerstore_sales[[#This Row],[Discount]]&lt;=0.1,"5-10%",Suoerstore_sales[[#This Row],[Discount]]&lt;=0.2,"10-20%",TRUE,"20%+")</f>
        <v>0-5%</v>
      </c>
      <c r="W6725">
        <f>YEAR(Suoerstore_sales[[#This Row],[Order Date]])</f>
        <v>2017</v>
      </c>
      <c r="X6725" t="str">
        <f>"Q"&amp;ROUNDUP(MONTH(Suoerstore_sales[[#This Row],[Order Date]])/3,0)</f>
        <v>Q3</v>
      </c>
      <c r="Y6725">
        <f>MONTH(Suoerstore_sales[[#This Row],[Order Date]])</f>
        <v>9</v>
      </c>
    </row>
    <row r="6726" spans="1:25" x14ac:dyDescent="0.2">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t="str" cm="1">
        <f t="array" ref="V6726">_xlfn.IFS(Suoerstore_sales[[#This Row],[Discount]]&lt;=0.05,"0-5%",Suoerstore_sales[[#This Row],[Discount]]&lt;=0.1,"5-10%",Suoerstore_sales[[#This Row],[Discount]]&lt;=0.2,"10-20%",TRUE,"20%+")</f>
        <v>0-5%</v>
      </c>
      <c r="W6726">
        <f>YEAR(Suoerstore_sales[[#This Row],[Order Date]])</f>
        <v>2016</v>
      </c>
      <c r="X6726" t="str">
        <f>"Q"&amp;ROUNDUP(MONTH(Suoerstore_sales[[#This Row],[Order Date]])/3,0)</f>
        <v>Q3</v>
      </c>
      <c r="Y6726">
        <f>MONTH(Suoerstore_sales[[#This Row],[Order Date]])</f>
        <v>9</v>
      </c>
    </row>
    <row r="6727" spans="1:25" x14ac:dyDescent="0.2">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t="str" cm="1">
        <f t="array" ref="V6727">_xlfn.IFS(Suoerstore_sales[[#This Row],[Discount]]&lt;=0.05,"0-5%",Suoerstore_sales[[#This Row],[Discount]]&lt;=0.1,"5-10%",Suoerstore_sales[[#This Row],[Discount]]&lt;=0.2,"10-20%",TRUE,"20%+")</f>
        <v>0-5%</v>
      </c>
      <c r="W6727">
        <f>YEAR(Suoerstore_sales[[#This Row],[Order Date]])</f>
        <v>2016</v>
      </c>
      <c r="X6727" t="str">
        <f>"Q"&amp;ROUNDUP(MONTH(Suoerstore_sales[[#This Row],[Order Date]])/3,0)</f>
        <v>Q3</v>
      </c>
      <c r="Y6727">
        <f>MONTH(Suoerstore_sales[[#This Row],[Order Date]])</f>
        <v>9</v>
      </c>
    </row>
    <row r="6728" spans="1:25" x14ac:dyDescent="0.2">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t="str" cm="1">
        <f t="array" ref="V6728">_xlfn.IFS(Suoerstore_sales[[#This Row],[Discount]]&lt;=0.05,"0-5%",Suoerstore_sales[[#This Row],[Discount]]&lt;=0.1,"5-10%",Suoerstore_sales[[#This Row],[Discount]]&lt;=0.2,"10-20%",TRUE,"20%+")</f>
        <v>10-20%</v>
      </c>
      <c r="W6728">
        <f>YEAR(Suoerstore_sales[[#This Row],[Order Date]])</f>
        <v>2016</v>
      </c>
      <c r="X6728" t="str">
        <f>"Q"&amp;ROUNDUP(MONTH(Suoerstore_sales[[#This Row],[Order Date]])/3,0)</f>
        <v>Q3</v>
      </c>
      <c r="Y6728">
        <f>MONTH(Suoerstore_sales[[#This Row],[Order Date]])</f>
        <v>9</v>
      </c>
    </row>
    <row r="6729" spans="1:25" x14ac:dyDescent="0.2">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t="str" cm="1">
        <f t="array" ref="V6729">_xlfn.IFS(Suoerstore_sales[[#This Row],[Discount]]&lt;=0.05,"0-5%",Suoerstore_sales[[#This Row],[Discount]]&lt;=0.1,"5-10%",Suoerstore_sales[[#This Row],[Discount]]&lt;=0.2,"10-20%",TRUE,"20%+")</f>
        <v>0-5%</v>
      </c>
      <c r="W6729">
        <f>YEAR(Suoerstore_sales[[#This Row],[Order Date]])</f>
        <v>2017</v>
      </c>
      <c r="X6729" t="str">
        <f>"Q"&amp;ROUNDUP(MONTH(Suoerstore_sales[[#This Row],[Order Date]])/3,0)</f>
        <v>Q3</v>
      </c>
      <c r="Y6729">
        <f>MONTH(Suoerstore_sales[[#This Row],[Order Date]])</f>
        <v>8</v>
      </c>
    </row>
    <row r="6730" spans="1:25" x14ac:dyDescent="0.2">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t="str" cm="1">
        <f t="array" ref="V6730">_xlfn.IFS(Suoerstore_sales[[#This Row],[Discount]]&lt;=0.05,"0-5%",Suoerstore_sales[[#This Row],[Discount]]&lt;=0.1,"5-10%",Suoerstore_sales[[#This Row],[Discount]]&lt;=0.2,"10-20%",TRUE,"20%+")</f>
        <v>10-20%</v>
      </c>
      <c r="W6730">
        <f>YEAR(Suoerstore_sales[[#This Row],[Order Date]])</f>
        <v>2016</v>
      </c>
      <c r="X6730" t="str">
        <f>"Q"&amp;ROUNDUP(MONTH(Suoerstore_sales[[#This Row],[Order Date]])/3,0)</f>
        <v>Q4</v>
      </c>
      <c r="Y6730">
        <f>MONTH(Suoerstore_sales[[#This Row],[Order Date]])</f>
        <v>11</v>
      </c>
    </row>
    <row r="6731" spans="1:25" x14ac:dyDescent="0.2">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t="str" cm="1">
        <f t="array" ref="V6731">_xlfn.IFS(Suoerstore_sales[[#This Row],[Discount]]&lt;=0.05,"0-5%",Suoerstore_sales[[#This Row],[Discount]]&lt;=0.1,"5-10%",Suoerstore_sales[[#This Row],[Discount]]&lt;=0.2,"10-20%",TRUE,"20%+")</f>
        <v>20%+</v>
      </c>
      <c r="W6731">
        <f>YEAR(Suoerstore_sales[[#This Row],[Order Date]])</f>
        <v>2015</v>
      </c>
      <c r="X6731" t="str">
        <f>"Q"&amp;ROUNDUP(MONTH(Suoerstore_sales[[#This Row],[Order Date]])/3,0)</f>
        <v>Q2</v>
      </c>
      <c r="Y6731">
        <f>MONTH(Suoerstore_sales[[#This Row],[Order Date]])</f>
        <v>6</v>
      </c>
    </row>
    <row r="6732" spans="1:25" x14ac:dyDescent="0.2">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t="str" cm="1">
        <f t="array" ref="V6732">_xlfn.IFS(Suoerstore_sales[[#This Row],[Discount]]&lt;=0.05,"0-5%",Suoerstore_sales[[#This Row],[Discount]]&lt;=0.1,"5-10%",Suoerstore_sales[[#This Row],[Discount]]&lt;=0.2,"10-20%",TRUE,"20%+")</f>
        <v>10-20%</v>
      </c>
      <c r="W6732">
        <f>YEAR(Suoerstore_sales[[#This Row],[Order Date]])</f>
        <v>2015</v>
      </c>
      <c r="X6732" t="str">
        <f>"Q"&amp;ROUNDUP(MONTH(Suoerstore_sales[[#This Row],[Order Date]])/3,0)</f>
        <v>Q2</v>
      </c>
      <c r="Y6732">
        <f>MONTH(Suoerstore_sales[[#This Row],[Order Date]])</f>
        <v>6</v>
      </c>
    </row>
    <row r="6733" spans="1:25" x14ac:dyDescent="0.2">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t="str" cm="1">
        <f t="array" ref="V6733">_xlfn.IFS(Suoerstore_sales[[#This Row],[Discount]]&lt;=0.05,"0-5%",Suoerstore_sales[[#This Row],[Discount]]&lt;=0.1,"5-10%",Suoerstore_sales[[#This Row],[Discount]]&lt;=0.2,"10-20%",TRUE,"20%+")</f>
        <v>10-20%</v>
      </c>
      <c r="W6733">
        <f>YEAR(Suoerstore_sales[[#This Row],[Order Date]])</f>
        <v>2015</v>
      </c>
      <c r="X6733" t="str">
        <f>"Q"&amp;ROUNDUP(MONTH(Suoerstore_sales[[#This Row],[Order Date]])/3,0)</f>
        <v>Q2</v>
      </c>
      <c r="Y6733">
        <f>MONTH(Suoerstore_sales[[#This Row],[Order Date]])</f>
        <v>6</v>
      </c>
    </row>
    <row r="6734" spans="1:25" x14ac:dyDescent="0.2">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t="str" cm="1">
        <f t="array" ref="V6734">_xlfn.IFS(Suoerstore_sales[[#This Row],[Discount]]&lt;=0.05,"0-5%",Suoerstore_sales[[#This Row],[Discount]]&lt;=0.1,"5-10%",Suoerstore_sales[[#This Row],[Discount]]&lt;=0.2,"10-20%",TRUE,"20%+")</f>
        <v>10-20%</v>
      </c>
      <c r="W6734">
        <f>YEAR(Suoerstore_sales[[#This Row],[Order Date]])</f>
        <v>2014</v>
      </c>
      <c r="X6734" t="str">
        <f>"Q"&amp;ROUNDUP(MONTH(Suoerstore_sales[[#This Row],[Order Date]])/3,0)</f>
        <v>Q3</v>
      </c>
      <c r="Y6734">
        <f>MONTH(Suoerstore_sales[[#This Row],[Order Date]])</f>
        <v>7</v>
      </c>
    </row>
    <row r="6735" spans="1:25" x14ac:dyDescent="0.2">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t="str" cm="1">
        <f t="array" ref="V6735">_xlfn.IFS(Suoerstore_sales[[#This Row],[Discount]]&lt;=0.05,"0-5%",Suoerstore_sales[[#This Row],[Discount]]&lt;=0.1,"5-10%",Suoerstore_sales[[#This Row],[Discount]]&lt;=0.2,"10-20%",TRUE,"20%+")</f>
        <v>10-20%</v>
      </c>
      <c r="W6735">
        <f>YEAR(Suoerstore_sales[[#This Row],[Order Date]])</f>
        <v>2014</v>
      </c>
      <c r="X6735" t="str">
        <f>"Q"&amp;ROUNDUP(MONTH(Suoerstore_sales[[#This Row],[Order Date]])/3,0)</f>
        <v>Q3</v>
      </c>
      <c r="Y6735">
        <f>MONTH(Suoerstore_sales[[#This Row],[Order Date]])</f>
        <v>7</v>
      </c>
    </row>
    <row r="6736" spans="1:25" x14ac:dyDescent="0.2">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t="str" cm="1">
        <f t="array" ref="V6736">_xlfn.IFS(Suoerstore_sales[[#This Row],[Discount]]&lt;=0.05,"0-5%",Suoerstore_sales[[#This Row],[Discount]]&lt;=0.1,"5-10%",Suoerstore_sales[[#This Row],[Discount]]&lt;=0.2,"10-20%",TRUE,"20%+")</f>
        <v>10-20%</v>
      </c>
      <c r="W6736">
        <f>YEAR(Suoerstore_sales[[#This Row],[Order Date]])</f>
        <v>2015</v>
      </c>
      <c r="X6736" t="str">
        <f>"Q"&amp;ROUNDUP(MONTH(Suoerstore_sales[[#This Row],[Order Date]])/3,0)</f>
        <v>Q4</v>
      </c>
      <c r="Y6736">
        <f>MONTH(Suoerstore_sales[[#This Row],[Order Date]])</f>
        <v>12</v>
      </c>
    </row>
    <row r="6737" spans="1:25" x14ac:dyDescent="0.2">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t="str" cm="1">
        <f t="array" ref="V6737">_xlfn.IFS(Suoerstore_sales[[#This Row],[Discount]]&lt;=0.05,"0-5%",Suoerstore_sales[[#This Row],[Discount]]&lt;=0.1,"5-10%",Suoerstore_sales[[#This Row],[Discount]]&lt;=0.2,"10-20%",TRUE,"20%+")</f>
        <v>0-5%</v>
      </c>
      <c r="W6737">
        <f>YEAR(Suoerstore_sales[[#This Row],[Order Date]])</f>
        <v>2016</v>
      </c>
      <c r="X6737" t="str">
        <f>"Q"&amp;ROUNDUP(MONTH(Suoerstore_sales[[#This Row],[Order Date]])/3,0)</f>
        <v>Q2</v>
      </c>
      <c r="Y6737">
        <f>MONTH(Suoerstore_sales[[#This Row],[Order Date]])</f>
        <v>4</v>
      </c>
    </row>
    <row r="6738" spans="1:25" x14ac:dyDescent="0.2">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t="str" cm="1">
        <f t="array" ref="V6738">_xlfn.IFS(Suoerstore_sales[[#This Row],[Discount]]&lt;=0.05,"0-5%",Suoerstore_sales[[#This Row],[Discount]]&lt;=0.1,"5-10%",Suoerstore_sales[[#This Row],[Discount]]&lt;=0.2,"10-20%",TRUE,"20%+")</f>
        <v>0-5%</v>
      </c>
      <c r="W6738">
        <f>YEAR(Suoerstore_sales[[#This Row],[Order Date]])</f>
        <v>2016</v>
      </c>
      <c r="X6738" t="str">
        <f>"Q"&amp;ROUNDUP(MONTH(Suoerstore_sales[[#This Row],[Order Date]])/3,0)</f>
        <v>Q2</v>
      </c>
      <c r="Y6738">
        <f>MONTH(Suoerstore_sales[[#This Row],[Order Date]])</f>
        <v>4</v>
      </c>
    </row>
    <row r="6739" spans="1:25" x14ac:dyDescent="0.2">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t="str" cm="1">
        <f t="array" ref="V6739">_xlfn.IFS(Suoerstore_sales[[#This Row],[Discount]]&lt;=0.05,"0-5%",Suoerstore_sales[[#This Row],[Discount]]&lt;=0.1,"5-10%",Suoerstore_sales[[#This Row],[Discount]]&lt;=0.2,"10-20%",TRUE,"20%+")</f>
        <v>0-5%</v>
      </c>
      <c r="W6739">
        <f>YEAR(Suoerstore_sales[[#This Row],[Order Date]])</f>
        <v>2016</v>
      </c>
      <c r="X6739" t="str">
        <f>"Q"&amp;ROUNDUP(MONTH(Suoerstore_sales[[#This Row],[Order Date]])/3,0)</f>
        <v>Q2</v>
      </c>
      <c r="Y6739">
        <f>MONTH(Suoerstore_sales[[#This Row],[Order Date]])</f>
        <v>4</v>
      </c>
    </row>
    <row r="6740" spans="1:25" x14ac:dyDescent="0.2">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t="str" cm="1">
        <f t="array" ref="V6740">_xlfn.IFS(Suoerstore_sales[[#This Row],[Discount]]&lt;=0.05,"0-5%",Suoerstore_sales[[#This Row],[Discount]]&lt;=0.1,"5-10%",Suoerstore_sales[[#This Row],[Discount]]&lt;=0.2,"10-20%",TRUE,"20%+")</f>
        <v>10-20%</v>
      </c>
      <c r="W6740">
        <f>YEAR(Suoerstore_sales[[#This Row],[Order Date]])</f>
        <v>2016</v>
      </c>
      <c r="X6740" t="str">
        <f>"Q"&amp;ROUNDUP(MONTH(Suoerstore_sales[[#This Row],[Order Date]])/3,0)</f>
        <v>Q2</v>
      </c>
      <c r="Y6740">
        <f>MONTH(Suoerstore_sales[[#This Row],[Order Date]])</f>
        <v>4</v>
      </c>
    </row>
    <row r="6741" spans="1:25" x14ac:dyDescent="0.2">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t="str" cm="1">
        <f t="array" ref="V6741">_xlfn.IFS(Suoerstore_sales[[#This Row],[Discount]]&lt;=0.05,"0-5%",Suoerstore_sales[[#This Row],[Discount]]&lt;=0.1,"5-10%",Suoerstore_sales[[#This Row],[Discount]]&lt;=0.2,"10-20%",TRUE,"20%+")</f>
        <v>10-20%</v>
      </c>
      <c r="W6741">
        <f>YEAR(Suoerstore_sales[[#This Row],[Order Date]])</f>
        <v>2014</v>
      </c>
      <c r="X6741" t="str">
        <f>"Q"&amp;ROUNDUP(MONTH(Suoerstore_sales[[#This Row],[Order Date]])/3,0)</f>
        <v>Q2</v>
      </c>
      <c r="Y6741">
        <f>MONTH(Suoerstore_sales[[#This Row],[Order Date]])</f>
        <v>5</v>
      </c>
    </row>
    <row r="6742" spans="1:25" x14ac:dyDescent="0.2">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t="str" cm="1">
        <f t="array" ref="V6742">_xlfn.IFS(Suoerstore_sales[[#This Row],[Discount]]&lt;=0.05,"0-5%",Suoerstore_sales[[#This Row],[Discount]]&lt;=0.1,"5-10%",Suoerstore_sales[[#This Row],[Discount]]&lt;=0.2,"10-20%",TRUE,"20%+")</f>
        <v>20%+</v>
      </c>
      <c r="W6742">
        <f>YEAR(Suoerstore_sales[[#This Row],[Order Date]])</f>
        <v>2014</v>
      </c>
      <c r="X6742" t="str">
        <f>"Q"&amp;ROUNDUP(MONTH(Suoerstore_sales[[#This Row],[Order Date]])/3,0)</f>
        <v>Q2</v>
      </c>
      <c r="Y6742">
        <f>MONTH(Suoerstore_sales[[#This Row],[Order Date]])</f>
        <v>5</v>
      </c>
    </row>
    <row r="6743" spans="1:25" x14ac:dyDescent="0.2">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t="str" cm="1">
        <f t="array" ref="V6743">_xlfn.IFS(Suoerstore_sales[[#This Row],[Discount]]&lt;=0.05,"0-5%",Suoerstore_sales[[#This Row],[Discount]]&lt;=0.1,"5-10%",Suoerstore_sales[[#This Row],[Discount]]&lt;=0.2,"10-20%",TRUE,"20%+")</f>
        <v>10-20%</v>
      </c>
      <c r="W6743">
        <f>YEAR(Suoerstore_sales[[#This Row],[Order Date]])</f>
        <v>2014</v>
      </c>
      <c r="X6743" t="str">
        <f>"Q"&amp;ROUNDUP(MONTH(Suoerstore_sales[[#This Row],[Order Date]])/3,0)</f>
        <v>Q2</v>
      </c>
      <c r="Y6743">
        <f>MONTH(Suoerstore_sales[[#This Row],[Order Date]])</f>
        <v>5</v>
      </c>
    </row>
    <row r="6744" spans="1:25" x14ac:dyDescent="0.2">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t="str" cm="1">
        <f t="array" ref="V6744">_xlfn.IFS(Suoerstore_sales[[#This Row],[Discount]]&lt;=0.05,"0-5%",Suoerstore_sales[[#This Row],[Discount]]&lt;=0.1,"5-10%",Suoerstore_sales[[#This Row],[Discount]]&lt;=0.2,"10-20%",TRUE,"20%+")</f>
        <v>10-20%</v>
      </c>
      <c r="W6744">
        <f>YEAR(Suoerstore_sales[[#This Row],[Order Date]])</f>
        <v>2017</v>
      </c>
      <c r="X6744" t="str">
        <f>"Q"&amp;ROUNDUP(MONTH(Suoerstore_sales[[#This Row],[Order Date]])/3,0)</f>
        <v>Q3</v>
      </c>
      <c r="Y6744">
        <f>MONTH(Suoerstore_sales[[#This Row],[Order Date]])</f>
        <v>7</v>
      </c>
    </row>
    <row r="6745" spans="1:25" x14ac:dyDescent="0.2">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t="str" cm="1">
        <f t="array" ref="V6745">_xlfn.IFS(Suoerstore_sales[[#This Row],[Discount]]&lt;=0.05,"0-5%",Suoerstore_sales[[#This Row],[Discount]]&lt;=0.1,"5-10%",Suoerstore_sales[[#This Row],[Discount]]&lt;=0.2,"10-20%",TRUE,"20%+")</f>
        <v>0-5%</v>
      </c>
      <c r="W6745">
        <f>YEAR(Suoerstore_sales[[#This Row],[Order Date]])</f>
        <v>2015</v>
      </c>
      <c r="X6745" t="str">
        <f>"Q"&amp;ROUNDUP(MONTH(Suoerstore_sales[[#This Row],[Order Date]])/3,0)</f>
        <v>Q1</v>
      </c>
      <c r="Y6745">
        <f>MONTH(Suoerstore_sales[[#This Row],[Order Date]])</f>
        <v>2</v>
      </c>
    </row>
    <row r="6746" spans="1:25" x14ac:dyDescent="0.2">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t="str" cm="1">
        <f t="array" ref="V6746">_xlfn.IFS(Suoerstore_sales[[#This Row],[Discount]]&lt;=0.05,"0-5%",Suoerstore_sales[[#This Row],[Discount]]&lt;=0.1,"5-10%",Suoerstore_sales[[#This Row],[Discount]]&lt;=0.2,"10-20%",TRUE,"20%+")</f>
        <v>10-20%</v>
      </c>
      <c r="W6746">
        <f>YEAR(Suoerstore_sales[[#This Row],[Order Date]])</f>
        <v>2017</v>
      </c>
      <c r="X6746" t="str">
        <f>"Q"&amp;ROUNDUP(MONTH(Suoerstore_sales[[#This Row],[Order Date]])/3,0)</f>
        <v>Q2</v>
      </c>
      <c r="Y6746">
        <f>MONTH(Suoerstore_sales[[#This Row],[Order Date]])</f>
        <v>6</v>
      </c>
    </row>
    <row r="6747" spans="1:25" x14ac:dyDescent="0.2">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t="str" cm="1">
        <f t="array" ref="V6747">_xlfn.IFS(Suoerstore_sales[[#This Row],[Discount]]&lt;=0.05,"0-5%",Suoerstore_sales[[#This Row],[Discount]]&lt;=0.1,"5-10%",Suoerstore_sales[[#This Row],[Discount]]&lt;=0.2,"10-20%",TRUE,"20%+")</f>
        <v>10-20%</v>
      </c>
      <c r="W6747">
        <f>YEAR(Suoerstore_sales[[#This Row],[Order Date]])</f>
        <v>2017</v>
      </c>
      <c r="X6747" t="str">
        <f>"Q"&amp;ROUNDUP(MONTH(Suoerstore_sales[[#This Row],[Order Date]])/3,0)</f>
        <v>Q2</v>
      </c>
      <c r="Y6747">
        <f>MONTH(Suoerstore_sales[[#This Row],[Order Date]])</f>
        <v>6</v>
      </c>
    </row>
    <row r="6748" spans="1:25" x14ac:dyDescent="0.2">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t="str" cm="1">
        <f t="array" ref="V6748">_xlfn.IFS(Suoerstore_sales[[#This Row],[Discount]]&lt;=0.05,"0-5%",Suoerstore_sales[[#This Row],[Discount]]&lt;=0.1,"5-10%",Suoerstore_sales[[#This Row],[Discount]]&lt;=0.2,"10-20%",TRUE,"20%+")</f>
        <v>0-5%</v>
      </c>
      <c r="W6748">
        <f>YEAR(Suoerstore_sales[[#This Row],[Order Date]])</f>
        <v>2017</v>
      </c>
      <c r="X6748" t="str">
        <f>"Q"&amp;ROUNDUP(MONTH(Suoerstore_sales[[#This Row],[Order Date]])/3,0)</f>
        <v>Q4</v>
      </c>
      <c r="Y6748">
        <f>MONTH(Suoerstore_sales[[#This Row],[Order Date]])</f>
        <v>11</v>
      </c>
    </row>
    <row r="6749" spans="1:25" x14ac:dyDescent="0.2">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t="str" cm="1">
        <f t="array" ref="V6749">_xlfn.IFS(Suoerstore_sales[[#This Row],[Discount]]&lt;=0.05,"0-5%",Suoerstore_sales[[#This Row],[Discount]]&lt;=0.1,"5-10%",Suoerstore_sales[[#This Row],[Discount]]&lt;=0.2,"10-20%",TRUE,"20%+")</f>
        <v>10-20%</v>
      </c>
      <c r="W6749">
        <f>YEAR(Suoerstore_sales[[#This Row],[Order Date]])</f>
        <v>2017</v>
      </c>
      <c r="X6749" t="str">
        <f>"Q"&amp;ROUNDUP(MONTH(Suoerstore_sales[[#This Row],[Order Date]])/3,0)</f>
        <v>Q4</v>
      </c>
      <c r="Y6749">
        <f>MONTH(Suoerstore_sales[[#This Row],[Order Date]])</f>
        <v>12</v>
      </c>
    </row>
    <row r="6750" spans="1:25" x14ac:dyDescent="0.2">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t="str" cm="1">
        <f t="array" ref="V6750">_xlfn.IFS(Suoerstore_sales[[#This Row],[Discount]]&lt;=0.05,"0-5%",Suoerstore_sales[[#This Row],[Discount]]&lt;=0.1,"5-10%",Suoerstore_sales[[#This Row],[Discount]]&lt;=0.2,"10-20%",TRUE,"20%+")</f>
        <v>0-5%</v>
      </c>
      <c r="W6750">
        <f>YEAR(Suoerstore_sales[[#This Row],[Order Date]])</f>
        <v>2017</v>
      </c>
      <c r="X6750" t="str">
        <f>"Q"&amp;ROUNDUP(MONTH(Suoerstore_sales[[#This Row],[Order Date]])/3,0)</f>
        <v>Q4</v>
      </c>
      <c r="Y6750">
        <f>MONTH(Suoerstore_sales[[#This Row],[Order Date]])</f>
        <v>12</v>
      </c>
    </row>
    <row r="6751" spans="1:25" x14ac:dyDescent="0.2">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t="str" cm="1">
        <f t="array" ref="V6751">_xlfn.IFS(Suoerstore_sales[[#This Row],[Discount]]&lt;=0.05,"0-5%",Suoerstore_sales[[#This Row],[Discount]]&lt;=0.1,"5-10%",Suoerstore_sales[[#This Row],[Discount]]&lt;=0.2,"10-20%",TRUE,"20%+")</f>
        <v>0-5%</v>
      </c>
      <c r="W6751">
        <f>YEAR(Suoerstore_sales[[#This Row],[Order Date]])</f>
        <v>2017</v>
      </c>
      <c r="X6751" t="str">
        <f>"Q"&amp;ROUNDUP(MONTH(Suoerstore_sales[[#This Row],[Order Date]])/3,0)</f>
        <v>Q4</v>
      </c>
      <c r="Y6751">
        <f>MONTH(Suoerstore_sales[[#This Row],[Order Date]])</f>
        <v>12</v>
      </c>
    </row>
    <row r="6752" spans="1:25" x14ac:dyDescent="0.2">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t="str" cm="1">
        <f t="array" ref="V6752">_xlfn.IFS(Suoerstore_sales[[#This Row],[Discount]]&lt;=0.05,"0-5%",Suoerstore_sales[[#This Row],[Discount]]&lt;=0.1,"5-10%",Suoerstore_sales[[#This Row],[Discount]]&lt;=0.2,"10-20%",TRUE,"20%+")</f>
        <v>0-5%</v>
      </c>
      <c r="W6752">
        <f>YEAR(Suoerstore_sales[[#This Row],[Order Date]])</f>
        <v>2016</v>
      </c>
      <c r="X6752" t="str">
        <f>"Q"&amp;ROUNDUP(MONTH(Suoerstore_sales[[#This Row],[Order Date]])/3,0)</f>
        <v>Q2</v>
      </c>
      <c r="Y6752">
        <f>MONTH(Suoerstore_sales[[#This Row],[Order Date]])</f>
        <v>6</v>
      </c>
    </row>
    <row r="6753" spans="1:25" x14ac:dyDescent="0.2">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t="str" cm="1">
        <f t="array" ref="V6753">_xlfn.IFS(Suoerstore_sales[[#This Row],[Discount]]&lt;=0.05,"0-5%",Suoerstore_sales[[#This Row],[Discount]]&lt;=0.1,"5-10%",Suoerstore_sales[[#This Row],[Discount]]&lt;=0.2,"10-20%",TRUE,"20%+")</f>
        <v>0-5%</v>
      </c>
      <c r="W6753">
        <f>YEAR(Suoerstore_sales[[#This Row],[Order Date]])</f>
        <v>2016</v>
      </c>
      <c r="X6753" t="str">
        <f>"Q"&amp;ROUNDUP(MONTH(Suoerstore_sales[[#This Row],[Order Date]])/3,0)</f>
        <v>Q2</v>
      </c>
      <c r="Y6753">
        <f>MONTH(Suoerstore_sales[[#This Row],[Order Date]])</f>
        <v>6</v>
      </c>
    </row>
    <row r="6754" spans="1:25" x14ac:dyDescent="0.2">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t="str" cm="1">
        <f t="array" ref="V6754">_xlfn.IFS(Suoerstore_sales[[#This Row],[Discount]]&lt;=0.05,"0-5%",Suoerstore_sales[[#This Row],[Discount]]&lt;=0.1,"5-10%",Suoerstore_sales[[#This Row],[Discount]]&lt;=0.2,"10-20%",TRUE,"20%+")</f>
        <v>0-5%</v>
      </c>
      <c r="W6754">
        <f>YEAR(Suoerstore_sales[[#This Row],[Order Date]])</f>
        <v>2016</v>
      </c>
      <c r="X6754" t="str">
        <f>"Q"&amp;ROUNDUP(MONTH(Suoerstore_sales[[#This Row],[Order Date]])/3,0)</f>
        <v>Q2</v>
      </c>
      <c r="Y6754">
        <f>MONTH(Suoerstore_sales[[#This Row],[Order Date]])</f>
        <v>6</v>
      </c>
    </row>
    <row r="6755" spans="1:25" x14ac:dyDescent="0.2">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t="str" cm="1">
        <f t="array" ref="V6755">_xlfn.IFS(Suoerstore_sales[[#This Row],[Discount]]&lt;=0.05,"0-5%",Suoerstore_sales[[#This Row],[Discount]]&lt;=0.1,"5-10%",Suoerstore_sales[[#This Row],[Discount]]&lt;=0.2,"10-20%",TRUE,"20%+")</f>
        <v>0-5%</v>
      </c>
      <c r="W6755">
        <f>YEAR(Suoerstore_sales[[#This Row],[Order Date]])</f>
        <v>2016</v>
      </c>
      <c r="X6755" t="str">
        <f>"Q"&amp;ROUNDUP(MONTH(Suoerstore_sales[[#This Row],[Order Date]])/3,0)</f>
        <v>Q2</v>
      </c>
      <c r="Y6755">
        <f>MONTH(Suoerstore_sales[[#This Row],[Order Date]])</f>
        <v>6</v>
      </c>
    </row>
    <row r="6756" spans="1:25" x14ac:dyDescent="0.2">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t="str" cm="1">
        <f t="array" ref="V6756">_xlfn.IFS(Suoerstore_sales[[#This Row],[Discount]]&lt;=0.05,"0-5%",Suoerstore_sales[[#This Row],[Discount]]&lt;=0.1,"5-10%",Suoerstore_sales[[#This Row],[Discount]]&lt;=0.2,"10-20%",TRUE,"20%+")</f>
        <v>0-5%</v>
      </c>
      <c r="W6756">
        <f>YEAR(Suoerstore_sales[[#This Row],[Order Date]])</f>
        <v>2016</v>
      </c>
      <c r="X6756" t="str">
        <f>"Q"&amp;ROUNDUP(MONTH(Suoerstore_sales[[#This Row],[Order Date]])/3,0)</f>
        <v>Q2</v>
      </c>
      <c r="Y6756">
        <f>MONTH(Suoerstore_sales[[#This Row],[Order Date]])</f>
        <v>6</v>
      </c>
    </row>
    <row r="6757" spans="1:25" x14ac:dyDescent="0.2">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t="str" cm="1">
        <f t="array" ref="V6757">_xlfn.IFS(Suoerstore_sales[[#This Row],[Discount]]&lt;=0.05,"0-5%",Suoerstore_sales[[#This Row],[Discount]]&lt;=0.1,"5-10%",Suoerstore_sales[[#This Row],[Discount]]&lt;=0.2,"10-20%",TRUE,"20%+")</f>
        <v>0-5%</v>
      </c>
      <c r="W6757">
        <f>YEAR(Suoerstore_sales[[#This Row],[Order Date]])</f>
        <v>2017</v>
      </c>
      <c r="X6757" t="str">
        <f>"Q"&amp;ROUNDUP(MONTH(Suoerstore_sales[[#This Row],[Order Date]])/3,0)</f>
        <v>Q3</v>
      </c>
      <c r="Y6757">
        <f>MONTH(Suoerstore_sales[[#This Row],[Order Date]])</f>
        <v>9</v>
      </c>
    </row>
    <row r="6758" spans="1:25" x14ac:dyDescent="0.2">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t="str" cm="1">
        <f t="array" ref="V6758">_xlfn.IFS(Suoerstore_sales[[#This Row],[Discount]]&lt;=0.05,"0-5%",Suoerstore_sales[[#This Row],[Discount]]&lt;=0.1,"5-10%",Suoerstore_sales[[#This Row],[Discount]]&lt;=0.2,"10-20%",TRUE,"20%+")</f>
        <v>0-5%</v>
      </c>
      <c r="W6758">
        <f>YEAR(Suoerstore_sales[[#This Row],[Order Date]])</f>
        <v>2017</v>
      </c>
      <c r="X6758" t="str">
        <f>"Q"&amp;ROUNDUP(MONTH(Suoerstore_sales[[#This Row],[Order Date]])/3,0)</f>
        <v>Q3</v>
      </c>
      <c r="Y6758">
        <f>MONTH(Suoerstore_sales[[#This Row],[Order Date]])</f>
        <v>9</v>
      </c>
    </row>
    <row r="6759" spans="1:25" x14ac:dyDescent="0.2">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t="str" cm="1">
        <f t="array" ref="V6759">_xlfn.IFS(Suoerstore_sales[[#This Row],[Discount]]&lt;=0.05,"0-5%",Suoerstore_sales[[#This Row],[Discount]]&lt;=0.1,"5-10%",Suoerstore_sales[[#This Row],[Discount]]&lt;=0.2,"10-20%",TRUE,"20%+")</f>
        <v>0-5%</v>
      </c>
      <c r="W6759">
        <f>YEAR(Suoerstore_sales[[#This Row],[Order Date]])</f>
        <v>2017</v>
      </c>
      <c r="X6759" t="str">
        <f>"Q"&amp;ROUNDUP(MONTH(Suoerstore_sales[[#This Row],[Order Date]])/3,0)</f>
        <v>Q3</v>
      </c>
      <c r="Y6759">
        <f>MONTH(Suoerstore_sales[[#This Row],[Order Date]])</f>
        <v>9</v>
      </c>
    </row>
    <row r="6760" spans="1:25" x14ac:dyDescent="0.2">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t="str" cm="1">
        <f t="array" ref="V6760">_xlfn.IFS(Suoerstore_sales[[#This Row],[Discount]]&lt;=0.05,"0-5%",Suoerstore_sales[[#This Row],[Discount]]&lt;=0.1,"5-10%",Suoerstore_sales[[#This Row],[Discount]]&lt;=0.2,"10-20%",TRUE,"20%+")</f>
        <v>0-5%</v>
      </c>
      <c r="W6760">
        <f>YEAR(Suoerstore_sales[[#This Row],[Order Date]])</f>
        <v>2017</v>
      </c>
      <c r="X6760" t="str">
        <f>"Q"&amp;ROUNDUP(MONTH(Suoerstore_sales[[#This Row],[Order Date]])/3,0)</f>
        <v>Q3</v>
      </c>
      <c r="Y6760">
        <f>MONTH(Suoerstore_sales[[#This Row],[Order Date]])</f>
        <v>9</v>
      </c>
    </row>
    <row r="6761" spans="1:25" x14ac:dyDescent="0.2">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t="str" cm="1">
        <f t="array" ref="V6761">_xlfn.IFS(Suoerstore_sales[[#This Row],[Discount]]&lt;=0.05,"0-5%",Suoerstore_sales[[#This Row],[Discount]]&lt;=0.1,"5-10%",Suoerstore_sales[[#This Row],[Discount]]&lt;=0.2,"10-20%",TRUE,"20%+")</f>
        <v>10-20%</v>
      </c>
      <c r="W6761">
        <f>YEAR(Suoerstore_sales[[#This Row],[Order Date]])</f>
        <v>2017</v>
      </c>
      <c r="X6761" t="str">
        <f>"Q"&amp;ROUNDUP(MONTH(Suoerstore_sales[[#This Row],[Order Date]])/3,0)</f>
        <v>Q4</v>
      </c>
      <c r="Y6761">
        <f>MONTH(Suoerstore_sales[[#This Row],[Order Date]])</f>
        <v>12</v>
      </c>
    </row>
    <row r="6762" spans="1:25" x14ac:dyDescent="0.2">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t="str" cm="1">
        <f t="array" ref="V6762">_xlfn.IFS(Suoerstore_sales[[#This Row],[Discount]]&lt;=0.05,"0-5%",Suoerstore_sales[[#This Row],[Discount]]&lt;=0.1,"5-10%",Suoerstore_sales[[#This Row],[Discount]]&lt;=0.2,"10-20%",TRUE,"20%+")</f>
        <v>0-5%</v>
      </c>
      <c r="W6762">
        <f>YEAR(Suoerstore_sales[[#This Row],[Order Date]])</f>
        <v>2017</v>
      </c>
      <c r="X6762" t="str">
        <f>"Q"&amp;ROUNDUP(MONTH(Suoerstore_sales[[#This Row],[Order Date]])/3,0)</f>
        <v>Q2</v>
      </c>
      <c r="Y6762">
        <f>MONTH(Suoerstore_sales[[#This Row],[Order Date]])</f>
        <v>6</v>
      </c>
    </row>
    <row r="6763" spans="1:25" x14ac:dyDescent="0.2">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t="str" cm="1">
        <f t="array" ref="V6763">_xlfn.IFS(Suoerstore_sales[[#This Row],[Discount]]&lt;=0.05,"0-5%",Suoerstore_sales[[#This Row],[Discount]]&lt;=0.1,"5-10%",Suoerstore_sales[[#This Row],[Discount]]&lt;=0.2,"10-20%",TRUE,"20%+")</f>
        <v>5-10%</v>
      </c>
      <c r="W6763">
        <f>YEAR(Suoerstore_sales[[#This Row],[Order Date]])</f>
        <v>2016</v>
      </c>
      <c r="X6763" t="str">
        <f>"Q"&amp;ROUNDUP(MONTH(Suoerstore_sales[[#This Row],[Order Date]])/3,0)</f>
        <v>Q3</v>
      </c>
      <c r="Y6763">
        <f>MONTH(Suoerstore_sales[[#This Row],[Order Date]])</f>
        <v>7</v>
      </c>
    </row>
    <row r="6764" spans="1:25" x14ac:dyDescent="0.2">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t="str" cm="1">
        <f t="array" ref="V6764">_xlfn.IFS(Suoerstore_sales[[#This Row],[Discount]]&lt;=0.05,"0-5%",Suoerstore_sales[[#This Row],[Discount]]&lt;=0.1,"5-10%",Suoerstore_sales[[#This Row],[Discount]]&lt;=0.2,"10-20%",TRUE,"20%+")</f>
        <v>10-20%</v>
      </c>
      <c r="W6764">
        <f>YEAR(Suoerstore_sales[[#This Row],[Order Date]])</f>
        <v>2016</v>
      </c>
      <c r="X6764" t="str">
        <f>"Q"&amp;ROUNDUP(MONTH(Suoerstore_sales[[#This Row],[Order Date]])/3,0)</f>
        <v>Q3</v>
      </c>
      <c r="Y6764">
        <f>MONTH(Suoerstore_sales[[#This Row],[Order Date]])</f>
        <v>9</v>
      </c>
    </row>
    <row r="6765" spans="1:25" x14ac:dyDescent="0.2">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t="str" cm="1">
        <f t="array" ref="V6765">_xlfn.IFS(Suoerstore_sales[[#This Row],[Discount]]&lt;=0.05,"0-5%",Suoerstore_sales[[#This Row],[Discount]]&lt;=0.1,"5-10%",Suoerstore_sales[[#This Row],[Discount]]&lt;=0.2,"10-20%",TRUE,"20%+")</f>
        <v>10-20%</v>
      </c>
      <c r="W6765">
        <f>YEAR(Suoerstore_sales[[#This Row],[Order Date]])</f>
        <v>2016</v>
      </c>
      <c r="X6765" t="str">
        <f>"Q"&amp;ROUNDUP(MONTH(Suoerstore_sales[[#This Row],[Order Date]])/3,0)</f>
        <v>Q3</v>
      </c>
      <c r="Y6765">
        <f>MONTH(Suoerstore_sales[[#This Row],[Order Date]])</f>
        <v>9</v>
      </c>
    </row>
    <row r="6766" spans="1:25" x14ac:dyDescent="0.2">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t="str" cm="1">
        <f t="array" ref="V6766">_xlfn.IFS(Suoerstore_sales[[#This Row],[Discount]]&lt;=0.05,"0-5%",Suoerstore_sales[[#This Row],[Discount]]&lt;=0.1,"5-10%",Suoerstore_sales[[#This Row],[Discount]]&lt;=0.2,"10-20%",TRUE,"20%+")</f>
        <v>20%+</v>
      </c>
      <c r="W6766">
        <f>YEAR(Suoerstore_sales[[#This Row],[Order Date]])</f>
        <v>2016</v>
      </c>
      <c r="X6766" t="str">
        <f>"Q"&amp;ROUNDUP(MONTH(Suoerstore_sales[[#This Row],[Order Date]])/3,0)</f>
        <v>Q3</v>
      </c>
      <c r="Y6766">
        <f>MONTH(Suoerstore_sales[[#This Row],[Order Date]])</f>
        <v>9</v>
      </c>
    </row>
    <row r="6767" spans="1:25" x14ac:dyDescent="0.2">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t="str" cm="1">
        <f t="array" ref="V6767">_xlfn.IFS(Suoerstore_sales[[#This Row],[Discount]]&lt;=0.05,"0-5%",Suoerstore_sales[[#This Row],[Discount]]&lt;=0.1,"5-10%",Suoerstore_sales[[#This Row],[Discount]]&lt;=0.2,"10-20%",TRUE,"20%+")</f>
        <v>20%+</v>
      </c>
      <c r="W6767">
        <f>YEAR(Suoerstore_sales[[#This Row],[Order Date]])</f>
        <v>2017</v>
      </c>
      <c r="X6767" t="str">
        <f>"Q"&amp;ROUNDUP(MONTH(Suoerstore_sales[[#This Row],[Order Date]])/3,0)</f>
        <v>Q2</v>
      </c>
      <c r="Y6767">
        <f>MONTH(Suoerstore_sales[[#This Row],[Order Date]])</f>
        <v>4</v>
      </c>
    </row>
    <row r="6768" spans="1:25" x14ac:dyDescent="0.2">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t="str" cm="1">
        <f t="array" ref="V6768">_xlfn.IFS(Suoerstore_sales[[#This Row],[Discount]]&lt;=0.05,"0-5%",Suoerstore_sales[[#This Row],[Discount]]&lt;=0.1,"5-10%",Suoerstore_sales[[#This Row],[Discount]]&lt;=0.2,"10-20%",TRUE,"20%+")</f>
        <v>10-20%</v>
      </c>
      <c r="W6768">
        <f>YEAR(Suoerstore_sales[[#This Row],[Order Date]])</f>
        <v>2017</v>
      </c>
      <c r="X6768" t="str">
        <f>"Q"&amp;ROUNDUP(MONTH(Suoerstore_sales[[#This Row],[Order Date]])/3,0)</f>
        <v>Q2</v>
      </c>
      <c r="Y6768">
        <f>MONTH(Suoerstore_sales[[#This Row],[Order Date]])</f>
        <v>4</v>
      </c>
    </row>
    <row r="6769" spans="1:25" x14ac:dyDescent="0.2">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t="str" cm="1">
        <f t="array" ref="V6769">_xlfn.IFS(Suoerstore_sales[[#This Row],[Discount]]&lt;=0.05,"0-5%",Suoerstore_sales[[#This Row],[Discount]]&lt;=0.1,"5-10%",Suoerstore_sales[[#This Row],[Discount]]&lt;=0.2,"10-20%",TRUE,"20%+")</f>
        <v>20%+</v>
      </c>
      <c r="W6769">
        <f>YEAR(Suoerstore_sales[[#This Row],[Order Date]])</f>
        <v>2017</v>
      </c>
      <c r="X6769" t="str">
        <f>"Q"&amp;ROUNDUP(MONTH(Suoerstore_sales[[#This Row],[Order Date]])/3,0)</f>
        <v>Q2</v>
      </c>
      <c r="Y6769">
        <f>MONTH(Suoerstore_sales[[#This Row],[Order Date]])</f>
        <v>4</v>
      </c>
    </row>
    <row r="6770" spans="1:25" x14ac:dyDescent="0.2">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t="str" cm="1">
        <f t="array" ref="V6770">_xlfn.IFS(Suoerstore_sales[[#This Row],[Discount]]&lt;=0.05,"0-5%",Suoerstore_sales[[#This Row],[Discount]]&lt;=0.1,"5-10%",Suoerstore_sales[[#This Row],[Discount]]&lt;=0.2,"10-20%",TRUE,"20%+")</f>
        <v>0-5%</v>
      </c>
      <c r="W6770">
        <f>YEAR(Suoerstore_sales[[#This Row],[Order Date]])</f>
        <v>2014</v>
      </c>
      <c r="X6770" t="str">
        <f>"Q"&amp;ROUNDUP(MONTH(Suoerstore_sales[[#This Row],[Order Date]])/3,0)</f>
        <v>Q3</v>
      </c>
      <c r="Y6770">
        <f>MONTH(Suoerstore_sales[[#This Row],[Order Date]])</f>
        <v>8</v>
      </c>
    </row>
    <row r="6771" spans="1:25" x14ac:dyDescent="0.2">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t="str" cm="1">
        <f t="array" ref="V6771">_xlfn.IFS(Suoerstore_sales[[#This Row],[Discount]]&lt;=0.05,"0-5%",Suoerstore_sales[[#This Row],[Discount]]&lt;=0.1,"5-10%",Suoerstore_sales[[#This Row],[Discount]]&lt;=0.2,"10-20%",TRUE,"20%+")</f>
        <v>0-5%</v>
      </c>
      <c r="W6771">
        <f>YEAR(Suoerstore_sales[[#This Row],[Order Date]])</f>
        <v>2017</v>
      </c>
      <c r="X6771" t="str">
        <f>"Q"&amp;ROUNDUP(MONTH(Suoerstore_sales[[#This Row],[Order Date]])/3,0)</f>
        <v>Q3</v>
      </c>
      <c r="Y6771">
        <f>MONTH(Suoerstore_sales[[#This Row],[Order Date]])</f>
        <v>9</v>
      </c>
    </row>
    <row r="6772" spans="1:25" x14ac:dyDescent="0.2">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t="str" cm="1">
        <f t="array" ref="V6772">_xlfn.IFS(Suoerstore_sales[[#This Row],[Discount]]&lt;=0.05,"0-5%",Suoerstore_sales[[#This Row],[Discount]]&lt;=0.1,"5-10%",Suoerstore_sales[[#This Row],[Discount]]&lt;=0.2,"10-20%",TRUE,"20%+")</f>
        <v>10-20%</v>
      </c>
      <c r="W6772">
        <f>YEAR(Suoerstore_sales[[#This Row],[Order Date]])</f>
        <v>2017</v>
      </c>
      <c r="X6772" t="str">
        <f>"Q"&amp;ROUNDUP(MONTH(Suoerstore_sales[[#This Row],[Order Date]])/3,0)</f>
        <v>Q4</v>
      </c>
      <c r="Y6772">
        <f>MONTH(Suoerstore_sales[[#This Row],[Order Date]])</f>
        <v>12</v>
      </c>
    </row>
    <row r="6773" spans="1:25" x14ac:dyDescent="0.2">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t="str" cm="1">
        <f t="array" ref="V6773">_xlfn.IFS(Suoerstore_sales[[#This Row],[Discount]]&lt;=0.05,"0-5%",Suoerstore_sales[[#This Row],[Discount]]&lt;=0.1,"5-10%",Suoerstore_sales[[#This Row],[Discount]]&lt;=0.2,"10-20%",TRUE,"20%+")</f>
        <v>20%+</v>
      </c>
      <c r="W6773">
        <f>YEAR(Suoerstore_sales[[#This Row],[Order Date]])</f>
        <v>2017</v>
      </c>
      <c r="X6773" t="str">
        <f>"Q"&amp;ROUNDUP(MONTH(Suoerstore_sales[[#This Row],[Order Date]])/3,0)</f>
        <v>Q4</v>
      </c>
      <c r="Y6773">
        <f>MONTH(Suoerstore_sales[[#This Row],[Order Date]])</f>
        <v>12</v>
      </c>
    </row>
    <row r="6774" spans="1:25" x14ac:dyDescent="0.2">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t="str" cm="1">
        <f t="array" ref="V6774">_xlfn.IFS(Suoerstore_sales[[#This Row],[Discount]]&lt;=0.05,"0-5%",Suoerstore_sales[[#This Row],[Discount]]&lt;=0.1,"5-10%",Suoerstore_sales[[#This Row],[Discount]]&lt;=0.2,"10-20%",TRUE,"20%+")</f>
        <v>10-20%</v>
      </c>
      <c r="W6774">
        <f>YEAR(Suoerstore_sales[[#This Row],[Order Date]])</f>
        <v>2016</v>
      </c>
      <c r="X6774" t="str">
        <f>"Q"&amp;ROUNDUP(MONTH(Suoerstore_sales[[#This Row],[Order Date]])/3,0)</f>
        <v>Q4</v>
      </c>
      <c r="Y6774">
        <f>MONTH(Suoerstore_sales[[#This Row],[Order Date]])</f>
        <v>11</v>
      </c>
    </row>
    <row r="6775" spans="1:25" x14ac:dyDescent="0.2">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t="str" cm="1">
        <f t="array" ref="V6775">_xlfn.IFS(Suoerstore_sales[[#This Row],[Discount]]&lt;=0.05,"0-5%",Suoerstore_sales[[#This Row],[Discount]]&lt;=0.1,"5-10%",Suoerstore_sales[[#This Row],[Discount]]&lt;=0.2,"10-20%",TRUE,"20%+")</f>
        <v>10-20%</v>
      </c>
      <c r="W6775">
        <f>YEAR(Suoerstore_sales[[#This Row],[Order Date]])</f>
        <v>2016</v>
      </c>
      <c r="X6775" t="str">
        <f>"Q"&amp;ROUNDUP(MONTH(Suoerstore_sales[[#This Row],[Order Date]])/3,0)</f>
        <v>Q4</v>
      </c>
      <c r="Y6775">
        <f>MONTH(Suoerstore_sales[[#This Row],[Order Date]])</f>
        <v>11</v>
      </c>
    </row>
    <row r="6776" spans="1:25" x14ac:dyDescent="0.2">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t="str" cm="1">
        <f t="array" ref="V6776">_xlfn.IFS(Suoerstore_sales[[#This Row],[Discount]]&lt;=0.05,"0-5%",Suoerstore_sales[[#This Row],[Discount]]&lt;=0.1,"5-10%",Suoerstore_sales[[#This Row],[Discount]]&lt;=0.2,"10-20%",TRUE,"20%+")</f>
        <v>0-5%</v>
      </c>
      <c r="W6776">
        <f>YEAR(Suoerstore_sales[[#This Row],[Order Date]])</f>
        <v>2016</v>
      </c>
      <c r="X6776" t="str">
        <f>"Q"&amp;ROUNDUP(MONTH(Suoerstore_sales[[#This Row],[Order Date]])/3,0)</f>
        <v>Q4</v>
      </c>
      <c r="Y6776">
        <f>MONTH(Suoerstore_sales[[#This Row],[Order Date]])</f>
        <v>11</v>
      </c>
    </row>
    <row r="6777" spans="1:25" x14ac:dyDescent="0.2">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t="str" cm="1">
        <f t="array" ref="V6777">_xlfn.IFS(Suoerstore_sales[[#This Row],[Discount]]&lt;=0.05,"0-5%",Suoerstore_sales[[#This Row],[Discount]]&lt;=0.1,"5-10%",Suoerstore_sales[[#This Row],[Discount]]&lt;=0.2,"10-20%",TRUE,"20%+")</f>
        <v>0-5%</v>
      </c>
      <c r="W6777">
        <f>YEAR(Suoerstore_sales[[#This Row],[Order Date]])</f>
        <v>2015</v>
      </c>
      <c r="X6777" t="str">
        <f>"Q"&amp;ROUNDUP(MONTH(Suoerstore_sales[[#This Row],[Order Date]])/3,0)</f>
        <v>Q1</v>
      </c>
      <c r="Y6777">
        <f>MONTH(Suoerstore_sales[[#This Row],[Order Date]])</f>
        <v>3</v>
      </c>
    </row>
    <row r="6778" spans="1:25" x14ac:dyDescent="0.2">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t="str" cm="1">
        <f t="array" ref="V6778">_xlfn.IFS(Suoerstore_sales[[#This Row],[Discount]]&lt;=0.05,"0-5%",Suoerstore_sales[[#This Row],[Discount]]&lt;=0.1,"5-10%",Suoerstore_sales[[#This Row],[Discount]]&lt;=0.2,"10-20%",TRUE,"20%+")</f>
        <v>10-20%</v>
      </c>
      <c r="W6778">
        <f>YEAR(Suoerstore_sales[[#This Row],[Order Date]])</f>
        <v>2016</v>
      </c>
      <c r="X6778" t="str">
        <f>"Q"&amp;ROUNDUP(MONTH(Suoerstore_sales[[#This Row],[Order Date]])/3,0)</f>
        <v>Q3</v>
      </c>
      <c r="Y6778">
        <f>MONTH(Suoerstore_sales[[#This Row],[Order Date]])</f>
        <v>9</v>
      </c>
    </row>
    <row r="6779" spans="1:25" x14ac:dyDescent="0.2">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t="str" cm="1">
        <f t="array" ref="V6779">_xlfn.IFS(Suoerstore_sales[[#This Row],[Discount]]&lt;=0.05,"0-5%",Suoerstore_sales[[#This Row],[Discount]]&lt;=0.1,"5-10%",Suoerstore_sales[[#This Row],[Discount]]&lt;=0.2,"10-20%",TRUE,"20%+")</f>
        <v>0-5%</v>
      </c>
      <c r="W6779">
        <f>YEAR(Suoerstore_sales[[#This Row],[Order Date]])</f>
        <v>2017</v>
      </c>
      <c r="X6779" t="str">
        <f>"Q"&amp;ROUNDUP(MONTH(Suoerstore_sales[[#This Row],[Order Date]])/3,0)</f>
        <v>Q1</v>
      </c>
      <c r="Y6779">
        <f>MONTH(Suoerstore_sales[[#This Row],[Order Date]])</f>
        <v>1</v>
      </c>
    </row>
    <row r="6780" spans="1:25" x14ac:dyDescent="0.2">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t="str" cm="1">
        <f t="array" ref="V6780">_xlfn.IFS(Suoerstore_sales[[#This Row],[Discount]]&lt;=0.05,"0-5%",Suoerstore_sales[[#This Row],[Discount]]&lt;=0.1,"5-10%",Suoerstore_sales[[#This Row],[Discount]]&lt;=0.2,"10-20%",TRUE,"20%+")</f>
        <v>0-5%</v>
      </c>
      <c r="W6780">
        <f>YEAR(Suoerstore_sales[[#This Row],[Order Date]])</f>
        <v>2016</v>
      </c>
      <c r="X6780" t="str">
        <f>"Q"&amp;ROUNDUP(MONTH(Suoerstore_sales[[#This Row],[Order Date]])/3,0)</f>
        <v>Q3</v>
      </c>
      <c r="Y6780">
        <f>MONTH(Suoerstore_sales[[#This Row],[Order Date]])</f>
        <v>9</v>
      </c>
    </row>
    <row r="6781" spans="1:25" x14ac:dyDescent="0.2">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t="str" cm="1">
        <f t="array" ref="V6781">_xlfn.IFS(Suoerstore_sales[[#This Row],[Discount]]&lt;=0.05,"0-5%",Suoerstore_sales[[#This Row],[Discount]]&lt;=0.1,"5-10%",Suoerstore_sales[[#This Row],[Discount]]&lt;=0.2,"10-20%",TRUE,"20%+")</f>
        <v>0-5%</v>
      </c>
      <c r="W6781">
        <f>YEAR(Suoerstore_sales[[#This Row],[Order Date]])</f>
        <v>2016</v>
      </c>
      <c r="X6781" t="str">
        <f>"Q"&amp;ROUNDUP(MONTH(Suoerstore_sales[[#This Row],[Order Date]])/3,0)</f>
        <v>Q3</v>
      </c>
      <c r="Y6781">
        <f>MONTH(Suoerstore_sales[[#This Row],[Order Date]])</f>
        <v>9</v>
      </c>
    </row>
    <row r="6782" spans="1:25" x14ac:dyDescent="0.2">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t="str" cm="1">
        <f t="array" ref="V6782">_xlfn.IFS(Suoerstore_sales[[#This Row],[Discount]]&lt;=0.05,"0-5%",Suoerstore_sales[[#This Row],[Discount]]&lt;=0.1,"5-10%",Suoerstore_sales[[#This Row],[Discount]]&lt;=0.2,"10-20%",TRUE,"20%+")</f>
        <v>0-5%</v>
      </c>
      <c r="W6782">
        <f>YEAR(Suoerstore_sales[[#This Row],[Order Date]])</f>
        <v>2016</v>
      </c>
      <c r="X6782" t="str">
        <f>"Q"&amp;ROUNDUP(MONTH(Suoerstore_sales[[#This Row],[Order Date]])/3,0)</f>
        <v>Q3</v>
      </c>
      <c r="Y6782">
        <f>MONTH(Suoerstore_sales[[#This Row],[Order Date]])</f>
        <v>9</v>
      </c>
    </row>
    <row r="6783" spans="1:25" x14ac:dyDescent="0.2">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t="str" cm="1">
        <f t="array" ref="V6783">_xlfn.IFS(Suoerstore_sales[[#This Row],[Discount]]&lt;=0.05,"0-5%",Suoerstore_sales[[#This Row],[Discount]]&lt;=0.1,"5-10%",Suoerstore_sales[[#This Row],[Discount]]&lt;=0.2,"10-20%",TRUE,"20%+")</f>
        <v>0-5%</v>
      </c>
      <c r="W6783">
        <f>YEAR(Suoerstore_sales[[#This Row],[Order Date]])</f>
        <v>2016</v>
      </c>
      <c r="X6783" t="str">
        <f>"Q"&amp;ROUNDUP(MONTH(Suoerstore_sales[[#This Row],[Order Date]])/3,0)</f>
        <v>Q3</v>
      </c>
      <c r="Y6783">
        <f>MONTH(Suoerstore_sales[[#This Row],[Order Date]])</f>
        <v>9</v>
      </c>
    </row>
    <row r="6784" spans="1:25" x14ac:dyDescent="0.2">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t="str" cm="1">
        <f t="array" ref="V6784">_xlfn.IFS(Suoerstore_sales[[#This Row],[Discount]]&lt;=0.05,"0-5%",Suoerstore_sales[[#This Row],[Discount]]&lt;=0.1,"5-10%",Suoerstore_sales[[#This Row],[Discount]]&lt;=0.2,"10-20%",TRUE,"20%+")</f>
        <v>10-20%</v>
      </c>
      <c r="W6784">
        <f>YEAR(Suoerstore_sales[[#This Row],[Order Date]])</f>
        <v>2017</v>
      </c>
      <c r="X6784" t="str">
        <f>"Q"&amp;ROUNDUP(MONTH(Suoerstore_sales[[#This Row],[Order Date]])/3,0)</f>
        <v>Q3</v>
      </c>
      <c r="Y6784">
        <f>MONTH(Suoerstore_sales[[#This Row],[Order Date]])</f>
        <v>7</v>
      </c>
    </row>
    <row r="6785" spans="1:25" x14ac:dyDescent="0.2">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t="str" cm="1">
        <f t="array" ref="V6785">_xlfn.IFS(Suoerstore_sales[[#This Row],[Discount]]&lt;=0.05,"0-5%",Suoerstore_sales[[#This Row],[Discount]]&lt;=0.1,"5-10%",Suoerstore_sales[[#This Row],[Discount]]&lt;=0.2,"10-20%",TRUE,"20%+")</f>
        <v>10-20%</v>
      </c>
      <c r="W6785">
        <f>YEAR(Suoerstore_sales[[#This Row],[Order Date]])</f>
        <v>2017</v>
      </c>
      <c r="X6785" t="str">
        <f>"Q"&amp;ROUNDUP(MONTH(Suoerstore_sales[[#This Row],[Order Date]])/3,0)</f>
        <v>Q3</v>
      </c>
      <c r="Y6785">
        <f>MONTH(Suoerstore_sales[[#This Row],[Order Date]])</f>
        <v>7</v>
      </c>
    </row>
    <row r="6786" spans="1:25" x14ac:dyDescent="0.2">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t="str" cm="1">
        <f t="array" ref="V6786">_xlfn.IFS(Suoerstore_sales[[#This Row],[Discount]]&lt;=0.05,"0-5%",Suoerstore_sales[[#This Row],[Discount]]&lt;=0.1,"5-10%",Suoerstore_sales[[#This Row],[Discount]]&lt;=0.2,"10-20%",TRUE,"20%+")</f>
        <v>20%+</v>
      </c>
      <c r="W6786">
        <f>YEAR(Suoerstore_sales[[#This Row],[Order Date]])</f>
        <v>2017</v>
      </c>
      <c r="X6786" t="str">
        <f>"Q"&amp;ROUNDUP(MONTH(Suoerstore_sales[[#This Row],[Order Date]])/3,0)</f>
        <v>Q3</v>
      </c>
      <c r="Y6786">
        <f>MONTH(Suoerstore_sales[[#This Row],[Order Date]])</f>
        <v>7</v>
      </c>
    </row>
    <row r="6787" spans="1:25" x14ac:dyDescent="0.2">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t="str" cm="1">
        <f t="array" ref="V6787">_xlfn.IFS(Suoerstore_sales[[#This Row],[Discount]]&lt;=0.05,"0-5%",Suoerstore_sales[[#This Row],[Discount]]&lt;=0.1,"5-10%",Suoerstore_sales[[#This Row],[Discount]]&lt;=0.2,"10-20%",TRUE,"20%+")</f>
        <v>10-20%</v>
      </c>
      <c r="W6787">
        <f>YEAR(Suoerstore_sales[[#This Row],[Order Date]])</f>
        <v>2017</v>
      </c>
      <c r="X6787" t="str">
        <f>"Q"&amp;ROUNDUP(MONTH(Suoerstore_sales[[#This Row],[Order Date]])/3,0)</f>
        <v>Q3</v>
      </c>
      <c r="Y6787">
        <f>MONTH(Suoerstore_sales[[#This Row],[Order Date]])</f>
        <v>7</v>
      </c>
    </row>
    <row r="6788" spans="1:25" x14ac:dyDescent="0.2">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t="str" cm="1">
        <f t="array" ref="V6788">_xlfn.IFS(Suoerstore_sales[[#This Row],[Discount]]&lt;=0.05,"0-5%",Suoerstore_sales[[#This Row],[Discount]]&lt;=0.1,"5-10%",Suoerstore_sales[[#This Row],[Discount]]&lt;=0.2,"10-20%",TRUE,"20%+")</f>
        <v>10-20%</v>
      </c>
      <c r="W6788">
        <f>YEAR(Suoerstore_sales[[#This Row],[Order Date]])</f>
        <v>2017</v>
      </c>
      <c r="X6788" t="str">
        <f>"Q"&amp;ROUNDUP(MONTH(Suoerstore_sales[[#This Row],[Order Date]])/3,0)</f>
        <v>Q3</v>
      </c>
      <c r="Y6788">
        <f>MONTH(Suoerstore_sales[[#This Row],[Order Date]])</f>
        <v>7</v>
      </c>
    </row>
    <row r="6789" spans="1:25" x14ac:dyDescent="0.2">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t="str" cm="1">
        <f t="array" ref="V6789">_xlfn.IFS(Suoerstore_sales[[#This Row],[Discount]]&lt;=0.05,"0-5%",Suoerstore_sales[[#This Row],[Discount]]&lt;=0.1,"5-10%",Suoerstore_sales[[#This Row],[Discount]]&lt;=0.2,"10-20%",TRUE,"20%+")</f>
        <v>0-5%</v>
      </c>
      <c r="W6789">
        <f>YEAR(Suoerstore_sales[[#This Row],[Order Date]])</f>
        <v>2015</v>
      </c>
      <c r="X6789" t="str">
        <f>"Q"&amp;ROUNDUP(MONTH(Suoerstore_sales[[#This Row],[Order Date]])/3,0)</f>
        <v>Q3</v>
      </c>
      <c r="Y6789">
        <f>MONTH(Suoerstore_sales[[#This Row],[Order Date]])</f>
        <v>9</v>
      </c>
    </row>
    <row r="6790" spans="1:25" x14ac:dyDescent="0.2">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t="str" cm="1">
        <f t="array" ref="V6790">_xlfn.IFS(Suoerstore_sales[[#This Row],[Discount]]&lt;=0.05,"0-5%",Suoerstore_sales[[#This Row],[Discount]]&lt;=0.1,"5-10%",Suoerstore_sales[[#This Row],[Discount]]&lt;=0.2,"10-20%",TRUE,"20%+")</f>
        <v>0-5%</v>
      </c>
      <c r="W6790">
        <f>YEAR(Suoerstore_sales[[#This Row],[Order Date]])</f>
        <v>2015</v>
      </c>
      <c r="X6790" t="str">
        <f>"Q"&amp;ROUNDUP(MONTH(Suoerstore_sales[[#This Row],[Order Date]])/3,0)</f>
        <v>Q3</v>
      </c>
      <c r="Y6790">
        <f>MONTH(Suoerstore_sales[[#This Row],[Order Date]])</f>
        <v>9</v>
      </c>
    </row>
    <row r="6791" spans="1:25" x14ac:dyDescent="0.2">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t="str" cm="1">
        <f t="array" ref="V6791">_xlfn.IFS(Suoerstore_sales[[#This Row],[Discount]]&lt;=0.05,"0-5%",Suoerstore_sales[[#This Row],[Discount]]&lt;=0.1,"5-10%",Suoerstore_sales[[#This Row],[Discount]]&lt;=0.2,"10-20%",TRUE,"20%+")</f>
        <v>10-20%</v>
      </c>
      <c r="W6791">
        <f>YEAR(Suoerstore_sales[[#This Row],[Order Date]])</f>
        <v>2015</v>
      </c>
      <c r="X6791" t="str">
        <f>"Q"&amp;ROUNDUP(MONTH(Suoerstore_sales[[#This Row],[Order Date]])/3,0)</f>
        <v>Q3</v>
      </c>
      <c r="Y6791">
        <f>MONTH(Suoerstore_sales[[#This Row],[Order Date]])</f>
        <v>9</v>
      </c>
    </row>
    <row r="6792" spans="1:25" x14ac:dyDescent="0.2">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t="str" cm="1">
        <f t="array" ref="V6792">_xlfn.IFS(Suoerstore_sales[[#This Row],[Discount]]&lt;=0.05,"0-5%",Suoerstore_sales[[#This Row],[Discount]]&lt;=0.1,"5-10%",Suoerstore_sales[[#This Row],[Discount]]&lt;=0.2,"10-20%",TRUE,"20%+")</f>
        <v>10-20%</v>
      </c>
      <c r="W6792">
        <f>YEAR(Suoerstore_sales[[#This Row],[Order Date]])</f>
        <v>2016</v>
      </c>
      <c r="X6792" t="str">
        <f>"Q"&amp;ROUNDUP(MONTH(Suoerstore_sales[[#This Row],[Order Date]])/3,0)</f>
        <v>Q4</v>
      </c>
      <c r="Y6792">
        <f>MONTH(Suoerstore_sales[[#This Row],[Order Date]])</f>
        <v>11</v>
      </c>
    </row>
    <row r="6793" spans="1:25" x14ac:dyDescent="0.2">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t="str" cm="1">
        <f t="array" ref="V6793">_xlfn.IFS(Suoerstore_sales[[#This Row],[Discount]]&lt;=0.05,"0-5%",Suoerstore_sales[[#This Row],[Discount]]&lt;=0.1,"5-10%",Suoerstore_sales[[#This Row],[Discount]]&lt;=0.2,"10-20%",TRUE,"20%+")</f>
        <v>0-5%</v>
      </c>
      <c r="W6793">
        <f>YEAR(Suoerstore_sales[[#This Row],[Order Date]])</f>
        <v>2016</v>
      </c>
      <c r="X6793" t="str">
        <f>"Q"&amp;ROUNDUP(MONTH(Suoerstore_sales[[#This Row],[Order Date]])/3,0)</f>
        <v>Q4</v>
      </c>
      <c r="Y6793">
        <f>MONTH(Suoerstore_sales[[#This Row],[Order Date]])</f>
        <v>11</v>
      </c>
    </row>
    <row r="6794" spans="1:25" x14ac:dyDescent="0.2">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t="str" cm="1">
        <f t="array" ref="V6794">_xlfn.IFS(Suoerstore_sales[[#This Row],[Discount]]&lt;=0.05,"0-5%",Suoerstore_sales[[#This Row],[Discount]]&lt;=0.1,"5-10%",Suoerstore_sales[[#This Row],[Discount]]&lt;=0.2,"10-20%",TRUE,"20%+")</f>
        <v>0-5%</v>
      </c>
      <c r="W6794">
        <f>YEAR(Suoerstore_sales[[#This Row],[Order Date]])</f>
        <v>2014</v>
      </c>
      <c r="X6794" t="str">
        <f>"Q"&amp;ROUNDUP(MONTH(Suoerstore_sales[[#This Row],[Order Date]])/3,0)</f>
        <v>Q3</v>
      </c>
      <c r="Y6794">
        <f>MONTH(Suoerstore_sales[[#This Row],[Order Date]])</f>
        <v>8</v>
      </c>
    </row>
    <row r="6795" spans="1:25" x14ac:dyDescent="0.2">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t="str" cm="1">
        <f t="array" ref="V6795">_xlfn.IFS(Suoerstore_sales[[#This Row],[Discount]]&lt;=0.05,"0-5%",Suoerstore_sales[[#This Row],[Discount]]&lt;=0.1,"5-10%",Suoerstore_sales[[#This Row],[Discount]]&lt;=0.2,"10-20%",TRUE,"20%+")</f>
        <v>10-20%</v>
      </c>
      <c r="W6795">
        <f>YEAR(Suoerstore_sales[[#This Row],[Order Date]])</f>
        <v>2015</v>
      </c>
      <c r="X6795" t="str">
        <f>"Q"&amp;ROUNDUP(MONTH(Suoerstore_sales[[#This Row],[Order Date]])/3,0)</f>
        <v>Q4</v>
      </c>
      <c r="Y6795">
        <f>MONTH(Suoerstore_sales[[#This Row],[Order Date]])</f>
        <v>11</v>
      </c>
    </row>
    <row r="6796" spans="1:25" x14ac:dyDescent="0.2">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t="str" cm="1">
        <f t="array" ref="V6796">_xlfn.IFS(Suoerstore_sales[[#This Row],[Discount]]&lt;=0.05,"0-5%",Suoerstore_sales[[#This Row],[Discount]]&lt;=0.1,"5-10%",Suoerstore_sales[[#This Row],[Discount]]&lt;=0.2,"10-20%",TRUE,"20%+")</f>
        <v>10-20%</v>
      </c>
      <c r="W6796">
        <f>YEAR(Suoerstore_sales[[#This Row],[Order Date]])</f>
        <v>2015</v>
      </c>
      <c r="X6796" t="str">
        <f>"Q"&amp;ROUNDUP(MONTH(Suoerstore_sales[[#This Row],[Order Date]])/3,0)</f>
        <v>Q4</v>
      </c>
      <c r="Y6796">
        <f>MONTH(Suoerstore_sales[[#This Row],[Order Date]])</f>
        <v>11</v>
      </c>
    </row>
    <row r="6797" spans="1:25" x14ac:dyDescent="0.2">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t="str" cm="1">
        <f t="array" ref="V6797">_xlfn.IFS(Suoerstore_sales[[#This Row],[Discount]]&lt;=0.05,"0-5%",Suoerstore_sales[[#This Row],[Discount]]&lt;=0.1,"5-10%",Suoerstore_sales[[#This Row],[Discount]]&lt;=0.2,"10-20%",TRUE,"20%+")</f>
        <v>20%+</v>
      </c>
      <c r="W6797">
        <f>YEAR(Suoerstore_sales[[#This Row],[Order Date]])</f>
        <v>2015</v>
      </c>
      <c r="X6797" t="str">
        <f>"Q"&amp;ROUNDUP(MONTH(Suoerstore_sales[[#This Row],[Order Date]])/3,0)</f>
        <v>Q4</v>
      </c>
      <c r="Y6797">
        <f>MONTH(Suoerstore_sales[[#This Row],[Order Date]])</f>
        <v>11</v>
      </c>
    </row>
    <row r="6798" spans="1:25" x14ac:dyDescent="0.2">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t="str" cm="1">
        <f t="array" ref="V6798">_xlfn.IFS(Suoerstore_sales[[#This Row],[Discount]]&lt;=0.05,"0-5%",Suoerstore_sales[[#This Row],[Discount]]&lt;=0.1,"5-10%",Suoerstore_sales[[#This Row],[Discount]]&lt;=0.2,"10-20%",TRUE,"20%+")</f>
        <v>20%+</v>
      </c>
      <c r="W6798">
        <f>YEAR(Suoerstore_sales[[#This Row],[Order Date]])</f>
        <v>2015</v>
      </c>
      <c r="X6798" t="str">
        <f>"Q"&amp;ROUNDUP(MONTH(Suoerstore_sales[[#This Row],[Order Date]])/3,0)</f>
        <v>Q3</v>
      </c>
      <c r="Y6798">
        <f>MONTH(Suoerstore_sales[[#This Row],[Order Date]])</f>
        <v>8</v>
      </c>
    </row>
    <row r="6799" spans="1:25" x14ac:dyDescent="0.2">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t="str" cm="1">
        <f t="array" ref="V6799">_xlfn.IFS(Suoerstore_sales[[#This Row],[Discount]]&lt;=0.05,"0-5%",Suoerstore_sales[[#This Row],[Discount]]&lt;=0.1,"5-10%",Suoerstore_sales[[#This Row],[Discount]]&lt;=0.2,"10-20%",TRUE,"20%+")</f>
        <v>20%+</v>
      </c>
      <c r="W6799">
        <f>YEAR(Suoerstore_sales[[#This Row],[Order Date]])</f>
        <v>2015</v>
      </c>
      <c r="X6799" t="str">
        <f>"Q"&amp;ROUNDUP(MONTH(Suoerstore_sales[[#This Row],[Order Date]])/3,0)</f>
        <v>Q3</v>
      </c>
      <c r="Y6799">
        <f>MONTH(Suoerstore_sales[[#This Row],[Order Date]])</f>
        <v>8</v>
      </c>
    </row>
    <row r="6800" spans="1:25" x14ac:dyDescent="0.2">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t="str" cm="1">
        <f t="array" ref="V6800">_xlfn.IFS(Suoerstore_sales[[#This Row],[Discount]]&lt;=0.05,"0-5%",Suoerstore_sales[[#This Row],[Discount]]&lt;=0.1,"5-10%",Suoerstore_sales[[#This Row],[Discount]]&lt;=0.2,"10-20%",TRUE,"20%+")</f>
        <v>20%+</v>
      </c>
      <c r="W6800">
        <f>YEAR(Suoerstore_sales[[#This Row],[Order Date]])</f>
        <v>2015</v>
      </c>
      <c r="X6800" t="str">
        <f>"Q"&amp;ROUNDUP(MONTH(Suoerstore_sales[[#This Row],[Order Date]])/3,0)</f>
        <v>Q3</v>
      </c>
      <c r="Y6800">
        <f>MONTH(Suoerstore_sales[[#This Row],[Order Date]])</f>
        <v>8</v>
      </c>
    </row>
    <row r="6801" spans="1:25" x14ac:dyDescent="0.2">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t="str" cm="1">
        <f t="array" ref="V6801">_xlfn.IFS(Suoerstore_sales[[#This Row],[Discount]]&lt;=0.05,"0-5%",Suoerstore_sales[[#This Row],[Discount]]&lt;=0.1,"5-10%",Suoerstore_sales[[#This Row],[Discount]]&lt;=0.2,"10-20%",TRUE,"20%+")</f>
        <v>20%+</v>
      </c>
      <c r="W6801">
        <f>YEAR(Suoerstore_sales[[#This Row],[Order Date]])</f>
        <v>2016</v>
      </c>
      <c r="X6801" t="str">
        <f>"Q"&amp;ROUNDUP(MONTH(Suoerstore_sales[[#This Row],[Order Date]])/3,0)</f>
        <v>Q4</v>
      </c>
      <c r="Y6801">
        <f>MONTH(Suoerstore_sales[[#This Row],[Order Date]])</f>
        <v>12</v>
      </c>
    </row>
    <row r="6802" spans="1:25" x14ac:dyDescent="0.2">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t="str" cm="1">
        <f t="array" ref="V6802">_xlfn.IFS(Suoerstore_sales[[#This Row],[Discount]]&lt;=0.05,"0-5%",Suoerstore_sales[[#This Row],[Discount]]&lt;=0.1,"5-10%",Suoerstore_sales[[#This Row],[Discount]]&lt;=0.2,"10-20%",TRUE,"20%+")</f>
        <v>20%+</v>
      </c>
      <c r="W6802">
        <f>YEAR(Suoerstore_sales[[#This Row],[Order Date]])</f>
        <v>2016</v>
      </c>
      <c r="X6802" t="str">
        <f>"Q"&amp;ROUNDUP(MONTH(Suoerstore_sales[[#This Row],[Order Date]])/3,0)</f>
        <v>Q4</v>
      </c>
      <c r="Y6802">
        <f>MONTH(Suoerstore_sales[[#This Row],[Order Date]])</f>
        <v>12</v>
      </c>
    </row>
    <row r="6803" spans="1:25" x14ac:dyDescent="0.2">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t="str" cm="1">
        <f t="array" ref="V6803">_xlfn.IFS(Suoerstore_sales[[#This Row],[Discount]]&lt;=0.05,"0-5%",Suoerstore_sales[[#This Row],[Discount]]&lt;=0.1,"5-10%",Suoerstore_sales[[#This Row],[Discount]]&lt;=0.2,"10-20%",TRUE,"20%+")</f>
        <v>10-20%</v>
      </c>
      <c r="W6803">
        <f>YEAR(Suoerstore_sales[[#This Row],[Order Date]])</f>
        <v>2016</v>
      </c>
      <c r="X6803" t="str">
        <f>"Q"&amp;ROUNDUP(MONTH(Suoerstore_sales[[#This Row],[Order Date]])/3,0)</f>
        <v>Q4</v>
      </c>
      <c r="Y6803">
        <f>MONTH(Suoerstore_sales[[#This Row],[Order Date]])</f>
        <v>12</v>
      </c>
    </row>
    <row r="6804" spans="1:25" x14ac:dyDescent="0.2">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t="str" cm="1">
        <f t="array" ref="V6804">_xlfn.IFS(Suoerstore_sales[[#This Row],[Discount]]&lt;=0.05,"0-5%",Suoerstore_sales[[#This Row],[Discount]]&lt;=0.1,"5-10%",Suoerstore_sales[[#This Row],[Discount]]&lt;=0.2,"10-20%",TRUE,"20%+")</f>
        <v>10-20%</v>
      </c>
      <c r="W6804">
        <f>YEAR(Suoerstore_sales[[#This Row],[Order Date]])</f>
        <v>2016</v>
      </c>
      <c r="X6804" t="str">
        <f>"Q"&amp;ROUNDUP(MONTH(Suoerstore_sales[[#This Row],[Order Date]])/3,0)</f>
        <v>Q4</v>
      </c>
      <c r="Y6804">
        <f>MONTH(Suoerstore_sales[[#This Row],[Order Date]])</f>
        <v>12</v>
      </c>
    </row>
    <row r="6805" spans="1:25" x14ac:dyDescent="0.2">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t="str" cm="1">
        <f t="array" ref="V6805">_xlfn.IFS(Suoerstore_sales[[#This Row],[Discount]]&lt;=0.05,"0-5%",Suoerstore_sales[[#This Row],[Discount]]&lt;=0.1,"5-10%",Suoerstore_sales[[#This Row],[Discount]]&lt;=0.2,"10-20%",TRUE,"20%+")</f>
        <v>10-20%</v>
      </c>
      <c r="W6805">
        <f>YEAR(Suoerstore_sales[[#This Row],[Order Date]])</f>
        <v>2016</v>
      </c>
      <c r="X6805" t="str">
        <f>"Q"&amp;ROUNDUP(MONTH(Suoerstore_sales[[#This Row],[Order Date]])/3,0)</f>
        <v>Q4</v>
      </c>
      <c r="Y6805">
        <f>MONTH(Suoerstore_sales[[#This Row],[Order Date]])</f>
        <v>12</v>
      </c>
    </row>
    <row r="6806" spans="1:25" x14ac:dyDescent="0.2">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t="str" cm="1">
        <f t="array" ref="V6806">_xlfn.IFS(Suoerstore_sales[[#This Row],[Discount]]&lt;=0.05,"0-5%",Suoerstore_sales[[#This Row],[Discount]]&lt;=0.1,"5-10%",Suoerstore_sales[[#This Row],[Discount]]&lt;=0.2,"10-20%",TRUE,"20%+")</f>
        <v>0-5%</v>
      </c>
      <c r="W6806">
        <f>YEAR(Suoerstore_sales[[#This Row],[Order Date]])</f>
        <v>2014</v>
      </c>
      <c r="X6806" t="str">
        <f>"Q"&amp;ROUNDUP(MONTH(Suoerstore_sales[[#This Row],[Order Date]])/3,0)</f>
        <v>Q4</v>
      </c>
      <c r="Y6806">
        <f>MONTH(Suoerstore_sales[[#This Row],[Order Date]])</f>
        <v>10</v>
      </c>
    </row>
    <row r="6807" spans="1:25" x14ac:dyDescent="0.2">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t="str" cm="1">
        <f t="array" ref="V6807">_xlfn.IFS(Suoerstore_sales[[#This Row],[Discount]]&lt;=0.05,"0-5%",Suoerstore_sales[[#This Row],[Discount]]&lt;=0.1,"5-10%",Suoerstore_sales[[#This Row],[Discount]]&lt;=0.2,"10-20%",TRUE,"20%+")</f>
        <v>0-5%</v>
      </c>
      <c r="W6807">
        <f>YEAR(Suoerstore_sales[[#This Row],[Order Date]])</f>
        <v>2014</v>
      </c>
      <c r="X6807" t="str">
        <f>"Q"&amp;ROUNDUP(MONTH(Suoerstore_sales[[#This Row],[Order Date]])/3,0)</f>
        <v>Q4</v>
      </c>
      <c r="Y6807">
        <f>MONTH(Suoerstore_sales[[#This Row],[Order Date]])</f>
        <v>11</v>
      </c>
    </row>
    <row r="6808" spans="1:25" x14ac:dyDescent="0.2">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t="str" cm="1">
        <f t="array" ref="V6808">_xlfn.IFS(Suoerstore_sales[[#This Row],[Discount]]&lt;=0.05,"0-5%",Suoerstore_sales[[#This Row],[Discount]]&lt;=0.1,"5-10%",Suoerstore_sales[[#This Row],[Discount]]&lt;=0.2,"10-20%",TRUE,"20%+")</f>
        <v>10-20%</v>
      </c>
      <c r="W6808">
        <f>YEAR(Suoerstore_sales[[#This Row],[Order Date]])</f>
        <v>2017</v>
      </c>
      <c r="X6808" t="str">
        <f>"Q"&amp;ROUNDUP(MONTH(Suoerstore_sales[[#This Row],[Order Date]])/3,0)</f>
        <v>Q4</v>
      </c>
      <c r="Y6808">
        <f>MONTH(Suoerstore_sales[[#This Row],[Order Date]])</f>
        <v>12</v>
      </c>
    </row>
    <row r="6809" spans="1:25" x14ac:dyDescent="0.2">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t="str" cm="1">
        <f t="array" ref="V6809">_xlfn.IFS(Suoerstore_sales[[#This Row],[Discount]]&lt;=0.05,"0-5%",Suoerstore_sales[[#This Row],[Discount]]&lt;=0.1,"5-10%",Suoerstore_sales[[#This Row],[Discount]]&lt;=0.2,"10-20%",TRUE,"20%+")</f>
        <v>10-20%</v>
      </c>
      <c r="W6809">
        <f>YEAR(Suoerstore_sales[[#This Row],[Order Date]])</f>
        <v>2015</v>
      </c>
      <c r="X6809" t="str">
        <f>"Q"&amp;ROUNDUP(MONTH(Suoerstore_sales[[#This Row],[Order Date]])/3,0)</f>
        <v>Q1</v>
      </c>
      <c r="Y6809">
        <f>MONTH(Suoerstore_sales[[#This Row],[Order Date]])</f>
        <v>3</v>
      </c>
    </row>
    <row r="6810" spans="1:25" x14ac:dyDescent="0.2">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t="str" cm="1">
        <f t="array" ref="V6810">_xlfn.IFS(Suoerstore_sales[[#This Row],[Discount]]&lt;=0.05,"0-5%",Suoerstore_sales[[#This Row],[Discount]]&lt;=0.1,"5-10%",Suoerstore_sales[[#This Row],[Discount]]&lt;=0.2,"10-20%",TRUE,"20%+")</f>
        <v>20%+</v>
      </c>
      <c r="W6810">
        <f>YEAR(Suoerstore_sales[[#This Row],[Order Date]])</f>
        <v>2015</v>
      </c>
      <c r="X6810" t="str">
        <f>"Q"&amp;ROUNDUP(MONTH(Suoerstore_sales[[#This Row],[Order Date]])/3,0)</f>
        <v>Q1</v>
      </c>
      <c r="Y6810">
        <f>MONTH(Suoerstore_sales[[#This Row],[Order Date]])</f>
        <v>3</v>
      </c>
    </row>
    <row r="6811" spans="1:25" x14ac:dyDescent="0.2">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t="str" cm="1">
        <f t="array" ref="V6811">_xlfn.IFS(Suoerstore_sales[[#This Row],[Discount]]&lt;=0.05,"0-5%",Suoerstore_sales[[#This Row],[Discount]]&lt;=0.1,"5-10%",Suoerstore_sales[[#This Row],[Discount]]&lt;=0.2,"10-20%",TRUE,"20%+")</f>
        <v>20%+</v>
      </c>
      <c r="W6811">
        <f>YEAR(Suoerstore_sales[[#This Row],[Order Date]])</f>
        <v>2017</v>
      </c>
      <c r="X6811" t="str">
        <f>"Q"&amp;ROUNDUP(MONTH(Suoerstore_sales[[#This Row],[Order Date]])/3,0)</f>
        <v>Q3</v>
      </c>
      <c r="Y6811">
        <f>MONTH(Suoerstore_sales[[#This Row],[Order Date]])</f>
        <v>9</v>
      </c>
    </row>
    <row r="6812" spans="1:25" x14ac:dyDescent="0.2">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t="str" cm="1">
        <f t="array" ref="V6812">_xlfn.IFS(Suoerstore_sales[[#This Row],[Discount]]&lt;=0.05,"0-5%",Suoerstore_sales[[#This Row],[Discount]]&lt;=0.1,"5-10%",Suoerstore_sales[[#This Row],[Discount]]&lt;=0.2,"10-20%",TRUE,"20%+")</f>
        <v>20%+</v>
      </c>
      <c r="W6812">
        <f>YEAR(Suoerstore_sales[[#This Row],[Order Date]])</f>
        <v>2017</v>
      </c>
      <c r="X6812" t="str">
        <f>"Q"&amp;ROUNDUP(MONTH(Suoerstore_sales[[#This Row],[Order Date]])/3,0)</f>
        <v>Q3</v>
      </c>
      <c r="Y6812">
        <f>MONTH(Suoerstore_sales[[#This Row],[Order Date]])</f>
        <v>9</v>
      </c>
    </row>
    <row r="6813" spans="1:25" x14ac:dyDescent="0.2">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t="str" cm="1">
        <f t="array" ref="V6813">_xlfn.IFS(Suoerstore_sales[[#This Row],[Discount]]&lt;=0.05,"0-5%",Suoerstore_sales[[#This Row],[Discount]]&lt;=0.1,"5-10%",Suoerstore_sales[[#This Row],[Discount]]&lt;=0.2,"10-20%",TRUE,"20%+")</f>
        <v>20%+</v>
      </c>
      <c r="W6813">
        <f>YEAR(Suoerstore_sales[[#This Row],[Order Date]])</f>
        <v>2017</v>
      </c>
      <c r="X6813" t="str">
        <f>"Q"&amp;ROUNDUP(MONTH(Suoerstore_sales[[#This Row],[Order Date]])/3,0)</f>
        <v>Q3</v>
      </c>
      <c r="Y6813">
        <f>MONTH(Suoerstore_sales[[#This Row],[Order Date]])</f>
        <v>9</v>
      </c>
    </row>
    <row r="6814" spans="1:25" x14ac:dyDescent="0.2">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t="str" cm="1">
        <f t="array" ref="V6814">_xlfn.IFS(Suoerstore_sales[[#This Row],[Discount]]&lt;=0.05,"0-5%",Suoerstore_sales[[#This Row],[Discount]]&lt;=0.1,"5-10%",Suoerstore_sales[[#This Row],[Discount]]&lt;=0.2,"10-20%",TRUE,"20%+")</f>
        <v>20%+</v>
      </c>
      <c r="W6814">
        <f>YEAR(Suoerstore_sales[[#This Row],[Order Date]])</f>
        <v>2017</v>
      </c>
      <c r="X6814" t="str">
        <f>"Q"&amp;ROUNDUP(MONTH(Suoerstore_sales[[#This Row],[Order Date]])/3,0)</f>
        <v>Q3</v>
      </c>
      <c r="Y6814">
        <f>MONTH(Suoerstore_sales[[#This Row],[Order Date]])</f>
        <v>9</v>
      </c>
    </row>
    <row r="6815" spans="1:25" x14ac:dyDescent="0.2">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t="str" cm="1">
        <f t="array" ref="V6815">_xlfn.IFS(Suoerstore_sales[[#This Row],[Discount]]&lt;=0.05,"0-5%",Suoerstore_sales[[#This Row],[Discount]]&lt;=0.1,"5-10%",Suoerstore_sales[[#This Row],[Discount]]&lt;=0.2,"10-20%",TRUE,"20%+")</f>
        <v>10-20%</v>
      </c>
      <c r="W6815">
        <f>YEAR(Suoerstore_sales[[#This Row],[Order Date]])</f>
        <v>2017</v>
      </c>
      <c r="X6815" t="str">
        <f>"Q"&amp;ROUNDUP(MONTH(Suoerstore_sales[[#This Row],[Order Date]])/3,0)</f>
        <v>Q3</v>
      </c>
      <c r="Y6815">
        <f>MONTH(Suoerstore_sales[[#This Row],[Order Date]])</f>
        <v>9</v>
      </c>
    </row>
    <row r="6816" spans="1:25" x14ac:dyDescent="0.2">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t="str" cm="1">
        <f t="array" ref="V6816">_xlfn.IFS(Suoerstore_sales[[#This Row],[Discount]]&lt;=0.05,"0-5%",Suoerstore_sales[[#This Row],[Discount]]&lt;=0.1,"5-10%",Suoerstore_sales[[#This Row],[Discount]]&lt;=0.2,"10-20%",TRUE,"20%+")</f>
        <v>20%+</v>
      </c>
      <c r="W6816">
        <f>YEAR(Suoerstore_sales[[#This Row],[Order Date]])</f>
        <v>2017</v>
      </c>
      <c r="X6816" t="str">
        <f>"Q"&amp;ROUNDUP(MONTH(Suoerstore_sales[[#This Row],[Order Date]])/3,0)</f>
        <v>Q3</v>
      </c>
      <c r="Y6816">
        <f>MONTH(Suoerstore_sales[[#This Row],[Order Date]])</f>
        <v>9</v>
      </c>
    </row>
    <row r="6817" spans="1:25" x14ac:dyDescent="0.2">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t="str" cm="1">
        <f t="array" ref="V6817">_xlfn.IFS(Suoerstore_sales[[#This Row],[Discount]]&lt;=0.05,"0-5%",Suoerstore_sales[[#This Row],[Discount]]&lt;=0.1,"5-10%",Suoerstore_sales[[#This Row],[Discount]]&lt;=0.2,"10-20%",TRUE,"20%+")</f>
        <v>0-5%</v>
      </c>
      <c r="W6817">
        <f>YEAR(Suoerstore_sales[[#This Row],[Order Date]])</f>
        <v>2014</v>
      </c>
      <c r="X6817" t="str">
        <f>"Q"&amp;ROUNDUP(MONTH(Suoerstore_sales[[#This Row],[Order Date]])/3,0)</f>
        <v>Q2</v>
      </c>
      <c r="Y6817">
        <f>MONTH(Suoerstore_sales[[#This Row],[Order Date]])</f>
        <v>6</v>
      </c>
    </row>
    <row r="6818" spans="1:25" x14ac:dyDescent="0.2">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t="str" cm="1">
        <f t="array" ref="V6818">_xlfn.IFS(Suoerstore_sales[[#This Row],[Discount]]&lt;=0.05,"0-5%",Suoerstore_sales[[#This Row],[Discount]]&lt;=0.1,"5-10%",Suoerstore_sales[[#This Row],[Discount]]&lt;=0.2,"10-20%",TRUE,"20%+")</f>
        <v>0-5%</v>
      </c>
      <c r="W6818">
        <f>YEAR(Suoerstore_sales[[#This Row],[Order Date]])</f>
        <v>2014</v>
      </c>
      <c r="X6818" t="str">
        <f>"Q"&amp;ROUNDUP(MONTH(Suoerstore_sales[[#This Row],[Order Date]])/3,0)</f>
        <v>Q2</v>
      </c>
      <c r="Y6818">
        <f>MONTH(Suoerstore_sales[[#This Row],[Order Date]])</f>
        <v>6</v>
      </c>
    </row>
    <row r="6819" spans="1:25" x14ac:dyDescent="0.2">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t="str" cm="1">
        <f t="array" ref="V6819">_xlfn.IFS(Suoerstore_sales[[#This Row],[Discount]]&lt;=0.05,"0-5%",Suoerstore_sales[[#This Row],[Discount]]&lt;=0.1,"5-10%",Suoerstore_sales[[#This Row],[Discount]]&lt;=0.2,"10-20%",TRUE,"20%+")</f>
        <v>10-20%</v>
      </c>
      <c r="W6819">
        <f>YEAR(Suoerstore_sales[[#This Row],[Order Date]])</f>
        <v>2014</v>
      </c>
      <c r="X6819" t="str">
        <f>"Q"&amp;ROUNDUP(MONTH(Suoerstore_sales[[#This Row],[Order Date]])/3,0)</f>
        <v>Q2</v>
      </c>
      <c r="Y6819">
        <f>MONTH(Suoerstore_sales[[#This Row],[Order Date]])</f>
        <v>6</v>
      </c>
    </row>
    <row r="6820" spans="1:25" x14ac:dyDescent="0.2">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t="str" cm="1">
        <f t="array" ref="V6820">_xlfn.IFS(Suoerstore_sales[[#This Row],[Discount]]&lt;=0.05,"0-5%",Suoerstore_sales[[#This Row],[Discount]]&lt;=0.1,"5-10%",Suoerstore_sales[[#This Row],[Discount]]&lt;=0.2,"10-20%",TRUE,"20%+")</f>
        <v>20%+</v>
      </c>
      <c r="W6820">
        <f>YEAR(Suoerstore_sales[[#This Row],[Order Date]])</f>
        <v>2017</v>
      </c>
      <c r="X6820" t="str">
        <f>"Q"&amp;ROUNDUP(MONTH(Suoerstore_sales[[#This Row],[Order Date]])/3,0)</f>
        <v>Q4</v>
      </c>
      <c r="Y6820">
        <f>MONTH(Suoerstore_sales[[#This Row],[Order Date]])</f>
        <v>12</v>
      </c>
    </row>
    <row r="6821" spans="1:25" x14ac:dyDescent="0.2">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t="str" cm="1">
        <f t="array" ref="V6821">_xlfn.IFS(Suoerstore_sales[[#This Row],[Discount]]&lt;=0.05,"0-5%",Suoerstore_sales[[#This Row],[Discount]]&lt;=0.1,"5-10%",Suoerstore_sales[[#This Row],[Discount]]&lt;=0.2,"10-20%",TRUE,"20%+")</f>
        <v>20%+</v>
      </c>
      <c r="W6821">
        <f>YEAR(Suoerstore_sales[[#This Row],[Order Date]])</f>
        <v>2017</v>
      </c>
      <c r="X6821" t="str">
        <f>"Q"&amp;ROUNDUP(MONTH(Suoerstore_sales[[#This Row],[Order Date]])/3,0)</f>
        <v>Q4</v>
      </c>
      <c r="Y6821">
        <f>MONTH(Suoerstore_sales[[#This Row],[Order Date]])</f>
        <v>12</v>
      </c>
    </row>
    <row r="6822" spans="1:25" x14ac:dyDescent="0.2">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t="str" cm="1">
        <f t="array" ref="V6822">_xlfn.IFS(Suoerstore_sales[[#This Row],[Discount]]&lt;=0.05,"0-5%",Suoerstore_sales[[#This Row],[Discount]]&lt;=0.1,"5-10%",Suoerstore_sales[[#This Row],[Discount]]&lt;=0.2,"10-20%",TRUE,"20%+")</f>
        <v>20%+</v>
      </c>
      <c r="W6822">
        <f>YEAR(Suoerstore_sales[[#This Row],[Order Date]])</f>
        <v>2017</v>
      </c>
      <c r="X6822" t="str">
        <f>"Q"&amp;ROUNDUP(MONTH(Suoerstore_sales[[#This Row],[Order Date]])/3,0)</f>
        <v>Q4</v>
      </c>
      <c r="Y6822">
        <f>MONTH(Suoerstore_sales[[#This Row],[Order Date]])</f>
        <v>12</v>
      </c>
    </row>
    <row r="6823" spans="1:25" x14ac:dyDescent="0.2">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t="str" cm="1">
        <f t="array" ref="V6823">_xlfn.IFS(Suoerstore_sales[[#This Row],[Discount]]&lt;=0.05,"0-5%",Suoerstore_sales[[#This Row],[Discount]]&lt;=0.1,"5-10%",Suoerstore_sales[[#This Row],[Discount]]&lt;=0.2,"10-20%",TRUE,"20%+")</f>
        <v>20%+</v>
      </c>
      <c r="W6823">
        <f>YEAR(Suoerstore_sales[[#This Row],[Order Date]])</f>
        <v>2017</v>
      </c>
      <c r="X6823" t="str">
        <f>"Q"&amp;ROUNDUP(MONTH(Suoerstore_sales[[#This Row],[Order Date]])/3,0)</f>
        <v>Q4</v>
      </c>
      <c r="Y6823">
        <f>MONTH(Suoerstore_sales[[#This Row],[Order Date]])</f>
        <v>12</v>
      </c>
    </row>
    <row r="6824" spans="1:25" x14ac:dyDescent="0.2">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t="str" cm="1">
        <f t="array" ref="V6824">_xlfn.IFS(Suoerstore_sales[[#This Row],[Discount]]&lt;=0.05,"0-5%",Suoerstore_sales[[#This Row],[Discount]]&lt;=0.1,"5-10%",Suoerstore_sales[[#This Row],[Discount]]&lt;=0.2,"10-20%",TRUE,"20%+")</f>
        <v>0-5%</v>
      </c>
      <c r="W6824">
        <f>YEAR(Suoerstore_sales[[#This Row],[Order Date]])</f>
        <v>2017</v>
      </c>
      <c r="X6824" t="str">
        <f>"Q"&amp;ROUNDUP(MONTH(Suoerstore_sales[[#This Row],[Order Date]])/3,0)</f>
        <v>Q4</v>
      </c>
      <c r="Y6824">
        <f>MONTH(Suoerstore_sales[[#This Row],[Order Date]])</f>
        <v>11</v>
      </c>
    </row>
    <row r="6825" spans="1:25" x14ac:dyDescent="0.2">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t="str" cm="1">
        <f t="array" ref="V6825">_xlfn.IFS(Suoerstore_sales[[#This Row],[Discount]]&lt;=0.05,"0-5%",Suoerstore_sales[[#This Row],[Discount]]&lt;=0.1,"5-10%",Suoerstore_sales[[#This Row],[Discount]]&lt;=0.2,"10-20%",TRUE,"20%+")</f>
        <v>0-5%</v>
      </c>
      <c r="W6825">
        <f>YEAR(Suoerstore_sales[[#This Row],[Order Date]])</f>
        <v>2015</v>
      </c>
      <c r="X6825" t="str">
        <f>"Q"&amp;ROUNDUP(MONTH(Suoerstore_sales[[#This Row],[Order Date]])/3,0)</f>
        <v>Q3</v>
      </c>
      <c r="Y6825">
        <f>MONTH(Suoerstore_sales[[#This Row],[Order Date]])</f>
        <v>7</v>
      </c>
    </row>
    <row r="6826" spans="1:25" x14ac:dyDescent="0.2">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t="str" cm="1">
        <f t="array" ref="V6826">_xlfn.IFS(Suoerstore_sales[[#This Row],[Discount]]&lt;=0.05,"0-5%",Suoerstore_sales[[#This Row],[Discount]]&lt;=0.1,"5-10%",Suoerstore_sales[[#This Row],[Discount]]&lt;=0.2,"10-20%",TRUE,"20%+")</f>
        <v>0-5%</v>
      </c>
      <c r="W6826">
        <f>YEAR(Suoerstore_sales[[#This Row],[Order Date]])</f>
        <v>2015</v>
      </c>
      <c r="X6826" t="str">
        <f>"Q"&amp;ROUNDUP(MONTH(Suoerstore_sales[[#This Row],[Order Date]])/3,0)</f>
        <v>Q3</v>
      </c>
      <c r="Y6826">
        <f>MONTH(Suoerstore_sales[[#This Row],[Order Date]])</f>
        <v>7</v>
      </c>
    </row>
    <row r="6827" spans="1:25" x14ac:dyDescent="0.2">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t="str" cm="1">
        <f t="array" ref="V6827">_xlfn.IFS(Suoerstore_sales[[#This Row],[Discount]]&lt;=0.05,"0-5%",Suoerstore_sales[[#This Row],[Discount]]&lt;=0.1,"5-10%",Suoerstore_sales[[#This Row],[Discount]]&lt;=0.2,"10-20%",TRUE,"20%+")</f>
        <v>0-5%</v>
      </c>
      <c r="W6827">
        <f>YEAR(Suoerstore_sales[[#This Row],[Order Date]])</f>
        <v>2016</v>
      </c>
      <c r="X6827" t="str">
        <f>"Q"&amp;ROUNDUP(MONTH(Suoerstore_sales[[#This Row],[Order Date]])/3,0)</f>
        <v>Q4</v>
      </c>
      <c r="Y6827">
        <f>MONTH(Suoerstore_sales[[#This Row],[Order Date]])</f>
        <v>10</v>
      </c>
    </row>
    <row r="6828" spans="1:25" x14ac:dyDescent="0.2">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t="str" cm="1">
        <f t="array" ref="V6828">_xlfn.IFS(Suoerstore_sales[[#This Row],[Discount]]&lt;=0.05,"0-5%",Suoerstore_sales[[#This Row],[Discount]]&lt;=0.1,"5-10%",Suoerstore_sales[[#This Row],[Discount]]&lt;=0.2,"10-20%",TRUE,"20%+")</f>
        <v>0-5%</v>
      </c>
      <c r="W6828">
        <f>YEAR(Suoerstore_sales[[#This Row],[Order Date]])</f>
        <v>2016</v>
      </c>
      <c r="X6828" t="str">
        <f>"Q"&amp;ROUNDUP(MONTH(Suoerstore_sales[[#This Row],[Order Date]])/3,0)</f>
        <v>Q4</v>
      </c>
      <c r="Y6828">
        <f>MONTH(Suoerstore_sales[[#This Row],[Order Date]])</f>
        <v>10</v>
      </c>
    </row>
    <row r="6829" spans="1:25" x14ac:dyDescent="0.2">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t="str" cm="1">
        <f t="array" ref="V6829">_xlfn.IFS(Suoerstore_sales[[#This Row],[Discount]]&lt;=0.05,"0-5%",Suoerstore_sales[[#This Row],[Discount]]&lt;=0.1,"5-10%",Suoerstore_sales[[#This Row],[Discount]]&lt;=0.2,"10-20%",TRUE,"20%+")</f>
        <v>0-5%</v>
      </c>
      <c r="W6829">
        <f>YEAR(Suoerstore_sales[[#This Row],[Order Date]])</f>
        <v>2016</v>
      </c>
      <c r="X6829" t="str">
        <f>"Q"&amp;ROUNDUP(MONTH(Suoerstore_sales[[#This Row],[Order Date]])/3,0)</f>
        <v>Q4</v>
      </c>
      <c r="Y6829">
        <f>MONTH(Suoerstore_sales[[#This Row],[Order Date]])</f>
        <v>10</v>
      </c>
    </row>
    <row r="6830" spans="1:25" x14ac:dyDescent="0.2">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t="str" cm="1">
        <f t="array" ref="V6830">_xlfn.IFS(Suoerstore_sales[[#This Row],[Discount]]&lt;=0.05,"0-5%",Suoerstore_sales[[#This Row],[Discount]]&lt;=0.1,"5-10%",Suoerstore_sales[[#This Row],[Discount]]&lt;=0.2,"10-20%",TRUE,"20%+")</f>
        <v>0-5%</v>
      </c>
      <c r="W6830">
        <f>YEAR(Suoerstore_sales[[#This Row],[Order Date]])</f>
        <v>2016</v>
      </c>
      <c r="X6830" t="str">
        <f>"Q"&amp;ROUNDUP(MONTH(Suoerstore_sales[[#This Row],[Order Date]])/3,0)</f>
        <v>Q4</v>
      </c>
      <c r="Y6830">
        <f>MONTH(Suoerstore_sales[[#This Row],[Order Date]])</f>
        <v>10</v>
      </c>
    </row>
    <row r="6831" spans="1:25" x14ac:dyDescent="0.2">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t="str" cm="1">
        <f t="array" ref="V6831">_xlfn.IFS(Suoerstore_sales[[#This Row],[Discount]]&lt;=0.05,"0-5%",Suoerstore_sales[[#This Row],[Discount]]&lt;=0.1,"5-10%",Suoerstore_sales[[#This Row],[Discount]]&lt;=0.2,"10-20%",TRUE,"20%+")</f>
        <v>0-5%</v>
      </c>
      <c r="W6831">
        <f>YEAR(Suoerstore_sales[[#This Row],[Order Date]])</f>
        <v>2016</v>
      </c>
      <c r="X6831" t="str">
        <f>"Q"&amp;ROUNDUP(MONTH(Suoerstore_sales[[#This Row],[Order Date]])/3,0)</f>
        <v>Q4</v>
      </c>
      <c r="Y6831">
        <f>MONTH(Suoerstore_sales[[#This Row],[Order Date]])</f>
        <v>10</v>
      </c>
    </row>
    <row r="6832" spans="1:25" x14ac:dyDescent="0.2">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t="str" cm="1">
        <f t="array" ref="V6832">_xlfn.IFS(Suoerstore_sales[[#This Row],[Discount]]&lt;=0.05,"0-5%",Suoerstore_sales[[#This Row],[Discount]]&lt;=0.1,"5-10%",Suoerstore_sales[[#This Row],[Discount]]&lt;=0.2,"10-20%",TRUE,"20%+")</f>
        <v>0-5%</v>
      </c>
      <c r="W6832">
        <f>YEAR(Suoerstore_sales[[#This Row],[Order Date]])</f>
        <v>2016</v>
      </c>
      <c r="X6832" t="str">
        <f>"Q"&amp;ROUNDUP(MONTH(Suoerstore_sales[[#This Row],[Order Date]])/3,0)</f>
        <v>Q4</v>
      </c>
      <c r="Y6832">
        <f>MONTH(Suoerstore_sales[[#This Row],[Order Date]])</f>
        <v>12</v>
      </c>
    </row>
    <row r="6833" spans="1:25" x14ac:dyDescent="0.2">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t="str" cm="1">
        <f t="array" ref="V6833">_xlfn.IFS(Suoerstore_sales[[#This Row],[Discount]]&lt;=0.05,"0-5%",Suoerstore_sales[[#This Row],[Discount]]&lt;=0.1,"5-10%",Suoerstore_sales[[#This Row],[Discount]]&lt;=0.2,"10-20%",TRUE,"20%+")</f>
        <v>0-5%</v>
      </c>
      <c r="W6833">
        <f>YEAR(Suoerstore_sales[[#This Row],[Order Date]])</f>
        <v>2017</v>
      </c>
      <c r="X6833" t="str">
        <f>"Q"&amp;ROUNDUP(MONTH(Suoerstore_sales[[#This Row],[Order Date]])/3,0)</f>
        <v>Q3</v>
      </c>
      <c r="Y6833">
        <f>MONTH(Suoerstore_sales[[#This Row],[Order Date]])</f>
        <v>7</v>
      </c>
    </row>
    <row r="6834" spans="1:25" x14ac:dyDescent="0.2">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t="str" cm="1">
        <f t="array" ref="V6834">_xlfn.IFS(Suoerstore_sales[[#This Row],[Discount]]&lt;=0.05,"0-5%",Suoerstore_sales[[#This Row],[Discount]]&lt;=0.1,"5-10%",Suoerstore_sales[[#This Row],[Discount]]&lt;=0.2,"10-20%",TRUE,"20%+")</f>
        <v>10-20%</v>
      </c>
      <c r="W6834">
        <f>YEAR(Suoerstore_sales[[#This Row],[Order Date]])</f>
        <v>2015</v>
      </c>
      <c r="X6834" t="str">
        <f>"Q"&amp;ROUNDUP(MONTH(Suoerstore_sales[[#This Row],[Order Date]])/3,0)</f>
        <v>Q4</v>
      </c>
      <c r="Y6834">
        <f>MONTH(Suoerstore_sales[[#This Row],[Order Date]])</f>
        <v>10</v>
      </c>
    </row>
    <row r="6835" spans="1:25" x14ac:dyDescent="0.2">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t="str" cm="1">
        <f t="array" ref="V6835">_xlfn.IFS(Suoerstore_sales[[#This Row],[Discount]]&lt;=0.05,"0-5%",Suoerstore_sales[[#This Row],[Discount]]&lt;=0.1,"5-10%",Suoerstore_sales[[#This Row],[Discount]]&lt;=0.2,"10-20%",TRUE,"20%+")</f>
        <v>10-20%</v>
      </c>
      <c r="W6835">
        <f>YEAR(Suoerstore_sales[[#This Row],[Order Date]])</f>
        <v>2016</v>
      </c>
      <c r="X6835" t="str">
        <f>"Q"&amp;ROUNDUP(MONTH(Suoerstore_sales[[#This Row],[Order Date]])/3,0)</f>
        <v>Q3</v>
      </c>
      <c r="Y6835">
        <f>MONTH(Suoerstore_sales[[#This Row],[Order Date]])</f>
        <v>9</v>
      </c>
    </row>
    <row r="6836" spans="1:25" x14ac:dyDescent="0.2">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t="str" cm="1">
        <f t="array" ref="V6836">_xlfn.IFS(Suoerstore_sales[[#This Row],[Discount]]&lt;=0.05,"0-5%",Suoerstore_sales[[#This Row],[Discount]]&lt;=0.1,"5-10%",Suoerstore_sales[[#This Row],[Discount]]&lt;=0.2,"10-20%",TRUE,"20%+")</f>
        <v>0-5%</v>
      </c>
      <c r="W6836">
        <f>YEAR(Suoerstore_sales[[#This Row],[Order Date]])</f>
        <v>2016</v>
      </c>
      <c r="X6836" t="str">
        <f>"Q"&amp;ROUNDUP(MONTH(Suoerstore_sales[[#This Row],[Order Date]])/3,0)</f>
        <v>Q4</v>
      </c>
      <c r="Y6836">
        <f>MONTH(Suoerstore_sales[[#This Row],[Order Date]])</f>
        <v>11</v>
      </c>
    </row>
    <row r="6837" spans="1:25" x14ac:dyDescent="0.2">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t="str" cm="1">
        <f t="array" ref="V6837">_xlfn.IFS(Suoerstore_sales[[#This Row],[Discount]]&lt;=0.05,"0-5%",Suoerstore_sales[[#This Row],[Discount]]&lt;=0.1,"5-10%",Suoerstore_sales[[#This Row],[Discount]]&lt;=0.2,"10-20%",TRUE,"20%+")</f>
        <v>0-5%</v>
      </c>
      <c r="W6837">
        <f>YEAR(Suoerstore_sales[[#This Row],[Order Date]])</f>
        <v>2017</v>
      </c>
      <c r="X6837" t="str">
        <f>"Q"&amp;ROUNDUP(MONTH(Suoerstore_sales[[#This Row],[Order Date]])/3,0)</f>
        <v>Q4</v>
      </c>
      <c r="Y6837">
        <f>MONTH(Suoerstore_sales[[#This Row],[Order Date]])</f>
        <v>10</v>
      </c>
    </row>
    <row r="6838" spans="1:25" x14ac:dyDescent="0.2">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t="str" cm="1">
        <f t="array" ref="V6838">_xlfn.IFS(Suoerstore_sales[[#This Row],[Discount]]&lt;=0.05,"0-5%",Suoerstore_sales[[#This Row],[Discount]]&lt;=0.1,"5-10%",Suoerstore_sales[[#This Row],[Discount]]&lt;=0.2,"10-20%",TRUE,"20%+")</f>
        <v>0-5%</v>
      </c>
      <c r="W6838">
        <f>YEAR(Suoerstore_sales[[#This Row],[Order Date]])</f>
        <v>2017</v>
      </c>
      <c r="X6838" t="str">
        <f>"Q"&amp;ROUNDUP(MONTH(Suoerstore_sales[[#This Row],[Order Date]])/3,0)</f>
        <v>Q4</v>
      </c>
      <c r="Y6838">
        <f>MONTH(Suoerstore_sales[[#This Row],[Order Date]])</f>
        <v>10</v>
      </c>
    </row>
    <row r="6839" spans="1:25" x14ac:dyDescent="0.2">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t="str" cm="1">
        <f t="array" ref="V6839">_xlfn.IFS(Suoerstore_sales[[#This Row],[Discount]]&lt;=0.05,"0-5%",Suoerstore_sales[[#This Row],[Discount]]&lt;=0.1,"5-10%",Suoerstore_sales[[#This Row],[Discount]]&lt;=0.2,"10-20%",TRUE,"20%+")</f>
        <v>0-5%</v>
      </c>
      <c r="W6839">
        <f>YEAR(Suoerstore_sales[[#This Row],[Order Date]])</f>
        <v>2015</v>
      </c>
      <c r="X6839" t="str">
        <f>"Q"&amp;ROUNDUP(MONTH(Suoerstore_sales[[#This Row],[Order Date]])/3,0)</f>
        <v>Q3</v>
      </c>
      <c r="Y6839">
        <f>MONTH(Suoerstore_sales[[#This Row],[Order Date]])</f>
        <v>7</v>
      </c>
    </row>
    <row r="6840" spans="1:25" x14ac:dyDescent="0.2">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t="str" cm="1">
        <f t="array" ref="V6840">_xlfn.IFS(Suoerstore_sales[[#This Row],[Discount]]&lt;=0.05,"0-5%",Suoerstore_sales[[#This Row],[Discount]]&lt;=0.1,"5-10%",Suoerstore_sales[[#This Row],[Discount]]&lt;=0.2,"10-20%",TRUE,"20%+")</f>
        <v>0-5%</v>
      </c>
      <c r="W6840">
        <f>YEAR(Suoerstore_sales[[#This Row],[Order Date]])</f>
        <v>2017</v>
      </c>
      <c r="X6840" t="str">
        <f>"Q"&amp;ROUNDUP(MONTH(Suoerstore_sales[[#This Row],[Order Date]])/3,0)</f>
        <v>Q1</v>
      </c>
      <c r="Y6840">
        <f>MONTH(Suoerstore_sales[[#This Row],[Order Date]])</f>
        <v>2</v>
      </c>
    </row>
    <row r="6841" spans="1:25" x14ac:dyDescent="0.2">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t="str" cm="1">
        <f t="array" ref="V6841">_xlfn.IFS(Suoerstore_sales[[#This Row],[Discount]]&lt;=0.05,"0-5%",Suoerstore_sales[[#This Row],[Discount]]&lt;=0.1,"5-10%",Suoerstore_sales[[#This Row],[Discount]]&lt;=0.2,"10-20%",TRUE,"20%+")</f>
        <v>10-20%</v>
      </c>
      <c r="W6841">
        <f>YEAR(Suoerstore_sales[[#This Row],[Order Date]])</f>
        <v>2017</v>
      </c>
      <c r="X6841" t="str">
        <f>"Q"&amp;ROUNDUP(MONTH(Suoerstore_sales[[#This Row],[Order Date]])/3,0)</f>
        <v>Q1</v>
      </c>
      <c r="Y6841">
        <f>MONTH(Suoerstore_sales[[#This Row],[Order Date]])</f>
        <v>2</v>
      </c>
    </row>
    <row r="6842" spans="1:25" x14ac:dyDescent="0.2">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t="str" cm="1">
        <f t="array" ref="V6842">_xlfn.IFS(Suoerstore_sales[[#This Row],[Discount]]&lt;=0.05,"0-5%",Suoerstore_sales[[#This Row],[Discount]]&lt;=0.1,"5-10%",Suoerstore_sales[[#This Row],[Discount]]&lt;=0.2,"10-20%",TRUE,"20%+")</f>
        <v>20%+</v>
      </c>
      <c r="W6842">
        <f>YEAR(Suoerstore_sales[[#This Row],[Order Date]])</f>
        <v>2015</v>
      </c>
      <c r="X6842" t="str">
        <f>"Q"&amp;ROUNDUP(MONTH(Suoerstore_sales[[#This Row],[Order Date]])/3,0)</f>
        <v>Q4</v>
      </c>
      <c r="Y6842">
        <f>MONTH(Suoerstore_sales[[#This Row],[Order Date]])</f>
        <v>12</v>
      </c>
    </row>
    <row r="6843" spans="1:25" x14ac:dyDescent="0.2">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t="str" cm="1">
        <f t="array" ref="V6843">_xlfn.IFS(Suoerstore_sales[[#This Row],[Discount]]&lt;=0.05,"0-5%",Suoerstore_sales[[#This Row],[Discount]]&lt;=0.1,"5-10%",Suoerstore_sales[[#This Row],[Discount]]&lt;=0.2,"10-20%",TRUE,"20%+")</f>
        <v>0-5%</v>
      </c>
      <c r="W6843">
        <f>YEAR(Suoerstore_sales[[#This Row],[Order Date]])</f>
        <v>2016</v>
      </c>
      <c r="X6843" t="str">
        <f>"Q"&amp;ROUNDUP(MONTH(Suoerstore_sales[[#This Row],[Order Date]])/3,0)</f>
        <v>Q3</v>
      </c>
      <c r="Y6843">
        <f>MONTH(Suoerstore_sales[[#This Row],[Order Date]])</f>
        <v>9</v>
      </c>
    </row>
    <row r="6844" spans="1:25" x14ac:dyDescent="0.2">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t="str" cm="1">
        <f t="array" ref="V6844">_xlfn.IFS(Suoerstore_sales[[#This Row],[Discount]]&lt;=0.05,"0-5%",Suoerstore_sales[[#This Row],[Discount]]&lt;=0.1,"5-10%",Suoerstore_sales[[#This Row],[Discount]]&lt;=0.2,"10-20%",TRUE,"20%+")</f>
        <v>0-5%</v>
      </c>
      <c r="W6844">
        <f>YEAR(Suoerstore_sales[[#This Row],[Order Date]])</f>
        <v>2016</v>
      </c>
      <c r="X6844" t="str">
        <f>"Q"&amp;ROUNDUP(MONTH(Suoerstore_sales[[#This Row],[Order Date]])/3,0)</f>
        <v>Q3</v>
      </c>
      <c r="Y6844">
        <f>MONTH(Suoerstore_sales[[#This Row],[Order Date]])</f>
        <v>9</v>
      </c>
    </row>
    <row r="6845" spans="1:25" x14ac:dyDescent="0.2">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t="str" cm="1">
        <f t="array" ref="V6845">_xlfn.IFS(Suoerstore_sales[[#This Row],[Discount]]&lt;=0.05,"0-5%",Suoerstore_sales[[#This Row],[Discount]]&lt;=0.1,"5-10%",Suoerstore_sales[[#This Row],[Discount]]&lt;=0.2,"10-20%",TRUE,"20%+")</f>
        <v>0-5%</v>
      </c>
      <c r="W6845">
        <f>YEAR(Suoerstore_sales[[#This Row],[Order Date]])</f>
        <v>2016</v>
      </c>
      <c r="X6845" t="str">
        <f>"Q"&amp;ROUNDUP(MONTH(Suoerstore_sales[[#This Row],[Order Date]])/3,0)</f>
        <v>Q3</v>
      </c>
      <c r="Y6845">
        <f>MONTH(Suoerstore_sales[[#This Row],[Order Date]])</f>
        <v>9</v>
      </c>
    </row>
    <row r="6846" spans="1:25" x14ac:dyDescent="0.2">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t="str" cm="1">
        <f t="array" ref="V6846">_xlfn.IFS(Suoerstore_sales[[#This Row],[Discount]]&lt;=0.05,"0-5%",Suoerstore_sales[[#This Row],[Discount]]&lt;=0.1,"5-10%",Suoerstore_sales[[#This Row],[Discount]]&lt;=0.2,"10-20%",TRUE,"20%+")</f>
        <v>0-5%</v>
      </c>
      <c r="W6846">
        <f>YEAR(Suoerstore_sales[[#This Row],[Order Date]])</f>
        <v>2016</v>
      </c>
      <c r="X6846" t="str">
        <f>"Q"&amp;ROUNDUP(MONTH(Suoerstore_sales[[#This Row],[Order Date]])/3,0)</f>
        <v>Q3</v>
      </c>
      <c r="Y6846">
        <f>MONTH(Suoerstore_sales[[#This Row],[Order Date]])</f>
        <v>9</v>
      </c>
    </row>
    <row r="6847" spans="1:25" x14ac:dyDescent="0.2">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t="str" cm="1">
        <f t="array" ref="V6847">_xlfn.IFS(Suoerstore_sales[[#This Row],[Discount]]&lt;=0.05,"0-5%",Suoerstore_sales[[#This Row],[Discount]]&lt;=0.1,"5-10%",Suoerstore_sales[[#This Row],[Discount]]&lt;=0.2,"10-20%",TRUE,"20%+")</f>
        <v>10-20%</v>
      </c>
      <c r="W6847">
        <f>YEAR(Suoerstore_sales[[#This Row],[Order Date]])</f>
        <v>2014</v>
      </c>
      <c r="X6847" t="str">
        <f>"Q"&amp;ROUNDUP(MONTH(Suoerstore_sales[[#This Row],[Order Date]])/3,0)</f>
        <v>Q3</v>
      </c>
      <c r="Y6847">
        <f>MONTH(Suoerstore_sales[[#This Row],[Order Date]])</f>
        <v>7</v>
      </c>
    </row>
    <row r="6848" spans="1:25" x14ac:dyDescent="0.2">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t="str" cm="1">
        <f t="array" ref="V6848">_xlfn.IFS(Suoerstore_sales[[#This Row],[Discount]]&lt;=0.05,"0-5%",Suoerstore_sales[[#This Row],[Discount]]&lt;=0.1,"5-10%",Suoerstore_sales[[#This Row],[Discount]]&lt;=0.2,"10-20%",TRUE,"20%+")</f>
        <v>0-5%</v>
      </c>
      <c r="W6848">
        <f>YEAR(Suoerstore_sales[[#This Row],[Order Date]])</f>
        <v>2016</v>
      </c>
      <c r="X6848" t="str">
        <f>"Q"&amp;ROUNDUP(MONTH(Suoerstore_sales[[#This Row],[Order Date]])/3,0)</f>
        <v>Q2</v>
      </c>
      <c r="Y6848">
        <f>MONTH(Suoerstore_sales[[#This Row],[Order Date]])</f>
        <v>5</v>
      </c>
    </row>
    <row r="6849" spans="1:25" x14ac:dyDescent="0.2">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t="str" cm="1">
        <f t="array" ref="V6849">_xlfn.IFS(Suoerstore_sales[[#This Row],[Discount]]&lt;=0.05,"0-5%",Suoerstore_sales[[#This Row],[Discount]]&lt;=0.1,"5-10%",Suoerstore_sales[[#This Row],[Discount]]&lt;=0.2,"10-20%",TRUE,"20%+")</f>
        <v>10-20%</v>
      </c>
      <c r="W6849">
        <f>YEAR(Suoerstore_sales[[#This Row],[Order Date]])</f>
        <v>2016</v>
      </c>
      <c r="X6849" t="str">
        <f>"Q"&amp;ROUNDUP(MONTH(Suoerstore_sales[[#This Row],[Order Date]])/3,0)</f>
        <v>Q3</v>
      </c>
      <c r="Y6849">
        <f>MONTH(Suoerstore_sales[[#This Row],[Order Date]])</f>
        <v>7</v>
      </c>
    </row>
    <row r="6850" spans="1:25" x14ac:dyDescent="0.2">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t="str" cm="1">
        <f t="array" ref="V6850">_xlfn.IFS(Suoerstore_sales[[#This Row],[Discount]]&lt;=0.05,"0-5%",Suoerstore_sales[[#This Row],[Discount]]&lt;=0.1,"5-10%",Suoerstore_sales[[#This Row],[Discount]]&lt;=0.2,"10-20%",TRUE,"20%+")</f>
        <v>10-20%</v>
      </c>
      <c r="W6850">
        <f>YEAR(Suoerstore_sales[[#This Row],[Order Date]])</f>
        <v>2016</v>
      </c>
      <c r="X6850" t="str">
        <f>"Q"&amp;ROUNDUP(MONTH(Suoerstore_sales[[#This Row],[Order Date]])/3,0)</f>
        <v>Q2</v>
      </c>
      <c r="Y6850">
        <f>MONTH(Suoerstore_sales[[#This Row],[Order Date]])</f>
        <v>6</v>
      </c>
    </row>
    <row r="6851" spans="1:25" x14ac:dyDescent="0.2">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t="str" cm="1">
        <f t="array" ref="V6851">_xlfn.IFS(Suoerstore_sales[[#This Row],[Discount]]&lt;=0.05,"0-5%",Suoerstore_sales[[#This Row],[Discount]]&lt;=0.1,"5-10%",Suoerstore_sales[[#This Row],[Discount]]&lt;=0.2,"10-20%",TRUE,"20%+")</f>
        <v>0-5%</v>
      </c>
      <c r="W6851">
        <f>YEAR(Suoerstore_sales[[#This Row],[Order Date]])</f>
        <v>2014</v>
      </c>
      <c r="X6851" t="str">
        <f>"Q"&amp;ROUNDUP(MONTH(Suoerstore_sales[[#This Row],[Order Date]])/3,0)</f>
        <v>Q2</v>
      </c>
      <c r="Y6851">
        <f>MONTH(Suoerstore_sales[[#This Row],[Order Date]])</f>
        <v>4</v>
      </c>
    </row>
    <row r="6852" spans="1:25" x14ac:dyDescent="0.2">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t="str" cm="1">
        <f t="array" ref="V6852">_xlfn.IFS(Suoerstore_sales[[#This Row],[Discount]]&lt;=0.05,"0-5%",Suoerstore_sales[[#This Row],[Discount]]&lt;=0.1,"5-10%",Suoerstore_sales[[#This Row],[Discount]]&lt;=0.2,"10-20%",TRUE,"20%+")</f>
        <v>0-5%</v>
      </c>
      <c r="W6852">
        <f>YEAR(Suoerstore_sales[[#This Row],[Order Date]])</f>
        <v>2016</v>
      </c>
      <c r="X6852" t="str">
        <f>"Q"&amp;ROUNDUP(MONTH(Suoerstore_sales[[#This Row],[Order Date]])/3,0)</f>
        <v>Q1</v>
      </c>
      <c r="Y6852">
        <f>MONTH(Suoerstore_sales[[#This Row],[Order Date]])</f>
        <v>1</v>
      </c>
    </row>
    <row r="6853" spans="1:25" x14ac:dyDescent="0.2">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t="str" cm="1">
        <f t="array" ref="V6853">_xlfn.IFS(Suoerstore_sales[[#This Row],[Discount]]&lt;=0.05,"0-5%",Suoerstore_sales[[#This Row],[Discount]]&lt;=0.1,"5-10%",Suoerstore_sales[[#This Row],[Discount]]&lt;=0.2,"10-20%",TRUE,"20%+")</f>
        <v>0-5%</v>
      </c>
      <c r="W6853">
        <f>YEAR(Suoerstore_sales[[#This Row],[Order Date]])</f>
        <v>2016</v>
      </c>
      <c r="X6853" t="str">
        <f>"Q"&amp;ROUNDUP(MONTH(Suoerstore_sales[[#This Row],[Order Date]])/3,0)</f>
        <v>Q1</v>
      </c>
      <c r="Y6853">
        <f>MONTH(Suoerstore_sales[[#This Row],[Order Date]])</f>
        <v>1</v>
      </c>
    </row>
    <row r="6854" spans="1:25" x14ac:dyDescent="0.2">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t="str" cm="1">
        <f t="array" ref="V6854">_xlfn.IFS(Suoerstore_sales[[#This Row],[Discount]]&lt;=0.05,"0-5%",Suoerstore_sales[[#This Row],[Discount]]&lt;=0.1,"5-10%",Suoerstore_sales[[#This Row],[Discount]]&lt;=0.2,"10-20%",TRUE,"20%+")</f>
        <v>0-5%</v>
      </c>
      <c r="W6854">
        <f>YEAR(Suoerstore_sales[[#This Row],[Order Date]])</f>
        <v>2017</v>
      </c>
      <c r="X6854" t="str">
        <f>"Q"&amp;ROUNDUP(MONTH(Suoerstore_sales[[#This Row],[Order Date]])/3,0)</f>
        <v>Q4</v>
      </c>
      <c r="Y6854">
        <f>MONTH(Suoerstore_sales[[#This Row],[Order Date]])</f>
        <v>12</v>
      </c>
    </row>
    <row r="6855" spans="1:25" x14ac:dyDescent="0.2">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t="str" cm="1">
        <f t="array" ref="V6855">_xlfn.IFS(Suoerstore_sales[[#This Row],[Discount]]&lt;=0.05,"0-5%",Suoerstore_sales[[#This Row],[Discount]]&lt;=0.1,"5-10%",Suoerstore_sales[[#This Row],[Discount]]&lt;=0.2,"10-20%",TRUE,"20%+")</f>
        <v>0-5%</v>
      </c>
      <c r="W6855">
        <f>YEAR(Suoerstore_sales[[#This Row],[Order Date]])</f>
        <v>2017</v>
      </c>
      <c r="X6855" t="str">
        <f>"Q"&amp;ROUNDUP(MONTH(Suoerstore_sales[[#This Row],[Order Date]])/3,0)</f>
        <v>Q4</v>
      </c>
      <c r="Y6855">
        <f>MONTH(Suoerstore_sales[[#This Row],[Order Date]])</f>
        <v>12</v>
      </c>
    </row>
    <row r="6856" spans="1:25" x14ac:dyDescent="0.2">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t="str" cm="1">
        <f t="array" ref="V6856">_xlfn.IFS(Suoerstore_sales[[#This Row],[Discount]]&lt;=0.05,"0-5%",Suoerstore_sales[[#This Row],[Discount]]&lt;=0.1,"5-10%",Suoerstore_sales[[#This Row],[Discount]]&lt;=0.2,"10-20%",TRUE,"20%+")</f>
        <v>0-5%</v>
      </c>
      <c r="W6856">
        <f>YEAR(Suoerstore_sales[[#This Row],[Order Date]])</f>
        <v>2017</v>
      </c>
      <c r="X6856" t="str">
        <f>"Q"&amp;ROUNDUP(MONTH(Suoerstore_sales[[#This Row],[Order Date]])/3,0)</f>
        <v>Q4</v>
      </c>
      <c r="Y6856">
        <f>MONTH(Suoerstore_sales[[#This Row],[Order Date]])</f>
        <v>12</v>
      </c>
    </row>
    <row r="6857" spans="1:25" x14ac:dyDescent="0.2">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t="str" cm="1">
        <f t="array" ref="V6857">_xlfn.IFS(Suoerstore_sales[[#This Row],[Discount]]&lt;=0.05,"0-5%",Suoerstore_sales[[#This Row],[Discount]]&lt;=0.1,"5-10%",Suoerstore_sales[[#This Row],[Discount]]&lt;=0.2,"10-20%",TRUE,"20%+")</f>
        <v>0-5%</v>
      </c>
      <c r="W6857">
        <f>YEAR(Suoerstore_sales[[#This Row],[Order Date]])</f>
        <v>2017</v>
      </c>
      <c r="X6857" t="str">
        <f>"Q"&amp;ROUNDUP(MONTH(Suoerstore_sales[[#This Row],[Order Date]])/3,0)</f>
        <v>Q4</v>
      </c>
      <c r="Y6857">
        <f>MONTH(Suoerstore_sales[[#This Row],[Order Date]])</f>
        <v>12</v>
      </c>
    </row>
    <row r="6858" spans="1:25" x14ac:dyDescent="0.2">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t="str" cm="1">
        <f t="array" ref="V6858">_xlfn.IFS(Suoerstore_sales[[#This Row],[Discount]]&lt;=0.05,"0-5%",Suoerstore_sales[[#This Row],[Discount]]&lt;=0.1,"5-10%",Suoerstore_sales[[#This Row],[Discount]]&lt;=0.2,"10-20%",TRUE,"20%+")</f>
        <v>0-5%</v>
      </c>
      <c r="W6858">
        <f>YEAR(Suoerstore_sales[[#This Row],[Order Date]])</f>
        <v>2017</v>
      </c>
      <c r="X6858" t="str">
        <f>"Q"&amp;ROUNDUP(MONTH(Suoerstore_sales[[#This Row],[Order Date]])/3,0)</f>
        <v>Q4</v>
      </c>
      <c r="Y6858">
        <f>MONTH(Suoerstore_sales[[#This Row],[Order Date]])</f>
        <v>12</v>
      </c>
    </row>
    <row r="6859" spans="1:25" x14ac:dyDescent="0.2">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t="str" cm="1">
        <f t="array" ref="V6859">_xlfn.IFS(Suoerstore_sales[[#This Row],[Discount]]&lt;=0.05,"0-5%",Suoerstore_sales[[#This Row],[Discount]]&lt;=0.1,"5-10%",Suoerstore_sales[[#This Row],[Discount]]&lt;=0.2,"10-20%",TRUE,"20%+")</f>
        <v>0-5%</v>
      </c>
      <c r="W6859">
        <f>YEAR(Suoerstore_sales[[#This Row],[Order Date]])</f>
        <v>2017</v>
      </c>
      <c r="X6859" t="str">
        <f>"Q"&amp;ROUNDUP(MONTH(Suoerstore_sales[[#This Row],[Order Date]])/3,0)</f>
        <v>Q2</v>
      </c>
      <c r="Y6859">
        <f>MONTH(Suoerstore_sales[[#This Row],[Order Date]])</f>
        <v>4</v>
      </c>
    </row>
    <row r="6860" spans="1:25" x14ac:dyDescent="0.2">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t="str" cm="1">
        <f t="array" ref="V6860">_xlfn.IFS(Suoerstore_sales[[#This Row],[Discount]]&lt;=0.05,"0-5%",Suoerstore_sales[[#This Row],[Discount]]&lt;=0.1,"5-10%",Suoerstore_sales[[#This Row],[Discount]]&lt;=0.2,"10-20%",TRUE,"20%+")</f>
        <v>0-5%</v>
      </c>
      <c r="W6860">
        <f>YEAR(Suoerstore_sales[[#This Row],[Order Date]])</f>
        <v>2017</v>
      </c>
      <c r="X6860" t="str">
        <f>"Q"&amp;ROUNDUP(MONTH(Suoerstore_sales[[#This Row],[Order Date]])/3,0)</f>
        <v>Q2</v>
      </c>
      <c r="Y6860">
        <f>MONTH(Suoerstore_sales[[#This Row],[Order Date]])</f>
        <v>4</v>
      </c>
    </row>
    <row r="6861" spans="1:25" x14ac:dyDescent="0.2">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t="str" cm="1">
        <f t="array" ref="V6861">_xlfn.IFS(Suoerstore_sales[[#This Row],[Discount]]&lt;=0.05,"0-5%",Suoerstore_sales[[#This Row],[Discount]]&lt;=0.1,"5-10%",Suoerstore_sales[[#This Row],[Discount]]&lt;=0.2,"10-20%",TRUE,"20%+")</f>
        <v>0-5%</v>
      </c>
      <c r="W6861">
        <f>YEAR(Suoerstore_sales[[#This Row],[Order Date]])</f>
        <v>2017</v>
      </c>
      <c r="X6861" t="str">
        <f>"Q"&amp;ROUNDUP(MONTH(Suoerstore_sales[[#This Row],[Order Date]])/3,0)</f>
        <v>Q2</v>
      </c>
      <c r="Y6861">
        <f>MONTH(Suoerstore_sales[[#This Row],[Order Date]])</f>
        <v>4</v>
      </c>
    </row>
    <row r="6862" spans="1:25" x14ac:dyDescent="0.2">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t="str" cm="1">
        <f t="array" ref="V6862">_xlfn.IFS(Suoerstore_sales[[#This Row],[Discount]]&lt;=0.05,"0-5%",Suoerstore_sales[[#This Row],[Discount]]&lt;=0.1,"5-10%",Suoerstore_sales[[#This Row],[Discount]]&lt;=0.2,"10-20%",TRUE,"20%+")</f>
        <v>0-5%</v>
      </c>
      <c r="W6862">
        <f>YEAR(Suoerstore_sales[[#This Row],[Order Date]])</f>
        <v>2017</v>
      </c>
      <c r="X6862" t="str">
        <f>"Q"&amp;ROUNDUP(MONTH(Suoerstore_sales[[#This Row],[Order Date]])/3,0)</f>
        <v>Q2</v>
      </c>
      <c r="Y6862">
        <f>MONTH(Suoerstore_sales[[#This Row],[Order Date]])</f>
        <v>4</v>
      </c>
    </row>
    <row r="6863" spans="1:25" x14ac:dyDescent="0.2">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t="str" cm="1">
        <f t="array" ref="V6863">_xlfn.IFS(Suoerstore_sales[[#This Row],[Discount]]&lt;=0.05,"0-5%",Suoerstore_sales[[#This Row],[Discount]]&lt;=0.1,"5-10%",Suoerstore_sales[[#This Row],[Discount]]&lt;=0.2,"10-20%",TRUE,"20%+")</f>
        <v>0-5%</v>
      </c>
      <c r="W6863">
        <f>YEAR(Suoerstore_sales[[#This Row],[Order Date]])</f>
        <v>2017</v>
      </c>
      <c r="X6863" t="str">
        <f>"Q"&amp;ROUNDUP(MONTH(Suoerstore_sales[[#This Row],[Order Date]])/3,0)</f>
        <v>Q2</v>
      </c>
      <c r="Y6863">
        <f>MONTH(Suoerstore_sales[[#This Row],[Order Date]])</f>
        <v>4</v>
      </c>
    </row>
    <row r="6864" spans="1:25" x14ac:dyDescent="0.2">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t="str" cm="1">
        <f t="array" ref="V6864">_xlfn.IFS(Suoerstore_sales[[#This Row],[Discount]]&lt;=0.05,"0-5%",Suoerstore_sales[[#This Row],[Discount]]&lt;=0.1,"5-10%",Suoerstore_sales[[#This Row],[Discount]]&lt;=0.2,"10-20%",TRUE,"20%+")</f>
        <v>10-20%</v>
      </c>
      <c r="W6864">
        <f>YEAR(Suoerstore_sales[[#This Row],[Order Date]])</f>
        <v>2017</v>
      </c>
      <c r="X6864" t="str">
        <f>"Q"&amp;ROUNDUP(MONTH(Suoerstore_sales[[#This Row],[Order Date]])/3,0)</f>
        <v>Q2</v>
      </c>
      <c r="Y6864">
        <f>MONTH(Suoerstore_sales[[#This Row],[Order Date]])</f>
        <v>4</v>
      </c>
    </row>
    <row r="6865" spans="1:25" x14ac:dyDescent="0.2">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t="str" cm="1">
        <f t="array" ref="V6865">_xlfn.IFS(Suoerstore_sales[[#This Row],[Discount]]&lt;=0.05,"0-5%",Suoerstore_sales[[#This Row],[Discount]]&lt;=0.1,"5-10%",Suoerstore_sales[[#This Row],[Discount]]&lt;=0.2,"10-20%",TRUE,"20%+")</f>
        <v>10-20%</v>
      </c>
      <c r="W6865">
        <f>YEAR(Suoerstore_sales[[#This Row],[Order Date]])</f>
        <v>2017</v>
      </c>
      <c r="X6865" t="str">
        <f>"Q"&amp;ROUNDUP(MONTH(Suoerstore_sales[[#This Row],[Order Date]])/3,0)</f>
        <v>Q4</v>
      </c>
      <c r="Y6865">
        <f>MONTH(Suoerstore_sales[[#This Row],[Order Date]])</f>
        <v>12</v>
      </c>
    </row>
    <row r="6866" spans="1:25" x14ac:dyDescent="0.2">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t="str" cm="1">
        <f t="array" ref="V6866">_xlfn.IFS(Suoerstore_sales[[#This Row],[Discount]]&lt;=0.05,"0-5%",Suoerstore_sales[[#This Row],[Discount]]&lt;=0.1,"5-10%",Suoerstore_sales[[#This Row],[Discount]]&lt;=0.2,"10-20%",TRUE,"20%+")</f>
        <v>10-20%</v>
      </c>
      <c r="W6866">
        <f>YEAR(Suoerstore_sales[[#This Row],[Order Date]])</f>
        <v>2016</v>
      </c>
      <c r="X6866" t="str">
        <f>"Q"&amp;ROUNDUP(MONTH(Suoerstore_sales[[#This Row],[Order Date]])/3,0)</f>
        <v>Q3</v>
      </c>
      <c r="Y6866">
        <f>MONTH(Suoerstore_sales[[#This Row],[Order Date]])</f>
        <v>8</v>
      </c>
    </row>
    <row r="6867" spans="1:25" x14ac:dyDescent="0.2">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t="str" cm="1">
        <f t="array" ref="V6867">_xlfn.IFS(Suoerstore_sales[[#This Row],[Discount]]&lt;=0.05,"0-5%",Suoerstore_sales[[#This Row],[Discount]]&lt;=0.1,"5-10%",Suoerstore_sales[[#This Row],[Discount]]&lt;=0.2,"10-20%",TRUE,"20%+")</f>
        <v>10-20%</v>
      </c>
      <c r="W6867">
        <f>YEAR(Suoerstore_sales[[#This Row],[Order Date]])</f>
        <v>2016</v>
      </c>
      <c r="X6867" t="str">
        <f>"Q"&amp;ROUNDUP(MONTH(Suoerstore_sales[[#This Row],[Order Date]])/3,0)</f>
        <v>Q3</v>
      </c>
      <c r="Y6867">
        <f>MONTH(Suoerstore_sales[[#This Row],[Order Date]])</f>
        <v>8</v>
      </c>
    </row>
    <row r="6868" spans="1:25" x14ac:dyDescent="0.2">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t="str" cm="1">
        <f t="array" ref="V6868">_xlfn.IFS(Suoerstore_sales[[#This Row],[Discount]]&lt;=0.05,"0-5%",Suoerstore_sales[[#This Row],[Discount]]&lt;=0.1,"5-10%",Suoerstore_sales[[#This Row],[Discount]]&lt;=0.2,"10-20%",TRUE,"20%+")</f>
        <v>0-5%</v>
      </c>
      <c r="W6868">
        <f>YEAR(Suoerstore_sales[[#This Row],[Order Date]])</f>
        <v>2016</v>
      </c>
      <c r="X6868" t="str">
        <f>"Q"&amp;ROUNDUP(MONTH(Suoerstore_sales[[#This Row],[Order Date]])/3,0)</f>
        <v>Q3</v>
      </c>
      <c r="Y6868">
        <f>MONTH(Suoerstore_sales[[#This Row],[Order Date]])</f>
        <v>8</v>
      </c>
    </row>
    <row r="6869" spans="1:25" x14ac:dyDescent="0.2">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t="str" cm="1">
        <f t="array" ref="V6869">_xlfn.IFS(Suoerstore_sales[[#This Row],[Discount]]&lt;=0.05,"0-5%",Suoerstore_sales[[#This Row],[Discount]]&lt;=0.1,"5-10%",Suoerstore_sales[[#This Row],[Discount]]&lt;=0.2,"10-20%",TRUE,"20%+")</f>
        <v>10-20%</v>
      </c>
      <c r="W6869">
        <f>YEAR(Suoerstore_sales[[#This Row],[Order Date]])</f>
        <v>2016</v>
      </c>
      <c r="X6869" t="str">
        <f>"Q"&amp;ROUNDUP(MONTH(Suoerstore_sales[[#This Row],[Order Date]])/3,0)</f>
        <v>Q3</v>
      </c>
      <c r="Y6869">
        <f>MONTH(Suoerstore_sales[[#This Row],[Order Date]])</f>
        <v>8</v>
      </c>
    </row>
    <row r="6870" spans="1:25" x14ac:dyDescent="0.2">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t="str" cm="1">
        <f t="array" ref="V6870">_xlfn.IFS(Suoerstore_sales[[#This Row],[Discount]]&lt;=0.05,"0-5%",Suoerstore_sales[[#This Row],[Discount]]&lt;=0.1,"5-10%",Suoerstore_sales[[#This Row],[Discount]]&lt;=0.2,"10-20%",TRUE,"20%+")</f>
        <v>10-20%</v>
      </c>
      <c r="W6870">
        <f>YEAR(Suoerstore_sales[[#This Row],[Order Date]])</f>
        <v>2016</v>
      </c>
      <c r="X6870" t="str">
        <f>"Q"&amp;ROUNDUP(MONTH(Suoerstore_sales[[#This Row],[Order Date]])/3,0)</f>
        <v>Q3</v>
      </c>
      <c r="Y6870">
        <f>MONTH(Suoerstore_sales[[#This Row],[Order Date]])</f>
        <v>8</v>
      </c>
    </row>
    <row r="6871" spans="1:25" x14ac:dyDescent="0.2">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t="str" cm="1">
        <f t="array" ref="V6871">_xlfn.IFS(Suoerstore_sales[[#This Row],[Discount]]&lt;=0.05,"0-5%",Suoerstore_sales[[#This Row],[Discount]]&lt;=0.1,"5-10%",Suoerstore_sales[[#This Row],[Discount]]&lt;=0.2,"10-20%",TRUE,"20%+")</f>
        <v>0-5%</v>
      </c>
      <c r="W6871">
        <f>YEAR(Suoerstore_sales[[#This Row],[Order Date]])</f>
        <v>2016</v>
      </c>
      <c r="X6871" t="str">
        <f>"Q"&amp;ROUNDUP(MONTH(Suoerstore_sales[[#This Row],[Order Date]])/3,0)</f>
        <v>Q3</v>
      </c>
      <c r="Y6871">
        <f>MONTH(Suoerstore_sales[[#This Row],[Order Date]])</f>
        <v>8</v>
      </c>
    </row>
    <row r="6872" spans="1:25" x14ac:dyDescent="0.2">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t="str" cm="1">
        <f t="array" ref="V6872">_xlfn.IFS(Suoerstore_sales[[#This Row],[Discount]]&lt;=0.05,"0-5%",Suoerstore_sales[[#This Row],[Discount]]&lt;=0.1,"5-10%",Suoerstore_sales[[#This Row],[Discount]]&lt;=0.2,"10-20%",TRUE,"20%+")</f>
        <v>0-5%</v>
      </c>
      <c r="W6872">
        <f>YEAR(Suoerstore_sales[[#This Row],[Order Date]])</f>
        <v>2016</v>
      </c>
      <c r="X6872" t="str">
        <f>"Q"&amp;ROUNDUP(MONTH(Suoerstore_sales[[#This Row],[Order Date]])/3,0)</f>
        <v>Q3</v>
      </c>
      <c r="Y6872">
        <f>MONTH(Suoerstore_sales[[#This Row],[Order Date]])</f>
        <v>8</v>
      </c>
    </row>
    <row r="6873" spans="1:25" x14ac:dyDescent="0.2">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t="str" cm="1">
        <f t="array" ref="V6873">_xlfn.IFS(Suoerstore_sales[[#This Row],[Discount]]&lt;=0.05,"0-5%",Suoerstore_sales[[#This Row],[Discount]]&lt;=0.1,"5-10%",Suoerstore_sales[[#This Row],[Discount]]&lt;=0.2,"10-20%",TRUE,"20%+")</f>
        <v>10-20%</v>
      </c>
      <c r="W6873">
        <f>YEAR(Suoerstore_sales[[#This Row],[Order Date]])</f>
        <v>2016</v>
      </c>
      <c r="X6873" t="str">
        <f>"Q"&amp;ROUNDUP(MONTH(Suoerstore_sales[[#This Row],[Order Date]])/3,0)</f>
        <v>Q4</v>
      </c>
      <c r="Y6873">
        <f>MONTH(Suoerstore_sales[[#This Row],[Order Date]])</f>
        <v>12</v>
      </c>
    </row>
    <row r="6874" spans="1:25" x14ac:dyDescent="0.2">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t="str" cm="1">
        <f t="array" ref="V6874">_xlfn.IFS(Suoerstore_sales[[#This Row],[Discount]]&lt;=0.05,"0-5%",Suoerstore_sales[[#This Row],[Discount]]&lt;=0.1,"5-10%",Suoerstore_sales[[#This Row],[Discount]]&lt;=0.2,"10-20%",TRUE,"20%+")</f>
        <v>0-5%</v>
      </c>
      <c r="W6874">
        <f>YEAR(Suoerstore_sales[[#This Row],[Order Date]])</f>
        <v>2015</v>
      </c>
      <c r="X6874" t="str">
        <f>"Q"&amp;ROUNDUP(MONTH(Suoerstore_sales[[#This Row],[Order Date]])/3,0)</f>
        <v>Q4</v>
      </c>
      <c r="Y6874">
        <f>MONTH(Suoerstore_sales[[#This Row],[Order Date]])</f>
        <v>12</v>
      </c>
    </row>
    <row r="6875" spans="1:25" x14ac:dyDescent="0.2">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t="str" cm="1">
        <f t="array" ref="V6875">_xlfn.IFS(Suoerstore_sales[[#This Row],[Discount]]&lt;=0.05,"0-5%",Suoerstore_sales[[#This Row],[Discount]]&lt;=0.1,"5-10%",Suoerstore_sales[[#This Row],[Discount]]&lt;=0.2,"10-20%",TRUE,"20%+")</f>
        <v>20%+</v>
      </c>
      <c r="W6875">
        <f>YEAR(Suoerstore_sales[[#This Row],[Order Date]])</f>
        <v>2014</v>
      </c>
      <c r="X6875" t="str">
        <f>"Q"&amp;ROUNDUP(MONTH(Suoerstore_sales[[#This Row],[Order Date]])/3,0)</f>
        <v>Q4</v>
      </c>
      <c r="Y6875">
        <f>MONTH(Suoerstore_sales[[#This Row],[Order Date]])</f>
        <v>10</v>
      </c>
    </row>
    <row r="6876" spans="1:25" x14ac:dyDescent="0.2">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t="str" cm="1">
        <f t="array" ref="V6876">_xlfn.IFS(Suoerstore_sales[[#This Row],[Discount]]&lt;=0.05,"0-5%",Suoerstore_sales[[#This Row],[Discount]]&lt;=0.1,"5-10%",Suoerstore_sales[[#This Row],[Discount]]&lt;=0.2,"10-20%",TRUE,"20%+")</f>
        <v>10-20%</v>
      </c>
      <c r="W6876">
        <f>YEAR(Suoerstore_sales[[#This Row],[Order Date]])</f>
        <v>2014</v>
      </c>
      <c r="X6876" t="str">
        <f>"Q"&amp;ROUNDUP(MONTH(Suoerstore_sales[[#This Row],[Order Date]])/3,0)</f>
        <v>Q4</v>
      </c>
      <c r="Y6876">
        <f>MONTH(Suoerstore_sales[[#This Row],[Order Date]])</f>
        <v>10</v>
      </c>
    </row>
    <row r="6877" spans="1:25" x14ac:dyDescent="0.2">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t="str" cm="1">
        <f t="array" ref="V6877">_xlfn.IFS(Suoerstore_sales[[#This Row],[Discount]]&lt;=0.05,"0-5%",Suoerstore_sales[[#This Row],[Discount]]&lt;=0.1,"5-10%",Suoerstore_sales[[#This Row],[Discount]]&lt;=0.2,"10-20%",TRUE,"20%+")</f>
        <v>0-5%</v>
      </c>
      <c r="W6877">
        <f>YEAR(Suoerstore_sales[[#This Row],[Order Date]])</f>
        <v>2016</v>
      </c>
      <c r="X6877" t="str">
        <f>"Q"&amp;ROUNDUP(MONTH(Suoerstore_sales[[#This Row],[Order Date]])/3,0)</f>
        <v>Q3</v>
      </c>
      <c r="Y6877">
        <f>MONTH(Suoerstore_sales[[#This Row],[Order Date]])</f>
        <v>9</v>
      </c>
    </row>
    <row r="6878" spans="1:25" x14ac:dyDescent="0.2">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t="str" cm="1">
        <f t="array" ref="V6878">_xlfn.IFS(Suoerstore_sales[[#This Row],[Discount]]&lt;=0.05,"0-5%",Suoerstore_sales[[#This Row],[Discount]]&lt;=0.1,"5-10%",Suoerstore_sales[[#This Row],[Discount]]&lt;=0.2,"10-20%",TRUE,"20%+")</f>
        <v>0-5%</v>
      </c>
      <c r="W6878">
        <f>YEAR(Suoerstore_sales[[#This Row],[Order Date]])</f>
        <v>2016</v>
      </c>
      <c r="X6878" t="str">
        <f>"Q"&amp;ROUNDUP(MONTH(Suoerstore_sales[[#This Row],[Order Date]])/3,0)</f>
        <v>Q3</v>
      </c>
      <c r="Y6878">
        <f>MONTH(Suoerstore_sales[[#This Row],[Order Date]])</f>
        <v>9</v>
      </c>
    </row>
    <row r="6879" spans="1:25" x14ac:dyDescent="0.2">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t="str" cm="1">
        <f t="array" ref="V6879">_xlfn.IFS(Suoerstore_sales[[#This Row],[Discount]]&lt;=0.05,"0-5%",Suoerstore_sales[[#This Row],[Discount]]&lt;=0.1,"5-10%",Suoerstore_sales[[#This Row],[Discount]]&lt;=0.2,"10-20%",TRUE,"20%+")</f>
        <v>20%+</v>
      </c>
      <c r="W6879">
        <f>YEAR(Suoerstore_sales[[#This Row],[Order Date]])</f>
        <v>2015</v>
      </c>
      <c r="X6879" t="str">
        <f>"Q"&amp;ROUNDUP(MONTH(Suoerstore_sales[[#This Row],[Order Date]])/3,0)</f>
        <v>Q4</v>
      </c>
      <c r="Y6879">
        <f>MONTH(Suoerstore_sales[[#This Row],[Order Date]])</f>
        <v>10</v>
      </c>
    </row>
    <row r="6880" spans="1:25" x14ac:dyDescent="0.2">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t="str" cm="1">
        <f t="array" ref="V6880">_xlfn.IFS(Suoerstore_sales[[#This Row],[Discount]]&lt;=0.05,"0-5%",Suoerstore_sales[[#This Row],[Discount]]&lt;=0.1,"5-10%",Suoerstore_sales[[#This Row],[Discount]]&lt;=0.2,"10-20%",TRUE,"20%+")</f>
        <v>10-20%</v>
      </c>
      <c r="W6880">
        <f>YEAR(Suoerstore_sales[[#This Row],[Order Date]])</f>
        <v>2015</v>
      </c>
      <c r="X6880" t="str">
        <f>"Q"&amp;ROUNDUP(MONTH(Suoerstore_sales[[#This Row],[Order Date]])/3,0)</f>
        <v>Q4</v>
      </c>
      <c r="Y6880">
        <f>MONTH(Suoerstore_sales[[#This Row],[Order Date]])</f>
        <v>10</v>
      </c>
    </row>
    <row r="6881" spans="1:25" x14ac:dyDescent="0.2">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t="str" cm="1">
        <f t="array" ref="V6881">_xlfn.IFS(Suoerstore_sales[[#This Row],[Discount]]&lt;=0.05,"0-5%",Suoerstore_sales[[#This Row],[Discount]]&lt;=0.1,"5-10%",Suoerstore_sales[[#This Row],[Discount]]&lt;=0.2,"10-20%",TRUE,"20%+")</f>
        <v>10-20%</v>
      </c>
      <c r="W6881">
        <f>YEAR(Suoerstore_sales[[#This Row],[Order Date]])</f>
        <v>2015</v>
      </c>
      <c r="X6881" t="str">
        <f>"Q"&amp;ROUNDUP(MONTH(Suoerstore_sales[[#This Row],[Order Date]])/3,0)</f>
        <v>Q4</v>
      </c>
      <c r="Y6881">
        <f>MONTH(Suoerstore_sales[[#This Row],[Order Date]])</f>
        <v>12</v>
      </c>
    </row>
    <row r="6882" spans="1:25" x14ac:dyDescent="0.2">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t="str" cm="1">
        <f t="array" ref="V6882">_xlfn.IFS(Suoerstore_sales[[#This Row],[Discount]]&lt;=0.05,"0-5%",Suoerstore_sales[[#This Row],[Discount]]&lt;=0.1,"5-10%",Suoerstore_sales[[#This Row],[Discount]]&lt;=0.2,"10-20%",TRUE,"20%+")</f>
        <v>0-5%</v>
      </c>
      <c r="W6882">
        <f>YEAR(Suoerstore_sales[[#This Row],[Order Date]])</f>
        <v>2015</v>
      </c>
      <c r="X6882" t="str">
        <f>"Q"&amp;ROUNDUP(MONTH(Suoerstore_sales[[#This Row],[Order Date]])/3,0)</f>
        <v>Q4</v>
      </c>
      <c r="Y6882">
        <f>MONTH(Suoerstore_sales[[#This Row],[Order Date]])</f>
        <v>12</v>
      </c>
    </row>
    <row r="6883" spans="1:25" x14ac:dyDescent="0.2">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t="str" cm="1">
        <f t="array" ref="V6883">_xlfn.IFS(Suoerstore_sales[[#This Row],[Discount]]&lt;=0.05,"0-5%",Suoerstore_sales[[#This Row],[Discount]]&lt;=0.1,"5-10%",Suoerstore_sales[[#This Row],[Discount]]&lt;=0.2,"10-20%",TRUE,"20%+")</f>
        <v>0-5%</v>
      </c>
      <c r="W6883">
        <f>YEAR(Suoerstore_sales[[#This Row],[Order Date]])</f>
        <v>2015</v>
      </c>
      <c r="X6883" t="str">
        <f>"Q"&amp;ROUNDUP(MONTH(Suoerstore_sales[[#This Row],[Order Date]])/3,0)</f>
        <v>Q4</v>
      </c>
      <c r="Y6883">
        <f>MONTH(Suoerstore_sales[[#This Row],[Order Date]])</f>
        <v>12</v>
      </c>
    </row>
    <row r="6884" spans="1:25" x14ac:dyDescent="0.2">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t="str" cm="1">
        <f t="array" ref="V6884">_xlfn.IFS(Suoerstore_sales[[#This Row],[Discount]]&lt;=0.05,"0-5%",Suoerstore_sales[[#This Row],[Discount]]&lt;=0.1,"5-10%",Suoerstore_sales[[#This Row],[Discount]]&lt;=0.2,"10-20%",TRUE,"20%+")</f>
        <v>0-5%</v>
      </c>
      <c r="W6884">
        <f>YEAR(Suoerstore_sales[[#This Row],[Order Date]])</f>
        <v>2015</v>
      </c>
      <c r="X6884" t="str">
        <f>"Q"&amp;ROUNDUP(MONTH(Suoerstore_sales[[#This Row],[Order Date]])/3,0)</f>
        <v>Q4</v>
      </c>
      <c r="Y6884">
        <f>MONTH(Suoerstore_sales[[#This Row],[Order Date]])</f>
        <v>12</v>
      </c>
    </row>
    <row r="6885" spans="1:25" x14ac:dyDescent="0.2">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t="str" cm="1">
        <f t="array" ref="V6885">_xlfn.IFS(Suoerstore_sales[[#This Row],[Discount]]&lt;=0.05,"0-5%",Suoerstore_sales[[#This Row],[Discount]]&lt;=0.1,"5-10%",Suoerstore_sales[[#This Row],[Discount]]&lt;=0.2,"10-20%",TRUE,"20%+")</f>
        <v>0-5%</v>
      </c>
      <c r="W6885">
        <f>YEAR(Suoerstore_sales[[#This Row],[Order Date]])</f>
        <v>2015</v>
      </c>
      <c r="X6885" t="str">
        <f>"Q"&amp;ROUNDUP(MONTH(Suoerstore_sales[[#This Row],[Order Date]])/3,0)</f>
        <v>Q4</v>
      </c>
      <c r="Y6885">
        <f>MONTH(Suoerstore_sales[[#This Row],[Order Date]])</f>
        <v>12</v>
      </c>
    </row>
    <row r="6886" spans="1:25" x14ac:dyDescent="0.2">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t="str" cm="1">
        <f t="array" ref="V6886">_xlfn.IFS(Suoerstore_sales[[#This Row],[Discount]]&lt;=0.05,"0-5%",Suoerstore_sales[[#This Row],[Discount]]&lt;=0.1,"5-10%",Suoerstore_sales[[#This Row],[Discount]]&lt;=0.2,"10-20%",TRUE,"20%+")</f>
        <v>0-5%</v>
      </c>
      <c r="W6886">
        <f>YEAR(Suoerstore_sales[[#This Row],[Order Date]])</f>
        <v>2015</v>
      </c>
      <c r="X6886" t="str">
        <f>"Q"&amp;ROUNDUP(MONTH(Suoerstore_sales[[#This Row],[Order Date]])/3,0)</f>
        <v>Q2</v>
      </c>
      <c r="Y6886">
        <f>MONTH(Suoerstore_sales[[#This Row],[Order Date]])</f>
        <v>5</v>
      </c>
    </row>
    <row r="6887" spans="1:25" x14ac:dyDescent="0.2">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t="str" cm="1">
        <f t="array" ref="V6887">_xlfn.IFS(Suoerstore_sales[[#This Row],[Discount]]&lt;=0.05,"0-5%",Suoerstore_sales[[#This Row],[Discount]]&lt;=0.1,"5-10%",Suoerstore_sales[[#This Row],[Discount]]&lt;=0.2,"10-20%",TRUE,"20%+")</f>
        <v>10-20%</v>
      </c>
      <c r="W6887">
        <f>YEAR(Suoerstore_sales[[#This Row],[Order Date]])</f>
        <v>2017</v>
      </c>
      <c r="X6887" t="str">
        <f>"Q"&amp;ROUNDUP(MONTH(Suoerstore_sales[[#This Row],[Order Date]])/3,0)</f>
        <v>Q3</v>
      </c>
      <c r="Y6887">
        <f>MONTH(Suoerstore_sales[[#This Row],[Order Date]])</f>
        <v>9</v>
      </c>
    </row>
    <row r="6888" spans="1:25" x14ac:dyDescent="0.2">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t="str" cm="1">
        <f t="array" ref="V6888">_xlfn.IFS(Suoerstore_sales[[#This Row],[Discount]]&lt;=0.05,"0-5%",Suoerstore_sales[[#This Row],[Discount]]&lt;=0.1,"5-10%",Suoerstore_sales[[#This Row],[Discount]]&lt;=0.2,"10-20%",TRUE,"20%+")</f>
        <v>20%+</v>
      </c>
      <c r="W6888">
        <f>YEAR(Suoerstore_sales[[#This Row],[Order Date]])</f>
        <v>2017</v>
      </c>
      <c r="X6888" t="str">
        <f>"Q"&amp;ROUNDUP(MONTH(Suoerstore_sales[[#This Row],[Order Date]])/3,0)</f>
        <v>Q3</v>
      </c>
      <c r="Y6888">
        <f>MONTH(Suoerstore_sales[[#This Row],[Order Date]])</f>
        <v>9</v>
      </c>
    </row>
    <row r="6889" spans="1:25" x14ac:dyDescent="0.2">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t="str" cm="1">
        <f t="array" ref="V6889">_xlfn.IFS(Suoerstore_sales[[#This Row],[Discount]]&lt;=0.05,"0-5%",Suoerstore_sales[[#This Row],[Discount]]&lt;=0.1,"5-10%",Suoerstore_sales[[#This Row],[Discount]]&lt;=0.2,"10-20%",TRUE,"20%+")</f>
        <v>0-5%</v>
      </c>
      <c r="W6889">
        <f>YEAR(Suoerstore_sales[[#This Row],[Order Date]])</f>
        <v>2017</v>
      </c>
      <c r="X6889" t="str">
        <f>"Q"&amp;ROUNDUP(MONTH(Suoerstore_sales[[#This Row],[Order Date]])/3,0)</f>
        <v>Q2</v>
      </c>
      <c r="Y6889">
        <f>MONTH(Suoerstore_sales[[#This Row],[Order Date]])</f>
        <v>4</v>
      </c>
    </row>
    <row r="6890" spans="1:25" x14ac:dyDescent="0.2">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t="str" cm="1">
        <f t="array" ref="V6890">_xlfn.IFS(Suoerstore_sales[[#This Row],[Discount]]&lt;=0.05,"0-5%",Suoerstore_sales[[#This Row],[Discount]]&lt;=0.1,"5-10%",Suoerstore_sales[[#This Row],[Discount]]&lt;=0.2,"10-20%",TRUE,"20%+")</f>
        <v>10-20%</v>
      </c>
      <c r="W6890">
        <f>YEAR(Suoerstore_sales[[#This Row],[Order Date]])</f>
        <v>2017</v>
      </c>
      <c r="X6890" t="str">
        <f>"Q"&amp;ROUNDUP(MONTH(Suoerstore_sales[[#This Row],[Order Date]])/3,0)</f>
        <v>Q2</v>
      </c>
      <c r="Y6890">
        <f>MONTH(Suoerstore_sales[[#This Row],[Order Date]])</f>
        <v>4</v>
      </c>
    </row>
    <row r="6891" spans="1:25" x14ac:dyDescent="0.2">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t="str" cm="1">
        <f t="array" ref="V6891">_xlfn.IFS(Suoerstore_sales[[#This Row],[Discount]]&lt;=0.05,"0-5%",Suoerstore_sales[[#This Row],[Discount]]&lt;=0.1,"5-10%",Suoerstore_sales[[#This Row],[Discount]]&lt;=0.2,"10-20%",TRUE,"20%+")</f>
        <v>0-5%</v>
      </c>
      <c r="W6891">
        <f>YEAR(Suoerstore_sales[[#This Row],[Order Date]])</f>
        <v>2017</v>
      </c>
      <c r="X6891" t="str">
        <f>"Q"&amp;ROUNDUP(MONTH(Suoerstore_sales[[#This Row],[Order Date]])/3,0)</f>
        <v>Q3</v>
      </c>
      <c r="Y6891">
        <f>MONTH(Suoerstore_sales[[#This Row],[Order Date]])</f>
        <v>9</v>
      </c>
    </row>
    <row r="6892" spans="1:25" x14ac:dyDescent="0.2">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t="str" cm="1">
        <f t="array" ref="V6892">_xlfn.IFS(Suoerstore_sales[[#This Row],[Discount]]&lt;=0.05,"0-5%",Suoerstore_sales[[#This Row],[Discount]]&lt;=0.1,"5-10%",Suoerstore_sales[[#This Row],[Discount]]&lt;=0.2,"10-20%",TRUE,"20%+")</f>
        <v>0-5%</v>
      </c>
      <c r="W6892">
        <f>YEAR(Suoerstore_sales[[#This Row],[Order Date]])</f>
        <v>2017</v>
      </c>
      <c r="X6892" t="str">
        <f>"Q"&amp;ROUNDUP(MONTH(Suoerstore_sales[[#This Row],[Order Date]])/3,0)</f>
        <v>Q3</v>
      </c>
      <c r="Y6892">
        <f>MONTH(Suoerstore_sales[[#This Row],[Order Date]])</f>
        <v>9</v>
      </c>
    </row>
    <row r="6893" spans="1:25" x14ac:dyDescent="0.2">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t="str" cm="1">
        <f t="array" ref="V6893">_xlfn.IFS(Suoerstore_sales[[#This Row],[Discount]]&lt;=0.05,"0-5%",Suoerstore_sales[[#This Row],[Discount]]&lt;=0.1,"5-10%",Suoerstore_sales[[#This Row],[Discount]]&lt;=0.2,"10-20%",TRUE,"20%+")</f>
        <v>0-5%</v>
      </c>
      <c r="W6893">
        <f>YEAR(Suoerstore_sales[[#This Row],[Order Date]])</f>
        <v>2017</v>
      </c>
      <c r="X6893" t="str">
        <f>"Q"&amp;ROUNDUP(MONTH(Suoerstore_sales[[#This Row],[Order Date]])/3,0)</f>
        <v>Q3</v>
      </c>
      <c r="Y6893">
        <f>MONTH(Suoerstore_sales[[#This Row],[Order Date]])</f>
        <v>9</v>
      </c>
    </row>
    <row r="6894" spans="1:25" x14ac:dyDescent="0.2">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t="str" cm="1">
        <f t="array" ref="V6894">_xlfn.IFS(Suoerstore_sales[[#This Row],[Discount]]&lt;=0.05,"0-5%",Suoerstore_sales[[#This Row],[Discount]]&lt;=0.1,"5-10%",Suoerstore_sales[[#This Row],[Discount]]&lt;=0.2,"10-20%",TRUE,"20%+")</f>
        <v>0-5%</v>
      </c>
      <c r="W6894">
        <f>YEAR(Suoerstore_sales[[#This Row],[Order Date]])</f>
        <v>2017</v>
      </c>
      <c r="X6894" t="str">
        <f>"Q"&amp;ROUNDUP(MONTH(Suoerstore_sales[[#This Row],[Order Date]])/3,0)</f>
        <v>Q3</v>
      </c>
      <c r="Y6894">
        <f>MONTH(Suoerstore_sales[[#This Row],[Order Date]])</f>
        <v>9</v>
      </c>
    </row>
    <row r="6895" spans="1:25" x14ac:dyDescent="0.2">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t="str" cm="1">
        <f t="array" ref="V6895">_xlfn.IFS(Suoerstore_sales[[#This Row],[Discount]]&lt;=0.05,"0-5%",Suoerstore_sales[[#This Row],[Discount]]&lt;=0.1,"5-10%",Suoerstore_sales[[#This Row],[Discount]]&lt;=0.2,"10-20%",TRUE,"20%+")</f>
        <v>0-5%</v>
      </c>
      <c r="W6895">
        <f>YEAR(Suoerstore_sales[[#This Row],[Order Date]])</f>
        <v>2017</v>
      </c>
      <c r="X6895" t="str">
        <f>"Q"&amp;ROUNDUP(MONTH(Suoerstore_sales[[#This Row],[Order Date]])/3,0)</f>
        <v>Q3</v>
      </c>
      <c r="Y6895">
        <f>MONTH(Suoerstore_sales[[#This Row],[Order Date]])</f>
        <v>9</v>
      </c>
    </row>
    <row r="6896" spans="1:25" x14ac:dyDescent="0.2">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t="str" cm="1">
        <f t="array" ref="V6896">_xlfn.IFS(Suoerstore_sales[[#This Row],[Discount]]&lt;=0.05,"0-5%",Suoerstore_sales[[#This Row],[Discount]]&lt;=0.1,"5-10%",Suoerstore_sales[[#This Row],[Discount]]&lt;=0.2,"10-20%",TRUE,"20%+")</f>
        <v>0-5%</v>
      </c>
      <c r="W6896">
        <f>YEAR(Suoerstore_sales[[#This Row],[Order Date]])</f>
        <v>2017</v>
      </c>
      <c r="X6896" t="str">
        <f>"Q"&amp;ROUNDUP(MONTH(Suoerstore_sales[[#This Row],[Order Date]])/3,0)</f>
        <v>Q3</v>
      </c>
      <c r="Y6896">
        <f>MONTH(Suoerstore_sales[[#This Row],[Order Date]])</f>
        <v>9</v>
      </c>
    </row>
    <row r="6897" spans="1:25" x14ac:dyDescent="0.2">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t="str" cm="1">
        <f t="array" ref="V6897">_xlfn.IFS(Suoerstore_sales[[#This Row],[Discount]]&lt;=0.05,"0-5%",Suoerstore_sales[[#This Row],[Discount]]&lt;=0.1,"5-10%",Suoerstore_sales[[#This Row],[Discount]]&lt;=0.2,"10-20%",TRUE,"20%+")</f>
        <v>0-5%</v>
      </c>
      <c r="W6897">
        <f>YEAR(Suoerstore_sales[[#This Row],[Order Date]])</f>
        <v>2017</v>
      </c>
      <c r="X6897" t="str">
        <f>"Q"&amp;ROUNDUP(MONTH(Suoerstore_sales[[#This Row],[Order Date]])/3,0)</f>
        <v>Q3</v>
      </c>
      <c r="Y6897">
        <f>MONTH(Suoerstore_sales[[#This Row],[Order Date]])</f>
        <v>9</v>
      </c>
    </row>
    <row r="6898" spans="1:25" x14ac:dyDescent="0.2">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t="str" cm="1">
        <f t="array" ref="V6898">_xlfn.IFS(Suoerstore_sales[[#This Row],[Discount]]&lt;=0.05,"0-5%",Suoerstore_sales[[#This Row],[Discount]]&lt;=0.1,"5-10%",Suoerstore_sales[[#This Row],[Discount]]&lt;=0.2,"10-20%",TRUE,"20%+")</f>
        <v>0-5%</v>
      </c>
      <c r="W6898">
        <f>YEAR(Suoerstore_sales[[#This Row],[Order Date]])</f>
        <v>2017</v>
      </c>
      <c r="X6898" t="str">
        <f>"Q"&amp;ROUNDUP(MONTH(Suoerstore_sales[[#This Row],[Order Date]])/3,0)</f>
        <v>Q3</v>
      </c>
      <c r="Y6898">
        <f>MONTH(Suoerstore_sales[[#This Row],[Order Date]])</f>
        <v>9</v>
      </c>
    </row>
    <row r="6899" spans="1:25" x14ac:dyDescent="0.2">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t="str" cm="1">
        <f t="array" ref="V6899">_xlfn.IFS(Suoerstore_sales[[#This Row],[Discount]]&lt;=0.05,"0-5%",Suoerstore_sales[[#This Row],[Discount]]&lt;=0.1,"5-10%",Suoerstore_sales[[#This Row],[Discount]]&lt;=0.2,"10-20%",TRUE,"20%+")</f>
        <v>20%+</v>
      </c>
      <c r="W6899">
        <f>YEAR(Suoerstore_sales[[#This Row],[Order Date]])</f>
        <v>2017</v>
      </c>
      <c r="X6899" t="str">
        <f>"Q"&amp;ROUNDUP(MONTH(Suoerstore_sales[[#This Row],[Order Date]])/3,0)</f>
        <v>Q3</v>
      </c>
      <c r="Y6899">
        <f>MONTH(Suoerstore_sales[[#This Row],[Order Date]])</f>
        <v>8</v>
      </c>
    </row>
    <row r="6900" spans="1:25" x14ac:dyDescent="0.2">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t="str" cm="1">
        <f t="array" ref="V6900">_xlfn.IFS(Suoerstore_sales[[#This Row],[Discount]]&lt;=0.05,"0-5%",Suoerstore_sales[[#This Row],[Discount]]&lt;=0.1,"5-10%",Suoerstore_sales[[#This Row],[Discount]]&lt;=0.2,"10-20%",TRUE,"20%+")</f>
        <v>20%+</v>
      </c>
      <c r="W6900">
        <f>YEAR(Suoerstore_sales[[#This Row],[Order Date]])</f>
        <v>2015</v>
      </c>
      <c r="X6900" t="str">
        <f>"Q"&amp;ROUNDUP(MONTH(Suoerstore_sales[[#This Row],[Order Date]])/3,0)</f>
        <v>Q2</v>
      </c>
      <c r="Y6900">
        <f>MONTH(Suoerstore_sales[[#This Row],[Order Date]])</f>
        <v>5</v>
      </c>
    </row>
    <row r="6901" spans="1:25" x14ac:dyDescent="0.2">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t="str" cm="1">
        <f t="array" ref="V6901">_xlfn.IFS(Suoerstore_sales[[#This Row],[Discount]]&lt;=0.05,"0-5%",Suoerstore_sales[[#This Row],[Discount]]&lt;=0.1,"5-10%",Suoerstore_sales[[#This Row],[Discount]]&lt;=0.2,"10-20%",TRUE,"20%+")</f>
        <v>20%+</v>
      </c>
      <c r="W6901">
        <f>YEAR(Suoerstore_sales[[#This Row],[Order Date]])</f>
        <v>2015</v>
      </c>
      <c r="X6901" t="str">
        <f>"Q"&amp;ROUNDUP(MONTH(Suoerstore_sales[[#This Row],[Order Date]])/3,0)</f>
        <v>Q2</v>
      </c>
      <c r="Y6901">
        <f>MONTH(Suoerstore_sales[[#This Row],[Order Date]])</f>
        <v>5</v>
      </c>
    </row>
    <row r="6902" spans="1:25" x14ac:dyDescent="0.2">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t="str" cm="1">
        <f t="array" ref="V6902">_xlfn.IFS(Suoerstore_sales[[#This Row],[Discount]]&lt;=0.05,"0-5%",Suoerstore_sales[[#This Row],[Discount]]&lt;=0.1,"5-10%",Suoerstore_sales[[#This Row],[Discount]]&lt;=0.2,"10-20%",TRUE,"20%+")</f>
        <v>0-5%</v>
      </c>
      <c r="W6902">
        <f>YEAR(Suoerstore_sales[[#This Row],[Order Date]])</f>
        <v>2015</v>
      </c>
      <c r="X6902" t="str">
        <f>"Q"&amp;ROUNDUP(MONTH(Suoerstore_sales[[#This Row],[Order Date]])/3,0)</f>
        <v>Q3</v>
      </c>
      <c r="Y6902">
        <f>MONTH(Suoerstore_sales[[#This Row],[Order Date]])</f>
        <v>9</v>
      </c>
    </row>
    <row r="6903" spans="1:25" x14ac:dyDescent="0.2">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t="str" cm="1">
        <f t="array" ref="V6903">_xlfn.IFS(Suoerstore_sales[[#This Row],[Discount]]&lt;=0.05,"0-5%",Suoerstore_sales[[#This Row],[Discount]]&lt;=0.1,"5-10%",Suoerstore_sales[[#This Row],[Discount]]&lt;=0.2,"10-20%",TRUE,"20%+")</f>
        <v>10-20%</v>
      </c>
      <c r="W6903">
        <f>YEAR(Suoerstore_sales[[#This Row],[Order Date]])</f>
        <v>2017</v>
      </c>
      <c r="X6903" t="str">
        <f>"Q"&amp;ROUNDUP(MONTH(Suoerstore_sales[[#This Row],[Order Date]])/3,0)</f>
        <v>Q3</v>
      </c>
      <c r="Y6903">
        <f>MONTH(Suoerstore_sales[[#This Row],[Order Date]])</f>
        <v>7</v>
      </c>
    </row>
    <row r="6904" spans="1:25" x14ac:dyDescent="0.2">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t="str" cm="1">
        <f t="array" ref="V6904">_xlfn.IFS(Suoerstore_sales[[#This Row],[Discount]]&lt;=0.05,"0-5%",Suoerstore_sales[[#This Row],[Discount]]&lt;=0.1,"5-10%",Suoerstore_sales[[#This Row],[Discount]]&lt;=0.2,"10-20%",TRUE,"20%+")</f>
        <v>10-20%</v>
      </c>
      <c r="W6904">
        <f>YEAR(Suoerstore_sales[[#This Row],[Order Date]])</f>
        <v>2017</v>
      </c>
      <c r="X6904" t="str">
        <f>"Q"&amp;ROUNDUP(MONTH(Suoerstore_sales[[#This Row],[Order Date]])/3,0)</f>
        <v>Q3</v>
      </c>
      <c r="Y6904">
        <f>MONTH(Suoerstore_sales[[#This Row],[Order Date]])</f>
        <v>9</v>
      </c>
    </row>
    <row r="6905" spans="1:25" x14ac:dyDescent="0.2">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t="str" cm="1">
        <f t="array" ref="V6905">_xlfn.IFS(Suoerstore_sales[[#This Row],[Discount]]&lt;=0.05,"0-5%",Suoerstore_sales[[#This Row],[Discount]]&lt;=0.1,"5-10%",Suoerstore_sales[[#This Row],[Discount]]&lt;=0.2,"10-20%",TRUE,"20%+")</f>
        <v>20%+</v>
      </c>
      <c r="W6905">
        <f>YEAR(Suoerstore_sales[[#This Row],[Order Date]])</f>
        <v>2017</v>
      </c>
      <c r="X6905" t="str">
        <f>"Q"&amp;ROUNDUP(MONTH(Suoerstore_sales[[#This Row],[Order Date]])/3,0)</f>
        <v>Q3</v>
      </c>
      <c r="Y6905">
        <f>MONTH(Suoerstore_sales[[#This Row],[Order Date]])</f>
        <v>9</v>
      </c>
    </row>
    <row r="6906" spans="1:25" x14ac:dyDescent="0.2">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t="str" cm="1">
        <f t="array" ref="V6906">_xlfn.IFS(Suoerstore_sales[[#This Row],[Discount]]&lt;=0.05,"0-5%",Suoerstore_sales[[#This Row],[Discount]]&lt;=0.1,"5-10%",Suoerstore_sales[[#This Row],[Discount]]&lt;=0.2,"10-20%",TRUE,"20%+")</f>
        <v>10-20%</v>
      </c>
      <c r="W6906">
        <f>YEAR(Suoerstore_sales[[#This Row],[Order Date]])</f>
        <v>2017</v>
      </c>
      <c r="X6906" t="str">
        <f>"Q"&amp;ROUNDUP(MONTH(Suoerstore_sales[[#This Row],[Order Date]])/3,0)</f>
        <v>Q3</v>
      </c>
      <c r="Y6906">
        <f>MONTH(Suoerstore_sales[[#This Row],[Order Date]])</f>
        <v>9</v>
      </c>
    </row>
    <row r="6907" spans="1:25" x14ac:dyDescent="0.2">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t="str" cm="1">
        <f t="array" ref="V6907">_xlfn.IFS(Suoerstore_sales[[#This Row],[Discount]]&lt;=0.05,"0-5%",Suoerstore_sales[[#This Row],[Discount]]&lt;=0.1,"5-10%",Suoerstore_sales[[#This Row],[Discount]]&lt;=0.2,"10-20%",TRUE,"20%+")</f>
        <v>0-5%</v>
      </c>
      <c r="W6907">
        <f>YEAR(Suoerstore_sales[[#This Row],[Order Date]])</f>
        <v>2017</v>
      </c>
      <c r="X6907" t="str">
        <f>"Q"&amp;ROUNDUP(MONTH(Suoerstore_sales[[#This Row],[Order Date]])/3,0)</f>
        <v>Q4</v>
      </c>
      <c r="Y6907">
        <f>MONTH(Suoerstore_sales[[#This Row],[Order Date]])</f>
        <v>12</v>
      </c>
    </row>
    <row r="6908" spans="1:25" x14ac:dyDescent="0.2">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t="str" cm="1">
        <f t="array" ref="V6908">_xlfn.IFS(Suoerstore_sales[[#This Row],[Discount]]&lt;=0.05,"0-5%",Suoerstore_sales[[#This Row],[Discount]]&lt;=0.1,"5-10%",Suoerstore_sales[[#This Row],[Discount]]&lt;=0.2,"10-20%",TRUE,"20%+")</f>
        <v>0-5%</v>
      </c>
      <c r="W6908">
        <f>YEAR(Suoerstore_sales[[#This Row],[Order Date]])</f>
        <v>2017</v>
      </c>
      <c r="X6908" t="str">
        <f>"Q"&amp;ROUNDUP(MONTH(Suoerstore_sales[[#This Row],[Order Date]])/3,0)</f>
        <v>Q2</v>
      </c>
      <c r="Y6908">
        <f>MONTH(Suoerstore_sales[[#This Row],[Order Date]])</f>
        <v>5</v>
      </c>
    </row>
    <row r="6909" spans="1:25" x14ac:dyDescent="0.2">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t="str" cm="1">
        <f t="array" ref="V6909">_xlfn.IFS(Suoerstore_sales[[#This Row],[Discount]]&lt;=0.05,"0-5%",Suoerstore_sales[[#This Row],[Discount]]&lt;=0.1,"5-10%",Suoerstore_sales[[#This Row],[Discount]]&lt;=0.2,"10-20%",TRUE,"20%+")</f>
        <v>10-20%</v>
      </c>
      <c r="W6909">
        <f>YEAR(Suoerstore_sales[[#This Row],[Order Date]])</f>
        <v>2016</v>
      </c>
      <c r="X6909" t="str">
        <f>"Q"&amp;ROUNDUP(MONTH(Suoerstore_sales[[#This Row],[Order Date]])/3,0)</f>
        <v>Q3</v>
      </c>
      <c r="Y6909">
        <f>MONTH(Suoerstore_sales[[#This Row],[Order Date]])</f>
        <v>9</v>
      </c>
    </row>
    <row r="6910" spans="1:25" x14ac:dyDescent="0.2">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t="str" cm="1">
        <f t="array" ref="V6910">_xlfn.IFS(Suoerstore_sales[[#This Row],[Discount]]&lt;=0.05,"0-5%",Suoerstore_sales[[#This Row],[Discount]]&lt;=0.1,"5-10%",Suoerstore_sales[[#This Row],[Discount]]&lt;=0.2,"10-20%",TRUE,"20%+")</f>
        <v>0-5%</v>
      </c>
      <c r="W6910">
        <f>YEAR(Suoerstore_sales[[#This Row],[Order Date]])</f>
        <v>2017</v>
      </c>
      <c r="X6910" t="str">
        <f>"Q"&amp;ROUNDUP(MONTH(Suoerstore_sales[[#This Row],[Order Date]])/3,0)</f>
        <v>Q4</v>
      </c>
      <c r="Y6910">
        <f>MONTH(Suoerstore_sales[[#This Row],[Order Date]])</f>
        <v>12</v>
      </c>
    </row>
    <row r="6911" spans="1:25" x14ac:dyDescent="0.2">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t="str" cm="1">
        <f t="array" ref="V6911">_xlfn.IFS(Suoerstore_sales[[#This Row],[Discount]]&lt;=0.05,"0-5%",Suoerstore_sales[[#This Row],[Discount]]&lt;=0.1,"5-10%",Suoerstore_sales[[#This Row],[Discount]]&lt;=0.2,"10-20%",TRUE,"20%+")</f>
        <v>20%+</v>
      </c>
      <c r="W6911">
        <f>YEAR(Suoerstore_sales[[#This Row],[Order Date]])</f>
        <v>2014</v>
      </c>
      <c r="X6911" t="str">
        <f>"Q"&amp;ROUNDUP(MONTH(Suoerstore_sales[[#This Row],[Order Date]])/3,0)</f>
        <v>Q3</v>
      </c>
      <c r="Y6911">
        <f>MONTH(Suoerstore_sales[[#This Row],[Order Date]])</f>
        <v>9</v>
      </c>
    </row>
    <row r="6912" spans="1:25" x14ac:dyDescent="0.2">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t="str" cm="1">
        <f t="array" ref="V6912">_xlfn.IFS(Suoerstore_sales[[#This Row],[Discount]]&lt;=0.05,"0-5%",Suoerstore_sales[[#This Row],[Discount]]&lt;=0.1,"5-10%",Suoerstore_sales[[#This Row],[Discount]]&lt;=0.2,"10-20%",TRUE,"20%+")</f>
        <v>0-5%</v>
      </c>
      <c r="W6912">
        <f>YEAR(Suoerstore_sales[[#This Row],[Order Date]])</f>
        <v>2017</v>
      </c>
      <c r="X6912" t="str">
        <f>"Q"&amp;ROUNDUP(MONTH(Suoerstore_sales[[#This Row],[Order Date]])/3,0)</f>
        <v>Q3</v>
      </c>
      <c r="Y6912">
        <f>MONTH(Suoerstore_sales[[#This Row],[Order Date]])</f>
        <v>7</v>
      </c>
    </row>
    <row r="6913" spans="1:25" x14ac:dyDescent="0.2">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t="str" cm="1">
        <f t="array" ref="V6913">_xlfn.IFS(Suoerstore_sales[[#This Row],[Discount]]&lt;=0.05,"0-5%",Suoerstore_sales[[#This Row],[Discount]]&lt;=0.1,"5-10%",Suoerstore_sales[[#This Row],[Discount]]&lt;=0.2,"10-20%",TRUE,"20%+")</f>
        <v>0-5%</v>
      </c>
      <c r="W6913">
        <f>YEAR(Suoerstore_sales[[#This Row],[Order Date]])</f>
        <v>2017</v>
      </c>
      <c r="X6913" t="str">
        <f>"Q"&amp;ROUNDUP(MONTH(Suoerstore_sales[[#This Row],[Order Date]])/3,0)</f>
        <v>Q3</v>
      </c>
      <c r="Y6913">
        <f>MONTH(Suoerstore_sales[[#This Row],[Order Date]])</f>
        <v>8</v>
      </c>
    </row>
    <row r="6914" spans="1:25" x14ac:dyDescent="0.2">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t="str" cm="1">
        <f t="array" ref="V6914">_xlfn.IFS(Suoerstore_sales[[#This Row],[Discount]]&lt;=0.05,"0-5%",Suoerstore_sales[[#This Row],[Discount]]&lt;=0.1,"5-10%",Suoerstore_sales[[#This Row],[Discount]]&lt;=0.2,"10-20%",TRUE,"20%+")</f>
        <v>0-5%</v>
      </c>
      <c r="W6914">
        <f>YEAR(Suoerstore_sales[[#This Row],[Order Date]])</f>
        <v>2017</v>
      </c>
      <c r="X6914" t="str">
        <f>"Q"&amp;ROUNDUP(MONTH(Suoerstore_sales[[#This Row],[Order Date]])/3,0)</f>
        <v>Q2</v>
      </c>
      <c r="Y6914">
        <f>MONTH(Suoerstore_sales[[#This Row],[Order Date]])</f>
        <v>5</v>
      </c>
    </row>
    <row r="6915" spans="1:25" x14ac:dyDescent="0.2">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t="str" cm="1">
        <f t="array" ref="V6915">_xlfn.IFS(Suoerstore_sales[[#This Row],[Discount]]&lt;=0.05,"0-5%",Suoerstore_sales[[#This Row],[Discount]]&lt;=0.1,"5-10%",Suoerstore_sales[[#This Row],[Discount]]&lt;=0.2,"10-20%",TRUE,"20%+")</f>
        <v>10-20%</v>
      </c>
      <c r="W6915">
        <f>YEAR(Suoerstore_sales[[#This Row],[Order Date]])</f>
        <v>2015</v>
      </c>
      <c r="X6915" t="str">
        <f>"Q"&amp;ROUNDUP(MONTH(Suoerstore_sales[[#This Row],[Order Date]])/3,0)</f>
        <v>Q2</v>
      </c>
      <c r="Y6915">
        <f>MONTH(Suoerstore_sales[[#This Row],[Order Date]])</f>
        <v>6</v>
      </c>
    </row>
    <row r="6916" spans="1:25" x14ac:dyDescent="0.2">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t="str" cm="1">
        <f t="array" ref="V6916">_xlfn.IFS(Suoerstore_sales[[#This Row],[Discount]]&lt;=0.05,"0-5%",Suoerstore_sales[[#This Row],[Discount]]&lt;=0.1,"5-10%",Suoerstore_sales[[#This Row],[Discount]]&lt;=0.2,"10-20%",TRUE,"20%+")</f>
        <v>10-20%</v>
      </c>
      <c r="W6916">
        <f>YEAR(Suoerstore_sales[[#This Row],[Order Date]])</f>
        <v>2014</v>
      </c>
      <c r="X6916" t="str">
        <f>"Q"&amp;ROUNDUP(MONTH(Suoerstore_sales[[#This Row],[Order Date]])/3,0)</f>
        <v>Q4</v>
      </c>
      <c r="Y6916">
        <f>MONTH(Suoerstore_sales[[#This Row],[Order Date]])</f>
        <v>12</v>
      </c>
    </row>
    <row r="6917" spans="1:25" x14ac:dyDescent="0.2">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t="str" cm="1">
        <f t="array" ref="V6917">_xlfn.IFS(Suoerstore_sales[[#This Row],[Discount]]&lt;=0.05,"0-5%",Suoerstore_sales[[#This Row],[Discount]]&lt;=0.1,"5-10%",Suoerstore_sales[[#This Row],[Discount]]&lt;=0.2,"10-20%",TRUE,"20%+")</f>
        <v>20%+</v>
      </c>
      <c r="W6917">
        <f>YEAR(Suoerstore_sales[[#This Row],[Order Date]])</f>
        <v>2014</v>
      </c>
      <c r="X6917" t="str">
        <f>"Q"&amp;ROUNDUP(MONTH(Suoerstore_sales[[#This Row],[Order Date]])/3,0)</f>
        <v>Q4</v>
      </c>
      <c r="Y6917">
        <f>MONTH(Suoerstore_sales[[#This Row],[Order Date]])</f>
        <v>12</v>
      </c>
    </row>
    <row r="6918" spans="1:25" x14ac:dyDescent="0.2">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t="str" cm="1">
        <f t="array" ref="V6918">_xlfn.IFS(Suoerstore_sales[[#This Row],[Discount]]&lt;=0.05,"0-5%",Suoerstore_sales[[#This Row],[Discount]]&lt;=0.1,"5-10%",Suoerstore_sales[[#This Row],[Discount]]&lt;=0.2,"10-20%",TRUE,"20%+")</f>
        <v>10-20%</v>
      </c>
      <c r="W6918">
        <f>YEAR(Suoerstore_sales[[#This Row],[Order Date]])</f>
        <v>2014</v>
      </c>
      <c r="X6918" t="str">
        <f>"Q"&amp;ROUNDUP(MONTH(Suoerstore_sales[[#This Row],[Order Date]])/3,0)</f>
        <v>Q4</v>
      </c>
      <c r="Y6918">
        <f>MONTH(Suoerstore_sales[[#This Row],[Order Date]])</f>
        <v>12</v>
      </c>
    </row>
    <row r="6919" spans="1:25" x14ac:dyDescent="0.2">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t="str" cm="1">
        <f t="array" ref="V6919">_xlfn.IFS(Suoerstore_sales[[#This Row],[Discount]]&lt;=0.05,"0-5%",Suoerstore_sales[[#This Row],[Discount]]&lt;=0.1,"5-10%",Suoerstore_sales[[#This Row],[Discount]]&lt;=0.2,"10-20%",TRUE,"20%+")</f>
        <v>10-20%</v>
      </c>
      <c r="W6919">
        <f>YEAR(Suoerstore_sales[[#This Row],[Order Date]])</f>
        <v>2014</v>
      </c>
      <c r="X6919" t="str">
        <f>"Q"&amp;ROUNDUP(MONTH(Suoerstore_sales[[#This Row],[Order Date]])/3,0)</f>
        <v>Q4</v>
      </c>
      <c r="Y6919">
        <f>MONTH(Suoerstore_sales[[#This Row],[Order Date]])</f>
        <v>12</v>
      </c>
    </row>
    <row r="6920" spans="1:25" x14ac:dyDescent="0.2">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t="str" cm="1">
        <f t="array" ref="V6920">_xlfn.IFS(Suoerstore_sales[[#This Row],[Discount]]&lt;=0.05,"0-5%",Suoerstore_sales[[#This Row],[Discount]]&lt;=0.1,"5-10%",Suoerstore_sales[[#This Row],[Discount]]&lt;=0.2,"10-20%",TRUE,"20%+")</f>
        <v>0-5%</v>
      </c>
      <c r="W6920">
        <f>YEAR(Suoerstore_sales[[#This Row],[Order Date]])</f>
        <v>2016</v>
      </c>
      <c r="X6920" t="str">
        <f>"Q"&amp;ROUNDUP(MONTH(Suoerstore_sales[[#This Row],[Order Date]])/3,0)</f>
        <v>Q2</v>
      </c>
      <c r="Y6920">
        <f>MONTH(Suoerstore_sales[[#This Row],[Order Date]])</f>
        <v>4</v>
      </c>
    </row>
    <row r="6921" spans="1:25" x14ac:dyDescent="0.2">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t="str" cm="1">
        <f t="array" ref="V6921">_xlfn.IFS(Suoerstore_sales[[#This Row],[Discount]]&lt;=0.05,"0-5%",Suoerstore_sales[[#This Row],[Discount]]&lt;=0.1,"5-10%",Suoerstore_sales[[#This Row],[Discount]]&lt;=0.2,"10-20%",TRUE,"20%+")</f>
        <v>20%+</v>
      </c>
      <c r="W6921">
        <f>YEAR(Suoerstore_sales[[#This Row],[Order Date]])</f>
        <v>2015</v>
      </c>
      <c r="X6921" t="str">
        <f>"Q"&amp;ROUNDUP(MONTH(Suoerstore_sales[[#This Row],[Order Date]])/3,0)</f>
        <v>Q2</v>
      </c>
      <c r="Y6921">
        <f>MONTH(Suoerstore_sales[[#This Row],[Order Date]])</f>
        <v>5</v>
      </c>
    </row>
    <row r="6922" spans="1:25" x14ac:dyDescent="0.2">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t="str" cm="1">
        <f t="array" ref="V6922">_xlfn.IFS(Suoerstore_sales[[#This Row],[Discount]]&lt;=0.05,"0-5%",Suoerstore_sales[[#This Row],[Discount]]&lt;=0.1,"5-10%",Suoerstore_sales[[#This Row],[Discount]]&lt;=0.2,"10-20%",TRUE,"20%+")</f>
        <v>0-5%</v>
      </c>
      <c r="W6922">
        <f>YEAR(Suoerstore_sales[[#This Row],[Order Date]])</f>
        <v>2017</v>
      </c>
      <c r="X6922" t="str">
        <f>"Q"&amp;ROUNDUP(MONTH(Suoerstore_sales[[#This Row],[Order Date]])/3,0)</f>
        <v>Q1</v>
      </c>
      <c r="Y6922">
        <f>MONTH(Suoerstore_sales[[#This Row],[Order Date]])</f>
        <v>2</v>
      </c>
    </row>
    <row r="6923" spans="1:25" x14ac:dyDescent="0.2">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t="str" cm="1">
        <f t="array" ref="V6923">_xlfn.IFS(Suoerstore_sales[[#This Row],[Discount]]&lt;=0.05,"0-5%",Suoerstore_sales[[#This Row],[Discount]]&lt;=0.1,"5-10%",Suoerstore_sales[[#This Row],[Discount]]&lt;=0.2,"10-20%",TRUE,"20%+")</f>
        <v>0-5%</v>
      </c>
      <c r="W6923">
        <f>YEAR(Suoerstore_sales[[#This Row],[Order Date]])</f>
        <v>2017</v>
      </c>
      <c r="X6923" t="str">
        <f>"Q"&amp;ROUNDUP(MONTH(Suoerstore_sales[[#This Row],[Order Date]])/3,0)</f>
        <v>Q2</v>
      </c>
      <c r="Y6923">
        <f>MONTH(Suoerstore_sales[[#This Row],[Order Date]])</f>
        <v>4</v>
      </c>
    </row>
    <row r="6924" spans="1:25" x14ac:dyDescent="0.2">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t="str" cm="1">
        <f t="array" ref="V6924">_xlfn.IFS(Suoerstore_sales[[#This Row],[Discount]]&lt;=0.05,"0-5%",Suoerstore_sales[[#This Row],[Discount]]&lt;=0.1,"5-10%",Suoerstore_sales[[#This Row],[Discount]]&lt;=0.2,"10-20%",TRUE,"20%+")</f>
        <v>0-5%</v>
      </c>
      <c r="W6924">
        <f>YEAR(Suoerstore_sales[[#This Row],[Order Date]])</f>
        <v>2015</v>
      </c>
      <c r="X6924" t="str">
        <f>"Q"&amp;ROUNDUP(MONTH(Suoerstore_sales[[#This Row],[Order Date]])/3,0)</f>
        <v>Q1</v>
      </c>
      <c r="Y6924">
        <f>MONTH(Suoerstore_sales[[#This Row],[Order Date]])</f>
        <v>3</v>
      </c>
    </row>
    <row r="6925" spans="1:25" x14ac:dyDescent="0.2">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t="str" cm="1">
        <f t="array" ref="V6925">_xlfn.IFS(Suoerstore_sales[[#This Row],[Discount]]&lt;=0.05,"0-5%",Suoerstore_sales[[#This Row],[Discount]]&lt;=0.1,"5-10%",Suoerstore_sales[[#This Row],[Discount]]&lt;=0.2,"10-20%",TRUE,"20%+")</f>
        <v>0-5%</v>
      </c>
      <c r="W6925">
        <f>YEAR(Suoerstore_sales[[#This Row],[Order Date]])</f>
        <v>2015</v>
      </c>
      <c r="X6925" t="str">
        <f>"Q"&amp;ROUNDUP(MONTH(Suoerstore_sales[[#This Row],[Order Date]])/3,0)</f>
        <v>Q1</v>
      </c>
      <c r="Y6925">
        <f>MONTH(Suoerstore_sales[[#This Row],[Order Date]])</f>
        <v>3</v>
      </c>
    </row>
    <row r="6926" spans="1:25" x14ac:dyDescent="0.2">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t="str" cm="1">
        <f t="array" ref="V6926">_xlfn.IFS(Suoerstore_sales[[#This Row],[Discount]]&lt;=0.05,"0-5%",Suoerstore_sales[[#This Row],[Discount]]&lt;=0.1,"5-10%",Suoerstore_sales[[#This Row],[Discount]]&lt;=0.2,"10-20%",TRUE,"20%+")</f>
        <v>0-5%</v>
      </c>
      <c r="W6926">
        <f>YEAR(Suoerstore_sales[[#This Row],[Order Date]])</f>
        <v>2015</v>
      </c>
      <c r="X6926" t="str">
        <f>"Q"&amp;ROUNDUP(MONTH(Suoerstore_sales[[#This Row],[Order Date]])/3,0)</f>
        <v>Q4</v>
      </c>
      <c r="Y6926">
        <f>MONTH(Suoerstore_sales[[#This Row],[Order Date]])</f>
        <v>11</v>
      </c>
    </row>
    <row r="6927" spans="1:25" x14ac:dyDescent="0.2">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t="str" cm="1">
        <f t="array" ref="V6927">_xlfn.IFS(Suoerstore_sales[[#This Row],[Discount]]&lt;=0.05,"0-5%",Suoerstore_sales[[#This Row],[Discount]]&lt;=0.1,"5-10%",Suoerstore_sales[[#This Row],[Discount]]&lt;=0.2,"10-20%",TRUE,"20%+")</f>
        <v>10-20%</v>
      </c>
      <c r="W6927">
        <f>YEAR(Suoerstore_sales[[#This Row],[Order Date]])</f>
        <v>2015</v>
      </c>
      <c r="X6927" t="str">
        <f>"Q"&amp;ROUNDUP(MONTH(Suoerstore_sales[[#This Row],[Order Date]])/3,0)</f>
        <v>Q4</v>
      </c>
      <c r="Y6927">
        <f>MONTH(Suoerstore_sales[[#This Row],[Order Date]])</f>
        <v>11</v>
      </c>
    </row>
    <row r="6928" spans="1:25" x14ac:dyDescent="0.2">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t="str" cm="1">
        <f t="array" ref="V6928">_xlfn.IFS(Suoerstore_sales[[#This Row],[Discount]]&lt;=0.05,"0-5%",Suoerstore_sales[[#This Row],[Discount]]&lt;=0.1,"5-10%",Suoerstore_sales[[#This Row],[Discount]]&lt;=0.2,"10-20%",TRUE,"20%+")</f>
        <v>0-5%</v>
      </c>
      <c r="W6928">
        <f>YEAR(Suoerstore_sales[[#This Row],[Order Date]])</f>
        <v>2016</v>
      </c>
      <c r="X6928" t="str">
        <f>"Q"&amp;ROUNDUP(MONTH(Suoerstore_sales[[#This Row],[Order Date]])/3,0)</f>
        <v>Q3</v>
      </c>
      <c r="Y6928">
        <f>MONTH(Suoerstore_sales[[#This Row],[Order Date]])</f>
        <v>7</v>
      </c>
    </row>
    <row r="6929" spans="1:25" x14ac:dyDescent="0.2">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t="str" cm="1">
        <f t="array" ref="V6929">_xlfn.IFS(Suoerstore_sales[[#This Row],[Discount]]&lt;=0.05,"0-5%",Suoerstore_sales[[#This Row],[Discount]]&lt;=0.1,"5-10%",Suoerstore_sales[[#This Row],[Discount]]&lt;=0.2,"10-20%",TRUE,"20%+")</f>
        <v>0-5%</v>
      </c>
      <c r="W6929">
        <f>YEAR(Suoerstore_sales[[#This Row],[Order Date]])</f>
        <v>2016</v>
      </c>
      <c r="X6929" t="str">
        <f>"Q"&amp;ROUNDUP(MONTH(Suoerstore_sales[[#This Row],[Order Date]])/3,0)</f>
        <v>Q2</v>
      </c>
      <c r="Y6929">
        <f>MONTH(Suoerstore_sales[[#This Row],[Order Date]])</f>
        <v>6</v>
      </c>
    </row>
    <row r="6930" spans="1:25" x14ac:dyDescent="0.2">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t="str" cm="1">
        <f t="array" ref="V6930">_xlfn.IFS(Suoerstore_sales[[#This Row],[Discount]]&lt;=0.05,"0-5%",Suoerstore_sales[[#This Row],[Discount]]&lt;=0.1,"5-10%",Suoerstore_sales[[#This Row],[Discount]]&lt;=0.2,"10-20%",TRUE,"20%+")</f>
        <v>0-5%</v>
      </c>
      <c r="W6930">
        <f>YEAR(Suoerstore_sales[[#This Row],[Order Date]])</f>
        <v>2016</v>
      </c>
      <c r="X6930" t="str">
        <f>"Q"&amp;ROUNDUP(MONTH(Suoerstore_sales[[#This Row],[Order Date]])/3,0)</f>
        <v>Q2</v>
      </c>
      <c r="Y6930">
        <f>MONTH(Suoerstore_sales[[#This Row],[Order Date]])</f>
        <v>6</v>
      </c>
    </row>
    <row r="6931" spans="1:25" x14ac:dyDescent="0.2">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t="str" cm="1">
        <f t="array" ref="V6931">_xlfn.IFS(Suoerstore_sales[[#This Row],[Discount]]&lt;=0.05,"0-5%",Suoerstore_sales[[#This Row],[Discount]]&lt;=0.1,"5-10%",Suoerstore_sales[[#This Row],[Discount]]&lt;=0.2,"10-20%",TRUE,"20%+")</f>
        <v>10-20%</v>
      </c>
      <c r="W6931">
        <f>YEAR(Suoerstore_sales[[#This Row],[Order Date]])</f>
        <v>2016</v>
      </c>
      <c r="X6931" t="str">
        <f>"Q"&amp;ROUNDUP(MONTH(Suoerstore_sales[[#This Row],[Order Date]])/3,0)</f>
        <v>Q2</v>
      </c>
      <c r="Y6931">
        <f>MONTH(Suoerstore_sales[[#This Row],[Order Date]])</f>
        <v>6</v>
      </c>
    </row>
    <row r="6932" spans="1:25" x14ac:dyDescent="0.2">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t="str" cm="1">
        <f t="array" ref="V6932">_xlfn.IFS(Suoerstore_sales[[#This Row],[Discount]]&lt;=0.05,"0-5%",Suoerstore_sales[[#This Row],[Discount]]&lt;=0.1,"5-10%",Suoerstore_sales[[#This Row],[Discount]]&lt;=0.2,"10-20%",TRUE,"20%+")</f>
        <v>0-5%</v>
      </c>
      <c r="W6932">
        <f>YEAR(Suoerstore_sales[[#This Row],[Order Date]])</f>
        <v>2016</v>
      </c>
      <c r="X6932" t="str">
        <f>"Q"&amp;ROUNDUP(MONTH(Suoerstore_sales[[#This Row],[Order Date]])/3,0)</f>
        <v>Q2</v>
      </c>
      <c r="Y6932">
        <f>MONTH(Suoerstore_sales[[#This Row],[Order Date]])</f>
        <v>6</v>
      </c>
    </row>
    <row r="6933" spans="1:25" x14ac:dyDescent="0.2">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t="str" cm="1">
        <f t="array" ref="V6933">_xlfn.IFS(Suoerstore_sales[[#This Row],[Discount]]&lt;=0.05,"0-5%",Suoerstore_sales[[#This Row],[Discount]]&lt;=0.1,"5-10%",Suoerstore_sales[[#This Row],[Discount]]&lt;=0.2,"10-20%",TRUE,"20%+")</f>
        <v>20%+</v>
      </c>
      <c r="W6933">
        <f>YEAR(Suoerstore_sales[[#This Row],[Order Date]])</f>
        <v>2014</v>
      </c>
      <c r="X6933" t="str">
        <f>"Q"&amp;ROUNDUP(MONTH(Suoerstore_sales[[#This Row],[Order Date]])/3,0)</f>
        <v>Q3</v>
      </c>
      <c r="Y6933">
        <f>MONTH(Suoerstore_sales[[#This Row],[Order Date]])</f>
        <v>7</v>
      </c>
    </row>
    <row r="6934" spans="1:25" x14ac:dyDescent="0.2">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t="str" cm="1">
        <f t="array" ref="V6934">_xlfn.IFS(Suoerstore_sales[[#This Row],[Discount]]&lt;=0.05,"0-5%",Suoerstore_sales[[#This Row],[Discount]]&lt;=0.1,"5-10%",Suoerstore_sales[[#This Row],[Discount]]&lt;=0.2,"10-20%",TRUE,"20%+")</f>
        <v>20%+</v>
      </c>
      <c r="W6934">
        <f>YEAR(Suoerstore_sales[[#This Row],[Order Date]])</f>
        <v>2014</v>
      </c>
      <c r="X6934" t="str">
        <f>"Q"&amp;ROUNDUP(MONTH(Suoerstore_sales[[#This Row],[Order Date]])/3,0)</f>
        <v>Q3</v>
      </c>
      <c r="Y6934">
        <f>MONTH(Suoerstore_sales[[#This Row],[Order Date]])</f>
        <v>7</v>
      </c>
    </row>
    <row r="6935" spans="1:25" x14ac:dyDescent="0.2">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t="str" cm="1">
        <f t="array" ref="V6935">_xlfn.IFS(Suoerstore_sales[[#This Row],[Discount]]&lt;=0.05,"0-5%",Suoerstore_sales[[#This Row],[Discount]]&lt;=0.1,"5-10%",Suoerstore_sales[[#This Row],[Discount]]&lt;=0.2,"10-20%",TRUE,"20%+")</f>
        <v>10-20%</v>
      </c>
      <c r="W6935">
        <f>YEAR(Suoerstore_sales[[#This Row],[Order Date]])</f>
        <v>2014</v>
      </c>
      <c r="X6935" t="str">
        <f>"Q"&amp;ROUNDUP(MONTH(Suoerstore_sales[[#This Row],[Order Date]])/3,0)</f>
        <v>Q3</v>
      </c>
      <c r="Y6935">
        <f>MONTH(Suoerstore_sales[[#This Row],[Order Date]])</f>
        <v>7</v>
      </c>
    </row>
    <row r="6936" spans="1:25" x14ac:dyDescent="0.2">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t="str" cm="1">
        <f t="array" ref="V6936">_xlfn.IFS(Suoerstore_sales[[#This Row],[Discount]]&lt;=0.05,"0-5%",Suoerstore_sales[[#This Row],[Discount]]&lt;=0.1,"5-10%",Suoerstore_sales[[#This Row],[Discount]]&lt;=0.2,"10-20%",TRUE,"20%+")</f>
        <v>10-20%</v>
      </c>
      <c r="W6936">
        <f>YEAR(Suoerstore_sales[[#This Row],[Order Date]])</f>
        <v>2014</v>
      </c>
      <c r="X6936" t="str">
        <f>"Q"&amp;ROUNDUP(MONTH(Suoerstore_sales[[#This Row],[Order Date]])/3,0)</f>
        <v>Q3</v>
      </c>
      <c r="Y6936">
        <f>MONTH(Suoerstore_sales[[#This Row],[Order Date]])</f>
        <v>7</v>
      </c>
    </row>
    <row r="6937" spans="1:25" x14ac:dyDescent="0.2">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t="str" cm="1">
        <f t="array" ref="V6937">_xlfn.IFS(Suoerstore_sales[[#This Row],[Discount]]&lt;=0.05,"0-5%",Suoerstore_sales[[#This Row],[Discount]]&lt;=0.1,"5-10%",Suoerstore_sales[[#This Row],[Discount]]&lt;=0.2,"10-20%",TRUE,"20%+")</f>
        <v>10-20%</v>
      </c>
      <c r="W6937">
        <f>YEAR(Suoerstore_sales[[#This Row],[Order Date]])</f>
        <v>2017</v>
      </c>
      <c r="X6937" t="str">
        <f>"Q"&amp;ROUNDUP(MONTH(Suoerstore_sales[[#This Row],[Order Date]])/3,0)</f>
        <v>Q4</v>
      </c>
      <c r="Y6937">
        <f>MONTH(Suoerstore_sales[[#This Row],[Order Date]])</f>
        <v>11</v>
      </c>
    </row>
    <row r="6938" spans="1:25" x14ac:dyDescent="0.2">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t="str" cm="1">
        <f t="array" ref="V6938">_xlfn.IFS(Suoerstore_sales[[#This Row],[Discount]]&lt;=0.05,"0-5%",Suoerstore_sales[[#This Row],[Discount]]&lt;=0.1,"5-10%",Suoerstore_sales[[#This Row],[Discount]]&lt;=0.2,"10-20%",TRUE,"20%+")</f>
        <v>20%+</v>
      </c>
      <c r="W6938">
        <f>YEAR(Suoerstore_sales[[#This Row],[Order Date]])</f>
        <v>2016</v>
      </c>
      <c r="X6938" t="str">
        <f>"Q"&amp;ROUNDUP(MONTH(Suoerstore_sales[[#This Row],[Order Date]])/3,0)</f>
        <v>Q3</v>
      </c>
      <c r="Y6938">
        <f>MONTH(Suoerstore_sales[[#This Row],[Order Date]])</f>
        <v>9</v>
      </c>
    </row>
    <row r="6939" spans="1:25" x14ac:dyDescent="0.2">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t="str" cm="1">
        <f t="array" ref="V6939">_xlfn.IFS(Suoerstore_sales[[#This Row],[Discount]]&lt;=0.05,"0-5%",Suoerstore_sales[[#This Row],[Discount]]&lt;=0.1,"5-10%",Suoerstore_sales[[#This Row],[Discount]]&lt;=0.2,"10-20%",TRUE,"20%+")</f>
        <v>10-20%</v>
      </c>
      <c r="W6939">
        <f>YEAR(Suoerstore_sales[[#This Row],[Order Date]])</f>
        <v>2014</v>
      </c>
      <c r="X6939" t="str">
        <f>"Q"&amp;ROUNDUP(MONTH(Suoerstore_sales[[#This Row],[Order Date]])/3,0)</f>
        <v>Q2</v>
      </c>
      <c r="Y6939">
        <f>MONTH(Suoerstore_sales[[#This Row],[Order Date]])</f>
        <v>6</v>
      </c>
    </row>
    <row r="6940" spans="1:25" x14ac:dyDescent="0.2">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t="str" cm="1">
        <f t="array" ref="V6940">_xlfn.IFS(Suoerstore_sales[[#This Row],[Discount]]&lt;=0.05,"0-5%",Suoerstore_sales[[#This Row],[Discount]]&lt;=0.1,"5-10%",Suoerstore_sales[[#This Row],[Discount]]&lt;=0.2,"10-20%",TRUE,"20%+")</f>
        <v>0-5%</v>
      </c>
      <c r="W6940">
        <f>YEAR(Suoerstore_sales[[#This Row],[Order Date]])</f>
        <v>2016</v>
      </c>
      <c r="X6940" t="str">
        <f>"Q"&amp;ROUNDUP(MONTH(Suoerstore_sales[[#This Row],[Order Date]])/3,0)</f>
        <v>Q4</v>
      </c>
      <c r="Y6940">
        <f>MONTH(Suoerstore_sales[[#This Row],[Order Date]])</f>
        <v>11</v>
      </c>
    </row>
    <row r="6941" spans="1:25" x14ac:dyDescent="0.2">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t="str" cm="1">
        <f t="array" ref="V6941">_xlfn.IFS(Suoerstore_sales[[#This Row],[Discount]]&lt;=0.05,"0-5%",Suoerstore_sales[[#This Row],[Discount]]&lt;=0.1,"5-10%",Suoerstore_sales[[#This Row],[Discount]]&lt;=0.2,"10-20%",TRUE,"20%+")</f>
        <v>10-20%</v>
      </c>
      <c r="W6941">
        <f>YEAR(Suoerstore_sales[[#This Row],[Order Date]])</f>
        <v>2017</v>
      </c>
      <c r="X6941" t="str">
        <f>"Q"&amp;ROUNDUP(MONTH(Suoerstore_sales[[#This Row],[Order Date]])/3,0)</f>
        <v>Q2</v>
      </c>
      <c r="Y6941">
        <f>MONTH(Suoerstore_sales[[#This Row],[Order Date]])</f>
        <v>6</v>
      </c>
    </row>
    <row r="6942" spans="1:25" x14ac:dyDescent="0.2">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t="str" cm="1">
        <f t="array" ref="V6942">_xlfn.IFS(Suoerstore_sales[[#This Row],[Discount]]&lt;=0.05,"0-5%",Suoerstore_sales[[#This Row],[Discount]]&lt;=0.1,"5-10%",Suoerstore_sales[[#This Row],[Discount]]&lt;=0.2,"10-20%",TRUE,"20%+")</f>
        <v>0-5%</v>
      </c>
      <c r="W6942">
        <f>YEAR(Suoerstore_sales[[#This Row],[Order Date]])</f>
        <v>2017</v>
      </c>
      <c r="X6942" t="str">
        <f>"Q"&amp;ROUNDUP(MONTH(Suoerstore_sales[[#This Row],[Order Date]])/3,0)</f>
        <v>Q2</v>
      </c>
      <c r="Y6942">
        <f>MONTH(Suoerstore_sales[[#This Row],[Order Date]])</f>
        <v>6</v>
      </c>
    </row>
    <row r="6943" spans="1:25" x14ac:dyDescent="0.2">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t="str" cm="1">
        <f t="array" ref="V6943">_xlfn.IFS(Suoerstore_sales[[#This Row],[Discount]]&lt;=0.05,"0-5%",Suoerstore_sales[[#This Row],[Discount]]&lt;=0.1,"5-10%",Suoerstore_sales[[#This Row],[Discount]]&lt;=0.2,"10-20%",TRUE,"20%+")</f>
        <v>0-5%</v>
      </c>
      <c r="W6943">
        <f>YEAR(Suoerstore_sales[[#This Row],[Order Date]])</f>
        <v>2017</v>
      </c>
      <c r="X6943" t="str">
        <f>"Q"&amp;ROUNDUP(MONTH(Suoerstore_sales[[#This Row],[Order Date]])/3,0)</f>
        <v>Q2</v>
      </c>
      <c r="Y6943">
        <f>MONTH(Suoerstore_sales[[#This Row],[Order Date]])</f>
        <v>6</v>
      </c>
    </row>
    <row r="6944" spans="1:25" x14ac:dyDescent="0.2">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t="str" cm="1">
        <f t="array" ref="V6944">_xlfn.IFS(Suoerstore_sales[[#This Row],[Discount]]&lt;=0.05,"0-5%",Suoerstore_sales[[#This Row],[Discount]]&lt;=0.1,"5-10%",Suoerstore_sales[[#This Row],[Discount]]&lt;=0.2,"10-20%",TRUE,"20%+")</f>
        <v>0-5%</v>
      </c>
      <c r="W6944">
        <f>YEAR(Suoerstore_sales[[#This Row],[Order Date]])</f>
        <v>2017</v>
      </c>
      <c r="X6944" t="str">
        <f>"Q"&amp;ROUNDUP(MONTH(Suoerstore_sales[[#This Row],[Order Date]])/3,0)</f>
        <v>Q2</v>
      </c>
      <c r="Y6944">
        <f>MONTH(Suoerstore_sales[[#This Row],[Order Date]])</f>
        <v>6</v>
      </c>
    </row>
    <row r="6945" spans="1:25" x14ac:dyDescent="0.2">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t="str" cm="1">
        <f t="array" ref="V6945">_xlfn.IFS(Suoerstore_sales[[#This Row],[Discount]]&lt;=0.05,"0-5%",Suoerstore_sales[[#This Row],[Discount]]&lt;=0.1,"5-10%",Suoerstore_sales[[#This Row],[Discount]]&lt;=0.2,"10-20%",TRUE,"20%+")</f>
        <v>10-20%</v>
      </c>
      <c r="W6945">
        <f>YEAR(Suoerstore_sales[[#This Row],[Order Date]])</f>
        <v>2015</v>
      </c>
      <c r="X6945" t="str">
        <f>"Q"&amp;ROUNDUP(MONTH(Suoerstore_sales[[#This Row],[Order Date]])/3,0)</f>
        <v>Q3</v>
      </c>
      <c r="Y6945">
        <f>MONTH(Suoerstore_sales[[#This Row],[Order Date]])</f>
        <v>7</v>
      </c>
    </row>
    <row r="6946" spans="1:25" x14ac:dyDescent="0.2">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t="str" cm="1">
        <f t="array" ref="V6946">_xlfn.IFS(Suoerstore_sales[[#This Row],[Discount]]&lt;=0.05,"0-5%",Suoerstore_sales[[#This Row],[Discount]]&lt;=0.1,"5-10%",Suoerstore_sales[[#This Row],[Discount]]&lt;=0.2,"10-20%",TRUE,"20%+")</f>
        <v>0-5%</v>
      </c>
      <c r="W6946">
        <f>YEAR(Suoerstore_sales[[#This Row],[Order Date]])</f>
        <v>2014</v>
      </c>
      <c r="X6946" t="str">
        <f>"Q"&amp;ROUNDUP(MONTH(Suoerstore_sales[[#This Row],[Order Date]])/3,0)</f>
        <v>Q3</v>
      </c>
      <c r="Y6946">
        <f>MONTH(Suoerstore_sales[[#This Row],[Order Date]])</f>
        <v>9</v>
      </c>
    </row>
    <row r="6947" spans="1:25" x14ac:dyDescent="0.2">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t="str" cm="1">
        <f t="array" ref="V6947">_xlfn.IFS(Suoerstore_sales[[#This Row],[Discount]]&lt;=0.05,"0-5%",Suoerstore_sales[[#This Row],[Discount]]&lt;=0.1,"5-10%",Suoerstore_sales[[#This Row],[Discount]]&lt;=0.2,"10-20%",TRUE,"20%+")</f>
        <v>10-20%</v>
      </c>
      <c r="W6947">
        <f>YEAR(Suoerstore_sales[[#This Row],[Order Date]])</f>
        <v>2016</v>
      </c>
      <c r="X6947" t="str">
        <f>"Q"&amp;ROUNDUP(MONTH(Suoerstore_sales[[#This Row],[Order Date]])/3,0)</f>
        <v>Q3</v>
      </c>
      <c r="Y6947">
        <f>MONTH(Suoerstore_sales[[#This Row],[Order Date]])</f>
        <v>9</v>
      </c>
    </row>
    <row r="6948" spans="1:25" x14ac:dyDescent="0.2">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t="str" cm="1">
        <f t="array" ref="V6948">_xlfn.IFS(Suoerstore_sales[[#This Row],[Discount]]&lt;=0.05,"0-5%",Suoerstore_sales[[#This Row],[Discount]]&lt;=0.1,"5-10%",Suoerstore_sales[[#This Row],[Discount]]&lt;=0.2,"10-20%",TRUE,"20%+")</f>
        <v>0-5%</v>
      </c>
      <c r="W6948">
        <f>YEAR(Suoerstore_sales[[#This Row],[Order Date]])</f>
        <v>2015</v>
      </c>
      <c r="X6948" t="str">
        <f>"Q"&amp;ROUNDUP(MONTH(Suoerstore_sales[[#This Row],[Order Date]])/3,0)</f>
        <v>Q4</v>
      </c>
      <c r="Y6948">
        <f>MONTH(Suoerstore_sales[[#This Row],[Order Date]])</f>
        <v>11</v>
      </c>
    </row>
    <row r="6949" spans="1:25" x14ac:dyDescent="0.2">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t="str" cm="1">
        <f t="array" ref="V6949">_xlfn.IFS(Suoerstore_sales[[#This Row],[Discount]]&lt;=0.05,"0-5%",Suoerstore_sales[[#This Row],[Discount]]&lt;=0.1,"5-10%",Suoerstore_sales[[#This Row],[Discount]]&lt;=0.2,"10-20%",TRUE,"20%+")</f>
        <v>10-20%</v>
      </c>
      <c r="W6949">
        <f>YEAR(Suoerstore_sales[[#This Row],[Order Date]])</f>
        <v>2015</v>
      </c>
      <c r="X6949" t="str">
        <f>"Q"&amp;ROUNDUP(MONTH(Suoerstore_sales[[#This Row],[Order Date]])/3,0)</f>
        <v>Q2</v>
      </c>
      <c r="Y6949">
        <f>MONTH(Suoerstore_sales[[#This Row],[Order Date]])</f>
        <v>4</v>
      </c>
    </row>
    <row r="6950" spans="1:25" x14ac:dyDescent="0.2">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t="str" cm="1">
        <f t="array" ref="V6950">_xlfn.IFS(Suoerstore_sales[[#This Row],[Discount]]&lt;=0.05,"0-5%",Suoerstore_sales[[#This Row],[Discount]]&lt;=0.1,"5-10%",Suoerstore_sales[[#This Row],[Discount]]&lt;=0.2,"10-20%",TRUE,"20%+")</f>
        <v>20%+</v>
      </c>
      <c r="W6950">
        <f>YEAR(Suoerstore_sales[[#This Row],[Order Date]])</f>
        <v>2015</v>
      </c>
      <c r="X6950" t="str">
        <f>"Q"&amp;ROUNDUP(MONTH(Suoerstore_sales[[#This Row],[Order Date]])/3,0)</f>
        <v>Q2</v>
      </c>
      <c r="Y6950">
        <f>MONTH(Suoerstore_sales[[#This Row],[Order Date]])</f>
        <v>4</v>
      </c>
    </row>
    <row r="6951" spans="1:25" x14ac:dyDescent="0.2">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t="str" cm="1">
        <f t="array" ref="V6951">_xlfn.IFS(Suoerstore_sales[[#This Row],[Discount]]&lt;=0.05,"0-5%",Suoerstore_sales[[#This Row],[Discount]]&lt;=0.1,"5-10%",Suoerstore_sales[[#This Row],[Discount]]&lt;=0.2,"10-20%",TRUE,"20%+")</f>
        <v>10-20%</v>
      </c>
      <c r="W6951">
        <f>YEAR(Suoerstore_sales[[#This Row],[Order Date]])</f>
        <v>2017</v>
      </c>
      <c r="X6951" t="str">
        <f>"Q"&amp;ROUNDUP(MONTH(Suoerstore_sales[[#This Row],[Order Date]])/3,0)</f>
        <v>Q4</v>
      </c>
      <c r="Y6951">
        <f>MONTH(Suoerstore_sales[[#This Row],[Order Date]])</f>
        <v>11</v>
      </c>
    </row>
    <row r="6952" spans="1:25" x14ac:dyDescent="0.2">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t="str" cm="1">
        <f t="array" ref="V6952">_xlfn.IFS(Suoerstore_sales[[#This Row],[Discount]]&lt;=0.05,"0-5%",Suoerstore_sales[[#This Row],[Discount]]&lt;=0.1,"5-10%",Suoerstore_sales[[#This Row],[Discount]]&lt;=0.2,"10-20%",TRUE,"20%+")</f>
        <v>20%+</v>
      </c>
      <c r="W6952">
        <f>YEAR(Suoerstore_sales[[#This Row],[Order Date]])</f>
        <v>2017</v>
      </c>
      <c r="X6952" t="str">
        <f>"Q"&amp;ROUNDUP(MONTH(Suoerstore_sales[[#This Row],[Order Date]])/3,0)</f>
        <v>Q4</v>
      </c>
      <c r="Y6952">
        <f>MONTH(Suoerstore_sales[[#This Row],[Order Date]])</f>
        <v>11</v>
      </c>
    </row>
    <row r="6953" spans="1:25" x14ac:dyDescent="0.2">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t="str" cm="1">
        <f t="array" ref="V6953">_xlfn.IFS(Suoerstore_sales[[#This Row],[Discount]]&lt;=0.05,"0-5%",Suoerstore_sales[[#This Row],[Discount]]&lt;=0.1,"5-10%",Suoerstore_sales[[#This Row],[Discount]]&lt;=0.2,"10-20%",TRUE,"20%+")</f>
        <v>20%+</v>
      </c>
      <c r="W6953">
        <f>YEAR(Suoerstore_sales[[#This Row],[Order Date]])</f>
        <v>2015</v>
      </c>
      <c r="X6953" t="str">
        <f>"Q"&amp;ROUNDUP(MONTH(Suoerstore_sales[[#This Row],[Order Date]])/3,0)</f>
        <v>Q4</v>
      </c>
      <c r="Y6953">
        <f>MONTH(Suoerstore_sales[[#This Row],[Order Date]])</f>
        <v>11</v>
      </c>
    </row>
    <row r="6954" spans="1:25" x14ac:dyDescent="0.2">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t="str" cm="1">
        <f t="array" ref="V6954">_xlfn.IFS(Suoerstore_sales[[#This Row],[Discount]]&lt;=0.05,"0-5%",Suoerstore_sales[[#This Row],[Discount]]&lt;=0.1,"5-10%",Suoerstore_sales[[#This Row],[Discount]]&lt;=0.2,"10-20%",TRUE,"20%+")</f>
        <v>10-20%</v>
      </c>
      <c r="W6954">
        <f>YEAR(Suoerstore_sales[[#This Row],[Order Date]])</f>
        <v>2015</v>
      </c>
      <c r="X6954" t="str">
        <f>"Q"&amp;ROUNDUP(MONTH(Suoerstore_sales[[#This Row],[Order Date]])/3,0)</f>
        <v>Q4</v>
      </c>
      <c r="Y6954">
        <f>MONTH(Suoerstore_sales[[#This Row],[Order Date]])</f>
        <v>10</v>
      </c>
    </row>
    <row r="6955" spans="1:25" x14ac:dyDescent="0.2">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t="str" cm="1">
        <f t="array" ref="V6955">_xlfn.IFS(Suoerstore_sales[[#This Row],[Discount]]&lt;=0.05,"0-5%",Suoerstore_sales[[#This Row],[Discount]]&lt;=0.1,"5-10%",Suoerstore_sales[[#This Row],[Discount]]&lt;=0.2,"10-20%",TRUE,"20%+")</f>
        <v>10-20%</v>
      </c>
      <c r="W6955">
        <f>YEAR(Suoerstore_sales[[#This Row],[Order Date]])</f>
        <v>2015</v>
      </c>
      <c r="X6955" t="str">
        <f>"Q"&amp;ROUNDUP(MONTH(Suoerstore_sales[[#This Row],[Order Date]])/3,0)</f>
        <v>Q4</v>
      </c>
      <c r="Y6955">
        <f>MONTH(Suoerstore_sales[[#This Row],[Order Date]])</f>
        <v>10</v>
      </c>
    </row>
    <row r="6956" spans="1:25" x14ac:dyDescent="0.2">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t="str" cm="1">
        <f t="array" ref="V6956">_xlfn.IFS(Suoerstore_sales[[#This Row],[Discount]]&lt;=0.05,"0-5%",Suoerstore_sales[[#This Row],[Discount]]&lt;=0.1,"5-10%",Suoerstore_sales[[#This Row],[Discount]]&lt;=0.2,"10-20%",TRUE,"20%+")</f>
        <v>10-20%</v>
      </c>
      <c r="W6956">
        <f>YEAR(Suoerstore_sales[[#This Row],[Order Date]])</f>
        <v>2015</v>
      </c>
      <c r="X6956" t="str">
        <f>"Q"&amp;ROUNDUP(MONTH(Suoerstore_sales[[#This Row],[Order Date]])/3,0)</f>
        <v>Q4</v>
      </c>
      <c r="Y6956">
        <f>MONTH(Suoerstore_sales[[#This Row],[Order Date]])</f>
        <v>10</v>
      </c>
    </row>
    <row r="6957" spans="1:25" x14ac:dyDescent="0.2">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t="str" cm="1">
        <f t="array" ref="V6957">_xlfn.IFS(Suoerstore_sales[[#This Row],[Discount]]&lt;=0.05,"0-5%",Suoerstore_sales[[#This Row],[Discount]]&lt;=0.1,"5-10%",Suoerstore_sales[[#This Row],[Discount]]&lt;=0.2,"10-20%",TRUE,"20%+")</f>
        <v>0-5%</v>
      </c>
      <c r="W6957">
        <f>YEAR(Suoerstore_sales[[#This Row],[Order Date]])</f>
        <v>2015</v>
      </c>
      <c r="X6957" t="str">
        <f>"Q"&amp;ROUNDUP(MONTH(Suoerstore_sales[[#This Row],[Order Date]])/3,0)</f>
        <v>Q2</v>
      </c>
      <c r="Y6957">
        <f>MONTH(Suoerstore_sales[[#This Row],[Order Date]])</f>
        <v>4</v>
      </c>
    </row>
    <row r="6958" spans="1:25" x14ac:dyDescent="0.2">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t="str" cm="1">
        <f t="array" ref="V6958">_xlfn.IFS(Suoerstore_sales[[#This Row],[Discount]]&lt;=0.05,"0-5%",Suoerstore_sales[[#This Row],[Discount]]&lt;=0.1,"5-10%",Suoerstore_sales[[#This Row],[Discount]]&lt;=0.2,"10-20%",TRUE,"20%+")</f>
        <v>0-5%</v>
      </c>
      <c r="W6958">
        <f>YEAR(Suoerstore_sales[[#This Row],[Order Date]])</f>
        <v>2016</v>
      </c>
      <c r="X6958" t="str">
        <f>"Q"&amp;ROUNDUP(MONTH(Suoerstore_sales[[#This Row],[Order Date]])/3,0)</f>
        <v>Q3</v>
      </c>
      <c r="Y6958">
        <f>MONTH(Suoerstore_sales[[#This Row],[Order Date]])</f>
        <v>7</v>
      </c>
    </row>
    <row r="6959" spans="1:25" x14ac:dyDescent="0.2">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t="str" cm="1">
        <f t="array" ref="V6959">_xlfn.IFS(Suoerstore_sales[[#This Row],[Discount]]&lt;=0.05,"0-5%",Suoerstore_sales[[#This Row],[Discount]]&lt;=0.1,"5-10%",Suoerstore_sales[[#This Row],[Discount]]&lt;=0.2,"10-20%",TRUE,"20%+")</f>
        <v>0-5%</v>
      </c>
      <c r="W6959">
        <f>YEAR(Suoerstore_sales[[#This Row],[Order Date]])</f>
        <v>2016</v>
      </c>
      <c r="X6959" t="str">
        <f>"Q"&amp;ROUNDUP(MONTH(Suoerstore_sales[[#This Row],[Order Date]])/3,0)</f>
        <v>Q3</v>
      </c>
      <c r="Y6959">
        <f>MONTH(Suoerstore_sales[[#This Row],[Order Date]])</f>
        <v>7</v>
      </c>
    </row>
    <row r="6960" spans="1:25" x14ac:dyDescent="0.2">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t="str" cm="1">
        <f t="array" ref="V6960">_xlfn.IFS(Suoerstore_sales[[#This Row],[Discount]]&lt;=0.05,"0-5%",Suoerstore_sales[[#This Row],[Discount]]&lt;=0.1,"5-10%",Suoerstore_sales[[#This Row],[Discount]]&lt;=0.2,"10-20%",TRUE,"20%+")</f>
        <v>0-5%</v>
      </c>
      <c r="W6960">
        <f>YEAR(Suoerstore_sales[[#This Row],[Order Date]])</f>
        <v>2015</v>
      </c>
      <c r="X6960" t="str">
        <f>"Q"&amp;ROUNDUP(MONTH(Suoerstore_sales[[#This Row],[Order Date]])/3,0)</f>
        <v>Q3</v>
      </c>
      <c r="Y6960">
        <f>MONTH(Suoerstore_sales[[#This Row],[Order Date]])</f>
        <v>9</v>
      </c>
    </row>
    <row r="6961" spans="1:25" x14ac:dyDescent="0.2">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t="str" cm="1">
        <f t="array" ref="V6961">_xlfn.IFS(Suoerstore_sales[[#This Row],[Discount]]&lt;=0.05,"0-5%",Suoerstore_sales[[#This Row],[Discount]]&lt;=0.1,"5-10%",Suoerstore_sales[[#This Row],[Discount]]&lt;=0.2,"10-20%",TRUE,"20%+")</f>
        <v>0-5%</v>
      </c>
      <c r="W6961">
        <f>YEAR(Suoerstore_sales[[#This Row],[Order Date]])</f>
        <v>2015</v>
      </c>
      <c r="X6961" t="str">
        <f>"Q"&amp;ROUNDUP(MONTH(Suoerstore_sales[[#This Row],[Order Date]])/3,0)</f>
        <v>Q3</v>
      </c>
      <c r="Y6961">
        <f>MONTH(Suoerstore_sales[[#This Row],[Order Date]])</f>
        <v>9</v>
      </c>
    </row>
    <row r="6962" spans="1:25" x14ac:dyDescent="0.2">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t="str" cm="1">
        <f t="array" ref="V6962">_xlfn.IFS(Suoerstore_sales[[#This Row],[Discount]]&lt;=0.05,"0-5%",Suoerstore_sales[[#This Row],[Discount]]&lt;=0.1,"5-10%",Suoerstore_sales[[#This Row],[Discount]]&lt;=0.2,"10-20%",TRUE,"20%+")</f>
        <v>0-5%</v>
      </c>
      <c r="W6962">
        <f>YEAR(Suoerstore_sales[[#This Row],[Order Date]])</f>
        <v>2015</v>
      </c>
      <c r="X6962" t="str">
        <f>"Q"&amp;ROUNDUP(MONTH(Suoerstore_sales[[#This Row],[Order Date]])/3,0)</f>
        <v>Q3</v>
      </c>
      <c r="Y6962">
        <f>MONTH(Suoerstore_sales[[#This Row],[Order Date]])</f>
        <v>9</v>
      </c>
    </row>
    <row r="6963" spans="1:25" x14ac:dyDescent="0.2">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t="str" cm="1">
        <f t="array" ref="V6963">_xlfn.IFS(Suoerstore_sales[[#This Row],[Discount]]&lt;=0.05,"0-5%",Suoerstore_sales[[#This Row],[Discount]]&lt;=0.1,"5-10%",Suoerstore_sales[[#This Row],[Discount]]&lt;=0.2,"10-20%",TRUE,"20%+")</f>
        <v>0-5%</v>
      </c>
      <c r="W6963">
        <f>YEAR(Suoerstore_sales[[#This Row],[Order Date]])</f>
        <v>2017</v>
      </c>
      <c r="X6963" t="str">
        <f>"Q"&amp;ROUNDUP(MONTH(Suoerstore_sales[[#This Row],[Order Date]])/3,0)</f>
        <v>Q4</v>
      </c>
      <c r="Y6963">
        <f>MONTH(Suoerstore_sales[[#This Row],[Order Date]])</f>
        <v>11</v>
      </c>
    </row>
    <row r="6964" spans="1:25" x14ac:dyDescent="0.2">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t="str" cm="1">
        <f t="array" ref="V6964">_xlfn.IFS(Suoerstore_sales[[#This Row],[Discount]]&lt;=0.05,"0-5%",Suoerstore_sales[[#This Row],[Discount]]&lt;=0.1,"5-10%",Suoerstore_sales[[#This Row],[Discount]]&lt;=0.2,"10-20%",TRUE,"20%+")</f>
        <v>0-5%</v>
      </c>
      <c r="W6964">
        <f>YEAR(Suoerstore_sales[[#This Row],[Order Date]])</f>
        <v>2016</v>
      </c>
      <c r="X6964" t="str">
        <f>"Q"&amp;ROUNDUP(MONTH(Suoerstore_sales[[#This Row],[Order Date]])/3,0)</f>
        <v>Q3</v>
      </c>
      <c r="Y6964">
        <f>MONTH(Suoerstore_sales[[#This Row],[Order Date]])</f>
        <v>7</v>
      </c>
    </row>
    <row r="6965" spans="1:25" x14ac:dyDescent="0.2">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t="str" cm="1">
        <f t="array" ref="V6965">_xlfn.IFS(Suoerstore_sales[[#This Row],[Discount]]&lt;=0.05,"0-5%",Suoerstore_sales[[#This Row],[Discount]]&lt;=0.1,"5-10%",Suoerstore_sales[[#This Row],[Discount]]&lt;=0.2,"10-20%",TRUE,"20%+")</f>
        <v>0-5%</v>
      </c>
      <c r="W6965">
        <f>YEAR(Suoerstore_sales[[#This Row],[Order Date]])</f>
        <v>2016</v>
      </c>
      <c r="X6965" t="str">
        <f>"Q"&amp;ROUNDUP(MONTH(Suoerstore_sales[[#This Row],[Order Date]])/3,0)</f>
        <v>Q3</v>
      </c>
      <c r="Y6965">
        <f>MONTH(Suoerstore_sales[[#This Row],[Order Date]])</f>
        <v>7</v>
      </c>
    </row>
    <row r="6966" spans="1:25" x14ac:dyDescent="0.2">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t="str" cm="1">
        <f t="array" ref="V6966">_xlfn.IFS(Suoerstore_sales[[#This Row],[Discount]]&lt;=0.05,"0-5%",Suoerstore_sales[[#This Row],[Discount]]&lt;=0.1,"5-10%",Suoerstore_sales[[#This Row],[Discount]]&lt;=0.2,"10-20%",TRUE,"20%+")</f>
        <v>0-5%</v>
      </c>
      <c r="W6966">
        <f>YEAR(Suoerstore_sales[[#This Row],[Order Date]])</f>
        <v>2016</v>
      </c>
      <c r="X6966" t="str">
        <f>"Q"&amp;ROUNDUP(MONTH(Suoerstore_sales[[#This Row],[Order Date]])/3,0)</f>
        <v>Q3</v>
      </c>
      <c r="Y6966">
        <f>MONTH(Suoerstore_sales[[#This Row],[Order Date]])</f>
        <v>7</v>
      </c>
    </row>
    <row r="6967" spans="1:25" x14ac:dyDescent="0.2">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t="str" cm="1">
        <f t="array" ref="V6967">_xlfn.IFS(Suoerstore_sales[[#This Row],[Discount]]&lt;=0.05,"0-5%",Suoerstore_sales[[#This Row],[Discount]]&lt;=0.1,"5-10%",Suoerstore_sales[[#This Row],[Discount]]&lt;=0.2,"10-20%",TRUE,"20%+")</f>
        <v>0-5%</v>
      </c>
      <c r="W6967">
        <f>YEAR(Suoerstore_sales[[#This Row],[Order Date]])</f>
        <v>2016</v>
      </c>
      <c r="X6967" t="str">
        <f>"Q"&amp;ROUNDUP(MONTH(Suoerstore_sales[[#This Row],[Order Date]])/3,0)</f>
        <v>Q3</v>
      </c>
      <c r="Y6967">
        <f>MONTH(Suoerstore_sales[[#This Row],[Order Date]])</f>
        <v>7</v>
      </c>
    </row>
    <row r="6968" spans="1:25" x14ac:dyDescent="0.2">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t="str" cm="1">
        <f t="array" ref="V6968">_xlfn.IFS(Suoerstore_sales[[#This Row],[Discount]]&lt;=0.05,"0-5%",Suoerstore_sales[[#This Row],[Discount]]&lt;=0.1,"5-10%",Suoerstore_sales[[#This Row],[Discount]]&lt;=0.2,"10-20%",TRUE,"20%+")</f>
        <v>0-5%</v>
      </c>
      <c r="W6968">
        <f>YEAR(Suoerstore_sales[[#This Row],[Order Date]])</f>
        <v>2016</v>
      </c>
      <c r="X6968" t="str">
        <f>"Q"&amp;ROUNDUP(MONTH(Suoerstore_sales[[#This Row],[Order Date]])/3,0)</f>
        <v>Q3</v>
      </c>
      <c r="Y6968">
        <f>MONTH(Suoerstore_sales[[#This Row],[Order Date]])</f>
        <v>7</v>
      </c>
    </row>
    <row r="6969" spans="1:25" x14ac:dyDescent="0.2">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t="str" cm="1">
        <f t="array" ref="V6969">_xlfn.IFS(Suoerstore_sales[[#This Row],[Discount]]&lt;=0.05,"0-5%",Suoerstore_sales[[#This Row],[Discount]]&lt;=0.1,"5-10%",Suoerstore_sales[[#This Row],[Discount]]&lt;=0.2,"10-20%",TRUE,"20%+")</f>
        <v>0-5%</v>
      </c>
      <c r="W6969">
        <f>YEAR(Suoerstore_sales[[#This Row],[Order Date]])</f>
        <v>2016</v>
      </c>
      <c r="X6969" t="str">
        <f>"Q"&amp;ROUNDUP(MONTH(Suoerstore_sales[[#This Row],[Order Date]])/3,0)</f>
        <v>Q3</v>
      </c>
      <c r="Y6969">
        <f>MONTH(Suoerstore_sales[[#This Row],[Order Date]])</f>
        <v>7</v>
      </c>
    </row>
    <row r="6970" spans="1:25" x14ac:dyDescent="0.2">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t="str" cm="1">
        <f t="array" ref="V6970">_xlfn.IFS(Suoerstore_sales[[#This Row],[Discount]]&lt;=0.05,"0-5%",Suoerstore_sales[[#This Row],[Discount]]&lt;=0.1,"5-10%",Suoerstore_sales[[#This Row],[Discount]]&lt;=0.2,"10-20%",TRUE,"20%+")</f>
        <v>0-5%</v>
      </c>
      <c r="W6970">
        <f>YEAR(Suoerstore_sales[[#This Row],[Order Date]])</f>
        <v>2015</v>
      </c>
      <c r="X6970" t="str">
        <f>"Q"&amp;ROUNDUP(MONTH(Suoerstore_sales[[#This Row],[Order Date]])/3,0)</f>
        <v>Q4</v>
      </c>
      <c r="Y6970">
        <f>MONTH(Suoerstore_sales[[#This Row],[Order Date]])</f>
        <v>10</v>
      </c>
    </row>
    <row r="6971" spans="1:25" x14ac:dyDescent="0.2">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t="str" cm="1">
        <f t="array" ref="V6971">_xlfn.IFS(Suoerstore_sales[[#This Row],[Discount]]&lt;=0.05,"0-5%",Suoerstore_sales[[#This Row],[Discount]]&lt;=0.1,"5-10%",Suoerstore_sales[[#This Row],[Discount]]&lt;=0.2,"10-20%",TRUE,"20%+")</f>
        <v>0-5%</v>
      </c>
      <c r="W6971">
        <f>YEAR(Suoerstore_sales[[#This Row],[Order Date]])</f>
        <v>2016</v>
      </c>
      <c r="X6971" t="str">
        <f>"Q"&amp;ROUNDUP(MONTH(Suoerstore_sales[[#This Row],[Order Date]])/3,0)</f>
        <v>Q1</v>
      </c>
      <c r="Y6971">
        <f>MONTH(Suoerstore_sales[[#This Row],[Order Date]])</f>
        <v>1</v>
      </c>
    </row>
    <row r="6972" spans="1:25" x14ac:dyDescent="0.2">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t="str" cm="1">
        <f t="array" ref="V6972">_xlfn.IFS(Suoerstore_sales[[#This Row],[Discount]]&lt;=0.05,"0-5%",Suoerstore_sales[[#This Row],[Discount]]&lt;=0.1,"5-10%",Suoerstore_sales[[#This Row],[Discount]]&lt;=0.2,"10-20%",TRUE,"20%+")</f>
        <v>10-20%</v>
      </c>
      <c r="W6972">
        <f>YEAR(Suoerstore_sales[[#This Row],[Order Date]])</f>
        <v>2017</v>
      </c>
      <c r="X6972" t="str">
        <f>"Q"&amp;ROUNDUP(MONTH(Suoerstore_sales[[#This Row],[Order Date]])/3,0)</f>
        <v>Q3</v>
      </c>
      <c r="Y6972">
        <f>MONTH(Suoerstore_sales[[#This Row],[Order Date]])</f>
        <v>9</v>
      </c>
    </row>
    <row r="6973" spans="1:25" x14ac:dyDescent="0.2">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t="str" cm="1">
        <f t="array" ref="V6973">_xlfn.IFS(Suoerstore_sales[[#This Row],[Discount]]&lt;=0.05,"0-5%",Suoerstore_sales[[#This Row],[Discount]]&lt;=0.1,"5-10%",Suoerstore_sales[[#This Row],[Discount]]&lt;=0.2,"10-20%",TRUE,"20%+")</f>
        <v>10-20%</v>
      </c>
      <c r="W6973">
        <f>YEAR(Suoerstore_sales[[#This Row],[Order Date]])</f>
        <v>2017</v>
      </c>
      <c r="X6973" t="str">
        <f>"Q"&amp;ROUNDUP(MONTH(Suoerstore_sales[[#This Row],[Order Date]])/3,0)</f>
        <v>Q3</v>
      </c>
      <c r="Y6973">
        <f>MONTH(Suoerstore_sales[[#This Row],[Order Date]])</f>
        <v>9</v>
      </c>
    </row>
    <row r="6974" spans="1:25" x14ac:dyDescent="0.2">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t="str" cm="1">
        <f t="array" ref="V6974">_xlfn.IFS(Suoerstore_sales[[#This Row],[Discount]]&lt;=0.05,"0-5%",Suoerstore_sales[[#This Row],[Discount]]&lt;=0.1,"5-10%",Suoerstore_sales[[#This Row],[Discount]]&lt;=0.2,"10-20%",TRUE,"20%+")</f>
        <v>10-20%</v>
      </c>
      <c r="W6974">
        <f>YEAR(Suoerstore_sales[[#This Row],[Order Date]])</f>
        <v>2017</v>
      </c>
      <c r="X6974" t="str">
        <f>"Q"&amp;ROUNDUP(MONTH(Suoerstore_sales[[#This Row],[Order Date]])/3,0)</f>
        <v>Q3</v>
      </c>
      <c r="Y6974">
        <f>MONTH(Suoerstore_sales[[#This Row],[Order Date]])</f>
        <v>9</v>
      </c>
    </row>
    <row r="6975" spans="1:25" x14ac:dyDescent="0.2">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t="str" cm="1">
        <f t="array" ref="V6975">_xlfn.IFS(Suoerstore_sales[[#This Row],[Discount]]&lt;=0.05,"0-5%",Suoerstore_sales[[#This Row],[Discount]]&lt;=0.1,"5-10%",Suoerstore_sales[[#This Row],[Discount]]&lt;=0.2,"10-20%",TRUE,"20%+")</f>
        <v>20%+</v>
      </c>
      <c r="W6975">
        <f>YEAR(Suoerstore_sales[[#This Row],[Order Date]])</f>
        <v>2017</v>
      </c>
      <c r="X6975" t="str">
        <f>"Q"&amp;ROUNDUP(MONTH(Suoerstore_sales[[#This Row],[Order Date]])/3,0)</f>
        <v>Q3</v>
      </c>
      <c r="Y6975">
        <f>MONTH(Suoerstore_sales[[#This Row],[Order Date]])</f>
        <v>9</v>
      </c>
    </row>
    <row r="6976" spans="1:25" x14ac:dyDescent="0.2">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t="str" cm="1">
        <f t="array" ref="V6976">_xlfn.IFS(Suoerstore_sales[[#This Row],[Discount]]&lt;=0.05,"0-5%",Suoerstore_sales[[#This Row],[Discount]]&lt;=0.1,"5-10%",Suoerstore_sales[[#This Row],[Discount]]&lt;=0.2,"10-20%",TRUE,"20%+")</f>
        <v>10-20%</v>
      </c>
      <c r="W6976">
        <f>YEAR(Suoerstore_sales[[#This Row],[Order Date]])</f>
        <v>2017</v>
      </c>
      <c r="X6976" t="str">
        <f>"Q"&amp;ROUNDUP(MONTH(Suoerstore_sales[[#This Row],[Order Date]])/3,0)</f>
        <v>Q3</v>
      </c>
      <c r="Y6976">
        <f>MONTH(Suoerstore_sales[[#This Row],[Order Date]])</f>
        <v>9</v>
      </c>
    </row>
    <row r="6977" spans="1:25" x14ac:dyDescent="0.2">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t="str" cm="1">
        <f t="array" ref="V6977">_xlfn.IFS(Suoerstore_sales[[#This Row],[Discount]]&lt;=0.05,"0-5%",Suoerstore_sales[[#This Row],[Discount]]&lt;=0.1,"5-10%",Suoerstore_sales[[#This Row],[Discount]]&lt;=0.2,"10-20%",TRUE,"20%+")</f>
        <v>10-20%</v>
      </c>
      <c r="W6977">
        <f>YEAR(Suoerstore_sales[[#This Row],[Order Date]])</f>
        <v>2015</v>
      </c>
      <c r="X6977" t="str">
        <f>"Q"&amp;ROUNDUP(MONTH(Suoerstore_sales[[#This Row],[Order Date]])/3,0)</f>
        <v>Q2</v>
      </c>
      <c r="Y6977">
        <f>MONTH(Suoerstore_sales[[#This Row],[Order Date]])</f>
        <v>6</v>
      </c>
    </row>
    <row r="6978" spans="1:25" x14ac:dyDescent="0.2">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t="str" cm="1">
        <f t="array" ref="V6978">_xlfn.IFS(Suoerstore_sales[[#This Row],[Discount]]&lt;=0.05,"0-5%",Suoerstore_sales[[#This Row],[Discount]]&lt;=0.1,"5-10%",Suoerstore_sales[[#This Row],[Discount]]&lt;=0.2,"10-20%",TRUE,"20%+")</f>
        <v>10-20%</v>
      </c>
      <c r="W6978">
        <f>YEAR(Suoerstore_sales[[#This Row],[Order Date]])</f>
        <v>2015</v>
      </c>
      <c r="X6978" t="str">
        <f>"Q"&amp;ROUNDUP(MONTH(Suoerstore_sales[[#This Row],[Order Date]])/3,0)</f>
        <v>Q2</v>
      </c>
      <c r="Y6978">
        <f>MONTH(Suoerstore_sales[[#This Row],[Order Date]])</f>
        <v>6</v>
      </c>
    </row>
    <row r="6979" spans="1:25" x14ac:dyDescent="0.2">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t="str" cm="1">
        <f t="array" ref="V6979">_xlfn.IFS(Suoerstore_sales[[#This Row],[Discount]]&lt;=0.05,"0-5%",Suoerstore_sales[[#This Row],[Discount]]&lt;=0.1,"5-10%",Suoerstore_sales[[#This Row],[Discount]]&lt;=0.2,"10-20%",TRUE,"20%+")</f>
        <v>0-5%</v>
      </c>
      <c r="W6979">
        <f>YEAR(Suoerstore_sales[[#This Row],[Order Date]])</f>
        <v>2016</v>
      </c>
      <c r="X6979" t="str">
        <f>"Q"&amp;ROUNDUP(MONTH(Suoerstore_sales[[#This Row],[Order Date]])/3,0)</f>
        <v>Q4</v>
      </c>
      <c r="Y6979">
        <f>MONTH(Suoerstore_sales[[#This Row],[Order Date]])</f>
        <v>11</v>
      </c>
    </row>
    <row r="6980" spans="1:25" x14ac:dyDescent="0.2">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t="str" cm="1">
        <f t="array" ref="V6980">_xlfn.IFS(Suoerstore_sales[[#This Row],[Discount]]&lt;=0.05,"0-5%",Suoerstore_sales[[#This Row],[Discount]]&lt;=0.1,"5-10%",Suoerstore_sales[[#This Row],[Discount]]&lt;=0.2,"10-20%",TRUE,"20%+")</f>
        <v>0-5%</v>
      </c>
      <c r="W6980">
        <f>YEAR(Suoerstore_sales[[#This Row],[Order Date]])</f>
        <v>2017</v>
      </c>
      <c r="X6980" t="str">
        <f>"Q"&amp;ROUNDUP(MONTH(Suoerstore_sales[[#This Row],[Order Date]])/3,0)</f>
        <v>Q4</v>
      </c>
      <c r="Y6980">
        <f>MONTH(Suoerstore_sales[[#This Row],[Order Date]])</f>
        <v>11</v>
      </c>
    </row>
    <row r="6981" spans="1:25" x14ac:dyDescent="0.2">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t="str" cm="1">
        <f t="array" ref="V6981">_xlfn.IFS(Suoerstore_sales[[#This Row],[Discount]]&lt;=0.05,"0-5%",Suoerstore_sales[[#This Row],[Discount]]&lt;=0.1,"5-10%",Suoerstore_sales[[#This Row],[Discount]]&lt;=0.2,"10-20%",TRUE,"20%+")</f>
        <v>0-5%</v>
      </c>
      <c r="W6981">
        <f>YEAR(Suoerstore_sales[[#This Row],[Order Date]])</f>
        <v>2017</v>
      </c>
      <c r="X6981" t="str">
        <f>"Q"&amp;ROUNDUP(MONTH(Suoerstore_sales[[#This Row],[Order Date]])/3,0)</f>
        <v>Q1</v>
      </c>
      <c r="Y6981">
        <f>MONTH(Suoerstore_sales[[#This Row],[Order Date]])</f>
        <v>1</v>
      </c>
    </row>
    <row r="6982" spans="1:25" x14ac:dyDescent="0.2">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t="str" cm="1">
        <f t="array" ref="V6982">_xlfn.IFS(Suoerstore_sales[[#This Row],[Discount]]&lt;=0.05,"0-5%",Suoerstore_sales[[#This Row],[Discount]]&lt;=0.1,"5-10%",Suoerstore_sales[[#This Row],[Discount]]&lt;=0.2,"10-20%",TRUE,"20%+")</f>
        <v>0-5%</v>
      </c>
      <c r="W6982">
        <f>YEAR(Suoerstore_sales[[#This Row],[Order Date]])</f>
        <v>2014</v>
      </c>
      <c r="X6982" t="str">
        <f>"Q"&amp;ROUNDUP(MONTH(Suoerstore_sales[[#This Row],[Order Date]])/3,0)</f>
        <v>Q4</v>
      </c>
      <c r="Y6982">
        <f>MONTH(Suoerstore_sales[[#This Row],[Order Date]])</f>
        <v>11</v>
      </c>
    </row>
    <row r="6983" spans="1:25" x14ac:dyDescent="0.2">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t="str" cm="1">
        <f t="array" ref="V6983">_xlfn.IFS(Suoerstore_sales[[#This Row],[Discount]]&lt;=0.05,"0-5%",Suoerstore_sales[[#This Row],[Discount]]&lt;=0.1,"5-10%",Suoerstore_sales[[#This Row],[Discount]]&lt;=0.2,"10-20%",TRUE,"20%+")</f>
        <v>0-5%</v>
      </c>
      <c r="W6983">
        <f>YEAR(Suoerstore_sales[[#This Row],[Order Date]])</f>
        <v>2014</v>
      </c>
      <c r="X6983" t="str">
        <f>"Q"&amp;ROUNDUP(MONTH(Suoerstore_sales[[#This Row],[Order Date]])/3,0)</f>
        <v>Q4</v>
      </c>
      <c r="Y6983">
        <f>MONTH(Suoerstore_sales[[#This Row],[Order Date]])</f>
        <v>11</v>
      </c>
    </row>
    <row r="6984" spans="1:25" x14ac:dyDescent="0.2">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t="str" cm="1">
        <f t="array" ref="V6984">_xlfn.IFS(Suoerstore_sales[[#This Row],[Discount]]&lt;=0.05,"0-5%",Suoerstore_sales[[#This Row],[Discount]]&lt;=0.1,"5-10%",Suoerstore_sales[[#This Row],[Discount]]&lt;=0.2,"10-20%",TRUE,"20%+")</f>
        <v>0-5%</v>
      </c>
      <c r="W6984">
        <f>YEAR(Suoerstore_sales[[#This Row],[Order Date]])</f>
        <v>2016</v>
      </c>
      <c r="X6984" t="str">
        <f>"Q"&amp;ROUNDUP(MONTH(Suoerstore_sales[[#This Row],[Order Date]])/3,0)</f>
        <v>Q3</v>
      </c>
      <c r="Y6984">
        <f>MONTH(Suoerstore_sales[[#This Row],[Order Date]])</f>
        <v>9</v>
      </c>
    </row>
    <row r="6985" spans="1:25" x14ac:dyDescent="0.2">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t="str" cm="1">
        <f t="array" ref="V6985">_xlfn.IFS(Suoerstore_sales[[#This Row],[Discount]]&lt;=0.05,"0-5%",Suoerstore_sales[[#This Row],[Discount]]&lt;=0.1,"5-10%",Suoerstore_sales[[#This Row],[Discount]]&lt;=0.2,"10-20%",TRUE,"20%+")</f>
        <v>0-5%</v>
      </c>
      <c r="W6985">
        <f>YEAR(Suoerstore_sales[[#This Row],[Order Date]])</f>
        <v>2016</v>
      </c>
      <c r="X6985" t="str">
        <f>"Q"&amp;ROUNDUP(MONTH(Suoerstore_sales[[#This Row],[Order Date]])/3,0)</f>
        <v>Q3</v>
      </c>
      <c r="Y6985">
        <f>MONTH(Suoerstore_sales[[#This Row],[Order Date]])</f>
        <v>9</v>
      </c>
    </row>
    <row r="6986" spans="1:25" x14ac:dyDescent="0.2">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t="str" cm="1">
        <f t="array" ref="V6986">_xlfn.IFS(Suoerstore_sales[[#This Row],[Discount]]&lt;=0.05,"0-5%",Suoerstore_sales[[#This Row],[Discount]]&lt;=0.1,"5-10%",Suoerstore_sales[[#This Row],[Discount]]&lt;=0.2,"10-20%",TRUE,"20%+")</f>
        <v>5-10%</v>
      </c>
      <c r="W6986">
        <f>YEAR(Suoerstore_sales[[#This Row],[Order Date]])</f>
        <v>2016</v>
      </c>
      <c r="X6986" t="str">
        <f>"Q"&amp;ROUNDUP(MONTH(Suoerstore_sales[[#This Row],[Order Date]])/3,0)</f>
        <v>Q3</v>
      </c>
      <c r="Y6986">
        <f>MONTH(Suoerstore_sales[[#This Row],[Order Date]])</f>
        <v>9</v>
      </c>
    </row>
    <row r="6987" spans="1:25" x14ac:dyDescent="0.2">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t="str" cm="1">
        <f t="array" ref="V6987">_xlfn.IFS(Suoerstore_sales[[#This Row],[Discount]]&lt;=0.05,"0-5%",Suoerstore_sales[[#This Row],[Discount]]&lt;=0.1,"5-10%",Suoerstore_sales[[#This Row],[Discount]]&lt;=0.2,"10-20%",TRUE,"20%+")</f>
        <v>0-5%</v>
      </c>
      <c r="W6987">
        <f>YEAR(Suoerstore_sales[[#This Row],[Order Date]])</f>
        <v>2016</v>
      </c>
      <c r="X6987" t="str">
        <f>"Q"&amp;ROUNDUP(MONTH(Suoerstore_sales[[#This Row],[Order Date]])/3,0)</f>
        <v>Q3</v>
      </c>
      <c r="Y6987">
        <f>MONTH(Suoerstore_sales[[#This Row],[Order Date]])</f>
        <v>9</v>
      </c>
    </row>
    <row r="6988" spans="1:25" x14ac:dyDescent="0.2">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t="str" cm="1">
        <f t="array" ref="V6988">_xlfn.IFS(Suoerstore_sales[[#This Row],[Discount]]&lt;=0.05,"0-5%",Suoerstore_sales[[#This Row],[Discount]]&lt;=0.1,"5-10%",Suoerstore_sales[[#This Row],[Discount]]&lt;=0.2,"10-20%",TRUE,"20%+")</f>
        <v>0-5%</v>
      </c>
      <c r="W6988">
        <f>YEAR(Suoerstore_sales[[#This Row],[Order Date]])</f>
        <v>2016</v>
      </c>
      <c r="X6988" t="str">
        <f>"Q"&amp;ROUNDUP(MONTH(Suoerstore_sales[[#This Row],[Order Date]])/3,0)</f>
        <v>Q3</v>
      </c>
      <c r="Y6988">
        <f>MONTH(Suoerstore_sales[[#This Row],[Order Date]])</f>
        <v>9</v>
      </c>
    </row>
    <row r="6989" spans="1:25" x14ac:dyDescent="0.2">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t="str" cm="1">
        <f t="array" ref="V6989">_xlfn.IFS(Suoerstore_sales[[#This Row],[Discount]]&lt;=0.05,"0-5%",Suoerstore_sales[[#This Row],[Discount]]&lt;=0.1,"5-10%",Suoerstore_sales[[#This Row],[Discount]]&lt;=0.2,"10-20%",TRUE,"20%+")</f>
        <v>0-5%</v>
      </c>
      <c r="W6989">
        <f>YEAR(Suoerstore_sales[[#This Row],[Order Date]])</f>
        <v>2016</v>
      </c>
      <c r="X6989" t="str">
        <f>"Q"&amp;ROUNDUP(MONTH(Suoerstore_sales[[#This Row],[Order Date]])/3,0)</f>
        <v>Q3</v>
      </c>
      <c r="Y6989">
        <f>MONTH(Suoerstore_sales[[#This Row],[Order Date]])</f>
        <v>9</v>
      </c>
    </row>
    <row r="6990" spans="1:25" x14ac:dyDescent="0.2">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t="str" cm="1">
        <f t="array" ref="V6990">_xlfn.IFS(Suoerstore_sales[[#This Row],[Discount]]&lt;=0.05,"0-5%",Suoerstore_sales[[#This Row],[Discount]]&lt;=0.1,"5-10%",Suoerstore_sales[[#This Row],[Discount]]&lt;=0.2,"10-20%",TRUE,"20%+")</f>
        <v>10-20%</v>
      </c>
      <c r="W6990">
        <f>YEAR(Suoerstore_sales[[#This Row],[Order Date]])</f>
        <v>2017</v>
      </c>
      <c r="X6990" t="str">
        <f>"Q"&amp;ROUNDUP(MONTH(Suoerstore_sales[[#This Row],[Order Date]])/3,0)</f>
        <v>Q4</v>
      </c>
      <c r="Y6990">
        <f>MONTH(Suoerstore_sales[[#This Row],[Order Date]])</f>
        <v>11</v>
      </c>
    </row>
    <row r="6991" spans="1:25" x14ac:dyDescent="0.2">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t="str" cm="1">
        <f t="array" ref="V6991">_xlfn.IFS(Suoerstore_sales[[#This Row],[Discount]]&lt;=0.05,"0-5%",Suoerstore_sales[[#This Row],[Discount]]&lt;=0.1,"5-10%",Suoerstore_sales[[#This Row],[Discount]]&lt;=0.2,"10-20%",TRUE,"20%+")</f>
        <v>20%+</v>
      </c>
      <c r="W6991">
        <f>YEAR(Suoerstore_sales[[#This Row],[Order Date]])</f>
        <v>2017</v>
      </c>
      <c r="X6991" t="str">
        <f>"Q"&amp;ROUNDUP(MONTH(Suoerstore_sales[[#This Row],[Order Date]])/3,0)</f>
        <v>Q4</v>
      </c>
      <c r="Y6991">
        <f>MONTH(Suoerstore_sales[[#This Row],[Order Date]])</f>
        <v>12</v>
      </c>
    </row>
    <row r="6992" spans="1:25" x14ac:dyDescent="0.2">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t="str" cm="1">
        <f t="array" ref="V6992">_xlfn.IFS(Suoerstore_sales[[#This Row],[Discount]]&lt;=0.05,"0-5%",Suoerstore_sales[[#This Row],[Discount]]&lt;=0.1,"5-10%",Suoerstore_sales[[#This Row],[Discount]]&lt;=0.2,"10-20%",TRUE,"20%+")</f>
        <v>0-5%</v>
      </c>
      <c r="W6992">
        <f>YEAR(Suoerstore_sales[[#This Row],[Order Date]])</f>
        <v>2015</v>
      </c>
      <c r="X6992" t="str">
        <f>"Q"&amp;ROUNDUP(MONTH(Suoerstore_sales[[#This Row],[Order Date]])/3,0)</f>
        <v>Q4</v>
      </c>
      <c r="Y6992">
        <f>MONTH(Suoerstore_sales[[#This Row],[Order Date]])</f>
        <v>11</v>
      </c>
    </row>
    <row r="6993" spans="1:25" x14ac:dyDescent="0.2">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t="str" cm="1">
        <f t="array" ref="V6993">_xlfn.IFS(Suoerstore_sales[[#This Row],[Discount]]&lt;=0.05,"0-5%",Suoerstore_sales[[#This Row],[Discount]]&lt;=0.1,"5-10%",Suoerstore_sales[[#This Row],[Discount]]&lt;=0.2,"10-20%",TRUE,"20%+")</f>
        <v>0-5%</v>
      </c>
      <c r="W6993">
        <f>YEAR(Suoerstore_sales[[#This Row],[Order Date]])</f>
        <v>2015</v>
      </c>
      <c r="X6993" t="str">
        <f>"Q"&amp;ROUNDUP(MONTH(Suoerstore_sales[[#This Row],[Order Date]])/3,0)</f>
        <v>Q4</v>
      </c>
      <c r="Y6993">
        <f>MONTH(Suoerstore_sales[[#This Row],[Order Date]])</f>
        <v>11</v>
      </c>
    </row>
    <row r="6994" spans="1:25" x14ac:dyDescent="0.2">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t="str" cm="1">
        <f t="array" ref="V6994">_xlfn.IFS(Suoerstore_sales[[#This Row],[Discount]]&lt;=0.05,"0-5%",Suoerstore_sales[[#This Row],[Discount]]&lt;=0.1,"5-10%",Suoerstore_sales[[#This Row],[Discount]]&lt;=0.2,"10-20%",TRUE,"20%+")</f>
        <v>0-5%</v>
      </c>
      <c r="W6994">
        <f>YEAR(Suoerstore_sales[[#This Row],[Order Date]])</f>
        <v>2015</v>
      </c>
      <c r="X6994" t="str">
        <f>"Q"&amp;ROUNDUP(MONTH(Suoerstore_sales[[#This Row],[Order Date]])/3,0)</f>
        <v>Q4</v>
      </c>
      <c r="Y6994">
        <f>MONTH(Suoerstore_sales[[#This Row],[Order Date]])</f>
        <v>11</v>
      </c>
    </row>
    <row r="6995" spans="1:25" x14ac:dyDescent="0.2">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t="str" cm="1">
        <f t="array" ref="V6995">_xlfn.IFS(Suoerstore_sales[[#This Row],[Discount]]&lt;=0.05,"0-5%",Suoerstore_sales[[#This Row],[Discount]]&lt;=0.1,"5-10%",Suoerstore_sales[[#This Row],[Discount]]&lt;=0.2,"10-20%",TRUE,"20%+")</f>
        <v>0-5%</v>
      </c>
      <c r="W6995">
        <f>YEAR(Suoerstore_sales[[#This Row],[Order Date]])</f>
        <v>2015</v>
      </c>
      <c r="X6995" t="str">
        <f>"Q"&amp;ROUNDUP(MONTH(Suoerstore_sales[[#This Row],[Order Date]])/3,0)</f>
        <v>Q4</v>
      </c>
      <c r="Y6995">
        <f>MONTH(Suoerstore_sales[[#This Row],[Order Date]])</f>
        <v>11</v>
      </c>
    </row>
    <row r="6996" spans="1:25" x14ac:dyDescent="0.2">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t="str" cm="1">
        <f t="array" ref="V6996">_xlfn.IFS(Suoerstore_sales[[#This Row],[Discount]]&lt;=0.05,"0-5%",Suoerstore_sales[[#This Row],[Discount]]&lt;=0.1,"5-10%",Suoerstore_sales[[#This Row],[Discount]]&lt;=0.2,"10-20%",TRUE,"20%+")</f>
        <v>0-5%</v>
      </c>
      <c r="W6996">
        <f>YEAR(Suoerstore_sales[[#This Row],[Order Date]])</f>
        <v>2015</v>
      </c>
      <c r="X6996" t="str">
        <f>"Q"&amp;ROUNDUP(MONTH(Suoerstore_sales[[#This Row],[Order Date]])/3,0)</f>
        <v>Q4</v>
      </c>
      <c r="Y6996">
        <f>MONTH(Suoerstore_sales[[#This Row],[Order Date]])</f>
        <v>11</v>
      </c>
    </row>
    <row r="6997" spans="1:25" x14ac:dyDescent="0.2">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t="str" cm="1">
        <f t="array" ref="V6997">_xlfn.IFS(Suoerstore_sales[[#This Row],[Discount]]&lt;=0.05,"0-5%",Suoerstore_sales[[#This Row],[Discount]]&lt;=0.1,"5-10%",Suoerstore_sales[[#This Row],[Discount]]&lt;=0.2,"10-20%",TRUE,"20%+")</f>
        <v>0-5%</v>
      </c>
      <c r="W6997">
        <f>YEAR(Suoerstore_sales[[#This Row],[Order Date]])</f>
        <v>2015</v>
      </c>
      <c r="X6997" t="str">
        <f>"Q"&amp;ROUNDUP(MONTH(Suoerstore_sales[[#This Row],[Order Date]])/3,0)</f>
        <v>Q4</v>
      </c>
      <c r="Y6997">
        <f>MONTH(Suoerstore_sales[[#This Row],[Order Date]])</f>
        <v>11</v>
      </c>
    </row>
    <row r="6998" spans="1:25" x14ac:dyDescent="0.2">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t="str" cm="1">
        <f t="array" ref="V6998">_xlfn.IFS(Suoerstore_sales[[#This Row],[Discount]]&lt;=0.05,"0-5%",Suoerstore_sales[[#This Row],[Discount]]&lt;=0.1,"5-10%",Suoerstore_sales[[#This Row],[Discount]]&lt;=0.2,"10-20%",TRUE,"20%+")</f>
        <v>20%+</v>
      </c>
      <c r="W6998">
        <f>YEAR(Suoerstore_sales[[#This Row],[Order Date]])</f>
        <v>2017</v>
      </c>
      <c r="X6998" t="str">
        <f>"Q"&amp;ROUNDUP(MONTH(Suoerstore_sales[[#This Row],[Order Date]])/3,0)</f>
        <v>Q4</v>
      </c>
      <c r="Y6998">
        <f>MONTH(Suoerstore_sales[[#This Row],[Order Date]])</f>
        <v>12</v>
      </c>
    </row>
    <row r="6999" spans="1:25" x14ac:dyDescent="0.2">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t="str" cm="1">
        <f t="array" ref="V6999">_xlfn.IFS(Suoerstore_sales[[#This Row],[Discount]]&lt;=0.05,"0-5%",Suoerstore_sales[[#This Row],[Discount]]&lt;=0.1,"5-10%",Suoerstore_sales[[#This Row],[Discount]]&lt;=0.2,"10-20%",TRUE,"20%+")</f>
        <v>10-20%</v>
      </c>
      <c r="W6999">
        <f>YEAR(Suoerstore_sales[[#This Row],[Order Date]])</f>
        <v>2017</v>
      </c>
      <c r="X6999" t="str">
        <f>"Q"&amp;ROUNDUP(MONTH(Suoerstore_sales[[#This Row],[Order Date]])/3,0)</f>
        <v>Q4</v>
      </c>
      <c r="Y6999">
        <f>MONTH(Suoerstore_sales[[#This Row],[Order Date]])</f>
        <v>12</v>
      </c>
    </row>
    <row r="7000" spans="1:25" x14ac:dyDescent="0.2">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t="str" cm="1">
        <f t="array" ref="V7000">_xlfn.IFS(Suoerstore_sales[[#This Row],[Discount]]&lt;=0.05,"0-5%",Suoerstore_sales[[#This Row],[Discount]]&lt;=0.1,"5-10%",Suoerstore_sales[[#This Row],[Discount]]&lt;=0.2,"10-20%",TRUE,"20%+")</f>
        <v>0-5%</v>
      </c>
      <c r="W7000">
        <f>YEAR(Suoerstore_sales[[#This Row],[Order Date]])</f>
        <v>2016</v>
      </c>
      <c r="X7000" t="str">
        <f>"Q"&amp;ROUNDUP(MONTH(Suoerstore_sales[[#This Row],[Order Date]])/3,0)</f>
        <v>Q3</v>
      </c>
      <c r="Y7000">
        <f>MONTH(Suoerstore_sales[[#This Row],[Order Date]])</f>
        <v>9</v>
      </c>
    </row>
    <row r="7001" spans="1:25" x14ac:dyDescent="0.2">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t="str" cm="1">
        <f t="array" ref="V7001">_xlfn.IFS(Suoerstore_sales[[#This Row],[Discount]]&lt;=0.05,"0-5%",Suoerstore_sales[[#This Row],[Discount]]&lt;=0.1,"5-10%",Suoerstore_sales[[#This Row],[Discount]]&lt;=0.2,"10-20%",TRUE,"20%+")</f>
        <v>0-5%</v>
      </c>
      <c r="W7001">
        <f>YEAR(Suoerstore_sales[[#This Row],[Order Date]])</f>
        <v>2017</v>
      </c>
      <c r="X7001" t="str">
        <f>"Q"&amp;ROUNDUP(MONTH(Suoerstore_sales[[#This Row],[Order Date]])/3,0)</f>
        <v>Q2</v>
      </c>
      <c r="Y7001">
        <f>MONTH(Suoerstore_sales[[#This Row],[Order Date]])</f>
        <v>5</v>
      </c>
    </row>
    <row r="7002" spans="1:25" x14ac:dyDescent="0.2">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t="str" cm="1">
        <f t="array" ref="V7002">_xlfn.IFS(Suoerstore_sales[[#This Row],[Discount]]&lt;=0.05,"0-5%",Suoerstore_sales[[#This Row],[Discount]]&lt;=0.1,"5-10%",Suoerstore_sales[[#This Row],[Discount]]&lt;=0.2,"10-20%",TRUE,"20%+")</f>
        <v>0-5%</v>
      </c>
      <c r="W7002">
        <f>YEAR(Suoerstore_sales[[#This Row],[Order Date]])</f>
        <v>2017</v>
      </c>
      <c r="X7002" t="str">
        <f>"Q"&amp;ROUNDUP(MONTH(Suoerstore_sales[[#This Row],[Order Date]])/3,0)</f>
        <v>Q2</v>
      </c>
      <c r="Y7002">
        <f>MONTH(Suoerstore_sales[[#This Row],[Order Date]])</f>
        <v>5</v>
      </c>
    </row>
    <row r="7003" spans="1:25" x14ac:dyDescent="0.2">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t="str" cm="1">
        <f t="array" ref="V7003">_xlfn.IFS(Suoerstore_sales[[#This Row],[Discount]]&lt;=0.05,"0-5%",Suoerstore_sales[[#This Row],[Discount]]&lt;=0.1,"5-10%",Suoerstore_sales[[#This Row],[Discount]]&lt;=0.2,"10-20%",TRUE,"20%+")</f>
        <v>20%+</v>
      </c>
      <c r="W7003">
        <f>YEAR(Suoerstore_sales[[#This Row],[Order Date]])</f>
        <v>2015</v>
      </c>
      <c r="X7003" t="str">
        <f>"Q"&amp;ROUNDUP(MONTH(Suoerstore_sales[[#This Row],[Order Date]])/3,0)</f>
        <v>Q1</v>
      </c>
      <c r="Y7003">
        <f>MONTH(Suoerstore_sales[[#This Row],[Order Date]])</f>
        <v>3</v>
      </c>
    </row>
    <row r="7004" spans="1:25" x14ac:dyDescent="0.2">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t="str" cm="1">
        <f t="array" ref="V7004">_xlfn.IFS(Suoerstore_sales[[#This Row],[Discount]]&lt;=0.05,"0-5%",Suoerstore_sales[[#This Row],[Discount]]&lt;=0.1,"5-10%",Suoerstore_sales[[#This Row],[Discount]]&lt;=0.2,"10-20%",TRUE,"20%+")</f>
        <v>0-5%</v>
      </c>
      <c r="W7004">
        <f>YEAR(Suoerstore_sales[[#This Row],[Order Date]])</f>
        <v>2014</v>
      </c>
      <c r="X7004" t="str">
        <f>"Q"&amp;ROUNDUP(MONTH(Suoerstore_sales[[#This Row],[Order Date]])/3,0)</f>
        <v>Q3</v>
      </c>
      <c r="Y7004">
        <f>MONTH(Suoerstore_sales[[#This Row],[Order Date]])</f>
        <v>8</v>
      </c>
    </row>
    <row r="7005" spans="1:25" x14ac:dyDescent="0.2">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t="str" cm="1">
        <f t="array" ref="V7005">_xlfn.IFS(Suoerstore_sales[[#This Row],[Discount]]&lt;=0.05,"0-5%",Suoerstore_sales[[#This Row],[Discount]]&lt;=0.1,"5-10%",Suoerstore_sales[[#This Row],[Discount]]&lt;=0.2,"10-20%",TRUE,"20%+")</f>
        <v>10-20%</v>
      </c>
      <c r="W7005">
        <f>YEAR(Suoerstore_sales[[#This Row],[Order Date]])</f>
        <v>2014</v>
      </c>
      <c r="X7005" t="str">
        <f>"Q"&amp;ROUNDUP(MONTH(Suoerstore_sales[[#This Row],[Order Date]])/3,0)</f>
        <v>Q3</v>
      </c>
      <c r="Y7005">
        <f>MONTH(Suoerstore_sales[[#This Row],[Order Date]])</f>
        <v>8</v>
      </c>
    </row>
    <row r="7006" spans="1:25" x14ac:dyDescent="0.2">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t="str" cm="1">
        <f t="array" ref="V7006">_xlfn.IFS(Suoerstore_sales[[#This Row],[Discount]]&lt;=0.05,"0-5%",Suoerstore_sales[[#This Row],[Discount]]&lt;=0.1,"5-10%",Suoerstore_sales[[#This Row],[Discount]]&lt;=0.2,"10-20%",TRUE,"20%+")</f>
        <v>10-20%</v>
      </c>
      <c r="W7006">
        <f>YEAR(Suoerstore_sales[[#This Row],[Order Date]])</f>
        <v>2014</v>
      </c>
      <c r="X7006" t="str">
        <f>"Q"&amp;ROUNDUP(MONTH(Suoerstore_sales[[#This Row],[Order Date]])/3,0)</f>
        <v>Q4</v>
      </c>
      <c r="Y7006">
        <f>MONTH(Suoerstore_sales[[#This Row],[Order Date]])</f>
        <v>12</v>
      </c>
    </row>
    <row r="7007" spans="1:25" x14ac:dyDescent="0.2">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t="str" cm="1">
        <f t="array" ref="V7007">_xlfn.IFS(Suoerstore_sales[[#This Row],[Discount]]&lt;=0.05,"0-5%",Suoerstore_sales[[#This Row],[Discount]]&lt;=0.1,"5-10%",Suoerstore_sales[[#This Row],[Discount]]&lt;=0.2,"10-20%",TRUE,"20%+")</f>
        <v>5-10%</v>
      </c>
      <c r="W7007">
        <f>YEAR(Suoerstore_sales[[#This Row],[Order Date]])</f>
        <v>2015</v>
      </c>
      <c r="X7007" t="str">
        <f>"Q"&amp;ROUNDUP(MONTH(Suoerstore_sales[[#This Row],[Order Date]])/3,0)</f>
        <v>Q4</v>
      </c>
      <c r="Y7007">
        <f>MONTH(Suoerstore_sales[[#This Row],[Order Date]])</f>
        <v>11</v>
      </c>
    </row>
    <row r="7008" spans="1:25" x14ac:dyDescent="0.2">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t="str" cm="1">
        <f t="array" ref="V7008">_xlfn.IFS(Suoerstore_sales[[#This Row],[Discount]]&lt;=0.05,"0-5%",Suoerstore_sales[[#This Row],[Discount]]&lt;=0.1,"5-10%",Suoerstore_sales[[#This Row],[Discount]]&lt;=0.2,"10-20%",TRUE,"20%+")</f>
        <v>20%+</v>
      </c>
      <c r="W7008">
        <f>YEAR(Suoerstore_sales[[#This Row],[Order Date]])</f>
        <v>2014</v>
      </c>
      <c r="X7008" t="str">
        <f>"Q"&amp;ROUNDUP(MONTH(Suoerstore_sales[[#This Row],[Order Date]])/3,0)</f>
        <v>Q4</v>
      </c>
      <c r="Y7008">
        <f>MONTH(Suoerstore_sales[[#This Row],[Order Date]])</f>
        <v>12</v>
      </c>
    </row>
    <row r="7009" spans="1:25" x14ac:dyDescent="0.2">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t="str" cm="1">
        <f t="array" ref="V7009">_xlfn.IFS(Suoerstore_sales[[#This Row],[Discount]]&lt;=0.05,"0-5%",Suoerstore_sales[[#This Row],[Discount]]&lt;=0.1,"5-10%",Suoerstore_sales[[#This Row],[Discount]]&lt;=0.2,"10-20%",TRUE,"20%+")</f>
        <v>20%+</v>
      </c>
      <c r="W7009">
        <f>YEAR(Suoerstore_sales[[#This Row],[Order Date]])</f>
        <v>2015</v>
      </c>
      <c r="X7009" t="str">
        <f>"Q"&amp;ROUNDUP(MONTH(Suoerstore_sales[[#This Row],[Order Date]])/3,0)</f>
        <v>Q3</v>
      </c>
      <c r="Y7009">
        <f>MONTH(Suoerstore_sales[[#This Row],[Order Date]])</f>
        <v>8</v>
      </c>
    </row>
    <row r="7010" spans="1:25" x14ac:dyDescent="0.2">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t="str" cm="1">
        <f t="array" ref="V7010">_xlfn.IFS(Suoerstore_sales[[#This Row],[Discount]]&lt;=0.05,"0-5%",Suoerstore_sales[[#This Row],[Discount]]&lt;=0.1,"5-10%",Suoerstore_sales[[#This Row],[Discount]]&lt;=0.2,"10-20%",TRUE,"20%+")</f>
        <v>20%+</v>
      </c>
      <c r="W7010">
        <f>YEAR(Suoerstore_sales[[#This Row],[Order Date]])</f>
        <v>2015</v>
      </c>
      <c r="X7010" t="str">
        <f>"Q"&amp;ROUNDUP(MONTH(Suoerstore_sales[[#This Row],[Order Date]])/3,0)</f>
        <v>Q3</v>
      </c>
      <c r="Y7010">
        <f>MONTH(Suoerstore_sales[[#This Row],[Order Date]])</f>
        <v>8</v>
      </c>
    </row>
    <row r="7011" spans="1:25" x14ac:dyDescent="0.2">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t="str" cm="1">
        <f t="array" ref="V7011">_xlfn.IFS(Suoerstore_sales[[#This Row],[Discount]]&lt;=0.05,"0-5%",Suoerstore_sales[[#This Row],[Discount]]&lt;=0.1,"5-10%",Suoerstore_sales[[#This Row],[Discount]]&lt;=0.2,"10-20%",TRUE,"20%+")</f>
        <v>10-20%</v>
      </c>
      <c r="W7011">
        <f>YEAR(Suoerstore_sales[[#This Row],[Order Date]])</f>
        <v>2015</v>
      </c>
      <c r="X7011" t="str">
        <f>"Q"&amp;ROUNDUP(MONTH(Suoerstore_sales[[#This Row],[Order Date]])/3,0)</f>
        <v>Q3</v>
      </c>
      <c r="Y7011">
        <f>MONTH(Suoerstore_sales[[#This Row],[Order Date]])</f>
        <v>8</v>
      </c>
    </row>
    <row r="7012" spans="1:25" x14ac:dyDescent="0.2">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t="str" cm="1">
        <f t="array" ref="V7012">_xlfn.IFS(Suoerstore_sales[[#This Row],[Discount]]&lt;=0.05,"0-5%",Suoerstore_sales[[#This Row],[Discount]]&lt;=0.1,"5-10%",Suoerstore_sales[[#This Row],[Discount]]&lt;=0.2,"10-20%",TRUE,"20%+")</f>
        <v>10-20%</v>
      </c>
      <c r="W7012">
        <f>YEAR(Suoerstore_sales[[#This Row],[Order Date]])</f>
        <v>2014</v>
      </c>
      <c r="X7012" t="str">
        <f>"Q"&amp;ROUNDUP(MONTH(Suoerstore_sales[[#This Row],[Order Date]])/3,0)</f>
        <v>Q2</v>
      </c>
      <c r="Y7012">
        <f>MONTH(Suoerstore_sales[[#This Row],[Order Date]])</f>
        <v>5</v>
      </c>
    </row>
    <row r="7013" spans="1:25" x14ac:dyDescent="0.2">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t="str" cm="1">
        <f t="array" ref="V7013">_xlfn.IFS(Suoerstore_sales[[#This Row],[Discount]]&lt;=0.05,"0-5%",Suoerstore_sales[[#This Row],[Discount]]&lt;=0.1,"5-10%",Suoerstore_sales[[#This Row],[Discount]]&lt;=0.2,"10-20%",TRUE,"20%+")</f>
        <v>0-5%</v>
      </c>
      <c r="W7013">
        <f>YEAR(Suoerstore_sales[[#This Row],[Order Date]])</f>
        <v>2014</v>
      </c>
      <c r="X7013" t="str">
        <f>"Q"&amp;ROUNDUP(MONTH(Suoerstore_sales[[#This Row],[Order Date]])/3,0)</f>
        <v>Q2</v>
      </c>
      <c r="Y7013">
        <f>MONTH(Suoerstore_sales[[#This Row],[Order Date]])</f>
        <v>5</v>
      </c>
    </row>
    <row r="7014" spans="1:25" x14ac:dyDescent="0.2">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t="str" cm="1">
        <f t="array" ref="V7014">_xlfn.IFS(Suoerstore_sales[[#This Row],[Discount]]&lt;=0.05,"0-5%",Suoerstore_sales[[#This Row],[Discount]]&lt;=0.1,"5-10%",Suoerstore_sales[[#This Row],[Discount]]&lt;=0.2,"10-20%",TRUE,"20%+")</f>
        <v>0-5%</v>
      </c>
      <c r="W7014">
        <f>YEAR(Suoerstore_sales[[#This Row],[Order Date]])</f>
        <v>2014</v>
      </c>
      <c r="X7014" t="str">
        <f>"Q"&amp;ROUNDUP(MONTH(Suoerstore_sales[[#This Row],[Order Date]])/3,0)</f>
        <v>Q2</v>
      </c>
      <c r="Y7014">
        <f>MONTH(Suoerstore_sales[[#This Row],[Order Date]])</f>
        <v>5</v>
      </c>
    </row>
    <row r="7015" spans="1:25" x14ac:dyDescent="0.2">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t="str" cm="1">
        <f t="array" ref="V7015">_xlfn.IFS(Suoerstore_sales[[#This Row],[Discount]]&lt;=0.05,"0-5%",Suoerstore_sales[[#This Row],[Discount]]&lt;=0.1,"5-10%",Suoerstore_sales[[#This Row],[Discount]]&lt;=0.2,"10-20%",TRUE,"20%+")</f>
        <v>10-20%</v>
      </c>
      <c r="W7015">
        <f>YEAR(Suoerstore_sales[[#This Row],[Order Date]])</f>
        <v>2017</v>
      </c>
      <c r="X7015" t="str">
        <f>"Q"&amp;ROUNDUP(MONTH(Suoerstore_sales[[#This Row],[Order Date]])/3,0)</f>
        <v>Q4</v>
      </c>
      <c r="Y7015">
        <f>MONTH(Suoerstore_sales[[#This Row],[Order Date]])</f>
        <v>12</v>
      </c>
    </row>
    <row r="7016" spans="1:25" x14ac:dyDescent="0.2">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t="str" cm="1">
        <f t="array" ref="V7016">_xlfn.IFS(Suoerstore_sales[[#This Row],[Discount]]&lt;=0.05,"0-5%",Suoerstore_sales[[#This Row],[Discount]]&lt;=0.1,"5-10%",Suoerstore_sales[[#This Row],[Discount]]&lt;=0.2,"10-20%",TRUE,"20%+")</f>
        <v>0-5%</v>
      </c>
      <c r="W7016">
        <f>YEAR(Suoerstore_sales[[#This Row],[Order Date]])</f>
        <v>2014</v>
      </c>
      <c r="X7016" t="str">
        <f>"Q"&amp;ROUNDUP(MONTH(Suoerstore_sales[[#This Row],[Order Date]])/3,0)</f>
        <v>Q1</v>
      </c>
      <c r="Y7016">
        <f>MONTH(Suoerstore_sales[[#This Row],[Order Date]])</f>
        <v>3</v>
      </c>
    </row>
    <row r="7017" spans="1:25" x14ac:dyDescent="0.2">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t="str" cm="1">
        <f t="array" ref="V7017">_xlfn.IFS(Suoerstore_sales[[#This Row],[Discount]]&lt;=0.05,"0-5%",Suoerstore_sales[[#This Row],[Discount]]&lt;=0.1,"5-10%",Suoerstore_sales[[#This Row],[Discount]]&lt;=0.2,"10-20%",TRUE,"20%+")</f>
        <v>0-5%</v>
      </c>
      <c r="W7017">
        <f>YEAR(Suoerstore_sales[[#This Row],[Order Date]])</f>
        <v>2014</v>
      </c>
      <c r="X7017" t="str">
        <f>"Q"&amp;ROUNDUP(MONTH(Suoerstore_sales[[#This Row],[Order Date]])/3,0)</f>
        <v>Q1</v>
      </c>
      <c r="Y7017">
        <f>MONTH(Suoerstore_sales[[#This Row],[Order Date]])</f>
        <v>3</v>
      </c>
    </row>
    <row r="7018" spans="1:25" x14ac:dyDescent="0.2">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t="str" cm="1">
        <f t="array" ref="V7018">_xlfn.IFS(Suoerstore_sales[[#This Row],[Discount]]&lt;=0.05,"0-5%",Suoerstore_sales[[#This Row],[Discount]]&lt;=0.1,"5-10%",Suoerstore_sales[[#This Row],[Discount]]&lt;=0.2,"10-20%",TRUE,"20%+")</f>
        <v>0-5%</v>
      </c>
      <c r="W7018">
        <f>YEAR(Suoerstore_sales[[#This Row],[Order Date]])</f>
        <v>2014</v>
      </c>
      <c r="X7018" t="str">
        <f>"Q"&amp;ROUNDUP(MONTH(Suoerstore_sales[[#This Row],[Order Date]])/3,0)</f>
        <v>Q1</v>
      </c>
      <c r="Y7018">
        <f>MONTH(Suoerstore_sales[[#This Row],[Order Date]])</f>
        <v>3</v>
      </c>
    </row>
    <row r="7019" spans="1:25" x14ac:dyDescent="0.2">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t="str" cm="1">
        <f t="array" ref="V7019">_xlfn.IFS(Suoerstore_sales[[#This Row],[Discount]]&lt;=0.05,"0-5%",Suoerstore_sales[[#This Row],[Discount]]&lt;=0.1,"5-10%",Suoerstore_sales[[#This Row],[Discount]]&lt;=0.2,"10-20%",TRUE,"20%+")</f>
        <v>0-5%</v>
      </c>
      <c r="W7019">
        <f>YEAR(Suoerstore_sales[[#This Row],[Order Date]])</f>
        <v>2014</v>
      </c>
      <c r="X7019" t="str">
        <f>"Q"&amp;ROUNDUP(MONTH(Suoerstore_sales[[#This Row],[Order Date]])/3,0)</f>
        <v>Q1</v>
      </c>
      <c r="Y7019">
        <f>MONTH(Suoerstore_sales[[#This Row],[Order Date]])</f>
        <v>3</v>
      </c>
    </row>
    <row r="7020" spans="1:25" x14ac:dyDescent="0.2">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t="str" cm="1">
        <f t="array" ref="V7020">_xlfn.IFS(Suoerstore_sales[[#This Row],[Discount]]&lt;=0.05,"0-5%",Suoerstore_sales[[#This Row],[Discount]]&lt;=0.1,"5-10%",Suoerstore_sales[[#This Row],[Discount]]&lt;=0.2,"10-20%",TRUE,"20%+")</f>
        <v>0-5%</v>
      </c>
      <c r="W7020">
        <f>YEAR(Suoerstore_sales[[#This Row],[Order Date]])</f>
        <v>2016</v>
      </c>
      <c r="X7020" t="str">
        <f>"Q"&amp;ROUNDUP(MONTH(Suoerstore_sales[[#This Row],[Order Date]])/3,0)</f>
        <v>Q2</v>
      </c>
      <c r="Y7020">
        <f>MONTH(Suoerstore_sales[[#This Row],[Order Date]])</f>
        <v>6</v>
      </c>
    </row>
    <row r="7021" spans="1:25" x14ac:dyDescent="0.2">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t="str" cm="1">
        <f t="array" ref="V7021">_xlfn.IFS(Suoerstore_sales[[#This Row],[Discount]]&lt;=0.05,"0-5%",Suoerstore_sales[[#This Row],[Discount]]&lt;=0.1,"5-10%",Suoerstore_sales[[#This Row],[Discount]]&lt;=0.2,"10-20%",TRUE,"20%+")</f>
        <v>10-20%</v>
      </c>
      <c r="W7021">
        <f>YEAR(Suoerstore_sales[[#This Row],[Order Date]])</f>
        <v>2014</v>
      </c>
      <c r="X7021" t="str">
        <f>"Q"&amp;ROUNDUP(MONTH(Suoerstore_sales[[#This Row],[Order Date]])/3,0)</f>
        <v>Q3</v>
      </c>
      <c r="Y7021">
        <f>MONTH(Suoerstore_sales[[#This Row],[Order Date]])</f>
        <v>8</v>
      </c>
    </row>
    <row r="7022" spans="1:25" x14ac:dyDescent="0.2">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t="str" cm="1">
        <f t="array" ref="V7022">_xlfn.IFS(Suoerstore_sales[[#This Row],[Discount]]&lt;=0.05,"0-5%",Suoerstore_sales[[#This Row],[Discount]]&lt;=0.1,"5-10%",Suoerstore_sales[[#This Row],[Discount]]&lt;=0.2,"10-20%",TRUE,"20%+")</f>
        <v>10-20%</v>
      </c>
      <c r="W7022">
        <f>YEAR(Suoerstore_sales[[#This Row],[Order Date]])</f>
        <v>2014</v>
      </c>
      <c r="X7022" t="str">
        <f>"Q"&amp;ROUNDUP(MONTH(Suoerstore_sales[[#This Row],[Order Date]])/3,0)</f>
        <v>Q3</v>
      </c>
      <c r="Y7022">
        <f>MONTH(Suoerstore_sales[[#This Row],[Order Date]])</f>
        <v>8</v>
      </c>
    </row>
    <row r="7023" spans="1:25" x14ac:dyDescent="0.2">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t="str" cm="1">
        <f t="array" ref="V7023">_xlfn.IFS(Suoerstore_sales[[#This Row],[Discount]]&lt;=0.05,"0-5%",Suoerstore_sales[[#This Row],[Discount]]&lt;=0.1,"5-10%",Suoerstore_sales[[#This Row],[Discount]]&lt;=0.2,"10-20%",TRUE,"20%+")</f>
        <v>10-20%</v>
      </c>
      <c r="W7023">
        <f>YEAR(Suoerstore_sales[[#This Row],[Order Date]])</f>
        <v>2014</v>
      </c>
      <c r="X7023" t="str">
        <f>"Q"&amp;ROUNDUP(MONTH(Suoerstore_sales[[#This Row],[Order Date]])/3,0)</f>
        <v>Q3</v>
      </c>
      <c r="Y7023">
        <f>MONTH(Suoerstore_sales[[#This Row],[Order Date]])</f>
        <v>8</v>
      </c>
    </row>
    <row r="7024" spans="1:25" x14ac:dyDescent="0.2">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t="str" cm="1">
        <f t="array" ref="V7024">_xlfn.IFS(Suoerstore_sales[[#This Row],[Discount]]&lt;=0.05,"0-5%",Suoerstore_sales[[#This Row],[Discount]]&lt;=0.1,"5-10%",Suoerstore_sales[[#This Row],[Discount]]&lt;=0.2,"10-20%",TRUE,"20%+")</f>
        <v>10-20%</v>
      </c>
      <c r="W7024">
        <f>YEAR(Suoerstore_sales[[#This Row],[Order Date]])</f>
        <v>2014</v>
      </c>
      <c r="X7024" t="str">
        <f>"Q"&amp;ROUNDUP(MONTH(Suoerstore_sales[[#This Row],[Order Date]])/3,0)</f>
        <v>Q3</v>
      </c>
      <c r="Y7024">
        <f>MONTH(Suoerstore_sales[[#This Row],[Order Date]])</f>
        <v>8</v>
      </c>
    </row>
    <row r="7025" spans="1:25" x14ac:dyDescent="0.2">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t="str" cm="1">
        <f t="array" ref="V7025">_xlfn.IFS(Suoerstore_sales[[#This Row],[Discount]]&lt;=0.05,"0-5%",Suoerstore_sales[[#This Row],[Discount]]&lt;=0.1,"5-10%",Suoerstore_sales[[#This Row],[Discount]]&lt;=0.2,"10-20%",TRUE,"20%+")</f>
        <v>10-20%</v>
      </c>
      <c r="W7025">
        <f>YEAR(Suoerstore_sales[[#This Row],[Order Date]])</f>
        <v>2014</v>
      </c>
      <c r="X7025" t="str">
        <f>"Q"&amp;ROUNDUP(MONTH(Suoerstore_sales[[#This Row],[Order Date]])/3,0)</f>
        <v>Q3</v>
      </c>
      <c r="Y7025">
        <f>MONTH(Suoerstore_sales[[#This Row],[Order Date]])</f>
        <v>8</v>
      </c>
    </row>
    <row r="7026" spans="1:25" x14ac:dyDescent="0.2">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t="str" cm="1">
        <f t="array" ref="V7026">_xlfn.IFS(Suoerstore_sales[[#This Row],[Discount]]&lt;=0.05,"0-5%",Suoerstore_sales[[#This Row],[Discount]]&lt;=0.1,"5-10%",Suoerstore_sales[[#This Row],[Discount]]&lt;=0.2,"10-20%",TRUE,"20%+")</f>
        <v>10-20%</v>
      </c>
      <c r="W7026">
        <f>YEAR(Suoerstore_sales[[#This Row],[Order Date]])</f>
        <v>2014</v>
      </c>
      <c r="X7026" t="str">
        <f>"Q"&amp;ROUNDUP(MONTH(Suoerstore_sales[[#This Row],[Order Date]])/3,0)</f>
        <v>Q3</v>
      </c>
      <c r="Y7026">
        <f>MONTH(Suoerstore_sales[[#This Row],[Order Date]])</f>
        <v>8</v>
      </c>
    </row>
    <row r="7027" spans="1:25" x14ac:dyDescent="0.2">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t="str" cm="1">
        <f t="array" ref="V7027">_xlfn.IFS(Suoerstore_sales[[#This Row],[Discount]]&lt;=0.05,"0-5%",Suoerstore_sales[[#This Row],[Discount]]&lt;=0.1,"5-10%",Suoerstore_sales[[#This Row],[Discount]]&lt;=0.2,"10-20%",TRUE,"20%+")</f>
        <v>0-5%</v>
      </c>
      <c r="W7027">
        <f>YEAR(Suoerstore_sales[[#This Row],[Order Date]])</f>
        <v>2017</v>
      </c>
      <c r="X7027" t="str">
        <f>"Q"&amp;ROUNDUP(MONTH(Suoerstore_sales[[#This Row],[Order Date]])/3,0)</f>
        <v>Q1</v>
      </c>
      <c r="Y7027">
        <f>MONTH(Suoerstore_sales[[#This Row],[Order Date]])</f>
        <v>2</v>
      </c>
    </row>
    <row r="7028" spans="1:25" x14ac:dyDescent="0.2">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t="str" cm="1">
        <f t="array" ref="V7028">_xlfn.IFS(Suoerstore_sales[[#This Row],[Discount]]&lt;=0.05,"0-5%",Suoerstore_sales[[#This Row],[Discount]]&lt;=0.1,"5-10%",Suoerstore_sales[[#This Row],[Discount]]&lt;=0.2,"10-20%",TRUE,"20%+")</f>
        <v>10-20%</v>
      </c>
      <c r="W7028">
        <f>YEAR(Suoerstore_sales[[#This Row],[Order Date]])</f>
        <v>2017</v>
      </c>
      <c r="X7028" t="str">
        <f>"Q"&amp;ROUNDUP(MONTH(Suoerstore_sales[[#This Row],[Order Date]])/3,0)</f>
        <v>Q1</v>
      </c>
      <c r="Y7028">
        <f>MONTH(Suoerstore_sales[[#This Row],[Order Date]])</f>
        <v>2</v>
      </c>
    </row>
    <row r="7029" spans="1:25" x14ac:dyDescent="0.2">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t="str" cm="1">
        <f t="array" ref="V7029">_xlfn.IFS(Suoerstore_sales[[#This Row],[Discount]]&lt;=0.05,"0-5%",Suoerstore_sales[[#This Row],[Discount]]&lt;=0.1,"5-10%",Suoerstore_sales[[#This Row],[Discount]]&lt;=0.2,"10-20%",TRUE,"20%+")</f>
        <v>0-5%</v>
      </c>
      <c r="W7029">
        <f>YEAR(Suoerstore_sales[[#This Row],[Order Date]])</f>
        <v>2017</v>
      </c>
      <c r="X7029" t="str">
        <f>"Q"&amp;ROUNDUP(MONTH(Suoerstore_sales[[#This Row],[Order Date]])/3,0)</f>
        <v>Q1</v>
      </c>
      <c r="Y7029">
        <f>MONTH(Suoerstore_sales[[#This Row],[Order Date]])</f>
        <v>1</v>
      </c>
    </row>
    <row r="7030" spans="1:25" x14ac:dyDescent="0.2">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t="str" cm="1">
        <f t="array" ref="V7030">_xlfn.IFS(Suoerstore_sales[[#This Row],[Discount]]&lt;=0.05,"0-5%",Suoerstore_sales[[#This Row],[Discount]]&lt;=0.1,"5-10%",Suoerstore_sales[[#This Row],[Discount]]&lt;=0.2,"10-20%",TRUE,"20%+")</f>
        <v>0-5%</v>
      </c>
      <c r="W7030">
        <f>YEAR(Suoerstore_sales[[#This Row],[Order Date]])</f>
        <v>2016</v>
      </c>
      <c r="X7030" t="str">
        <f>"Q"&amp;ROUNDUP(MONTH(Suoerstore_sales[[#This Row],[Order Date]])/3,0)</f>
        <v>Q4</v>
      </c>
      <c r="Y7030">
        <f>MONTH(Suoerstore_sales[[#This Row],[Order Date]])</f>
        <v>12</v>
      </c>
    </row>
    <row r="7031" spans="1:25" x14ac:dyDescent="0.2">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t="str" cm="1">
        <f t="array" ref="V7031">_xlfn.IFS(Suoerstore_sales[[#This Row],[Discount]]&lt;=0.05,"0-5%",Suoerstore_sales[[#This Row],[Discount]]&lt;=0.1,"5-10%",Suoerstore_sales[[#This Row],[Discount]]&lt;=0.2,"10-20%",TRUE,"20%+")</f>
        <v>0-5%</v>
      </c>
      <c r="W7031">
        <f>YEAR(Suoerstore_sales[[#This Row],[Order Date]])</f>
        <v>2016</v>
      </c>
      <c r="X7031" t="str">
        <f>"Q"&amp;ROUNDUP(MONTH(Suoerstore_sales[[#This Row],[Order Date]])/3,0)</f>
        <v>Q4</v>
      </c>
      <c r="Y7031">
        <f>MONTH(Suoerstore_sales[[#This Row],[Order Date]])</f>
        <v>11</v>
      </c>
    </row>
    <row r="7032" spans="1:25" x14ac:dyDescent="0.2">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t="str" cm="1">
        <f t="array" ref="V7032">_xlfn.IFS(Suoerstore_sales[[#This Row],[Discount]]&lt;=0.05,"0-5%",Suoerstore_sales[[#This Row],[Discount]]&lt;=0.1,"5-10%",Suoerstore_sales[[#This Row],[Discount]]&lt;=0.2,"10-20%",TRUE,"20%+")</f>
        <v>0-5%</v>
      </c>
      <c r="W7032">
        <f>YEAR(Suoerstore_sales[[#This Row],[Order Date]])</f>
        <v>2016</v>
      </c>
      <c r="X7032" t="str">
        <f>"Q"&amp;ROUNDUP(MONTH(Suoerstore_sales[[#This Row],[Order Date]])/3,0)</f>
        <v>Q4</v>
      </c>
      <c r="Y7032">
        <f>MONTH(Suoerstore_sales[[#This Row],[Order Date]])</f>
        <v>11</v>
      </c>
    </row>
    <row r="7033" spans="1:25" x14ac:dyDescent="0.2">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t="str" cm="1">
        <f t="array" ref="V7033">_xlfn.IFS(Suoerstore_sales[[#This Row],[Discount]]&lt;=0.05,"0-5%",Suoerstore_sales[[#This Row],[Discount]]&lt;=0.1,"5-10%",Suoerstore_sales[[#This Row],[Discount]]&lt;=0.2,"10-20%",TRUE,"20%+")</f>
        <v>0-5%</v>
      </c>
      <c r="W7033">
        <f>YEAR(Suoerstore_sales[[#This Row],[Order Date]])</f>
        <v>2016</v>
      </c>
      <c r="X7033" t="str">
        <f>"Q"&amp;ROUNDUP(MONTH(Suoerstore_sales[[#This Row],[Order Date]])/3,0)</f>
        <v>Q4</v>
      </c>
      <c r="Y7033">
        <f>MONTH(Suoerstore_sales[[#This Row],[Order Date]])</f>
        <v>11</v>
      </c>
    </row>
    <row r="7034" spans="1:25" x14ac:dyDescent="0.2">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t="str" cm="1">
        <f t="array" ref="V7034">_xlfn.IFS(Suoerstore_sales[[#This Row],[Discount]]&lt;=0.05,"0-5%",Suoerstore_sales[[#This Row],[Discount]]&lt;=0.1,"5-10%",Suoerstore_sales[[#This Row],[Discount]]&lt;=0.2,"10-20%",TRUE,"20%+")</f>
        <v>5-10%</v>
      </c>
      <c r="W7034">
        <f>YEAR(Suoerstore_sales[[#This Row],[Order Date]])</f>
        <v>2016</v>
      </c>
      <c r="X7034" t="str">
        <f>"Q"&amp;ROUNDUP(MONTH(Suoerstore_sales[[#This Row],[Order Date]])/3,0)</f>
        <v>Q4</v>
      </c>
      <c r="Y7034">
        <f>MONTH(Suoerstore_sales[[#This Row],[Order Date]])</f>
        <v>11</v>
      </c>
    </row>
    <row r="7035" spans="1:25" x14ac:dyDescent="0.2">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t="str" cm="1">
        <f t="array" ref="V7035">_xlfn.IFS(Suoerstore_sales[[#This Row],[Discount]]&lt;=0.05,"0-5%",Suoerstore_sales[[#This Row],[Discount]]&lt;=0.1,"5-10%",Suoerstore_sales[[#This Row],[Discount]]&lt;=0.2,"10-20%",TRUE,"20%+")</f>
        <v>10-20%</v>
      </c>
      <c r="W7035">
        <f>YEAR(Suoerstore_sales[[#This Row],[Order Date]])</f>
        <v>2016</v>
      </c>
      <c r="X7035" t="str">
        <f>"Q"&amp;ROUNDUP(MONTH(Suoerstore_sales[[#This Row],[Order Date]])/3,0)</f>
        <v>Q4</v>
      </c>
      <c r="Y7035">
        <f>MONTH(Suoerstore_sales[[#This Row],[Order Date]])</f>
        <v>11</v>
      </c>
    </row>
    <row r="7036" spans="1:25" x14ac:dyDescent="0.2">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t="str" cm="1">
        <f t="array" ref="V7036">_xlfn.IFS(Suoerstore_sales[[#This Row],[Discount]]&lt;=0.05,"0-5%",Suoerstore_sales[[#This Row],[Discount]]&lt;=0.1,"5-10%",Suoerstore_sales[[#This Row],[Discount]]&lt;=0.2,"10-20%",TRUE,"20%+")</f>
        <v>10-20%</v>
      </c>
      <c r="W7036">
        <f>YEAR(Suoerstore_sales[[#This Row],[Order Date]])</f>
        <v>2016</v>
      </c>
      <c r="X7036" t="str">
        <f>"Q"&amp;ROUNDUP(MONTH(Suoerstore_sales[[#This Row],[Order Date]])/3,0)</f>
        <v>Q4</v>
      </c>
      <c r="Y7036">
        <f>MONTH(Suoerstore_sales[[#This Row],[Order Date]])</f>
        <v>11</v>
      </c>
    </row>
    <row r="7037" spans="1:25" x14ac:dyDescent="0.2">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t="str" cm="1">
        <f t="array" ref="V7037">_xlfn.IFS(Suoerstore_sales[[#This Row],[Discount]]&lt;=0.05,"0-5%",Suoerstore_sales[[#This Row],[Discount]]&lt;=0.1,"5-10%",Suoerstore_sales[[#This Row],[Discount]]&lt;=0.2,"10-20%",TRUE,"20%+")</f>
        <v>10-20%</v>
      </c>
      <c r="W7037">
        <f>YEAR(Suoerstore_sales[[#This Row],[Order Date]])</f>
        <v>2017</v>
      </c>
      <c r="X7037" t="str">
        <f>"Q"&amp;ROUNDUP(MONTH(Suoerstore_sales[[#This Row],[Order Date]])/3,0)</f>
        <v>Q4</v>
      </c>
      <c r="Y7037">
        <f>MONTH(Suoerstore_sales[[#This Row],[Order Date]])</f>
        <v>11</v>
      </c>
    </row>
    <row r="7038" spans="1:25" x14ac:dyDescent="0.2">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t="str" cm="1">
        <f t="array" ref="V7038">_xlfn.IFS(Suoerstore_sales[[#This Row],[Discount]]&lt;=0.05,"0-5%",Suoerstore_sales[[#This Row],[Discount]]&lt;=0.1,"5-10%",Suoerstore_sales[[#This Row],[Discount]]&lt;=0.2,"10-20%",TRUE,"20%+")</f>
        <v>10-20%</v>
      </c>
      <c r="W7038">
        <f>YEAR(Suoerstore_sales[[#This Row],[Order Date]])</f>
        <v>2014</v>
      </c>
      <c r="X7038" t="str">
        <f>"Q"&amp;ROUNDUP(MONTH(Suoerstore_sales[[#This Row],[Order Date]])/3,0)</f>
        <v>Q2</v>
      </c>
      <c r="Y7038">
        <f>MONTH(Suoerstore_sales[[#This Row],[Order Date]])</f>
        <v>5</v>
      </c>
    </row>
    <row r="7039" spans="1:25" x14ac:dyDescent="0.2">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t="str" cm="1">
        <f t="array" ref="V7039">_xlfn.IFS(Suoerstore_sales[[#This Row],[Discount]]&lt;=0.05,"0-5%",Suoerstore_sales[[#This Row],[Discount]]&lt;=0.1,"5-10%",Suoerstore_sales[[#This Row],[Discount]]&lt;=0.2,"10-20%",TRUE,"20%+")</f>
        <v>0-5%</v>
      </c>
      <c r="W7039">
        <f>YEAR(Suoerstore_sales[[#This Row],[Order Date]])</f>
        <v>2017</v>
      </c>
      <c r="X7039" t="str">
        <f>"Q"&amp;ROUNDUP(MONTH(Suoerstore_sales[[#This Row],[Order Date]])/3,0)</f>
        <v>Q3</v>
      </c>
      <c r="Y7039">
        <f>MONTH(Suoerstore_sales[[#This Row],[Order Date]])</f>
        <v>9</v>
      </c>
    </row>
    <row r="7040" spans="1:25" x14ac:dyDescent="0.2">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t="str" cm="1">
        <f t="array" ref="V7040">_xlfn.IFS(Suoerstore_sales[[#This Row],[Discount]]&lt;=0.05,"0-5%",Suoerstore_sales[[#This Row],[Discount]]&lt;=0.1,"5-10%",Suoerstore_sales[[#This Row],[Discount]]&lt;=0.2,"10-20%",TRUE,"20%+")</f>
        <v>0-5%</v>
      </c>
      <c r="W7040">
        <f>YEAR(Suoerstore_sales[[#This Row],[Order Date]])</f>
        <v>2017</v>
      </c>
      <c r="X7040" t="str">
        <f>"Q"&amp;ROUNDUP(MONTH(Suoerstore_sales[[#This Row],[Order Date]])/3,0)</f>
        <v>Q3</v>
      </c>
      <c r="Y7040">
        <f>MONTH(Suoerstore_sales[[#This Row],[Order Date]])</f>
        <v>9</v>
      </c>
    </row>
    <row r="7041" spans="1:25" x14ac:dyDescent="0.2">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t="str" cm="1">
        <f t="array" ref="V7041">_xlfn.IFS(Suoerstore_sales[[#This Row],[Discount]]&lt;=0.05,"0-5%",Suoerstore_sales[[#This Row],[Discount]]&lt;=0.1,"5-10%",Suoerstore_sales[[#This Row],[Discount]]&lt;=0.2,"10-20%",TRUE,"20%+")</f>
        <v>0-5%</v>
      </c>
      <c r="W7041">
        <f>YEAR(Suoerstore_sales[[#This Row],[Order Date]])</f>
        <v>2017</v>
      </c>
      <c r="X7041" t="str">
        <f>"Q"&amp;ROUNDUP(MONTH(Suoerstore_sales[[#This Row],[Order Date]])/3,0)</f>
        <v>Q4</v>
      </c>
      <c r="Y7041">
        <f>MONTH(Suoerstore_sales[[#This Row],[Order Date]])</f>
        <v>12</v>
      </c>
    </row>
    <row r="7042" spans="1:25" x14ac:dyDescent="0.2">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t="str" cm="1">
        <f t="array" ref="V7042">_xlfn.IFS(Suoerstore_sales[[#This Row],[Discount]]&lt;=0.05,"0-5%",Suoerstore_sales[[#This Row],[Discount]]&lt;=0.1,"5-10%",Suoerstore_sales[[#This Row],[Discount]]&lt;=0.2,"10-20%",TRUE,"20%+")</f>
        <v>10-20%</v>
      </c>
      <c r="W7042">
        <f>YEAR(Suoerstore_sales[[#This Row],[Order Date]])</f>
        <v>2017</v>
      </c>
      <c r="X7042" t="str">
        <f>"Q"&amp;ROUNDUP(MONTH(Suoerstore_sales[[#This Row],[Order Date]])/3,0)</f>
        <v>Q4</v>
      </c>
      <c r="Y7042">
        <f>MONTH(Suoerstore_sales[[#This Row],[Order Date]])</f>
        <v>12</v>
      </c>
    </row>
    <row r="7043" spans="1:25" x14ac:dyDescent="0.2">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t="str" cm="1">
        <f t="array" ref="V7043">_xlfn.IFS(Suoerstore_sales[[#This Row],[Discount]]&lt;=0.05,"0-5%",Suoerstore_sales[[#This Row],[Discount]]&lt;=0.1,"5-10%",Suoerstore_sales[[#This Row],[Discount]]&lt;=0.2,"10-20%",TRUE,"20%+")</f>
        <v>0-5%</v>
      </c>
      <c r="W7043">
        <f>YEAR(Suoerstore_sales[[#This Row],[Order Date]])</f>
        <v>2017</v>
      </c>
      <c r="X7043" t="str">
        <f>"Q"&amp;ROUNDUP(MONTH(Suoerstore_sales[[#This Row],[Order Date]])/3,0)</f>
        <v>Q4</v>
      </c>
      <c r="Y7043">
        <f>MONTH(Suoerstore_sales[[#This Row],[Order Date]])</f>
        <v>12</v>
      </c>
    </row>
    <row r="7044" spans="1:25" x14ac:dyDescent="0.2">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t="str" cm="1">
        <f t="array" ref="V7044">_xlfn.IFS(Suoerstore_sales[[#This Row],[Discount]]&lt;=0.05,"0-5%",Suoerstore_sales[[#This Row],[Discount]]&lt;=0.1,"5-10%",Suoerstore_sales[[#This Row],[Discount]]&lt;=0.2,"10-20%",TRUE,"20%+")</f>
        <v>20%+</v>
      </c>
      <c r="W7044">
        <f>YEAR(Suoerstore_sales[[#This Row],[Order Date]])</f>
        <v>2017</v>
      </c>
      <c r="X7044" t="str">
        <f>"Q"&amp;ROUNDUP(MONTH(Suoerstore_sales[[#This Row],[Order Date]])/3,0)</f>
        <v>Q3</v>
      </c>
      <c r="Y7044">
        <f>MONTH(Suoerstore_sales[[#This Row],[Order Date]])</f>
        <v>7</v>
      </c>
    </row>
    <row r="7045" spans="1:25" x14ac:dyDescent="0.2">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t="str" cm="1">
        <f t="array" ref="V7045">_xlfn.IFS(Suoerstore_sales[[#This Row],[Discount]]&lt;=0.05,"0-5%",Suoerstore_sales[[#This Row],[Discount]]&lt;=0.1,"5-10%",Suoerstore_sales[[#This Row],[Discount]]&lt;=0.2,"10-20%",TRUE,"20%+")</f>
        <v>20%+</v>
      </c>
      <c r="W7045">
        <f>YEAR(Suoerstore_sales[[#This Row],[Order Date]])</f>
        <v>2017</v>
      </c>
      <c r="X7045" t="str">
        <f>"Q"&amp;ROUNDUP(MONTH(Suoerstore_sales[[#This Row],[Order Date]])/3,0)</f>
        <v>Q3</v>
      </c>
      <c r="Y7045">
        <f>MONTH(Suoerstore_sales[[#This Row],[Order Date]])</f>
        <v>7</v>
      </c>
    </row>
    <row r="7046" spans="1:25" x14ac:dyDescent="0.2">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t="str" cm="1">
        <f t="array" ref="V7046">_xlfn.IFS(Suoerstore_sales[[#This Row],[Discount]]&lt;=0.05,"0-5%",Suoerstore_sales[[#This Row],[Discount]]&lt;=0.1,"5-10%",Suoerstore_sales[[#This Row],[Discount]]&lt;=0.2,"10-20%",TRUE,"20%+")</f>
        <v>10-20%</v>
      </c>
      <c r="W7046">
        <f>YEAR(Suoerstore_sales[[#This Row],[Order Date]])</f>
        <v>2017</v>
      </c>
      <c r="X7046" t="str">
        <f>"Q"&amp;ROUNDUP(MONTH(Suoerstore_sales[[#This Row],[Order Date]])/3,0)</f>
        <v>Q3</v>
      </c>
      <c r="Y7046">
        <f>MONTH(Suoerstore_sales[[#This Row],[Order Date]])</f>
        <v>7</v>
      </c>
    </row>
    <row r="7047" spans="1:25" x14ac:dyDescent="0.2">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t="str" cm="1">
        <f t="array" ref="V7047">_xlfn.IFS(Suoerstore_sales[[#This Row],[Discount]]&lt;=0.05,"0-5%",Suoerstore_sales[[#This Row],[Discount]]&lt;=0.1,"5-10%",Suoerstore_sales[[#This Row],[Discount]]&lt;=0.2,"10-20%",TRUE,"20%+")</f>
        <v>10-20%</v>
      </c>
      <c r="W7047">
        <f>YEAR(Suoerstore_sales[[#This Row],[Order Date]])</f>
        <v>2016</v>
      </c>
      <c r="X7047" t="str">
        <f>"Q"&amp;ROUNDUP(MONTH(Suoerstore_sales[[#This Row],[Order Date]])/3,0)</f>
        <v>Q4</v>
      </c>
      <c r="Y7047">
        <f>MONTH(Suoerstore_sales[[#This Row],[Order Date]])</f>
        <v>11</v>
      </c>
    </row>
    <row r="7048" spans="1:25" x14ac:dyDescent="0.2">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t="str" cm="1">
        <f t="array" ref="V7048">_xlfn.IFS(Suoerstore_sales[[#This Row],[Discount]]&lt;=0.05,"0-5%",Suoerstore_sales[[#This Row],[Discount]]&lt;=0.1,"5-10%",Suoerstore_sales[[#This Row],[Discount]]&lt;=0.2,"10-20%",TRUE,"20%+")</f>
        <v>10-20%</v>
      </c>
      <c r="W7048">
        <f>YEAR(Suoerstore_sales[[#This Row],[Order Date]])</f>
        <v>2014</v>
      </c>
      <c r="X7048" t="str">
        <f>"Q"&amp;ROUNDUP(MONTH(Suoerstore_sales[[#This Row],[Order Date]])/3,0)</f>
        <v>Q2</v>
      </c>
      <c r="Y7048">
        <f>MONTH(Suoerstore_sales[[#This Row],[Order Date]])</f>
        <v>4</v>
      </c>
    </row>
    <row r="7049" spans="1:25" x14ac:dyDescent="0.2">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t="str" cm="1">
        <f t="array" ref="V7049">_xlfn.IFS(Suoerstore_sales[[#This Row],[Discount]]&lt;=0.05,"0-5%",Suoerstore_sales[[#This Row],[Discount]]&lt;=0.1,"5-10%",Suoerstore_sales[[#This Row],[Discount]]&lt;=0.2,"10-20%",TRUE,"20%+")</f>
        <v>0-5%</v>
      </c>
      <c r="W7049">
        <f>YEAR(Suoerstore_sales[[#This Row],[Order Date]])</f>
        <v>2014</v>
      </c>
      <c r="X7049" t="str">
        <f>"Q"&amp;ROUNDUP(MONTH(Suoerstore_sales[[#This Row],[Order Date]])/3,0)</f>
        <v>Q2</v>
      </c>
      <c r="Y7049">
        <f>MONTH(Suoerstore_sales[[#This Row],[Order Date]])</f>
        <v>4</v>
      </c>
    </row>
    <row r="7050" spans="1:25" x14ac:dyDescent="0.2">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t="str" cm="1">
        <f t="array" ref="V7050">_xlfn.IFS(Suoerstore_sales[[#This Row],[Discount]]&lt;=0.05,"0-5%",Suoerstore_sales[[#This Row],[Discount]]&lt;=0.1,"5-10%",Suoerstore_sales[[#This Row],[Discount]]&lt;=0.2,"10-20%",TRUE,"20%+")</f>
        <v>10-20%</v>
      </c>
      <c r="W7050">
        <f>YEAR(Suoerstore_sales[[#This Row],[Order Date]])</f>
        <v>2016</v>
      </c>
      <c r="X7050" t="str">
        <f>"Q"&amp;ROUNDUP(MONTH(Suoerstore_sales[[#This Row],[Order Date]])/3,0)</f>
        <v>Q3</v>
      </c>
      <c r="Y7050">
        <f>MONTH(Suoerstore_sales[[#This Row],[Order Date]])</f>
        <v>8</v>
      </c>
    </row>
    <row r="7051" spans="1:25" x14ac:dyDescent="0.2">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t="str" cm="1">
        <f t="array" ref="V7051">_xlfn.IFS(Suoerstore_sales[[#This Row],[Discount]]&lt;=0.05,"0-5%",Suoerstore_sales[[#This Row],[Discount]]&lt;=0.1,"5-10%",Suoerstore_sales[[#This Row],[Discount]]&lt;=0.2,"10-20%",TRUE,"20%+")</f>
        <v>10-20%</v>
      </c>
      <c r="W7051">
        <f>YEAR(Suoerstore_sales[[#This Row],[Order Date]])</f>
        <v>2014</v>
      </c>
      <c r="X7051" t="str">
        <f>"Q"&amp;ROUNDUP(MONTH(Suoerstore_sales[[#This Row],[Order Date]])/3,0)</f>
        <v>Q3</v>
      </c>
      <c r="Y7051">
        <f>MONTH(Suoerstore_sales[[#This Row],[Order Date]])</f>
        <v>9</v>
      </c>
    </row>
    <row r="7052" spans="1:25" x14ac:dyDescent="0.2">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t="str" cm="1">
        <f t="array" ref="V7052">_xlfn.IFS(Suoerstore_sales[[#This Row],[Discount]]&lt;=0.05,"0-5%",Suoerstore_sales[[#This Row],[Discount]]&lt;=0.1,"5-10%",Suoerstore_sales[[#This Row],[Discount]]&lt;=0.2,"10-20%",TRUE,"20%+")</f>
        <v>10-20%</v>
      </c>
      <c r="W7052">
        <f>YEAR(Suoerstore_sales[[#This Row],[Order Date]])</f>
        <v>2016</v>
      </c>
      <c r="X7052" t="str">
        <f>"Q"&amp;ROUNDUP(MONTH(Suoerstore_sales[[#This Row],[Order Date]])/3,0)</f>
        <v>Q4</v>
      </c>
      <c r="Y7052">
        <f>MONTH(Suoerstore_sales[[#This Row],[Order Date]])</f>
        <v>12</v>
      </c>
    </row>
    <row r="7053" spans="1:25" x14ac:dyDescent="0.2">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t="str" cm="1">
        <f t="array" ref="V7053">_xlfn.IFS(Suoerstore_sales[[#This Row],[Discount]]&lt;=0.05,"0-5%",Suoerstore_sales[[#This Row],[Discount]]&lt;=0.1,"5-10%",Suoerstore_sales[[#This Row],[Discount]]&lt;=0.2,"10-20%",TRUE,"20%+")</f>
        <v>0-5%</v>
      </c>
      <c r="W7053">
        <f>YEAR(Suoerstore_sales[[#This Row],[Order Date]])</f>
        <v>2016</v>
      </c>
      <c r="X7053" t="str">
        <f>"Q"&amp;ROUNDUP(MONTH(Suoerstore_sales[[#This Row],[Order Date]])/3,0)</f>
        <v>Q4</v>
      </c>
      <c r="Y7053">
        <f>MONTH(Suoerstore_sales[[#This Row],[Order Date]])</f>
        <v>12</v>
      </c>
    </row>
    <row r="7054" spans="1:25" x14ac:dyDescent="0.2">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t="str" cm="1">
        <f t="array" ref="V7054">_xlfn.IFS(Suoerstore_sales[[#This Row],[Discount]]&lt;=0.05,"0-5%",Suoerstore_sales[[#This Row],[Discount]]&lt;=0.1,"5-10%",Suoerstore_sales[[#This Row],[Discount]]&lt;=0.2,"10-20%",TRUE,"20%+")</f>
        <v>0-5%</v>
      </c>
      <c r="W7054">
        <f>YEAR(Suoerstore_sales[[#This Row],[Order Date]])</f>
        <v>2016</v>
      </c>
      <c r="X7054" t="str">
        <f>"Q"&amp;ROUNDUP(MONTH(Suoerstore_sales[[#This Row],[Order Date]])/3,0)</f>
        <v>Q4</v>
      </c>
      <c r="Y7054">
        <f>MONTH(Suoerstore_sales[[#This Row],[Order Date]])</f>
        <v>12</v>
      </c>
    </row>
    <row r="7055" spans="1:25" x14ac:dyDescent="0.2">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t="str" cm="1">
        <f t="array" ref="V7055">_xlfn.IFS(Suoerstore_sales[[#This Row],[Discount]]&lt;=0.05,"0-5%",Suoerstore_sales[[#This Row],[Discount]]&lt;=0.1,"5-10%",Suoerstore_sales[[#This Row],[Discount]]&lt;=0.2,"10-20%",TRUE,"20%+")</f>
        <v>0-5%</v>
      </c>
      <c r="W7055">
        <f>YEAR(Suoerstore_sales[[#This Row],[Order Date]])</f>
        <v>2016</v>
      </c>
      <c r="X7055" t="str">
        <f>"Q"&amp;ROUNDUP(MONTH(Suoerstore_sales[[#This Row],[Order Date]])/3,0)</f>
        <v>Q4</v>
      </c>
      <c r="Y7055">
        <f>MONTH(Suoerstore_sales[[#This Row],[Order Date]])</f>
        <v>12</v>
      </c>
    </row>
    <row r="7056" spans="1:25" x14ac:dyDescent="0.2">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t="str" cm="1">
        <f t="array" ref="V7056">_xlfn.IFS(Suoerstore_sales[[#This Row],[Discount]]&lt;=0.05,"0-5%",Suoerstore_sales[[#This Row],[Discount]]&lt;=0.1,"5-10%",Suoerstore_sales[[#This Row],[Discount]]&lt;=0.2,"10-20%",TRUE,"20%+")</f>
        <v>10-20%</v>
      </c>
      <c r="W7056">
        <f>YEAR(Suoerstore_sales[[#This Row],[Order Date]])</f>
        <v>2016</v>
      </c>
      <c r="X7056" t="str">
        <f>"Q"&amp;ROUNDUP(MONTH(Suoerstore_sales[[#This Row],[Order Date]])/3,0)</f>
        <v>Q4</v>
      </c>
      <c r="Y7056">
        <f>MONTH(Suoerstore_sales[[#This Row],[Order Date]])</f>
        <v>12</v>
      </c>
    </row>
    <row r="7057" spans="1:25" x14ac:dyDescent="0.2">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t="str" cm="1">
        <f t="array" ref="V7057">_xlfn.IFS(Suoerstore_sales[[#This Row],[Discount]]&lt;=0.05,"0-5%",Suoerstore_sales[[#This Row],[Discount]]&lt;=0.1,"5-10%",Suoerstore_sales[[#This Row],[Discount]]&lt;=0.2,"10-20%",TRUE,"20%+")</f>
        <v>10-20%</v>
      </c>
      <c r="W7057">
        <f>YEAR(Suoerstore_sales[[#This Row],[Order Date]])</f>
        <v>2016</v>
      </c>
      <c r="X7057" t="str">
        <f>"Q"&amp;ROUNDUP(MONTH(Suoerstore_sales[[#This Row],[Order Date]])/3,0)</f>
        <v>Q4</v>
      </c>
      <c r="Y7057">
        <f>MONTH(Suoerstore_sales[[#This Row],[Order Date]])</f>
        <v>12</v>
      </c>
    </row>
    <row r="7058" spans="1:25" x14ac:dyDescent="0.2">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t="str" cm="1">
        <f t="array" ref="V7058">_xlfn.IFS(Suoerstore_sales[[#This Row],[Discount]]&lt;=0.05,"0-5%",Suoerstore_sales[[#This Row],[Discount]]&lt;=0.1,"5-10%",Suoerstore_sales[[#This Row],[Discount]]&lt;=0.2,"10-20%",TRUE,"20%+")</f>
        <v>10-20%</v>
      </c>
      <c r="W7058">
        <f>YEAR(Suoerstore_sales[[#This Row],[Order Date]])</f>
        <v>2016</v>
      </c>
      <c r="X7058" t="str">
        <f>"Q"&amp;ROUNDUP(MONTH(Suoerstore_sales[[#This Row],[Order Date]])/3,0)</f>
        <v>Q4</v>
      </c>
      <c r="Y7058">
        <f>MONTH(Suoerstore_sales[[#This Row],[Order Date]])</f>
        <v>12</v>
      </c>
    </row>
    <row r="7059" spans="1:25" x14ac:dyDescent="0.2">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t="str" cm="1">
        <f t="array" ref="V7059">_xlfn.IFS(Suoerstore_sales[[#This Row],[Discount]]&lt;=0.05,"0-5%",Suoerstore_sales[[#This Row],[Discount]]&lt;=0.1,"5-10%",Suoerstore_sales[[#This Row],[Discount]]&lt;=0.2,"10-20%",TRUE,"20%+")</f>
        <v>10-20%</v>
      </c>
      <c r="W7059">
        <f>YEAR(Suoerstore_sales[[#This Row],[Order Date]])</f>
        <v>2016</v>
      </c>
      <c r="X7059" t="str">
        <f>"Q"&amp;ROUNDUP(MONTH(Suoerstore_sales[[#This Row],[Order Date]])/3,0)</f>
        <v>Q4</v>
      </c>
      <c r="Y7059">
        <f>MONTH(Suoerstore_sales[[#This Row],[Order Date]])</f>
        <v>12</v>
      </c>
    </row>
    <row r="7060" spans="1:25" x14ac:dyDescent="0.2">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t="str" cm="1">
        <f t="array" ref="V7060">_xlfn.IFS(Suoerstore_sales[[#This Row],[Discount]]&lt;=0.05,"0-5%",Suoerstore_sales[[#This Row],[Discount]]&lt;=0.1,"5-10%",Suoerstore_sales[[#This Row],[Discount]]&lt;=0.2,"10-20%",TRUE,"20%+")</f>
        <v>0-5%</v>
      </c>
      <c r="W7060">
        <f>YEAR(Suoerstore_sales[[#This Row],[Order Date]])</f>
        <v>2016</v>
      </c>
      <c r="X7060" t="str">
        <f>"Q"&amp;ROUNDUP(MONTH(Suoerstore_sales[[#This Row],[Order Date]])/3,0)</f>
        <v>Q4</v>
      </c>
      <c r="Y7060">
        <f>MONTH(Suoerstore_sales[[#This Row],[Order Date]])</f>
        <v>12</v>
      </c>
    </row>
    <row r="7061" spans="1:25" x14ac:dyDescent="0.2">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t="str" cm="1">
        <f t="array" ref="V7061">_xlfn.IFS(Suoerstore_sales[[#This Row],[Discount]]&lt;=0.05,"0-5%",Suoerstore_sales[[#This Row],[Discount]]&lt;=0.1,"5-10%",Suoerstore_sales[[#This Row],[Discount]]&lt;=0.2,"10-20%",TRUE,"20%+")</f>
        <v>0-5%</v>
      </c>
      <c r="W7061">
        <f>YEAR(Suoerstore_sales[[#This Row],[Order Date]])</f>
        <v>2016</v>
      </c>
      <c r="X7061" t="str">
        <f>"Q"&amp;ROUNDUP(MONTH(Suoerstore_sales[[#This Row],[Order Date]])/3,0)</f>
        <v>Q4</v>
      </c>
      <c r="Y7061">
        <f>MONTH(Suoerstore_sales[[#This Row],[Order Date]])</f>
        <v>12</v>
      </c>
    </row>
    <row r="7062" spans="1:25" x14ac:dyDescent="0.2">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t="str" cm="1">
        <f t="array" ref="V7062">_xlfn.IFS(Suoerstore_sales[[#This Row],[Discount]]&lt;=0.05,"0-5%",Suoerstore_sales[[#This Row],[Discount]]&lt;=0.1,"5-10%",Suoerstore_sales[[#This Row],[Discount]]&lt;=0.2,"10-20%",TRUE,"20%+")</f>
        <v>10-20%</v>
      </c>
      <c r="W7062">
        <f>YEAR(Suoerstore_sales[[#This Row],[Order Date]])</f>
        <v>2016</v>
      </c>
      <c r="X7062" t="str">
        <f>"Q"&amp;ROUNDUP(MONTH(Suoerstore_sales[[#This Row],[Order Date]])/3,0)</f>
        <v>Q4</v>
      </c>
      <c r="Y7062">
        <f>MONTH(Suoerstore_sales[[#This Row],[Order Date]])</f>
        <v>12</v>
      </c>
    </row>
    <row r="7063" spans="1:25" x14ac:dyDescent="0.2">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t="str" cm="1">
        <f t="array" ref="V7063">_xlfn.IFS(Suoerstore_sales[[#This Row],[Discount]]&lt;=0.05,"0-5%",Suoerstore_sales[[#This Row],[Discount]]&lt;=0.1,"5-10%",Suoerstore_sales[[#This Row],[Discount]]&lt;=0.2,"10-20%",TRUE,"20%+")</f>
        <v>10-20%</v>
      </c>
      <c r="W7063">
        <f>YEAR(Suoerstore_sales[[#This Row],[Order Date]])</f>
        <v>2015</v>
      </c>
      <c r="X7063" t="str">
        <f>"Q"&amp;ROUNDUP(MONTH(Suoerstore_sales[[#This Row],[Order Date]])/3,0)</f>
        <v>Q1</v>
      </c>
      <c r="Y7063">
        <f>MONTH(Suoerstore_sales[[#This Row],[Order Date]])</f>
        <v>2</v>
      </c>
    </row>
    <row r="7064" spans="1:25" x14ac:dyDescent="0.2">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t="str" cm="1">
        <f t="array" ref="V7064">_xlfn.IFS(Suoerstore_sales[[#This Row],[Discount]]&lt;=0.05,"0-5%",Suoerstore_sales[[#This Row],[Discount]]&lt;=0.1,"5-10%",Suoerstore_sales[[#This Row],[Discount]]&lt;=0.2,"10-20%",TRUE,"20%+")</f>
        <v>10-20%</v>
      </c>
      <c r="W7064">
        <f>YEAR(Suoerstore_sales[[#This Row],[Order Date]])</f>
        <v>2016</v>
      </c>
      <c r="X7064" t="str">
        <f>"Q"&amp;ROUNDUP(MONTH(Suoerstore_sales[[#This Row],[Order Date]])/3,0)</f>
        <v>Q4</v>
      </c>
      <c r="Y7064">
        <f>MONTH(Suoerstore_sales[[#This Row],[Order Date]])</f>
        <v>12</v>
      </c>
    </row>
    <row r="7065" spans="1:25" x14ac:dyDescent="0.2">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t="str" cm="1">
        <f t="array" ref="V7065">_xlfn.IFS(Suoerstore_sales[[#This Row],[Discount]]&lt;=0.05,"0-5%",Suoerstore_sales[[#This Row],[Discount]]&lt;=0.1,"5-10%",Suoerstore_sales[[#This Row],[Discount]]&lt;=0.2,"10-20%",TRUE,"20%+")</f>
        <v>10-20%</v>
      </c>
      <c r="W7065">
        <f>YEAR(Suoerstore_sales[[#This Row],[Order Date]])</f>
        <v>2017</v>
      </c>
      <c r="X7065" t="str">
        <f>"Q"&amp;ROUNDUP(MONTH(Suoerstore_sales[[#This Row],[Order Date]])/3,0)</f>
        <v>Q3</v>
      </c>
      <c r="Y7065">
        <f>MONTH(Suoerstore_sales[[#This Row],[Order Date]])</f>
        <v>8</v>
      </c>
    </row>
    <row r="7066" spans="1:25" x14ac:dyDescent="0.2">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t="str" cm="1">
        <f t="array" ref="V7066">_xlfn.IFS(Suoerstore_sales[[#This Row],[Discount]]&lt;=0.05,"0-5%",Suoerstore_sales[[#This Row],[Discount]]&lt;=0.1,"5-10%",Suoerstore_sales[[#This Row],[Discount]]&lt;=0.2,"10-20%",TRUE,"20%+")</f>
        <v>0-5%</v>
      </c>
      <c r="W7066">
        <f>YEAR(Suoerstore_sales[[#This Row],[Order Date]])</f>
        <v>2017</v>
      </c>
      <c r="X7066" t="str">
        <f>"Q"&amp;ROUNDUP(MONTH(Suoerstore_sales[[#This Row],[Order Date]])/3,0)</f>
        <v>Q1</v>
      </c>
      <c r="Y7066">
        <f>MONTH(Suoerstore_sales[[#This Row],[Order Date]])</f>
        <v>2</v>
      </c>
    </row>
    <row r="7067" spans="1:25" x14ac:dyDescent="0.2">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t="str" cm="1">
        <f t="array" ref="V7067">_xlfn.IFS(Suoerstore_sales[[#This Row],[Discount]]&lt;=0.05,"0-5%",Suoerstore_sales[[#This Row],[Discount]]&lt;=0.1,"5-10%",Suoerstore_sales[[#This Row],[Discount]]&lt;=0.2,"10-20%",TRUE,"20%+")</f>
        <v>0-5%</v>
      </c>
      <c r="W7067">
        <f>YEAR(Suoerstore_sales[[#This Row],[Order Date]])</f>
        <v>2014</v>
      </c>
      <c r="X7067" t="str">
        <f>"Q"&amp;ROUNDUP(MONTH(Suoerstore_sales[[#This Row],[Order Date]])/3,0)</f>
        <v>Q4</v>
      </c>
      <c r="Y7067">
        <f>MONTH(Suoerstore_sales[[#This Row],[Order Date]])</f>
        <v>12</v>
      </c>
    </row>
    <row r="7068" spans="1:25" x14ac:dyDescent="0.2">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t="str" cm="1">
        <f t="array" ref="V7068">_xlfn.IFS(Suoerstore_sales[[#This Row],[Discount]]&lt;=0.05,"0-5%",Suoerstore_sales[[#This Row],[Discount]]&lt;=0.1,"5-10%",Suoerstore_sales[[#This Row],[Discount]]&lt;=0.2,"10-20%",TRUE,"20%+")</f>
        <v>0-5%</v>
      </c>
      <c r="W7068">
        <f>YEAR(Suoerstore_sales[[#This Row],[Order Date]])</f>
        <v>2016</v>
      </c>
      <c r="X7068" t="str">
        <f>"Q"&amp;ROUNDUP(MONTH(Suoerstore_sales[[#This Row],[Order Date]])/3,0)</f>
        <v>Q2</v>
      </c>
      <c r="Y7068">
        <f>MONTH(Suoerstore_sales[[#This Row],[Order Date]])</f>
        <v>5</v>
      </c>
    </row>
    <row r="7069" spans="1:25" x14ac:dyDescent="0.2">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t="str" cm="1">
        <f t="array" ref="V7069">_xlfn.IFS(Suoerstore_sales[[#This Row],[Discount]]&lt;=0.05,"0-5%",Suoerstore_sales[[#This Row],[Discount]]&lt;=0.1,"5-10%",Suoerstore_sales[[#This Row],[Discount]]&lt;=0.2,"10-20%",TRUE,"20%+")</f>
        <v>20%+</v>
      </c>
      <c r="W7069">
        <f>YEAR(Suoerstore_sales[[#This Row],[Order Date]])</f>
        <v>2016</v>
      </c>
      <c r="X7069" t="str">
        <f>"Q"&amp;ROUNDUP(MONTH(Suoerstore_sales[[#This Row],[Order Date]])/3,0)</f>
        <v>Q2</v>
      </c>
      <c r="Y7069">
        <f>MONTH(Suoerstore_sales[[#This Row],[Order Date]])</f>
        <v>5</v>
      </c>
    </row>
    <row r="7070" spans="1:25" x14ac:dyDescent="0.2">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t="str" cm="1">
        <f t="array" ref="V7070">_xlfn.IFS(Suoerstore_sales[[#This Row],[Discount]]&lt;=0.05,"0-5%",Suoerstore_sales[[#This Row],[Discount]]&lt;=0.1,"5-10%",Suoerstore_sales[[#This Row],[Discount]]&lt;=0.2,"10-20%",TRUE,"20%+")</f>
        <v>10-20%</v>
      </c>
      <c r="W7070">
        <f>YEAR(Suoerstore_sales[[#This Row],[Order Date]])</f>
        <v>2016</v>
      </c>
      <c r="X7070" t="str">
        <f>"Q"&amp;ROUNDUP(MONTH(Suoerstore_sales[[#This Row],[Order Date]])/3,0)</f>
        <v>Q2</v>
      </c>
      <c r="Y7070">
        <f>MONTH(Suoerstore_sales[[#This Row],[Order Date]])</f>
        <v>5</v>
      </c>
    </row>
    <row r="7071" spans="1:25" x14ac:dyDescent="0.2">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t="str" cm="1">
        <f t="array" ref="V7071">_xlfn.IFS(Suoerstore_sales[[#This Row],[Discount]]&lt;=0.05,"0-5%",Suoerstore_sales[[#This Row],[Discount]]&lt;=0.1,"5-10%",Suoerstore_sales[[#This Row],[Discount]]&lt;=0.2,"10-20%",TRUE,"20%+")</f>
        <v>0-5%</v>
      </c>
      <c r="W7071">
        <f>YEAR(Suoerstore_sales[[#This Row],[Order Date]])</f>
        <v>2014</v>
      </c>
      <c r="X7071" t="str">
        <f>"Q"&amp;ROUNDUP(MONTH(Suoerstore_sales[[#This Row],[Order Date]])/3,0)</f>
        <v>Q3</v>
      </c>
      <c r="Y7071">
        <f>MONTH(Suoerstore_sales[[#This Row],[Order Date]])</f>
        <v>8</v>
      </c>
    </row>
    <row r="7072" spans="1:25" x14ac:dyDescent="0.2">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t="str" cm="1">
        <f t="array" ref="V7072">_xlfn.IFS(Suoerstore_sales[[#This Row],[Discount]]&lt;=0.05,"0-5%",Suoerstore_sales[[#This Row],[Discount]]&lt;=0.1,"5-10%",Suoerstore_sales[[#This Row],[Discount]]&lt;=0.2,"10-20%",TRUE,"20%+")</f>
        <v>10-20%</v>
      </c>
      <c r="W7072">
        <f>YEAR(Suoerstore_sales[[#This Row],[Order Date]])</f>
        <v>2016</v>
      </c>
      <c r="X7072" t="str">
        <f>"Q"&amp;ROUNDUP(MONTH(Suoerstore_sales[[#This Row],[Order Date]])/3,0)</f>
        <v>Q3</v>
      </c>
      <c r="Y7072">
        <f>MONTH(Suoerstore_sales[[#This Row],[Order Date]])</f>
        <v>9</v>
      </c>
    </row>
    <row r="7073" spans="1:25" x14ac:dyDescent="0.2">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t="str" cm="1">
        <f t="array" ref="V7073">_xlfn.IFS(Suoerstore_sales[[#This Row],[Discount]]&lt;=0.05,"0-5%",Suoerstore_sales[[#This Row],[Discount]]&lt;=0.1,"5-10%",Suoerstore_sales[[#This Row],[Discount]]&lt;=0.2,"10-20%",TRUE,"20%+")</f>
        <v>10-20%</v>
      </c>
      <c r="W7073">
        <f>YEAR(Suoerstore_sales[[#This Row],[Order Date]])</f>
        <v>2016</v>
      </c>
      <c r="X7073" t="str">
        <f>"Q"&amp;ROUNDUP(MONTH(Suoerstore_sales[[#This Row],[Order Date]])/3,0)</f>
        <v>Q3</v>
      </c>
      <c r="Y7073">
        <f>MONTH(Suoerstore_sales[[#This Row],[Order Date]])</f>
        <v>7</v>
      </c>
    </row>
    <row r="7074" spans="1:25" x14ac:dyDescent="0.2">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t="str" cm="1">
        <f t="array" ref="V7074">_xlfn.IFS(Suoerstore_sales[[#This Row],[Discount]]&lt;=0.05,"0-5%",Suoerstore_sales[[#This Row],[Discount]]&lt;=0.1,"5-10%",Suoerstore_sales[[#This Row],[Discount]]&lt;=0.2,"10-20%",TRUE,"20%+")</f>
        <v>10-20%</v>
      </c>
      <c r="W7074">
        <f>YEAR(Suoerstore_sales[[#This Row],[Order Date]])</f>
        <v>2016</v>
      </c>
      <c r="X7074" t="str">
        <f>"Q"&amp;ROUNDUP(MONTH(Suoerstore_sales[[#This Row],[Order Date]])/3,0)</f>
        <v>Q3</v>
      </c>
      <c r="Y7074">
        <f>MONTH(Suoerstore_sales[[#This Row],[Order Date]])</f>
        <v>7</v>
      </c>
    </row>
    <row r="7075" spans="1:25" x14ac:dyDescent="0.2">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t="str" cm="1">
        <f t="array" ref="V7075">_xlfn.IFS(Suoerstore_sales[[#This Row],[Discount]]&lt;=0.05,"0-5%",Suoerstore_sales[[#This Row],[Discount]]&lt;=0.1,"5-10%",Suoerstore_sales[[#This Row],[Discount]]&lt;=0.2,"10-20%",TRUE,"20%+")</f>
        <v>10-20%</v>
      </c>
      <c r="W7075">
        <f>YEAR(Suoerstore_sales[[#This Row],[Order Date]])</f>
        <v>2016</v>
      </c>
      <c r="X7075" t="str">
        <f>"Q"&amp;ROUNDUP(MONTH(Suoerstore_sales[[#This Row],[Order Date]])/3,0)</f>
        <v>Q3</v>
      </c>
      <c r="Y7075">
        <f>MONTH(Suoerstore_sales[[#This Row],[Order Date]])</f>
        <v>7</v>
      </c>
    </row>
    <row r="7076" spans="1:25" x14ac:dyDescent="0.2">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t="str" cm="1">
        <f t="array" ref="V7076">_xlfn.IFS(Suoerstore_sales[[#This Row],[Discount]]&lt;=0.05,"0-5%",Suoerstore_sales[[#This Row],[Discount]]&lt;=0.1,"5-10%",Suoerstore_sales[[#This Row],[Discount]]&lt;=0.2,"10-20%",TRUE,"20%+")</f>
        <v>20%+</v>
      </c>
      <c r="W7076">
        <f>YEAR(Suoerstore_sales[[#This Row],[Order Date]])</f>
        <v>2016</v>
      </c>
      <c r="X7076" t="str">
        <f>"Q"&amp;ROUNDUP(MONTH(Suoerstore_sales[[#This Row],[Order Date]])/3,0)</f>
        <v>Q3</v>
      </c>
      <c r="Y7076">
        <f>MONTH(Suoerstore_sales[[#This Row],[Order Date]])</f>
        <v>7</v>
      </c>
    </row>
    <row r="7077" spans="1:25" x14ac:dyDescent="0.2">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t="str" cm="1">
        <f t="array" ref="V7077">_xlfn.IFS(Suoerstore_sales[[#This Row],[Discount]]&lt;=0.05,"0-5%",Suoerstore_sales[[#This Row],[Discount]]&lt;=0.1,"5-10%",Suoerstore_sales[[#This Row],[Discount]]&lt;=0.2,"10-20%",TRUE,"20%+")</f>
        <v>10-20%</v>
      </c>
      <c r="W7077">
        <f>YEAR(Suoerstore_sales[[#This Row],[Order Date]])</f>
        <v>2016</v>
      </c>
      <c r="X7077" t="str">
        <f>"Q"&amp;ROUNDUP(MONTH(Suoerstore_sales[[#This Row],[Order Date]])/3,0)</f>
        <v>Q3</v>
      </c>
      <c r="Y7077">
        <f>MONTH(Suoerstore_sales[[#This Row],[Order Date]])</f>
        <v>7</v>
      </c>
    </row>
    <row r="7078" spans="1:25" x14ac:dyDescent="0.2">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t="str" cm="1">
        <f t="array" ref="V7078">_xlfn.IFS(Suoerstore_sales[[#This Row],[Discount]]&lt;=0.05,"0-5%",Suoerstore_sales[[#This Row],[Discount]]&lt;=0.1,"5-10%",Suoerstore_sales[[#This Row],[Discount]]&lt;=0.2,"10-20%",TRUE,"20%+")</f>
        <v>0-5%</v>
      </c>
      <c r="W7078">
        <f>YEAR(Suoerstore_sales[[#This Row],[Order Date]])</f>
        <v>2016</v>
      </c>
      <c r="X7078" t="str">
        <f>"Q"&amp;ROUNDUP(MONTH(Suoerstore_sales[[#This Row],[Order Date]])/3,0)</f>
        <v>Q2</v>
      </c>
      <c r="Y7078">
        <f>MONTH(Suoerstore_sales[[#This Row],[Order Date]])</f>
        <v>5</v>
      </c>
    </row>
    <row r="7079" spans="1:25" x14ac:dyDescent="0.2">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t="str" cm="1">
        <f t="array" ref="V7079">_xlfn.IFS(Suoerstore_sales[[#This Row],[Discount]]&lt;=0.05,"0-5%",Suoerstore_sales[[#This Row],[Discount]]&lt;=0.1,"5-10%",Suoerstore_sales[[#This Row],[Discount]]&lt;=0.2,"10-20%",TRUE,"20%+")</f>
        <v>20%+</v>
      </c>
      <c r="W7079">
        <f>YEAR(Suoerstore_sales[[#This Row],[Order Date]])</f>
        <v>2016</v>
      </c>
      <c r="X7079" t="str">
        <f>"Q"&amp;ROUNDUP(MONTH(Suoerstore_sales[[#This Row],[Order Date]])/3,0)</f>
        <v>Q3</v>
      </c>
      <c r="Y7079">
        <f>MONTH(Suoerstore_sales[[#This Row],[Order Date]])</f>
        <v>9</v>
      </c>
    </row>
    <row r="7080" spans="1:25" x14ac:dyDescent="0.2">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t="str" cm="1">
        <f t="array" ref="V7080">_xlfn.IFS(Suoerstore_sales[[#This Row],[Discount]]&lt;=0.05,"0-5%",Suoerstore_sales[[#This Row],[Discount]]&lt;=0.1,"5-10%",Suoerstore_sales[[#This Row],[Discount]]&lt;=0.2,"10-20%",TRUE,"20%+")</f>
        <v>10-20%</v>
      </c>
      <c r="W7080">
        <f>YEAR(Suoerstore_sales[[#This Row],[Order Date]])</f>
        <v>2016</v>
      </c>
      <c r="X7080" t="str">
        <f>"Q"&amp;ROUNDUP(MONTH(Suoerstore_sales[[#This Row],[Order Date]])/3,0)</f>
        <v>Q3</v>
      </c>
      <c r="Y7080">
        <f>MONTH(Suoerstore_sales[[#This Row],[Order Date]])</f>
        <v>9</v>
      </c>
    </row>
    <row r="7081" spans="1:25" x14ac:dyDescent="0.2">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t="str" cm="1">
        <f t="array" ref="V7081">_xlfn.IFS(Suoerstore_sales[[#This Row],[Discount]]&lt;=0.05,"0-5%",Suoerstore_sales[[#This Row],[Discount]]&lt;=0.1,"5-10%",Suoerstore_sales[[#This Row],[Discount]]&lt;=0.2,"10-20%",TRUE,"20%+")</f>
        <v>10-20%</v>
      </c>
      <c r="W7081">
        <f>YEAR(Suoerstore_sales[[#This Row],[Order Date]])</f>
        <v>2016</v>
      </c>
      <c r="X7081" t="str">
        <f>"Q"&amp;ROUNDUP(MONTH(Suoerstore_sales[[#This Row],[Order Date]])/3,0)</f>
        <v>Q3</v>
      </c>
      <c r="Y7081">
        <f>MONTH(Suoerstore_sales[[#This Row],[Order Date]])</f>
        <v>9</v>
      </c>
    </row>
    <row r="7082" spans="1:25" x14ac:dyDescent="0.2">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t="str" cm="1">
        <f t="array" ref="V7082">_xlfn.IFS(Suoerstore_sales[[#This Row],[Discount]]&lt;=0.05,"0-5%",Suoerstore_sales[[#This Row],[Discount]]&lt;=0.1,"5-10%",Suoerstore_sales[[#This Row],[Discount]]&lt;=0.2,"10-20%",TRUE,"20%+")</f>
        <v>20%+</v>
      </c>
      <c r="W7082">
        <f>YEAR(Suoerstore_sales[[#This Row],[Order Date]])</f>
        <v>2016</v>
      </c>
      <c r="X7082" t="str">
        <f>"Q"&amp;ROUNDUP(MONTH(Suoerstore_sales[[#This Row],[Order Date]])/3,0)</f>
        <v>Q3</v>
      </c>
      <c r="Y7082">
        <f>MONTH(Suoerstore_sales[[#This Row],[Order Date]])</f>
        <v>9</v>
      </c>
    </row>
    <row r="7083" spans="1:25" x14ac:dyDescent="0.2">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t="str" cm="1">
        <f t="array" ref="V7083">_xlfn.IFS(Suoerstore_sales[[#This Row],[Discount]]&lt;=0.05,"0-5%",Suoerstore_sales[[#This Row],[Discount]]&lt;=0.1,"5-10%",Suoerstore_sales[[#This Row],[Discount]]&lt;=0.2,"10-20%",TRUE,"20%+")</f>
        <v>10-20%</v>
      </c>
      <c r="W7083">
        <f>YEAR(Suoerstore_sales[[#This Row],[Order Date]])</f>
        <v>2016</v>
      </c>
      <c r="X7083" t="str">
        <f>"Q"&amp;ROUNDUP(MONTH(Suoerstore_sales[[#This Row],[Order Date]])/3,0)</f>
        <v>Q3</v>
      </c>
      <c r="Y7083">
        <f>MONTH(Suoerstore_sales[[#This Row],[Order Date]])</f>
        <v>9</v>
      </c>
    </row>
    <row r="7084" spans="1:25" x14ac:dyDescent="0.2">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t="str" cm="1">
        <f t="array" ref="V7084">_xlfn.IFS(Suoerstore_sales[[#This Row],[Discount]]&lt;=0.05,"0-5%",Suoerstore_sales[[#This Row],[Discount]]&lt;=0.1,"5-10%",Suoerstore_sales[[#This Row],[Discount]]&lt;=0.2,"10-20%",TRUE,"20%+")</f>
        <v>20%+</v>
      </c>
      <c r="W7084">
        <f>YEAR(Suoerstore_sales[[#This Row],[Order Date]])</f>
        <v>2016</v>
      </c>
      <c r="X7084" t="str">
        <f>"Q"&amp;ROUNDUP(MONTH(Suoerstore_sales[[#This Row],[Order Date]])/3,0)</f>
        <v>Q3</v>
      </c>
      <c r="Y7084">
        <f>MONTH(Suoerstore_sales[[#This Row],[Order Date]])</f>
        <v>9</v>
      </c>
    </row>
    <row r="7085" spans="1:25" x14ac:dyDescent="0.2">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t="str" cm="1">
        <f t="array" ref="V7085">_xlfn.IFS(Suoerstore_sales[[#This Row],[Discount]]&lt;=0.05,"0-5%",Suoerstore_sales[[#This Row],[Discount]]&lt;=0.1,"5-10%",Suoerstore_sales[[#This Row],[Discount]]&lt;=0.2,"10-20%",TRUE,"20%+")</f>
        <v>0-5%</v>
      </c>
      <c r="W7085">
        <f>YEAR(Suoerstore_sales[[#This Row],[Order Date]])</f>
        <v>2017</v>
      </c>
      <c r="X7085" t="str">
        <f>"Q"&amp;ROUNDUP(MONTH(Suoerstore_sales[[#This Row],[Order Date]])/3,0)</f>
        <v>Q3</v>
      </c>
      <c r="Y7085">
        <f>MONTH(Suoerstore_sales[[#This Row],[Order Date]])</f>
        <v>7</v>
      </c>
    </row>
    <row r="7086" spans="1:25" x14ac:dyDescent="0.2">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t="str" cm="1">
        <f t="array" ref="V7086">_xlfn.IFS(Suoerstore_sales[[#This Row],[Discount]]&lt;=0.05,"0-5%",Suoerstore_sales[[#This Row],[Discount]]&lt;=0.1,"5-10%",Suoerstore_sales[[#This Row],[Discount]]&lt;=0.2,"10-20%",TRUE,"20%+")</f>
        <v>10-20%</v>
      </c>
      <c r="W7086">
        <f>YEAR(Suoerstore_sales[[#This Row],[Order Date]])</f>
        <v>2017</v>
      </c>
      <c r="X7086" t="str">
        <f>"Q"&amp;ROUNDUP(MONTH(Suoerstore_sales[[#This Row],[Order Date]])/3,0)</f>
        <v>Q3</v>
      </c>
      <c r="Y7086">
        <f>MONTH(Suoerstore_sales[[#This Row],[Order Date]])</f>
        <v>7</v>
      </c>
    </row>
    <row r="7087" spans="1:25" x14ac:dyDescent="0.2">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t="str" cm="1">
        <f t="array" ref="V7087">_xlfn.IFS(Suoerstore_sales[[#This Row],[Discount]]&lt;=0.05,"0-5%",Suoerstore_sales[[#This Row],[Discount]]&lt;=0.1,"5-10%",Suoerstore_sales[[#This Row],[Discount]]&lt;=0.2,"10-20%",TRUE,"20%+")</f>
        <v>20%+</v>
      </c>
      <c r="W7087">
        <f>YEAR(Suoerstore_sales[[#This Row],[Order Date]])</f>
        <v>2017</v>
      </c>
      <c r="X7087" t="str">
        <f>"Q"&amp;ROUNDUP(MONTH(Suoerstore_sales[[#This Row],[Order Date]])/3,0)</f>
        <v>Q3</v>
      </c>
      <c r="Y7087">
        <f>MONTH(Suoerstore_sales[[#This Row],[Order Date]])</f>
        <v>9</v>
      </c>
    </row>
    <row r="7088" spans="1:25" x14ac:dyDescent="0.2">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t="str" cm="1">
        <f t="array" ref="V7088">_xlfn.IFS(Suoerstore_sales[[#This Row],[Discount]]&lt;=0.05,"0-5%",Suoerstore_sales[[#This Row],[Discount]]&lt;=0.1,"5-10%",Suoerstore_sales[[#This Row],[Discount]]&lt;=0.2,"10-20%",TRUE,"20%+")</f>
        <v>10-20%</v>
      </c>
      <c r="W7088">
        <f>YEAR(Suoerstore_sales[[#This Row],[Order Date]])</f>
        <v>2017</v>
      </c>
      <c r="X7088" t="str">
        <f>"Q"&amp;ROUNDUP(MONTH(Suoerstore_sales[[#This Row],[Order Date]])/3,0)</f>
        <v>Q3</v>
      </c>
      <c r="Y7088">
        <f>MONTH(Suoerstore_sales[[#This Row],[Order Date]])</f>
        <v>9</v>
      </c>
    </row>
    <row r="7089" spans="1:25" x14ac:dyDescent="0.2">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t="str" cm="1">
        <f t="array" ref="V7089">_xlfn.IFS(Suoerstore_sales[[#This Row],[Discount]]&lt;=0.05,"0-5%",Suoerstore_sales[[#This Row],[Discount]]&lt;=0.1,"5-10%",Suoerstore_sales[[#This Row],[Discount]]&lt;=0.2,"10-20%",TRUE,"20%+")</f>
        <v>0-5%</v>
      </c>
      <c r="W7089">
        <f>YEAR(Suoerstore_sales[[#This Row],[Order Date]])</f>
        <v>2017</v>
      </c>
      <c r="X7089" t="str">
        <f>"Q"&amp;ROUNDUP(MONTH(Suoerstore_sales[[#This Row],[Order Date]])/3,0)</f>
        <v>Q3</v>
      </c>
      <c r="Y7089">
        <f>MONTH(Suoerstore_sales[[#This Row],[Order Date]])</f>
        <v>8</v>
      </c>
    </row>
    <row r="7090" spans="1:25" x14ac:dyDescent="0.2">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t="str" cm="1">
        <f t="array" ref="V7090">_xlfn.IFS(Suoerstore_sales[[#This Row],[Discount]]&lt;=0.05,"0-5%",Suoerstore_sales[[#This Row],[Discount]]&lt;=0.1,"5-10%",Suoerstore_sales[[#This Row],[Discount]]&lt;=0.2,"10-20%",TRUE,"20%+")</f>
        <v>0-5%</v>
      </c>
      <c r="W7090">
        <f>YEAR(Suoerstore_sales[[#This Row],[Order Date]])</f>
        <v>2015</v>
      </c>
      <c r="X7090" t="str">
        <f>"Q"&amp;ROUNDUP(MONTH(Suoerstore_sales[[#This Row],[Order Date]])/3,0)</f>
        <v>Q4</v>
      </c>
      <c r="Y7090">
        <f>MONTH(Suoerstore_sales[[#This Row],[Order Date]])</f>
        <v>10</v>
      </c>
    </row>
    <row r="7091" spans="1:25" x14ac:dyDescent="0.2">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t="str" cm="1">
        <f t="array" ref="V7091">_xlfn.IFS(Suoerstore_sales[[#This Row],[Discount]]&lt;=0.05,"0-5%",Suoerstore_sales[[#This Row],[Discount]]&lt;=0.1,"5-10%",Suoerstore_sales[[#This Row],[Discount]]&lt;=0.2,"10-20%",TRUE,"20%+")</f>
        <v>10-20%</v>
      </c>
      <c r="W7091">
        <f>YEAR(Suoerstore_sales[[#This Row],[Order Date]])</f>
        <v>2017</v>
      </c>
      <c r="X7091" t="str">
        <f>"Q"&amp;ROUNDUP(MONTH(Suoerstore_sales[[#This Row],[Order Date]])/3,0)</f>
        <v>Q2</v>
      </c>
      <c r="Y7091">
        <f>MONTH(Suoerstore_sales[[#This Row],[Order Date]])</f>
        <v>6</v>
      </c>
    </row>
    <row r="7092" spans="1:25" x14ac:dyDescent="0.2">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t="str" cm="1">
        <f t="array" ref="V7092">_xlfn.IFS(Suoerstore_sales[[#This Row],[Discount]]&lt;=0.05,"0-5%",Suoerstore_sales[[#This Row],[Discount]]&lt;=0.1,"5-10%",Suoerstore_sales[[#This Row],[Discount]]&lt;=0.2,"10-20%",TRUE,"20%+")</f>
        <v>0-5%</v>
      </c>
      <c r="W7092">
        <f>YEAR(Suoerstore_sales[[#This Row],[Order Date]])</f>
        <v>2015</v>
      </c>
      <c r="X7092" t="str">
        <f>"Q"&amp;ROUNDUP(MONTH(Suoerstore_sales[[#This Row],[Order Date]])/3,0)</f>
        <v>Q1</v>
      </c>
      <c r="Y7092">
        <f>MONTH(Suoerstore_sales[[#This Row],[Order Date]])</f>
        <v>1</v>
      </c>
    </row>
    <row r="7093" spans="1:25" x14ac:dyDescent="0.2">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t="str" cm="1">
        <f t="array" ref="V7093">_xlfn.IFS(Suoerstore_sales[[#This Row],[Discount]]&lt;=0.05,"0-5%",Suoerstore_sales[[#This Row],[Discount]]&lt;=0.1,"5-10%",Suoerstore_sales[[#This Row],[Discount]]&lt;=0.2,"10-20%",TRUE,"20%+")</f>
        <v>0-5%</v>
      </c>
      <c r="W7093">
        <f>YEAR(Suoerstore_sales[[#This Row],[Order Date]])</f>
        <v>2015</v>
      </c>
      <c r="X7093" t="str">
        <f>"Q"&amp;ROUNDUP(MONTH(Suoerstore_sales[[#This Row],[Order Date]])/3,0)</f>
        <v>Q1</v>
      </c>
      <c r="Y7093">
        <f>MONTH(Suoerstore_sales[[#This Row],[Order Date]])</f>
        <v>1</v>
      </c>
    </row>
    <row r="7094" spans="1:25" x14ac:dyDescent="0.2">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t="str" cm="1">
        <f t="array" ref="V7094">_xlfn.IFS(Suoerstore_sales[[#This Row],[Discount]]&lt;=0.05,"0-5%",Suoerstore_sales[[#This Row],[Discount]]&lt;=0.1,"5-10%",Suoerstore_sales[[#This Row],[Discount]]&lt;=0.2,"10-20%",TRUE,"20%+")</f>
        <v>0-5%</v>
      </c>
      <c r="W7094">
        <f>YEAR(Suoerstore_sales[[#This Row],[Order Date]])</f>
        <v>2015</v>
      </c>
      <c r="X7094" t="str">
        <f>"Q"&amp;ROUNDUP(MONTH(Suoerstore_sales[[#This Row],[Order Date]])/3,0)</f>
        <v>Q1</v>
      </c>
      <c r="Y7094">
        <f>MONTH(Suoerstore_sales[[#This Row],[Order Date]])</f>
        <v>1</v>
      </c>
    </row>
    <row r="7095" spans="1:25" x14ac:dyDescent="0.2">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t="str" cm="1">
        <f t="array" ref="V7095">_xlfn.IFS(Suoerstore_sales[[#This Row],[Discount]]&lt;=0.05,"0-5%",Suoerstore_sales[[#This Row],[Discount]]&lt;=0.1,"5-10%",Suoerstore_sales[[#This Row],[Discount]]&lt;=0.2,"10-20%",TRUE,"20%+")</f>
        <v>0-5%</v>
      </c>
      <c r="W7095">
        <f>YEAR(Suoerstore_sales[[#This Row],[Order Date]])</f>
        <v>2015</v>
      </c>
      <c r="X7095" t="str">
        <f>"Q"&amp;ROUNDUP(MONTH(Suoerstore_sales[[#This Row],[Order Date]])/3,0)</f>
        <v>Q1</v>
      </c>
      <c r="Y7095">
        <f>MONTH(Suoerstore_sales[[#This Row],[Order Date]])</f>
        <v>1</v>
      </c>
    </row>
    <row r="7096" spans="1:25" x14ac:dyDescent="0.2">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t="str" cm="1">
        <f t="array" ref="V7096">_xlfn.IFS(Suoerstore_sales[[#This Row],[Discount]]&lt;=0.05,"0-5%",Suoerstore_sales[[#This Row],[Discount]]&lt;=0.1,"5-10%",Suoerstore_sales[[#This Row],[Discount]]&lt;=0.2,"10-20%",TRUE,"20%+")</f>
        <v>10-20%</v>
      </c>
      <c r="W7096">
        <f>YEAR(Suoerstore_sales[[#This Row],[Order Date]])</f>
        <v>2015</v>
      </c>
      <c r="X7096" t="str">
        <f>"Q"&amp;ROUNDUP(MONTH(Suoerstore_sales[[#This Row],[Order Date]])/3,0)</f>
        <v>Q1</v>
      </c>
      <c r="Y7096">
        <f>MONTH(Suoerstore_sales[[#This Row],[Order Date]])</f>
        <v>2</v>
      </c>
    </row>
    <row r="7097" spans="1:25" x14ac:dyDescent="0.2">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t="str" cm="1">
        <f t="array" ref="V7097">_xlfn.IFS(Suoerstore_sales[[#This Row],[Discount]]&lt;=0.05,"0-5%",Suoerstore_sales[[#This Row],[Discount]]&lt;=0.1,"5-10%",Suoerstore_sales[[#This Row],[Discount]]&lt;=0.2,"10-20%",TRUE,"20%+")</f>
        <v>10-20%</v>
      </c>
      <c r="W7097">
        <f>YEAR(Suoerstore_sales[[#This Row],[Order Date]])</f>
        <v>2016</v>
      </c>
      <c r="X7097" t="str">
        <f>"Q"&amp;ROUNDUP(MONTH(Suoerstore_sales[[#This Row],[Order Date]])/3,0)</f>
        <v>Q3</v>
      </c>
      <c r="Y7097">
        <f>MONTH(Suoerstore_sales[[#This Row],[Order Date]])</f>
        <v>8</v>
      </c>
    </row>
    <row r="7098" spans="1:25" x14ac:dyDescent="0.2">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t="str" cm="1">
        <f t="array" ref="V7098">_xlfn.IFS(Suoerstore_sales[[#This Row],[Discount]]&lt;=0.05,"0-5%",Suoerstore_sales[[#This Row],[Discount]]&lt;=0.1,"5-10%",Suoerstore_sales[[#This Row],[Discount]]&lt;=0.2,"10-20%",TRUE,"20%+")</f>
        <v>10-20%</v>
      </c>
      <c r="W7098">
        <f>YEAR(Suoerstore_sales[[#This Row],[Order Date]])</f>
        <v>2016</v>
      </c>
      <c r="X7098" t="str">
        <f>"Q"&amp;ROUNDUP(MONTH(Suoerstore_sales[[#This Row],[Order Date]])/3,0)</f>
        <v>Q3</v>
      </c>
      <c r="Y7098">
        <f>MONTH(Suoerstore_sales[[#This Row],[Order Date]])</f>
        <v>8</v>
      </c>
    </row>
    <row r="7099" spans="1:25" x14ac:dyDescent="0.2">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t="str" cm="1">
        <f t="array" ref="V7099">_xlfn.IFS(Suoerstore_sales[[#This Row],[Discount]]&lt;=0.05,"0-5%",Suoerstore_sales[[#This Row],[Discount]]&lt;=0.1,"5-10%",Suoerstore_sales[[#This Row],[Discount]]&lt;=0.2,"10-20%",TRUE,"20%+")</f>
        <v>10-20%</v>
      </c>
      <c r="W7099">
        <f>YEAR(Suoerstore_sales[[#This Row],[Order Date]])</f>
        <v>2016</v>
      </c>
      <c r="X7099" t="str">
        <f>"Q"&amp;ROUNDUP(MONTH(Suoerstore_sales[[#This Row],[Order Date]])/3,0)</f>
        <v>Q3</v>
      </c>
      <c r="Y7099">
        <f>MONTH(Suoerstore_sales[[#This Row],[Order Date]])</f>
        <v>8</v>
      </c>
    </row>
    <row r="7100" spans="1:25" x14ac:dyDescent="0.2">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t="str" cm="1">
        <f t="array" ref="V7100">_xlfn.IFS(Suoerstore_sales[[#This Row],[Discount]]&lt;=0.05,"0-5%",Suoerstore_sales[[#This Row],[Discount]]&lt;=0.1,"5-10%",Suoerstore_sales[[#This Row],[Discount]]&lt;=0.2,"10-20%",TRUE,"20%+")</f>
        <v>0-5%</v>
      </c>
      <c r="W7100">
        <f>YEAR(Suoerstore_sales[[#This Row],[Order Date]])</f>
        <v>2017</v>
      </c>
      <c r="X7100" t="str">
        <f>"Q"&amp;ROUNDUP(MONTH(Suoerstore_sales[[#This Row],[Order Date]])/3,0)</f>
        <v>Q4</v>
      </c>
      <c r="Y7100">
        <f>MONTH(Suoerstore_sales[[#This Row],[Order Date]])</f>
        <v>11</v>
      </c>
    </row>
    <row r="7101" spans="1:25" x14ac:dyDescent="0.2">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t="str" cm="1">
        <f t="array" ref="V7101">_xlfn.IFS(Suoerstore_sales[[#This Row],[Discount]]&lt;=0.05,"0-5%",Suoerstore_sales[[#This Row],[Discount]]&lt;=0.1,"5-10%",Suoerstore_sales[[#This Row],[Discount]]&lt;=0.2,"10-20%",TRUE,"20%+")</f>
        <v>0-5%</v>
      </c>
      <c r="W7101">
        <f>YEAR(Suoerstore_sales[[#This Row],[Order Date]])</f>
        <v>2015</v>
      </c>
      <c r="X7101" t="str">
        <f>"Q"&amp;ROUNDUP(MONTH(Suoerstore_sales[[#This Row],[Order Date]])/3,0)</f>
        <v>Q4</v>
      </c>
      <c r="Y7101">
        <f>MONTH(Suoerstore_sales[[#This Row],[Order Date]])</f>
        <v>12</v>
      </c>
    </row>
    <row r="7102" spans="1:25" x14ac:dyDescent="0.2">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t="str" cm="1">
        <f t="array" ref="V7102">_xlfn.IFS(Suoerstore_sales[[#This Row],[Discount]]&lt;=0.05,"0-5%",Suoerstore_sales[[#This Row],[Discount]]&lt;=0.1,"5-10%",Suoerstore_sales[[#This Row],[Discount]]&lt;=0.2,"10-20%",TRUE,"20%+")</f>
        <v>10-20%</v>
      </c>
      <c r="W7102">
        <f>YEAR(Suoerstore_sales[[#This Row],[Order Date]])</f>
        <v>2014</v>
      </c>
      <c r="X7102" t="str">
        <f>"Q"&amp;ROUNDUP(MONTH(Suoerstore_sales[[#This Row],[Order Date]])/3,0)</f>
        <v>Q4</v>
      </c>
      <c r="Y7102">
        <f>MONTH(Suoerstore_sales[[#This Row],[Order Date]])</f>
        <v>11</v>
      </c>
    </row>
    <row r="7103" spans="1:25" x14ac:dyDescent="0.2">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t="str" cm="1">
        <f t="array" ref="V7103">_xlfn.IFS(Suoerstore_sales[[#This Row],[Discount]]&lt;=0.05,"0-5%",Suoerstore_sales[[#This Row],[Discount]]&lt;=0.1,"5-10%",Suoerstore_sales[[#This Row],[Discount]]&lt;=0.2,"10-20%",TRUE,"20%+")</f>
        <v>10-20%</v>
      </c>
      <c r="W7103">
        <f>YEAR(Suoerstore_sales[[#This Row],[Order Date]])</f>
        <v>2016</v>
      </c>
      <c r="X7103" t="str">
        <f>"Q"&amp;ROUNDUP(MONTH(Suoerstore_sales[[#This Row],[Order Date]])/3,0)</f>
        <v>Q3</v>
      </c>
      <c r="Y7103">
        <f>MONTH(Suoerstore_sales[[#This Row],[Order Date]])</f>
        <v>8</v>
      </c>
    </row>
    <row r="7104" spans="1:25" x14ac:dyDescent="0.2">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t="str" cm="1">
        <f t="array" ref="V7104">_xlfn.IFS(Suoerstore_sales[[#This Row],[Discount]]&lt;=0.05,"0-5%",Suoerstore_sales[[#This Row],[Discount]]&lt;=0.1,"5-10%",Suoerstore_sales[[#This Row],[Discount]]&lt;=0.2,"10-20%",TRUE,"20%+")</f>
        <v>20%+</v>
      </c>
      <c r="W7104">
        <f>YEAR(Suoerstore_sales[[#This Row],[Order Date]])</f>
        <v>2014</v>
      </c>
      <c r="X7104" t="str">
        <f>"Q"&amp;ROUNDUP(MONTH(Suoerstore_sales[[#This Row],[Order Date]])/3,0)</f>
        <v>Q3</v>
      </c>
      <c r="Y7104">
        <f>MONTH(Suoerstore_sales[[#This Row],[Order Date]])</f>
        <v>9</v>
      </c>
    </row>
    <row r="7105" spans="1:25" x14ac:dyDescent="0.2">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t="str" cm="1">
        <f t="array" ref="V7105">_xlfn.IFS(Suoerstore_sales[[#This Row],[Discount]]&lt;=0.05,"0-5%",Suoerstore_sales[[#This Row],[Discount]]&lt;=0.1,"5-10%",Suoerstore_sales[[#This Row],[Discount]]&lt;=0.2,"10-20%",TRUE,"20%+")</f>
        <v>0-5%</v>
      </c>
      <c r="W7105">
        <f>YEAR(Suoerstore_sales[[#This Row],[Order Date]])</f>
        <v>2017</v>
      </c>
      <c r="X7105" t="str">
        <f>"Q"&amp;ROUNDUP(MONTH(Suoerstore_sales[[#This Row],[Order Date]])/3,0)</f>
        <v>Q3</v>
      </c>
      <c r="Y7105">
        <f>MONTH(Suoerstore_sales[[#This Row],[Order Date]])</f>
        <v>9</v>
      </c>
    </row>
    <row r="7106" spans="1:25" x14ac:dyDescent="0.2">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t="str" cm="1">
        <f t="array" ref="V7106">_xlfn.IFS(Suoerstore_sales[[#This Row],[Discount]]&lt;=0.05,"0-5%",Suoerstore_sales[[#This Row],[Discount]]&lt;=0.1,"5-10%",Suoerstore_sales[[#This Row],[Discount]]&lt;=0.2,"10-20%",TRUE,"20%+")</f>
        <v>20%+</v>
      </c>
      <c r="W7106">
        <f>YEAR(Suoerstore_sales[[#This Row],[Order Date]])</f>
        <v>2017</v>
      </c>
      <c r="X7106" t="str">
        <f>"Q"&amp;ROUNDUP(MONTH(Suoerstore_sales[[#This Row],[Order Date]])/3,0)</f>
        <v>Q2</v>
      </c>
      <c r="Y7106">
        <f>MONTH(Suoerstore_sales[[#This Row],[Order Date]])</f>
        <v>6</v>
      </c>
    </row>
    <row r="7107" spans="1:25" x14ac:dyDescent="0.2">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t="str" cm="1">
        <f t="array" ref="V7107">_xlfn.IFS(Suoerstore_sales[[#This Row],[Discount]]&lt;=0.05,"0-5%",Suoerstore_sales[[#This Row],[Discount]]&lt;=0.1,"5-10%",Suoerstore_sales[[#This Row],[Discount]]&lt;=0.2,"10-20%",TRUE,"20%+")</f>
        <v>10-20%</v>
      </c>
      <c r="W7107">
        <f>YEAR(Suoerstore_sales[[#This Row],[Order Date]])</f>
        <v>2017</v>
      </c>
      <c r="X7107" t="str">
        <f>"Q"&amp;ROUNDUP(MONTH(Suoerstore_sales[[#This Row],[Order Date]])/3,0)</f>
        <v>Q2</v>
      </c>
      <c r="Y7107">
        <f>MONTH(Suoerstore_sales[[#This Row],[Order Date]])</f>
        <v>6</v>
      </c>
    </row>
    <row r="7108" spans="1:25" x14ac:dyDescent="0.2">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t="str" cm="1">
        <f t="array" ref="V7108">_xlfn.IFS(Suoerstore_sales[[#This Row],[Discount]]&lt;=0.05,"0-5%",Suoerstore_sales[[#This Row],[Discount]]&lt;=0.1,"5-10%",Suoerstore_sales[[#This Row],[Discount]]&lt;=0.2,"10-20%",TRUE,"20%+")</f>
        <v>10-20%</v>
      </c>
      <c r="W7108">
        <f>YEAR(Suoerstore_sales[[#This Row],[Order Date]])</f>
        <v>2017</v>
      </c>
      <c r="X7108" t="str">
        <f>"Q"&amp;ROUNDUP(MONTH(Suoerstore_sales[[#This Row],[Order Date]])/3,0)</f>
        <v>Q2</v>
      </c>
      <c r="Y7108">
        <f>MONTH(Suoerstore_sales[[#This Row],[Order Date]])</f>
        <v>6</v>
      </c>
    </row>
    <row r="7109" spans="1:25" x14ac:dyDescent="0.2">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t="str" cm="1">
        <f t="array" ref="V7109">_xlfn.IFS(Suoerstore_sales[[#This Row],[Discount]]&lt;=0.05,"0-5%",Suoerstore_sales[[#This Row],[Discount]]&lt;=0.1,"5-10%",Suoerstore_sales[[#This Row],[Discount]]&lt;=0.2,"10-20%",TRUE,"20%+")</f>
        <v>0-5%</v>
      </c>
      <c r="W7109">
        <f>YEAR(Suoerstore_sales[[#This Row],[Order Date]])</f>
        <v>2016</v>
      </c>
      <c r="X7109" t="str">
        <f>"Q"&amp;ROUNDUP(MONTH(Suoerstore_sales[[#This Row],[Order Date]])/3,0)</f>
        <v>Q2</v>
      </c>
      <c r="Y7109">
        <f>MONTH(Suoerstore_sales[[#This Row],[Order Date]])</f>
        <v>4</v>
      </c>
    </row>
    <row r="7110" spans="1:25" x14ac:dyDescent="0.2">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t="str" cm="1">
        <f t="array" ref="V7110">_xlfn.IFS(Suoerstore_sales[[#This Row],[Discount]]&lt;=0.05,"0-5%",Suoerstore_sales[[#This Row],[Discount]]&lt;=0.1,"5-10%",Suoerstore_sales[[#This Row],[Discount]]&lt;=0.2,"10-20%",TRUE,"20%+")</f>
        <v>0-5%</v>
      </c>
      <c r="W7110">
        <f>YEAR(Suoerstore_sales[[#This Row],[Order Date]])</f>
        <v>2016</v>
      </c>
      <c r="X7110" t="str">
        <f>"Q"&amp;ROUNDUP(MONTH(Suoerstore_sales[[#This Row],[Order Date]])/3,0)</f>
        <v>Q2</v>
      </c>
      <c r="Y7110">
        <f>MONTH(Suoerstore_sales[[#This Row],[Order Date]])</f>
        <v>4</v>
      </c>
    </row>
    <row r="7111" spans="1:25" x14ac:dyDescent="0.2">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t="str" cm="1">
        <f t="array" ref="V7111">_xlfn.IFS(Suoerstore_sales[[#This Row],[Discount]]&lt;=0.05,"0-5%",Suoerstore_sales[[#This Row],[Discount]]&lt;=0.1,"5-10%",Suoerstore_sales[[#This Row],[Discount]]&lt;=0.2,"10-20%",TRUE,"20%+")</f>
        <v>0-5%</v>
      </c>
      <c r="W7111">
        <f>YEAR(Suoerstore_sales[[#This Row],[Order Date]])</f>
        <v>2016</v>
      </c>
      <c r="X7111" t="str">
        <f>"Q"&amp;ROUNDUP(MONTH(Suoerstore_sales[[#This Row],[Order Date]])/3,0)</f>
        <v>Q2</v>
      </c>
      <c r="Y7111">
        <f>MONTH(Suoerstore_sales[[#This Row],[Order Date]])</f>
        <v>4</v>
      </c>
    </row>
    <row r="7112" spans="1:25" x14ac:dyDescent="0.2">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t="str" cm="1">
        <f t="array" ref="V7112">_xlfn.IFS(Suoerstore_sales[[#This Row],[Discount]]&lt;=0.05,"0-5%",Suoerstore_sales[[#This Row],[Discount]]&lt;=0.1,"5-10%",Suoerstore_sales[[#This Row],[Discount]]&lt;=0.2,"10-20%",TRUE,"20%+")</f>
        <v>0-5%</v>
      </c>
      <c r="W7112">
        <f>YEAR(Suoerstore_sales[[#This Row],[Order Date]])</f>
        <v>2016</v>
      </c>
      <c r="X7112" t="str">
        <f>"Q"&amp;ROUNDUP(MONTH(Suoerstore_sales[[#This Row],[Order Date]])/3,0)</f>
        <v>Q2</v>
      </c>
      <c r="Y7112">
        <f>MONTH(Suoerstore_sales[[#This Row],[Order Date]])</f>
        <v>4</v>
      </c>
    </row>
    <row r="7113" spans="1:25" x14ac:dyDescent="0.2">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t="str" cm="1">
        <f t="array" ref="V7113">_xlfn.IFS(Suoerstore_sales[[#This Row],[Discount]]&lt;=0.05,"0-5%",Suoerstore_sales[[#This Row],[Discount]]&lt;=0.1,"5-10%",Suoerstore_sales[[#This Row],[Discount]]&lt;=0.2,"10-20%",TRUE,"20%+")</f>
        <v>0-5%</v>
      </c>
      <c r="W7113">
        <f>YEAR(Suoerstore_sales[[#This Row],[Order Date]])</f>
        <v>2016</v>
      </c>
      <c r="X7113" t="str">
        <f>"Q"&amp;ROUNDUP(MONTH(Suoerstore_sales[[#This Row],[Order Date]])/3,0)</f>
        <v>Q2</v>
      </c>
      <c r="Y7113">
        <f>MONTH(Suoerstore_sales[[#This Row],[Order Date]])</f>
        <v>4</v>
      </c>
    </row>
    <row r="7114" spans="1:25" x14ac:dyDescent="0.2">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t="str" cm="1">
        <f t="array" ref="V7114">_xlfn.IFS(Suoerstore_sales[[#This Row],[Discount]]&lt;=0.05,"0-5%",Suoerstore_sales[[#This Row],[Discount]]&lt;=0.1,"5-10%",Suoerstore_sales[[#This Row],[Discount]]&lt;=0.2,"10-20%",TRUE,"20%+")</f>
        <v>0-5%</v>
      </c>
      <c r="W7114">
        <f>YEAR(Suoerstore_sales[[#This Row],[Order Date]])</f>
        <v>2016</v>
      </c>
      <c r="X7114" t="str">
        <f>"Q"&amp;ROUNDUP(MONTH(Suoerstore_sales[[#This Row],[Order Date]])/3,0)</f>
        <v>Q2</v>
      </c>
      <c r="Y7114">
        <f>MONTH(Suoerstore_sales[[#This Row],[Order Date]])</f>
        <v>4</v>
      </c>
    </row>
    <row r="7115" spans="1:25" x14ac:dyDescent="0.2">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t="str" cm="1">
        <f t="array" ref="V7115">_xlfn.IFS(Suoerstore_sales[[#This Row],[Discount]]&lt;=0.05,"0-5%",Suoerstore_sales[[#This Row],[Discount]]&lt;=0.1,"5-10%",Suoerstore_sales[[#This Row],[Discount]]&lt;=0.2,"10-20%",TRUE,"20%+")</f>
        <v>10-20%</v>
      </c>
      <c r="W7115">
        <f>YEAR(Suoerstore_sales[[#This Row],[Order Date]])</f>
        <v>2016</v>
      </c>
      <c r="X7115" t="str">
        <f>"Q"&amp;ROUNDUP(MONTH(Suoerstore_sales[[#This Row],[Order Date]])/3,0)</f>
        <v>Q2</v>
      </c>
      <c r="Y7115">
        <f>MONTH(Suoerstore_sales[[#This Row],[Order Date]])</f>
        <v>4</v>
      </c>
    </row>
    <row r="7116" spans="1:25" x14ac:dyDescent="0.2">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t="str" cm="1">
        <f t="array" ref="V7116">_xlfn.IFS(Suoerstore_sales[[#This Row],[Discount]]&lt;=0.05,"0-5%",Suoerstore_sales[[#This Row],[Discount]]&lt;=0.1,"5-10%",Suoerstore_sales[[#This Row],[Discount]]&lt;=0.2,"10-20%",TRUE,"20%+")</f>
        <v>0-5%</v>
      </c>
      <c r="W7116">
        <f>YEAR(Suoerstore_sales[[#This Row],[Order Date]])</f>
        <v>2016</v>
      </c>
      <c r="X7116" t="str">
        <f>"Q"&amp;ROUNDUP(MONTH(Suoerstore_sales[[#This Row],[Order Date]])/3,0)</f>
        <v>Q2</v>
      </c>
      <c r="Y7116">
        <f>MONTH(Suoerstore_sales[[#This Row],[Order Date]])</f>
        <v>5</v>
      </c>
    </row>
    <row r="7117" spans="1:25" x14ac:dyDescent="0.2">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t="str" cm="1">
        <f t="array" ref="V7117">_xlfn.IFS(Suoerstore_sales[[#This Row],[Discount]]&lt;=0.05,"0-5%",Suoerstore_sales[[#This Row],[Discount]]&lt;=0.1,"5-10%",Suoerstore_sales[[#This Row],[Discount]]&lt;=0.2,"10-20%",TRUE,"20%+")</f>
        <v>10-20%</v>
      </c>
      <c r="W7117">
        <f>YEAR(Suoerstore_sales[[#This Row],[Order Date]])</f>
        <v>2016</v>
      </c>
      <c r="X7117" t="str">
        <f>"Q"&amp;ROUNDUP(MONTH(Suoerstore_sales[[#This Row],[Order Date]])/3,0)</f>
        <v>Q2</v>
      </c>
      <c r="Y7117">
        <f>MONTH(Suoerstore_sales[[#This Row],[Order Date]])</f>
        <v>5</v>
      </c>
    </row>
    <row r="7118" spans="1:25" x14ac:dyDescent="0.2">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t="str" cm="1">
        <f t="array" ref="V7118">_xlfn.IFS(Suoerstore_sales[[#This Row],[Discount]]&lt;=0.05,"0-5%",Suoerstore_sales[[#This Row],[Discount]]&lt;=0.1,"5-10%",Suoerstore_sales[[#This Row],[Discount]]&lt;=0.2,"10-20%",TRUE,"20%+")</f>
        <v>0-5%</v>
      </c>
      <c r="W7118">
        <f>YEAR(Suoerstore_sales[[#This Row],[Order Date]])</f>
        <v>2014</v>
      </c>
      <c r="X7118" t="str">
        <f>"Q"&amp;ROUNDUP(MONTH(Suoerstore_sales[[#This Row],[Order Date]])/3,0)</f>
        <v>Q4</v>
      </c>
      <c r="Y7118">
        <f>MONTH(Suoerstore_sales[[#This Row],[Order Date]])</f>
        <v>10</v>
      </c>
    </row>
    <row r="7119" spans="1:25" x14ac:dyDescent="0.2">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t="str" cm="1">
        <f t="array" ref="V7119">_xlfn.IFS(Suoerstore_sales[[#This Row],[Discount]]&lt;=0.05,"0-5%",Suoerstore_sales[[#This Row],[Discount]]&lt;=0.1,"5-10%",Suoerstore_sales[[#This Row],[Discount]]&lt;=0.2,"10-20%",TRUE,"20%+")</f>
        <v>10-20%</v>
      </c>
      <c r="W7119">
        <f>YEAR(Suoerstore_sales[[#This Row],[Order Date]])</f>
        <v>2014</v>
      </c>
      <c r="X7119" t="str">
        <f>"Q"&amp;ROUNDUP(MONTH(Suoerstore_sales[[#This Row],[Order Date]])/3,0)</f>
        <v>Q4</v>
      </c>
      <c r="Y7119">
        <f>MONTH(Suoerstore_sales[[#This Row],[Order Date]])</f>
        <v>10</v>
      </c>
    </row>
    <row r="7120" spans="1:25" x14ac:dyDescent="0.2">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t="str" cm="1">
        <f t="array" ref="V7120">_xlfn.IFS(Suoerstore_sales[[#This Row],[Discount]]&lt;=0.05,"0-5%",Suoerstore_sales[[#This Row],[Discount]]&lt;=0.1,"5-10%",Suoerstore_sales[[#This Row],[Discount]]&lt;=0.2,"10-20%",TRUE,"20%+")</f>
        <v>0-5%</v>
      </c>
      <c r="W7120">
        <f>YEAR(Suoerstore_sales[[#This Row],[Order Date]])</f>
        <v>2017</v>
      </c>
      <c r="X7120" t="str">
        <f>"Q"&amp;ROUNDUP(MONTH(Suoerstore_sales[[#This Row],[Order Date]])/3,0)</f>
        <v>Q1</v>
      </c>
      <c r="Y7120">
        <f>MONTH(Suoerstore_sales[[#This Row],[Order Date]])</f>
        <v>2</v>
      </c>
    </row>
    <row r="7121" spans="1:25" x14ac:dyDescent="0.2">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t="str" cm="1">
        <f t="array" ref="V7121">_xlfn.IFS(Suoerstore_sales[[#This Row],[Discount]]&lt;=0.05,"0-5%",Suoerstore_sales[[#This Row],[Discount]]&lt;=0.1,"5-10%",Suoerstore_sales[[#This Row],[Discount]]&lt;=0.2,"10-20%",TRUE,"20%+")</f>
        <v>10-20%</v>
      </c>
      <c r="W7121">
        <f>YEAR(Suoerstore_sales[[#This Row],[Order Date]])</f>
        <v>2017</v>
      </c>
      <c r="X7121" t="str">
        <f>"Q"&amp;ROUNDUP(MONTH(Suoerstore_sales[[#This Row],[Order Date]])/3,0)</f>
        <v>Q4</v>
      </c>
      <c r="Y7121">
        <f>MONTH(Suoerstore_sales[[#This Row],[Order Date]])</f>
        <v>11</v>
      </c>
    </row>
    <row r="7122" spans="1:25" x14ac:dyDescent="0.2">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t="str" cm="1">
        <f t="array" ref="V7122">_xlfn.IFS(Suoerstore_sales[[#This Row],[Discount]]&lt;=0.05,"0-5%",Suoerstore_sales[[#This Row],[Discount]]&lt;=0.1,"5-10%",Suoerstore_sales[[#This Row],[Discount]]&lt;=0.2,"10-20%",TRUE,"20%+")</f>
        <v>20%+</v>
      </c>
      <c r="W7122">
        <f>YEAR(Suoerstore_sales[[#This Row],[Order Date]])</f>
        <v>2014</v>
      </c>
      <c r="X7122" t="str">
        <f>"Q"&amp;ROUNDUP(MONTH(Suoerstore_sales[[#This Row],[Order Date]])/3,0)</f>
        <v>Q1</v>
      </c>
      <c r="Y7122">
        <f>MONTH(Suoerstore_sales[[#This Row],[Order Date]])</f>
        <v>1</v>
      </c>
    </row>
    <row r="7123" spans="1:25" x14ac:dyDescent="0.2">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t="str" cm="1">
        <f t="array" ref="V7123">_xlfn.IFS(Suoerstore_sales[[#This Row],[Discount]]&lt;=0.05,"0-5%",Suoerstore_sales[[#This Row],[Discount]]&lt;=0.1,"5-10%",Suoerstore_sales[[#This Row],[Discount]]&lt;=0.2,"10-20%",TRUE,"20%+")</f>
        <v>0-5%</v>
      </c>
      <c r="W7123">
        <f>YEAR(Suoerstore_sales[[#This Row],[Order Date]])</f>
        <v>2017</v>
      </c>
      <c r="X7123" t="str">
        <f>"Q"&amp;ROUNDUP(MONTH(Suoerstore_sales[[#This Row],[Order Date]])/3,0)</f>
        <v>Q4</v>
      </c>
      <c r="Y7123">
        <f>MONTH(Suoerstore_sales[[#This Row],[Order Date]])</f>
        <v>12</v>
      </c>
    </row>
    <row r="7124" spans="1:25" x14ac:dyDescent="0.2">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t="str" cm="1">
        <f t="array" ref="V7124">_xlfn.IFS(Suoerstore_sales[[#This Row],[Discount]]&lt;=0.05,"0-5%",Suoerstore_sales[[#This Row],[Discount]]&lt;=0.1,"5-10%",Suoerstore_sales[[#This Row],[Discount]]&lt;=0.2,"10-20%",TRUE,"20%+")</f>
        <v>0-5%</v>
      </c>
      <c r="W7124">
        <f>YEAR(Suoerstore_sales[[#This Row],[Order Date]])</f>
        <v>2017</v>
      </c>
      <c r="X7124" t="str">
        <f>"Q"&amp;ROUNDUP(MONTH(Suoerstore_sales[[#This Row],[Order Date]])/3,0)</f>
        <v>Q4</v>
      </c>
      <c r="Y7124">
        <f>MONTH(Suoerstore_sales[[#This Row],[Order Date]])</f>
        <v>12</v>
      </c>
    </row>
    <row r="7125" spans="1:25" x14ac:dyDescent="0.2">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t="str" cm="1">
        <f t="array" ref="V7125">_xlfn.IFS(Suoerstore_sales[[#This Row],[Discount]]&lt;=0.05,"0-5%",Suoerstore_sales[[#This Row],[Discount]]&lt;=0.1,"5-10%",Suoerstore_sales[[#This Row],[Discount]]&lt;=0.2,"10-20%",TRUE,"20%+")</f>
        <v>0-5%</v>
      </c>
      <c r="W7125">
        <f>YEAR(Suoerstore_sales[[#This Row],[Order Date]])</f>
        <v>2015</v>
      </c>
      <c r="X7125" t="str">
        <f>"Q"&amp;ROUNDUP(MONTH(Suoerstore_sales[[#This Row],[Order Date]])/3,0)</f>
        <v>Q3</v>
      </c>
      <c r="Y7125">
        <f>MONTH(Suoerstore_sales[[#This Row],[Order Date]])</f>
        <v>8</v>
      </c>
    </row>
    <row r="7126" spans="1:25" x14ac:dyDescent="0.2">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t="str" cm="1">
        <f t="array" ref="V7126">_xlfn.IFS(Suoerstore_sales[[#This Row],[Discount]]&lt;=0.05,"0-5%",Suoerstore_sales[[#This Row],[Discount]]&lt;=0.1,"5-10%",Suoerstore_sales[[#This Row],[Discount]]&lt;=0.2,"10-20%",TRUE,"20%+")</f>
        <v>0-5%</v>
      </c>
      <c r="W7126">
        <f>YEAR(Suoerstore_sales[[#This Row],[Order Date]])</f>
        <v>2015</v>
      </c>
      <c r="X7126" t="str">
        <f>"Q"&amp;ROUNDUP(MONTH(Suoerstore_sales[[#This Row],[Order Date]])/3,0)</f>
        <v>Q3</v>
      </c>
      <c r="Y7126">
        <f>MONTH(Suoerstore_sales[[#This Row],[Order Date]])</f>
        <v>8</v>
      </c>
    </row>
    <row r="7127" spans="1:25" x14ac:dyDescent="0.2">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t="str" cm="1">
        <f t="array" ref="V7127">_xlfn.IFS(Suoerstore_sales[[#This Row],[Discount]]&lt;=0.05,"0-5%",Suoerstore_sales[[#This Row],[Discount]]&lt;=0.1,"5-10%",Suoerstore_sales[[#This Row],[Discount]]&lt;=0.2,"10-20%",TRUE,"20%+")</f>
        <v>0-5%</v>
      </c>
      <c r="W7127">
        <f>YEAR(Suoerstore_sales[[#This Row],[Order Date]])</f>
        <v>2016</v>
      </c>
      <c r="X7127" t="str">
        <f>"Q"&amp;ROUNDUP(MONTH(Suoerstore_sales[[#This Row],[Order Date]])/3,0)</f>
        <v>Q3</v>
      </c>
      <c r="Y7127">
        <f>MONTH(Suoerstore_sales[[#This Row],[Order Date]])</f>
        <v>9</v>
      </c>
    </row>
    <row r="7128" spans="1:25" x14ac:dyDescent="0.2">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t="str" cm="1">
        <f t="array" ref="V7128">_xlfn.IFS(Suoerstore_sales[[#This Row],[Discount]]&lt;=0.05,"0-5%",Suoerstore_sales[[#This Row],[Discount]]&lt;=0.1,"5-10%",Suoerstore_sales[[#This Row],[Discount]]&lt;=0.2,"10-20%",TRUE,"20%+")</f>
        <v>0-5%</v>
      </c>
      <c r="W7128">
        <f>YEAR(Suoerstore_sales[[#This Row],[Order Date]])</f>
        <v>2016</v>
      </c>
      <c r="X7128" t="str">
        <f>"Q"&amp;ROUNDUP(MONTH(Suoerstore_sales[[#This Row],[Order Date]])/3,0)</f>
        <v>Q3</v>
      </c>
      <c r="Y7128">
        <f>MONTH(Suoerstore_sales[[#This Row],[Order Date]])</f>
        <v>9</v>
      </c>
    </row>
    <row r="7129" spans="1:25" x14ac:dyDescent="0.2">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t="str" cm="1">
        <f t="array" ref="V7129">_xlfn.IFS(Suoerstore_sales[[#This Row],[Discount]]&lt;=0.05,"0-5%",Suoerstore_sales[[#This Row],[Discount]]&lt;=0.1,"5-10%",Suoerstore_sales[[#This Row],[Discount]]&lt;=0.2,"10-20%",TRUE,"20%+")</f>
        <v>0-5%</v>
      </c>
      <c r="W7129">
        <f>YEAR(Suoerstore_sales[[#This Row],[Order Date]])</f>
        <v>2016</v>
      </c>
      <c r="X7129" t="str">
        <f>"Q"&amp;ROUNDUP(MONTH(Suoerstore_sales[[#This Row],[Order Date]])/3,0)</f>
        <v>Q4</v>
      </c>
      <c r="Y7129">
        <f>MONTH(Suoerstore_sales[[#This Row],[Order Date]])</f>
        <v>11</v>
      </c>
    </row>
    <row r="7130" spans="1:25" x14ac:dyDescent="0.2">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t="str" cm="1">
        <f t="array" ref="V7130">_xlfn.IFS(Suoerstore_sales[[#This Row],[Discount]]&lt;=0.05,"0-5%",Suoerstore_sales[[#This Row],[Discount]]&lt;=0.1,"5-10%",Suoerstore_sales[[#This Row],[Discount]]&lt;=0.2,"10-20%",TRUE,"20%+")</f>
        <v>0-5%</v>
      </c>
      <c r="W7130">
        <f>YEAR(Suoerstore_sales[[#This Row],[Order Date]])</f>
        <v>2016</v>
      </c>
      <c r="X7130" t="str">
        <f>"Q"&amp;ROUNDUP(MONTH(Suoerstore_sales[[#This Row],[Order Date]])/3,0)</f>
        <v>Q4</v>
      </c>
      <c r="Y7130">
        <f>MONTH(Suoerstore_sales[[#This Row],[Order Date]])</f>
        <v>11</v>
      </c>
    </row>
    <row r="7131" spans="1:25" x14ac:dyDescent="0.2">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t="str" cm="1">
        <f t="array" ref="V7131">_xlfn.IFS(Suoerstore_sales[[#This Row],[Discount]]&lt;=0.05,"0-5%",Suoerstore_sales[[#This Row],[Discount]]&lt;=0.1,"5-10%",Suoerstore_sales[[#This Row],[Discount]]&lt;=0.2,"10-20%",TRUE,"20%+")</f>
        <v>10-20%</v>
      </c>
      <c r="W7131">
        <f>YEAR(Suoerstore_sales[[#This Row],[Order Date]])</f>
        <v>2016</v>
      </c>
      <c r="X7131" t="str">
        <f>"Q"&amp;ROUNDUP(MONTH(Suoerstore_sales[[#This Row],[Order Date]])/3,0)</f>
        <v>Q2</v>
      </c>
      <c r="Y7131">
        <f>MONTH(Suoerstore_sales[[#This Row],[Order Date]])</f>
        <v>4</v>
      </c>
    </row>
    <row r="7132" spans="1:25" x14ac:dyDescent="0.2">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t="str" cm="1">
        <f t="array" ref="V7132">_xlfn.IFS(Suoerstore_sales[[#This Row],[Discount]]&lt;=0.05,"0-5%",Suoerstore_sales[[#This Row],[Discount]]&lt;=0.1,"5-10%",Suoerstore_sales[[#This Row],[Discount]]&lt;=0.2,"10-20%",TRUE,"20%+")</f>
        <v>10-20%</v>
      </c>
      <c r="W7132">
        <f>YEAR(Suoerstore_sales[[#This Row],[Order Date]])</f>
        <v>2016</v>
      </c>
      <c r="X7132" t="str">
        <f>"Q"&amp;ROUNDUP(MONTH(Suoerstore_sales[[#This Row],[Order Date]])/3,0)</f>
        <v>Q2</v>
      </c>
      <c r="Y7132">
        <f>MONTH(Suoerstore_sales[[#This Row],[Order Date]])</f>
        <v>4</v>
      </c>
    </row>
    <row r="7133" spans="1:25" x14ac:dyDescent="0.2">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t="str" cm="1">
        <f t="array" ref="V7133">_xlfn.IFS(Suoerstore_sales[[#This Row],[Discount]]&lt;=0.05,"0-5%",Suoerstore_sales[[#This Row],[Discount]]&lt;=0.1,"5-10%",Suoerstore_sales[[#This Row],[Discount]]&lt;=0.2,"10-20%",TRUE,"20%+")</f>
        <v>0-5%</v>
      </c>
      <c r="W7133">
        <f>YEAR(Suoerstore_sales[[#This Row],[Order Date]])</f>
        <v>2017</v>
      </c>
      <c r="X7133" t="str">
        <f>"Q"&amp;ROUNDUP(MONTH(Suoerstore_sales[[#This Row],[Order Date]])/3,0)</f>
        <v>Q4</v>
      </c>
      <c r="Y7133">
        <f>MONTH(Suoerstore_sales[[#This Row],[Order Date]])</f>
        <v>11</v>
      </c>
    </row>
    <row r="7134" spans="1:25" x14ac:dyDescent="0.2">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t="str" cm="1">
        <f t="array" ref="V7134">_xlfn.IFS(Suoerstore_sales[[#This Row],[Discount]]&lt;=0.05,"0-5%",Suoerstore_sales[[#This Row],[Discount]]&lt;=0.1,"5-10%",Suoerstore_sales[[#This Row],[Discount]]&lt;=0.2,"10-20%",TRUE,"20%+")</f>
        <v>0-5%</v>
      </c>
      <c r="W7134">
        <f>YEAR(Suoerstore_sales[[#This Row],[Order Date]])</f>
        <v>2017</v>
      </c>
      <c r="X7134" t="str">
        <f>"Q"&amp;ROUNDUP(MONTH(Suoerstore_sales[[#This Row],[Order Date]])/3,0)</f>
        <v>Q4</v>
      </c>
      <c r="Y7134">
        <f>MONTH(Suoerstore_sales[[#This Row],[Order Date]])</f>
        <v>11</v>
      </c>
    </row>
    <row r="7135" spans="1:25" x14ac:dyDescent="0.2">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t="str" cm="1">
        <f t="array" ref="V7135">_xlfn.IFS(Suoerstore_sales[[#This Row],[Discount]]&lt;=0.05,"0-5%",Suoerstore_sales[[#This Row],[Discount]]&lt;=0.1,"5-10%",Suoerstore_sales[[#This Row],[Discount]]&lt;=0.2,"10-20%",TRUE,"20%+")</f>
        <v>0-5%</v>
      </c>
      <c r="W7135">
        <f>YEAR(Suoerstore_sales[[#This Row],[Order Date]])</f>
        <v>2017</v>
      </c>
      <c r="X7135" t="str">
        <f>"Q"&amp;ROUNDUP(MONTH(Suoerstore_sales[[#This Row],[Order Date]])/3,0)</f>
        <v>Q4</v>
      </c>
      <c r="Y7135">
        <f>MONTH(Suoerstore_sales[[#This Row],[Order Date]])</f>
        <v>11</v>
      </c>
    </row>
    <row r="7136" spans="1:25" x14ac:dyDescent="0.2">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t="str" cm="1">
        <f t="array" ref="V7136">_xlfn.IFS(Suoerstore_sales[[#This Row],[Discount]]&lt;=0.05,"0-5%",Suoerstore_sales[[#This Row],[Discount]]&lt;=0.1,"5-10%",Suoerstore_sales[[#This Row],[Discount]]&lt;=0.2,"10-20%",TRUE,"20%+")</f>
        <v>0-5%</v>
      </c>
      <c r="W7136">
        <f>YEAR(Suoerstore_sales[[#This Row],[Order Date]])</f>
        <v>2017</v>
      </c>
      <c r="X7136" t="str">
        <f>"Q"&amp;ROUNDUP(MONTH(Suoerstore_sales[[#This Row],[Order Date]])/3,0)</f>
        <v>Q4</v>
      </c>
      <c r="Y7136">
        <f>MONTH(Suoerstore_sales[[#This Row],[Order Date]])</f>
        <v>11</v>
      </c>
    </row>
    <row r="7137" spans="1:25" x14ac:dyDescent="0.2">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t="str" cm="1">
        <f t="array" ref="V7137">_xlfn.IFS(Suoerstore_sales[[#This Row],[Discount]]&lt;=0.05,"0-5%",Suoerstore_sales[[#This Row],[Discount]]&lt;=0.1,"5-10%",Suoerstore_sales[[#This Row],[Discount]]&lt;=0.2,"10-20%",TRUE,"20%+")</f>
        <v>0-5%</v>
      </c>
      <c r="W7137">
        <f>YEAR(Suoerstore_sales[[#This Row],[Order Date]])</f>
        <v>2017</v>
      </c>
      <c r="X7137" t="str">
        <f>"Q"&amp;ROUNDUP(MONTH(Suoerstore_sales[[#This Row],[Order Date]])/3,0)</f>
        <v>Q4</v>
      </c>
      <c r="Y7137">
        <f>MONTH(Suoerstore_sales[[#This Row],[Order Date]])</f>
        <v>11</v>
      </c>
    </row>
    <row r="7138" spans="1:25" x14ac:dyDescent="0.2">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t="str" cm="1">
        <f t="array" ref="V7138">_xlfn.IFS(Suoerstore_sales[[#This Row],[Discount]]&lt;=0.05,"0-5%",Suoerstore_sales[[#This Row],[Discount]]&lt;=0.1,"5-10%",Suoerstore_sales[[#This Row],[Discount]]&lt;=0.2,"10-20%",TRUE,"20%+")</f>
        <v>20%+</v>
      </c>
      <c r="W7138">
        <f>YEAR(Suoerstore_sales[[#This Row],[Order Date]])</f>
        <v>2015</v>
      </c>
      <c r="X7138" t="str">
        <f>"Q"&amp;ROUNDUP(MONTH(Suoerstore_sales[[#This Row],[Order Date]])/3,0)</f>
        <v>Q4</v>
      </c>
      <c r="Y7138">
        <f>MONTH(Suoerstore_sales[[#This Row],[Order Date]])</f>
        <v>11</v>
      </c>
    </row>
    <row r="7139" spans="1:25" x14ac:dyDescent="0.2">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t="str" cm="1">
        <f t="array" ref="V7139">_xlfn.IFS(Suoerstore_sales[[#This Row],[Discount]]&lt;=0.05,"0-5%",Suoerstore_sales[[#This Row],[Discount]]&lt;=0.1,"5-10%",Suoerstore_sales[[#This Row],[Discount]]&lt;=0.2,"10-20%",TRUE,"20%+")</f>
        <v>10-20%</v>
      </c>
      <c r="W7139">
        <f>YEAR(Suoerstore_sales[[#This Row],[Order Date]])</f>
        <v>2015</v>
      </c>
      <c r="X7139" t="str">
        <f>"Q"&amp;ROUNDUP(MONTH(Suoerstore_sales[[#This Row],[Order Date]])/3,0)</f>
        <v>Q4</v>
      </c>
      <c r="Y7139">
        <f>MONTH(Suoerstore_sales[[#This Row],[Order Date]])</f>
        <v>11</v>
      </c>
    </row>
    <row r="7140" spans="1:25" x14ac:dyDescent="0.2">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t="str" cm="1">
        <f t="array" ref="V7140">_xlfn.IFS(Suoerstore_sales[[#This Row],[Discount]]&lt;=0.05,"0-5%",Suoerstore_sales[[#This Row],[Discount]]&lt;=0.1,"5-10%",Suoerstore_sales[[#This Row],[Discount]]&lt;=0.2,"10-20%",TRUE,"20%+")</f>
        <v>20%+</v>
      </c>
      <c r="W7140">
        <f>YEAR(Suoerstore_sales[[#This Row],[Order Date]])</f>
        <v>2015</v>
      </c>
      <c r="X7140" t="str">
        <f>"Q"&amp;ROUNDUP(MONTH(Suoerstore_sales[[#This Row],[Order Date]])/3,0)</f>
        <v>Q4</v>
      </c>
      <c r="Y7140">
        <f>MONTH(Suoerstore_sales[[#This Row],[Order Date]])</f>
        <v>11</v>
      </c>
    </row>
    <row r="7141" spans="1:25" x14ac:dyDescent="0.2">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t="str" cm="1">
        <f t="array" ref="V7141">_xlfn.IFS(Suoerstore_sales[[#This Row],[Discount]]&lt;=0.05,"0-5%",Suoerstore_sales[[#This Row],[Discount]]&lt;=0.1,"5-10%",Suoerstore_sales[[#This Row],[Discount]]&lt;=0.2,"10-20%",TRUE,"20%+")</f>
        <v>10-20%</v>
      </c>
      <c r="W7141">
        <f>YEAR(Suoerstore_sales[[#This Row],[Order Date]])</f>
        <v>2015</v>
      </c>
      <c r="X7141" t="str">
        <f>"Q"&amp;ROUNDUP(MONTH(Suoerstore_sales[[#This Row],[Order Date]])/3,0)</f>
        <v>Q4</v>
      </c>
      <c r="Y7141">
        <f>MONTH(Suoerstore_sales[[#This Row],[Order Date]])</f>
        <v>11</v>
      </c>
    </row>
    <row r="7142" spans="1:25" x14ac:dyDescent="0.2">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t="str" cm="1">
        <f t="array" ref="V7142">_xlfn.IFS(Suoerstore_sales[[#This Row],[Discount]]&lt;=0.05,"0-5%",Suoerstore_sales[[#This Row],[Discount]]&lt;=0.1,"5-10%",Suoerstore_sales[[#This Row],[Discount]]&lt;=0.2,"10-20%",TRUE,"20%+")</f>
        <v>0-5%</v>
      </c>
      <c r="W7142">
        <f>YEAR(Suoerstore_sales[[#This Row],[Order Date]])</f>
        <v>2017</v>
      </c>
      <c r="X7142" t="str">
        <f>"Q"&amp;ROUNDUP(MONTH(Suoerstore_sales[[#This Row],[Order Date]])/3,0)</f>
        <v>Q3</v>
      </c>
      <c r="Y7142">
        <f>MONTH(Suoerstore_sales[[#This Row],[Order Date]])</f>
        <v>9</v>
      </c>
    </row>
    <row r="7143" spans="1:25" x14ac:dyDescent="0.2">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t="str" cm="1">
        <f t="array" ref="V7143">_xlfn.IFS(Suoerstore_sales[[#This Row],[Discount]]&lt;=0.05,"0-5%",Suoerstore_sales[[#This Row],[Discount]]&lt;=0.1,"5-10%",Suoerstore_sales[[#This Row],[Discount]]&lt;=0.2,"10-20%",TRUE,"20%+")</f>
        <v>0-5%</v>
      </c>
      <c r="W7143">
        <f>YEAR(Suoerstore_sales[[#This Row],[Order Date]])</f>
        <v>2017</v>
      </c>
      <c r="X7143" t="str">
        <f>"Q"&amp;ROUNDUP(MONTH(Suoerstore_sales[[#This Row],[Order Date]])/3,0)</f>
        <v>Q3</v>
      </c>
      <c r="Y7143">
        <f>MONTH(Suoerstore_sales[[#This Row],[Order Date]])</f>
        <v>9</v>
      </c>
    </row>
    <row r="7144" spans="1:25" x14ac:dyDescent="0.2">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t="str" cm="1">
        <f t="array" ref="V7144">_xlfn.IFS(Suoerstore_sales[[#This Row],[Discount]]&lt;=0.05,"0-5%",Suoerstore_sales[[#This Row],[Discount]]&lt;=0.1,"5-10%",Suoerstore_sales[[#This Row],[Discount]]&lt;=0.2,"10-20%",TRUE,"20%+")</f>
        <v>0-5%</v>
      </c>
      <c r="W7144">
        <f>YEAR(Suoerstore_sales[[#This Row],[Order Date]])</f>
        <v>2014</v>
      </c>
      <c r="X7144" t="str">
        <f>"Q"&amp;ROUNDUP(MONTH(Suoerstore_sales[[#This Row],[Order Date]])/3,0)</f>
        <v>Q4</v>
      </c>
      <c r="Y7144">
        <f>MONTH(Suoerstore_sales[[#This Row],[Order Date]])</f>
        <v>11</v>
      </c>
    </row>
    <row r="7145" spans="1:25" x14ac:dyDescent="0.2">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t="str" cm="1">
        <f t="array" ref="V7145">_xlfn.IFS(Suoerstore_sales[[#This Row],[Discount]]&lt;=0.05,"0-5%",Suoerstore_sales[[#This Row],[Discount]]&lt;=0.1,"5-10%",Suoerstore_sales[[#This Row],[Discount]]&lt;=0.2,"10-20%",TRUE,"20%+")</f>
        <v>20%+</v>
      </c>
      <c r="W7145">
        <f>YEAR(Suoerstore_sales[[#This Row],[Order Date]])</f>
        <v>2017</v>
      </c>
      <c r="X7145" t="str">
        <f>"Q"&amp;ROUNDUP(MONTH(Suoerstore_sales[[#This Row],[Order Date]])/3,0)</f>
        <v>Q1</v>
      </c>
      <c r="Y7145">
        <f>MONTH(Suoerstore_sales[[#This Row],[Order Date]])</f>
        <v>3</v>
      </c>
    </row>
    <row r="7146" spans="1:25" x14ac:dyDescent="0.2">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t="str" cm="1">
        <f t="array" ref="V7146">_xlfn.IFS(Suoerstore_sales[[#This Row],[Discount]]&lt;=0.05,"0-5%",Suoerstore_sales[[#This Row],[Discount]]&lt;=0.1,"5-10%",Suoerstore_sales[[#This Row],[Discount]]&lt;=0.2,"10-20%",TRUE,"20%+")</f>
        <v>20%+</v>
      </c>
      <c r="W7146">
        <f>YEAR(Suoerstore_sales[[#This Row],[Order Date]])</f>
        <v>2017</v>
      </c>
      <c r="X7146" t="str">
        <f>"Q"&amp;ROUNDUP(MONTH(Suoerstore_sales[[#This Row],[Order Date]])/3,0)</f>
        <v>Q1</v>
      </c>
      <c r="Y7146">
        <f>MONTH(Suoerstore_sales[[#This Row],[Order Date]])</f>
        <v>3</v>
      </c>
    </row>
    <row r="7147" spans="1:25" x14ac:dyDescent="0.2">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t="str" cm="1">
        <f t="array" ref="V7147">_xlfn.IFS(Suoerstore_sales[[#This Row],[Discount]]&lt;=0.05,"0-5%",Suoerstore_sales[[#This Row],[Discount]]&lt;=0.1,"5-10%",Suoerstore_sales[[#This Row],[Discount]]&lt;=0.2,"10-20%",TRUE,"20%+")</f>
        <v>20%+</v>
      </c>
      <c r="W7147">
        <f>YEAR(Suoerstore_sales[[#This Row],[Order Date]])</f>
        <v>2017</v>
      </c>
      <c r="X7147" t="str">
        <f>"Q"&amp;ROUNDUP(MONTH(Suoerstore_sales[[#This Row],[Order Date]])/3,0)</f>
        <v>Q1</v>
      </c>
      <c r="Y7147">
        <f>MONTH(Suoerstore_sales[[#This Row],[Order Date]])</f>
        <v>3</v>
      </c>
    </row>
    <row r="7148" spans="1:25" x14ac:dyDescent="0.2">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t="str" cm="1">
        <f t="array" ref="V7148">_xlfn.IFS(Suoerstore_sales[[#This Row],[Discount]]&lt;=0.05,"0-5%",Suoerstore_sales[[#This Row],[Discount]]&lt;=0.1,"5-10%",Suoerstore_sales[[#This Row],[Discount]]&lt;=0.2,"10-20%",TRUE,"20%+")</f>
        <v>10-20%</v>
      </c>
      <c r="W7148">
        <f>YEAR(Suoerstore_sales[[#This Row],[Order Date]])</f>
        <v>2017</v>
      </c>
      <c r="X7148" t="str">
        <f>"Q"&amp;ROUNDUP(MONTH(Suoerstore_sales[[#This Row],[Order Date]])/3,0)</f>
        <v>Q1</v>
      </c>
      <c r="Y7148">
        <f>MONTH(Suoerstore_sales[[#This Row],[Order Date]])</f>
        <v>3</v>
      </c>
    </row>
    <row r="7149" spans="1:25" x14ac:dyDescent="0.2">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t="str" cm="1">
        <f t="array" ref="V7149">_xlfn.IFS(Suoerstore_sales[[#This Row],[Discount]]&lt;=0.05,"0-5%",Suoerstore_sales[[#This Row],[Discount]]&lt;=0.1,"5-10%",Suoerstore_sales[[#This Row],[Discount]]&lt;=0.2,"10-20%",TRUE,"20%+")</f>
        <v>0-5%</v>
      </c>
      <c r="W7149">
        <f>YEAR(Suoerstore_sales[[#This Row],[Order Date]])</f>
        <v>2016</v>
      </c>
      <c r="X7149" t="str">
        <f>"Q"&amp;ROUNDUP(MONTH(Suoerstore_sales[[#This Row],[Order Date]])/3,0)</f>
        <v>Q2</v>
      </c>
      <c r="Y7149">
        <f>MONTH(Suoerstore_sales[[#This Row],[Order Date]])</f>
        <v>6</v>
      </c>
    </row>
    <row r="7150" spans="1:25" x14ac:dyDescent="0.2">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t="str" cm="1">
        <f t="array" ref="V7150">_xlfn.IFS(Suoerstore_sales[[#This Row],[Discount]]&lt;=0.05,"0-5%",Suoerstore_sales[[#This Row],[Discount]]&lt;=0.1,"5-10%",Suoerstore_sales[[#This Row],[Discount]]&lt;=0.2,"10-20%",TRUE,"20%+")</f>
        <v>0-5%</v>
      </c>
      <c r="W7150">
        <f>YEAR(Suoerstore_sales[[#This Row],[Order Date]])</f>
        <v>2016</v>
      </c>
      <c r="X7150" t="str">
        <f>"Q"&amp;ROUNDUP(MONTH(Suoerstore_sales[[#This Row],[Order Date]])/3,0)</f>
        <v>Q2</v>
      </c>
      <c r="Y7150">
        <f>MONTH(Suoerstore_sales[[#This Row],[Order Date]])</f>
        <v>6</v>
      </c>
    </row>
    <row r="7151" spans="1:25" x14ac:dyDescent="0.2">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t="str" cm="1">
        <f t="array" ref="V7151">_xlfn.IFS(Suoerstore_sales[[#This Row],[Discount]]&lt;=0.05,"0-5%",Suoerstore_sales[[#This Row],[Discount]]&lt;=0.1,"5-10%",Suoerstore_sales[[#This Row],[Discount]]&lt;=0.2,"10-20%",TRUE,"20%+")</f>
        <v>10-20%</v>
      </c>
      <c r="W7151">
        <f>YEAR(Suoerstore_sales[[#This Row],[Order Date]])</f>
        <v>2015</v>
      </c>
      <c r="X7151" t="str">
        <f>"Q"&amp;ROUNDUP(MONTH(Suoerstore_sales[[#This Row],[Order Date]])/3,0)</f>
        <v>Q2</v>
      </c>
      <c r="Y7151">
        <f>MONTH(Suoerstore_sales[[#This Row],[Order Date]])</f>
        <v>6</v>
      </c>
    </row>
    <row r="7152" spans="1:25" x14ac:dyDescent="0.2">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t="str" cm="1">
        <f t="array" ref="V7152">_xlfn.IFS(Suoerstore_sales[[#This Row],[Discount]]&lt;=0.05,"0-5%",Suoerstore_sales[[#This Row],[Discount]]&lt;=0.1,"5-10%",Suoerstore_sales[[#This Row],[Discount]]&lt;=0.2,"10-20%",TRUE,"20%+")</f>
        <v>0-5%</v>
      </c>
      <c r="W7152">
        <f>YEAR(Suoerstore_sales[[#This Row],[Order Date]])</f>
        <v>2017</v>
      </c>
      <c r="X7152" t="str">
        <f>"Q"&amp;ROUNDUP(MONTH(Suoerstore_sales[[#This Row],[Order Date]])/3,0)</f>
        <v>Q4</v>
      </c>
      <c r="Y7152">
        <f>MONTH(Suoerstore_sales[[#This Row],[Order Date]])</f>
        <v>12</v>
      </c>
    </row>
    <row r="7153" spans="1:25" x14ac:dyDescent="0.2">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t="str" cm="1">
        <f t="array" ref="V7153">_xlfn.IFS(Suoerstore_sales[[#This Row],[Discount]]&lt;=0.05,"0-5%",Suoerstore_sales[[#This Row],[Discount]]&lt;=0.1,"5-10%",Suoerstore_sales[[#This Row],[Discount]]&lt;=0.2,"10-20%",TRUE,"20%+")</f>
        <v>20%+</v>
      </c>
      <c r="W7153">
        <f>YEAR(Suoerstore_sales[[#This Row],[Order Date]])</f>
        <v>2017</v>
      </c>
      <c r="X7153" t="str">
        <f>"Q"&amp;ROUNDUP(MONTH(Suoerstore_sales[[#This Row],[Order Date]])/3,0)</f>
        <v>Q4</v>
      </c>
      <c r="Y7153">
        <f>MONTH(Suoerstore_sales[[#This Row],[Order Date]])</f>
        <v>12</v>
      </c>
    </row>
    <row r="7154" spans="1:25" x14ac:dyDescent="0.2">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t="str" cm="1">
        <f t="array" ref="V7154">_xlfn.IFS(Suoerstore_sales[[#This Row],[Discount]]&lt;=0.05,"0-5%",Suoerstore_sales[[#This Row],[Discount]]&lt;=0.1,"5-10%",Suoerstore_sales[[#This Row],[Discount]]&lt;=0.2,"10-20%",TRUE,"20%+")</f>
        <v>10-20%</v>
      </c>
      <c r="W7154">
        <f>YEAR(Suoerstore_sales[[#This Row],[Order Date]])</f>
        <v>2014</v>
      </c>
      <c r="X7154" t="str">
        <f>"Q"&amp;ROUNDUP(MONTH(Suoerstore_sales[[#This Row],[Order Date]])/3,0)</f>
        <v>Q4</v>
      </c>
      <c r="Y7154">
        <f>MONTH(Suoerstore_sales[[#This Row],[Order Date]])</f>
        <v>10</v>
      </c>
    </row>
    <row r="7155" spans="1:25" x14ac:dyDescent="0.2">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t="str" cm="1">
        <f t="array" ref="V7155">_xlfn.IFS(Suoerstore_sales[[#This Row],[Discount]]&lt;=0.05,"0-5%",Suoerstore_sales[[#This Row],[Discount]]&lt;=0.1,"5-10%",Suoerstore_sales[[#This Row],[Discount]]&lt;=0.2,"10-20%",TRUE,"20%+")</f>
        <v>20%+</v>
      </c>
      <c r="W7155">
        <f>YEAR(Suoerstore_sales[[#This Row],[Order Date]])</f>
        <v>2015</v>
      </c>
      <c r="X7155" t="str">
        <f>"Q"&amp;ROUNDUP(MONTH(Suoerstore_sales[[#This Row],[Order Date]])/3,0)</f>
        <v>Q4</v>
      </c>
      <c r="Y7155">
        <f>MONTH(Suoerstore_sales[[#This Row],[Order Date]])</f>
        <v>12</v>
      </c>
    </row>
    <row r="7156" spans="1:25" x14ac:dyDescent="0.2">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t="str" cm="1">
        <f t="array" ref="V7156">_xlfn.IFS(Suoerstore_sales[[#This Row],[Discount]]&lt;=0.05,"0-5%",Suoerstore_sales[[#This Row],[Discount]]&lt;=0.1,"5-10%",Suoerstore_sales[[#This Row],[Discount]]&lt;=0.2,"10-20%",TRUE,"20%+")</f>
        <v>0-5%</v>
      </c>
      <c r="W7156">
        <f>YEAR(Suoerstore_sales[[#This Row],[Order Date]])</f>
        <v>2015</v>
      </c>
      <c r="X7156" t="str">
        <f>"Q"&amp;ROUNDUP(MONTH(Suoerstore_sales[[#This Row],[Order Date]])/3,0)</f>
        <v>Q4</v>
      </c>
      <c r="Y7156">
        <f>MONTH(Suoerstore_sales[[#This Row],[Order Date]])</f>
        <v>12</v>
      </c>
    </row>
    <row r="7157" spans="1:25" x14ac:dyDescent="0.2">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t="str" cm="1">
        <f t="array" ref="V7157">_xlfn.IFS(Suoerstore_sales[[#This Row],[Discount]]&lt;=0.05,"0-5%",Suoerstore_sales[[#This Row],[Discount]]&lt;=0.1,"5-10%",Suoerstore_sales[[#This Row],[Discount]]&lt;=0.2,"10-20%",TRUE,"20%+")</f>
        <v>0-5%</v>
      </c>
      <c r="W7157">
        <f>YEAR(Suoerstore_sales[[#This Row],[Order Date]])</f>
        <v>2015</v>
      </c>
      <c r="X7157" t="str">
        <f>"Q"&amp;ROUNDUP(MONTH(Suoerstore_sales[[#This Row],[Order Date]])/3,0)</f>
        <v>Q4</v>
      </c>
      <c r="Y7157">
        <f>MONTH(Suoerstore_sales[[#This Row],[Order Date]])</f>
        <v>12</v>
      </c>
    </row>
    <row r="7158" spans="1:25" x14ac:dyDescent="0.2">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t="str" cm="1">
        <f t="array" ref="V7158">_xlfn.IFS(Suoerstore_sales[[#This Row],[Discount]]&lt;=0.05,"0-5%",Suoerstore_sales[[#This Row],[Discount]]&lt;=0.1,"5-10%",Suoerstore_sales[[#This Row],[Discount]]&lt;=0.2,"10-20%",TRUE,"20%+")</f>
        <v>0-5%</v>
      </c>
      <c r="W7158">
        <f>YEAR(Suoerstore_sales[[#This Row],[Order Date]])</f>
        <v>2017</v>
      </c>
      <c r="X7158" t="str">
        <f>"Q"&amp;ROUNDUP(MONTH(Suoerstore_sales[[#This Row],[Order Date]])/3,0)</f>
        <v>Q2</v>
      </c>
      <c r="Y7158">
        <f>MONTH(Suoerstore_sales[[#This Row],[Order Date]])</f>
        <v>4</v>
      </c>
    </row>
    <row r="7159" spans="1:25" x14ac:dyDescent="0.2">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t="str" cm="1">
        <f t="array" ref="V7159">_xlfn.IFS(Suoerstore_sales[[#This Row],[Discount]]&lt;=0.05,"0-5%",Suoerstore_sales[[#This Row],[Discount]]&lt;=0.1,"5-10%",Suoerstore_sales[[#This Row],[Discount]]&lt;=0.2,"10-20%",TRUE,"20%+")</f>
        <v>0-5%</v>
      </c>
      <c r="W7159">
        <f>YEAR(Suoerstore_sales[[#This Row],[Order Date]])</f>
        <v>2016</v>
      </c>
      <c r="X7159" t="str">
        <f>"Q"&amp;ROUNDUP(MONTH(Suoerstore_sales[[#This Row],[Order Date]])/3,0)</f>
        <v>Q1</v>
      </c>
      <c r="Y7159">
        <f>MONTH(Suoerstore_sales[[#This Row],[Order Date]])</f>
        <v>3</v>
      </c>
    </row>
    <row r="7160" spans="1:25" x14ac:dyDescent="0.2">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t="str" cm="1">
        <f t="array" ref="V7160">_xlfn.IFS(Suoerstore_sales[[#This Row],[Discount]]&lt;=0.05,"0-5%",Suoerstore_sales[[#This Row],[Discount]]&lt;=0.1,"5-10%",Suoerstore_sales[[#This Row],[Discount]]&lt;=0.2,"10-20%",TRUE,"20%+")</f>
        <v>0-5%</v>
      </c>
      <c r="W7160">
        <f>YEAR(Suoerstore_sales[[#This Row],[Order Date]])</f>
        <v>2016</v>
      </c>
      <c r="X7160" t="str">
        <f>"Q"&amp;ROUNDUP(MONTH(Suoerstore_sales[[#This Row],[Order Date]])/3,0)</f>
        <v>Q1</v>
      </c>
      <c r="Y7160">
        <f>MONTH(Suoerstore_sales[[#This Row],[Order Date]])</f>
        <v>3</v>
      </c>
    </row>
    <row r="7161" spans="1:25" x14ac:dyDescent="0.2">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t="str" cm="1">
        <f t="array" ref="V7161">_xlfn.IFS(Suoerstore_sales[[#This Row],[Discount]]&lt;=0.05,"0-5%",Suoerstore_sales[[#This Row],[Discount]]&lt;=0.1,"5-10%",Suoerstore_sales[[#This Row],[Discount]]&lt;=0.2,"10-20%",TRUE,"20%+")</f>
        <v>10-20%</v>
      </c>
      <c r="W7161">
        <f>YEAR(Suoerstore_sales[[#This Row],[Order Date]])</f>
        <v>2015</v>
      </c>
      <c r="X7161" t="str">
        <f>"Q"&amp;ROUNDUP(MONTH(Suoerstore_sales[[#This Row],[Order Date]])/3,0)</f>
        <v>Q2</v>
      </c>
      <c r="Y7161">
        <f>MONTH(Suoerstore_sales[[#This Row],[Order Date]])</f>
        <v>5</v>
      </c>
    </row>
    <row r="7162" spans="1:25" x14ac:dyDescent="0.2">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t="str" cm="1">
        <f t="array" ref="V7162">_xlfn.IFS(Suoerstore_sales[[#This Row],[Discount]]&lt;=0.05,"0-5%",Suoerstore_sales[[#This Row],[Discount]]&lt;=0.1,"5-10%",Suoerstore_sales[[#This Row],[Discount]]&lt;=0.2,"10-20%",TRUE,"20%+")</f>
        <v>10-20%</v>
      </c>
      <c r="W7162">
        <f>YEAR(Suoerstore_sales[[#This Row],[Order Date]])</f>
        <v>2015</v>
      </c>
      <c r="X7162" t="str">
        <f>"Q"&amp;ROUNDUP(MONTH(Suoerstore_sales[[#This Row],[Order Date]])/3,0)</f>
        <v>Q2</v>
      </c>
      <c r="Y7162">
        <f>MONTH(Suoerstore_sales[[#This Row],[Order Date]])</f>
        <v>5</v>
      </c>
    </row>
    <row r="7163" spans="1:25" x14ac:dyDescent="0.2">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t="str" cm="1">
        <f t="array" ref="V7163">_xlfn.IFS(Suoerstore_sales[[#This Row],[Discount]]&lt;=0.05,"0-5%",Suoerstore_sales[[#This Row],[Discount]]&lt;=0.1,"5-10%",Suoerstore_sales[[#This Row],[Discount]]&lt;=0.2,"10-20%",TRUE,"20%+")</f>
        <v>0-5%</v>
      </c>
      <c r="W7163">
        <f>YEAR(Suoerstore_sales[[#This Row],[Order Date]])</f>
        <v>2014</v>
      </c>
      <c r="X7163" t="str">
        <f>"Q"&amp;ROUNDUP(MONTH(Suoerstore_sales[[#This Row],[Order Date]])/3,0)</f>
        <v>Q3</v>
      </c>
      <c r="Y7163">
        <f>MONTH(Suoerstore_sales[[#This Row],[Order Date]])</f>
        <v>7</v>
      </c>
    </row>
    <row r="7164" spans="1:25" x14ac:dyDescent="0.2">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t="str" cm="1">
        <f t="array" ref="V7164">_xlfn.IFS(Suoerstore_sales[[#This Row],[Discount]]&lt;=0.05,"0-5%",Suoerstore_sales[[#This Row],[Discount]]&lt;=0.1,"5-10%",Suoerstore_sales[[#This Row],[Discount]]&lt;=0.2,"10-20%",TRUE,"20%+")</f>
        <v>0-5%</v>
      </c>
      <c r="W7164">
        <f>YEAR(Suoerstore_sales[[#This Row],[Order Date]])</f>
        <v>2014</v>
      </c>
      <c r="X7164" t="str">
        <f>"Q"&amp;ROUNDUP(MONTH(Suoerstore_sales[[#This Row],[Order Date]])/3,0)</f>
        <v>Q3</v>
      </c>
      <c r="Y7164">
        <f>MONTH(Suoerstore_sales[[#This Row],[Order Date]])</f>
        <v>7</v>
      </c>
    </row>
    <row r="7165" spans="1:25" x14ac:dyDescent="0.2">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t="str" cm="1">
        <f t="array" ref="V7165">_xlfn.IFS(Suoerstore_sales[[#This Row],[Discount]]&lt;=0.05,"0-5%",Suoerstore_sales[[#This Row],[Discount]]&lt;=0.1,"5-10%",Suoerstore_sales[[#This Row],[Discount]]&lt;=0.2,"10-20%",TRUE,"20%+")</f>
        <v>0-5%</v>
      </c>
      <c r="W7165">
        <f>YEAR(Suoerstore_sales[[#This Row],[Order Date]])</f>
        <v>2014</v>
      </c>
      <c r="X7165" t="str">
        <f>"Q"&amp;ROUNDUP(MONTH(Suoerstore_sales[[#This Row],[Order Date]])/3,0)</f>
        <v>Q2</v>
      </c>
      <c r="Y7165">
        <f>MONTH(Suoerstore_sales[[#This Row],[Order Date]])</f>
        <v>4</v>
      </c>
    </row>
    <row r="7166" spans="1:25" x14ac:dyDescent="0.2">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t="str" cm="1">
        <f t="array" ref="V7166">_xlfn.IFS(Suoerstore_sales[[#This Row],[Discount]]&lt;=0.05,"0-5%",Suoerstore_sales[[#This Row],[Discount]]&lt;=0.1,"5-10%",Suoerstore_sales[[#This Row],[Discount]]&lt;=0.2,"10-20%",TRUE,"20%+")</f>
        <v>10-20%</v>
      </c>
      <c r="W7166">
        <f>YEAR(Suoerstore_sales[[#This Row],[Order Date]])</f>
        <v>2014</v>
      </c>
      <c r="X7166" t="str">
        <f>"Q"&amp;ROUNDUP(MONTH(Suoerstore_sales[[#This Row],[Order Date]])/3,0)</f>
        <v>Q2</v>
      </c>
      <c r="Y7166">
        <f>MONTH(Suoerstore_sales[[#This Row],[Order Date]])</f>
        <v>4</v>
      </c>
    </row>
    <row r="7167" spans="1:25" x14ac:dyDescent="0.2">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t="str" cm="1">
        <f t="array" ref="V7167">_xlfn.IFS(Suoerstore_sales[[#This Row],[Discount]]&lt;=0.05,"0-5%",Suoerstore_sales[[#This Row],[Discount]]&lt;=0.1,"5-10%",Suoerstore_sales[[#This Row],[Discount]]&lt;=0.2,"10-20%",TRUE,"20%+")</f>
        <v>0-5%</v>
      </c>
      <c r="W7167">
        <f>YEAR(Suoerstore_sales[[#This Row],[Order Date]])</f>
        <v>2016</v>
      </c>
      <c r="X7167" t="str">
        <f>"Q"&amp;ROUNDUP(MONTH(Suoerstore_sales[[#This Row],[Order Date]])/3,0)</f>
        <v>Q3</v>
      </c>
      <c r="Y7167">
        <f>MONTH(Suoerstore_sales[[#This Row],[Order Date]])</f>
        <v>9</v>
      </c>
    </row>
    <row r="7168" spans="1:25" x14ac:dyDescent="0.2">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t="str" cm="1">
        <f t="array" ref="V7168">_xlfn.IFS(Suoerstore_sales[[#This Row],[Discount]]&lt;=0.05,"0-5%",Suoerstore_sales[[#This Row],[Discount]]&lt;=0.1,"5-10%",Suoerstore_sales[[#This Row],[Discount]]&lt;=0.2,"10-20%",TRUE,"20%+")</f>
        <v>0-5%</v>
      </c>
      <c r="W7168">
        <f>YEAR(Suoerstore_sales[[#This Row],[Order Date]])</f>
        <v>2014</v>
      </c>
      <c r="X7168" t="str">
        <f>"Q"&amp;ROUNDUP(MONTH(Suoerstore_sales[[#This Row],[Order Date]])/3,0)</f>
        <v>Q3</v>
      </c>
      <c r="Y7168">
        <f>MONTH(Suoerstore_sales[[#This Row],[Order Date]])</f>
        <v>7</v>
      </c>
    </row>
    <row r="7169" spans="1:25" x14ac:dyDescent="0.2">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t="str" cm="1">
        <f t="array" ref="V7169">_xlfn.IFS(Suoerstore_sales[[#This Row],[Discount]]&lt;=0.05,"0-5%",Suoerstore_sales[[#This Row],[Discount]]&lt;=0.1,"5-10%",Suoerstore_sales[[#This Row],[Discount]]&lt;=0.2,"10-20%",TRUE,"20%+")</f>
        <v>10-20%</v>
      </c>
      <c r="W7169">
        <f>YEAR(Suoerstore_sales[[#This Row],[Order Date]])</f>
        <v>2014</v>
      </c>
      <c r="X7169" t="str">
        <f>"Q"&amp;ROUNDUP(MONTH(Suoerstore_sales[[#This Row],[Order Date]])/3,0)</f>
        <v>Q3</v>
      </c>
      <c r="Y7169">
        <f>MONTH(Suoerstore_sales[[#This Row],[Order Date]])</f>
        <v>7</v>
      </c>
    </row>
    <row r="7170" spans="1:25" x14ac:dyDescent="0.2">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t="str" cm="1">
        <f t="array" ref="V7170">_xlfn.IFS(Suoerstore_sales[[#This Row],[Discount]]&lt;=0.05,"0-5%",Suoerstore_sales[[#This Row],[Discount]]&lt;=0.1,"5-10%",Suoerstore_sales[[#This Row],[Discount]]&lt;=0.2,"10-20%",TRUE,"20%+")</f>
        <v>0-5%</v>
      </c>
      <c r="W7170">
        <f>YEAR(Suoerstore_sales[[#This Row],[Order Date]])</f>
        <v>2014</v>
      </c>
      <c r="X7170" t="str">
        <f>"Q"&amp;ROUNDUP(MONTH(Suoerstore_sales[[#This Row],[Order Date]])/3,0)</f>
        <v>Q3</v>
      </c>
      <c r="Y7170">
        <f>MONTH(Suoerstore_sales[[#This Row],[Order Date]])</f>
        <v>7</v>
      </c>
    </row>
    <row r="7171" spans="1:25" x14ac:dyDescent="0.2">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t="str" cm="1">
        <f t="array" ref="V7171">_xlfn.IFS(Suoerstore_sales[[#This Row],[Discount]]&lt;=0.05,"0-5%",Suoerstore_sales[[#This Row],[Discount]]&lt;=0.1,"5-10%",Suoerstore_sales[[#This Row],[Discount]]&lt;=0.2,"10-20%",TRUE,"20%+")</f>
        <v>10-20%</v>
      </c>
      <c r="W7171">
        <f>YEAR(Suoerstore_sales[[#This Row],[Order Date]])</f>
        <v>2014</v>
      </c>
      <c r="X7171" t="str">
        <f>"Q"&amp;ROUNDUP(MONTH(Suoerstore_sales[[#This Row],[Order Date]])/3,0)</f>
        <v>Q3</v>
      </c>
      <c r="Y7171">
        <f>MONTH(Suoerstore_sales[[#This Row],[Order Date]])</f>
        <v>7</v>
      </c>
    </row>
    <row r="7172" spans="1:25" x14ac:dyDescent="0.2">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t="str" cm="1">
        <f t="array" ref="V7172">_xlfn.IFS(Suoerstore_sales[[#This Row],[Discount]]&lt;=0.05,"0-5%",Suoerstore_sales[[#This Row],[Discount]]&lt;=0.1,"5-10%",Suoerstore_sales[[#This Row],[Discount]]&lt;=0.2,"10-20%",TRUE,"20%+")</f>
        <v>5-10%</v>
      </c>
      <c r="W7172">
        <f>YEAR(Suoerstore_sales[[#This Row],[Order Date]])</f>
        <v>2017</v>
      </c>
      <c r="X7172" t="str">
        <f>"Q"&amp;ROUNDUP(MONTH(Suoerstore_sales[[#This Row],[Order Date]])/3,0)</f>
        <v>Q4</v>
      </c>
      <c r="Y7172">
        <f>MONTH(Suoerstore_sales[[#This Row],[Order Date]])</f>
        <v>10</v>
      </c>
    </row>
    <row r="7173" spans="1:25" x14ac:dyDescent="0.2">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t="str" cm="1">
        <f t="array" ref="V7173">_xlfn.IFS(Suoerstore_sales[[#This Row],[Discount]]&lt;=0.05,"0-5%",Suoerstore_sales[[#This Row],[Discount]]&lt;=0.1,"5-10%",Suoerstore_sales[[#This Row],[Discount]]&lt;=0.2,"10-20%",TRUE,"20%+")</f>
        <v>0-5%</v>
      </c>
      <c r="W7173">
        <f>YEAR(Suoerstore_sales[[#This Row],[Order Date]])</f>
        <v>2017</v>
      </c>
      <c r="X7173" t="str">
        <f>"Q"&amp;ROUNDUP(MONTH(Suoerstore_sales[[#This Row],[Order Date]])/3,0)</f>
        <v>Q2</v>
      </c>
      <c r="Y7173">
        <f>MONTH(Suoerstore_sales[[#This Row],[Order Date]])</f>
        <v>4</v>
      </c>
    </row>
    <row r="7174" spans="1:25" x14ac:dyDescent="0.2">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t="str" cm="1">
        <f t="array" ref="V7174">_xlfn.IFS(Suoerstore_sales[[#This Row],[Discount]]&lt;=0.05,"0-5%",Suoerstore_sales[[#This Row],[Discount]]&lt;=0.1,"5-10%",Suoerstore_sales[[#This Row],[Discount]]&lt;=0.2,"10-20%",TRUE,"20%+")</f>
        <v>10-20%</v>
      </c>
      <c r="W7174">
        <f>YEAR(Suoerstore_sales[[#This Row],[Order Date]])</f>
        <v>2017</v>
      </c>
      <c r="X7174" t="str">
        <f>"Q"&amp;ROUNDUP(MONTH(Suoerstore_sales[[#This Row],[Order Date]])/3,0)</f>
        <v>Q1</v>
      </c>
      <c r="Y7174">
        <f>MONTH(Suoerstore_sales[[#This Row],[Order Date]])</f>
        <v>3</v>
      </c>
    </row>
    <row r="7175" spans="1:25" x14ac:dyDescent="0.2">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t="str" cm="1">
        <f t="array" ref="V7175">_xlfn.IFS(Suoerstore_sales[[#This Row],[Discount]]&lt;=0.05,"0-5%",Suoerstore_sales[[#This Row],[Discount]]&lt;=0.1,"5-10%",Suoerstore_sales[[#This Row],[Discount]]&lt;=0.2,"10-20%",TRUE,"20%+")</f>
        <v>10-20%</v>
      </c>
      <c r="W7175">
        <f>YEAR(Suoerstore_sales[[#This Row],[Order Date]])</f>
        <v>2017</v>
      </c>
      <c r="X7175" t="str">
        <f>"Q"&amp;ROUNDUP(MONTH(Suoerstore_sales[[#This Row],[Order Date]])/3,0)</f>
        <v>Q1</v>
      </c>
      <c r="Y7175">
        <f>MONTH(Suoerstore_sales[[#This Row],[Order Date]])</f>
        <v>3</v>
      </c>
    </row>
    <row r="7176" spans="1:25" x14ac:dyDescent="0.2">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t="str" cm="1">
        <f t="array" ref="V7176">_xlfn.IFS(Suoerstore_sales[[#This Row],[Discount]]&lt;=0.05,"0-5%",Suoerstore_sales[[#This Row],[Discount]]&lt;=0.1,"5-10%",Suoerstore_sales[[#This Row],[Discount]]&lt;=0.2,"10-20%",TRUE,"20%+")</f>
        <v>10-20%</v>
      </c>
      <c r="W7176">
        <f>YEAR(Suoerstore_sales[[#This Row],[Order Date]])</f>
        <v>2017</v>
      </c>
      <c r="X7176" t="str">
        <f>"Q"&amp;ROUNDUP(MONTH(Suoerstore_sales[[#This Row],[Order Date]])/3,0)</f>
        <v>Q1</v>
      </c>
      <c r="Y7176">
        <f>MONTH(Suoerstore_sales[[#This Row],[Order Date]])</f>
        <v>3</v>
      </c>
    </row>
    <row r="7177" spans="1:25" x14ac:dyDescent="0.2">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t="str" cm="1">
        <f t="array" ref="V7177">_xlfn.IFS(Suoerstore_sales[[#This Row],[Discount]]&lt;=0.05,"0-5%",Suoerstore_sales[[#This Row],[Discount]]&lt;=0.1,"5-10%",Suoerstore_sales[[#This Row],[Discount]]&lt;=0.2,"10-20%",TRUE,"20%+")</f>
        <v>20%+</v>
      </c>
      <c r="W7177">
        <f>YEAR(Suoerstore_sales[[#This Row],[Order Date]])</f>
        <v>2017</v>
      </c>
      <c r="X7177" t="str">
        <f>"Q"&amp;ROUNDUP(MONTH(Suoerstore_sales[[#This Row],[Order Date]])/3,0)</f>
        <v>Q1</v>
      </c>
      <c r="Y7177">
        <f>MONTH(Suoerstore_sales[[#This Row],[Order Date]])</f>
        <v>3</v>
      </c>
    </row>
    <row r="7178" spans="1:25" x14ac:dyDescent="0.2">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t="str" cm="1">
        <f t="array" ref="V7178">_xlfn.IFS(Suoerstore_sales[[#This Row],[Discount]]&lt;=0.05,"0-5%",Suoerstore_sales[[#This Row],[Discount]]&lt;=0.1,"5-10%",Suoerstore_sales[[#This Row],[Discount]]&lt;=0.2,"10-20%",TRUE,"20%+")</f>
        <v>10-20%</v>
      </c>
      <c r="W7178">
        <f>YEAR(Suoerstore_sales[[#This Row],[Order Date]])</f>
        <v>2017</v>
      </c>
      <c r="X7178" t="str">
        <f>"Q"&amp;ROUNDUP(MONTH(Suoerstore_sales[[#This Row],[Order Date]])/3,0)</f>
        <v>Q1</v>
      </c>
      <c r="Y7178">
        <f>MONTH(Suoerstore_sales[[#This Row],[Order Date]])</f>
        <v>3</v>
      </c>
    </row>
    <row r="7179" spans="1:25" x14ac:dyDescent="0.2">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t="str" cm="1">
        <f t="array" ref="V7179">_xlfn.IFS(Suoerstore_sales[[#This Row],[Discount]]&lt;=0.05,"0-5%",Suoerstore_sales[[#This Row],[Discount]]&lt;=0.1,"5-10%",Suoerstore_sales[[#This Row],[Discount]]&lt;=0.2,"10-20%",TRUE,"20%+")</f>
        <v>20%+</v>
      </c>
      <c r="W7179">
        <f>YEAR(Suoerstore_sales[[#This Row],[Order Date]])</f>
        <v>2017</v>
      </c>
      <c r="X7179" t="str">
        <f>"Q"&amp;ROUNDUP(MONTH(Suoerstore_sales[[#This Row],[Order Date]])/3,0)</f>
        <v>Q2</v>
      </c>
      <c r="Y7179">
        <f>MONTH(Suoerstore_sales[[#This Row],[Order Date]])</f>
        <v>5</v>
      </c>
    </row>
    <row r="7180" spans="1:25" x14ac:dyDescent="0.2">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t="str" cm="1">
        <f t="array" ref="V7180">_xlfn.IFS(Suoerstore_sales[[#This Row],[Discount]]&lt;=0.05,"0-5%",Suoerstore_sales[[#This Row],[Discount]]&lt;=0.1,"5-10%",Suoerstore_sales[[#This Row],[Discount]]&lt;=0.2,"10-20%",TRUE,"20%+")</f>
        <v>20%+</v>
      </c>
      <c r="W7180">
        <f>YEAR(Suoerstore_sales[[#This Row],[Order Date]])</f>
        <v>2017</v>
      </c>
      <c r="X7180" t="str">
        <f>"Q"&amp;ROUNDUP(MONTH(Suoerstore_sales[[#This Row],[Order Date]])/3,0)</f>
        <v>Q2</v>
      </c>
      <c r="Y7180">
        <f>MONTH(Suoerstore_sales[[#This Row],[Order Date]])</f>
        <v>5</v>
      </c>
    </row>
    <row r="7181" spans="1:25" x14ac:dyDescent="0.2">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t="str" cm="1">
        <f t="array" ref="V7181">_xlfn.IFS(Suoerstore_sales[[#This Row],[Discount]]&lt;=0.05,"0-5%",Suoerstore_sales[[#This Row],[Discount]]&lt;=0.1,"5-10%",Suoerstore_sales[[#This Row],[Discount]]&lt;=0.2,"10-20%",TRUE,"20%+")</f>
        <v>0-5%</v>
      </c>
      <c r="W7181">
        <f>YEAR(Suoerstore_sales[[#This Row],[Order Date]])</f>
        <v>2016</v>
      </c>
      <c r="X7181" t="str">
        <f>"Q"&amp;ROUNDUP(MONTH(Suoerstore_sales[[#This Row],[Order Date]])/3,0)</f>
        <v>Q4</v>
      </c>
      <c r="Y7181">
        <f>MONTH(Suoerstore_sales[[#This Row],[Order Date]])</f>
        <v>11</v>
      </c>
    </row>
    <row r="7182" spans="1:25" x14ac:dyDescent="0.2">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t="str" cm="1">
        <f t="array" ref="V7182">_xlfn.IFS(Suoerstore_sales[[#This Row],[Discount]]&lt;=0.05,"0-5%",Suoerstore_sales[[#This Row],[Discount]]&lt;=0.1,"5-10%",Suoerstore_sales[[#This Row],[Discount]]&lt;=0.2,"10-20%",TRUE,"20%+")</f>
        <v>0-5%</v>
      </c>
      <c r="W7182">
        <f>YEAR(Suoerstore_sales[[#This Row],[Order Date]])</f>
        <v>2014</v>
      </c>
      <c r="X7182" t="str">
        <f>"Q"&amp;ROUNDUP(MONTH(Suoerstore_sales[[#This Row],[Order Date]])/3,0)</f>
        <v>Q1</v>
      </c>
      <c r="Y7182">
        <f>MONTH(Suoerstore_sales[[#This Row],[Order Date]])</f>
        <v>1</v>
      </c>
    </row>
    <row r="7183" spans="1:25" x14ac:dyDescent="0.2">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t="str" cm="1">
        <f t="array" ref="V7183">_xlfn.IFS(Suoerstore_sales[[#This Row],[Discount]]&lt;=0.05,"0-5%",Suoerstore_sales[[#This Row],[Discount]]&lt;=0.1,"5-10%",Suoerstore_sales[[#This Row],[Discount]]&lt;=0.2,"10-20%",TRUE,"20%+")</f>
        <v>10-20%</v>
      </c>
      <c r="W7183">
        <f>YEAR(Suoerstore_sales[[#This Row],[Order Date]])</f>
        <v>2016</v>
      </c>
      <c r="X7183" t="str">
        <f>"Q"&amp;ROUNDUP(MONTH(Suoerstore_sales[[#This Row],[Order Date]])/3,0)</f>
        <v>Q4</v>
      </c>
      <c r="Y7183">
        <f>MONTH(Suoerstore_sales[[#This Row],[Order Date]])</f>
        <v>12</v>
      </c>
    </row>
    <row r="7184" spans="1:25" x14ac:dyDescent="0.2">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t="str" cm="1">
        <f t="array" ref="V7184">_xlfn.IFS(Suoerstore_sales[[#This Row],[Discount]]&lt;=0.05,"0-5%",Suoerstore_sales[[#This Row],[Discount]]&lt;=0.1,"5-10%",Suoerstore_sales[[#This Row],[Discount]]&lt;=0.2,"10-20%",TRUE,"20%+")</f>
        <v>10-20%</v>
      </c>
      <c r="W7184">
        <f>YEAR(Suoerstore_sales[[#This Row],[Order Date]])</f>
        <v>2017</v>
      </c>
      <c r="X7184" t="str">
        <f>"Q"&amp;ROUNDUP(MONTH(Suoerstore_sales[[#This Row],[Order Date]])/3,0)</f>
        <v>Q2</v>
      </c>
      <c r="Y7184">
        <f>MONTH(Suoerstore_sales[[#This Row],[Order Date]])</f>
        <v>4</v>
      </c>
    </row>
    <row r="7185" spans="1:25" x14ac:dyDescent="0.2">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t="str" cm="1">
        <f t="array" ref="V7185">_xlfn.IFS(Suoerstore_sales[[#This Row],[Discount]]&lt;=0.05,"0-5%",Suoerstore_sales[[#This Row],[Discount]]&lt;=0.1,"5-10%",Suoerstore_sales[[#This Row],[Discount]]&lt;=0.2,"10-20%",TRUE,"20%+")</f>
        <v>0-5%</v>
      </c>
      <c r="W7185">
        <f>YEAR(Suoerstore_sales[[#This Row],[Order Date]])</f>
        <v>2017</v>
      </c>
      <c r="X7185" t="str">
        <f>"Q"&amp;ROUNDUP(MONTH(Suoerstore_sales[[#This Row],[Order Date]])/3,0)</f>
        <v>Q2</v>
      </c>
      <c r="Y7185">
        <f>MONTH(Suoerstore_sales[[#This Row],[Order Date]])</f>
        <v>4</v>
      </c>
    </row>
    <row r="7186" spans="1:25" x14ac:dyDescent="0.2">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t="str" cm="1">
        <f t="array" ref="V7186">_xlfn.IFS(Suoerstore_sales[[#This Row],[Discount]]&lt;=0.05,"0-5%",Suoerstore_sales[[#This Row],[Discount]]&lt;=0.1,"5-10%",Suoerstore_sales[[#This Row],[Discount]]&lt;=0.2,"10-20%",TRUE,"20%+")</f>
        <v>10-20%</v>
      </c>
      <c r="W7186">
        <f>YEAR(Suoerstore_sales[[#This Row],[Order Date]])</f>
        <v>2017</v>
      </c>
      <c r="X7186" t="str">
        <f>"Q"&amp;ROUNDUP(MONTH(Suoerstore_sales[[#This Row],[Order Date]])/3,0)</f>
        <v>Q3</v>
      </c>
      <c r="Y7186">
        <f>MONTH(Suoerstore_sales[[#This Row],[Order Date]])</f>
        <v>8</v>
      </c>
    </row>
    <row r="7187" spans="1:25" x14ac:dyDescent="0.2">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t="str" cm="1">
        <f t="array" ref="V7187">_xlfn.IFS(Suoerstore_sales[[#This Row],[Discount]]&lt;=0.05,"0-5%",Suoerstore_sales[[#This Row],[Discount]]&lt;=0.1,"5-10%",Suoerstore_sales[[#This Row],[Discount]]&lt;=0.2,"10-20%",TRUE,"20%+")</f>
        <v>10-20%</v>
      </c>
      <c r="W7187">
        <f>YEAR(Suoerstore_sales[[#This Row],[Order Date]])</f>
        <v>2017</v>
      </c>
      <c r="X7187" t="str">
        <f>"Q"&amp;ROUNDUP(MONTH(Suoerstore_sales[[#This Row],[Order Date]])/3,0)</f>
        <v>Q3</v>
      </c>
      <c r="Y7187">
        <f>MONTH(Suoerstore_sales[[#This Row],[Order Date]])</f>
        <v>8</v>
      </c>
    </row>
    <row r="7188" spans="1:25" x14ac:dyDescent="0.2">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t="str" cm="1">
        <f t="array" ref="V7188">_xlfn.IFS(Suoerstore_sales[[#This Row],[Discount]]&lt;=0.05,"0-5%",Suoerstore_sales[[#This Row],[Discount]]&lt;=0.1,"5-10%",Suoerstore_sales[[#This Row],[Discount]]&lt;=0.2,"10-20%",TRUE,"20%+")</f>
        <v>20%+</v>
      </c>
      <c r="W7188">
        <f>YEAR(Suoerstore_sales[[#This Row],[Order Date]])</f>
        <v>2017</v>
      </c>
      <c r="X7188" t="str">
        <f>"Q"&amp;ROUNDUP(MONTH(Suoerstore_sales[[#This Row],[Order Date]])/3,0)</f>
        <v>Q3</v>
      </c>
      <c r="Y7188">
        <f>MONTH(Suoerstore_sales[[#This Row],[Order Date]])</f>
        <v>8</v>
      </c>
    </row>
    <row r="7189" spans="1:25" x14ac:dyDescent="0.2">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t="str" cm="1">
        <f t="array" ref="V7189">_xlfn.IFS(Suoerstore_sales[[#This Row],[Discount]]&lt;=0.05,"0-5%",Suoerstore_sales[[#This Row],[Discount]]&lt;=0.1,"5-10%",Suoerstore_sales[[#This Row],[Discount]]&lt;=0.2,"10-20%",TRUE,"20%+")</f>
        <v>20%+</v>
      </c>
      <c r="W7189">
        <f>YEAR(Suoerstore_sales[[#This Row],[Order Date]])</f>
        <v>2017</v>
      </c>
      <c r="X7189" t="str">
        <f>"Q"&amp;ROUNDUP(MONTH(Suoerstore_sales[[#This Row],[Order Date]])/3,0)</f>
        <v>Q3</v>
      </c>
      <c r="Y7189">
        <f>MONTH(Suoerstore_sales[[#This Row],[Order Date]])</f>
        <v>8</v>
      </c>
    </row>
    <row r="7190" spans="1:25" x14ac:dyDescent="0.2">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t="str" cm="1">
        <f t="array" ref="V7190">_xlfn.IFS(Suoerstore_sales[[#This Row],[Discount]]&lt;=0.05,"0-5%",Suoerstore_sales[[#This Row],[Discount]]&lt;=0.1,"5-10%",Suoerstore_sales[[#This Row],[Discount]]&lt;=0.2,"10-20%",TRUE,"20%+")</f>
        <v>20%+</v>
      </c>
      <c r="W7190">
        <f>YEAR(Suoerstore_sales[[#This Row],[Order Date]])</f>
        <v>2017</v>
      </c>
      <c r="X7190" t="str">
        <f>"Q"&amp;ROUNDUP(MONTH(Suoerstore_sales[[#This Row],[Order Date]])/3,0)</f>
        <v>Q3</v>
      </c>
      <c r="Y7190">
        <f>MONTH(Suoerstore_sales[[#This Row],[Order Date]])</f>
        <v>8</v>
      </c>
    </row>
    <row r="7191" spans="1:25" x14ac:dyDescent="0.2">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t="str" cm="1">
        <f t="array" ref="V7191">_xlfn.IFS(Suoerstore_sales[[#This Row],[Discount]]&lt;=0.05,"0-5%",Suoerstore_sales[[#This Row],[Discount]]&lt;=0.1,"5-10%",Suoerstore_sales[[#This Row],[Discount]]&lt;=0.2,"10-20%",TRUE,"20%+")</f>
        <v>10-20%</v>
      </c>
      <c r="W7191">
        <f>YEAR(Suoerstore_sales[[#This Row],[Order Date]])</f>
        <v>2016</v>
      </c>
      <c r="X7191" t="str">
        <f>"Q"&amp;ROUNDUP(MONTH(Suoerstore_sales[[#This Row],[Order Date]])/3,0)</f>
        <v>Q4</v>
      </c>
      <c r="Y7191">
        <f>MONTH(Suoerstore_sales[[#This Row],[Order Date]])</f>
        <v>11</v>
      </c>
    </row>
    <row r="7192" spans="1:25" x14ac:dyDescent="0.2">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t="str" cm="1">
        <f t="array" ref="V7192">_xlfn.IFS(Suoerstore_sales[[#This Row],[Discount]]&lt;=0.05,"0-5%",Suoerstore_sales[[#This Row],[Discount]]&lt;=0.1,"5-10%",Suoerstore_sales[[#This Row],[Discount]]&lt;=0.2,"10-20%",TRUE,"20%+")</f>
        <v>10-20%</v>
      </c>
      <c r="W7192">
        <f>YEAR(Suoerstore_sales[[#This Row],[Order Date]])</f>
        <v>2016</v>
      </c>
      <c r="X7192" t="str">
        <f>"Q"&amp;ROUNDUP(MONTH(Suoerstore_sales[[#This Row],[Order Date]])/3,0)</f>
        <v>Q4</v>
      </c>
      <c r="Y7192">
        <f>MONTH(Suoerstore_sales[[#This Row],[Order Date]])</f>
        <v>11</v>
      </c>
    </row>
    <row r="7193" spans="1:25" x14ac:dyDescent="0.2">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t="str" cm="1">
        <f t="array" ref="V7193">_xlfn.IFS(Suoerstore_sales[[#This Row],[Discount]]&lt;=0.05,"0-5%",Suoerstore_sales[[#This Row],[Discount]]&lt;=0.1,"5-10%",Suoerstore_sales[[#This Row],[Discount]]&lt;=0.2,"10-20%",TRUE,"20%+")</f>
        <v>20%+</v>
      </c>
      <c r="W7193">
        <f>YEAR(Suoerstore_sales[[#This Row],[Order Date]])</f>
        <v>2016</v>
      </c>
      <c r="X7193" t="str">
        <f>"Q"&amp;ROUNDUP(MONTH(Suoerstore_sales[[#This Row],[Order Date]])/3,0)</f>
        <v>Q4</v>
      </c>
      <c r="Y7193">
        <f>MONTH(Suoerstore_sales[[#This Row],[Order Date]])</f>
        <v>10</v>
      </c>
    </row>
    <row r="7194" spans="1:25" x14ac:dyDescent="0.2">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t="str" cm="1">
        <f t="array" ref="V7194">_xlfn.IFS(Suoerstore_sales[[#This Row],[Discount]]&lt;=0.05,"0-5%",Suoerstore_sales[[#This Row],[Discount]]&lt;=0.1,"5-10%",Suoerstore_sales[[#This Row],[Discount]]&lt;=0.2,"10-20%",TRUE,"20%+")</f>
        <v>10-20%</v>
      </c>
      <c r="W7194">
        <f>YEAR(Suoerstore_sales[[#This Row],[Order Date]])</f>
        <v>2016</v>
      </c>
      <c r="X7194" t="str">
        <f>"Q"&amp;ROUNDUP(MONTH(Suoerstore_sales[[#This Row],[Order Date]])/3,0)</f>
        <v>Q4</v>
      </c>
      <c r="Y7194">
        <f>MONTH(Suoerstore_sales[[#This Row],[Order Date]])</f>
        <v>10</v>
      </c>
    </row>
    <row r="7195" spans="1:25" x14ac:dyDescent="0.2">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t="str" cm="1">
        <f t="array" ref="V7195">_xlfn.IFS(Suoerstore_sales[[#This Row],[Discount]]&lt;=0.05,"0-5%",Suoerstore_sales[[#This Row],[Discount]]&lt;=0.1,"5-10%",Suoerstore_sales[[#This Row],[Discount]]&lt;=0.2,"10-20%",TRUE,"20%+")</f>
        <v>0-5%</v>
      </c>
      <c r="W7195">
        <f>YEAR(Suoerstore_sales[[#This Row],[Order Date]])</f>
        <v>2016</v>
      </c>
      <c r="X7195" t="str">
        <f>"Q"&amp;ROUNDUP(MONTH(Suoerstore_sales[[#This Row],[Order Date]])/3,0)</f>
        <v>Q1</v>
      </c>
      <c r="Y7195">
        <f>MONTH(Suoerstore_sales[[#This Row],[Order Date]])</f>
        <v>2</v>
      </c>
    </row>
    <row r="7196" spans="1:25" x14ac:dyDescent="0.2">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t="str" cm="1">
        <f t="array" ref="V7196">_xlfn.IFS(Suoerstore_sales[[#This Row],[Discount]]&lt;=0.05,"0-5%",Suoerstore_sales[[#This Row],[Discount]]&lt;=0.1,"5-10%",Suoerstore_sales[[#This Row],[Discount]]&lt;=0.2,"10-20%",TRUE,"20%+")</f>
        <v>0-5%</v>
      </c>
      <c r="W7196">
        <f>YEAR(Suoerstore_sales[[#This Row],[Order Date]])</f>
        <v>2016</v>
      </c>
      <c r="X7196" t="str">
        <f>"Q"&amp;ROUNDUP(MONTH(Suoerstore_sales[[#This Row],[Order Date]])/3,0)</f>
        <v>Q1</v>
      </c>
      <c r="Y7196">
        <f>MONTH(Suoerstore_sales[[#This Row],[Order Date]])</f>
        <v>2</v>
      </c>
    </row>
    <row r="7197" spans="1:25" x14ac:dyDescent="0.2">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t="str" cm="1">
        <f t="array" ref="V7197">_xlfn.IFS(Suoerstore_sales[[#This Row],[Discount]]&lt;=0.05,"0-5%",Suoerstore_sales[[#This Row],[Discount]]&lt;=0.1,"5-10%",Suoerstore_sales[[#This Row],[Discount]]&lt;=0.2,"10-20%",TRUE,"20%+")</f>
        <v>0-5%</v>
      </c>
      <c r="W7197">
        <f>YEAR(Suoerstore_sales[[#This Row],[Order Date]])</f>
        <v>2016</v>
      </c>
      <c r="X7197" t="str">
        <f>"Q"&amp;ROUNDUP(MONTH(Suoerstore_sales[[#This Row],[Order Date]])/3,0)</f>
        <v>Q4</v>
      </c>
      <c r="Y7197">
        <f>MONTH(Suoerstore_sales[[#This Row],[Order Date]])</f>
        <v>11</v>
      </c>
    </row>
    <row r="7198" spans="1:25" x14ac:dyDescent="0.2">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t="str" cm="1">
        <f t="array" ref="V7198">_xlfn.IFS(Suoerstore_sales[[#This Row],[Discount]]&lt;=0.05,"0-5%",Suoerstore_sales[[#This Row],[Discount]]&lt;=0.1,"5-10%",Suoerstore_sales[[#This Row],[Discount]]&lt;=0.2,"10-20%",TRUE,"20%+")</f>
        <v>0-5%</v>
      </c>
      <c r="W7198">
        <f>YEAR(Suoerstore_sales[[#This Row],[Order Date]])</f>
        <v>2014</v>
      </c>
      <c r="X7198" t="str">
        <f>"Q"&amp;ROUNDUP(MONTH(Suoerstore_sales[[#This Row],[Order Date]])/3,0)</f>
        <v>Q2</v>
      </c>
      <c r="Y7198">
        <f>MONTH(Suoerstore_sales[[#This Row],[Order Date]])</f>
        <v>4</v>
      </c>
    </row>
    <row r="7199" spans="1:25" x14ac:dyDescent="0.2">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t="str" cm="1">
        <f t="array" ref="V7199">_xlfn.IFS(Suoerstore_sales[[#This Row],[Discount]]&lt;=0.05,"0-5%",Suoerstore_sales[[#This Row],[Discount]]&lt;=0.1,"5-10%",Suoerstore_sales[[#This Row],[Discount]]&lt;=0.2,"10-20%",TRUE,"20%+")</f>
        <v>0-5%</v>
      </c>
      <c r="W7199">
        <f>YEAR(Suoerstore_sales[[#This Row],[Order Date]])</f>
        <v>2014</v>
      </c>
      <c r="X7199" t="str">
        <f>"Q"&amp;ROUNDUP(MONTH(Suoerstore_sales[[#This Row],[Order Date]])/3,0)</f>
        <v>Q2</v>
      </c>
      <c r="Y7199">
        <f>MONTH(Suoerstore_sales[[#This Row],[Order Date]])</f>
        <v>4</v>
      </c>
    </row>
    <row r="7200" spans="1:25" x14ac:dyDescent="0.2">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t="str" cm="1">
        <f t="array" ref="V7200">_xlfn.IFS(Suoerstore_sales[[#This Row],[Discount]]&lt;=0.05,"0-5%",Suoerstore_sales[[#This Row],[Discount]]&lt;=0.1,"5-10%",Suoerstore_sales[[#This Row],[Discount]]&lt;=0.2,"10-20%",TRUE,"20%+")</f>
        <v>0-5%</v>
      </c>
      <c r="W7200">
        <f>YEAR(Suoerstore_sales[[#This Row],[Order Date]])</f>
        <v>2015</v>
      </c>
      <c r="X7200" t="str">
        <f>"Q"&amp;ROUNDUP(MONTH(Suoerstore_sales[[#This Row],[Order Date]])/3,0)</f>
        <v>Q3</v>
      </c>
      <c r="Y7200">
        <f>MONTH(Suoerstore_sales[[#This Row],[Order Date]])</f>
        <v>8</v>
      </c>
    </row>
    <row r="7201" spans="1:25" x14ac:dyDescent="0.2">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t="str" cm="1">
        <f t="array" ref="V7201">_xlfn.IFS(Suoerstore_sales[[#This Row],[Discount]]&lt;=0.05,"0-5%",Suoerstore_sales[[#This Row],[Discount]]&lt;=0.1,"5-10%",Suoerstore_sales[[#This Row],[Discount]]&lt;=0.2,"10-20%",TRUE,"20%+")</f>
        <v>0-5%</v>
      </c>
      <c r="W7201">
        <f>YEAR(Suoerstore_sales[[#This Row],[Order Date]])</f>
        <v>2015</v>
      </c>
      <c r="X7201" t="str">
        <f>"Q"&amp;ROUNDUP(MONTH(Suoerstore_sales[[#This Row],[Order Date]])/3,0)</f>
        <v>Q3</v>
      </c>
      <c r="Y7201">
        <f>MONTH(Suoerstore_sales[[#This Row],[Order Date]])</f>
        <v>8</v>
      </c>
    </row>
    <row r="7202" spans="1:25" x14ac:dyDescent="0.2">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t="str" cm="1">
        <f t="array" ref="V7202">_xlfn.IFS(Suoerstore_sales[[#This Row],[Discount]]&lt;=0.05,"0-5%",Suoerstore_sales[[#This Row],[Discount]]&lt;=0.1,"5-10%",Suoerstore_sales[[#This Row],[Discount]]&lt;=0.2,"10-20%",TRUE,"20%+")</f>
        <v>10-20%</v>
      </c>
      <c r="W7202">
        <f>YEAR(Suoerstore_sales[[#This Row],[Order Date]])</f>
        <v>2016</v>
      </c>
      <c r="X7202" t="str">
        <f>"Q"&amp;ROUNDUP(MONTH(Suoerstore_sales[[#This Row],[Order Date]])/3,0)</f>
        <v>Q4</v>
      </c>
      <c r="Y7202">
        <f>MONTH(Suoerstore_sales[[#This Row],[Order Date]])</f>
        <v>11</v>
      </c>
    </row>
    <row r="7203" spans="1:25" x14ac:dyDescent="0.2">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t="str" cm="1">
        <f t="array" ref="V7203">_xlfn.IFS(Suoerstore_sales[[#This Row],[Discount]]&lt;=0.05,"0-5%",Suoerstore_sales[[#This Row],[Discount]]&lt;=0.1,"5-10%",Suoerstore_sales[[#This Row],[Discount]]&lt;=0.2,"10-20%",TRUE,"20%+")</f>
        <v>20%+</v>
      </c>
      <c r="W7203">
        <f>YEAR(Suoerstore_sales[[#This Row],[Order Date]])</f>
        <v>2016</v>
      </c>
      <c r="X7203" t="str">
        <f>"Q"&amp;ROUNDUP(MONTH(Suoerstore_sales[[#This Row],[Order Date]])/3,0)</f>
        <v>Q4</v>
      </c>
      <c r="Y7203">
        <f>MONTH(Suoerstore_sales[[#This Row],[Order Date]])</f>
        <v>11</v>
      </c>
    </row>
    <row r="7204" spans="1:25" x14ac:dyDescent="0.2">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t="str" cm="1">
        <f t="array" ref="V7204">_xlfn.IFS(Suoerstore_sales[[#This Row],[Discount]]&lt;=0.05,"0-5%",Suoerstore_sales[[#This Row],[Discount]]&lt;=0.1,"5-10%",Suoerstore_sales[[#This Row],[Discount]]&lt;=0.2,"10-20%",TRUE,"20%+")</f>
        <v>0-5%</v>
      </c>
      <c r="W7204">
        <f>YEAR(Suoerstore_sales[[#This Row],[Order Date]])</f>
        <v>2016</v>
      </c>
      <c r="X7204" t="str">
        <f>"Q"&amp;ROUNDUP(MONTH(Suoerstore_sales[[#This Row],[Order Date]])/3,0)</f>
        <v>Q4</v>
      </c>
      <c r="Y7204">
        <f>MONTH(Suoerstore_sales[[#This Row],[Order Date]])</f>
        <v>10</v>
      </c>
    </row>
    <row r="7205" spans="1:25" x14ac:dyDescent="0.2">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t="str" cm="1">
        <f t="array" ref="V7205">_xlfn.IFS(Suoerstore_sales[[#This Row],[Discount]]&lt;=0.05,"0-5%",Suoerstore_sales[[#This Row],[Discount]]&lt;=0.1,"5-10%",Suoerstore_sales[[#This Row],[Discount]]&lt;=0.2,"10-20%",TRUE,"20%+")</f>
        <v>20%+</v>
      </c>
      <c r="W7205">
        <f>YEAR(Suoerstore_sales[[#This Row],[Order Date]])</f>
        <v>2014</v>
      </c>
      <c r="X7205" t="str">
        <f>"Q"&amp;ROUNDUP(MONTH(Suoerstore_sales[[#This Row],[Order Date]])/3,0)</f>
        <v>Q4</v>
      </c>
      <c r="Y7205">
        <f>MONTH(Suoerstore_sales[[#This Row],[Order Date]])</f>
        <v>12</v>
      </c>
    </row>
    <row r="7206" spans="1:25" x14ac:dyDescent="0.2">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t="str" cm="1">
        <f t="array" ref="V7206">_xlfn.IFS(Suoerstore_sales[[#This Row],[Discount]]&lt;=0.05,"0-5%",Suoerstore_sales[[#This Row],[Discount]]&lt;=0.1,"5-10%",Suoerstore_sales[[#This Row],[Discount]]&lt;=0.2,"10-20%",TRUE,"20%+")</f>
        <v>0-5%</v>
      </c>
      <c r="W7206">
        <f>YEAR(Suoerstore_sales[[#This Row],[Order Date]])</f>
        <v>2015</v>
      </c>
      <c r="X7206" t="str">
        <f>"Q"&amp;ROUNDUP(MONTH(Suoerstore_sales[[#This Row],[Order Date]])/3,0)</f>
        <v>Q3</v>
      </c>
      <c r="Y7206">
        <f>MONTH(Suoerstore_sales[[#This Row],[Order Date]])</f>
        <v>9</v>
      </c>
    </row>
    <row r="7207" spans="1:25" x14ac:dyDescent="0.2">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t="str" cm="1">
        <f t="array" ref="V7207">_xlfn.IFS(Suoerstore_sales[[#This Row],[Discount]]&lt;=0.05,"0-5%",Suoerstore_sales[[#This Row],[Discount]]&lt;=0.1,"5-10%",Suoerstore_sales[[#This Row],[Discount]]&lt;=0.2,"10-20%",TRUE,"20%+")</f>
        <v>0-5%</v>
      </c>
      <c r="W7207">
        <f>YEAR(Suoerstore_sales[[#This Row],[Order Date]])</f>
        <v>2017</v>
      </c>
      <c r="X7207" t="str">
        <f>"Q"&amp;ROUNDUP(MONTH(Suoerstore_sales[[#This Row],[Order Date]])/3,0)</f>
        <v>Q4</v>
      </c>
      <c r="Y7207">
        <f>MONTH(Suoerstore_sales[[#This Row],[Order Date]])</f>
        <v>10</v>
      </c>
    </row>
    <row r="7208" spans="1:25" x14ac:dyDescent="0.2">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t="str" cm="1">
        <f t="array" ref="V7208">_xlfn.IFS(Suoerstore_sales[[#This Row],[Discount]]&lt;=0.05,"0-5%",Suoerstore_sales[[#This Row],[Discount]]&lt;=0.1,"5-10%",Suoerstore_sales[[#This Row],[Discount]]&lt;=0.2,"10-20%",TRUE,"20%+")</f>
        <v>10-20%</v>
      </c>
      <c r="W7208">
        <f>YEAR(Suoerstore_sales[[#This Row],[Order Date]])</f>
        <v>2017</v>
      </c>
      <c r="X7208" t="str">
        <f>"Q"&amp;ROUNDUP(MONTH(Suoerstore_sales[[#This Row],[Order Date]])/3,0)</f>
        <v>Q4</v>
      </c>
      <c r="Y7208">
        <f>MONTH(Suoerstore_sales[[#This Row],[Order Date]])</f>
        <v>10</v>
      </c>
    </row>
    <row r="7209" spans="1:25" x14ac:dyDescent="0.2">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t="str" cm="1">
        <f t="array" ref="V7209">_xlfn.IFS(Suoerstore_sales[[#This Row],[Discount]]&lt;=0.05,"0-5%",Suoerstore_sales[[#This Row],[Discount]]&lt;=0.1,"5-10%",Suoerstore_sales[[#This Row],[Discount]]&lt;=0.2,"10-20%",TRUE,"20%+")</f>
        <v>10-20%</v>
      </c>
      <c r="W7209">
        <f>YEAR(Suoerstore_sales[[#This Row],[Order Date]])</f>
        <v>2016</v>
      </c>
      <c r="X7209" t="str">
        <f>"Q"&amp;ROUNDUP(MONTH(Suoerstore_sales[[#This Row],[Order Date]])/3,0)</f>
        <v>Q3</v>
      </c>
      <c r="Y7209">
        <f>MONTH(Suoerstore_sales[[#This Row],[Order Date]])</f>
        <v>9</v>
      </c>
    </row>
    <row r="7210" spans="1:25" x14ac:dyDescent="0.2">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t="str" cm="1">
        <f t="array" ref="V7210">_xlfn.IFS(Suoerstore_sales[[#This Row],[Discount]]&lt;=0.05,"0-5%",Suoerstore_sales[[#This Row],[Discount]]&lt;=0.1,"5-10%",Suoerstore_sales[[#This Row],[Discount]]&lt;=0.2,"10-20%",TRUE,"20%+")</f>
        <v>10-20%</v>
      </c>
      <c r="W7210">
        <f>YEAR(Suoerstore_sales[[#This Row],[Order Date]])</f>
        <v>2016</v>
      </c>
      <c r="X7210" t="str">
        <f>"Q"&amp;ROUNDUP(MONTH(Suoerstore_sales[[#This Row],[Order Date]])/3,0)</f>
        <v>Q3</v>
      </c>
      <c r="Y7210">
        <f>MONTH(Suoerstore_sales[[#This Row],[Order Date]])</f>
        <v>9</v>
      </c>
    </row>
    <row r="7211" spans="1:25" x14ac:dyDescent="0.2">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t="str" cm="1">
        <f t="array" ref="V7211">_xlfn.IFS(Suoerstore_sales[[#This Row],[Discount]]&lt;=0.05,"0-5%",Suoerstore_sales[[#This Row],[Discount]]&lt;=0.1,"5-10%",Suoerstore_sales[[#This Row],[Discount]]&lt;=0.2,"10-20%",TRUE,"20%+")</f>
        <v>10-20%</v>
      </c>
      <c r="W7211">
        <f>YEAR(Suoerstore_sales[[#This Row],[Order Date]])</f>
        <v>2016</v>
      </c>
      <c r="X7211" t="str">
        <f>"Q"&amp;ROUNDUP(MONTH(Suoerstore_sales[[#This Row],[Order Date]])/3,0)</f>
        <v>Q3</v>
      </c>
      <c r="Y7211">
        <f>MONTH(Suoerstore_sales[[#This Row],[Order Date]])</f>
        <v>9</v>
      </c>
    </row>
    <row r="7212" spans="1:25" x14ac:dyDescent="0.2">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t="str" cm="1">
        <f t="array" ref="V7212">_xlfn.IFS(Suoerstore_sales[[#This Row],[Discount]]&lt;=0.05,"0-5%",Suoerstore_sales[[#This Row],[Discount]]&lt;=0.1,"5-10%",Suoerstore_sales[[#This Row],[Discount]]&lt;=0.2,"10-20%",TRUE,"20%+")</f>
        <v>0-5%</v>
      </c>
      <c r="W7212">
        <f>YEAR(Suoerstore_sales[[#This Row],[Order Date]])</f>
        <v>2016</v>
      </c>
      <c r="X7212" t="str">
        <f>"Q"&amp;ROUNDUP(MONTH(Suoerstore_sales[[#This Row],[Order Date]])/3,0)</f>
        <v>Q2</v>
      </c>
      <c r="Y7212">
        <f>MONTH(Suoerstore_sales[[#This Row],[Order Date]])</f>
        <v>6</v>
      </c>
    </row>
    <row r="7213" spans="1:25" x14ac:dyDescent="0.2">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t="str" cm="1">
        <f t="array" ref="V7213">_xlfn.IFS(Suoerstore_sales[[#This Row],[Discount]]&lt;=0.05,"0-5%",Suoerstore_sales[[#This Row],[Discount]]&lt;=0.1,"5-10%",Suoerstore_sales[[#This Row],[Discount]]&lt;=0.2,"10-20%",TRUE,"20%+")</f>
        <v>10-20%</v>
      </c>
      <c r="W7213">
        <f>YEAR(Suoerstore_sales[[#This Row],[Order Date]])</f>
        <v>2016</v>
      </c>
      <c r="X7213" t="str">
        <f>"Q"&amp;ROUNDUP(MONTH(Suoerstore_sales[[#This Row],[Order Date]])/3,0)</f>
        <v>Q2</v>
      </c>
      <c r="Y7213">
        <f>MONTH(Suoerstore_sales[[#This Row],[Order Date]])</f>
        <v>6</v>
      </c>
    </row>
    <row r="7214" spans="1:25" x14ac:dyDescent="0.2">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t="str" cm="1">
        <f t="array" ref="V7214">_xlfn.IFS(Suoerstore_sales[[#This Row],[Discount]]&lt;=0.05,"0-5%",Suoerstore_sales[[#This Row],[Discount]]&lt;=0.1,"5-10%",Suoerstore_sales[[#This Row],[Discount]]&lt;=0.2,"10-20%",TRUE,"20%+")</f>
        <v>10-20%</v>
      </c>
      <c r="W7214">
        <f>YEAR(Suoerstore_sales[[#This Row],[Order Date]])</f>
        <v>2016</v>
      </c>
      <c r="X7214" t="str">
        <f>"Q"&amp;ROUNDUP(MONTH(Suoerstore_sales[[#This Row],[Order Date]])/3,0)</f>
        <v>Q2</v>
      </c>
      <c r="Y7214">
        <f>MONTH(Suoerstore_sales[[#This Row],[Order Date]])</f>
        <v>6</v>
      </c>
    </row>
    <row r="7215" spans="1:25" x14ac:dyDescent="0.2">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t="str" cm="1">
        <f t="array" ref="V7215">_xlfn.IFS(Suoerstore_sales[[#This Row],[Discount]]&lt;=0.05,"0-5%",Suoerstore_sales[[#This Row],[Discount]]&lt;=0.1,"5-10%",Suoerstore_sales[[#This Row],[Discount]]&lt;=0.2,"10-20%",TRUE,"20%+")</f>
        <v>0-5%</v>
      </c>
      <c r="W7215">
        <f>YEAR(Suoerstore_sales[[#This Row],[Order Date]])</f>
        <v>2017</v>
      </c>
      <c r="X7215" t="str">
        <f>"Q"&amp;ROUNDUP(MONTH(Suoerstore_sales[[#This Row],[Order Date]])/3,0)</f>
        <v>Q4</v>
      </c>
      <c r="Y7215">
        <f>MONTH(Suoerstore_sales[[#This Row],[Order Date]])</f>
        <v>10</v>
      </c>
    </row>
    <row r="7216" spans="1:25" x14ac:dyDescent="0.2">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t="str" cm="1">
        <f t="array" ref="V7216">_xlfn.IFS(Suoerstore_sales[[#This Row],[Discount]]&lt;=0.05,"0-5%",Suoerstore_sales[[#This Row],[Discount]]&lt;=0.1,"5-10%",Suoerstore_sales[[#This Row],[Discount]]&lt;=0.2,"10-20%",TRUE,"20%+")</f>
        <v>0-5%</v>
      </c>
      <c r="W7216">
        <f>YEAR(Suoerstore_sales[[#This Row],[Order Date]])</f>
        <v>2015</v>
      </c>
      <c r="X7216" t="str">
        <f>"Q"&amp;ROUNDUP(MONTH(Suoerstore_sales[[#This Row],[Order Date]])/3,0)</f>
        <v>Q3</v>
      </c>
      <c r="Y7216">
        <f>MONTH(Suoerstore_sales[[#This Row],[Order Date]])</f>
        <v>9</v>
      </c>
    </row>
    <row r="7217" spans="1:25" x14ac:dyDescent="0.2">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t="str" cm="1">
        <f t="array" ref="V7217">_xlfn.IFS(Suoerstore_sales[[#This Row],[Discount]]&lt;=0.05,"0-5%",Suoerstore_sales[[#This Row],[Discount]]&lt;=0.1,"5-10%",Suoerstore_sales[[#This Row],[Discount]]&lt;=0.2,"10-20%",TRUE,"20%+")</f>
        <v>0-5%</v>
      </c>
      <c r="W7217">
        <f>YEAR(Suoerstore_sales[[#This Row],[Order Date]])</f>
        <v>2015</v>
      </c>
      <c r="X7217" t="str">
        <f>"Q"&amp;ROUNDUP(MONTH(Suoerstore_sales[[#This Row],[Order Date]])/3,0)</f>
        <v>Q3</v>
      </c>
      <c r="Y7217">
        <f>MONTH(Suoerstore_sales[[#This Row],[Order Date]])</f>
        <v>9</v>
      </c>
    </row>
    <row r="7218" spans="1:25" x14ac:dyDescent="0.2">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t="str" cm="1">
        <f t="array" ref="V7218">_xlfn.IFS(Suoerstore_sales[[#This Row],[Discount]]&lt;=0.05,"0-5%",Suoerstore_sales[[#This Row],[Discount]]&lt;=0.1,"5-10%",Suoerstore_sales[[#This Row],[Discount]]&lt;=0.2,"10-20%",TRUE,"20%+")</f>
        <v>0-5%</v>
      </c>
      <c r="W7218">
        <f>YEAR(Suoerstore_sales[[#This Row],[Order Date]])</f>
        <v>2015</v>
      </c>
      <c r="X7218" t="str">
        <f>"Q"&amp;ROUNDUP(MONTH(Suoerstore_sales[[#This Row],[Order Date]])/3,0)</f>
        <v>Q2</v>
      </c>
      <c r="Y7218">
        <f>MONTH(Suoerstore_sales[[#This Row],[Order Date]])</f>
        <v>5</v>
      </c>
    </row>
    <row r="7219" spans="1:25" x14ac:dyDescent="0.2">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t="str" cm="1">
        <f t="array" ref="V7219">_xlfn.IFS(Suoerstore_sales[[#This Row],[Discount]]&lt;=0.05,"0-5%",Suoerstore_sales[[#This Row],[Discount]]&lt;=0.1,"5-10%",Suoerstore_sales[[#This Row],[Discount]]&lt;=0.2,"10-20%",TRUE,"20%+")</f>
        <v>10-20%</v>
      </c>
      <c r="W7219">
        <f>YEAR(Suoerstore_sales[[#This Row],[Order Date]])</f>
        <v>2015</v>
      </c>
      <c r="X7219" t="str">
        <f>"Q"&amp;ROUNDUP(MONTH(Suoerstore_sales[[#This Row],[Order Date]])/3,0)</f>
        <v>Q2</v>
      </c>
      <c r="Y7219">
        <f>MONTH(Suoerstore_sales[[#This Row],[Order Date]])</f>
        <v>5</v>
      </c>
    </row>
    <row r="7220" spans="1:25" x14ac:dyDescent="0.2">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t="str" cm="1">
        <f t="array" ref="V7220">_xlfn.IFS(Suoerstore_sales[[#This Row],[Discount]]&lt;=0.05,"0-5%",Suoerstore_sales[[#This Row],[Discount]]&lt;=0.1,"5-10%",Suoerstore_sales[[#This Row],[Discount]]&lt;=0.2,"10-20%",TRUE,"20%+")</f>
        <v>0-5%</v>
      </c>
      <c r="W7220">
        <f>YEAR(Suoerstore_sales[[#This Row],[Order Date]])</f>
        <v>2015</v>
      </c>
      <c r="X7220" t="str">
        <f>"Q"&amp;ROUNDUP(MONTH(Suoerstore_sales[[#This Row],[Order Date]])/3,0)</f>
        <v>Q2</v>
      </c>
      <c r="Y7220">
        <f>MONTH(Suoerstore_sales[[#This Row],[Order Date]])</f>
        <v>5</v>
      </c>
    </row>
    <row r="7221" spans="1:25" x14ac:dyDescent="0.2">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t="str" cm="1">
        <f t="array" ref="V7221">_xlfn.IFS(Suoerstore_sales[[#This Row],[Discount]]&lt;=0.05,"0-5%",Suoerstore_sales[[#This Row],[Discount]]&lt;=0.1,"5-10%",Suoerstore_sales[[#This Row],[Discount]]&lt;=0.2,"10-20%",TRUE,"20%+")</f>
        <v>10-20%</v>
      </c>
      <c r="W7221">
        <f>YEAR(Suoerstore_sales[[#This Row],[Order Date]])</f>
        <v>2015</v>
      </c>
      <c r="X7221" t="str">
        <f>"Q"&amp;ROUNDUP(MONTH(Suoerstore_sales[[#This Row],[Order Date]])/3,0)</f>
        <v>Q2</v>
      </c>
      <c r="Y7221">
        <f>MONTH(Suoerstore_sales[[#This Row],[Order Date]])</f>
        <v>5</v>
      </c>
    </row>
    <row r="7222" spans="1:25" x14ac:dyDescent="0.2">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t="str" cm="1">
        <f t="array" ref="V7222">_xlfn.IFS(Suoerstore_sales[[#This Row],[Discount]]&lt;=0.05,"0-5%",Suoerstore_sales[[#This Row],[Discount]]&lt;=0.1,"5-10%",Suoerstore_sales[[#This Row],[Discount]]&lt;=0.2,"10-20%",TRUE,"20%+")</f>
        <v>20%+</v>
      </c>
      <c r="W7222">
        <f>YEAR(Suoerstore_sales[[#This Row],[Order Date]])</f>
        <v>2017</v>
      </c>
      <c r="X7222" t="str">
        <f>"Q"&amp;ROUNDUP(MONTH(Suoerstore_sales[[#This Row],[Order Date]])/3,0)</f>
        <v>Q1</v>
      </c>
      <c r="Y7222">
        <f>MONTH(Suoerstore_sales[[#This Row],[Order Date]])</f>
        <v>1</v>
      </c>
    </row>
    <row r="7223" spans="1:25" x14ac:dyDescent="0.2">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t="str" cm="1">
        <f t="array" ref="V7223">_xlfn.IFS(Suoerstore_sales[[#This Row],[Discount]]&lt;=0.05,"0-5%",Suoerstore_sales[[#This Row],[Discount]]&lt;=0.1,"5-10%",Suoerstore_sales[[#This Row],[Discount]]&lt;=0.2,"10-20%",TRUE,"20%+")</f>
        <v>0-5%</v>
      </c>
      <c r="W7223">
        <f>YEAR(Suoerstore_sales[[#This Row],[Order Date]])</f>
        <v>2017</v>
      </c>
      <c r="X7223" t="str">
        <f>"Q"&amp;ROUNDUP(MONTH(Suoerstore_sales[[#This Row],[Order Date]])/3,0)</f>
        <v>Q1</v>
      </c>
      <c r="Y7223">
        <f>MONTH(Suoerstore_sales[[#This Row],[Order Date]])</f>
        <v>1</v>
      </c>
    </row>
    <row r="7224" spans="1:25" x14ac:dyDescent="0.2">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t="str" cm="1">
        <f t="array" ref="V7224">_xlfn.IFS(Suoerstore_sales[[#This Row],[Discount]]&lt;=0.05,"0-5%",Suoerstore_sales[[#This Row],[Discount]]&lt;=0.1,"5-10%",Suoerstore_sales[[#This Row],[Discount]]&lt;=0.2,"10-20%",TRUE,"20%+")</f>
        <v>10-20%</v>
      </c>
      <c r="W7224">
        <f>YEAR(Suoerstore_sales[[#This Row],[Order Date]])</f>
        <v>2017</v>
      </c>
      <c r="X7224" t="str">
        <f>"Q"&amp;ROUNDUP(MONTH(Suoerstore_sales[[#This Row],[Order Date]])/3,0)</f>
        <v>Q3</v>
      </c>
      <c r="Y7224">
        <f>MONTH(Suoerstore_sales[[#This Row],[Order Date]])</f>
        <v>9</v>
      </c>
    </row>
    <row r="7225" spans="1:25" x14ac:dyDescent="0.2">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t="str" cm="1">
        <f t="array" ref="V7225">_xlfn.IFS(Suoerstore_sales[[#This Row],[Discount]]&lt;=0.05,"0-5%",Suoerstore_sales[[#This Row],[Discount]]&lt;=0.1,"5-10%",Suoerstore_sales[[#This Row],[Discount]]&lt;=0.2,"10-20%",TRUE,"20%+")</f>
        <v>10-20%</v>
      </c>
      <c r="W7225">
        <f>YEAR(Suoerstore_sales[[#This Row],[Order Date]])</f>
        <v>2016</v>
      </c>
      <c r="X7225" t="str">
        <f>"Q"&amp;ROUNDUP(MONTH(Suoerstore_sales[[#This Row],[Order Date]])/3,0)</f>
        <v>Q3</v>
      </c>
      <c r="Y7225">
        <f>MONTH(Suoerstore_sales[[#This Row],[Order Date]])</f>
        <v>7</v>
      </c>
    </row>
    <row r="7226" spans="1:25" x14ac:dyDescent="0.2">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t="str" cm="1">
        <f t="array" ref="V7226">_xlfn.IFS(Suoerstore_sales[[#This Row],[Discount]]&lt;=0.05,"0-5%",Suoerstore_sales[[#This Row],[Discount]]&lt;=0.1,"5-10%",Suoerstore_sales[[#This Row],[Discount]]&lt;=0.2,"10-20%",TRUE,"20%+")</f>
        <v>0-5%</v>
      </c>
      <c r="W7226">
        <f>YEAR(Suoerstore_sales[[#This Row],[Order Date]])</f>
        <v>2016</v>
      </c>
      <c r="X7226" t="str">
        <f>"Q"&amp;ROUNDUP(MONTH(Suoerstore_sales[[#This Row],[Order Date]])/3,0)</f>
        <v>Q3</v>
      </c>
      <c r="Y7226">
        <f>MONTH(Suoerstore_sales[[#This Row],[Order Date]])</f>
        <v>7</v>
      </c>
    </row>
    <row r="7227" spans="1:25" x14ac:dyDescent="0.2">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t="str" cm="1">
        <f t="array" ref="V7227">_xlfn.IFS(Suoerstore_sales[[#This Row],[Discount]]&lt;=0.05,"0-5%",Suoerstore_sales[[#This Row],[Discount]]&lt;=0.1,"5-10%",Suoerstore_sales[[#This Row],[Discount]]&lt;=0.2,"10-20%",TRUE,"20%+")</f>
        <v>0-5%</v>
      </c>
      <c r="W7227">
        <f>YEAR(Suoerstore_sales[[#This Row],[Order Date]])</f>
        <v>2016</v>
      </c>
      <c r="X7227" t="str">
        <f>"Q"&amp;ROUNDUP(MONTH(Suoerstore_sales[[#This Row],[Order Date]])/3,0)</f>
        <v>Q3</v>
      </c>
      <c r="Y7227">
        <f>MONTH(Suoerstore_sales[[#This Row],[Order Date]])</f>
        <v>7</v>
      </c>
    </row>
    <row r="7228" spans="1:25" x14ac:dyDescent="0.2">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t="str" cm="1">
        <f t="array" ref="V7228">_xlfn.IFS(Suoerstore_sales[[#This Row],[Discount]]&lt;=0.05,"0-5%",Suoerstore_sales[[#This Row],[Discount]]&lt;=0.1,"5-10%",Suoerstore_sales[[#This Row],[Discount]]&lt;=0.2,"10-20%",TRUE,"20%+")</f>
        <v>10-20%</v>
      </c>
      <c r="W7228">
        <f>YEAR(Suoerstore_sales[[#This Row],[Order Date]])</f>
        <v>2017</v>
      </c>
      <c r="X7228" t="str">
        <f>"Q"&amp;ROUNDUP(MONTH(Suoerstore_sales[[#This Row],[Order Date]])/3,0)</f>
        <v>Q1</v>
      </c>
      <c r="Y7228">
        <f>MONTH(Suoerstore_sales[[#This Row],[Order Date]])</f>
        <v>2</v>
      </c>
    </row>
    <row r="7229" spans="1:25" x14ac:dyDescent="0.2">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t="str" cm="1">
        <f t="array" ref="V7229">_xlfn.IFS(Suoerstore_sales[[#This Row],[Discount]]&lt;=0.05,"0-5%",Suoerstore_sales[[#This Row],[Discount]]&lt;=0.1,"5-10%",Suoerstore_sales[[#This Row],[Discount]]&lt;=0.2,"10-20%",TRUE,"20%+")</f>
        <v>10-20%</v>
      </c>
      <c r="W7229">
        <f>YEAR(Suoerstore_sales[[#This Row],[Order Date]])</f>
        <v>2017</v>
      </c>
      <c r="X7229" t="str">
        <f>"Q"&amp;ROUNDUP(MONTH(Suoerstore_sales[[#This Row],[Order Date]])/3,0)</f>
        <v>Q1</v>
      </c>
      <c r="Y7229">
        <f>MONTH(Suoerstore_sales[[#This Row],[Order Date]])</f>
        <v>2</v>
      </c>
    </row>
    <row r="7230" spans="1:25" x14ac:dyDescent="0.2">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t="str" cm="1">
        <f t="array" ref="V7230">_xlfn.IFS(Suoerstore_sales[[#This Row],[Discount]]&lt;=0.05,"0-5%",Suoerstore_sales[[#This Row],[Discount]]&lt;=0.1,"5-10%",Suoerstore_sales[[#This Row],[Discount]]&lt;=0.2,"10-20%",TRUE,"20%+")</f>
        <v>10-20%</v>
      </c>
      <c r="W7230">
        <f>YEAR(Suoerstore_sales[[#This Row],[Order Date]])</f>
        <v>2014</v>
      </c>
      <c r="X7230" t="str">
        <f>"Q"&amp;ROUNDUP(MONTH(Suoerstore_sales[[#This Row],[Order Date]])/3,0)</f>
        <v>Q3</v>
      </c>
      <c r="Y7230">
        <f>MONTH(Suoerstore_sales[[#This Row],[Order Date]])</f>
        <v>7</v>
      </c>
    </row>
    <row r="7231" spans="1:25" x14ac:dyDescent="0.2">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t="str" cm="1">
        <f t="array" ref="V7231">_xlfn.IFS(Suoerstore_sales[[#This Row],[Discount]]&lt;=0.05,"0-5%",Suoerstore_sales[[#This Row],[Discount]]&lt;=0.1,"5-10%",Suoerstore_sales[[#This Row],[Discount]]&lt;=0.2,"10-20%",TRUE,"20%+")</f>
        <v>0-5%</v>
      </c>
      <c r="W7231">
        <f>YEAR(Suoerstore_sales[[#This Row],[Order Date]])</f>
        <v>2014</v>
      </c>
      <c r="X7231" t="str">
        <f>"Q"&amp;ROUNDUP(MONTH(Suoerstore_sales[[#This Row],[Order Date]])/3,0)</f>
        <v>Q3</v>
      </c>
      <c r="Y7231">
        <f>MONTH(Suoerstore_sales[[#This Row],[Order Date]])</f>
        <v>7</v>
      </c>
    </row>
    <row r="7232" spans="1:25" x14ac:dyDescent="0.2">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t="str" cm="1">
        <f t="array" ref="V7232">_xlfn.IFS(Suoerstore_sales[[#This Row],[Discount]]&lt;=0.05,"0-5%",Suoerstore_sales[[#This Row],[Discount]]&lt;=0.1,"5-10%",Suoerstore_sales[[#This Row],[Discount]]&lt;=0.2,"10-20%",TRUE,"20%+")</f>
        <v>0-5%</v>
      </c>
      <c r="W7232">
        <f>YEAR(Suoerstore_sales[[#This Row],[Order Date]])</f>
        <v>2017</v>
      </c>
      <c r="X7232" t="str">
        <f>"Q"&amp;ROUNDUP(MONTH(Suoerstore_sales[[#This Row],[Order Date]])/3,0)</f>
        <v>Q1</v>
      </c>
      <c r="Y7232">
        <f>MONTH(Suoerstore_sales[[#This Row],[Order Date]])</f>
        <v>3</v>
      </c>
    </row>
    <row r="7233" spans="1:25" x14ac:dyDescent="0.2">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t="str" cm="1">
        <f t="array" ref="V7233">_xlfn.IFS(Suoerstore_sales[[#This Row],[Discount]]&lt;=0.05,"0-5%",Suoerstore_sales[[#This Row],[Discount]]&lt;=0.1,"5-10%",Suoerstore_sales[[#This Row],[Discount]]&lt;=0.2,"10-20%",TRUE,"20%+")</f>
        <v>0-5%</v>
      </c>
      <c r="W7233">
        <f>YEAR(Suoerstore_sales[[#This Row],[Order Date]])</f>
        <v>2017</v>
      </c>
      <c r="X7233" t="str">
        <f>"Q"&amp;ROUNDUP(MONTH(Suoerstore_sales[[#This Row],[Order Date]])/3,0)</f>
        <v>Q1</v>
      </c>
      <c r="Y7233">
        <f>MONTH(Suoerstore_sales[[#This Row],[Order Date]])</f>
        <v>3</v>
      </c>
    </row>
    <row r="7234" spans="1:25" x14ac:dyDescent="0.2">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t="str" cm="1">
        <f t="array" ref="V7234">_xlfn.IFS(Suoerstore_sales[[#This Row],[Discount]]&lt;=0.05,"0-5%",Suoerstore_sales[[#This Row],[Discount]]&lt;=0.1,"5-10%",Suoerstore_sales[[#This Row],[Discount]]&lt;=0.2,"10-20%",TRUE,"20%+")</f>
        <v>0-5%</v>
      </c>
      <c r="W7234">
        <f>YEAR(Suoerstore_sales[[#This Row],[Order Date]])</f>
        <v>2017</v>
      </c>
      <c r="X7234" t="str">
        <f>"Q"&amp;ROUNDUP(MONTH(Suoerstore_sales[[#This Row],[Order Date]])/3,0)</f>
        <v>Q1</v>
      </c>
      <c r="Y7234">
        <f>MONTH(Suoerstore_sales[[#This Row],[Order Date]])</f>
        <v>3</v>
      </c>
    </row>
    <row r="7235" spans="1:25" x14ac:dyDescent="0.2">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t="str" cm="1">
        <f t="array" ref="V7235">_xlfn.IFS(Suoerstore_sales[[#This Row],[Discount]]&lt;=0.05,"0-5%",Suoerstore_sales[[#This Row],[Discount]]&lt;=0.1,"5-10%",Suoerstore_sales[[#This Row],[Discount]]&lt;=0.2,"10-20%",TRUE,"20%+")</f>
        <v>0-5%</v>
      </c>
      <c r="W7235">
        <f>YEAR(Suoerstore_sales[[#This Row],[Order Date]])</f>
        <v>2016</v>
      </c>
      <c r="X7235" t="str">
        <f>"Q"&amp;ROUNDUP(MONTH(Suoerstore_sales[[#This Row],[Order Date]])/3,0)</f>
        <v>Q1</v>
      </c>
      <c r="Y7235">
        <f>MONTH(Suoerstore_sales[[#This Row],[Order Date]])</f>
        <v>3</v>
      </c>
    </row>
    <row r="7236" spans="1:25" x14ac:dyDescent="0.2">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t="str" cm="1">
        <f t="array" ref="V7236">_xlfn.IFS(Suoerstore_sales[[#This Row],[Discount]]&lt;=0.05,"0-5%",Suoerstore_sales[[#This Row],[Discount]]&lt;=0.1,"5-10%",Suoerstore_sales[[#This Row],[Discount]]&lt;=0.2,"10-20%",TRUE,"20%+")</f>
        <v>0-5%</v>
      </c>
      <c r="W7236">
        <f>YEAR(Suoerstore_sales[[#This Row],[Order Date]])</f>
        <v>2016</v>
      </c>
      <c r="X7236" t="str">
        <f>"Q"&amp;ROUNDUP(MONTH(Suoerstore_sales[[#This Row],[Order Date]])/3,0)</f>
        <v>Q1</v>
      </c>
      <c r="Y7236">
        <f>MONTH(Suoerstore_sales[[#This Row],[Order Date]])</f>
        <v>3</v>
      </c>
    </row>
    <row r="7237" spans="1:25" x14ac:dyDescent="0.2">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t="str" cm="1">
        <f t="array" ref="V7237">_xlfn.IFS(Suoerstore_sales[[#This Row],[Discount]]&lt;=0.05,"0-5%",Suoerstore_sales[[#This Row],[Discount]]&lt;=0.1,"5-10%",Suoerstore_sales[[#This Row],[Discount]]&lt;=0.2,"10-20%",TRUE,"20%+")</f>
        <v>10-20%</v>
      </c>
      <c r="W7237">
        <f>YEAR(Suoerstore_sales[[#This Row],[Order Date]])</f>
        <v>2016</v>
      </c>
      <c r="X7237" t="str">
        <f>"Q"&amp;ROUNDUP(MONTH(Suoerstore_sales[[#This Row],[Order Date]])/3,0)</f>
        <v>Q1</v>
      </c>
      <c r="Y7237">
        <f>MONTH(Suoerstore_sales[[#This Row],[Order Date]])</f>
        <v>3</v>
      </c>
    </row>
    <row r="7238" spans="1:25" x14ac:dyDescent="0.2">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t="str" cm="1">
        <f t="array" ref="V7238">_xlfn.IFS(Suoerstore_sales[[#This Row],[Discount]]&lt;=0.05,"0-5%",Suoerstore_sales[[#This Row],[Discount]]&lt;=0.1,"5-10%",Suoerstore_sales[[#This Row],[Discount]]&lt;=0.2,"10-20%",TRUE,"20%+")</f>
        <v>0-5%</v>
      </c>
      <c r="W7238">
        <f>YEAR(Suoerstore_sales[[#This Row],[Order Date]])</f>
        <v>2014</v>
      </c>
      <c r="X7238" t="str">
        <f>"Q"&amp;ROUNDUP(MONTH(Suoerstore_sales[[#This Row],[Order Date]])/3,0)</f>
        <v>Q4</v>
      </c>
      <c r="Y7238">
        <f>MONTH(Suoerstore_sales[[#This Row],[Order Date]])</f>
        <v>12</v>
      </c>
    </row>
    <row r="7239" spans="1:25" x14ac:dyDescent="0.2">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t="str" cm="1">
        <f t="array" ref="V7239">_xlfn.IFS(Suoerstore_sales[[#This Row],[Discount]]&lt;=0.05,"0-5%",Suoerstore_sales[[#This Row],[Discount]]&lt;=0.1,"5-10%",Suoerstore_sales[[#This Row],[Discount]]&lt;=0.2,"10-20%",TRUE,"20%+")</f>
        <v>20%+</v>
      </c>
      <c r="W7239">
        <f>YEAR(Suoerstore_sales[[#This Row],[Order Date]])</f>
        <v>2016</v>
      </c>
      <c r="X7239" t="str">
        <f>"Q"&amp;ROUNDUP(MONTH(Suoerstore_sales[[#This Row],[Order Date]])/3,0)</f>
        <v>Q3</v>
      </c>
      <c r="Y7239">
        <f>MONTH(Suoerstore_sales[[#This Row],[Order Date]])</f>
        <v>7</v>
      </c>
    </row>
    <row r="7240" spans="1:25" x14ac:dyDescent="0.2">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t="str" cm="1">
        <f t="array" ref="V7240">_xlfn.IFS(Suoerstore_sales[[#This Row],[Discount]]&lt;=0.05,"0-5%",Suoerstore_sales[[#This Row],[Discount]]&lt;=0.1,"5-10%",Suoerstore_sales[[#This Row],[Discount]]&lt;=0.2,"10-20%",TRUE,"20%+")</f>
        <v>0-5%</v>
      </c>
      <c r="W7240">
        <f>YEAR(Suoerstore_sales[[#This Row],[Order Date]])</f>
        <v>2016</v>
      </c>
      <c r="X7240" t="str">
        <f>"Q"&amp;ROUNDUP(MONTH(Suoerstore_sales[[#This Row],[Order Date]])/3,0)</f>
        <v>Q4</v>
      </c>
      <c r="Y7240">
        <f>MONTH(Suoerstore_sales[[#This Row],[Order Date]])</f>
        <v>12</v>
      </c>
    </row>
    <row r="7241" spans="1:25" x14ac:dyDescent="0.2">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t="str" cm="1">
        <f t="array" ref="V7241">_xlfn.IFS(Suoerstore_sales[[#This Row],[Discount]]&lt;=0.05,"0-5%",Suoerstore_sales[[#This Row],[Discount]]&lt;=0.1,"5-10%",Suoerstore_sales[[#This Row],[Discount]]&lt;=0.2,"10-20%",TRUE,"20%+")</f>
        <v>0-5%</v>
      </c>
      <c r="W7241">
        <f>YEAR(Suoerstore_sales[[#This Row],[Order Date]])</f>
        <v>2016</v>
      </c>
      <c r="X7241" t="str">
        <f>"Q"&amp;ROUNDUP(MONTH(Suoerstore_sales[[#This Row],[Order Date]])/3,0)</f>
        <v>Q4</v>
      </c>
      <c r="Y7241">
        <f>MONTH(Suoerstore_sales[[#This Row],[Order Date]])</f>
        <v>12</v>
      </c>
    </row>
    <row r="7242" spans="1:25" x14ac:dyDescent="0.2">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t="str" cm="1">
        <f t="array" ref="V7242">_xlfn.IFS(Suoerstore_sales[[#This Row],[Discount]]&lt;=0.05,"0-5%",Suoerstore_sales[[#This Row],[Discount]]&lt;=0.1,"5-10%",Suoerstore_sales[[#This Row],[Discount]]&lt;=0.2,"10-20%",TRUE,"20%+")</f>
        <v>0-5%</v>
      </c>
      <c r="W7242">
        <f>YEAR(Suoerstore_sales[[#This Row],[Order Date]])</f>
        <v>2017</v>
      </c>
      <c r="X7242" t="str">
        <f>"Q"&amp;ROUNDUP(MONTH(Suoerstore_sales[[#This Row],[Order Date]])/3,0)</f>
        <v>Q2</v>
      </c>
      <c r="Y7242">
        <f>MONTH(Suoerstore_sales[[#This Row],[Order Date]])</f>
        <v>4</v>
      </c>
    </row>
    <row r="7243" spans="1:25" x14ac:dyDescent="0.2">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t="str" cm="1">
        <f t="array" ref="V7243">_xlfn.IFS(Suoerstore_sales[[#This Row],[Discount]]&lt;=0.05,"0-5%",Suoerstore_sales[[#This Row],[Discount]]&lt;=0.1,"5-10%",Suoerstore_sales[[#This Row],[Discount]]&lt;=0.2,"10-20%",TRUE,"20%+")</f>
        <v>10-20%</v>
      </c>
      <c r="W7243">
        <f>YEAR(Suoerstore_sales[[#This Row],[Order Date]])</f>
        <v>2017</v>
      </c>
      <c r="X7243" t="str">
        <f>"Q"&amp;ROUNDUP(MONTH(Suoerstore_sales[[#This Row],[Order Date]])/3,0)</f>
        <v>Q2</v>
      </c>
      <c r="Y7243">
        <f>MONTH(Suoerstore_sales[[#This Row],[Order Date]])</f>
        <v>4</v>
      </c>
    </row>
    <row r="7244" spans="1:25" x14ac:dyDescent="0.2">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t="str" cm="1">
        <f t="array" ref="V7244">_xlfn.IFS(Suoerstore_sales[[#This Row],[Discount]]&lt;=0.05,"0-5%",Suoerstore_sales[[#This Row],[Discount]]&lt;=0.1,"5-10%",Suoerstore_sales[[#This Row],[Discount]]&lt;=0.2,"10-20%",TRUE,"20%+")</f>
        <v>0-5%</v>
      </c>
      <c r="W7244">
        <f>YEAR(Suoerstore_sales[[#This Row],[Order Date]])</f>
        <v>2017</v>
      </c>
      <c r="X7244" t="str">
        <f>"Q"&amp;ROUNDUP(MONTH(Suoerstore_sales[[#This Row],[Order Date]])/3,0)</f>
        <v>Q2</v>
      </c>
      <c r="Y7244">
        <f>MONTH(Suoerstore_sales[[#This Row],[Order Date]])</f>
        <v>4</v>
      </c>
    </row>
    <row r="7245" spans="1:25" x14ac:dyDescent="0.2">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t="str" cm="1">
        <f t="array" ref="V7245">_xlfn.IFS(Suoerstore_sales[[#This Row],[Discount]]&lt;=0.05,"0-5%",Suoerstore_sales[[#This Row],[Discount]]&lt;=0.1,"5-10%",Suoerstore_sales[[#This Row],[Discount]]&lt;=0.2,"10-20%",TRUE,"20%+")</f>
        <v>20%+</v>
      </c>
      <c r="W7245">
        <f>YEAR(Suoerstore_sales[[#This Row],[Order Date]])</f>
        <v>2017</v>
      </c>
      <c r="X7245" t="str">
        <f>"Q"&amp;ROUNDUP(MONTH(Suoerstore_sales[[#This Row],[Order Date]])/3,0)</f>
        <v>Q3</v>
      </c>
      <c r="Y7245">
        <f>MONTH(Suoerstore_sales[[#This Row],[Order Date]])</f>
        <v>8</v>
      </c>
    </row>
    <row r="7246" spans="1:25" x14ac:dyDescent="0.2">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t="str" cm="1">
        <f t="array" ref="V7246">_xlfn.IFS(Suoerstore_sales[[#This Row],[Discount]]&lt;=0.05,"0-5%",Suoerstore_sales[[#This Row],[Discount]]&lt;=0.1,"5-10%",Suoerstore_sales[[#This Row],[Discount]]&lt;=0.2,"10-20%",TRUE,"20%+")</f>
        <v>0-5%</v>
      </c>
      <c r="W7246">
        <f>YEAR(Suoerstore_sales[[#This Row],[Order Date]])</f>
        <v>2017</v>
      </c>
      <c r="X7246" t="str">
        <f>"Q"&amp;ROUNDUP(MONTH(Suoerstore_sales[[#This Row],[Order Date]])/3,0)</f>
        <v>Q2</v>
      </c>
      <c r="Y7246">
        <f>MONTH(Suoerstore_sales[[#This Row],[Order Date]])</f>
        <v>5</v>
      </c>
    </row>
    <row r="7247" spans="1:25" x14ac:dyDescent="0.2">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t="str" cm="1">
        <f t="array" ref="V7247">_xlfn.IFS(Suoerstore_sales[[#This Row],[Discount]]&lt;=0.05,"0-5%",Suoerstore_sales[[#This Row],[Discount]]&lt;=0.1,"5-10%",Suoerstore_sales[[#This Row],[Discount]]&lt;=0.2,"10-20%",TRUE,"20%+")</f>
        <v>0-5%</v>
      </c>
      <c r="W7247">
        <f>YEAR(Suoerstore_sales[[#This Row],[Order Date]])</f>
        <v>2017</v>
      </c>
      <c r="X7247" t="str">
        <f>"Q"&amp;ROUNDUP(MONTH(Suoerstore_sales[[#This Row],[Order Date]])/3,0)</f>
        <v>Q1</v>
      </c>
      <c r="Y7247">
        <f>MONTH(Suoerstore_sales[[#This Row],[Order Date]])</f>
        <v>2</v>
      </c>
    </row>
    <row r="7248" spans="1:25" x14ac:dyDescent="0.2">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t="str" cm="1">
        <f t="array" ref="V7248">_xlfn.IFS(Suoerstore_sales[[#This Row],[Discount]]&lt;=0.05,"0-5%",Suoerstore_sales[[#This Row],[Discount]]&lt;=0.1,"5-10%",Suoerstore_sales[[#This Row],[Discount]]&lt;=0.2,"10-20%",TRUE,"20%+")</f>
        <v>10-20%</v>
      </c>
      <c r="W7248">
        <f>YEAR(Suoerstore_sales[[#This Row],[Order Date]])</f>
        <v>2014</v>
      </c>
      <c r="X7248" t="str">
        <f>"Q"&amp;ROUNDUP(MONTH(Suoerstore_sales[[#This Row],[Order Date]])/3,0)</f>
        <v>Q1</v>
      </c>
      <c r="Y7248">
        <f>MONTH(Suoerstore_sales[[#This Row],[Order Date]])</f>
        <v>3</v>
      </c>
    </row>
    <row r="7249" spans="1:25" x14ac:dyDescent="0.2">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t="str" cm="1">
        <f t="array" ref="V7249">_xlfn.IFS(Suoerstore_sales[[#This Row],[Discount]]&lt;=0.05,"0-5%",Suoerstore_sales[[#This Row],[Discount]]&lt;=0.1,"5-10%",Suoerstore_sales[[#This Row],[Discount]]&lt;=0.2,"10-20%",TRUE,"20%+")</f>
        <v>20%+</v>
      </c>
      <c r="W7249">
        <f>YEAR(Suoerstore_sales[[#This Row],[Order Date]])</f>
        <v>2014</v>
      </c>
      <c r="X7249" t="str">
        <f>"Q"&amp;ROUNDUP(MONTH(Suoerstore_sales[[#This Row],[Order Date]])/3,0)</f>
        <v>Q1</v>
      </c>
      <c r="Y7249">
        <f>MONTH(Suoerstore_sales[[#This Row],[Order Date]])</f>
        <v>3</v>
      </c>
    </row>
    <row r="7250" spans="1:25" x14ac:dyDescent="0.2">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t="str" cm="1">
        <f t="array" ref="V7250">_xlfn.IFS(Suoerstore_sales[[#This Row],[Discount]]&lt;=0.05,"0-5%",Suoerstore_sales[[#This Row],[Discount]]&lt;=0.1,"5-10%",Suoerstore_sales[[#This Row],[Discount]]&lt;=0.2,"10-20%",TRUE,"20%+")</f>
        <v>10-20%</v>
      </c>
      <c r="W7250">
        <f>YEAR(Suoerstore_sales[[#This Row],[Order Date]])</f>
        <v>2014</v>
      </c>
      <c r="X7250" t="str">
        <f>"Q"&amp;ROUNDUP(MONTH(Suoerstore_sales[[#This Row],[Order Date]])/3,0)</f>
        <v>Q1</v>
      </c>
      <c r="Y7250">
        <f>MONTH(Suoerstore_sales[[#This Row],[Order Date]])</f>
        <v>3</v>
      </c>
    </row>
    <row r="7251" spans="1:25" x14ac:dyDescent="0.2">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t="str" cm="1">
        <f t="array" ref="V7251">_xlfn.IFS(Suoerstore_sales[[#This Row],[Discount]]&lt;=0.05,"0-5%",Suoerstore_sales[[#This Row],[Discount]]&lt;=0.1,"5-10%",Suoerstore_sales[[#This Row],[Discount]]&lt;=0.2,"10-20%",TRUE,"20%+")</f>
        <v>0-5%</v>
      </c>
      <c r="W7251">
        <f>YEAR(Suoerstore_sales[[#This Row],[Order Date]])</f>
        <v>2015</v>
      </c>
      <c r="X7251" t="str">
        <f>"Q"&amp;ROUNDUP(MONTH(Suoerstore_sales[[#This Row],[Order Date]])/3,0)</f>
        <v>Q2</v>
      </c>
      <c r="Y7251">
        <f>MONTH(Suoerstore_sales[[#This Row],[Order Date]])</f>
        <v>6</v>
      </c>
    </row>
    <row r="7252" spans="1:25" x14ac:dyDescent="0.2">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t="str" cm="1">
        <f t="array" ref="V7252">_xlfn.IFS(Suoerstore_sales[[#This Row],[Discount]]&lt;=0.05,"0-5%",Suoerstore_sales[[#This Row],[Discount]]&lt;=0.1,"5-10%",Suoerstore_sales[[#This Row],[Discount]]&lt;=0.2,"10-20%",TRUE,"20%+")</f>
        <v>0-5%</v>
      </c>
      <c r="W7252">
        <f>YEAR(Suoerstore_sales[[#This Row],[Order Date]])</f>
        <v>2015</v>
      </c>
      <c r="X7252" t="str">
        <f>"Q"&amp;ROUNDUP(MONTH(Suoerstore_sales[[#This Row],[Order Date]])/3,0)</f>
        <v>Q2</v>
      </c>
      <c r="Y7252">
        <f>MONTH(Suoerstore_sales[[#This Row],[Order Date]])</f>
        <v>6</v>
      </c>
    </row>
    <row r="7253" spans="1:25" x14ac:dyDescent="0.2">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t="str" cm="1">
        <f t="array" ref="V7253">_xlfn.IFS(Suoerstore_sales[[#This Row],[Discount]]&lt;=0.05,"0-5%",Suoerstore_sales[[#This Row],[Discount]]&lt;=0.1,"5-10%",Suoerstore_sales[[#This Row],[Discount]]&lt;=0.2,"10-20%",TRUE,"20%+")</f>
        <v>10-20%</v>
      </c>
      <c r="W7253">
        <f>YEAR(Suoerstore_sales[[#This Row],[Order Date]])</f>
        <v>2016</v>
      </c>
      <c r="X7253" t="str">
        <f>"Q"&amp;ROUNDUP(MONTH(Suoerstore_sales[[#This Row],[Order Date]])/3,0)</f>
        <v>Q3</v>
      </c>
      <c r="Y7253">
        <f>MONTH(Suoerstore_sales[[#This Row],[Order Date]])</f>
        <v>8</v>
      </c>
    </row>
    <row r="7254" spans="1:25" x14ac:dyDescent="0.2">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t="str" cm="1">
        <f t="array" ref="V7254">_xlfn.IFS(Suoerstore_sales[[#This Row],[Discount]]&lt;=0.05,"0-5%",Suoerstore_sales[[#This Row],[Discount]]&lt;=0.1,"5-10%",Suoerstore_sales[[#This Row],[Discount]]&lt;=0.2,"10-20%",TRUE,"20%+")</f>
        <v>0-5%</v>
      </c>
      <c r="W7254">
        <f>YEAR(Suoerstore_sales[[#This Row],[Order Date]])</f>
        <v>2016</v>
      </c>
      <c r="X7254" t="str">
        <f>"Q"&amp;ROUNDUP(MONTH(Suoerstore_sales[[#This Row],[Order Date]])/3,0)</f>
        <v>Q3</v>
      </c>
      <c r="Y7254">
        <f>MONTH(Suoerstore_sales[[#This Row],[Order Date]])</f>
        <v>9</v>
      </c>
    </row>
    <row r="7255" spans="1:25" x14ac:dyDescent="0.2">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t="str" cm="1">
        <f t="array" ref="V7255">_xlfn.IFS(Suoerstore_sales[[#This Row],[Discount]]&lt;=0.05,"0-5%",Suoerstore_sales[[#This Row],[Discount]]&lt;=0.1,"5-10%",Suoerstore_sales[[#This Row],[Discount]]&lt;=0.2,"10-20%",TRUE,"20%+")</f>
        <v>0-5%</v>
      </c>
      <c r="W7255">
        <f>YEAR(Suoerstore_sales[[#This Row],[Order Date]])</f>
        <v>2016</v>
      </c>
      <c r="X7255" t="str">
        <f>"Q"&amp;ROUNDUP(MONTH(Suoerstore_sales[[#This Row],[Order Date]])/3,0)</f>
        <v>Q2</v>
      </c>
      <c r="Y7255">
        <f>MONTH(Suoerstore_sales[[#This Row],[Order Date]])</f>
        <v>5</v>
      </c>
    </row>
    <row r="7256" spans="1:25" x14ac:dyDescent="0.2">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t="str" cm="1">
        <f t="array" ref="V7256">_xlfn.IFS(Suoerstore_sales[[#This Row],[Discount]]&lt;=0.05,"0-5%",Suoerstore_sales[[#This Row],[Discount]]&lt;=0.1,"5-10%",Suoerstore_sales[[#This Row],[Discount]]&lt;=0.2,"10-20%",TRUE,"20%+")</f>
        <v>0-5%</v>
      </c>
      <c r="W7256">
        <f>YEAR(Suoerstore_sales[[#This Row],[Order Date]])</f>
        <v>2016</v>
      </c>
      <c r="X7256" t="str">
        <f>"Q"&amp;ROUNDUP(MONTH(Suoerstore_sales[[#This Row],[Order Date]])/3,0)</f>
        <v>Q2</v>
      </c>
      <c r="Y7256">
        <f>MONTH(Suoerstore_sales[[#This Row],[Order Date]])</f>
        <v>5</v>
      </c>
    </row>
    <row r="7257" spans="1:25" x14ac:dyDescent="0.2">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t="str" cm="1">
        <f t="array" ref="V7257">_xlfn.IFS(Suoerstore_sales[[#This Row],[Discount]]&lt;=0.05,"0-5%",Suoerstore_sales[[#This Row],[Discount]]&lt;=0.1,"5-10%",Suoerstore_sales[[#This Row],[Discount]]&lt;=0.2,"10-20%",TRUE,"20%+")</f>
        <v>0-5%</v>
      </c>
      <c r="W7257">
        <f>YEAR(Suoerstore_sales[[#This Row],[Order Date]])</f>
        <v>2016</v>
      </c>
      <c r="X7257" t="str">
        <f>"Q"&amp;ROUNDUP(MONTH(Suoerstore_sales[[#This Row],[Order Date]])/3,0)</f>
        <v>Q2</v>
      </c>
      <c r="Y7257">
        <f>MONTH(Suoerstore_sales[[#This Row],[Order Date]])</f>
        <v>5</v>
      </c>
    </row>
    <row r="7258" spans="1:25" x14ac:dyDescent="0.2">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t="str" cm="1">
        <f t="array" ref="V7258">_xlfn.IFS(Suoerstore_sales[[#This Row],[Discount]]&lt;=0.05,"0-5%",Suoerstore_sales[[#This Row],[Discount]]&lt;=0.1,"5-10%",Suoerstore_sales[[#This Row],[Discount]]&lt;=0.2,"10-20%",TRUE,"20%+")</f>
        <v>0-5%</v>
      </c>
      <c r="W7258">
        <f>YEAR(Suoerstore_sales[[#This Row],[Order Date]])</f>
        <v>2016</v>
      </c>
      <c r="X7258" t="str">
        <f>"Q"&amp;ROUNDUP(MONTH(Suoerstore_sales[[#This Row],[Order Date]])/3,0)</f>
        <v>Q2</v>
      </c>
      <c r="Y7258">
        <f>MONTH(Suoerstore_sales[[#This Row],[Order Date]])</f>
        <v>5</v>
      </c>
    </row>
    <row r="7259" spans="1:25" x14ac:dyDescent="0.2">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t="str" cm="1">
        <f t="array" ref="V7259">_xlfn.IFS(Suoerstore_sales[[#This Row],[Discount]]&lt;=0.05,"0-5%",Suoerstore_sales[[#This Row],[Discount]]&lt;=0.1,"5-10%",Suoerstore_sales[[#This Row],[Discount]]&lt;=0.2,"10-20%",TRUE,"20%+")</f>
        <v>0-5%</v>
      </c>
      <c r="W7259">
        <f>YEAR(Suoerstore_sales[[#This Row],[Order Date]])</f>
        <v>2016</v>
      </c>
      <c r="X7259" t="str">
        <f>"Q"&amp;ROUNDUP(MONTH(Suoerstore_sales[[#This Row],[Order Date]])/3,0)</f>
        <v>Q2</v>
      </c>
      <c r="Y7259">
        <f>MONTH(Suoerstore_sales[[#This Row],[Order Date]])</f>
        <v>5</v>
      </c>
    </row>
    <row r="7260" spans="1:25" x14ac:dyDescent="0.2">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t="str" cm="1">
        <f t="array" ref="V7260">_xlfn.IFS(Suoerstore_sales[[#This Row],[Discount]]&lt;=0.05,"0-5%",Suoerstore_sales[[#This Row],[Discount]]&lt;=0.1,"5-10%",Suoerstore_sales[[#This Row],[Discount]]&lt;=0.2,"10-20%",TRUE,"20%+")</f>
        <v>0-5%</v>
      </c>
      <c r="W7260">
        <f>YEAR(Suoerstore_sales[[#This Row],[Order Date]])</f>
        <v>2016</v>
      </c>
      <c r="X7260" t="str">
        <f>"Q"&amp;ROUNDUP(MONTH(Suoerstore_sales[[#This Row],[Order Date]])/3,0)</f>
        <v>Q2</v>
      </c>
      <c r="Y7260">
        <f>MONTH(Suoerstore_sales[[#This Row],[Order Date]])</f>
        <v>5</v>
      </c>
    </row>
    <row r="7261" spans="1:25" x14ac:dyDescent="0.2">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t="str" cm="1">
        <f t="array" ref="V7261">_xlfn.IFS(Suoerstore_sales[[#This Row],[Discount]]&lt;=0.05,"0-5%",Suoerstore_sales[[#This Row],[Discount]]&lt;=0.1,"5-10%",Suoerstore_sales[[#This Row],[Discount]]&lt;=0.2,"10-20%",TRUE,"20%+")</f>
        <v>0-5%</v>
      </c>
      <c r="W7261">
        <f>YEAR(Suoerstore_sales[[#This Row],[Order Date]])</f>
        <v>2016</v>
      </c>
      <c r="X7261" t="str">
        <f>"Q"&amp;ROUNDUP(MONTH(Suoerstore_sales[[#This Row],[Order Date]])/3,0)</f>
        <v>Q2</v>
      </c>
      <c r="Y7261">
        <f>MONTH(Suoerstore_sales[[#This Row],[Order Date]])</f>
        <v>5</v>
      </c>
    </row>
    <row r="7262" spans="1:25" x14ac:dyDescent="0.2">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t="str" cm="1">
        <f t="array" ref="V7262">_xlfn.IFS(Suoerstore_sales[[#This Row],[Discount]]&lt;=0.05,"0-5%",Suoerstore_sales[[#This Row],[Discount]]&lt;=0.1,"5-10%",Suoerstore_sales[[#This Row],[Discount]]&lt;=0.2,"10-20%",TRUE,"20%+")</f>
        <v>0-5%</v>
      </c>
      <c r="W7262">
        <f>YEAR(Suoerstore_sales[[#This Row],[Order Date]])</f>
        <v>2016</v>
      </c>
      <c r="X7262" t="str">
        <f>"Q"&amp;ROUNDUP(MONTH(Suoerstore_sales[[#This Row],[Order Date]])/3,0)</f>
        <v>Q2</v>
      </c>
      <c r="Y7262">
        <f>MONTH(Suoerstore_sales[[#This Row],[Order Date]])</f>
        <v>5</v>
      </c>
    </row>
    <row r="7263" spans="1:25" x14ac:dyDescent="0.2">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t="str" cm="1">
        <f t="array" ref="V7263">_xlfn.IFS(Suoerstore_sales[[#This Row],[Discount]]&lt;=0.05,"0-5%",Suoerstore_sales[[#This Row],[Discount]]&lt;=0.1,"5-10%",Suoerstore_sales[[#This Row],[Discount]]&lt;=0.2,"10-20%",TRUE,"20%+")</f>
        <v>0-5%</v>
      </c>
      <c r="W7263">
        <f>YEAR(Suoerstore_sales[[#This Row],[Order Date]])</f>
        <v>2017</v>
      </c>
      <c r="X7263" t="str">
        <f>"Q"&amp;ROUNDUP(MONTH(Suoerstore_sales[[#This Row],[Order Date]])/3,0)</f>
        <v>Q2</v>
      </c>
      <c r="Y7263">
        <f>MONTH(Suoerstore_sales[[#This Row],[Order Date]])</f>
        <v>6</v>
      </c>
    </row>
    <row r="7264" spans="1:25" x14ac:dyDescent="0.2">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t="str" cm="1">
        <f t="array" ref="V7264">_xlfn.IFS(Suoerstore_sales[[#This Row],[Discount]]&lt;=0.05,"0-5%",Suoerstore_sales[[#This Row],[Discount]]&lt;=0.1,"5-10%",Suoerstore_sales[[#This Row],[Discount]]&lt;=0.2,"10-20%",TRUE,"20%+")</f>
        <v>20%+</v>
      </c>
      <c r="W7264">
        <f>YEAR(Suoerstore_sales[[#This Row],[Order Date]])</f>
        <v>2017</v>
      </c>
      <c r="X7264" t="str">
        <f>"Q"&amp;ROUNDUP(MONTH(Suoerstore_sales[[#This Row],[Order Date]])/3,0)</f>
        <v>Q4</v>
      </c>
      <c r="Y7264">
        <f>MONTH(Suoerstore_sales[[#This Row],[Order Date]])</f>
        <v>10</v>
      </c>
    </row>
    <row r="7265" spans="1:25" x14ac:dyDescent="0.2">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t="str" cm="1">
        <f t="array" ref="V7265">_xlfn.IFS(Suoerstore_sales[[#This Row],[Discount]]&lt;=0.05,"0-5%",Suoerstore_sales[[#This Row],[Discount]]&lt;=0.1,"5-10%",Suoerstore_sales[[#This Row],[Discount]]&lt;=0.2,"10-20%",TRUE,"20%+")</f>
        <v>10-20%</v>
      </c>
      <c r="W7265">
        <f>YEAR(Suoerstore_sales[[#This Row],[Order Date]])</f>
        <v>2017</v>
      </c>
      <c r="X7265" t="str">
        <f>"Q"&amp;ROUNDUP(MONTH(Suoerstore_sales[[#This Row],[Order Date]])/3,0)</f>
        <v>Q4</v>
      </c>
      <c r="Y7265">
        <f>MONTH(Suoerstore_sales[[#This Row],[Order Date]])</f>
        <v>10</v>
      </c>
    </row>
    <row r="7266" spans="1:25" x14ac:dyDescent="0.2">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t="str" cm="1">
        <f t="array" ref="V7266">_xlfn.IFS(Suoerstore_sales[[#This Row],[Discount]]&lt;=0.05,"0-5%",Suoerstore_sales[[#This Row],[Discount]]&lt;=0.1,"5-10%",Suoerstore_sales[[#This Row],[Discount]]&lt;=0.2,"10-20%",TRUE,"20%+")</f>
        <v>0-5%</v>
      </c>
      <c r="W7266">
        <f>YEAR(Suoerstore_sales[[#This Row],[Order Date]])</f>
        <v>2017</v>
      </c>
      <c r="X7266" t="str">
        <f>"Q"&amp;ROUNDUP(MONTH(Suoerstore_sales[[#This Row],[Order Date]])/3,0)</f>
        <v>Q2</v>
      </c>
      <c r="Y7266">
        <f>MONTH(Suoerstore_sales[[#This Row],[Order Date]])</f>
        <v>6</v>
      </c>
    </row>
    <row r="7267" spans="1:25" x14ac:dyDescent="0.2">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t="str" cm="1">
        <f t="array" ref="V7267">_xlfn.IFS(Suoerstore_sales[[#This Row],[Discount]]&lt;=0.05,"0-5%",Suoerstore_sales[[#This Row],[Discount]]&lt;=0.1,"5-10%",Suoerstore_sales[[#This Row],[Discount]]&lt;=0.2,"10-20%",TRUE,"20%+")</f>
        <v>20%+</v>
      </c>
      <c r="W7267">
        <f>YEAR(Suoerstore_sales[[#This Row],[Order Date]])</f>
        <v>2014</v>
      </c>
      <c r="X7267" t="str">
        <f>"Q"&amp;ROUNDUP(MONTH(Suoerstore_sales[[#This Row],[Order Date]])/3,0)</f>
        <v>Q4</v>
      </c>
      <c r="Y7267">
        <f>MONTH(Suoerstore_sales[[#This Row],[Order Date]])</f>
        <v>11</v>
      </c>
    </row>
    <row r="7268" spans="1:25" x14ac:dyDescent="0.2">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t="str" cm="1">
        <f t="array" ref="V7268">_xlfn.IFS(Suoerstore_sales[[#This Row],[Discount]]&lt;=0.05,"0-5%",Suoerstore_sales[[#This Row],[Discount]]&lt;=0.1,"5-10%",Suoerstore_sales[[#This Row],[Discount]]&lt;=0.2,"10-20%",TRUE,"20%+")</f>
        <v>20%+</v>
      </c>
      <c r="W7268">
        <f>YEAR(Suoerstore_sales[[#This Row],[Order Date]])</f>
        <v>2017</v>
      </c>
      <c r="X7268" t="str">
        <f>"Q"&amp;ROUNDUP(MONTH(Suoerstore_sales[[#This Row],[Order Date]])/3,0)</f>
        <v>Q3</v>
      </c>
      <c r="Y7268">
        <f>MONTH(Suoerstore_sales[[#This Row],[Order Date]])</f>
        <v>8</v>
      </c>
    </row>
    <row r="7269" spans="1:25" x14ac:dyDescent="0.2">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t="str" cm="1">
        <f t="array" ref="V7269">_xlfn.IFS(Suoerstore_sales[[#This Row],[Discount]]&lt;=0.05,"0-5%",Suoerstore_sales[[#This Row],[Discount]]&lt;=0.1,"5-10%",Suoerstore_sales[[#This Row],[Discount]]&lt;=0.2,"10-20%",TRUE,"20%+")</f>
        <v>10-20%</v>
      </c>
      <c r="W7269">
        <f>YEAR(Suoerstore_sales[[#This Row],[Order Date]])</f>
        <v>2017</v>
      </c>
      <c r="X7269" t="str">
        <f>"Q"&amp;ROUNDUP(MONTH(Suoerstore_sales[[#This Row],[Order Date]])/3,0)</f>
        <v>Q3</v>
      </c>
      <c r="Y7269">
        <f>MONTH(Suoerstore_sales[[#This Row],[Order Date]])</f>
        <v>8</v>
      </c>
    </row>
    <row r="7270" spans="1:25" x14ac:dyDescent="0.2">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t="str" cm="1">
        <f t="array" ref="V7270">_xlfn.IFS(Suoerstore_sales[[#This Row],[Discount]]&lt;=0.05,"0-5%",Suoerstore_sales[[#This Row],[Discount]]&lt;=0.1,"5-10%",Suoerstore_sales[[#This Row],[Discount]]&lt;=0.2,"10-20%",TRUE,"20%+")</f>
        <v>10-20%</v>
      </c>
      <c r="W7270">
        <f>YEAR(Suoerstore_sales[[#This Row],[Order Date]])</f>
        <v>2016</v>
      </c>
      <c r="X7270" t="str">
        <f>"Q"&amp;ROUNDUP(MONTH(Suoerstore_sales[[#This Row],[Order Date]])/3,0)</f>
        <v>Q1</v>
      </c>
      <c r="Y7270">
        <f>MONTH(Suoerstore_sales[[#This Row],[Order Date]])</f>
        <v>1</v>
      </c>
    </row>
    <row r="7271" spans="1:25" x14ac:dyDescent="0.2">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t="str" cm="1">
        <f t="array" ref="V7271">_xlfn.IFS(Suoerstore_sales[[#This Row],[Discount]]&lt;=0.05,"0-5%",Suoerstore_sales[[#This Row],[Discount]]&lt;=0.1,"5-10%",Suoerstore_sales[[#This Row],[Discount]]&lt;=0.2,"10-20%",TRUE,"20%+")</f>
        <v>10-20%</v>
      </c>
      <c r="W7271">
        <f>YEAR(Suoerstore_sales[[#This Row],[Order Date]])</f>
        <v>2016</v>
      </c>
      <c r="X7271" t="str">
        <f>"Q"&amp;ROUNDUP(MONTH(Suoerstore_sales[[#This Row],[Order Date]])/3,0)</f>
        <v>Q1</v>
      </c>
      <c r="Y7271">
        <f>MONTH(Suoerstore_sales[[#This Row],[Order Date]])</f>
        <v>1</v>
      </c>
    </row>
    <row r="7272" spans="1:25" x14ac:dyDescent="0.2">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t="str" cm="1">
        <f t="array" ref="V7272">_xlfn.IFS(Suoerstore_sales[[#This Row],[Discount]]&lt;=0.05,"0-5%",Suoerstore_sales[[#This Row],[Discount]]&lt;=0.1,"5-10%",Suoerstore_sales[[#This Row],[Discount]]&lt;=0.2,"10-20%",TRUE,"20%+")</f>
        <v>10-20%</v>
      </c>
      <c r="W7272">
        <f>YEAR(Suoerstore_sales[[#This Row],[Order Date]])</f>
        <v>2016</v>
      </c>
      <c r="X7272" t="str">
        <f>"Q"&amp;ROUNDUP(MONTH(Suoerstore_sales[[#This Row],[Order Date]])/3,0)</f>
        <v>Q3</v>
      </c>
      <c r="Y7272">
        <f>MONTH(Suoerstore_sales[[#This Row],[Order Date]])</f>
        <v>9</v>
      </c>
    </row>
    <row r="7273" spans="1:25" x14ac:dyDescent="0.2">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t="str" cm="1">
        <f t="array" ref="V7273">_xlfn.IFS(Suoerstore_sales[[#This Row],[Discount]]&lt;=0.05,"0-5%",Suoerstore_sales[[#This Row],[Discount]]&lt;=0.1,"5-10%",Suoerstore_sales[[#This Row],[Discount]]&lt;=0.2,"10-20%",TRUE,"20%+")</f>
        <v>0-5%</v>
      </c>
      <c r="W7273">
        <f>YEAR(Suoerstore_sales[[#This Row],[Order Date]])</f>
        <v>2016</v>
      </c>
      <c r="X7273" t="str">
        <f>"Q"&amp;ROUNDUP(MONTH(Suoerstore_sales[[#This Row],[Order Date]])/3,0)</f>
        <v>Q3</v>
      </c>
      <c r="Y7273">
        <f>MONTH(Suoerstore_sales[[#This Row],[Order Date]])</f>
        <v>9</v>
      </c>
    </row>
    <row r="7274" spans="1:25" x14ac:dyDescent="0.2">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t="str" cm="1">
        <f t="array" ref="V7274">_xlfn.IFS(Suoerstore_sales[[#This Row],[Discount]]&lt;=0.05,"0-5%",Suoerstore_sales[[#This Row],[Discount]]&lt;=0.1,"5-10%",Suoerstore_sales[[#This Row],[Discount]]&lt;=0.2,"10-20%",TRUE,"20%+")</f>
        <v>10-20%</v>
      </c>
      <c r="W7274">
        <f>YEAR(Suoerstore_sales[[#This Row],[Order Date]])</f>
        <v>2016</v>
      </c>
      <c r="X7274" t="str">
        <f>"Q"&amp;ROUNDUP(MONTH(Suoerstore_sales[[#This Row],[Order Date]])/3,0)</f>
        <v>Q4</v>
      </c>
      <c r="Y7274">
        <f>MONTH(Suoerstore_sales[[#This Row],[Order Date]])</f>
        <v>10</v>
      </c>
    </row>
    <row r="7275" spans="1:25" x14ac:dyDescent="0.2">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t="str" cm="1">
        <f t="array" ref="V7275">_xlfn.IFS(Suoerstore_sales[[#This Row],[Discount]]&lt;=0.05,"0-5%",Suoerstore_sales[[#This Row],[Discount]]&lt;=0.1,"5-10%",Suoerstore_sales[[#This Row],[Discount]]&lt;=0.2,"10-20%",TRUE,"20%+")</f>
        <v>20%+</v>
      </c>
      <c r="W7275">
        <f>YEAR(Suoerstore_sales[[#This Row],[Order Date]])</f>
        <v>2016</v>
      </c>
      <c r="X7275" t="str">
        <f>"Q"&amp;ROUNDUP(MONTH(Suoerstore_sales[[#This Row],[Order Date]])/3,0)</f>
        <v>Q4</v>
      </c>
      <c r="Y7275">
        <f>MONTH(Suoerstore_sales[[#This Row],[Order Date]])</f>
        <v>10</v>
      </c>
    </row>
    <row r="7276" spans="1:25" x14ac:dyDescent="0.2">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t="str" cm="1">
        <f t="array" ref="V7276">_xlfn.IFS(Suoerstore_sales[[#This Row],[Discount]]&lt;=0.05,"0-5%",Suoerstore_sales[[#This Row],[Discount]]&lt;=0.1,"5-10%",Suoerstore_sales[[#This Row],[Discount]]&lt;=0.2,"10-20%",TRUE,"20%+")</f>
        <v>10-20%</v>
      </c>
      <c r="W7276">
        <f>YEAR(Suoerstore_sales[[#This Row],[Order Date]])</f>
        <v>2015</v>
      </c>
      <c r="X7276" t="str">
        <f>"Q"&amp;ROUNDUP(MONTH(Suoerstore_sales[[#This Row],[Order Date]])/3,0)</f>
        <v>Q4</v>
      </c>
      <c r="Y7276">
        <f>MONTH(Suoerstore_sales[[#This Row],[Order Date]])</f>
        <v>11</v>
      </c>
    </row>
    <row r="7277" spans="1:25" x14ac:dyDescent="0.2">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t="str" cm="1">
        <f t="array" ref="V7277">_xlfn.IFS(Suoerstore_sales[[#This Row],[Discount]]&lt;=0.05,"0-5%",Suoerstore_sales[[#This Row],[Discount]]&lt;=0.1,"5-10%",Suoerstore_sales[[#This Row],[Discount]]&lt;=0.2,"10-20%",TRUE,"20%+")</f>
        <v>0-5%</v>
      </c>
      <c r="W7277">
        <f>YEAR(Suoerstore_sales[[#This Row],[Order Date]])</f>
        <v>2015</v>
      </c>
      <c r="X7277" t="str">
        <f>"Q"&amp;ROUNDUP(MONTH(Suoerstore_sales[[#This Row],[Order Date]])/3,0)</f>
        <v>Q4</v>
      </c>
      <c r="Y7277">
        <f>MONTH(Suoerstore_sales[[#This Row],[Order Date]])</f>
        <v>11</v>
      </c>
    </row>
    <row r="7278" spans="1:25" x14ac:dyDescent="0.2">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t="str" cm="1">
        <f t="array" ref="V7278">_xlfn.IFS(Suoerstore_sales[[#This Row],[Discount]]&lt;=0.05,"0-5%",Suoerstore_sales[[#This Row],[Discount]]&lt;=0.1,"5-10%",Suoerstore_sales[[#This Row],[Discount]]&lt;=0.2,"10-20%",TRUE,"20%+")</f>
        <v>10-20%</v>
      </c>
      <c r="W7278">
        <f>YEAR(Suoerstore_sales[[#This Row],[Order Date]])</f>
        <v>2014</v>
      </c>
      <c r="X7278" t="str">
        <f>"Q"&amp;ROUNDUP(MONTH(Suoerstore_sales[[#This Row],[Order Date]])/3,0)</f>
        <v>Q4</v>
      </c>
      <c r="Y7278">
        <f>MONTH(Suoerstore_sales[[#This Row],[Order Date]])</f>
        <v>11</v>
      </c>
    </row>
    <row r="7279" spans="1:25" x14ac:dyDescent="0.2">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t="str" cm="1">
        <f t="array" ref="V7279">_xlfn.IFS(Suoerstore_sales[[#This Row],[Discount]]&lt;=0.05,"0-5%",Suoerstore_sales[[#This Row],[Discount]]&lt;=0.1,"5-10%",Suoerstore_sales[[#This Row],[Discount]]&lt;=0.2,"10-20%",TRUE,"20%+")</f>
        <v>10-20%</v>
      </c>
      <c r="W7279">
        <f>YEAR(Suoerstore_sales[[#This Row],[Order Date]])</f>
        <v>2016</v>
      </c>
      <c r="X7279" t="str">
        <f>"Q"&amp;ROUNDUP(MONTH(Suoerstore_sales[[#This Row],[Order Date]])/3,0)</f>
        <v>Q3</v>
      </c>
      <c r="Y7279">
        <f>MONTH(Suoerstore_sales[[#This Row],[Order Date]])</f>
        <v>7</v>
      </c>
    </row>
    <row r="7280" spans="1:25" x14ac:dyDescent="0.2">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t="str" cm="1">
        <f t="array" ref="V7280">_xlfn.IFS(Suoerstore_sales[[#This Row],[Discount]]&lt;=0.05,"0-5%",Suoerstore_sales[[#This Row],[Discount]]&lt;=0.1,"5-10%",Suoerstore_sales[[#This Row],[Discount]]&lt;=0.2,"10-20%",TRUE,"20%+")</f>
        <v>0-5%</v>
      </c>
      <c r="W7280">
        <f>YEAR(Suoerstore_sales[[#This Row],[Order Date]])</f>
        <v>2016</v>
      </c>
      <c r="X7280" t="str">
        <f>"Q"&amp;ROUNDUP(MONTH(Suoerstore_sales[[#This Row],[Order Date]])/3,0)</f>
        <v>Q3</v>
      </c>
      <c r="Y7280">
        <f>MONTH(Suoerstore_sales[[#This Row],[Order Date]])</f>
        <v>7</v>
      </c>
    </row>
    <row r="7281" spans="1:25" x14ac:dyDescent="0.2">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t="str" cm="1">
        <f t="array" ref="V7281">_xlfn.IFS(Suoerstore_sales[[#This Row],[Discount]]&lt;=0.05,"0-5%",Suoerstore_sales[[#This Row],[Discount]]&lt;=0.1,"5-10%",Suoerstore_sales[[#This Row],[Discount]]&lt;=0.2,"10-20%",TRUE,"20%+")</f>
        <v>10-20%</v>
      </c>
      <c r="W7281">
        <f>YEAR(Suoerstore_sales[[#This Row],[Order Date]])</f>
        <v>2016</v>
      </c>
      <c r="X7281" t="str">
        <f>"Q"&amp;ROUNDUP(MONTH(Suoerstore_sales[[#This Row],[Order Date]])/3,0)</f>
        <v>Q2</v>
      </c>
      <c r="Y7281">
        <f>MONTH(Suoerstore_sales[[#This Row],[Order Date]])</f>
        <v>5</v>
      </c>
    </row>
    <row r="7282" spans="1:25" x14ac:dyDescent="0.2">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t="str" cm="1">
        <f t="array" ref="V7282">_xlfn.IFS(Suoerstore_sales[[#This Row],[Discount]]&lt;=0.05,"0-5%",Suoerstore_sales[[#This Row],[Discount]]&lt;=0.1,"5-10%",Suoerstore_sales[[#This Row],[Discount]]&lt;=0.2,"10-20%",TRUE,"20%+")</f>
        <v>0-5%</v>
      </c>
      <c r="W7282">
        <f>YEAR(Suoerstore_sales[[#This Row],[Order Date]])</f>
        <v>2015</v>
      </c>
      <c r="X7282" t="str">
        <f>"Q"&amp;ROUNDUP(MONTH(Suoerstore_sales[[#This Row],[Order Date]])/3,0)</f>
        <v>Q1</v>
      </c>
      <c r="Y7282">
        <f>MONTH(Suoerstore_sales[[#This Row],[Order Date]])</f>
        <v>2</v>
      </c>
    </row>
    <row r="7283" spans="1:25" x14ac:dyDescent="0.2">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t="str" cm="1">
        <f t="array" ref="V7283">_xlfn.IFS(Suoerstore_sales[[#This Row],[Discount]]&lt;=0.05,"0-5%",Suoerstore_sales[[#This Row],[Discount]]&lt;=0.1,"5-10%",Suoerstore_sales[[#This Row],[Discount]]&lt;=0.2,"10-20%",TRUE,"20%+")</f>
        <v>20%+</v>
      </c>
      <c r="W7283">
        <f>YEAR(Suoerstore_sales[[#This Row],[Order Date]])</f>
        <v>2017</v>
      </c>
      <c r="X7283" t="str">
        <f>"Q"&amp;ROUNDUP(MONTH(Suoerstore_sales[[#This Row],[Order Date]])/3,0)</f>
        <v>Q4</v>
      </c>
      <c r="Y7283">
        <f>MONTH(Suoerstore_sales[[#This Row],[Order Date]])</f>
        <v>10</v>
      </c>
    </row>
    <row r="7284" spans="1:25" x14ac:dyDescent="0.2">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t="str" cm="1">
        <f t="array" ref="V7284">_xlfn.IFS(Suoerstore_sales[[#This Row],[Discount]]&lt;=0.05,"0-5%",Suoerstore_sales[[#This Row],[Discount]]&lt;=0.1,"5-10%",Suoerstore_sales[[#This Row],[Discount]]&lt;=0.2,"10-20%",TRUE,"20%+")</f>
        <v>20%+</v>
      </c>
      <c r="W7284">
        <f>YEAR(Suoerstore_sales[[#This Row],[Order Date]])</f>
        <v>2017</v>
      </c>
      <c r="X7284" t="str">
        <f>"Q"&amp;ROUNDUP(MONTH(Suoerstore_sales[[#This Row],[Order Date]])/3,0)</f>
        <v>Q2</v>
      </c>
      <c r="Y7284">
        <f>MONTH(Suoerstore_sales[[#This Row],[Order Date]])</f>
        <v>6</v>
      </c>
    </row>
    <row r="7285" spans="1:25" x14ac:dyDescent="0.2">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t="str" cm="1">
        <f t="array" ref="V7285">_xlfn.IFS(Suoerstore_sales[[#This Row],[Discount]]&lt;=0.05,"0-5%",Suoerstore_sales[[#This Row],[Discount]]&lt;=0.1,"5-10%",Suoerstore_sales[[#This Row],[Discount]]&lt;=0.2,"10-20%",TRUE,"20%+")</f>
        <v>10-20%</v>
      </c>
      <c r="W7285">
        <f>YEAR(Suoerstore_sales[[#This Row],[Order Date]])</f>
        <v>2017</v>
      </c>
      <c r="X7285" t="str">
        <f>"Q"&amp;ROUNDUP(MONTH(Suoerstore_sales[[#This Row],[Order Date]])/3,0)</f>
        <v>Q3</v>
      </c>
      <c r="Y7285">
        <f>MONTH(Suoerstore_sales[[#This Row],[Order Date]])</f>
        <v>9</v>
      </c>
    </row>
    <row r="7286" spans="1:25" x14ac:dyDescent="0.2">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t="str" cm="1">
        <f t="array" ref="V7286">_xlfn.IFS(Suoerstore_sales[[#This Row],[Discount]]&lt;=0.05,"0-5%",Suoerstore_sales[[#This Row],[Discount]]&lt;=0.1,"5-10%",Suoerstore_sales[[#This Row],[Discount]]&lt;=0.2,"10-20%",TRUE,"20%+")</f>
        <v>10-20%</v>
      </c>
      <c r="W7286">
        <f>YEAR(Suoerstore_sales[[#This Row],[Order Date]])</f>
        <v>2017</v>
      </c>
      <c r="X7286" t="str">
        <f>"Q"&amp;ROUNDUP(MONTH(Suoerstore_sales[[#This Row],[Order Date]])/3,0)</f>
        <v>Q3</v>
      </c>
      <c r="Y7286">
        <f>MONTH(Suoerstore_sales[[#This Row],[Order Date]])</f>
        <v>9</v>
      </c>
    </row>
    <row r="7287" spans="1:25" x14ac:dyDescent="0.2">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t="str" cm="1">
        <f t="array" ref="V7287">_xlfn.IFS(Suoerstore_sales[[#This Row],[Discount]]&lt;=0.05,"0-5%",Suoerstore_sales[[#This Row],[Discount]]&lt;=0.1,"5-10%",Suoerstore_sales[[#This Row],[Discount]]&lt;=0.2,"10-20%",TRUE,"20%+")</f>
        <v>0-5%</v>
      </c>
      <c r="W7287">
        <f>YEAR(Suoerstore_sales[[#This Row],[Order Date]])</f>
        <v>2017</v>
      </c>
      <c r="X7287" t="str">
        <f>"Q"&amp;ROUNDUP(MONTH(Suoerstore_sales[[#This Row],[Order Date]])/3,0)</f>
        <v>Q4</v>
      </c>
      <c r="Y7287">
        <f>MONTH(Suoerstore_sales[[#This Row],[Order Date]])</f>
        <v>10</v>
      </c>
    </row>
    <row r="7288" spans="1:25" x14ac:dyDescent="0.2">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t="str" cm="1">
        <f t="array" ref="V7288">_xlfn.IFS(Suoerstore_sales[[#This Row],[Discount]]&lt;=0.05,"0-5%",Suoerstore_sales[[#This Row],[Discount]]&lt;=0.1,"5-10%",Suoerstore_sales[[#This Row],[Discount]]&lt;=0.2,"10-20%",TRUE,"20%+")</f>
        <v>0-5%</v>
      </c>
      <c r="W7288">
        <f>YEAR(Suoerstore_sales[[#This Row],[Order Date]])</f>
        <v>2016</v>
      </c>
      <c r="X7288" t="str">
        <f>"Q"&amp;ROUNDUP(MONTH(Suoerstore_sales[[#This Row],[Order Date]])/3,0)</f>
        <v>Q2</v>
      </c>
      <c r="Y7288">
        <f>MONTH(Suoerstore_sales[[#This Row],[Order Date]])</f>
        <v>6</v>
      </c>
    </row>
    <row r="7289" spans="1:25" x14ac:dyDescent="0.2">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t="str" cm="1">
        <f t="array" ref="V7289">_xlfn.IFS(Suoerstore_sales[[#This Row],[Discount]]&lt;=0.05,"0-5%",Suoerstore_sales[[#This Row],[Discount]]&lt;=0.1,"5-10%",Suoerstore_sales[[#This Row],[Discount]]&lt;=0.2,"10-20%",TRUE,"20%+")</f>
        <v>0-5%</v>
      </c>
      <c r="W7289">
        <f>YEAR(Suoerstore_sales[[#This Row],[Order Date]])</f>
        <v>2016</v>
      </c>
      <c r="X7289" t="str">
        <f>"Q"&amp;ROUNDUP(MONTH(Suoerstore_sales[[#This Row],[Order Date]])/3,0)</f>
        <v>Q2</v>
      </c>
      <c r="Y7289">
        <f>MONTH(Suoerstore_sales[[#This Row],[Order Date]])</f>
        <v>6</v>
      </c>
    </row>
    <row r="7290" spans="1:25" x14ac:dyDescent="0.2">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t="str" cm="1">
        <f t="array" ref="V7290">_xlfn.IFS(Suoerstore_sales[[#This Row],[Discount]]&lt;=0.05,"0-5%",Suoerstore_sales[[#This Row],[Discount]]&lt;=0.1,"5-10%",Suoerstore_sales[[#This Row],[Discount]]&lt;=0.2,"10-20%",TRUE,"20%+")</f>
        <v>20%+</v>
      </c>
      <c r="W7290">
        <f>YEAR(Suoerstore_sales[[#This Row],[Order Date]])</f>
        <v>2014</v>
      </c>
      <c r="X7290" t="str">
        <f>"Q"&amp;ROUNDUP(MONTH(Suoerstore_sales[[#This Row],[Order Date]])/3,0)</f>
        <v>Q3</v>
      </c>
      <c r="Y7290">
        <f>MONTH(Suoerstore_sales[[#This Row],[Order Date]])</f>
        <v>9</v>
      </c>
    </row>
    <row r="7291" spans="1:25" x14ac:dyDescent="0.2">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t="str" cm="1">
        <f t="array" ref="V7291">_xlfn.IFS(Suoerstore_sales[[#This Row],[Discount]]&lt;=0.05,"0-5%",Suoerstore_sales[[#This Row],[Discount]]&lt;=0.1,"5-10%",Suoerstore_sales[[#This Row],[Discount]]&lt;=0.2,"10-20%",TRUE,"20%+")</f>
        <v>0-5%</v>
      </c>
      <c r="W7291">
        <f>YEAR(Suoerstore_sales[[#This Row],[Order Date]])</f>
        <v>2016</v>
      </c>
      <c r="X7291" t="str">
        <f>"Q"&amp;ROUNDUP(MONTH(Suoerstore_sales[[#This Row],[Order Date]])/3,0)</f>
        <v>Q1</v>
      </c>
      <c r="Y7291">
        <f>MONTH(Suoerstore_sales[[#This Row],[Order Date]])</f>
        <v>1</v>
      </c>
    </row>
    <row r="7292" spans="1:25" x14ac:dyDescent="0.2">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t="str" cm="1">
        <f t="array" ref="V7292">_xlfn.IFS(Suoerstore_sales[[#This Row],[Discount]]&lt;=0.05,"0-5%",Suoerstore_sales[[#This Row],[Discount]]&lt;=0.1,"5-10%",Suoerstore_sales[[#This Row],[Discount]]&lt;=0.2,"10-20%",TRUE,"20%+")</f>
        <v>10-20%</v>
      </c>
      <c r="W7292">
        <f>YEAR(Suoerstore_sales[[#This Row],[Order Date]])</f>
        <v>2016</v>
      </c>
      <c r="X7292" t="str">
        <f>"Q"&amp;ROUNDUP(MONTH(Suoerstore_sales[[#This Row],[Order Date]])/3,0)</f>
        <v>Q1</v>
      </c>
      <c r="Y7292">
        <f>MONTH(Suoerstore_sales[[#This Row],[Order Date]])</f>
        <v>1</v>
      </c>
    </row>
    <row r="7293" spans="1:25" x14ac:dyDescent="0.2">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t="str" cm="1">
        <f t="array" ref="V7293">_xlfn.IFS(Suoerstore_sales[[#This Row],[Discount]]&lt;=0.05,"0-5%",Suoerstore_sales[[#This Row],[Discount]]&lt;=0.1,"5-10%",Suoerstore_sales[[#This Row],[Discount]]&lt;=0.2,"10-20%",TRUE,"20%+")</f>
        <v>0-5%</v>
      </c>
      <c r="W7293">
        <f>YEAR(Suoerstore_sales[[#This Row],[Order Date]])</f>
        <v>2016</v>
      </c>
      <c r="X7293" t="str">
        <f>"Q"&amp;ROUNDUP(MONTH(Suoerstore_sales[[#This Row],[Order Date]])/3,0)</f>
        <v>Q1</v>
      </c>
      <c r="Y7293">
        <f>MONTH(Suoerstore_sales[[#This Row],[Order Date]])</f>
        <v>1</v>
      </c>
    </row>
    <row r="7294" spans="1:25" x14ac:dyDescent="0.2">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t="str" cm="1">
        <f t="array" ref="V7294">_xlfn.IFS(Suoerstore_sales[[#This Row],[Discount]]&lt;=0.05,"0-5%",Suoerstore_sales[[#This Row],[Discount]]&lt;=0.1,"5-10%",Suoerstore_sales[[#This Row],[Discount]]&lt;=0.2,"10-20%",TRUE,"20%+")</f>
        <v>20%+</v>
      </c>
      <c r="W7294">
        <f>YEAR(Suoerstore_sales[[#This Row],[Order Date]])</f>
        <v>2017</v>
      </c>
      <c r="X7294" t="str">
        <f>"Q"&amp;ROUNDUP(MONTH(Suoerstore_sales[[#This Row],[Order Date]])/3,0)</f>
        <v>Q4</v>
      </c>
      <c r="Y7294">
        <f>MONTH(Suoerstore_sales[[#This Row],[Order Date]])</f>
        <v>12</v>
      </c>
    </row>
    <row r="7295" spans="1:25" x14ac:dyDescent="0.2">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t="str" cm="1">
        <f t="array" ref="V7295">_xlfn.IFS(Suoerstore_sales[[#This Row],[Discount]]&lt;=0.05,"0-5%",Suoerstore_sales[[#This Row],[Discount]]&lt;=0.1,"5-10%",Suoerstore_sales[[#This Row],[Discount]]&lt;=0.2,"10-20%",TRUE,"20%+")</f>
        <v>0-5%</v>
      </c>
      <c r="W7295">
        <f>YEAR(Suoerstore_sales[[#This Row],[Order Date]])</f>
        <v>2016</v>
      </c>
      <c r="X7295" t="str">
        <f>"Q"&amp;ROUNDUP(MONTH(Suoerstore_sales[[#This Row],[Order Date]])/3,0)</f>
        <v>Q1</v>
      </c>
      <c r="Y7295">
        <f>MONTH(Suoerstore_sales[[#This Row],[Order Date]])</f>
        <v>1</v>
      </c>
    </row>
    <row r="7296" spans="1:25" x14ac:dyDescent="0.2">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t="str" cm="1">
        <f t="array" ref="V7296">_xlfn.IFS(Suoerstore_sales[[#This Row],[Discount]]&lt;=0.05,"0-5%",Suoerstore_sales[[#This Row],[Discount]]&lt;=0.1,"5-10%",Suoerstore_sales[[#This Row],[Discount]]&lt;=0.2,"10-20%",TRUE,"20%+")</f>
        <v>0-5%</v>
      </c>
      <c r="W7296">
        <f>YEAR(Suoerstore_sales[[#This Row],[Order Date]])</f>
        <v>2015</v>
      </c>
      <c r="X7296" t="str">
        <f>"Q"&amp;ROUNDUP(MONTH(Suoerstore_sales[[#This Row],[Order Date]])/3,0)</f>
        <v>Q2</v>
      </c>
      <c r="Y7296">
        <f>MONTH(Suoerstore_sales[[#This Row],[Order Date]])</f>
        <v>5</v>
      </c>
    </row>
    <row r="7297" spans="1:25" x14ac:dyDescent="0.2">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t="str" cm="1">
        <f t="array" ref="V7297">_xlfn.IFS(Suoerstore_sales[[#This Row],[Discount]]&lt;=0.05,"0-5%",Suoerstore_sales[[#This Row],[Discount]]&lt;=0.1,"5-10%",Suoerstore_sales[[#This Row],[Discount]]&lt;=0.2,"10-20%",TRUE,"20%+")</f>
        <v>10-20%</v>
      </c>
      <c r="W7297">
        <f>YEAR(Suoerstore_sales[[#This Row],[Order Date]])</f>
        <v>2014</v>
      </c>
      <c r="X7297" t="str">
        <f>"Q"&amp;ROUNDUP(MONTH(Suoerstore_sales[[#This Row],[Order Date]])/3,0)</f>
        <v>Q2</v>
      </c>
      <c r="Y7297">
        <f>MONTH(Suoerstore_sales[[#This Row],[Order Date]])</f>
        <v>5</v>
      </c>
    </row>
    <row r="7298" spans="1:25" x14ac:dyDescent="0.2">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t="str" cm="1">
        <f t="array" ref="V7298">_xlfn.IFS(Suoerstore_sales[[#This Row],[Discount]]&lt;=0.05,"0-5%",Suoerstore_sales[[#This Row],[Discount]]&lt;=0.1,"5-10%",Suoerstore_sales[[#This Row],[Discount]]&lt;=0.2,"10-20%",TRUE,"20%+")</f>
        <v>10-20%</v>
      </c>
      <c r="W7298">
        <f>YEAR(Suoerstore_sales[[#This Row],[Order Date]])</f>
        <v>2014</v>
      </c>
      <c r="X7298" t="str">
        <f>"Q"&amp;ROUNDUP(MONTH(Suoerstore_sales[[#This Row],[Order Date]])/3,0)</f>
        <v>Q2</v>
      </c>
      <c r="Y7298">
        <f>MONTH(Suoerstore_sales[[#This Row],[Order Date]])</f>
        <v>5</v>
      </c>
    </row>
    <row r="7299" spans="1:25" x14ac:dyDescent="0.2">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t="str" cm="1">
        <f t="array" ref="V7299">_xlfn.IFS(Suoerstore_sales[[#This Row],[Discount]]&lt;=0.05,"0-5%",Suoerstore_sales[[#This Row],[Discount]]&lt;=0.1,"5-10%",Suoerstore_sales[[#This Row],[Discount]]&lt;=0.2,"10-20%",TRUE,"20%+")</f>
        <v>10-20%</v>
      </c>
      <c r="W7299">
        <f>YEAR(Suoerstore_sales[[#This Row],[Order Date]])</f>
        <v>2015</v>
      </c>
      <c r="X7299" t="str">
        <f>"Q"&amp;ROUNDUP(MONTH(Suoerstore_sales[[#This Row],[Order Date]])/3,0)</f>
        <v>Q1</v>
      </c>
      <c r="Y7299">
        <f>MONTH(Suoerstore_sales[[#This Row],[Order Date]])</f>
        <v>2</v>
      </c>
    </row>
    <row r="7300" spans="1:25" x14ac:dyDescent="0.2">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t="str" cm="1">
        <f t="array" ref="V7300">_xlfn.IFS(Suoerstore_sales[[#This Row],[Discount]]&lt;=0.05,"0-5%",Suoerstore_sales[[#This Row],[Discount]]&lt;=0.1,"5-10%",Suoerstore_sales[[#This Row],[Discount]]&lt;=0.2,"10-20%",TRUE,"20%+")</f>
        <v>20%+</v>
      </c>
      <c r="W7300">
        <f>YEAR(Suoerstore_sales[[#This Row],[Order Date]])</f>
        <v>2014</v>
      </c>
      <c r="X7300" t="str">
        <f>"Q"&amp;ROUNDUP(MONTH(Suoerstore_sales[[#This Row],[Order Date]])/3,0)</f>
        <v>Q4</v>
      </c>
      <c r="Y7300">
        <f>MONTH(Suoerstore_sales[[#This Row],[Order Date]])</f>
        <v>11</v>
      </c>
    </row>
    <row r="7301" spans="1:25" x14ac:dyDescent="0.2">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t="str" cm="1">
        <f t="array" ref="V7301">_xlfn.IFS(Suoerstore_sales[[#This Row],[Discount]]&lt;=0.05,"0-5%",Suoerstore_sales[[#This Row],[Discount]]&lt;=0.1,"5-10%",Suoerstore_sales[[#This Row],[Discount]]&lt;=0.2,"10-20%",TRUE,"20%+")</f>
        <v>20%+</v>
      </c>
      <c r="W7301">
        <f>YEAR(Suoerstore_sales[[#This Row],[Order Date]])</f>
        <v>2014</v>
      </c>
      <c r="X7301" t="str">
        <f>"Q"&amp;ROUNDUP(MONTH(Suoerstore_sales[[#This Row],[Order Date]])/3,0)</f>
        <v>Q4</v>
      </c>
      <c r="Y7301">
        <f>MONTH(Suoerstore_sales[[#This Row],[Order Date]])</f>
        <v>11</v>
      </c>
    </row>
    <row r="7302" spans="1:25" x14ac:dyDescent="0.2">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t="str" cm="1">
        <f t="array" ref="V7302">_xlfn.IFS(Suoerstore_sales[[#This Row],[Discount]]&lt;=0.05,"0-5%",Suoerstore_sales[[#This Row],[Discount]]&lt;=0.1,"5-10%",Suoerstore_sales[[#This Row],[Discount]]&lt;=0.2,"10-20%",TRUE,"20%+")</f>
        <v>20%+</v>
      </c>
      <c r="W7302">
        <f>YEAR(Suoerstore_sales[[#This Row],[Order Date]])</f>
        <v>2014</v>
      </c>
      <c r="X7302" t="str">
        <f>"Q"&amp;ROUNDUP(MONTH(Suoerstore_sales[[#This Row],[Order Date]])/3,0)</f>
        <v>Q4</v>
      </c>
      <c r="Y7302">
        <f>MONTH(Suoerstore_sales[[#This Row],[Order Date]])</f>
        <v>11</v>
      </c>
    </row>
    <row r="7303" spans="1:25" x14ac:dyDescent="0.2">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t="str" cm="1">
        <f t="array" ref="V7303">_xlfn.IFS(Suoerstore_sales[[#This Row],[Discount]]&lt;=0.05,"0-5%",Suoerstore_sales[[#This Row],[Discount]]&lt;=0.1,"5-10%",Suoerstore_sales[[#This Row],[Discount]]&lt;=0.2,"10-20%",TRUE,"20%+")</f>
        <v>20%+</v>
      </c>
      <c r="W7303">
        <f>YEAR(Suoerstore_sales[[#This Row],[Order Date]])</f>
        <v>2014</v>
      </c>
      <c r="X7303" t="str">
        <f>"Q"&amp;ROUNDUP(MONTH(Suoerstore_sales[[#This Row],[Order Date]])/3,0)</f>
        <v>Q4</v>
      </c>
      <c r="Y7303">
        <f>MONTH(Suoerstore_sales[[#This Row],[Order Date]])</f>
        <v>11</v>
      </c>
    </row>
    <row r="7304" spans="1:25" x14ac:dyDescent="0.2">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t="str" cm="1">
        <f t="array" ref="V7304">_xlfn.IFS(Suoerstore_sales[[#This Row],[Discount]]&lt;=0.05,"0-5%",Suoerstore_sales[[#This Row],[Discount]]&lt;=0.1,"5-10%",Suoerstore_sales[[#This Row],[Discount]]&lt;=0.2,"10-20%",TRUE,"20%+")</f>
        <v>10-20%</v>
      </c>
      <c r="W7304">
        <f>YEAR(Suoerstore_sales[[#This Row],[Order Date]])</f>
        <v>2014</v>
      </c>
      <c r="X7304" t="str">
        <f>"Q"&amp;ROUNDUP(MONTH(Suoerstore_sales[[#This Row],[Order Date]])/3,0)</f>
        <v>Q4</v>
      </c>
      <c r="Y7304">
        <f>MONTH(Suoerstore_sales[[#This Row],[Order Date]])</f>
        <v>11</v>
      </c>
    </row>
    <row r="7305" spans="1:25" x14ac:dyDescent="0.2">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t="str" cm="1">
        <f t="array" ref="V7305">_xlfn.IFS(Suoerstore_sales[[#This Row],[Discount]]&lt;=0.05,"0-5%",Suoerstore_sales[[#This Row],[Discount]]&lt;=0.1,"5-10%",Suoerstore_sales[[#This Row],[Discount]]&lt;=0.2,"10-20%",TRUE,"20%+")</f>
        <v>10-20%</v>
      </c>
      <c r="W7305">
        <f>YEAR(Suoerstore_sales[[#This Row],[Order Date]])</f>
        <v>2017</v>
      </c>
      <c r="X7305" t="str">
        <f>"Q"&amp;ROUNDUP(MONTH(Suoerstore_sales[[#This Row],[Order Date]])/3,0)</f>
        <v>Q3</v>
      </c>
      <c r="Y7305">
        <f>MONTH(Suoerstore_sales[[#This Row],[Order Date]])</f>
        <v>9</v>
      </c>
    </row>
    <row r="7306" spans="1:25" x14ac:dyDescent="0.2">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t="str" cm="1">
        <f t="array" ref="V7306">_xlfn.IFS(Suoerstore_sales[[#This Row],[Discount]]&lt;=0.05,"0-5%",Suoerstore_sales[[#This Row],[Discount]]&lt;=0.1,"5-10%",Suoerstore_sales[[#This Row],[Discount]]&lt;=0.2,"10-20%",TRUE,"20%+")</f>
        <v>10-20%</v>
      </c>
      <c r="W7306">
        <f>YEAR(Suoerstore_sales[[#This Row],[Order Date]])</f>
        <v>2017</v>
      </c>
      <c r="X7306" t="str">
        <f>"Q"&amp;ROUNDUP(MONTH(Suoerstore_sales[[#This Row],[Order Date]])/3,0)</f>
        <v>Q3</v>
      </c>
      <c r="Y7306">
        <f>MONTH(Suoerstore_sales[[#This Row],[Order Date]])</f>
        <v>9</v>
      </c>
    </row>
    <row r="7307" spans="1:25" x14ac:dyDescent="0.2">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t="str" cm="1">
        <f t="array" ref="V7307">_xlfn.IFS(Suoerstore_sales[[#This Row],[Discount]]&lt;=0.05,"0-5%",Suoerstore_sales[[#This Row],[Discount]]&lt;=0.1,"5-10%",Suoerstore_sales[[#This Row],[Discount]]&lt;=0.2,"10-20%",TRUE,"20%+")</f>
        <v>20%+</v>
      </c>
      <c r="W7307">
        <f>YEAR(Suoerstore_sales[[#This Row],[Order Date]])</f>
        <v>2014</v>
      </c>
      <c r="X7307" t="str">
        <f>"Q"&amp;ROUNDUP(MONTH(Suoerstore_sales[[#This Row],[Order Date]])/3,0)</f>
        <v>Q1</v>
      </c>
      <c r="Y7307">
        <f>MONTH(Suoerstore_sales[[#This Row],[Order Date]])</f>
        <v>3</v>
      </c>
    </row>
    <row r="7308" spans="1:25" x14ac:dyDescent="0.2">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t="str" cm="1">
        <f t="array" ref="V7308">_xlfn.IFS(Suoerstore_sales[[#This Row],[Discount]]&lt;=0.05,"0-5%",Suoerstore_sales[[#This Row],[Discount]]&lt;=0.1,"5-10%",Suoerstore_sales[[#This Row],[Discount]]&lt;=0.2,"10-20%",TRUE,"20%+")</f>
        <v>0-5%</v>
      </c>
      <c r="W7308">
        <f>YEAR(Suoerstore_sales[[#This Row],[Order Date]])</f>
        <v>2016</v>
      </c>
      <c r="X7308" t="str">
        <f>"Q"&amp;ROUNDUP(MONTH(Suoerstore_sales[[#This Row],[Order Date]])/3,0)</f>
        <v>Q4</v>
      </c>
      <c r="Y7308">
        <f>MONTH(Suoerstore_sales[[#This Row],[Order Date]])</f>
        <v>11</v>
      </c>
    </row>
    <row r="7309" spans="1:25" x14ac:dyDescent="0.2">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t="str" cm="1">
        <f t="array" ref="V7309">_xlfn.IFS(Suoerstore_sales[[#This Row],[Discount]]&lt;=0.05,"0-5%",Suoerstore_sales[[#This Row],[Discount]]&lt;=0.1,"5-10%",Suoerstore_sales[[#This Row],[Discount]]&lt;=0.2,"10-20%",TRUE,"20%+")</f>
        <v>10-20%</v>
      </c>
      <c r="W7309">
        <f>YEAR(Suoerstore_sales[[#This Row],[Order Date]])</f>
        <v>2016</v>
      </c>
      <c r="X7309" t="str">
        <f>"Q"&amp;ROUNDUP(MONTH(Suoerstore_sales[[#This Row],[Order Date]])/3,0)</f>
        <v>Q4</v>
      </c>
      <c r="Y7309">
        <f>MONTH(Suoerstore_sales[[#This Row],[Order Date]])</f>
        <v>11</v>
      </c>
    </row>
    <row r="7310" spans="1:25" x14ac:dyDescent="0.2">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t="str" cm="1">
        <f t="array" ref="V7310">_xlfn.IFS(Suoerstore_sales[[#This Row],[Discount]]&lt;=0.05,"0-5%",Suoerstore_sales[[#This Row],[Discount]]&lt;=0.1,"5-10%",Suoerstore_sales[[#This Row],[Discount]]&lt;=0.2,"10-20%",TRUE,"20%+")</f>
        <v>0-5%</v>
      </c>
      <c r="W7310">
        <f>YEAR(Suoerstore_sales[[#This Row],[Order Date]])</f>
        <v>2016</v>
      </c>
      <c r="X7310" t="str">
        <f>"Q"&amp;ROUNDUP(MONTH(Suoerstore_sales[[#This Row],[Order Date]])/3,0)</f>
        <v>Q4</v>
      </c>
      <c r="Y7310">
        <f>MONTH(Suoerstore_sales[[#This Row],[Order Date]])</f>
        <v>11</v>
      </c>
    </row>
    <row r="7311" spans="1:25" x14ac:dyDescent="0.2">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t="str" cm="1">
        <f t="array" ref="V7311">_xlfn.IFS(Suoerstore_sales[[#This Row],[Discount]]&lt;=0.05,"0-5%",Suoerstore_sales[[#This Row],[Discount]]&lt;=0.1,"5-10%",Suoerstore_sales[[#This Row],[Discount]]&lt;=0.2,"10-20%",TRUE,"20%+")</f>
        <v>0-5%</v>
      </c>
      <c r="W7311">
        <f>YEAR(Suoerstore_sales[[#This Row],[Order Date]])</f>
        <v>2017</v>
      </c>
      <c r="X7311" t="str">
        <f>"Q"&amp;ROUNDUP(MONTH(Suoerstore_sales[[#This Row],[Order Date]])/3,0)</f>
        <v>Q2</v>
      </c>
      <c r="Y7311">
        <f>MONTH(Suoerstore_sales[[#This Row],[Order Date]])</f>
        <v>6</v>
      </c>
    </row>
    <row r="7312" spans="1:25" x14ac:dyDescent="0.2">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t="str" cm="1">
        <f t="array" ref="V7312">_xlfn.IFS(Suoerstore_sales[[#This Row],[Discount]]&lt;=0.05,"0-5%",Suoerstore_sales[[#This Row],[Discount]]&lt;=0.1,"5-10%",Suoerstore_sales[[#This Row],[Discount]]&lt;=0.2,"10-20%",TRUE,"20%+")</f>
        <v>0-5%</v>
      </c>
      <c r="W7312">
        <f>YEAR(Suoerstore_sales[[#This Row],[Order Date]])</f>
        <v>2015</v>
      </c>
      <c r="X7312" t="str">
        <f>"Q"&amp;ROUNDUP(MONTH(Suoerstore_sales[[#This Row],[Order Date]])/3,0)</f>
        <v>Q3</v>
      </c>
      <c r="Y7312">
        <f>MONTH(Suoerstore_sales[[#This Row],[Order Date]])</f>
        <v>8</v>
      </c>
    </row>
    <row r="7313" spans="1:25" x14ac:dyDescent="0.2">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t="str" cm="1">
        <f t="array" ref="V7313">_xlfn.IFS(Suoerstore_sales[[#This Row],[Discount]]&lt;=0.05,"0-5%",Suoerstore_sales[[#This Row],[Discount]]&lt;=0.1,"5-10%",Suoerstore_sales[[#This Row],[Discount]]&lt;=0.2,"10-20%",TRUE,"20%+")</f>
        <v>20%+</v>
      </c>
      <c r="W7313">
        <f>YEAR(Suoerstore_sales[[#This Row],[Order Date]])</f>
        <v>2015</v>
      </c>
      <c r="X7313" t="str">
        <f>"Q"&amp;ROUNDUP(MONTH(Suoerstore_sales[[#This Row],[Order Date]])/3,0)</f>
        <v>Q4</v>
      </c>
      <c r="Y7313">
        <f>MONTH(Suoerstore_sales[[#This Row],[Order Date]])</f>
        <v>10</v>
      </c>
    </row>
    <row r="7314" spans="1:25" x14ac:dyDescent="0.2">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t="str" cm="1">
        <f t="array" ref="V7314">_xlfn.IFS(Suoerstore_sales[[#This Row],[Discount]]&lt;=0.05,"0-5%",Suoerstore_sales[[#This Row],[Discount]]&lt;=0.1,"5-10%",Suoerstore_sales[[#This Row],[Discount]]&lt;=0.2,"10-20%",TRUE,"20%+")</f>
        <v>20%+</v>
      </c>
      <c r="W7314">
        <f>YEAR(Suoerstore_sales[[#This Row],[Order Date]])</f>
        <v>2015</v>
      </c>
      <c r="X7314" t="str">
        <f>"Q"&amp;ROUNDUP(MONTH(Suoerstore_sales[[#This Row],[Order Date]])/3,0)</f>
        <v>Q4</v>
      </c>
      <c r="Y7314">
        <f>MONTH(Suoerstore_sales[[#This Row],[Order Date]])</f>
        <v>10</v>
      </c>
    </row>
    <row r="7315" spans="1:25" x14ac:dyDescent="0.2">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t="str" cm="1">
        <f t="array" ref="V7315">_xlfn.IFS(Suoerstore_sales[[#This Row],[Discount]]&lt;=0.05,"0-5%",Suoerstore_sales[[#This Row],[Discount]]&lt;=0.1,"5-10%",Suoerstore_sales[[#This Row],[Discount]]&lt;=0.2,"10-20%",TRUE,"20%+")</f>
        <v>10-20%</v>
      </c>
      <c r="W7315">
        <f>YEAR(Suoerstore_sales[[#This Row],[Order Date]])</f>
        <v>2015</v>
      </c>
      <c r="X7315" t="str">
        <f>"Q"&amp;ROUNDUP(MONTH(Suoerstore_sales[[#This Row],[Order Date]])/3,0)</f>
        <v>Q4</v>
      </c>
      <c r="Y7315">
        <f>MONTH(Suoerstore_sales[[#This Row],[Order Date]])</f>
        <v>10</v>
      </c>
    </row>
    <row r="7316" spans="1:25" x14ac:dyDescent="0.2">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t="str" cm="1">
        <f t="array" ref="V7316">_xlfn.IFS(Suoerstore_sales[[#This Row],[Discount]]&lt;=0.05,"0-5%",Suoerstore_sales[[#This Row],[Discount]]&lt;=0.1,"5-10%",Suoerstore_sales[[#This Row],[Discount]]&lt;=0.2,"10-20%",TRUE,"20%+")</f>
        <v>10-20%</v>
      </c>
      <c r="W7316">
        <f>YEAR(Suoerstore_sales[[#This Row],[Order Date]])</f>
        <v>2016</v>
      </c>
      <c r="X7316" t="str">
        <f>"Q"&amp;ROUNDUP(MONTH(Suoerstore_sales[[#This Row],[Order Date]])/3,0)</f>
        <v>Q2</v>
      </c>
      <c r="Y7316">
        <f>MONTH(Suoerstore_sales[[#This Row],[Order Date]])</f>
        <v>5</v>
      </c>
    </row>
    <row r="7317" spans="1:25" x14ac:dyDescent="0.2">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t="str" cm="1">
        <f t="array" ref="V7317">_xlfn.IFS(Suoerstore_sales[[#This Row],[Discount]]&lt;=0.05,"0-5%",Suoerstore_sales[[#This Row],[Discount]]&lt;=0.1,"5-10%",Suoerstore_sales[[#This Row],[Discount]]&lt;=0.2,"10-20%",TRUE,"20%+")</f>
        <v>0-5%</v>
      </c>
      <c r="W7317">
        <f>YEAR(Suoerstore_sales[[#This Row],[Order Date]])</f>
        <v>2017</v>
      </c>
      <c r="X7317" t="str">
        <f>"Q"&amp;ROUNDUP(MONTH(Suoerstore_sales[[#This Row],[Order Date]])/3,0)</f>
        <v>Q2</v>
      </c>
      <c r="Y7317">
        <f>MONTH(Suoerstore_sales[[#This Row],[Order Date]])</f>
        <v>5</v>
      </c>
    </row>
    <row r="7318" spans="1:25" x14ac:dyDescent="0.2">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t="str" cm="1">
        <f t="array" ref="V7318">_xlfn.IFS(Suoerstore_sales[[#This Row],[Discount]]&lt;=0.05,"0-5%",Suoerstore_sales[[#This Row],[Discount]]&lt;=0.1,"5-10%",Suoerstore_sales[[#This Row],[Discount]]&lt;=0.2,"10-20%",TRUE,"20%+")</f>
        <v>20%+</v>
      </c>
      <c r="W7318">
        <f>YEAR(Suoerstore_sales[[#This Row],[Order Date]])</f>
        <v>2016</v>
      </c>
      <c r="X7318" t="str">
        <f>"Q"&amp;ROUNDUP(MONTH(Suoerstore_sales[[#This Row],[Order Date]])/3,0)</f>
        <v>Q4</v>
      </c>
      <c r="Y7318">
        <f>MONTH(Suoerstore_sales[[#This Row],[Order Date]])</f>
        <v>10</v>
      </c>
    </row>
    <row r="7319" spans="1:25" x14ac:dyDescent="0.2">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t="str" cm="1">
        <f t="array" ref="V7319">_xlfn.IFS(Suoerstore_sales[[#This Row],[Discount]]&lt;=0.05,"0-5%",Suoerstore_sales[[#This Row],[Discount]]&lt;=0.1,"5-10%",Suoerstore_sales[[#This Row],[Discount]]&lt;=0.2,"10-20%",TRUE,"20%+")</f>
        <v>10-20%</v>
      </c>
      <c r="W7319">
        <f>YEAR(Suoerstore_sales[[#This Row],[Order Date]])</f>
        <v>2017</v>
      </c>
      <c r="X7319" t="str">
        <f>"Q"&amp;ROUNDUP(MONTH(Suoerstore_sales[[#This Row],[Order Date]])/3,0)</f>
        <v>Q4</v>
      </c>
      <c r="Y7319">
        <f>MONTH(Suoerstore_sales[[#This Row],[Order Date]])</f>
        <v>11</v>
      </c>
    </row>
    <row r="7320" spans="1:25" x14ac:dyDescent="0.2">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t="str" cm="1">
        <f t="array" ref="V7320">_xlfn.IFS(Suoerstore_sales[[#This Row],[Discount]]&lt;=0.05,"0-5%",Suoerstore_sales[[#This Row],[Discount]]&lt;=0.1,"5-10%",Suoerstore_sales[[#This Row],[Discount]]&lt;=0.2,"10-20%",TRUE,"20%+")</f>
        <v>20%+</v>
      </c>
      <c r="W7320">
        <f>YEAR(Suoerstore_sales[[#This Row],[Order Date]])</f>
        <v>2017</v>
      </c>
      <c r="X7320" t="str">
        <f>"Q"&amp;ROUNDUP(MONTH(Suoerstore_sales[[#This Row],[Order Date]])/3,0)</f>
        <v>Q4</v>
      </c>
      <c r="Y7320">
        <f>MONTH(Suoerstore_sales[[#This Row],[Order Date]])</f>
        <v>11</v>
      </c>
    </row>
    <row r="7321" spans="1:25" x14ac:dyDescent="0.2">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t="str" cm="1">
        <f t="array" ref="V7321">_xlfn.IFS(Suoerstore_sales[[#This Row],[Discount]]&lt;=0.05,"0-5%",Suoerstore_sales[[#This Row],[Discount]]&lt;=0.1,"5-10%",Suoerstore_sales[[#This Row],[Discount]]&lt;=0.2,"10-20%",TRUE,"20%+")</f>
        <v>0-5%</v>
      </c>
      <c r="W7321">
        <f>YEAR(Suoerstore_sales[[#This Row],[Order Date]])</f>
        <v>2017</v>
      </c>
      <c r="X7321" t="str">
        <f>"Q"&amp;ROUNDUP(MONTH(Suoerstore_sales[[#This Row],[Order Date]])/3,0)</f>
        <v>Q4</v>
      </c>
      <c r="Y7321">
        <f>MONTH(Suoerstore_sales[[#This Row],[Order Date]])</f>
        <v>11</v>
      </c>
    </row>
    <row r="7322" spans="1:25" x14ac:dyDescent="0.2">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t="str" cm="1">
        <f t="array" ref="V7322">_xlfn.IFS(Suoerstore_sales[[#This Row],[Discount]]&lt;=0.05,"0-5%",Suoerstore_sales[[#This Row],[Discount]]&lt;=0.1,"5-10%",Suoerstore_sales[[#This Row],[Discount]]&lt;=0.2,"10-20%",TRUE,"20%+")</f>
        <v>0-5%</v>
      </c>
      <c r="W7322">
        <f>YEAR(Suoerstore_sales[[#This Row],[Order Date]])</f>
        <v>2017</v>
      </c>
      <c r="X7322" t="str">
        <f>"Q"&amp;ROUNDUP(MONTH(Suoerstore_sales[[#This Row],[Order Date]])/3,0)</f>
        <v>Q4</v>
      </c>
      <c r="Y7322">
        <f>MONTH(Suoerstore_sales[[#This Row],[Order Date]])</f>
        <v>11</v>
      </c>
    </row>
    <row r="7323" spans="1:25" x14ac:dyDescent="0.2">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t="str" cm="1">
        <f t="array" ref="V7323">_xlfn.IFS(Suoerstore_sales[[#This Row],[Discount]]&lt;=0.05,"0-5%",Suoerstore_sales[[#This Row],[Discount]]&lt;=0.1,"5-10%",Suoerstore_sales[[#This Row],[Discount]]&lt;=0.2,"10-20%",TRUE,"20%+")</f>
        <v>10-20%</v>
      </c>
      <c r="W7323">
        <f>YEAR(Suoerstore_sales[[#This Row],[Order Date]])</f>
        <v>2017</v>
      </c>
      <c r="X7323" t="str">
        <f>"Q"&amp;ROUNDUP(MONTH(Suoerstore_sales[[#This Row],[Order Date]])/3,0)</f>
        <v>Q3</v>
      </c>
      <c r="Y7323">
        <f>MONTH(Suoerstore_sales[[#This Row],[Order Date]])</f>
        <v>9</v>
      </c>
    </row>
    <row r="7324" spans="1:25" x14ac:dyDescent="0.2">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t="str" cm="1">
        <f t="array" ref="V7324">_xlfn.IFS(Suoerstore_sales[[#This Row],[Discount]]&lt;=0.05,"0-5%",Suoerstore_sales[[#This Row],[Discount]]&lt;=0.1,"5-10%",Suoerstore_sales[[#This Row],[Discount]]&lt;=0.2,"10-20%",TRUE,"20%+")</f>
        <v>10-20%</v>
      </c>
      <c r="W7324">
        <f>YEAR(Suoerstore_sales[[#This Row],[Order Date]])</f>
        <v>2017</v>
      </c>
      <c r="X7324" t="str">
        <f>"Q"&amp;ROUNDUP(MONTH(Suoerstore_sales[[#This Row],[Order Date]])/3,0)</f>
        <v>Q3</v>
      </c>
      <c r="Y7324">
        <f>MONTH(Suoerstore_sales[[#This Row],[Order Date]])</f>
        <v>9</v>
      </c>
    </row>
    <row r="7325" spans="1:25" x14ac:dyDescent="0.2">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t="str" cm="1">
        <f t="array" ref="V7325">_xlfn.IFS(Suoerstore_sales[[#This Row],[Discount]]&lt;=0.05,"0-5%",Suoerstore_sales[[#This Row],[Discount]]&lt;=0.1,"5-10%",Suoerstore_sales[[#This Row],[Discount]]&lt;=0.2,"10-20%",TRUE,"20%+")</f>
        <v>0-5%</v>
      </c>
      <c r="W7325">
        <f>YEAR(Suoerstore_sales[[#This Row],[Order Date]])</f>
        <v>2017</v>
      </c>
      <c r="X7325" t="str">
        <f>"Q"&amp;ROUNDUP(MONTH(Suoerstore_sales[[#This Row],[Order Date]])/3,0)</f>
        <v>Q4</v>
      </c>
      <c r="Y7325">
        <f>MONTH(Suoerstore_sales[[#This Row],[Order Date]])</f>
        <v>12</v>
      </c>
    </row>
    <row r="7326" spans="1:25" x14ac:dyDescent="0.2">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t="str" cm="1">
        <f t="array" ref="V7326">_xlfn.IFS(Suoerstore_sales[[#This Row],[Discount]]&lt;=0.05,"0-5%",Suoerstore_sales[[#This Row],[Discount]]&lt;=0.1,"5-10%",Suoerstore_sales[[#This Row],[Discount]]&lt;=0.2,"10-20%",TRUE,"20%+")</f>
        <v>0-5%</v>
      </c>
      <c r="W7326">
        <f>YEAR(Suoerstore_sales[[#This Row],[Order Date]])</f>
        <v>2017</v>
      </c>
      <c r="X7326" t="str">
        <f>"Q"&amp;ROUNDUP(MONTH(Suoerstore_sales[[#This Row],[Order Date]])/3,0)</f>
        <v>Q4</v>
      </c>
      <c r="Y7326">
        <f>MONTH(Suoerstore_sales[[#This Row],[Order Date]])</f>
        <v>12</v>
      </c>
    </row>
    <row r="7327" spans="1:25" x14ac:dyDescent="0.2">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t="str" cm="1">
        <f t="array" ref="V7327">_xlfn.IFS(Suoerstore_sales[[#This Row],[Discount]]&lt;=0.05,"0-5%",Suoerstore_sales[[#This Row],[Discount]]&lt;=0.1,"5-10%",Suoerstore_sales[[#This Row],[Discount]]&lt;=0.2,"10-20%",TRUE,"20%+")</f>
        <v>0-5%</v>
      </c>
      <c r="W7327">
        <f>YEAR(Suoerstore_sales[[#This Row],[Order Date]])</f>
        <v>2017</v>
      </c>
      <c r="X7327" t="str">
        <f>"Q"&amp;ROUNDUP(MONTH(Suoerstore_sales[[#This Row],[Order Date]])/3,0)</f>
        <v>Q4</v>
      </c>
      <c r="Y7327">
        <f>MONTH(Suoerstore_sales[[#This Row],[Order Date]])</f>
        <v>11</v>
      </c>
    </row>
    <row r="7328" spans="1:25" x14ac:dyDescent="0.2">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t="str" cm="1">
        <f t="array" ref="V7328">_xlfn.IFS(Suoerstore_sales[[#This Row],[Discount]]&lt;=0.05,"0-5%",Suoerstore_sales[[#This Row],[Discount]]&lt;=0.1,"5-10%",Suoerstore_sales[[#This Row],[Discount]]&lt;=0.2,"10-20%",TRUE,"20%+")</f>
        <v>10-20%</v>
      </c>
      <c r="W7328">
        <f>YEAR(Suoerstore_sales[[#This Row],[Order Date]])</f>
        <v>2017</v>
      </c>
      <c r="X7328" t="str">
        <f>"Q"&amp;ROUNDUP(MONTH(Suoerstore_sales[[#This Row],[Order Date]])/3,0)</f>
        <v>Q4</v>
      </c>
      <c r="Y7328">
        <f>MONTH(Suoerstore_sales[[#This Row],[Order Date]])</f>
        <v>11</v>
      </c>
    </row>
    <row r="7329" spans="1:25" x14ac:dyDescent="0.2">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t="str" cm="1">
        <f t="array" ref="V7329">_xlfn.IFS(Suoerstore_sales[[#This Row],[Discount]]&lt;=0.05,"0-5%",Suoerstore_sales[[#This Row],[Discount]]&lt;=0.1,"5-10%",Suoerstore_sales[[#This Row],[Discount]]&lt;=0.2,"10-20%",TRUE,"20%+")</f>
        <v>0-5%</v>
      </c>
      <c r="W7329">
        <f>YEAR(Suoerstore_sales[[#This Row],[Order Date]])</f>
        <v>2014</v>
      </c>
      <c r="X7329" t="str">
        <f>"Q"&amp;ROUNDUP(MONTH(Suoerstore_sales[[#This Row],[Order Date]])/3,0)</f>
        <v>Q1</v>
      </c>
      <c r="Y7329">
        <f>MONTH(Suoerstore_sales[[#This Row],[Order Date]])</f>
        <v>3</v>
      </c>
    </row>
    <row r="7330" spans="1:25" x14ac:dyDescent="0.2">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t="str" cm="1">
        <f t="array" ref="V7330">_xlfn.IFS(Suoerstore_sales[[#This Row],[Discount]]&lt;=0.05,"0-5%",Suoerstore_sales[[#This Row],[Discount]]&lt;=0.1,"5-10%",Suoerstore_sales[[#This Row],[Discount]]&lt;=0.2,"10-20%",TRUE,"20%+")</f>
        <v>10-20%</v>
      </c>
      <c r="W7330">
        <f>YEAR(Suoerstore_sales[[#This Row],[Order Date]])</f>
        <v>2014</v>
      </c>
      <c r="X7330" t="str">
        <f>"Q"&amp;ROUNDUP(MONTH(Suoerstore_sales[[#This Row],[Order Date]])/3,0)</f>
        <v>Q1</v>
      </c>
      <c r="Y7330">
        <f>MONTH(Suoerstore_sales[[#This Row],[Order Date]])</f>
        <v>3</v>
      </c>
    </row>
    <row r="7331" spans="1:25" x14ac:dyDescent="0.2">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t="str" cm="1">
        <f t="array" ref="V7331">_xlfn.IFS(Suoerstore_sales[[#This Row],[Discount]]&lt;=0.05,"0-5%",Suoerstore_sales[[#This Row],[Discount]]&lt;=0.1,"5-10%",Suoerstore_sales[[#This Row],[Discount]]&lt;=0.2,"10-20%",TRUE,"20%+")</f>
        <v>0-5%</v>
      </c>
      <c r="W7331">
        <f>YEAR(Suoerstore_sales[[#This Row],[Order Date]])</f>
        <v>2014</v>
      </c>
      <c r="X7331" t="str">
        <f>"Q"&amp;ROUNDUP(MONTH(Suoerstore_sales[[#This Row],[Order Date]])/3,0)</f>
        <v>Q1</v>
      </c>
      <c r="Y7331">
        <f>MONTH(Suoerstore_sales[[#This Row],[Order Date]])</f>
        <v>3</v>
      </c>
    </row>
    <row r="7332" spans="1:25" x14ac:dyDescent="0.2">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t="str" cm="1">
        <f t="array" ref="V7332">_xlfn.IFS(Suoerstore_sales[[#This Row],[Discount]]&lt;=0.05,"0-5%",Suoerstore_sales[[#This Row],[Discount]]&lt;=0.1,"5-10%",Suoerstore_sales[[#This Row],[Discount]]&lt;=0.2,"10-20%",TRUE,"20%+")</f>
        <v>20%+</v>
      </c>
      <c r="W7332">
        <f>YEAR(Suoerstore_sales[[#This Row],[Order Date]])</f>
        <v>2016</v>
      </c>
      <c r="X7332" t="str">
        <f>"Q"&amp;ROUNDUP(MONTH(Suoerstore_sales[[#This Row],[Order Date]])/3,0)</f>
        <v>Q4</v>
      </c>
      <c r="Y7332">
        <f>MONTH(Suoerstore_sales[[#This Row],[Order Date]])</f>
        <v>11</v>
      </c>
    </row>
    <row r="7333" spans="1:25" x14ac:dyDescent="0.2">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t="str" cm="1">
        <f t="array" ref="V7333">_xlfn.IFS(Suoerstore_sales[[#This Row],[Discount]]&lt;=0.05,"0-5%",Suoerstore_sales[[#This Row],[Discount]]&lt;=0.1,"5-10%",Suoerstore_sales[[#This Row],[Discount]]&lt;=0.2,"10-20%",TRUE,"20%+")</f>
        <v>20%+</v>
      </c>
      <c r="W7333">
        <f>YEAR(Suoerstore_sales[[#This Row],[Order Date]])</f>
        <v>2017</v>
      </c>
      <c r="X7333" t="str">
        <f>"Q"&amp;ROUNDUP(MONTH(Suoerstore_sales[[#This Row],[Order Date]])/3,0)</f>
        <v>Q4</v>
      </c>
      <c r="Y7333">
        <f>MONTH(Suoerstore_sales[[#This Row],[Order Date]])</f>
        <v>10</v>
      </c>
    </row>
    <row r="7334" spans="1:25" x14ac:dyDescent="0.2">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t="str" cm="1">
        <f t="array" ref="V7334">_xlfn.IFS(Suoerstore_sales[[#This Row],[Discount]]&lt;=0.05,"0-5%",Suoerstore_sales[[#This Row],[Discount]]&lt;=0.1,"5-10%",Suoerstore_sales[[#This Row],[Discount]]&lt;=0.2,"10-20%",TRUE,"20%+")</f>
        <v>20%+</v>
      </c>
      <c r="W7334">
        <f>YEAR(Suoerstore_sales[[#This Row],[Order Date]])</f>
        <v>2017</v>
      </c>
      <c r="X7334" t="str">
        <f>"Q"&amp;ROUNDUP(MONTH(Suoerstore_sales[[#This Row],[Order Date]])/3,0)</f>
        <v>Q4</v>
      </c>
      <c r="Y7334">
        <f>MONTH(Suoerstore_sales[[#This Row],[Order Date]])</f>
        <v>10</v>
      </c>
    </row>
    <row r="7335" spans="1:25" x14ac:dyDescent="0.2">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t="str" cm="1">
        <f t="array" ref="V7335">_xlfn.IFS(Suoerstore_sales[[#This Row],[Discount]]&lt;=0.05,"0-5%",Suoerstore_sales[[#This Row],[Discount]]&lt;=0.1,"5-10%",Suoerstore_sales[[#This Row],[Discount]]&lt;=0.2,"10-20%",TRUE,"20%+")</f>
        <v>10-20%</v>
      </c>
      <c r="W7335">
        <f>YEAR(Suoerstore_sales[[#This Row],[Order Date]])</f>
        <v>2015</v>
      </c>
      <c r="X7335" t="str">
        <f>"Q"&amp;ROUNDUP(MONTH(Suoerstore_sales[[#This Row],[Order Date]])/3,0)</f>
        <v>Q2</v>
      </c>
      <c r="Y7335">
        <f>MONTH(Suoerstore_sales[[#This Row],[Order Date]])</f>
        <v>4</v>
      </c>
    </row>
    <row r="7336" spans="1:25" x14ac:dyDescent="0.2">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t="str" cm="1">
        <f t="array" ref="V7336">_xlfn.IFS(Suoerstore_sales[[#This Row],[Discount]]&lt;=0.05,"0-5%",Suoerstore_sales[[#This Row],[Discount]]&lt;=0.1,"5-10%",Suoerstore_sales[[#This Row],[Discount]]&lt;=0.2,"10-20%",TRUE,"20%+")</f>
        <v>10-20%</v>
      </c>
      <c r="W7336">
        <f>YEAR(Suoerstore_sales[[#This Row],[Order Date]])</f>
        <v>2015</v>
      </c>
      <c r="X7336" t="str">
        <f>"Q"&amp;ROUNDUP(MONTH(Suoerstore_sales[[#This Row],[Order Date]])/3,0)</f>
        <v>Q2</v>
      </c>
      <c r="Y7336">
        <f>MONTH(Suoerstore_sales[[#This Row],[Order Date]])</f>
        <v>4</v>
      </c>
    </row>
    <row r="7337" spans="1:25" x14ac:dyDescent="0.2">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t="str" cm="1">
        <f t="array" ref="V7337">_xlfn.IFS(Suoerstore_sales[[#This Row],[Discount]]&lt;=0.05,"0-5%",Suoerstore_sales[[#This Row],[Discount]]&lt;=0.1,"5-10%",Suoerstore_sales[[#This Row],[Discount]]&lt;=0.2,"10-20%",TRUE,"20%+")</f>
        <v>0-5%</v>
      </c>
      <c r="W7337">
        <f>YEAR(Suoerstore_sales[[#This Row],[Order Date]])</f>
        <v>2015</v>
      </c>
      <c r="X7337" t="str">
        <f>"Q"&amp;ROUNDUP(MONTH(Suoerstore_sales[[#This Row],[Order Date]])/3,0)</f>
        <v>Q4</v>
      </c>
      <c r="Y7337">
        <f>MONTH(Suoerstore_sales[[#This Row],[Order Date]])</f>
        <v>12</v>
      </c>
    </row>
    <row r="7338" spans="1:25" x14ac:dyDescent="0.2">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t="str" cm="1">
        <f t="array" ref="V7338">_xlfn.IFS(Suoerstore_sales[[#This Row],[Discount]]&lt;=0.05,"0-5%",Suoerstore_sales[[#This Row],[Discount]]&lt;=0.1,"5-10%",Suoerstore_sales[[#This Row],[Discount]]&lt;=0.2,"10-20%",TRUE,"20%+")</f>
        <v>10-20%</v>
      </c>
      <c r="W7338">
        <f>YEAR(Suoerstore_sales[[#This Row],[Order Date]])</f>
        <v>2015</v>
      </c>
      <c r="X7338" t="str">
        <f>"Q"&amp;ROUNDUP(MONTH(Suoerstore_sales[[#This Row],[Order Date]])/3,0)</f>
        <v>Q4</v>
      </c>
      <c r="Y7338">
        <f>MONTH(Suoerstore_sales[[#This Row],[Order Date]])</f>
        <v>12</v>
      </c>
    </row>
    <row r="7339" spans="1:25" x14ac:dyDescent="0.2">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t="str" cm="1">
        <f t="array" ref="V7339">_xlfn.IFS(Suoerstore_sales[[#This Row],[Discount]]&lt;=0.05,"0-5%",Suoerstore_sales[[#This Row],[Discount]]&lt;=0.1,"5-10%",Suoerstore_sales[[#This Row],[Discount]]&lt;=0.2,"10-20%",TRUE,"20%+")</f>
        <v>0-5%</v>
      </c>
      <c r="W7339">
        <f>YEAR(Suoerstore_sales[[#This Row],[Order Date]])</f>
        <v>2017</v>
      </c>
      <c r="X7339" t="str">
        <f>"Q"&amp;ROUNDUP(MONTH(Suoerstore_sales[[#This Row],[Order Date]])/3,0)</f>
        <v>Q3</v>
      </c>
      <c r="Y7339">
        <f>MONTH(Suoerstore_sales[[#This Row],[Order Date]])</f>
        <v>9</v>
      </c>
    </row>
    <row r="7340" spans="1:25" x14ac:dyDescent="0.2">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t="str" cm="1">
        <f t="array" ref="V7340">_xlfn.IFS(Suoerstore_sales[[#This Row],[Discount]]&lt;=0.05,"0-5%",Suoerstore_sales[[#This Row],[Discount]]&lt;=0.1,"5-10%",Suoerstore_sales[[#This Row],[Discount]]&lt;=0.2,"10-20%",TRUE,"20%+")</f>
        <v>5-10%</v>
      </c>
      <c r="W7340">
        <f>YEAR(Suoerstore_sales[[#This Row],[Order Date]])</f>
        <v>2014</v>
      </c>
      <c r="X7340" t="str">
        <f>"Q"&amp;ROUNDUP(MONTH(Suoerstore_sales[[#This Row],[Order Date]])/3,0)</f>
        <v>Q4</v>
      </c>
      <c r="Y7340">
        <f>MONTH(Suoerstore_sales[[#This Row],[Order Date]])</f>
        <v>12</v>
      </c>
    </row>
    <row r="7341" spans="1:25" x14ac:dyDescent="0.2">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t="str" cm="1">
        <f t="array" ref="V7341">_xlfn.IFS(Suoerstore_sales[[#This Row],[Discount]]&lt;=0.05,"0-5%",Suoerstore_sales[[#This Row],[Discount]]&lt;=0.1,"5-10%",Suoerstore_sales[[#This Row],[Discount]]&lt;=0.2,"10-20%",TRUE,"20%+")</f>
        <v>0-5%</v>
      </c>
      <c r="W7341">
        <f>YEAR(Suoerstore_sales[[#This Row],[Order Date]])</f>
        <v>2015</v>
      </c>
      <c r="X7341" t="str">
        <f>"Q"&amp;ROUNDUP(MONTH(Suoerstore_sales[[#This Row],[Order Date]])/3,0)</f>
        <v>Q3</v>
      </c>
      <c r="Y7341">
        <f>MONTH(Suoerstore_sales[[#This Row],[Order Date]])</f>
        <v>7</v>
      </c>
    </row>
    <row r="7342" spans="1:25" x14ac:dyDescent="0.2">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t="str" cm="1">
        <f t="array" ref="V7342">_xlfn.IFS(Suoerstore_sales[[#This Row],[Discount]]&lt;=0.05,"0-5%",Suoerstore_sales[[#This Row],[Discount]]&lt;=0.1,"5-10%",Suoerstore_sales[[#This Row],[Discount]]&lt;=0.2,"10-20%",TRUE,"20%+")</f>
        <v>0-5%</v>
      </c>
      <c r="W7342">
        <f>YEAR(Suoerstore_sales[[#This Row],[Order Date]])</f>
        <v>2014</v>
      </c>
      <c r="X7342" t="str">
        <f>"Q"&amp;ROUNDUP(MONTH(Suoerstore_sales[[#This Row],[Order Date]])/3,0)</f>
        <v>Q3</v>
      </c>
      <c r="Y7342">
        <f>MONTH(Suoerstore_sales[[#This Row],[Order Date]])</f>
        <v>7</v>
      </c>
    </row>
    <row r="7343" spans="1:25" x14ac:dyDescent="0.2">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t="str" cm="1">
        <f t="array" ref="V7343">_xlfn.IFS(Suoerstore_sales[[#This Row],[Discount]]&lt;=0.05,"0-5%",Suoerstore_sales[[#This Row],[Discount]]&lt;=0.1,"5-10%",Suoerstore_sales[[#This Row],[Discount]]&lt;=0.2,"10-20%",TRUE,"20%+")</f>
        <v>0-5%</v>
      </c>
      <c r="W7343">
        <f>YEAR(Suoerstore_sales[[#This Row],[Order Date]])</f>
        <v>2014</v>
      </c>
      <c r="X7343" t="str">
        <f>"Q"&amp;ROUNDUP(MONTH(Suoerstore_sales[[#This Row],[Order Date]])/3,0)</f>
        <v>Q3</v>
      </c>
      <c r="Y7343">
        <f>MONTH(Suoerstore_sales[[#This Row],[Order Date]])</f>
        <v>7</v>
      </c>
    </row>
    <row r="7344" spans="1:25" x14ac:dyDescent="0.2">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t="str" cm="1">
        <f t="array" ref="V7344">_xlfn.IFS(Suoerstore_sales[[#This Row],[Discount]]&lt;=0.05,"0-5%",Suoerstore_sales[[#This Row],[Discount]]&lt;=0.1,"5-10%",Suoerstore_sales[[#This Row],[Discount]]&lt;=0.2,"10-20%",TRUE,"20%+")</f>
        <v>0-5%</v>
      </c>
      <c r="W7344">
        <f>YEAR(Suoerstore_sales[[#This Row],[Order Date]])</f>
        <v>2014</v>
      </c>
      <c r="X7344" t="str">
        <f>"Q"&amp;ROUNDUP(MONTH(Suoerstore_sales[[#This Row],[Order Date]])/3,0)</f>
        <v>Q3</v>
      </c>
      <c r="Y7344">
        <f>MONTH(Suoerstore_sales[[#This Row],[Order Date]])</f>
        <v>7</v>
      </c>
    </row>
    <row r="7345" spans="1:25" x14ac:dyDescent="0.2">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t="str" cm="1">
        <f t="array" ref="V7345">_xlfn.IFS(Suoerstore_sales[[#This Row],[Discount]]&lt;=0.05,"0-5%",Suoerstore_sales[[#This Row],[Discount]]&lt;=0.1,"5-10%",Suoerstore_sales[[#This Row],[Discount]]&lt;=0.2,"10-20%",TRUE,"20%+")</f>
        <v>0-5%</v>
      </c>
      <c r="W7345">
        <f>YEAR(Suoerstore_sales[[#This Row],[Order Date]])</f>
        <v>2014</v>
      </c>
      <c r="X7345" t="str">
        <f>"Q"&amp;ROUNDUP(MONTH(Suoerstore_sales[[#This Row],[Order Date]])/3,0)</f>
        <v>Q4</v>
      </c>
      <c r="Y7345">
        <f>MONTH(Suoerstore_sales[[#This Row],[Order Date]])</f>
        <v>12</v>
      </c>
    </row>
    <row r="7346" spans="1:25" x14ac:dyDescent="0.2">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t="str" cm="1">
        <f t="array" ref="V7346">_xlfn.IFS(Suoerstore_sales[[#This Row],[Discount]]&lt;=0.05,"0-5%",Suoerstore_sales[[#This Row],[Discount]]&lt;=0.1,"5-10%",Suoerstore_sales[[#This Row],[Discount]]&lt;=0.2,"10-20%",TRUE,"20%+")</f>
        <v>20%+</v>
      </c>
      <c r="W7346">
        <f>YEAR(Suoerstore_sales[[#This Row],[Order Date]])</f>
        <v>2017</v>
      </c>
      <c r="X7346" t="str">
        <f>"Q"&amp;ROUNDUP(MONTH(Suoerstore_sales[[#This Row],[Order Date]])/3,0)</f>
        <v>Q4</v>
      </c>
      <c r="Y7346">
        <f>MONTH(Suoerstore_sales[[#This Row],[Order Date]])</f>
        <v>12</v>
      </c>
    </row>
    <row r="7347" spans="1:25" x14ac:dyDescent="0.2">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t="str" cm="1">
        <f t="array" ref="V7347">_xlfn.IFS(Suoerstore_sales[[#This Row],[Discount]]&lt;=0.05,"0-5%",Suoerstore_sales[[#This Row],[Discount]]&lt;=0.1,"5-10%",Suoerstore_sales[[#This Row],[Discount]]&lt;=0.2,"10-20%",TRUE,"20%+")</f>
        <v>10-20%</v>
      </c>
      <c r="W7347">
        <f>YEAR(Suoerstore_sales[[#This Row],[Order Date]])</f>
        <v>2017</v>
      </c>
      <c r="X7347" t="str">
        <f>"Q"&amp;ROUNDUP(MONTH(Suoerstore_sales[[#This Row],[Order Date]])/3,0)</f>
        <v>Q4</v>
      </c>
      <c r="Y7347">
        <f>MONTH(Suoerstore_sales[[#This Row],[Order Date]])</f>
        <v>12</v>
      </c>
    </row>
    <row r="7348" spans="1:25" x14ac:dyDescent="0.2">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t="str" cm="1">
        <f t="array" ref="V7348">_xlfn.IFS(Suoerstore_sales[[#This Row],[Discount]]&lt;=0.05,"0-5%",Suoerstore_sales[[#This Row],[Discount]]&lt;=0.1,"5-10%",Suoerstore_sales[[#This Row],[Discount]]&lt;=0.2,"10-20%",TRUE,"20%+")</f>
        <v>10-20%</v>
      </c>
      <c r="W7348">
        <f>YEAR(Suoerstore_sales[[#This Row],[Order Date]])</f>
        <v>2017</v>
      </c>
      <c r="X7348" t="str">
        <f>"Q"&amp;ROUNDUP(MONTH(Suoerstore_sales[[#This Row],[Order Date]])/3,0)</f>
        <v>Q4</v>
      </c>
      <c r="Y7348">
        <f>MONTH(Suoerstore_sales[[#This Row],[Order Date]])</f>
        <v>12</v>
      </c>
    </row>
    <row r="7349" spans="1:25" x14ac:dyDescent="0.2">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t="str" cm="1">
        <f t="array" ref="V7349">_xlfn.IFS(Suoerstore_sales[[#This Row],[Discount]]&lt;=0.05,"0-5%",Suoerstore_sales[[#This Row],[Discount]]&lt;=0.1,"5-10%",Suoerstore_sales[[#This Row],[Discount]]&lt;=0.2,"10-20%",TRUE,"20%+")</f>
        <v>10-20%</v>
      </c>
      <c r="W7349">
        <f>YEAR(Suoerstore_sales[[#This Row],[Order Date]])</f>
        <v>2017</v>
      </c>
      <c r="X7349" t="str">
        <f>"Q"&amp;ROUNDUP(MONTH(Suoerstore_sales[[#This Row],[Order Date]])/3,0)</f>
        <v>Q4</v>
      </c>
      <c r="Y7349">
        <f>MONTH(Suoerstore_sales[[#This Row],[Order Date]])</f>
        <v>12</v>
      </c>
    </row>
    <row r="7350" spans="1:25" x14ac:dyDescent="0.2">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t="str" cm="1">
        <f t="array" ref="V7350">_xlfn.IFS(Suoerstore_sales[[#This Row],[Discount]]&lt;=0.05,"0-5%",Suoerstore_sales[[#This Row],[Discount]]&lt;=0.1,"5-10%",Suoerstore_sales[[#This Row],[Discount]]&lt;=0.2,"10-20%",TRUE,"20%+")</f>
        <v>20%+</v>
      </c>
      <c r="W7350">
        <f>YEAR(Suoerstore_sales[[#This Row],[Order Date]])</f>
        <v>2014</v>
      </c>
      <c r="X7350" t="str">
        <f>"Q"&amp;ROUNDUP(MONTH(Suoerstore_sales[[#This Row],[Order Date]])/3,0)</f>
        <v>Q1</v>
      </c>
      <c r="Y7350">
        <f>MONTH(Suoerstore_sales[[#This Row],[Order Date]])</f>
        <v>3</v>
      </c>
    </row>
    <row r="7351" spans="1:25" x14ac:dyDescent="0.2">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t="str" cm="1">
        <f t="array" ref="V7351">_xlfn.IFS(Suoerstore_sales[[#This Row],[Discount]]&lt;=0.05,"0-5%",Suoerstore_sales[[#This Row],[Discount]]&lt;=0.1,"5-10%",Suoerstore_sales[[#This Row],[Discount]]&lt;=0.2,"10-20%",TRUE,"20%+")</f>
        <v>0-5%</v>
      </c>
      <c r="W7351">
        <f>YEAR(Suoerstore_sales[[#This Row],[Order Date]])</f>
        <v>2017</v>
      </c>
      <c r="X7351" t="str">
        <f>"Q"&amp;ROUNDUP(MONTH(Suoerstore_sales[[#This Row],[Order Date]])/3,0)</f>
        <v>Q4</v>
      </c>
      <c r="Y7351">
        <f>MONTH(Suoerstore_sales[[#This Row],[Order Date]])</f>
        <v>10</v>
      </c>
    </row>
    <row r="7352" spans="1:25" x14ac:dyDescent="0.2">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t="str" cm="1">
        <f t="array" ref="V7352">_xlfn.IFS(Suoerstore_sales[[#This Row],[Discount]]&lt;=0.05,"0-5%",Suoerstore_sales[[#This Row],[Discount]]&lt;=0.1,"5-10%",Suoerstore_sales[[#This Row],[Discount]]&lt;=0.2,"10-20%",TRUE,"20%+")</f>
        <v>0-5%</v>
      </c>
      <c r="W7352">
        <f>YEAR(Suoerstore_sales[[#This Row],[Order Date]])</f>
        <v>2017</v>
      </c>
      <c r="X7352" t="str">
        <f>"Q"&amp;ROUNDUP(MONTH(Suoerstore_sales[[#This Row],[Order Date]])/3,0)</f>
        <v>Q4</v>
      </c>
      <c r="Y7352">
        <f>MONTH(Suoerstore_sales[[#This Row],[Order Date]])</f>
        <v>10</v>
      </c>
    </row>
    <row r="7353" spans="1:25" x14ac:dyDescent="0.2">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t="str" cm="1">
        <f t="array" ref="V7353">_xlfn.IFS(Suoerstore_sales[[#This Row],[Discount]]&lt;=0.05,"0-5%",Suoerstore_sales[[#This Row],[Discount]]&lt;=0.1,"5-10%",Suoerstore_sales[[#This Row],[Discount]]&lt;=0.2,"10-20%",TRUE,"20%+")</f>
        <v>0-5%</v>
      </c>
      <c r="W7353">
        <f>YEAR(Suoerstore_sales[[#This Row],[Order Date]])</f>
        <v>2017</v>
      </c>
      <c r="X7353" t="str">
        <f>"Q"&amp;ROUNDUP(MONTH(Suoerstore_sales[[#This Row],[Order Date]])/3,0)</f>
        <v>Q4</v>
      </c>
      <c r="Y7353">
        <f>MONTH(Suoerstore_sales[[#This Row],[Order Date]])</f>
        <v>11</v>
      </c>
    </row>
    <row r="7354" spans="1:25" x14ac:dyDescent="0.2">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t="str" cm="1">
        <f t="array" ref="V7354">_xlfn.IFS(Suoerstore_sales[[#This Row],[Discount]]&lt;=0.05,"0-5%",Suoerstore_sales[[#This Row],[Discount]]&lt;=0.1,"5-10%",Suoerstore_sales[[#This Row],[Discount]]&lt;=0.2,"10-20%",TRUE,"20%+")</f>
        <v>20%+</v>
      </c>
      <c r="W7354">
        <f>YEAR(Suoerstore_sales[[#This Row],[Order Date]])</f>
        <v>2017</v>
      </c>
      <c r="X7354" t="str">
        <f>"Q"&amp;ROUNDUP(MONTH(Suoerstore_sales[[#This Row],[Order Date]])/3,0)</f>
        <v>Q1</v>
      </c>
      <c r="Y7354">
        <f>MONTH(Suoerstore_sales[[#This Row],[Order Date]])</f>
        <v>3</v>
      </c>
    </row>
    <row r="7355" spans="1:25" x14ac:dyDescent="0.2">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t="str" cm="1">
        <f t="array" ref="V7355">_xlfn.IFS(Suoerstore_sales[[#This Row],[Discount]]&lt;=0.05,"0-5%",Suoerstore_sales[[#This Row],[Discount]]&lt;=0.1,"5-10%",Suoerstore_sales[[#This Row],[Discount]]&lt;=0.2,"10-20%",TRUE,"20%+")</f>
        <v>10-20%</v>
      </c>
      <c r="W7355">
        <f>YEAR(Suoerstore_sales[[#This Row],[Order Date]])</f>
        <v>2016</v>
      </c>
      <c r="X7355" t="str">
        <f>"Q"&amp;ROUNDUP(MONTH(Suoerstore_sales[[#This Row],[Order Date]])/3,0)</f>
        <v>Q3</v>
      </c>
      <c r="Y7355">
        <f>MONTH(Suoerstore_sales[[#This Row],[Order Date]])</f>
        <v>9</v>
      </c>
    </row>
    <row r="7356" spans="1:25" x14ac:dyDescent="0.2">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t="str" cm="1">
        <f t="array" ref="V7356">_xlfn.IFS(Suoerstore_sales[[#This Row],[Discount]]&lt;=0.05,"0-5%",Suoerstore_sales[[#This Row],[Discount]]&lt;=0.1,"5-10%",Suoerstore_sales[[#This Row],[Discount]]&lt;=0.2,"10-20%",TRUE,"20%+")</f>
        <v>0-5%</v>
      </c>
      <c r="W7356">
        <f>YEAR(Suoerstore_sales[[#This Row],[Order Date]])</f>
        <v>2017</v>
      </c>
      <c r="X7356" t="str">
        <f>"Q"&amp;ROUNDUP(MONTH(Suoerstore_sales[[#This Row],[Order Date]])/3,0)</f>
        <v>Q1</v>
      </c>
      <c r="Y7356">
        <f>MONTH(Suoerstore_sales[[#This Row],[Order Date]])</f>
        <v>2</v>
      </c>
    </row>
    <row r="7357" spans="1:25" x14ac:dyDescent="0.2">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t="str" cm="1">
        <f t="array" ref="V7357">_xlfn.IFS(Suoerstore_sales[[#This Row],[Discount]]&lt;=0.05,"0-5%",Suoerstore_sales[[#This Row],[Discount]]&lt;=0.1,"5-10%",Suoerstore_sales[[#This Row],[Discount]]&lt;=0.2,"10-20%",TRUE,"20%+")</f>
        <v>0-5%</v>
      </c>
      <c r="W7357">
        <f>YEAR(Suoerstore_sales[[#This Row],[Order Date]])</f>
        <v>2015</v>
      </c>
      <c r="X7357" t="str">
        <f>"Q"&amp;ROUNDUP(MONTH(Suoerstore_sales[[#This Row],[Order Date]])/3,0)</f>
        <v>Q4</v>
      </c>
      <c r="Y7357">
        <f>MONTH(Suoerstore_sales[[#This Row],[Order Date]])</f>
        <v>12</v>
      </c>
    </row>
    <row r="7358" spans="1:25" x14ac:dyDescent="0.2">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t="str" cm="1">
        <f t="array" ref="V7358">_xlfn.IFS(Suoerstore_sales[[#This Row],[Discount]]&lt;=0.05,"0-5%",Suoerstore_sales[[#This Row],[Discount]]&lt;=0.1,"5-10%",Suoerstore_sales[[#This Row],[Discount]]&lt;=0.2,"10-20%",TRUE,"20%+")</f>
        <v>10-20%</v>
      </c>
      <c r="W7358">
        <f>YEAR(Suoerstore_sales[[#This Row],[Order Date]])</f>
        <v>2016</v>
      </c>
      <c r="X7358" t="str">
        <f>"Q"&amp;ROUNDUP(MONTH(Suoerstore_sales[[#This Row],[Order Date]])/3,0)</f>
        <v>Q4</v>
      </c>
      <c r="Y7358">
        <f>MONTH(Suoerstore_sales[[#This Row],[Order Date]])</f>
        <v>10</v>
      </c>
    </row>
    <row r="7359" spans="1:25" x14ac:dyDescent="0.2">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t="str" cm="1">
        <f t="array" ref="V7359">_xlfn.IFS(Suoerstore_sales[[#This Row],[Discount]]&lt;=0.05,"0-5%",Suoerstore_sales[[#This Row],[Discount]]&lt;=0.1,"5-10%",Suoerstore_sales[[#This Row],[Discount]]&lt;=0.2,"10-20%",TRUE,"20%+")</f>
        <v>10-20%</v>
      </c>
      <c r="W7359">
        <f>YEAR(Suoerstore_sales[[#This Row],[Order Date]])</f>
        <v>2016</v>
      </c>
      <c r="X7359" t="str">
        <f>"Q"&amp;ROUNDUP(MONTH(Suoerstore_sales[[#This Row],[Order Date]])/3,0)</f>
        <v>Q4</v>
      </c>
      <c r="Y7359">
        <f>MONTH(Suoerstore_sales[[#This Row],[Order Date]])</f>
        <v>10</v>
      </c>
    </row>
    <row r="7360" spans="1:25" x14ac:dyDescent="0.2">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t="str" cm="1">
        <f t="array" ref="V7360">_xlfn.IFS(Suoerstore_sales[[#This Row],[Discount]]&lt;=0.05,"0-5%",Suoerstore_sales[[#This Row],[Discount]]&lt;=0.1,"5-10%",Suoerstore_sales[[#This Row],[Discount]]&lt;=0.2,"10-20%",TRUE,"20%+")</f>
        <v>20%+</v>
      </c>
      <c r="W7360">
        <f>YEAR(Suoerstore_sales[[#This Row],[Order Date]])</f>
        <v>2014</v>
      </c>
      <c r="X7360" t="str">
        <f>"Q"&amp;ROUNDUP(MONTH(Suoerstore_sales[[#This Row],[Order Date]])/3,0)</f>
        <v>Q4</v>
      </c>
      <c r="Y7360">
        <f>MONTH(Suoerstore_sales[[#This Row],[Order Date]])</f>
        <v>12</v>
      </c>
    </row>
    <row r="7361" spans="1:25" x14ac:dyDescent="0.2">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t="str" cm="1">
        <f t="array" ref="V7361">_xlfn.IFS(Suoerstore_sales[[#This Row],[Discount]]&lt;=0.05,"0-5%",Suoerstore_sales[[#This Row],[Discount]]&lt;=0.1,"5-10%",Suoerstore_sales[[#This Row],[Discount]]&lt;=0.2,"10-20%",TRUE,"20%+")</f>
        <v>20%+</v>
      </c>
      <c r="W7361">
        <f>YEAR(Suoerstore_sales[[#This Row],[Order Date]])</f>
        <v>2014</v>
      </c>
      <c r="X7361" t="str">
        <f>"Q"&amp;ROUNDUP(MONTH(Suoerstore_sales[[#This Row],[Order Date]])/3,0)</f>
        <v>Q4</v>
      </c>
      <c r="Y7361">
        <f>MONTH(Suoerstore_sales[[#This Row],[Order Date]])</f>
        <v>12</v>
      </c>
    </row>
    <row r="7362" spans="1:25" x14ac:dyDescent="0.2">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t="str" cm="1">
        <f t="array" ref="V7362">_xlfn.IFS(Suoerstore_sales[[#This Row],[Discount]]&lt;=0.05,"0-5%",Suoerstore_sales[[#This Row],[Discount]]&lt;=0.1,"5-10%",Suoerstore_sales[[#This Row],[Discount]]&lt;=0.2,"10-20%",TRUE,"20%+")</f>
        <v>0-5%</v>
      </c>
      <c r="W7362">
        <f>YEAR(Suoerstore_sales[[#This Row],[Order Date]])</f>
        <v>2016</v>
      </c>
      <c r="X7362" t="str">
        <f>"Q"&amp;ROUNDUP(MONTH(Suoerstore_sales[[#This Row],[Order Date]])/3,0)</f>
        <v>Q2</v>
      </c>
      <c r="Y7362">
        <f>MONTH(Suoerstore_sales[[#This Row],[Order Date]])</f>
        <v>4</v>
      </c>
    </row>
    <row r="7363" spans="1:25" x14ac:dyDescent="0.2">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t="str" cm="1">
        <f t="array" ref="V7363">_xlfn.IFS(Suoerstore_sales[[#This Row],[Discount]]&lt;=0.05,"0-5%",Suoerstore_sales[[#This Row],[Discount]]&lt;=0.1,"5-10%",Suoerstore_sales[[#This Row],[Discount]]&lt;=0.2,"10-20%",TRUE,"20%+")</f>
        <v>10-20%</v>
      </c>
      <c r="W7363">
        <f>YEAR(Suoerstore_sales[[#This Row],[Order Date]])</f>
        <v>2016</v>
      </c>
      <c r="X7363" t="str">
        <f>"Q"&amp;ROUNDUP(MONTH(Suoerstore_sales[[#This Row],[Order Date]])/3,0)</f>
        <v>Q2</v>
      </c>
      <c r="Y7363">
        <f>MONTH(Suoerstore_sales[[#This Row],[Order Date]])</f>
        <v>4</v>
      </c>
    </row>
    <row r="7364" spans="1:25" x14ac:dyDescent="0.2">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t="str" cm="1">
        <f t="array" ref="V7364">_xlfn.IFS(Suoerstore_sales[[#This Row],[Discount]]&lt;=0.05,"0-5%",Suoerstore_sales[[#This Row],[Discount]]&lt;=0.1,"5-10%",Suoerstore_sales[[#This Row],[Discount]]&lt;=0.2,"10-20%",TRUE,"20%+")</f>
        <v>10-20%</v>
      </c>
      <c r="W7364">
        <f>YEAR(Suoerstore_sales[[#This Row],[Order Date]])</f>
        <v>2016</v>
      </c>
      <c r="X7364" t="str">
        <f>"Q"&amp;ROUNDUP(MONTH(Suoerstore_sales[[#This Row],[Order Date]])/3,0)</f>
        <v>Q2</v>
      </c>
      <c r="Y7364">
        <f>MONTH(Suoerstore_sales[[#This Row],[Order Date]])</f>
        <v>4</v>
      </c>
    </row>
    <row r="7365" spans="1:25" x14ac:dyDescent="0.2">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t="str" cm="1">
        <f t="array" ref="V7365">_xlfn.IFS(Suoerstore_sales[[#This Row],[Discount]]&lt;=0.05,"0-5%",Suoerstore_sales[[#This Row],[Discount]]&lt;=0.1,"5-10%",Suoerstore_sales[[#This Row],[Discount]]&lt;=0.2,"10-20%",TRUE,"20%+")</f>
        <v>20%+</v>
      </c>
      <c r="W7365">
        <f>YEAR(Suoerstore_sales[[#This Row],[Order Date]])</f>
        <v>2016</v>
      </c>
      <c r="X7365" t="str">
        <f>"Q"&amp;ROUNDUP(MONTH(Suoerstore_sales[[#This Row],[Order Date]])/3,0)</f>
        <v>Q4</v>
      </c>
      <c r="Y7365">
        <f>MONTH(Suoerstore_sales[[#This Row],[Order Date]])</f>
        <v>11</v>
      </c>
    </row>
    <row r="7366" spans="1:25" x14ac:dyDescent="0.2">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t="str" cm="1">
        <f t="array" ref="V7366">_xlfn.IFS(Suoerstore_sales[[#This Row],[Discount]]&lt;=0.05,"0-5%",Suoerstore_sales[[#This Row],[Discount]]&lt;=0.1,"5-10%",Suoerstore_sales[[#This Row],[Discount]]&lt;=0.2,"10-20%",TRUE,"20%+")</f>
        <v>10-20%</v>
      </c>
      <c r="W7366">
        <f>YEAR(Suoerstore_sales[[#This Row],[Order Date]])</f>
        <v>2016</v>
      </c>
      <c r="X7366" t="str">
        <f>"Q"&amp;ROUNDUP(MONTH(Suoerstore_sales[[#This Row],[Order Date]])/3,0)</f>
        <v>Q4</v>
      </c>
      <c r="Y7366">
        <f>MONTH(Suoerstore_sales[[#This Row],[Order Date]])</f>
        <v>11</v>
      </c>
    </row>
    <row r="7367" spans="1:25" x14ac:dyDescent="0.2">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t="str" cm="1">
        <f t="array" ref="V7367">_xlfn.IFS(Suoerstore_sales[[#This Row],[Discount]]&lt;=0.05,"0-5%",Suoerstore_sales[[#This Row],[Discount]]&lt;=0.1,"5-10%",Suoerstore_sales[[#This Row],[Discount]]&lt;=0.2,"10-20%",TRUE,"20%+")</f>
        <v>20%+</v>
      </c>
      <c r="W7367">
        <f>YEAR(Suoerstore_sales[[#This Row],[Order Date]])</f>
        <v>2016</v>
      </c>
      <c r="X7367" t="str">
        <f>"Q"&amp;ROUNDUP(MONTH(Suoerstore_sales[[#This Row],[Order Date]])/3,0)</f>
        <v>Q4</v>
      </c>
      <c r="Y7367">
        <f>MONTH(Suoerstore_sales[[#This Row],[Order Date]])</f>
        <v>11</v>
      </c>
    </row>
    <row r="7368" spans="1:25" x14ac:dyDescent="0.2">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t="str" cm="1">
        <f t="array" ref="V7368">_xlfn.IFS(Suoerstore_sales[[#This Row],[Discount]]&lt;=0.05,"0-5%",Suoerstore_sales[[#This Row],[Discount]]&lt;=0.1,"5-10%",Suoerstore_sales[[#This Row],[Discount]]&lt;=0.2,"10-20%",TRUE,"20%+")</f>
        <v>10-20%</v>
      </c>
      <c r="W7368">
        <f>YEAR(Suoerstore_sales[[#This Row],[Order Date]])</f>
        <v>2016</v>
      </c>
      <c r="X7368" t="str">
        <f>"Q"&amp;ROUNDUP(MONTH(Suoerstore_sales[[#This Row],[Order Date]])/3,0)</f>
        <v>Q4</v>
      </c>
      <c r="Y7368">
        <f>MONTH(Suoerstore_sales[[#This Row],[Order Date]])</f>
        <v>11</v>
      </c>
    </row>
    <row r="7369" spans="1:25" x14ac:dyDescent="0.2">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t="str" cm="1">
        <f t="array" ref="V7369">_xlfn.IFS(Suoerstore_sales[[#This Row],[Discount]]&lt;=0.05,"0-5%",Suoerstore_sales[[#This Row],[Discount]]&lt;=0.1,"5-10%",Suoerstore_sales[[#This Row],[Discount]]&lt;=0.2,"10-20%",TRUE,"20%+")</f>
        <v>20%+</v>
      </c>
      <c r="W7369">
        <f>YEAR(Suoerstore_sales[[#This Row],[Order Date]])</f>
        <v>2016</v>
      </c>
      <c r="X7369" t="str">
        <f>"Q"&amp;ROUNDUP(MONTH(Suoerstore_sales[[#This Row],[Order Date]])/3,0)</f>
        <v>Q4</v>
      </c>
      <c r="Y7369">
        <f>MONTH(Suoerstore_sales[[#This Row],[Order Date]])</f>
        <v>11</v>
      </c>
    </row>
    <row r="7370" spans="1:25" x14ac:dyDescent="0.2">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t="str" cm="1">
        <f t="array" ref="V7370">_xlfn.IFS(Suoerstore_sales[[#This Row],[Discount]]&lt;=0.05,"0-5%",Suoerstore_sales[[#This Row],[Discount]]&lt;=0.1,"5-10%",Suoerstore_sales[[#This Row],[Discount]]&lt;=0.2,"10-20%",TRUE,"20%+")</f>
        <v>20%+</v>
      </c>
      <c r="W7370">
        <f>YEAR(Suoerstore_sales[[#This Row],[Order Date]])</f>
        <v>2017</v>
      </c>
      <c r="X7370" t="str">
        <f>"Q"&amp;ROUNDUP(MONTH(Suoerstore_sales[[#This Row],[Order Date]])/3,0)</f>
        <v>Q2</v>
      </c>
      <c r="Y7370">
        <f>MONTH(Suoerstore_sales[[#This Row],[Order Date]])</f>
        <v>4</v>
      </c>
    </row>
    <row r="7371" spans="1:25" x14ac:dyDescent="0.2">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t="str" cm="1">
        <f t="array" ref="V7371">_xlfn.IFS(Suoerstore_sales[[#This Row],[Discount]]&lt;=0.05,"0-5%",Suoerstore_sales[[#This Row],[Discount]]&lt;=0.1,"5-10%",Suoerstore_sales[[#This Row],[Discount]]&lt;=0.2,"10-20%",TRUE,"20%+")</f>
        <v>10-20%</v>
      </c>
      <c r="W7371">
        <f>YEAR(Suoerstore_sales[[#This Row],[Order Date]])</f>
        <v>2015</v>
      </c>
      <c r="X7371" t="str">
        <f>"Q"&amp;ROUNDUP(MONTH(Suoerstore_sales[[#This Row],[Order Date]])/3,0)</f>
        <v>Q1</v>
      </c>
      <c r="Y7371">
        <f>MONTH(Suoerstore_sales[[#This Row],[Order Date]])</f>
        <v>3</v>
      </c>
    </row>
    <row r="7372" spans="1:25" x14ac:dyDescent="0.2">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t="str" cm="1">
        <f t="array" ref="V7372">_xlfn.IFS(Suoerstore_sales[[#This Row],[Discount]]&lt;=0.05,"0-5%",Suoerstore_sales[[#This Row],[Discount]]&lt;=0.1,"5-10%",Suoerstore_sales[[#This Row],[Discount]]&lt;=0.2,"10-20%",TRUE,"20%+")</f>
        <v>0-5%</v>
      </c>
      <c r="W7372">
        <f>YEAR(Suoerstore_sales[[#This Row],[Order Date]])</f>
        <v>2014</v>
      </c>
      <c r="X7372" t="str">
        <f>"Q"&amp;ROUNDUP(MONTH(Suoerstore_sales[[#This Row],[Order Date]])/3,0)</f>
        <v>Q4</v>
      </c>
      <c r="Y7372">
        <f>MONTH(Suoerstore_sales[[#This Row],[Order Date]])</f>
        <v>10</v>
      </c>
    </row>
    <row r="7373" spans="1:25" x14ac:dyDescent="0.2">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t="str" cm="1">
        <f t="array" ref="V7373">_xlfn.IFS(Suoerstore_sales[[#This Row],[Discount]]&lt;=0.05,"0-5%",Suoerstore_sales[[#This Row],[Discount]]&lt;=0.1,"5-10%",Suoerstore_sales[[#This Row],[Discount]]&lt;=0.2,"10-20%",TRUE,"20%+")</f>
        <v>0-5%</v>
      </c>
      <c r="W7373">
        <f>YEAR(Suoerstore_sales[[#This Row],[Order Date]])</f>
        <v>2017</v>
      </c>
      <c r="X7373" t="str">
        <f>"Q"&amp;ROUNDUP(MONTH(Suoerstore_sales[[#This Row],[Order Date]])/3,0)</f>
        <v>Q1</v>
      </c>
      <c r="Y7373">
        <f>MONTH(Suoerstore_sales[[#This Row],[Order Date]])</f>
        <v>1</v>
      </c>
    </row>
    <row r="7374" spans="1:25" x14ac:dyDescent="0.2">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t="str" cm="1">
        <f t="array" ref="V7374">_xlfn.IFS(Suoerstore_sales[[#This Row],[Discount]]&lt;=0.05,"0-5%",Suoerstore_sales[[#This Row],[Discount]]&lt;=0.1,"5-10%",Suoerstore_sales[[#This Row],[Discount]]&lt;=0.2,"10-20%",TRUE,"20%+")</f>
        <v>0-5%</v>
      </c>
      <c r="W7374">
        <f>YEAR(Suoerstore_sales[[#This Row],[Order Date]])</f>
        <v>2017</v>
      </c>
      <c r="X7374" t="str">
        <f>"Q"&amp;ROUNDUP(MONTH(Suoerstore_sales[[#This Row],[Order Date]])/3,0)</f>
        <v>Q1</v>
      </c>
      <c r="Y7374">
        <f>MONTH(Suoerstore_sales[[#This Row],[Order Date]])</f>
        <v>1</v>
      </c>
    </row>
    <row r="7375" spans="1:25" x14ac:dyDescent="0.2">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t="str" cm="1">
        <f t="array" ref="V7375">_xlfn.IFS(Suoerstore_sales[[#This Row],[Discount]]&lt;=0.05,"0-5%",Suoerstore_sales[[#This Row],[Discount]]&lt;=0.1,"5-10%",Suoerstore_sales[[#This Row],[Discount]]&lt;=0.2,"10-20%",TRUE,"20%+")</f>
        <v>0-5%</v>
      </c>
      <c r="W7375">
        <f>YEAR(Suoerstore_sales[[#This Row],[Order Date]])</f>
        <v>2017</v>
      </c>
      <c r="X7375" t="str">
        <f>"Q"&amp;ROUNDUP(MONTH(Suoerstore_sales[[#This Row],[Order Date]])/3,0)</f>
        <v>Q1</v>
      </c>
      <c r="Y7375">
        <f>MONTH(Suoerstore_sales[[#This Row],[Order Date]])</f>
        <v>1</v>
      </c>
    </row>
    <row r="7376" spans="1:25" x14ac:dyDescent="0.2">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t="str" cm="1">
        <f t="array" ref="V7376">_xlfn.IFS(Suoerstore_sales[[#This Row],[Discount]]&lt;=0.05,"0-5%",Suoerstore_sales[[#This Row],[Discount]]&lt;=0.1,"5-10%",Suoerstore_sales[[#This Row],[Discount]]&lt;=0.2,"10-20%",TRUE,"20%+")</f>
        <v>0-5%</v>
      </c>
      <c r="W7376">
        <f>YEAR(Suoerstore_sales[[#This Row],[Order Date]])</f>
        <v>2017</v>
      </c>
      <c r="X7376" t="str">
        <f>"Q"&amp;ROUNDUP(MONTH(Suoerstore_sales[[#This Row],[Order Date]])/3,0)</f>
        <v>Q1</v>
      </c>
      <c r="Y7376">
        <f>MONTH(Suoerstore_sales[[#This Row],[Order Date]])</f>
        <v>1</v>
      </c>
    </row>
    <row r="7377" spans="1:25" x14ac:dyDescent="0.2">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t="str" cm="1">
        <f t="array" ref="V7377">_xlfn.IFS(Suoerstore_sales[[#This Row],[Discount]]&lt;=0.05,"0-5%",Suoerstore_sales[[#This Row],[Discount]]&lt;=0.1,"5-10%",Suoerstore_sales[[#This Row],[Discount]]&lt;=0.2,"10-20%",TRUE,"20%+")</f>
        <v>10-20%</v>
      </c>
      <c r="W7377">
        <f>YEAR(Suoerstore_sales[[#This Row],[Order Date]])</f>
        <v>2017</v>
      </c>
      <c r="X7377" t="str">
        <f>"Q"&amp;ROUNDUP(MONTH(Suoerstore_sales[[#This Row],[Order Date]])/3,0)</f>
        <v>Q3</v>
      </c>
      <c r="Y7377">
        <f>MONTH(Suoerstore_sales[[#This Row],[Order Date]])</f>
        <v>8</v>
      </c>
    </row>
    <row r="7378" spans="1:25" x14ac:dyDescent="0.2">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t="str" cm="1">
        <f t="array" ref="V7378">_xlfn.IFS(Suoerstore_sales[[#This Row],[Discount]]&lt;=0.05,"0-5%",Suoerstore_sales[[#This Row],[Discount]]&lt;=0.1,"5-10%",Suoerstore_sales[[#This Row],[Discount]]&lt;=0.2,"10-20%",TRUE,"20%+")</f>
        <v>10-20%</v>
      </c>
      <c r="W7378">
        <f>YEAR(Suoerstore_sales[[#This Row],[Order Date]])</f>
        <v>2017</v>
      </c>
      <c r="X7378" t="str">
        <f>"Q"&amp;ROUNDUP(MONTH(Suoerstore_sales[[#This Row],[Order Date]])/3,0)</f>
        <v>Q4</v>
      </c>
      <c r="Y7378">
        <f>MONTH(Suoerstore_sales[[#This Row],[Order Date]])</f>
        <v>11</v>
      </c>
    </row>
    <row r="7379" spans="1:25" x14ac:dyDescent="0.2">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t="str" cm="1">
        <f t="array" ref="V7379">_xlfn.IFS(Suoerstore_sales[[#This Row],[Discount]]&lt;=0.05,"0-5%",Suoerstore_sales[[#This Row],[Discount]]&lt;=0.1,"5-10%",Suoerstore_sales[[#This Row],[Discount]]&lt;=0.2,"10-20%",TRUE,"20%+")</f>
        <v>0-5%</v>
      </c>
      <c r="W7379">
        <f>YEAR(Suoerstore_sales[[#This Row],[Order Date]])</f>
        <v>2014</v>
      </c>
      <c r="X7379" t="str">
        <f>"Q"&amp;ROUNDUP(MONTH(Suoerstore_sales[[#This Row],[Order Date]])/3,0)</f>
        <v>Q3</v>
      </c>
      <c r="Y7379">
        <f>MONTH(Suoerstore_sales[[#This Row],[Order Date]])</f>
        <v>9</v>
      </c>
    </row>
    <row r="7380" spans="1:25" x14ac:dyDescent="0.2">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t="str" cm="1">
        <f t="array" ref="V7380">_xlfn.IFS(Suoerstore_sales[[#This Row],[Discount]]&lt;=0.05,"0-5%",Suoerstore_sales[[#This Row],[Discount]]&lt;=0.1,"5-10%",Suoerstore_sales[[#This Row],[Discount]]&lt;=0.2,"10-20%",TRUE,"20%+")</f>
        <v>10-20%</v>
      </c>
      <c r="W7380">
        <f>YEAR(Suoerstore_sales[[#This Row],[Order Date]])</f>
        <v>2015</v>
      </c>
      <c r="X7380" t="str">
        <f>"Q"&amp;ROUNDUP(MONTH(Suoerstore_sales[[#This Row],[Order Date]])/3,0)</f>
        <v>Q2</v>
      </c>
      <c r="Y7380">
        <f>MONTH(Suoerstore_sales[[#This Row],[Order Date]])</f>
        <v>5</v>
      </c>
    </row>
    <row r="7381" spans="1:25" x14ac:dyDescent="0.2">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t="str" cm="1">
        <f t="array" ref="V7381">_xlfn.IFS(Suoerstore_sales[[#This Row],[Discount]]&lt;=0.05,"0-5%",Suoerstore_sales[[#This Row],[Discount]]&lt;=0.1,"5-10%",Suoerstore_sales[[#This Row],[Discount]]&lt;=0.2,"10-20%",TRUE,"20%+")</f>
        <v>0-5%</v>
      </c>
      <c r="W7381">
        <f>YEAR(Suoerstore_sales[[#This Row],[Order Date]])</f>
        <v>2016</v>
      </c>
      <c r="X7381" t="str">
        <f>"Q"&amp;ROUNDUP(MONTH(Suoerstore_sales[[#This Row],[Order Date]])/3,0)</f>
        <v>Q3</v>
      </c>
      <c r="Y7381">
        <f>MONTH(Suoerstore_sales[[#This Row],[Order Date]])</f>
        <v>9</v>
      </c>
    </row>
    <row r="7382" spans="1:25" x14ac:dyDescent="0.2">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t="str" cm="1">
        <f t="array" ref="V7382">_xlfn.IFS(Suoerstore_sales[[#This Row],[Discount]]&lt;=0.05,"0-5%",Suoerstore_sales[[#This Row],[Discount]]&lt;=0.1,"5-10%",Suoerstore_sales[[#This Row],[Discount]]&lt;=0.2,"10-20%",TRUE,"20%+")</f>
        <v>0-5%</v>
      </c>
      <c r="W7382">
        <f>YEAR(Suoerstore_sales[[#This Row],[Order Date]])</f>
        <v>2016</v>
      </c>
      <c r="X7382" t="str">
        <f>"Q"&amp;ROUNDUP(MONTH(Suoerstore_sales[[#This Row],[Order Date]])/3,0)</f>
        <v>Q3</v>
      </c>
      <c r="Y7382">
        <f>MONTH(Suoerstore_sales[[#This Row],[Order Date]])</f>
        <v>9</v>
      </c>
    </row>
    <row r="7383" spans="1:25" x14ac:dyDescent="0.2">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t="str" cm="1">
        <f t="array" ref="V7383">_xlfn.IFS(Suoerstore_sales[[#This Row],[Discount]]&lt;=0.05,"0-5%",Suoerstore_sales[[#This Row],[Discount]]&lt;=0.1,"5-10%",Suoerstore_sales[[#This Row],[Discount]]&lt;=0.2,"10-20%",TRUE,"20%+")</f>
        <v>0-5%</v>
      </c>
      <c r="W7383">
        <f>YEAR(Suoerstore_sales[[#This Row],[Order Date]])</f>
        <v>2016</v>
      </c>
      <c r="X7383" t="str">
        <f>"Q"&amp;ROUNDUP(MONTH(Suoerstore_sales[[#This Row],[Order Date]])/3,0)</f>
        <v>Q3</v>
      </c>
      <c r="Y7383">
        <f>MONTH(Suoerstore_sales[[#This Row],[Order Date]])</f>
        <v>9</v>
      </c>
    </row>
    <row r="7384" spans="1:25" x14ac:dyDescent="0.2">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t="str" cm="1">
        <f t="array" ref="V7384">_xlfn.IFS(Suoerstore_sales[[#This Row],[Discount]]&lt;=0.05,"0-5%",Suoerstore_sales[[#This Row],[Discount]]&lt;=0.1,"5-10%",Suoerstore_sales[[#This Row],[Discount]]&lt;=0.2,"10-20%",TRUE,"20%+")</f>
        <v>0-5%</v>
      </c>
      <c r="W7384">
        <f>YEAR(Suoerstore_sales[[#This Row],[Order Date]])</f>
        <v>2016</v>
      </c>
      <c r="X7384" t="str">
        <f>"Q"&amp;ROUNDUP(MONTH(Suoerstore_sales[[#This Row],[Order Date]])/3,0)</f>
        <v>Q3</v>
      </c>
      <c r="Y7384">
        <f>MONTH(Suoerstore_sales[[#This Row],[Order Date]])</f>
        <v>9</v>
      </c>
    </row>
    <row r="7385" spans="1:25" x14ac:dyDescent="0.2">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t="str" cm="1">
        <f t="array" ref="V7385">_xlfn.IFS(Suoerstore_sales[[#This Row],[Discount]]&lt;=0.05,"0-5%",Suoerstore_sales[[#This Row],[Discount]]&lt;=0.1,"5-10%",Suoerstore_sales[[#This Row],[Discount]]&lt;=0.2,"10-20%",TRUE,"20%+")</f>
        <v>0-5%</v>
      </c>
      <c r="W7385">
        <f>YEAR(Suoerstore_sales[[#This Row],[Order Date]])</f>
        <v>2016</v>
      </c>
      <c r="X7385" t="str">
        <f>"Q"&amp;ROUNDUP(MONTH(Suoerstore_sales[[#This Row],[Order Date]])/3,0)</f>
        <v>Q3</v>
      </c>
      <c r="Y7385">
        <f>MONTH(Suoerstore_sales[[#This Row],[Order Date]])</f>
        <v>9</v>
      </c>
    </row>
    <row r="7386" spans="1:25" x14ac:dyDescent="0.2">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t="str" cm="1">
        <f t="array" ref="V7386">_xlfn.IFS(Suoerstore_sales[[#This Row],[Discount]]&lt;=0.05,"0-5%",Suoerstore_sales[[#This Row],[Discount]]&lt;=0.1,"5-10%",Suoerstore_sales[[#This Row],[Discount]]&lt;=0.2,"10-20%",TRUE,"20%+")</f>
        <v>0-5%</v>
      </c>
      <c r="W7386">
        <f>YEAR(Suoerstore_sales[[#This Row],[Order Date]])</f>
        <v>2016</v>
      </c>
      <c r="X7386" t="str">
        <f>"Q"&amp;ROUNDUP(MONTH(Suoerstore_sales[[#This Row],[Order Date]])/3,0)</f>
        <v>Q3</v>
      </c>
      <c r="Y7386">
        <f>MONTH(Suoerstore_sales[[#This Row],[Order Date]])</f>
        <v>9</v>
      </c>
    </row>
    <row r="7387" spans="1:25" x14ac:dyDescent="0.2">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t="str" cm="1">
        <f t="array" ref="V7387">_xlfn.IFS(Suoerstore_sales[[#This Row],[Discount]]&lt;=0.05,"0-5%",Suoerstore_sales[[#This Row],[Discount]]&lt;=0.1,"5-10%",Suoerstore_sales[[#This Row],[Discount]]&lt;=0.2,"10-20%",TRUE,"20%+")</f>
        <v>0-5%</v>
      </c>
      <c r="W7387">
        <f>YEAR(Suoerstore_sales[[#This Row],[Order Date]])</f>
        <v>2016</v>
      </c>
      <c r="X7387" t="str">
        <f>"Q"&amp;ROUNDUP(MONTH(Suoerstore_sales[[#This Row],[Order Date]])/3,0)</f>
        <v>Q3</v>
      </c>
      <c r="Y7387">
        <f>MONTH(Suoerstore_sales[[#This Row],[Order Date]])</f>
        <v>9</v>
      </c>
    </row>
    <row r="7388" spans="1:25" x14ac:dyDescent="0.2">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t="str" cm="1">
        <f t="array" ref="V7388">_xlfn.IFS(Suoerstore_sales[[#This Row],[Discount]]&lt;=0.05,"0-5%",Suoerstore_sales[[#This Row],[Discount]]&lt;=0.1,"5-10%",Suoerstore_sales[[#This Row],[Discount]]&lt;=0.2,"10-20%",TRUE,"20%+")</f>
        <v>0-5%</v>
      </c>
      <c r="W7388">
        <f>YEAR(Suoerstore_sales[[#This Row],[Order Date]])</f>
        <v>2016</v>
      </c>
      <c r="X7388" t="str">
        <f>"Q"&amp;ROUNDUP(MONTH(Suoerstore_sales[[#This Row],[Order Date]])/3,0)</f>
        <v>Q3</v>
      </c>
      <c r="Y7388">
        <f>MONTH(Suoerstore_sales[[#This Row],[Order Date]])</f>
        <v>9</v>
      </c>
    </row>
    <row r="7389" spans="1:25" x14ac:dyDescent="0.2">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t="str" cm="1">
        <f t="array" ref="V7389">_xlfn.IFS(Suoerstore_sales[[#This Row],[Discount]]&lt;=0.05,"0-5%",Suoerstore_sales[[#This Row],[Discount]]&lt;=0.1,"5-10%",Suoerstore_sales[[#This Row],[Discount]]&lt;=0.2,"10-20%",TRUE,"20%+")</f>
        <v>0-5%</v>
      </c>
      <c r="W7389">
        <f>YEAR(Suoerstore_sales[[#This Row],[Order Date]])</f>
        <v>2016</v>
      </c>
      <c r="X7389" t="str">
        <f>"Q"&amp;ROUNDUP(MONTH(Suoerstore_sales[[#This Row],[Order Date]])/3,0)</f>
        <v>Q3</v>
      </c>
      <c r="Y7389">
        <f>MONTH(Suoerstore_sales[[#This Row],[Order Date]])</f>
        <v>9</v>
      </c>
    </row>
    <row r="7390" spans="1:25" x14ac:dyDescent="0.2">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t="str" cm="1">
        <f t="array" ref="V7390">_xlfn.IFS(Suoerstore_sales[[#This Row],[Discount]]&lt;=0.05,"0-5%",Suoerstore_sales[[#This Row],[Discount]]&lt;=0.1,"5-10%",Suoerstore_sales[[#This Row],[Discount]]&lt;=0.2,"10-20%",TRUE,"20%+")</f>
        <v>0-5%</v>
      </c>
      <c r="W7390">
        <f>YEAR(Suoerstore_sales[[#This Row],[Order Date]])</f>
        <v>2016</v>
      </c>
      <c r="X7390" t="str">
        <f>"Q"&amp;ROUNDUP(MONTH(Suoerstore_sales[[#This Row],[Order Date]])/3,0)</f>
        <v>Q3</v>
      </c>
      <c r="Y7390">
        <f>MONTH(Suoerstore_sales[[#This Row],[Order Date]])</f>
        <v>9</v>
      </c>
    </row>
    <row r="7391" spans="1:25" x14ac:dyDescent="0.2">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t="str" cm="1">
        <f t="array" ref="V7391">_xlfn.IFS(Suoerstore_sales[[#This Row],[Discount]]&lt;=0.05,"0-5%",Suoerstore_sales[[#This Row],[Discount]]&lt;=0.1,"5-10%",Suoerstore_sales[[#This Row],[Discount]]&lt;=0.2,"10-20%",TRUE,"20%+")</f>
        <v>10-20%</v>
      </c>
      <c r="W7391">
        <f>YEAR(Suoerstore_sales[[#This Row],[Order Date]])</f>
        <v>2017</v>
      </c>
      <c r="X7391" t="str">
        <f>"Q"&amp;ROUNDUP(MONTH(Suoerstore_sales[[#This Row],[Order Date]])/3,0)</f>
        <v>Q4</v>
      </c>
      <c r="Y7391">
        <f>MONTH(Suoerstore_sales[[#This Row],[Order Date]])</f>
        <v>11</v>
      </c>
    </row>
    <row r="7392" spans="1:25" x14ac:dyDescent="0.2">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t="str" cm="1">
        <f t="array" ref="V7392">_xlfn.IFS(Suoerstore_sales[[#This Row],[Discount]]&lt;=0.05,"0-5%",Suoerstore_sales[[#This Row],[Discount]]&lt;=0.1,"5-10%",Suoerstore_sales[[#This Row],[Discount]]&lt;=0.2,"10-20%",TRUE,"20%+")</f>
        <v>10-20%</v>
      </c>
      <c r="W7392">
        <f>YEAR(Suoerstore_sales[[#This Row],[Order Date]])</f>
        <v>2017</v>
      </c>
      <c r="X7392" t="str">
        <f>"Q"&amp;ROUNDUP(MONTH(Suoerstore_sales[[#This Row],[Order Date]])/3,0)</f>
        <v>Q4</v>
      </c>
      <c r="Y7392">
        <f>MONTH(Suoerstore_sales[[#This Row],[Order Date]])</f>
        <v>11</v>
      </c>
    </row>
    <row r="7393" spans="1:25" x14ac:dyDescent="0.2">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t="str" cm="1">
        <f t="array" ref="V7393">_xlfn.IFS(Suoerstore_sales[[#This Row],[Discount]]&lt;=0.05,"0-5%",Suoerstore_sales[[#This Row],[Discount]]&lt;=0.1,"5-10%",Suoerstore_sales[[#This Row],[Discount]]&lt;=0.2,"10-20%",TRUE,"20%+")</f>
        <v>10-20%</v>
      </c>
      <c r="W7393">
        <f>YEAR(Suoerstore_sales[[#This Row],[Order Date]])</f>
        <v>2017</v>
      </c>
      <c r="X7393" t="str">
        <f>"Q"&amp;ROUNDUP(MONTH(Suoerstore_sales[[#This Row],[Order Date]])/3,0)</f>
        <v>Q4</v>
      </c>
      <c r="Y7393">
        <f>MONTH(Suoerstore_sales[[#This Row],[Order Date]])</f>
        <v>12</v>
      </c>
    </row>
    <row r="7394" spans="1:25" x14ac:dyDescent="0.2">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t="str" cm="1">
        <f t="array" ref="V7394">_xlfn.IFS(Suoerstore_sales[[#This Row],[Discount]]&lt;=0.05,"0-5%",Suoerstore_sales[[#This Row],[Discount]]&lt;=0.1,"5-10%",Suoerstore_sales[[#This Row],[Discount]]&lt;=0.2,"10-20%",TRUE,"20%+")</f>
        <v>0-5%</v>
      </c>
      <c r="W7394">
        <f>YEAR(Suoerstore_sales[[#This Row],[Order Date]])</f>
        <v>2017</v>
      </c>
      <c r="X7394" t="str">
        <f>"Q"&amp;ROUNDUP(MONTH(Suoerstore_sales[[#This Row],[Order Date]])/3,0)</f>
        <v>Q2</v>
      </c>
      <c r="Y7394">
        <f>MONTH(Suoerstore_sales[[#This Row],[Order Date]])</f>
        <v>5</v>
      </c>
    </row>
    <row r="7395" spans="1:25" x14ac:dyDescent="0.2">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t="str" cm="1">
        <f t="array" ref="V7395">_xlfn.IFS(Suoerstore_sales[[#This Row],[Discount]]&lt;=0.05,"0-5%",Suoerstore_sales[[#This Row],[Discount]]&lt;=0.1,"5-10%",Suoerstore_sales[[#This Row],[Discount]]&lt;=0.2,"10-20%",TRUE,"20%+")</f>
        <v>0-5%</v>
      </c>
      <c r="W7395">
        <f>YEAR(Suoerstore_sales[[#This Row],[Order Date]])</f>
        <v>2017</v>
      </c>
      <c r="X7395" t="str">
        <f>"Q"&amp;ROUNDUP(MONTH(Suoerstore_sales[[#This Row],[Order Date]])/3,0)</f>
        <v>Q2</v>
      </c>
      <c r="Y7395">
        <f>MONTH(Suoerstore_sales[[#This Row],[Order Date]])</f>
        <v>5</v>
      </c>
    </row>
    <row r="7396" spans="1:25" x14ac:dyDescent="0.2">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t="str" cm="1">
        <f t="array" ref="V7396">_xlfn.IFS(Suoerstore_sales[[#This Row],[Discount]]&lt;=0.05,"0-5%",Suoerstore_sales[[#This Row],[Discount]]&lt;=0.1,"5-10%",Suoerstore_sales[[#This Row],[Discount]]&lt;=0.2,"10-20%",TRUE,"20%+")</f>
        <v>0-5%</v>
      </c>
      <c r="W7396">
        <f>YEAR(Suoerstore_sales[[#This Row],[Order Date]])</f>
        <v>2017</v>
      </c>
      <c r="X7396" t="str">
        <f>"Q"&amp;ROUNDUP(MONTH(Suoerstore_sales[[#This Row],[Order Date]])/3,0)</f>
        <v>Q2</v>
      </c>
      <c r="Y7396">
        <f>MONTH(Suoerstore_sales[[#This Row],[Order Date]])</f>
        <v>5</v>
      </c>
    </row>
    <row r="7397" spans="1:25" x14ac:dyDescent="0.2">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t="str" cm="1">
        <f t="array" ref="V7397">_xlfn.IFS(Suoerstore_sales[[#This Row],[Discount]]&lt;=0.05,"0-5%",Suoerstore_sales[[#This Row],[Discount]]&lt;=0.1,"5-10%",Suoerstore_sales[[#This Row],[Discount]]&lt;=0.2,"10-20%",TRUE,"20%+")</f>
        <v>20%+</v>
      </c>
      <c r="W7397">
        <f>YEAR(Suoerstore_sales[[#This Row],[Order Date]])</f>
        <v>2016</v>
      </c>
      <c r="X7397" t="str">
        <f>"Q"&amp;ROUNDUP(MONTH(Suoerstore_sales[[#This Row],[Order Date]])/3,0)</f>
        <v>Q4</v>
      </c>
      <c r="Y7397">
        <f>MONTH(Suoerstore_sales[[#This Row],[Order Date]])</f>
        <v>12</v>
      </c>
    </row>
    <row r="7398" spans="1:25" x14ac:dyDescent="0.2">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t="str" cm="1">
        <f t="array" ref="V7398">_xlfn.IFS(Suoerstore_sales[[#This Row],[Discount]]&lt;=0.05,"0-5%",Suoerstore_sales[[#This Row],[Discount]]&lt;=0.1,"5-10%",Suoerstore_sales[[#This Row],[Discount]]&lt;=0.2,"10-20%",TRUE,"20%+")</f>
        <v>5-10%</v>
      </c>
      <c r="W7398">
        <f>YEAR(Suoerstore_sales[[#This Row],[Order Date]])</f>
        <v>2016</v>
      </c>
      <c r="X7398" t="str">
        <f>"Q"&amp;ROUNDUP(MONTH(Suoerstore_sales[[#This Row],[Order Date]])/3,0)</f>
        <v>Q4</v>
      </c>
      <c r="Y7398">
        <f>MONTH(Suoerstore_sales[[#This Row],[Order Date]])</f>
        <v>12</v>
      </c>
    </row>
    <row r="7399" spans="1:25" x14ac:dyDescent="0.2">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t="str" cm="1">
        <f t="array" ref="V7399">_xlfn.IFS(Suoerstore_sales[[#This Row],[Discount]]&lt;=0.05,"0-5%",Suoerstore_sales[[#This Row],[Discount]]&lt;=0.1,"5-10%",Suoerstore_sales[[#This Row],[Discount]]&lt;=0.2,"10-20%",TRUE,"20%+")</f>
        <v>10-20%</v>
      </c>
      <c r="W7399">
        <f>YEAR(Suoerstore_sales[[#This Row],[Order Date]])</f>
        <v>2014</v>
      </c>
      <c r="X7399" t="str">
        <f>"Q"&amp;ROUNDUP(MONTH(Suoerstore_sales[[#This Row],[Order Date]])/3,0)</f>
        <v>Q3</v>
      </c>
      <c r="Y7399">
        <f>MONTH(Suoerstore_sales[[#This Row],[Order Date]])</f>
        <v>9</v>
      </c>
    </row>
    <row r="7400" spans="1:25" x14ac:dyDescent="0.2">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t="str" cm="1">
        <f t="array" ref="V7400">_xlfn.IFS(Suoerstore_sales[[#This Row],[Discount]]&lt;=0.05,"0-5%",Suoerstore_sales[[#This Row],[Discount]]&lt;=0.1,"5-10%",Suoerstore_sales[[#This Row],[Discount]]&lt;=0.2,"10-20%",TRUE,"20%+")</f>
        <v>10-20%</v>
      </c>
      <c r="W7400">
        <f>YEAR(Suoerstore_sales[[#This Row],[Order Date]])</f>
        <v>2014</v>
      </c>
      <c r="X7400" t="str">
        <f>"Q"&amp;ROUNDUP(MONTH(Suoerstore_sales[[#This Row],[Order Date]])/3,0)</f>
        <v>Q3</v>
      </c>
      <c r="Y7400">
        <f>MONTH(Suoerstore_sales[[#This Row],[Order Date]])</f>
        <v>7</v>
      </c>
    </row>
    <row r="7401" spans="1:25" x14ac:dyDescent="0.2">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t="str" cm="1">
        <f t="array" ref="V7401">_xlfn.IFS(Suoerstore_sales[[#This Row],[Discount]]&lt;=0.05,"0-5%",Suoerstore_sales[[#This Row],[Discount]]&lt;=0.1,"5-10%",Suoerstore_sales[[#This Row],[Discount]]&lt;=0.2,"10-20%",TRUE,"20%+")</f>
        <v>10-20%</v>
      </c>
      <c r="W7401">
        <f>YEAR(Suoerstore_sales[[#This Row],[Order Date]])</f>
        <v>2014</v>
      </c>
      <c r="X7401" t="str">
        <f>"Q"&amp;ROUNDUP(MONTH(Suoerstore_sales[[#This Row],[Order Date]])/3,0)</f>
        <v>Q3</v>
      </c>
      <c r="Y7401">
        <f>MONTH(Suoerstore_sales[[#This Row],[Order Date]])</f>
        <v>7</v>
      </c>
    </row>
    <row r="7402" spans="1:25" x14ac:dyDescent="0.2">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t="str" cm="1">
        <f t="array" ref="V7402">_xlfn.IFS(Suoerstore_sales[[#This Row],[Discount]]&lt;=0.05,"0-5%",Suoerstore_sales[[#This Row],[Discount]]&lt;=0.1,"5-10%",Suoerstore_sales[[#This Row],[Discount]]&lt;=0.2,"10-20%",TRUE,"20%+")</f>
        <v>0-5%</v>
      </c>
      <c r="W7402">
        <f>YEAR(Suoerstore_sales[[#This Row],[Order Date]])</f>
        <v>2016</v>
      </c>
      <c r="X7402" t="str">
        <f>"Q"&amp;ROUNDUP(MONTH(Suoerstore_sales[[#This Row],[Order Date]])/3,0)</f>
        <v>Q3</v>
      </c>
      <c r="Y7402">
        <f>MONTH(Suoerstore_sales[[#This Row],[Order Date]])</f>
        <v>9</v>
      </c>
    </row>
    <row r="7403" spans="1:25" x14ac:dyDescent="0.2">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t="str" cm="1">
        <f t="array" ref="V7403">_xlfn.IFS(Suoerstore_sales[[#This Row],[Discount]]&lt;=0.05,"0-5%",Suoerstore_sales[[#This Row],[Discount]]&lt;=0.1,"5-10%",Suoerstore_sales[[#This Row],[Discount]]&lt;=0.2,"10-20%",TRUE,"20%+")</f>
        <v>0-5%</v>
      </c>
      <c r="W7403">
        <f>YEAR(Suoerstore_sales[[#This Row],[Order Date]])</f>
        <v>2016</v>
      </c>
      <c r="X7403" t="str">
        <f>"Q"&amp;ROUNDUP(MONTH(Suoerstore_sales[[#This Row],[Order Date]])/3,0)</f>
        <v>Q3</v>
      </c>
      <c r="Y7403">
        <f>MONTH(Suoerstore_sales[[#This Row],[Order Date]])</f>
        <v>9</v>
      </c>
    </row>
    <row r="7404" spans="1:25" x14ac:dyDescent="0.2">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t="str" cm="1">
        <f t="array" ref="V7404">_xlfn.IFS(Suoerstore_sales[[#This Row],[Discount]]&lt;=0.05,"0-5%",Suoerstore_sales[[#This Row],[Discount]]&lt;=0.1,"5-10%",Suoerstore_sales[[#This Row],[Discount]]&lt;=0.2,"10-20%",TRUE,"20%+")</f>
        <v>0-5%</v>
      </c>
      <c r="W7404">
        <f>YEAR(Suoerstore_sales[[#This Row],[Order Date]])</f>
        <v>2017</v>
      </c>
      <c r="X7404" t="str">
        <f>"Q"&amp;ROUNDUP(MONTH(Suoerstore_sales[[#This Row],[Order Date]])/3,0)</f>
        <v>Q3</v>
      </c>
      <c r="Y7404">
        <f>MONTH(Suoerstore_sales[[#This Row],[Order Date]])</f>
        <v>8</v>
      </c>
    </row>
    <row r="7405" spans="1:25" x14ac:dyDescent="0.2">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t="str" cm="1">
        <f t="array" ref="V7405">_xlfn.IFS(Suoerstore_sales[[#This Row],[Discount]]&lt;=0.05,"0-5%",Suoerstore_sales[[#This Row],[Discount]]&lt;=0.1,"5-10%",Suoerstore_sales[[#This Row],[Discount]]&lt;=0.2,"10-20%",TRUE,"20%+")</f>
        <v>10-20%</v>
      </c>
      <c r="W7405">
        <f>YEAR(Suoerstore_sales[[#This Row],[Order Date]])</f>
        <v>2015</v>
      </c>
      <c r="X7405" t="str">
        <f>"Q"&amp;ROUNDUP(MONTH(Suoerstore_sales[[#This Row],[Order Date]])/3,0)</f>
        <v>Q2</v>
      </c>
      <c r="Y7405">
        <f>MONTH(Suoerstore_sales[[#This Row],[Order Date]])</f>
        <v>5</v>
      </c>
    </row>
    <row r="7406" spans="1:25" x14ac:dyDescent="0.2">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t="str" cm="1">
        <f t="array" ref="V7406">_xlfn.IFS(Suoerstore_sales[[#This Row],[Discount]]&lt;=0.05,"0-5%",Suoerstore_sales[[#This Row],[Discount]]&lt;=0.1,"5-10%",Suoerstore_sales[[#This Row],[Discount]]&lt;=0.2,"10-20%",TRUE,"20%+")</f>
        <v>0-5%</v>
      </c>
      <c r="W7406">
        <f>YEAR(Suoerstore_sales[[#This Row],[Order Date]])</f>
        <v>2015</v>
      </c>
      <c r="X7406" t="str">
        <f>"Q"&amp;ROUNDUP(MONTH(Suoerstore_sales[[#This Row],[Order Date]])/3,0)</f>
        <v>Q2</v>
      </c>
      <c r="Y7406">
        <f>MONTH(Suoerstore_sales[[#This Row],[Order Date]])</f>
        <v>5</v>
      </c>
    </row>
    <row r="7407" spans="1:25" x14ac:dyDescent="0.2">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t="str" cm="1">
        <f t="array" ref="V7407">_xlfn.IFS(Suoerstore_sales[[#This Row],[Discount]]&lt;=0.05,"0-5%",Suoerstore_sales[[#This Row],[Discount]]&lt;=0.1,"5-10%",Suoerstore_sales[[#This Row],[Discount]]&lt;=0.2,"10-20%",TRUE,"20%+")</f>
        <v>10-20%</v>
      </c>
      <c r="W7407">
        <f>YEAR(Suoerstore_sales[[#This Row],[Order Date]])</f>
        <v>2015</v>
      </c>
      <c r="X7407" t="str">
        <f>"Q"&amp;ROUNDUP(MONTH(Suoerstore_sales[[#This Row],[Order Date]])/3,0)</f>
        <v>Q2</v>
      </c>
      <c r="Y7407">
        <f>MONTH(Suoerstore_sales[[#This Row],[Order Date]])</f>
        <v>5</v>
      </c>
    </row>
    <row r="7408" spans="1:25" x14ac:dyDescent="0.2">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t="str" cm="1">
        <f t="array" ref="V7408">_xlfn.IFS(Suoerstore_sales[[#This Row],[Discount]]&lt;=0.05,"0-5%",Suoerstore_sales[[#This Row],[Discount]]&lt;=0.1,"5-10%",Suoerstore_sales[[#This Row],[Discount]]&lt;=0.2,"10-20%",TRUE,"20%+")</f>
        <v>10-20%</v>
      </c>
      <c r="W7408">
        <f>YEAR(Suoerstore_sales[[#This Row],[Order Date]])</f>
        <v>2015</v>
      </c>
      <c r="X7408" t="str">
        <f>"Q"&amp;ROUNDUP(MONTH(Suoerstore_sales[[#This Row],[Order Date]])/3,0)</f>
        <v>Q2</v>
      </c>
      <c r="Y7408">
        <f>MONTH(Suoerstore_sales[[#This Row],[Order Date]])</f>
        <v>5</v>
      </c>
    </row>
    <row r="7409" spans="1:25" x14ac:dyDescent="0.2">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t="str" cm="1">
        <f t="array" ref="V7409">_xlfn.IFS(Suoerstore_sales[[#This Row],[Discount]]&lt;=0.05,"0-5%",Suoerstore_sales[[#This Row],[Discount]]&lt;=0.1,"5-10%",Suoerstore_sales[[#This Row],[Discount]]&lt;=0.2,"10-20%",TRUE,"20%+")</f>
        <v>10-20%</v>
      </c>
      <c r="W7409">
        <f>YEAR(Suoerstore_sales[[#This Row],[Order Date]])</f>
        <v>2017</v>
      </c>
      <c r="X7409" t="str">
        <f>"Q"&amp;ROUNDUP(MONTH(Suoerstore_sales[[#This Row],[Order Date]])/3,0)</f>
        <v>Q1</v>
      </c>
      <c r="Y7409">
        <f>MONTH(Suoerstore_sales[[#This Row],[Order Date]])</f>
        <v>1</v>
      </c>
    </row>
    <row r="7410" spans="1:25" x14ac:dyDescent="0.2">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t="str" cm="1">
        <f t="array" ref="V7410">_xlfn.IFS(Suoerstore_sales[[#This Row],[Discount]]&lt;=0.05,"0-5%",Suoerstore_sales[[#This Row],[Discount]]&lt;=0.1,"5-10%",Suoerstore_sales[[#This Row],[Discount]]&lt;=0.2,"10-20%",TRUE,"20%+")</f>
        <v>0-5%</v>
      </c>
      <c r="W7410">
        <f>YEAR(Suoerstore_sales[[#This Row],[Order Date]])</f>
        <v>2016</v>
      </c>
      <c r="X7410" t="str">
        <f>"Q"&amp;ROUNDUP(MONTH(Suoerstore_sales[[#This Row],[Order Date]])/3,0)</f>
        <v>Q2</v>
      </c>
      <c r="Y7410">
        <f>MONTH(Suoerstore_sales[[#This Row],[Order Date]])</f>
        <v>5</v>
      </c>
    </row>
    <row r="7411" spans="1:25" x14ac:dyDescent="0.2">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t="str" cm="1">
        <f t="array" ref="V7411">_xlfn.IFS(Suoerstore_sales[[#This Row],[Discount]]&lt;=0.05,"0-5%",Suoerstore_sales[[#This Row],[Discount]]&lt;=0.1,"5-10%",Suoerstore_sales[[#This Row],[Discount]]&lt;=0.2,"10-20%",TRUE,"20%+")</f>
        <v>20%+</v>
      </c>
      <c r="W7411">
        <f>YEAR(Suoerstore_sales[[#This Row],[Order Date]])</f>
        <v>2014</v>
      </c>
      <c r="X7411" t="str">
        <f>"Q"&amp;ROUNDUP(MONTH(Suoerstore_sales[[#This Row],[Order Date]])/3,0)</f>
        <v>Q2</v>
      </c>
      <c r="Y7411">
        <f>MONTH(Suoerstore_sales[[#This Row],[Order Date]])</f>
        <v>4</v>
      </c>
    </row>
    <row r="7412" spans="1:25" x14ac:dyDescent="0.2">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t="str" cm="1">
        <f t="array" ref="V7412">_xlfn.IFS(Suoerstore_sales[[#This Row],[Discount]]&lt;=0.05,"0-5%",Suoerstore_sales[[#This Row],[Discount]]&lt;=0.1,"5-10%",Suoerstore_sales[[#This Row],[Discount]]&lt;=0.2,"10-20%",TRUE,"20%+")</f>
        <v>0-5%</v>
      </c>
      <c r="W7412">
        <f>YEAR(Suoerstore_sales[[#This Row],[Order Date]])</f>
        <v>2014</v>
      </c>
      <c r="X7412" t="str">
        <f>"Q"&amp;ROUNDUP(MONTH(Suoerstore_sales[[#This Row],[Order Date]])/3,0)</f>
        <v>Q3</v>
      </c>
      <c r="Y7412">
        <f>MONTH(Suoerstore_sales[[#This Row],[Order Date]])</f>
        <v>7</v>
      </c>
    </row>
    <row r="7413" spans="1:25" x14ac:dyDescent="0.2">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t="str" cm="1">
        <f t="array" ref="V7413">_xlfn.IFS(Suoerstore_sales[[#This Row],[Discount]]&lt;=0.05,"0-5%",Suoerstore_sales[[#This Row],[Discount]]&lt;=0.1,"5-10%",Suoerstore_sales[[#This Row],[Discount]]&lt;=0.2,"10-20%",TRUE,"20%+")</f>
        <v>10-20%</v>
      </c>
      <c r="W7413">
        <f>YEAR(Suoerstore_sales[[#This Row],[Order Date]])</f>
        <v>2017</v>
      </c>
      <c r="X7413" t="str">
        <f>"Q"&amp;ROUNDUP(MONTH(Suoerstore_sales[[#This Row],[Order Date]])/3,0)</f>
        <v>Q2</v>
      </c>
      <c r="Y7413">
        <f>MONTH(Suoerstore_sales[[#This Row],[Order Date]])</f>
        <v>5</v>
      </c>
    </row>
    <row r="7414" spans="1:25" x14ac:dyDescent="0.2">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t="str" cm="1">
        <f t="array" ref="V7414">_xlfn.IFS(Suoerstore_sales[[#This Row],[Discount]]&lt;=0.05,"0-5%",Suoerstore_sales[[#This Row],[Discount]]&lt;=0.1,"5-10%",Suoerstore_sales[[#This Row],[Discount]]&lt;=0.2,"10-20%",TRUE,"20%+")</f>
        <v>10-20%</v>
      </c>
      <c r="W7414">
        <f>YEAR(Suoerstore_sales[[#This Row],[Order Date]])</f>
        <v>2017</v>
      </c>
      <c r="X7414" t="str">
        <f>"Q"&amp;ROUNDUP(MONTH(Suoerstore_sales[[#This Row],[Order Date]])/3,0)</f>
        <v>Q2</v>
      </c>
      <c r="Y7414">
        <f>MONTH(Suoerstore_sales[[#This Row],[Order Date]])</f>
        <v>5</v>
      </c>
    </row>
    <row r="7415" spans="1:25" x14ac:dyDescent="0.2">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t="str" cm="1">
        <f t="array" ref="V7415">_xlfn.IFS(Suoerstore_sales[[#This Row],[Discount]]&lt;=0.05,"0-5%",Suoerstore_sales[[#This Row],[Discount]]&lt;=0.1,"5-10%",Suoerstore_sales[[#This Row],[Discount]]&lt;=0.2,"10-20%",TRUE,"20%+")</f>
        <v>10-20%</v>
      </c>
      <c r="W7415">
        <f>YEAR(Suoerstore_sales[[#This Row],[Order Date]])</f>
        <v>2017</v>
      </c>
      <c r="X7415" t="str">
        <f>"Q"&amp;ROUNDUP(MONTH(Suoerstore_sales[[#This Row],[Order Date]])/3,0)</f>
        <v>Q2</v>
      </c>
      <c r="Y7415">
        <f>MONTH(Suoerstore_sales[[#This Row],[Order Date]])</f>
        <v>5</v>
      </c>
    </row>
    <row r="7416" spans="1:25" x14ac:dyDescent="0.2">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t="str" cm="1">
        <f t="array" ref="V7416">_xlfn.IFS(Suoerstore_sales[[#This Row],[Discount]]&lt;=0.05,"0-5%",Suoerstore_sales[[#This Row],[Discount]]&lt;=0.1,"5-10%",Suoerstore_sales[[#This Row],[Discount]]&lt;=0.2,"10-20%",TRUE,"20%+")</f>
        <v>20%+</v>
      </c>
      <c r="W7416">
        <f>YEAR(Suoerstore_sales[[#This Row],[Order Date]])</f>
        <v>2016</v>
      </c>
      <c r="X7416" t="str">
        <f>"Q"&amp;ROUNDUP(MONTH(Suoerstore_sales[[#This Row],[Order Date]])/3,0)</f>
        <v>Q1</v>
      </c>
      <c r="Y7416">
        <f>MONTH(Suoerstore_sales[[#This Row],[Order Date]])</f>
        <v>3</v>
      </c>
    </row>
    <row r="7417" spans="1:25" x14ac:dyDescent="0.2">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t="str" cm="1">
        <f t="array" ref="V7417">_xlfn.IFS(Suoerstore_sales[[#This Row],[Discount]]&lt;=0.05,"0-5%",Suoerstore_sales[[#This Row],[Discount]]&lt;=0.1,"5-10%",Suoerstore_sales[[#This Row],[Discount]]&lt;=0.2,"10-20%",TRUE,"20%+")</f>
        <v>10-20%</v>
      </c>
      <c r="W7417">
        <f>YEAR(Suoerstore_sales[[#This Row],[Order Date]])</f>
        <v>2016</v>
      </c>
      <c r="X7417" t="str">
        <f>"Q"&amp;ROUNDUP(MONTH(Suoerstore_sales[[#This Row],[Order Date]])/3,0)</f>
        <v>Q1</v>
      </c>
      <c r="Y7417">
        <f>MONTH(Suoerstore_sales[[#This Row],[Order Date]])</f>
        <v>3</v>
      </c>
    </row>
    <row r="7418" spans="1:25" x14ac:dyDescent="0.2">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t="str" cm="1">
        <f t="array" ref="V7418">_xlfn.IFS(Suoerstore_sales[[#This Row],[Discount]]&lt;=0.05,"0-5%",Suoerstore_sales[[#This Row],[Discount]]&lt;=0.1,"5-10%",Suoerstore_sales[[#This Row],[Discount]]&lt;=0.2,"10-20%",TRUE,"20%+")</f>
        <v>20%+</v>
      </c>
      <c r="W7418">
        <f>YEAR(Suoerstore_sales[[#This Row],[Order Date]])</f>
        <v>2016</v>
      </c>
      <c r="X7418" t="str">
        <f>"Q"&amp;ROUNDUP(MONTH(Suoerstore_sales[[#This Row],[Order Date]])/3,0)</f>
        <v>Q1</v>
      </c>
      <c r="Y7418">
        <f>MONTH(Suoerstore_sales[[#This Row],[Order Date]])</f>
        <v>3</v>
      </c>
    </row>
    <row r="7419" spans="1:25" x14ac:dyDescent="0.2">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t="str" cm="1">
        <f t="array" ref="V7419">_xlfn.IFS(Suoerstore_sales[[#This Row],[Discount]]&lt;=0.05,"0-5%",Suoerstore_sales[[#This Row],[Discount]]&lt;=0.1,"5-10%",Suoerstore_sales[[#This Row],[Discount]]&lt;=0.2,"10-20%",TRUE,"20%+")</f>
        <v>10-20%</v>
      </c>
      <c r="W7419">
        <f>YEAR(Suoerstore_sales[[#This Row],[Order Date]])</f>
        <v>2016</v>
      </c>
      <c r="X7419" t="str">
        <f>"Q"&amp;ROUNDUP(MONTH(Suoerstore_sales[[#This Row],[Order Date]])/3,0)</f>
        <v>Q1</v>
      </c>
      <c r="Y7419">
        <f>MONTH(Suoerstore_sales[[#This Row],[Order Date]])</f>
        <v>3</v>
      </c>
    </row>
    <row r="7420" spans="1:25" x14ac:dyDescent="0.2">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t="str" cm="1">
        <f t="array" ref="V7420">_xlfn.IFS(Suoerstore_sales[[#This Row],[Discount]]&lt;=0.05,"0-5%",Suoerstore_sales[[#This Row],[Discount]]&lt;=0.1,"5-10%",Suoerstore_sales[[#This Row],[Discount]]&lt;=0.2,"10-20%",TRUE,"20%+")</f>
        <v>20%+</v>
      </c>
      <c r="W7420">
        <f>YEAR(Suoerstore_sales[[#This Row],[Order Date]])</f>
        <v>2016</v>
      </c>
      <c r="X7420" t="str">
        <f>"Q"&amp;ROUNDUP(MONTH(Suoerstore_sales[[#This Row],[Order Date]])/3,0)</f>
        <v>Q1</v>
      </c>
      <c r="Y7420">
        <f>MONTH(Suoerstore_sales[[#This Row],[Order Date]])</f>
        <v>3</v>
      </c>
    </row>
    <row r="7421" spans="1:25" x14ac:dyDescent="0.2">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t="str" cm="1">
        <f t="array" ref="V7421">_xlfn.IFS(Suoerstore_sales[[#This Row],[Discount]]&lt;=0.05,"0-5%",Suoerstore_sales[[#This Row],[Discount]]&lt;=0.1,"5-10%",Suoerstore_sales[[#This Row],[Discount]]&lt;=0.2,"10-20%",TRUE,"20%+")</f>
        <v>10-20%</v>
      </c>
      <c r="W7421">
        <f>YEAR(Suoerstore_sales[[#This Row],[Order Date]])</f>
        <v>2016</v>
      </c>
      <c r="X7421" t="str">
        <f>"Q"&amp;ROUNDUP(MONTH(Suoerstore_sales[[#This Row],[Order Date]])/3,0)</f>
        <v>Q1</v>
      </c>
      <c r="Y7421">
        <f>MONTH(Suoerstore_sales[[#This Row],[Order Date]])</f>
        <v>3</v>
      </c>
    </row>
    <row r="7422" spans="1:25" x14ac:dyDescent="0.2">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t="str" cm="1">
        <f t="array" ref="V7422">_xlfn.IFS(Suoerstore_sales[[#This Row],[Discount]]&lt;=0.05,"0-5%",Suoerstore_sales[[#This Row],[Discount]]&lt;=0.1,"5-10%",Suoerstore_sales[[#This Row],[Discount]]&lt;=0.2,"10-20%",TRUE,"20%+")</f>
        <v>20%+</v>
      </c>
      <c r="W7422">
        <f>YEAR(Suoerstore_sales[[#This Row],[Order Date]])</f>
        <v>2016</v>
      </c>
      <c r="X7422" t="str">
        <f>"Q"&amp;ROUNDUP(MONTH(Suoerstore_sales[[#This Row],[Order Date]])/3,0)</f>
        <v>Q1</v>
      </c>
      <c r="Y7422">
        <f>MONTH(Suoerstore_sales[[#This Row],[Order Date]])</f>
        <v>3</v>
      </c>
    </row>
    <row r="7423" spans="1:25" x14ac:dyDescent="0.2">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t="str" cm="1">
        <f t="array" ref="V7423">_xlfn.IFS(Suoerstore_sales[[#This Row],[Discount]]&lt;=0.05,"0-5%",Suoerstore_sales[[#This Row],[Discount]]&lt;=0.1,"5-10%",Suoerstore_sales[[#This Row],[Discount]]&lt;=0.2,"10-20%",TRUE,"20%+")</f>
        <v>10-20%</v>
      </c>
      <c r="W7423">
        <f>YEAR(Suoerstore_sales[[#This Row],[Order Date]])</f>
        <v>2016</v>
      </c>
      <c r="X7423" t="str">
        <f>"Q"&amp;ROUNDUP(MONTH(Suoerstore_sales[[#This Row],[Order Date]])/3,0)</f>
        <v>Q1</v>
      </c>
      <c r="Y7423">
        <f>MONTH(Suoerstore_sales[[#This Row],[Order Date]])</f>
        <v>3</v>
      </c>
    </row>
    <row r="7424" spans="1:25" x14ac:dyDescent="0.2">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t="str" cm="1">
        <f t="array" ref="V7424">_xlfn.IFS(Suoerstore_sales[[#This Row],[Discount]]&lt;=0.05,"0-5%",Suoerstore_sales[[#This Row],[Discount]]&lt;=0.1,"5-10%",Suoerstore_sales[[#This Row],[Discount]]&lt;=0.2,"10-20%",TRUE,"20%+")</f>
        <v>20%+</v>
      </c>
      <c r="W7424">
        <f>YEAR(Suoerstore_sales[[#This Row],[Order Date]])</f>
        <v>2016</v>
      </c>
      <c r="X7424" t="str">
        <f>"Q"&amp;ROUNDUP(MONTH(Suoerstore_sales[[#This Row],[Order Date]])/3,0)</f>
        <v>Q1</v>
      </c>
      <c r="Y7424">
        <f>MONTH(Suoerstore_sales[[#This Row],[Order Date]])</f>
        <v>3</v>
      </c>
    </row>
    <row r="7425" spans="1:25" x14ac:dyDescent="0.2">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t="str" cm="1">
        <f t="array" ref="V7425">_xlfn.IFS(Suoerstore_sales[[#This Row],[Discount]]&lt;=0.05,"0-5%",Suoerstore_sales[[#This Row],[Discount]]&lt;=0.1,"5-10%",Suoerstore_sales[[#This Row],[Discount]]&lt;=0.2,"10-20%",TRUE,"20%+")</f>
        <v>10-20%</v>
      </c>
      <c r="W7425">
        <f>YEAR(Suoerstore_sales[[#This Row],[Order Date]])</f>
        <v>2017</v>
      </c>
      <c r="X7425" t="str">
        <f>"Q"&amp;ROUNDUP(MONTH(Suoerstore_sales[[#This Row],[Order Date]])/3,0)</f>
        <v>Q2</v>
      </c>
      <c r="Y7425">
        <f>MONTH(Suoerstore_sales[[#This Row],[Order Date]])</f>
        <v>4</v>
      </c>
    </row>
    <row r="7426" spans="1:25" x14ac:dyDescent="0.2">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t="str" cm="1">
        <f t="array" ref="V7426">_xlfn.IFS(Suoerstore_sales[[#This Row],[Discount]]&lt;=0.05,"0-5%",Suoerstore_sales[[#This Row],[Discount]]&lt;=0.1,"5-10%",Suoerstore_sales[[#This Row],[Discount]]&lt;=0.2,"10-20%",TRUE,"20%+")</f>
        <v>10-20%</v>
      </c>
      <c r="W7426">
        <f>YEAR(Suoerstore_sales[[#This Row],[Order Date]])</f>
        <v>2017</v>
      </c>
      <c r="X7426" t="str">
        <f>"Q"&amp;ROUNDUP(MONTH(Suoerstore_sales[[#This Row],[Order Date]])/3,0)</f>
        <v>Q2</v>
      </c>
      <c r="Y7426">
        <f>MONTH(Suoerstore_sales[[#This Row],[Order Date]])</f>
        <v>4</v>
      </c>
    </row>
    <row r="7427" spans="1:25" x14ac:dyDescent="0.2">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t="str" cm="1">
        <f t="array" ref="V7427">_xlfn.IFS(Suoerstore_sales[[#This Row],[Discount]]&lt;=0.05,"0-5%",Suoerstore_sales[[#This Row],[Discount]]&lt;=0.1,"5-10%",Suoerstore_sales[[#This Row],[Discount]]&lt;=0.2,"10-20%",TRUE,"20%+")</f>
        <v>20%+</v>
      </c>
      <c r="W7427">
        <f>YEAR(Suoerstore_sales[[#This Row],[Order Date]])</f>
        <v>2016</v>
      </c>
      <c r="X7427" t="str">
        <f>"Q"&amp;ROUNDUP(MONTH(Suoerstore_sales[[#This Row],[Order Date]])/3,0)</f>
        <v>Q2</v>
      </c>
      <c r="Y7427">
        <f>MONTH(Suoerstore_sales[[#This Row],[Order Date]])</f>
        <v>6</v>
      </c>
    </row>
    <row r="7428" spans="1:25" x14ac:dyDescent="0.2">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t="str" cm="1">
        <f t="array" ref="V7428">_xlfn.IFS(Suoerstore_sales[[#This Row],[Discount]]&lt;=0.05,"0-5%",Suoerstore_sales[[#This Row],[Discount]]&lt;=0.1,"5-10%",Suoerstore_sales[[#This Row],[Discount]]&lt;=0.2,"10-20%",TRUE,"20%+")</f>
        <v>20%+</v>
      </c>
      <c r="W7428">
        <f>YEAR(Suoerstore_sales[[#This Row],[Order Date]])</f>
        <v>2016</v>
      </c>
      <c r="X7428" t="str">
        <f>"Q"&amp;ROUNDUP(MONTH(Suoerstore_sales[[#This Row],[Order Date]])/3,0)</f>
        <v>Q2</v>
      </c>
      <c r="Y7428">
        <f>MONTH(Suoerstore_sales[[#This Row],[Order Date]])</f>
        <v>6</v>
      </c>
    </row>
    <row r="7429" spans="1:25" x14ac:dyDescent="0.2">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t="str" cm="1">
        <f t="array" ref="V7429">_xlfn.IFS(Suoerstore_sales[[#This Row],[Discount]]&lt;=0.05,"0-5%",Suoerstore_sales[[#This Row],[Discount]]&lt;=0.1,"5-10%",Suoerstore_sales[[#This Row],[Discount]]&lt;=0.2,"10-20%",TRUE,"20%+")</f>
        <v>0-5%</v>
      </c>
      <c r="W7429">
        <f>YEAR(Suoerstore_sales[[#This Row],[Order Date]])</f>
        <v>2014</v>
      </c>
      <c r="X7429" t="str">
        <f>"Q"&amp;ROUNDUP(MONTH(Suoerstore_sales[[#This Row],[Order Date]])/3,0)</f>
        <v>Q1</v>
      </c>
      <c r="Y7429">
        <f>MONTH(Suoerstore_sales[[#This Row],[Order Date]])</f>
        <v>3</v>
      </c>
    </row>
    <row r="7430" spans="1:25" x14ac:dyDescent="0.2">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t="str" cm="1">
        <f t="array" ref="V7430">_xlfn.IFS(Suoerstore_sales[[#This Row],[Discount]]&lt;=0.05,"0-5%",Suoerstore_sales[[#This Row],[Discount]]&lt;=0.1,"5-10%",Suoerstore_sales[[#This Row],[Discount]]&lt;=0.2,"10-20%",TRUE,"20%+")</f>
        <v>0-5%</v>
      </c>
      <c r="W7430">
        <f>YEAR(Suoerstore_sales[[#This Row],[Order Date]])</f>
        <v>2014</v>
      </c>
      <c r="X7430" t="str">
        <f>"Q"&amp;ROUNDUP(MONTH(Suoerstore_sales[[#This Row],[Order Date]])/3,0)</f>
        <v>Q1</v>
      </c>
      <c r="Y7430">
        <f>MONTH(Suoerstore_sales[[#This Row],[Order Date]])</f>
        <v>3</v>
      </c>
    </row>
    <row r="7431" spans="1:25" x14ac:dyDescent="0.2">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t="str" cm="1">
        <f t="array" ref="V7431">_xlfn.IFS(Suoerstore_sales[[#This Row],[Discount]]&lt;=0.05,"0-5%",Suoerstore_sales[[#This Row],[Discount]]&lt;=0.1,"5-10%",Suoerstore_sales[[#This Row],[Discount]]&lt;=0.2,"10-20%",TRUE,"20%+")</f>
        <v>0-5%</v>
      </c>
      <c r="W7431">
        <f>YEAR(Suoerstore_sales[[#This Row],[Order Date]])</f>
        <v>2014</v>
      </c>
      <c r="X7431" t="str">
        <f>"Q"&amp;ROUNDUP(MONTH(Suoerstore_sales[[#This Row],[Order Date]])/3,0)</f>
        <v>Q1</v>
      </c>
      <c r="Y7431">
        <f>MONTH(Suoerstore_sales[[#This Row],[Order Date]])</f>
        <v>3</v>
      </c>
    </row>
    <row r="7432" spans="1:25" x14ac:dyDescent="0.2">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t="str" cm="1">
        <f t="array" ref="V7432">_xlfn.IFS(Suoerstore_sales[[#This Row],[Discount]]&lt;=0.05,"0-5%",Suoerstore_sales[[#This Row],[Discount]]&lt;=0.1,"5-10%",Suoerstore_sales[[#This Row],[Discount]]&lt;=0.2,"10-20%",TRUE,"20%+")</f>
        <v>0-5%</v>
      </c>
      <c r="W7432">
        <f>YEAR(Suoerstore_sales[[#This Row],[Order Date]])</f>
        <v>2014</v>
      </c>
      <c r="X7432" t="str">
        <f>"Q"&amp;ROUNDUP(MONTH(Suoerstore_sales[[#This Row],[Order Date]])/3,0)</f>
        <v>Q1</v>
      </c>
      <c r="Y7432">
        <f>MONTH(Suoerstore_sales[[#This Row],[Order Date]])</f>
        <v>3</v>
      </c>
    </row>
    <row r="7433" spans="1:25" x14ac:dyDescent="0.2">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t="str" cm="1">
        <f t="array" ref="V7433">_xlfn.IFS(Suoerstore_sales[[#This Row],[Discount]]&lt;=0.05,"0-5%",Suoerstore_sales[[#This Row],[Discount]]&lt;=0.1,"5-10%",Suoerstore_sales[[#This Row],[Discount]]&lt;=0.2,"10-20%",TRUE,"20%+")</f>
        <v>0-5%</v>
      </c>
      <c r="W7433">
        <f>YEAR(Suoerstore_sales[[#This Row],[Order Date]])</f>
        <v>2014</v>
      </c>
      <c r="X7433" t="str">
        <f>"Q"&amp;ROUNDUP(MONTH(Suoerstore_sales[[#This Row],[Order Date]])/3,0)</f>
        <v>Q1</v>
      </c>
      <c r="Y7433">
        <f>MONTH(Suoerstore_sales[[#This Row],[Order Date]])</f>
        <v>3</v>
      </c>
    </row>
    <row r="7434" spans="1:25" x14ac:dyDescent="0.2">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t="str" cm="1">
        <f t="array" ref="V7434">_xlfn.IFS(Suoerstore_sales[[#This Row],[Discount]]&lt;=0.05,"0-5%",Suoerstore_sales[[#This Row],[Discount]]&lt;=0.1,"5-10%",Suoerstore_sales[[#This Row],[Discount]]&lt;=0.2,"10-20%",TRUE,"20%+")</f>
        <v>10-20%</v>
      </c>
      <c r="W7434">
        <f>YEAR(Suoerstore_sales[[#This Row],[Order Date]])</f>
        <v>2014</v>
      </c>
      <c r="X7434" t="str">
        <f>"Q"&amp;ROUNDUP(MONTH(Suoerstore_sales[[#This Row],[Order Date]])/3,0)</f>
        <v>Q3</v>
      </c>
      <c r="Y7434">
        <f>MONTH(Suoerstore_sales[[#This Row],[Order Date]])</f>
        <v>8</v>
      </c>
    </row>
    <row r="7435" spans="1:25" x14ac:dyDescent="0.2">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t="str" cm="1">
        <f t="array" ref="V7435">_xlfn.IFS(Suoerstore_sales[[#This Row],[Discount]]&lt;=0.05,"0-5%",Suoerstore_sales[[#This Row],[Discount]]&lt;=0.1,"5-10%",Suoerstore_sales[[#This Row],[Discount]]&lt;=0.2,"10-20%",TRUE,"20%+")</f>
        <v>20%+</v>
      </c>
      <c r="W7435">
        <f>YEAR(Suoerstore_sales[[#This Row],[Order Date]])</f>
        <v>2014</v>
      </c>
      <c r="X7435" t="str">
        <f>"Q"&amp;ROUNDUP(MONTH(Suoerstore_sales[[#This Row],[Order Date]])/3,0)</f>
        <v>Q3</v>
      </c>
      <c r="Y7435">
        <f>MONTH(Suoerstore_sales[[#This Row],[Order Date]])</f>
        <v>8</v>
      </c>
    </row>
    <row r="7436" spans="1:25" x14ac:dyDescent="0.2">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t="str" cm="1">
        <f t="array" ref="V7436">_xlfn.IFS(Suoerstore_sales[[#This Row],[Discount]]&lt;=0.05,"0-5%",Suoerstore_sales[[#This Row],[Discount]]&lt;=0.1,"5-10%",Suoerstore_sales[[#This Row],[Discount]]&lt;=0.2,"10-20%",TRUE,"20%+")</f>
        <v>10-20%</v>
      </c>
      <c r="W7436">
        <f>YEAR(Suoerstore_sales[[#This Row],[Order Date]])</f>
        <v>2015</v>
      </c>
      <c r="X7436" t="str">
        <f>"Q"&amp;ROUNDUP(MONTH(Suoerstore_sales[[#This Row],[Order Date]])/3,0)</f>
        <v>Q3</v>
      </c>
      <c r="Y7436">
        <f>MONTH(Suoerstore_sales[[#This Row],[Order Date]])</f>
        <v>7</v>
      </c>
    </row>
    <row r="7437" spans="1:25" x14ac:dyDescent="0.2">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t="str" cm="1">
        <f t="array" ref="V7437">_xlfn.IFS(Suoerstore_sales[[#This Row],[Discount]]&lt;=0.05,"0-5%",Suoerstore_sales[[#This Row],[Discount]]&lt;=0.1,"5-10%",Suoerstore_sales[[#This Row],[Discount]]&lt;=0.2,"10-20%",TRUE,"20%+")</f>
        <v>10-20%</v>
      </c>
      <c r="W7437">
        <f>YEAR(Suoerstore_sales[[#This Row],[Order Date]])</f>
        <v>2015</v>
      </c>
      <c r="X7437" t="str">
        <f>"Q"&amp;ROUNDUP(MONTH(Suoerstore_sales[[#This Row],[Order Date]])/3,0)</f>
        <v>Q3</v>
      </c>
      <c r="Y7437">
        <f>MONTH(Suoerstore_sales[[#This Row],[Order Date]])</f>
        <v>7</v>
      </c>
    </row>
    <row r="7438" spans="1:25" x14ac:dyDescent="0.2">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t="str" cm="1">
        <f t="array" ref="V7438">_xlfn.IFS(Suoerstore_sales[[#This Row],[Discount]]&lt;=0.05,"0-5%",Suoerstore_sales[[#This Row],[Discount]]&lt;=0.1,"5-10%",Suoerstore_sales[[#This Row],[Discount]]&lt;=0.2,"10-20%",TRUE,"20%+")</f>
        <v>0-5%</v>
      </c>
      <c r="W7438">
        <f>YEAR(Suoerstore_sales[[#This Row],[Order Date]])</f>
        <v>2015</v>
      </c>
      <c r="X7438" t="str">
        <f>"Q"&amp;ROUNDUP(MONTH(Suoerstore_sales[[#This Row],[Order Date]])/3,0)</f>
        <v>Q3</v>
      </c>
      <c r="Y7438">
        <f>MONTH(Suoerstore_sales[[#This Row],[Order Date]])</f>
        <v>7</v>
      </c>
    </row>
    <row r="7439" spans="1:25" x14ac:dyDescent="0.2">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t="str" cm="1">
        <f t="array" ref="V7439">_xlfn.IFS(Suoerstore_sales[[#This Row],[Discount]]&lt;=0.05,"0-5%",Suoerstore_sales[[#This Row],[Discount]]&lt;=0.1,"5-10%",Suoerstore_sales[[#This Row],[Discount]]&lt;=0.2,"10-20%",TRUE,"20%+")</f>
        <v>10-20%</v>
      </c>
      <c r="W7439">
        <f>YEAR(Suoerstore_sales[[#This Row],[Order Date]])</f>
        <v>2014</v>
      </c>
      <c r="X7439" t="str">
        <f>"Q"&amp;ROUNDUP(MONTH(Suoerstore_sales[[#This Row],[Order Date]])/3,0)</f>
        <v>Q1</v>
      </c>
      <c r="Y7439">
        <f>MONTH(Suoerstore_sales[[#This Row],[Order Date]])</f>
        <v>2</v>
      </c>
    </row>
    <row r="7440" spans="1:25" x14ac:dyDescent="0.2">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t="str" cm="1">
        <f t="array" ref="V7440">_xlfn.IFS(Suoerstore_sales[[#This Row],[Discount]]&lt;=0.05,"0-5%",Suoerstore_sales[[#This Row],[Discount]]&lt;=0.1,"5-10%",Suoerstore_sales[[#This Row],[Discount]]&lt;=0.2,"10-20%",TRUE,"20%+")</f>
        <v>0-5%</v>
      </c>
      <c r="W7440">
        <f>YEAR(Suoerstore_sales[[#This Row],[Order Date]])</f>
        <v>2015</v>
      </c>
      <c r="X7440" t="str">
        <f>"Q"&amp;ROUNDUP(MONTH(Suoerstore_sales[[#This Row],[Order Date]])/3,0)</f>
        <v>Q1</v>
      </c>
      <c r="Y7440">
        <f>MONTH(Suoerstore_sales[[#This Row],[Order Date]])</f>
        <v>3</v>
      </c>
    </row>
    <row r="7441" spans="1:25" x14ac:dyDescent="0.2">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t="str" cm="1">
        <f t="array" ref="V7441">_xlfn.IFS(Suoerstore_sales[[#This Row],[Discount]]&lt;=0.05,"0-5%",Suoerstore_sales[[#This Row],[Discount]]&lt;=0.1,"5-10%",Suoerstore_sales[[#This Row],[Discount]]&lt;=0.2,"10-20%",TRUE,"20%+")</f>
        <v>10-20%</v>
      </c>
      <c r="W7441">
        <f>YEAR(Suoerstore_sales[[#This Row],[Order Date]])</f>
        <v>2017</v>
      </c>
      <c r="X7441" t="str">
        <f>"Q"&amp;ROUNDUP(MONTH(Suoerstore_sales[[#This Row],[Order Date]])/3,0)</f>
        <v>Q3</v>
      </c>
      <c r="Y7441">
        <f>MONTH(Suoerstore_sales[[#This Row],[Order Date]])</f>
        <v>9</v>
      </c>
    </row>
    <row r="7442" spans="1:25" x14ac:dyDescent="0.2">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t="str" cm="1">
        <f t="array" ref="V7442">_xlfn.IFS(Suoerstore_sales[[#This Row],[Discount]]&lt;=0.05,"0-5%",Suoerstore_sales[[#This Row],[Discount]]&lt;=0.1,"5-10%",Suoerstore_sales[[#This Row],[Discount]]&lt;=0.2,"10-20%",TRUE,"20%+")</f>
        <v>10-20%</v>
      </c>
      <c r="W7442">
        <f>YEAR(Suoerstore_sales[[#This Row],[Order Date]])</f>
        <v>2017</v>
      </c>
      <c r="X7442" t="str">
        <f>"Q"&amp;ROUNDUP(MONTH(Suoerstore_sales[[#This Row],[Order Date]])/3,0)</f>
        <v>Q3</v>
      </c>
      <c r="Y7442">
        <f>MONTH(Suoerstore_sales[[#This Row],[Order Date]])</f>
        <v>9</v>
      </c>
    </row>
    <row r="7443" spans="1:25" x14ac:dyDescent="0.2">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t="str" cm="1">
        <f t="array" ref="V7443">_xlfn.IFS(Suoerstore_sales[[#This Row],[Discount]]&lt;=0.05,"0-5%",Suoerstore_sales[[#This Row],[Discount]]&lt;=0.1,"5-10%",Suoerstore_sales[[#This Row],[Discount]]&lt;=0.2,"10-20%",TRUE,"20%+")</f>
        <v>0-5%</v>
      </c>
      <c r="W7443">
        <f>YEAR(Suoerstore_sales[[#This Row],[Order Date]])</f>
        <v>2015</v>
      </c>
      <c r="X7443" t="str">
        <f>"Q"&amp;ROUNDUP(MONTH(Suoerstore_sales[[#This Row],[Order Date]])/3,0)</f>
        <v>Q4</v>
      </c>
      <c r="Y7443">
        <f>MONTH(Suoerstore_sales[[#This Row],[Order Date]])</f>
        <v>11</v>
      </c>
    </row>
    <row r="7444" spans="1:25" x14ac:dyDescent="0.2">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t="str" cm="1">
        <f t="array" ref="V7444">_xlfn.IFS(Suoerstore_sales[[#This Row],[Discount]]&lt;=0.05,"0-5%",Suoerstore_sales[[#This Row],[Discount]]&lt;=0.1,"5-10%",Suoerstore_sales[[#This Row],[Discount]]&lt;=0.2,"10-20%",TRUE,"20%+")</f>
        <v>10-20%</v>
      </c>
      <c r="W7444">
        <f>YEAR(Suoerstore_sales[[#This Row],[Order Date]])</f>
        <v>2014</v>
      </c>
      <c r="X7444" t="str">
        <f>"Q"&amp;ROUNDUP(MONTH(Suoerstore_sales[[#This Row],[Order Date]])/3,0)</f>
        <v>Q4</v>
      </c>
      <c r="Y7444">
        <f>MONTH(Suoerstore_sales[[#This Row],[Order Date]])</f>
        <v>12</v>
      </c>
    </row>
    <row r="7445" spans="1:25" x14ac:dyDescent="0.2">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t="str" cm="1">
        <f t="array" ref="V7445">_xlfn.IFS(Suoerstore_sales[[#This Row],[Discount]]&lt;=0.05,"0-5%",Suoerstore_sales[[#This Row],[Discount]]&lt;=0.1,"5-10%",Suoerstore_sales[[#This Row],[Discount]]&lt;=0.2,"10-20%",TRUE,"20%+")</f>
        <v>10-20%</v>
      </c>
      <c r="W7445">
        <f>YEAR(Suoerstore_sales[[#This Row],[Order Date]])</f>
        <v>2014</v>
      </c>
      <c r="X7445" t="str">
        <f>"Q"&amp;ROUNDUP(MONTH(Suoerstore_sales[[#This Row],[Order Date]])/3,0)</f>
        <v>Q4</v>
      </c>
      <c r="Y7445">
        <f>MONTH(Suoerstore_sales[[#This Row],[Order Date]])</f>
        <v>12</v>
      </c>
    </row>
    <row r="7446" spans="1:25" x14ac:dyDescent="0.2">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t="str" cm="1">
        <f t="array" ref="V7446">_xlfn.IFS(Suoerstore_sales[[#This Row],[Discount]]&lt;=0.05,"0-5%",Suoerstore_sales[[#This Row],[Discount]]&lt;=0.1,"5-10%",Suoerstore_sales[[#This Row],[Discount]]&lt;=0.2,"10-20%",TRUE,"20%+")</f>
        <v>10-20%</v>
      </c>
      <c r="W7446">
        <f>YEAR(Suoerstore_sales[[#This Row],[Order Date]])</f>
        <v>2017</v>
      </c>
      <c r="X7446" t="str">
        <f>"Q"&amp;ROUNDUP(MONTH(Suoerstore_sales[[#This Row],[Order Date]])/3,0)</f>
        <v>Q1</v>
      </c>
      <c r="Y7446">
        <f>MONTH(Suoerstore_sales[[#This Row],[Order Date]])</f>
        <v>2</v>
      </c>
    </row>
    <row r="7447" spans="1:25" x14ac:dyDescent="0.2">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t="str" cm="1">
        <f t="array" ref="V7447">_xlfn.IFS(Suoerstore_sales[[#This Row],[Discount]]&lt;=0.05,"0-5%",Suoerstore_sales[[#This Row],[Discount]]&lt;=0.1,"5-10%",Suoerstore_sales[[#This Row],[Discount]]&lt;=0.2,"10-20%",TRUE,"20%+")</f>
        <v>10-20%</v>
      </c>
      <c r="W7447">
        <f>YEAR(Suoerstore_sales[[#This Row],[Order Date]])</f>
        <v>2017</v>
      </c>
      <c r="X7447" t="str">
        <f>"Q"&amp;ROUNDUP(MONTH(Suoerstore_sales[[#This Row],[Order Date]])/3,0)</f>
        <v>Q1</v>
      </c>
      <c r="Y7447">
        <f>MONTH(Suoerstore_sales[[#This Row],[Order Date]])</f>
        <v>2</v>
      </c>
    </row>
    <row r="7448" spans="1:25" x14ac:dyDescent="0.2">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t="str" cm="1">
        <f t="array" ref="V7448">_xlfn.IFS(Suoerstore_sales[[#This Row],[Discount]]&lt;=0.05,"0-5%",Suoerstore_sales[[#This Row],[Discount]]&lt;=0.1,"5-10%",Suoerstore_sales[[#This Row],[Discount]]&lt;=0.2,"10-20%",TRUE,"20%+")</f>
        <v>20%+</v>
      </c>
      <c r="W7448">
        <f>YEAR(Suoerstore_sales[[#This Row],[Order Date]])</f>
        <v>2017</v>
      </c>
      <c r="X7448" t="str">
        <f>"Q"&amp;ROUNDUP(MONTH(Suoerstore_sales[[#This Row],[Order Date]])/3,0)</f>
        <v>Q1</v>
      </c>
      <c r="Y7448">
        <f>MONTH(Suoerstore_sales[[#This Row],[Order Date]])</f>
        <v>2</v>
      </c>
    </row>
    <row r="7449" spans="1:25" x14ac:dyDescent="0.2">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t="str" cm="1">
        <f t="array" ref="V7449">_xlfn.IFS(Suoerstore_sales[[#This Row],[Discount]]&lt;=0.05,"0-5%",Suoerstore_sales[[#This Row],[Discount]]&lt;=0.1,"5-10%",Suoerstore_sales[[#This Row],[Discount]]&lt;=0.2,"10-20%",TRUE,"20%+")</f>
        <v>10-20%</v>
      </c>
      <c r="W7449">
        <f>YEAR(Suoerstore_sales[[#This Row],[Order Date]])</f>
        <v>2017</v>
      </c>
      <c r="X7449" t="str">
        <f>"Q"&amp;ROUNDUP(MONTH(Suoerstore_sales[[#This Row],[Order Date]])/3,0)</f>
        <v>Q1</v>
      </c>
      <c r="Y7449">
        <f>MONTH(Suoerstore_sales[[#This Row],[Order Date]])</f>
        <v>2</v>
      </c>
    </row>
    <row r="7450" spans="1:25" x14ac:dyDescent="0.2">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t="str" cm="1">
        <f t="array" ref="V7450">_xlfn.IFS(Suoerstore_sales[[#This Row],[Discount]]&lt;=0.05,"0-5%",Suoerstore_sales[[#This Row],[Discount]]&lt;=0.1,"5-10%",Suoerstore_sales[[#This Row],[Discount]]&lt;=0.2,"10-20%",TRUE,"20%+")</f>
        <v>10-20%</v>
      </c>
      <c r="W7450">
        <f>YEAR(Suoerstore_sales[[#This Row],[Order Date]])</f>
        <v>2017</v>
      </c>
      <c r="X7450" t="str">
        <f>"Q"&amp;ROUNDUP(MONTH(Suoerstore_sales[[#This Row],[Order Date]])/3,0)</f>
        <v>Q4</v>
      </c>
      <c r="Y7450">
        <f>MONTH(Suoerstore_sales[[#This Row],[Order Date]])</f>
        <v>11</v>
      </c>
    </row>
    <row r="7451" spans="1:25" x14ac:dyDescent="0.2">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t="str" cm="1">
        <f t="array" ref="V7451">_xlfn.IFS(Suoerstore_sales[[#This Row],[Discount]]&lt;=0.05,"0-5%",Suoerstore_sales[[#This Row],[Discount]]&lt;=0.1,"5-10%",Suoerstore_sales[[#This Row],[Discount]]&lt;=0.2,"10-20%",TRUE,"20%+")</f>
        <v>10-20%</v>
      </c>
      <c r="W7451">
        <f>YEAR(Suoerstore_sales[[#This Row],[Order Date]])</f>
        <v>2017</v>
      </c>
      <c r="X7451" t="str">
        <f>"Q"&amp;ROUNDUP(MONTH(Suoerstore_sales[[#This Row],[Order Date]])/3,0)</f>
        <v>Q3</v>
      </c>
      <c r="Y7451">
        <f>MONTH(Suoerstore_sales[[#This Row],[Order Date]])</f>
        <v>9</v>
      </c>
    </row>
    <row r="7452" spans="1:25" x14ac:dyDescent="0.2">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t="str" cm="1">
        <f t="array" ref="V7452">_xlfn.IFS(Suoerstore_sales[[#This Row],[Discount]]&lt;=0.05,"0-5%",Suoerstore_sales[[#This Row],[Discount]]&lt;=0.1,"5-10%",Suoerstore_sales[[#This Row],[Discount]]&lt;=0.2,"10-20%",TRUE,"20%+")</f>
        <v>20%+</v>
      </c>
      <c r="W7452">
        <f>YEAR(Suoerstore_sales[[#This Row],[Order Date]])</f>
        <v>2017</v>
      </c>
      <c r="X7452" t="str">
        <f>"Q"&amp;ROUNDUP(MONTH(Suoerstore_sales[[#This Row],[Order Date]])/3,0)</f>
        <v>Q3</v>
      </c>
      <c r="Y7452">
        <f>MONTH(Suoerstore_sales[[#This Row],[Order Date]])</f>
        <v>9</v>
      </c>
    </row>
    <row r="7453" spans="1:25" x14ac:dyDescent="0.2">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t="str" cm="1">
        <f t="array" ref="V7453">_xlfn.IFS(Suoerstore_sales[[#This Row],[Discount]]&lt;=0.05,"0-5%",Suoerstore_sales[[#This Row],[Discount]]&lt;=0.1,"5-10%",Suoerstore_sales[[#This Row],[Discount]]&lt;=0.2,"10-20%",TRUE,"20%+")</f>
        <v>20%+</v>
      </c>
      <c r="W7453">
        <f>YEAR(Suoerstore_sales[[#This Row],[Order Date]])</f>
        <v>2017</v>
      </c>
      <c r="X7453" t="str">
        <f>"Q"&amp;ROUNDUP(MONTH(Suoerstore_sales[[#This Row],[Order Date]])/3,0)</f>
        <v>Q3</v>
      </c>
      <c r="Y7453">
        <f>MONTH(Suoerstore_sales[[#This Row],[Order Date]])</f>
        <v>9</v>
      </c>
    </row>
    <row r="7454" spans="1:25" x14ac:dyDescent="0.2">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t="str" cm="1">
        <f t="array" ref="V7454">_xlfn.IFS(Suoerstore_sales[[#This Row],[Discount]]&lt;=0.05,"0-5%",Suoerstore_sales[[#This Row],[Discount]]&lt;=0.1,"5-10%",Suoerstore_sales[[#This Row],[Discount]]&lt;=0.2,"10-20%",TRUE,"20%+")</f>
        <v>10-20%</v>
      </c>
      <c r="W7454">
        <f>YEAR(Suoerstore_sales[[#This Row],[Order Date]])</f>
        <v>2017</v>
      </c>
      <c r="X7454" t="str">
        <f>"Q"&amp;ROUNDUP(MONTH(Suoerstore_sales[[#This Row],[Order Date]])/3,0)</f>
        <v>Q3</v>
      </c>
      <c r="Y7454">
        <f>MONTH(Suoerstore_sales[[#This Row],[Order Date]])</f>
        <v>9</v>
      </c>
    </row>
    <row r="7455" spans="1:25" x14ac:dyDescent="0.2">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t="str" cm="1">
        <f t="array" ref="V7455">_xlfn.IFS(Suoerstore_sales[[#This Row],[Discount]]&lt;=0.05,"0-5%",Suoerstore_sales[[#This Row],[Discount]]&lt;=0.1,"5-10%",Suoerstore_sales[[#This Row],[Discount]]&lt;=0.2,"10-20%",TRUE,"20%+")</f>
        <v>10-20%</v>
      </c>
      <c r="W7455">
        <f>YEAR(Suoerstore_sales[[#This Row],[Order Date]])</f>
        <v>2017</v>
      </c>
      <c r="X7455" t="str">
        <f>"Q"&amp;ROUNDUP(MONTH(Suoerstore_sales[[#This Row],[Order Date]])/3,0)</f>
        <v>Q2</v>
      </c>
      <c r="Y7455">
        <f>MONTH(Suoerstore_sales[[#This Row],[Order Date]])</f>
        <v>6</v>
      </c>
    </row>
    <row r="7456" spans="1:25" x14ac:dyDescent="0.2">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t="str" cm="1">
        <f t="array" ref="V7456">_xlfn.IFS(Suoerstore_sales[[#This Row],[Discount]]&lt;=0.05,"0-5%",Suoerstore_sales[[#This Row],[Discount]]&lt;=0.1,"5-10%",Suoerstore_sales[[#This Row],[Discount]]&lt;=0.2,"10-20%",TRUE,"20%+")</f>
        <v>10-20%</v>
      </c>
      <c r="W7456">
        <f>YEAR(Suoerstore_sales[[#This Row],[Order Date]])</f>
        <v>2016</v>
      </c>
      <c r="X7456" t="str">
        <f>"Q"&amp;ROUNDUP(MONTH(Suoerstore_sales[[#This Row],[Order Date]])/3,0)</f>
        <v>Q3</v>
      </c>
      <c r="Y7456">
        <f>MONTH(Suoerstore_sales[[#This Row],[Order Date]])</f>
        <v>7</v>
      </c>
    </row>
    <row r="7457" spans="1:25" x14ac:dyDescent="0.2">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t="str" cm="1">
        <f t="array" ref="V7457">_xlfn.IFS(Suoerstore_sales[[#This Row],[Discount]]&lt;=0.05,"0-5%",Suoerstore_sales[[#This Row],[Discount]]&lt;=0.1,"5-10%",Suoerstore_sales[[#This Row],[Discount]]&lt;=0.2,"10-20%",TRUE,"20%+")</f>
        <v>10-20%</v>
      </c>
      <c r="W7457">
        <f>YEAR(Suoerstore_sales[[#This Row],[Order Date]])</f>
        <v>2016</v>
      </c>
      <c r="X7457" t="str">
        <f>"Q"&amp;ROUNDUP(MONTH(Suoerstore_sales[[#This Row],[Order Date]])/3,0)</f>
        <v>Q3</v>
      </c>
      <c r="Y7457">
        <f>MONTH(Suoerstore_sales[[#This Row],[Order Date]])</f>
        <v>7</v>
      </c>
    </row>
    <row r="7458" spans="1:25" x14ac:dyDescent="0.2">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t="str" cm="1">
        <f t="array" ref="V7458">_xlfn.IFS(Suoerstore_sales[[#This Row],[Discount]]&lt;=0.05,"0-5%",Suoerstore_sales[[#This Row],[Discount]]&lt;=0.1,"5-10%",Suoerstore_sales[[#This Row],[Discount]]&lt;=0.2,"10-20%",TRUE,"20%+")</f>
        <v>0-5%</v>
      </c>
      <c r="W7458">
        <f>YEAR(Suoerstore_sales[[#This Row],[Order Date]])</f>
        <v>2015</v>
      </c>
      <c r="X7458" t="str">
        <f>"Q"&amp;ROUNDUP(MONTH(Suoerstore_sales[[#This Row],[Order Date]])/3,0)</f>
        <v>Q2</v>
      </c>
      <c r="Y7458">
        <f>MONTH(Suoerstore_sales[[#This Row],[Order Date]])</f>
        <v>4</v>
      </c>
    </row>
    <row r="7459" spans="1:25" x14ac:dyDescent="0.2">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t="str" cm="1">
        <f t="array" ref="V7459">_xlfn.IFS(Suoerstore_sales[[#This Row],[Discount]]&lt;=0.05,"0-5%",Suoerstore_sales[[#This Row],[Discount]]&lt;=0.1,"5-10%",Suoerstore_sales[[#This Row],[Discount]]&lt;=0.2,"10-20%",TRUE,"20%+")</f>
        <v>0-5%</v>
      </c>
      <c r="W7459">
        <f>YEAR(Suoerstore_sales[[#This Row],[Order Date]])</f>
        <v>2015</v>
      </c>
      <c r="X7459" t="str">
        <f>"Q"&amp;ROUNDUP(MONTH(Suoerstore_sales[[#This Row],[Order Date]])/3,0)</f>
        <v>Q2</v>
      </c>
      <c r="Y7459">
        <f>MONTH(Suoerstore_sales[[#This Row],[Order Date]])</f>
        <v>4</v>
      </c>
    </row>
    <row r="7460" spans="1:25" x14ac:dyDescent="0.2">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t="str" cm="1">
        <f t="array" ref="V7460">_xlfn.IFS(Suoerstore_sales[[#This Row],[Discount]]&lt;=0.05,"0-5%",Suoerstore_sales[[#This Row],[Discount]]&lt;=0.1,"5-10%",Suoerstore_sales[[#This Row],[Discount]]&lt;=0.2,"10-20%",TRUE,"20%+")</f>
        <v>0-5%</v>
      </c>
      <c r="W7460">
        <f>YEAR(Suoerstore_sales[[#This Row],[Order Date]])</f>
        <v>2015</v>
      </c>
      <c r="X7460" t="str">
        <f>"Q"&amp;ROUNDUP(MONTH(Suoerstore_sales[[#This Row],[Order Date]])/3,0)</f>
        <v>Q2</v>
      </c>
      <c r="Y7460">
        <f>MONTH(Suoerstore_sales[[#This Row],[Order Date]])</f>
        <v>4</v>
      </c>
    </row>
    <row r="7461" spans="1:25" x14ac:dyDescent="0.2">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t="str" cm="1">
        <f t="array" ref="V7461">_xlfn.IFS(Suoerstore_sales[[#This Row],[Discount]]&lt;=0.05,"0-5%",Suoerstore_sales[[#This Row],[Discount]]&lt;=0.1,"5-10%",Suoerstore_sales[[#This Row],[Discount]]&lt;=0.2,"10-20%",TRUE,"20%+")</f>
        <v>0-5%</v>
      </c>
      <c r="W7461">
        <f>YEAR(Suoerstore_sales[[#This Row],[Order Date]])</f>
        <v>2015</v>
      </c>
      <c r="X7461" t="str">
        <f>"Q"&amp;ROUNDUP(MONTH(Suoerstore_sales[[#This Row],[Order Date]])/3,0)</f>
        <v>Q2</v>
      </c>
      <c r="Y7461">
        <f>MONTH(Suoerstore_sales[[#This Row],[Order Date]])</f>
        <v>4</v>
      </c>
    </row>
    <row r="7462" spans="1:25" x14ac:dyDescent="0.2">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t="str" cm="1">
        <f t="array" ref="V7462">_xlfn.IFS(Suoerstore_sales[[#This Row],[Discount]]&lt;=0.05,"0-5%",Suoerstore_sales[[#This Row],[Discount]]&lt;=0.1,"5-10%",Suoerstore_sales[[#This Row],[Discount]]&lt;=0.2,"10-20%",TRUE,"20%+")</f>
        <v>10-20%</v>
      </c>
      <c r="W7462">
        <f>YEAR(Suoerstore_sales[[#This Row],[Order Date]])</f>
        <v>2015</v>
      </c>
      <c r="X7462" t="str">
        <f>"Q"&amp;ROUNDUP(MONTH(Suoerstore_sales[[#This Row],[Order Date]])/3,0)</f>
        <v>Q2</v>
      </c>
      <c r="Y7462">
        <f>MONTH(Suoerstore_sales[[#This Row],[Order Date]])</f>
        <v>4</v>
      </c>
    </row>
    <row r="7463" spans="1:25" x14ac:dyDescent="0.2">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t="str" cm="1">
        <f t="array" ref="V7463">_xlfn.IFS(Suoerstore_sales[[#This Row],[Discount]]&lt;=0.05,"0-5%",Suoerstore_sales[[#This Row],[Discount]]&lt;=0.1,"5-10%",Suoerstore_sales[[#This Row],[Discount]]&lt;=0.2,"10-20%",TRUE,"20%+")</f>
        <v>0-5%</v>
      </c>
      <c r="W7463">
        <f>YEAR(Suoerstore_sales[[#This Row],[Order Date]])</f>
        <v>2015</v>
      </c>
      <c r="X7463" t="str">
        <f>"Q"&amp;ROUNDUP(MONTH(Suoerstore_sales[[#This Row],[Order Date]])/3,0)</f>
        <v>Q2</v>
      </c>
      <c r="Y7463">
        <f>MONTH(Suoerstore_sales[[#This Row],[Order Date]])</f>
        <v>4</v>
      </c>
    </row>
    <row r="7464" spans="1:25" x14ac:dyDescent="0.2">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t="str" cm="1">
        <f t="array" ref="V7464">_xlfn.IFS(Suoerstore_sales[[#This Row],[Discount]]&lt;=0.05,"0-5%",Suoerstore_sales[[#This Row],[Discount]]&lt;=0.1,"5-10%",Suoerstore_sales[[#This Row],[Discount]]&lt;=0.2,"10-20%",TRUE,"20%+")</f>
        <v>0-5%</v>
      </c>
      <c r="W7464">
        <f>YEAR(Suoerstore_sales[[#This Row],[Order Date]])</f>
        <v>2015</v>
      </c>
      <c r="X7464" t="str">
        <f>"Q"&amp;ROUNDUP(MONTH(Suoerstore_sales[[#This Row],[Order Date]])/3,0)</f>
        <v>Q1</v>
      </c>
      <c r="Y7464">
        <f>MONTH(Suoerstore_sales[[#This Row],[Order Date]])</f>
        <v>2</v>
      </c>
    </row>
    <row r="7465" spans="1:25" x14ac:dyDescent="0.2">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t="str" cm="1">
        <f t="array" ref="V7465">_xlfn.IFS(Suoerstore_sales[[#This Row],[Discount]]&lt;=0.05,"0-5%",Suoerstore_sales[[#This Row],[Discount]]&lt;=0.1,"5-10%",Suoerstore_sales[[#This Row],[Discount]]&lt;=0.2,"10-20%",TRUE,"20%+")</f>
        <v>0-5%</v>
      </c>
      <c r="W7465">
        <f>YEAR(Suoerstore_sales[[#This Row],[Order Date]])</f>
        <v>2016</v>
      </c>
      <c r="X7465" t="str">
        <f>"Q"&amp;ROUNDUP(MONTH(Suoerstore_sales[[#This Row],[Order Date]])/3,0)</f>
        <v>Q3</v>
      </c>
      <c r="Y7465">
        <f>MONTH(Suoerstore_sales[[#This Row],[Order Date]])</f>
        <v>9</v>
      </c>
    </row>
    <row r="7466" spans="1:25" x14ac:dyDescent="0.2">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t="str" cm="1">
        <f t="array" ref="V7466">_xlfn.IFS(Suoerstore_sales[[#This Row],[Discount]]&lt;=0.05,"0-5%",Suoerstore_sales[[#This Row],[Discount]]&lt;=0.1,"5-10%",Suoerstore_sales[[#This Row],[Discount]]&lt;=0.2,"10-20%",TRUE,"20%+")</f>
        <v>0-5%</v>
      </c>
      <c r="W7466">
        <f>YEAR(Suoerstore_sales[[#This Row],[Order Date]])</f>
        <v>2016</v>
      </c>
      <c r="X7466" t="str">
        <f>"Q"&amp;ROUNDUP(MONTH(Suoerstore_sales[[#This Row],[Order Date]])/3,0)</f>
        <v>Q3</v>
      </c>
      <c r="Y7466">
        <f>MONTH(Suoerstore_sales[[#This Row],[Order Date]])</f>
        <v>9</v>
      </c>
    </row>
    <row r="7467" spans="1:25" x14ac:dyDescent="0.2">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t="str" cm="1">
        <f t="array" ref="V7467">_xlfn.IFS(Suoerstore_sales[[#This Row],[Discount]]&lt;=0.05,"0-5%",Suoerstore_sales[[#This Row],[Discount]]&lt;=0.1,"5-10%",Suoerstore_sales[[#This Row],[Discount]]&lt;=0.2,"10-20%",TRUE,"20%+")</f>
        <v>0-5%</v>
      </c>
      <c r="W7467">
        <f>YEAR(Suoerstore_sales[[#This Row],[Order Date]])</f>
        <v>2016</v>
      </c>
      <c r="X7467" t="str">
        <f>"Q"&amp;ROUNDUP(MONTH(Suoerstore_sales[[#This Row],[Order Date]])/3,0)</f>
        <v>Q3</v>
      </c>
      <c r="Y7467">
        <f>MONTH(Suoerstore_sales[[#This Row],[Order Date]])</f>
        <v>9</v>
      </c>
    </row>
    <row r="7468" spans="1:25" x14ac:dyDescent="0.2">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t="str" cm="1">
        <f t="array" ref="V7468">_xlfn.IFS(Suoerstore_sales[[#This Row],[Discount]]&lt;=0.05,"0-5%",Suoerstore_sales[[#This Row],[Discount]]&lt;=0.1,"5-10%",Suoerstore_sales[[#This Row],[Discount]]&lt;=0.2,"10-20%",TRUE,"20%+")</f>
        <v>0-5%</v>
      </c>
      <c r="W7468">
        <f>YEAR(Suoerstore_sales[[#This Row],[Order Date]])</f>
        <v>2016</v>
      </c>
      <c r="X7468" t="str">
        <f>"Q"&amp;ROUNDUP(MONTH(Suoerstore_sales[[#This Row],[Order Date]])/3,0)</f>
        <v>Q2</v>
      </c>
      <c r="Y7468">
        <f>MONTH(Suoerstore_sales[[#This Row],[Order Date]])</f>
        <v>5</v>
      </c>
    </row>
    <row r="7469" spans="1:25" x14ac:dyDescent="0.2">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t="str" cm="1">
        <f t="array" ref="V7469">_xlfn.IFS(Suoerstore_sales[[#This Row],[Discount]]&lt;=0.05,"0-5%",Suoerstore_sales[[#This Row],[Discount]]&lt;=0.1,"5-10%",Suoerstore_sales[[#This Row],[Discount]]&lt;=0.2,"10-20%",TRUE,"20%+")</f>
        <v>0-5%</v>
      </c>
      <c r="W7469">
        <f>YEAR(Suoerstore_sales[[#This Row],[Order Date]])</f>
        <v>2017</v>
      </c>
      <c r="X7469" t="str">
        <f>"Q"&amp;ROUNDUP(MONTH(Suoerstore_sales[[#This Row],[Order Date]])/3,0)</f>
        <v>Q4</v>
      </c>
      <c r="Y7469">
        <f>MONTH(Suoerstore_sales[[#This Row],[Order Date]])</f>
        <v>11</v>
      </c>
    </row>
    <row r="7470" spans="1:25" x14ac:dyDescent="0.2">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t="str" cm="1">
        <f t="array" ref="V7470">_xlfn.IFS(Suoerstore_sales[[#This Row],[Discount]]&lt;=0.05,"0-5%",Suoerstore_sales[[#This Row],[Discount]]&lt;=0.1,"5-10%",Suoerstore_sales[[#This Row],[Discount]]&lt;=0.2,"10-20%",TRUE,"20%+")</f>
        <v>0-5%</v>
      </c>
      <c r="W7470">
        <f>YEAR(Suoerstore_sales[[#This Row],[Order Date]])</f>
        <v>2014</v>
      </c>
      <c r="X7470" t="str">
        <f>"Q"&amp;ROUNDUP(MONTH(Suoerstore_sales[[#This Row],[Order Date]])/3,0)</f>
        <v>Q3</v>
      </c>
      <c r="Y7470">
        <f>MONTH(Suoerstore_sales[[#This Row],[Order Date]])</f>
        <v>9</v>
      </c>
    </row>
    <row r="7471" spans="1:25" x14ac:dyDescent="0.2">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t="str" cm="1">
        <f t="array" ref="V7471">_xlfn.IFS(Suoerstore_sales[[#This Row],[Discount]]&lt;=0.05,"0-5%",Suoerstore_sales[[#This Row],[Discount]]&lt;=0.1,"5-10%",Suoerstore_sales[[#This Row],[Discount]]&lt;=0.2,"10-20%",TRUE,"20%+")</f>
        <v>0-5%</v>
      </c>
      <c r="W7471">
        <f>YEAR(Suoerstore_sales[[#This Row],[Order Date]])</f>
        <v>2014</v>
      </c>
      <c r="X7471" t="str">
        <f>"Q"&amp;ROUNDUP(MONTH(Suoerstore_sales[[#This Row],[Order Date]])/3,0)</f>
        <v>Q3</v>
      </c>
      <c r="Y7471">
        <f>MONTH(Suoerstore_sales[[#This Row],[Order Date]])</f>
        <v>9</v>
      </c>
    </row>
    <row r="7472" spans="1:25" x14ac:dyDescent="0.2">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t="str" cm="1">
        <f t="array" ref="V7472">_xlfn.IFS(Suoerstore_sales[[#This Row],[Discount]]&lt;=0.05,"0-5%",Suoerstore_sales[[#This Row],[Discount]]&lt;=0.1,"5-10%",Suoerstore_sales[[#This Row],[Discount]]&lt;=0.2,"10-20%",TRUE,"20%+")</f>
        <v>20%+</v>
      </c>
      <c r="W7472">
        <f>YEAR(Suoerstore_sales[[#This Row],[Order Date]])</f>
        <v>2015</v>
      </c>
      <c r="X7472" t="str">
        <f>"Q"&amp;ROUNDUP(MONTH(Suoerstore_sales[[#This Row],[Order Date]])/3,0)</f>
        <v>Q3</v>
      </c>
      <c r="Y7472">
        <f>MONTH(Suoerstore_sales[[#This Row],[Order Date]])</f>
        <v>9</v>
      </c>
    </row>
    <row r="7473" spans="1:25" x14ac:dyDescent="0.2">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t="str" cm="1">
        <f t="array" ref="V7473">_xlfn.IFS(Suoerstore_sales[[#This Row],[Discount]]&lt;=0.05,"0-5%",Suoerstore_sales[[#This Row],[Discount]]&lt;=0.1,"5-10%",Suoerstore_sales[[#This Row],[Discount]]&lt;=0.2,"10-20%",TRUE,"20%+")</f>
        <v>10-20%</v>
      </c>
      <c r="W7473">
        <f>YEAR(Suoerstore_sales[[#This Row],[Order Date]])</f>
        <v>2015</v>
      </c>
      <c r="X7473" t="str">
        <f>"Q"&amp;ROUNDUP(MONTH(Suoerstore_sales[[#This Row],[Order Date]])/3,0)</f>
        <v>Q3</v>
      </c>
      <c r="Y7473">
        <f>MONTH(Suoerstore_sales[[#This Row],[Order Date]])</f>
        <v>9</v>
      </c>
    </row>
    <row r="7474" spans="1:25" x14ac:dyDescent="0.2">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t="str" cm="1">
        <f t="array" ref="V7474">_xlfn.IFS(Suoerstore_sales[[#This Row],[Discount]]&lt;=0.05,"0-5%",Suoerstore_sales[[#This Row],[Discount]]&lt;=0.1,"5-10%",Suoerstore_sales[[#This Row],[Discount]]&lt;=0.2,"10-20%",TRUE,"20%+")</f>
        <v>0-5%</v>
      </c>
      <c r="W7474">
        <f>YEAR(Suoerstore_sales[[#This Row],[Order Date]])</f>
        <v>2016</v>
      </c>
      <c r="X7474" t="str">
        <f>"Q"&amp;ROUNDUP(MONTH(Suoerstore_sales[[#This Row],[Order Date]])/3,0)</f>
        <v>Q3</v>
      </c>
      <c r="Y7474">
        <f>MONTH(Suoerstore_sales[[#This Row],[Order Date]])</f>
        <v>7</v>
      </c>
    </row>
    <row r="7475" spans="1:25" x14ac:dyDescent="0.2">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t="str" cm="1">
        <f t="array" ref="V7475">_xlfn.IFS(Suoerstore_sales[[#This Row],[Discount]]&lt;=0.05,"0-5%",Suoerstore_sales[[#This Row],[Discount]]&lt;=0.1,"5-10%",Suoerstore_sales[[#This Row],[Discount]]&lt;=0.2,"10-20%",TRUE,"20%+")</f>
        <v>10-20%</v>
      </c>
      <c r="W7475">
        <f>YEAR(Suoerstore_sales[[#This Row],[Order Date]])</f>
        <v>2016</v>
      </c>
      <c r="X7475" t="str">
        <f>"Q"&amp;ROUNDUP(MONTH(Suoerstore_sales[[#This Row],[Order Date]])/3,0)</f>
        <v>Q2</v>
      </c>
      <c r="Y7475">
        <f>MONTH(Suoerstore_sales[[#This Row],[Order Date]])</f>
        <v>4</v>
      </c>
    </row>
    <row r="7476" spans="1:25" x14ac:dyDescent="0.2">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t="str" cm="1">
        <f t="array" ref="V7476">_xlfn.IFS(Suoerstore_sales[[#This Row],[Discount]]&lt;=0.05,"0-5%",Suoerstore_sales[[#This Row],[Discount]]&lt;=0.1,"5-10%",Suoerstore_sales[[#This Row],[Discount]]&lt;=0.2,"10-20%",TRUE,"20%+")</f>
        <v>0-5%</v>
      </c>
      <c r="W7476">
        <f>YEAR(Suoerstore_sales[[#This Row],[Order Date]])</f>
        <v>2014</v>
      </c>
      <c r="X7476" t="str">
        <f>"Q"&amp;ROUNDUP(MONTH(Suoerstore_sales[[#This Row],[Order Date]])/3,0)</f>
        <v>Q1</v>
      </c>
      <c r="Y7476">
        <f>MONTH(Suoerstore_sales[[#This Row],[Order Date]])</f>
        <v>1</v>
      </c>
    </row>
    <row r="7477" spans="1:25" x14ac:dyDescent="0.2">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t="str" cm="1">
        <f t="array" ref="V7477">_xlfn.IFS(Suoerstore_sales[[#This Row],[Discount]]&lt;=0.05,"0-5%",Suoerstore_sales[[#This Row],[Discount]]&lt;=0.1,"5-10%",Suoerstore_sales[[#This Row],[Discount]]&lt;=0.2,"10-20%",TRUE,"20%+")</f>
        <v>0-5%</v>
      </c>
      <c r="W7477">
        <f>YEAR(Suoerstore_sales[[#This Row],[Order Date]])</f>
        <v>2014</v>
      </c>
      <c r="X7477" t="str">
        <f>"Q"&amp;ROUNDUP(MONTH(Suoerstore_sales[[#This Row],[Order Date]])/3,0)</f>
        <v>Q1</v>
      </c>
      <c r="Y7477">
        <f>MONTH(Suoerstore_sales[[#This Row],[Order Date]])</f>
        <v>1</v>
      </c>
    </row>
    <row r="7478" spans="1:25" x14ac:dyDescent="0.2">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t="str" cm="1">
        <f t="array" ref="V7478">_xlfn.IFS(Suoerstore_sales[[#This Row],[Discount]]&lt;=0.05,"0-5%",Suoerstore_sales[[#This Row],[Discount]]&lt;=0.1,"5-10%",Suoerstore_sales[[#This Row],[Discount]]&lt;=0.2,"10-20%",TRUE,"20%+")</f>
        <v>0-5%</v>
      </c>
      <c r="W7478">
        <f>YEAR(Suoerstore_sales[[#This Row],[Order Date]])</f>
        <v>2014</v>
      </c>
      <c r="X7478" t="str">
        <f>"Q"&amp;ROUNDUP(MONTH(Suoerstore_sales[[#This Row],[Order Date]])/3,0)</f>
        <v>Q1</v>
      </c>
      <c r="Y7478">
        <f>MONTH(Suoerstore_sales[[#This Row],[Order Date]])</f>
        <v>1</v>
      </c>
    </row>
    <row r="7479" spans="1:25" x14ac:dyDescent="0.2">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t="str" cm="1">
        <f t="array" ref="V7479">_xlfn.IFS(Suoerstore_sales[[#This Row],[Discount]]&lt;=0.05,"0-5%",Suoerstore_sales[[#This Row],[Discount]]&lt;=0.1,"5-10%",Suoerstore_sales[[#This Row],[Discount]]&lt;=0.2,"10-20%",TRUE,"20%+")</f>
        <v>0-5%</v>
      </c>
      <c r="W7479">
        <f>YEAR(Suoerstore_sales[[#This Row],[Order Date]])</f>
        <v>2014</v>
      </c>
      <c r="X7479" t="str">
        <f>"Q"&amp;ROUNDUP(MONTH(Suoerstore_sales[[#This Row],[Order Date]])/3,0)</f>
        <v>Q1</v>
      </c>
      <c r="Y7479">
        <f>MONTH(Suoerstore_sales[[#This Row],[Order Date]])</f>
        <v>1</v>
      </c>
    </row>
    <row r="7480" spans="1:25" x14ac:dyDescent="0.2">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t="str" cm="1">
        <f t="array" ref="V7480">_xlfn.IFS(Suoerstore_sales[[#This Row],[Discount]]&lt;=0.05,"0-5%",Suoerstore_sales[[#This Row],[Discount]]&lt;=0.1,"5-10%",Suoerstore_sales[[#This Row],[Discount]]&lt;=0.2,"10-20%",TRUE,"20%+")</f>
        <v>0-5%</v>
      </c>
      <c r="W7480">
        <f>YEAR(Suoerstore_sales[[#This Row],[Order Date]])</f>
        <v>2014</v>
      </c>
      <c r="X7480" t="str">
        <f>"Q"&amp;ROUNDUP(MONTH(Suoerstore_sales[[#This Row],[Order Date]])/3,0)</f>
        <v>Q1</v>
      </c>
      <c r="Y7480">
        <f>MONTH(Suoerstore_sales[[#This Row],[Order Date]])</f>
        <v>1</v>
      </c>
    </row>
    <row r="7481" spans="1:25" x14ac:dyDescent="0.2">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t="str" cm="1">
        <f t="array" ref="V7481">_xlfn.IFS(Suoerstore_sales[[#This Row],[Discount]]&lt;=0.05,"0-5%",Suoerstore_sales[[#This Row],[Discount]]&lt;=0.1,"5-10%",Suoerstore_sales[[#This Row],[Discount]]&lt;=0.2,"10-20%",TRUE,"20%+")</f>
        <v>0-5%</v>
      </c>
      <c r="W7481">
        <f>YEAR(Suoerstore_sales[[#This Row],[Order Date]])</f>
        <v>2014</v>
      </c>
      <c r="X7481" t="str">
        <f>"Q"&amp;ROUNDUP(MONTH(Suoerstore_sales[[#This Row],[Order Date]])/3,0)</f>
        <v>Q1</v>
      </c>
      <c r="Y7481">
        <f>MONTH(Suoerstore_sales[[#This Row],[Order Date]])</f>
        <v>1</v>
      </c>
    </row>
    <row r="7482" spans="1:25" x14ac:dyDescent="0.2">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t="str" cm="1">
        <f t="array" ref="V7482">_xlfn.IFS(Suoerstore_sales[[#This Row],[Discount]]&lt;=0.05,"0-5%",Suoerstore_sales[[#This Row],[Discount]]&lt;=0.1,"5-10%",Suoerstore_sales[[#This Row],[Discount]]&lt;=0.2,"10-20%",TRUE,"20%+")</f>
        <v>0-5%</v>
      </c>
      <c r="W7482">
        <f>YEAR(Suoerstore_sales[[#This Row],[Order Date]])</f>
        <v>2014</v>
      </c>
      <c r="X7482" t="str">
        <f>"Q"&amp;ROUNDUP(MONTH(Suoerstore_sales[[#This Row],[Order Date]])/3,0)</f>
        <v>Q1</v>
      </c>
      <c r="Y7482">
        <f>MONTH(Suoerstore_sales[[#This Row],[Order Date]])</f>
        <v>1</v>
      </c>
    </row>
    <row r="7483" spans="1:25" x14ac:dyDescent="0.2">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t="str" cm="1">
        <f t="array" ref="V7483">_xlfn.IFS(Suoerstore_sales[[#This Row],[Discount]]&lt;=0.05,"0-5%",Suoerstore_sales[[#This Row],[Discount]]&lt;=0.1,"5-10%",Suoerstore_sales[[#This Row],[Discount]]&lt;=0.2,"10-20%",TRUE,"20%+")</f>
        <v>0-5%</v>
      </c>
      <c r="W7483">
        <f>YEAR(Suoerstore_sales[[#This Row],[Order Date]])</f>
        <v>2016</v>
      </c>
      <c r="X7483" t="str">
        <f>"Q"&amp;ROUNDUP(MONTH(Suoerstore_sales[[#This Row],[Order Date]])/3,0)</f>
        <v>Q3</v>
      </c>
      <c r="Y7483">
        <f>MONTH(Suoerstore_sales[[#This Row],[Order Date]])</f>
        <v>9</v>
      </c>
    </row>
    <row r="7484" spans="1:25" x14ac:dyDescent="0.2">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t="str" cm="1">
        <f t="array" ref="V7484">_xlfn.IFS(Suoerstore_sales[[#This Row],[Discount]]&lt;=0.05,"0-5%",Suoerstore_sales[[#This Row],[Discount]]&lt;=0.1,"5-10%",Suoerstore_sales[[#This Row],[Discount]]&lt;=0.2,"10-20%",TRUE,"20%+")</f>
        <v>10-20%</v>
      </c>
      <c r="W7484">
        <f>YEAR(Suoerstore_sales[[#This Row],[Order Date]])</f>
        <v>2014</v>
      </c>
      <c r="X7484" t="str">
        <f>"Q"&amp;ROUNDUP(MONTH(Suoerstore_sales[[#This Row],[Order Date]])/3,0)</f>
        <v>Q3</v>
      </c>
      <c r="Y7484">
        <f>MONTH(Suoerstore_sales[[#This Row],[Order Date]])</f>
        <v>9</v>
      </c>
    </row>
    <row r="7485" spans="1:25" x14ac:dyDescent="0.2">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t="str" cm="1">
        <f t="array" ref="V7485">_xlfn.IFS(Suoerstore_sales[[#This Row],[Discount]]&lt;=0.05,"0-5%",Suoerstore_sales[[#This Row],[Discount]]&lt;=0.1,"5-10%",Suoerstore_sales[[#This Row],[Discount]]&lt;=0.2,"10-20%",TRUE,"20%+")</f>
        <v>20%+</v>
      </c>
      <c r="W7485">
        <f>YEAR(Suoerstore_sales[[#This Row],[Order Date]])</f>
        <v>2014</v>
      </c>
      <c r="X7485" t="str">
        <f>"Q"&amp;ROUNDUP(MONTH(Suoerstore_sales[[#This Row],[Order Date]])/3,0)</f>
        <v>Q4</v>
      </c>
      <c r="Y7485">
        <f>MONTH(Suoerstore_sales[[#This Row],[Order Date]])</f>
        <v>12</v>
      </c>
    </row>
    <row r="7486" spans="1:25" x14ac:dyDescent="0.2">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t="str" cm="1">
        <f t="array" ref="V7486">_xlfn.IFS(Suoerstore_sales[[#This Row],[Discount]]&lt;=0.05,"0-5%",Suoerstore_sales[[#This Row],[Discount]]&lt;=0.1,"5-10%",Suoerstore_sales[[#This Row],[Discount]]&lt;=0.2,"10-20%",TRUE,"20%+")</f>
        <v>0-5%</v>
      </c>
      <c r="W7486">
        <f>YEAR(Suoerstore_sales[[#This Row],[Order Date]])</f>
        <v>2017</v>
      </c>
      <c r="X7486" t="str">
        <f>"Q"&amp;ROUNDUP(MONTH(Suoerstore_sales[[#This Row],[Order Date]])/3,0)</f>
        <v>Q4</v>
      </c>
      <c r="Y7486">
        <f>MONTH(Suoerstore_sales[[#This Row],[Order Date]])</f>
        <v>12</v>
      </c>
    </row>
    <row r="7487" spans="1:25" x14ac:dyDescent="0.2">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t="str" cm="1">
        <f t="array" ref="V7487">_xlfn.IFS(Suoerstore_sales[[#This Row],[Discount]]&lt;=0.05,"0-5%",Suoerstore_sales[[#This Row],[Discount]]&lt;=0.1,"5-10%",Suoerstore_sales[[#This Row],[Discount]]&lt;=0.2,"10-20%",TRUE,"20%+")</f>
        <v>0-5%</v>
      </c>
      <c r="W7487">
        <f>YEAR(Suoerstore_sales[[#This Row],[Order Date]])</f>
        <v>2017</v>
      </c>
      <c r="X7487" t="str">
        <f>"Q"&amp;ROUNDUP(MONTH(Suoerstore_sales[[#This Row],[Order Date]])/3,0)</f>
        <v>Q4</v>
      </c>
      <c r="Y7487">
        <f>MONTH(Suoerstore_sales[[#This Row],[Order Date]])</f>
        <v>12</v>
      </c>
    </row>
    <row r="7488" spans="1:25" x14ac:dyDescent="0.2">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t="str" cm="1">
        <f t="array" ref="V7488">_xlfn.IFS(Suoerstore_sales[[#This Row],[Discount]]&lt;=0.05,"0-5%",Suoerstore_sales[[#This Row],[Discount]]&lt;=0.1,"5-10%",Suoerstore_sales[[#This Row],[Discount]]&lt;=0.2,"10-20%",TRUE,"20%+")</f>
        <v>0-5%</v>
      </c>
      <c r="W7488">
        <f>YEAR(Suoerstore_sales[[#This Row],[Order Date]])</f>
        <v>2015</v>
      </c>
      <c r="X7488" t="str">
        <f>"Q"&amp;ROUNDUP(MONTH(Suoerstore_sales[[#This Row],[Order Date]])/3,0)</f>
        <v>Q4</v>
      </c>
      <c r="Y7488">
        <f>MONTH(Suoerstore_sales[[#This Row],[Order Date]])</f>
        <v>12</v>
      </c>
    </row>
    <row r="7489" spans="1:25" x14ac:dyDescent="0.2">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t="str" cm="1">
        <f t="array" ref="V7489">_xlfn.IFS(Suoerstore_sales[[#This Row],[Discount]]&lt;=0.05,"0-5%",Suoerstore_sales[[#This Row],[Discount]]&lt;=0.1,"5-10%",Suoerstore_sales[[#This Row],[Discount]]&lt;=0.2,"10-20%",TRUE,"20%+")</f>
        <v>0-5%</v>
      </c>
      <c r="W7489">
        <f>YEAR(Suoerstore_sales[[#This Row],[Order Date]])</f>
        <v>2015</v>
      </c>
      <c r="X7489" t="str">
        <f>"Q"&amp;ROUNDUP(MONTH(Suoerstore_sales[[#This Row],[Order Date]])/3,0)</f>
        <v>Q4</v>
      </c>
      <c r="Y7489">
        <f>MONTH(Suoerstore_sales[[#This Row],[Order Date]])</f>
        <v>12</v>
      </c>
    </row>
    <row r="7490" spans="1:25" x14ac:dyDescent="0.2">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t="str" cm="1">
        <f t="array" ref="V7490">_xlfn.IFS(Suoerstore_sales[[#This Row],[Discount]]&lt;=0.05,"0-5%",Suoerstore_sales[[#This Row],[Discount]]&lt;=0.1,"5-10%",Suoerstore_sales[[#This Row],[Discount]]&lt;=0.2,"10-20%",TRUE,"20%+")</f>
        <v>20%+</v>
      </c>
      <c r="W7490">
        <f>YEAR(Suoerstore_sales[[#This Row],[Order Date]])</f>
        <v>2015</v>
      </c>
      <c r="X7490" t="str">
        <f>"Q"&amp;ROUNDUP(MONTH(Suoerstore_sales[[#This Row],[Order Date]])/3,0)</f>
        <v>Q4</v>
      </c>
      <c r="Y7490">
        <f>MONTH(Suoerstore_sales[[#This Row],[Order Date]])</f>
        <v>12</v>
      </c>
    </row>
    <row r="7491" spans="1:25" x14ac:dyDescent="0.2">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t="str" cm="1">
        <f t="array" ref="V7491">_xlfn.IFS(Suoerstore_sales[[#This Row],[Discount]]&lt;=0.05,"0-5%",Suoerstore_sales[[#This Row],[Discount]]&lt;=0.1,"5-10%",Suoerstore_sales[[#This Row],[Discount]]&lt;=0.2,"10-20%",TRUE,"20%+")</f>
        <v>0-5%</v>
      </c>
      <c r="W7491">
        <f>YEAR(Suoerstore_sales[[#This Row],[Order Date]])</f>
        <v>2017</v>
      </c>
      <c r="X7491" t="str">
        <f>"Q"&amp;ROUNDUP(MONTH(Suoerstore_sales[[#This Row],[Order Date]])/3,0)</f>
        <v>Q4</v>
      </c>
      <c r="Y7491">
        <f>MONTH(Suoerstore_sales[[#This Row],[Order Date]])</f>
        <v>11</v>
      </c>
    </row>
    <row r="7492" spans="1:25" x14ac:dyDescent="0.2">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t="str" cm="1">
        <f t="array" ref="V7492">_xlfn.IFS(Suoerstore_sales[[#This Row],[Discount]]&lt;=0.05,"0-5%",Suoerstore_sales[[#This Row],[Discount]]&lt;=0.1,"5-10%",Suoerstore_sales[[#This Row],[Discount]]&lt;=0.2,"10-20%",TRUE,"20%+")</f>
        <v>0-5%</v>
      </c>
      <c r="W7492">
        <f>YEAR(Suoerstore_sales[[#This Row],[Order Date]])</f>
        <v>2015</v>
      </c>
      <c r="X7492" t="str">
        <f>"Q"&amp;ROUNDUP(MONTH(Suoerstore_sales[[#This Row],[Order Date]])/3,0)</f>
        <v>Q3</v>
      </c>
      <c r="Y7492">
        <f>MONTH(Suoerstore_sales[[#This Row],[Order Date]])</f>
        <v>9</v>
      </c>
    </row>
    <row r="7493" spans="1:25" x14ac:dyDescent="0.2">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t="str" cm="1">
        <f t="array" ref="V7493">_xlfn.IFS(Suoerstore_sales[[#This Row],[Discount]]&lt;=0.05,"0-5%",Suoerstore_sales[[#This Row],[Discount]]&lt;=0.1,"5-10%",Suoerstore_sales[[#This Row],[Discount]]&lt;=0.2,"10-20%",TRUE,"20%+")</f>
        <v>0-5%</v>
      </c>
      <c r="W7493">
        <f>YEAR(Suoerstore_sales[[#This Row],[Order Date]])</f>
        <v>2017</v>
      </c>
      <c r="X7493" t="str">
        <f>"Q"&amp;ROUNDUP(MONTH(Suoerstore_sales[[#This Row],[Order Date]])/3,0)</f>
        <v>Q4</v>
      </c>
      <c r="Y7493">
        <f>MONTH(Suoerstore_sales[[#This Row],[Order Date]])</f>
        <v>11</v>
      </c>
    </row>
    <row r="7494" spans="1:25" x14ac:dyDescent="0.2">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t="str" cm="1">
        <f t="array" ref="V7494">_xlfn.IFS(Suoerstore_sales[[#This Row],[Discount]]&lt;=0.05,"0-5%",Suoerstore_sales[[#This Row],[Discount]]&lt;=0.1,"5-10%",Suoerstore_sales[[#This Row],[Discount]]&lt;=0.2,"10-20%",TRUE,"20%+")</f>
        <v>10-20%</v>
      </c>
      <c r="W7494">
        <f>YEAR(Suoerstore_sales[[#This Row],[Order Date]])</f>
        <v>2017</v>
      </c>
      <c r="X7494" t="str">
        <f>"Q"&amp;ROUNDUP(MONTH(Suoerstore_sales[[#This Row],[Order Date]])/3,0)</f>
        <v>Q3</v>
      </c>
      <c r="Y7494">
        <f>MONTH(Suoerstore_sales[[#This Row],[Order Date]])</f>
        <v>9</v>
      </c>
    </row>
    <row r="7495" spans="1:25" x14ac:dyDescent="0.2">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t="str" cm="1">
        <f t="array" ref="V7495">_xlfn.IFS(Suoerstore_sales[[#This Row],[Discount]]&lt;=0.05,"0-5%",Suoerstore_sales[[#This Row],[Discount]]&lt;=0.1,"5-10%",Suoerstore_sales[[#This Row],[Discount]]&lt;=0.2,"10-20%",TRUE,"20%+")</f>
        <v>20%+</v>
      </c>
      <c r="W7495">
        <f>YEAR(Suoerstore_sales[[#This Row],[Order Date]])</f>
        <v>2017</v>
      </c>
      <c r="X7495" t="str">
        <f>"Q"&amp;ROUNDUP(MONTH(Suoerstore_sales[[#This Row],[Order Date]])/3,0)</f>
        <v>Q3</v>
      </c>
      <c r="Y7495">
        <f>MONTH(Suoerstore_sales[[#This Row],[Order Date]])</f>
        <v>9</v>
      </c>
    </row>
    <row r="7496" spans="1:25" x14ac:dyDescent="0.2">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t="str" cm="1">
        <f t="array" ref="V7496">_xlfn.IFS(Suoerstore_sales[[#This Row],[Discount]]&lt;=0.05,"0-5%",Suoerstore_sales[[#This Row],[Discount]]&lt;=0.1,"5-10%",Suoerstore_sales[[#This Row],[Discount]]&lt;=0.2,"10-20%",TRUE,"20%+")</f>
        <v>20%+</v>
      </c>
      <c r="W7496">
        <f>YEAR(Suoerstore_sales[[#This Row],[Order Date]])</f>
        <v>2017</v>
      </c>
      <c r="X7496" t="str">
        <f>"Q"&amp;ROUNDUP(MONTH(Suoerstore_sales[[#This Row],[Order Date]])/3,0)</f>
        <v>Q3</v>
      </c>
      <c r="Y7496">
        <f>MONTH(Suoerstore_sales[[#This Row],[Order Date]])</f>
        <v>9</v>
      </c>
    </row>
    <row r="7497" spans="1:25" x14ac:dyDescent="0.2">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t="str" cm="1">
        <f t="array" ref="V7497">_xlfn.IFS(Suoerstore_sales[[#This Row],[Discount]]&lt;=0.05,"0-5%",Suoerstore_sales[[#This Row],[Discount]]&lt;=0.1,"5-10%",Suoerstore_sales[[#This Row],[Discount]]&lt;=0.2,"10-20%",TRUE,"20%+")</f>
        <v>10-20%</v>
      </c>
      <c r="W7497">
        <f>YEAR(Suoerstore_sales[[#This Row],[Order Date]])</f>
        <v>2017</v>
      </c>
      <c r="X7497" t="str">
        <f>"Q"&amp;ROUNDUP(MONTH(Suoerstore_sales[[#This Row],[Order Date]])/3,0)</f>
        <v>Q3</v>
      </c>
      <c r="Y7497">
        <f>MONTH(Suoerstore_sales[[#This Row],[Order Date]])</f>
        <v>7</v>
      </c>
    </row>
    <row r="7498" spans="1:25" x14ac:dyDescent="0.2">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t="str" cm="1">
        <f t="array" ref="V7498">_xlfn.IFS(Suoerstore_sales[[#This Row],[Discount]]&lt;=0.05,"0-5%",Suoerstore_sales[[#This Row],[Discount]]&lt;=0.1,"5-10%",Suoerstore_sales[[#This Row],[Discount]]&lt;=0.2,"10-20%",TRUE,"20%+")</f>
        <v>0-5%</v>
      </c>
      <c r="W7498">
        <f>YEAR(Suoerstore_sales[[#This Row],[Order Date]])</f>
        <v>2017</v>
      </c>
      <c r="X7498" t="str">
        <f>"Q"&amp;ROUNDUP(MONTH(Suoerstore_sales[[#This Row],[Order Date]])/3,0)</f>
        <v>Q3</v>
      </c>
      <c r="Y7498">
        <f>MONTH(Suoerstore_sales[[#This Row],[Order Date]])</f>
        <v>7</v>
      </c>
    </row>
    <row r="7499" spans="1:25" x14ac:dyDescent="0.2">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t="str" cm="1">
        <f t="array" ref="V7499">_xlfn.IFS(Suoerstore_sales[[#This Row],[Discount]]&lt;=0.05,"0-5%",Suoerstore_sales[[#This Row],[Discount]]&lt;=0.1,"5-10%",Suoerstore_sales[[#This Row],[Discount]]&lt;=0.2,"10-20%",TRUE,"20%+")</f>
        <v>0-5%</v>
      </c>
      <c r="W7499">
        <f>YEAR(Suoerstore_sales[[#This Row],[Order Date]])</f>
        <v>2017</v>
      </c>
      <c r="X7499" t="str">
        <f>"Q"&amp;ROUNDUP(MONTH(Suoerstore_sales[[#This Row],[Order Date]])/3,0)</f>
        <v>Q3</v>
      </c>
      <c r="Y7499">
        <f>MONTH(Suoerstore_sales[[#This Row],[Order Date]])</f>
        <v>7</v>
      </c>
    </row>
    <row r="7500" spans="1:25" x14ac:dyDescent="0.2">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t="str" cm="1">
        <f t="array" ref="V7500">_xlfn.IFS(Suoerstore_sales[[#This Row],[Discount]]&lt;=0.05,"0-5%",Suoerstore_sales[[#This Row],[Discount]]&lt;=0.1,"5-10%",Suoerstore_sales[[#This Row],[Discount]]&lt;=0.2,"10-20%",TRUE,"20%+")</f>
        <v>0-5%</v>
      </c>
      <c r="W7500">
        <f>YEAR(Suoerstore_sales[[#This Row],[Order Date]])</f>
        <v>2017</v>
      </c>
      <c r="X7500" t="str">
        <f>"Q"&amp;ROUNDUP(MONTH(Suoerstore_sales[[#This Row],[Order Date]])/3,0)</f>
        <v>Q3</v>
      </c>
      <c r="Y7500">
        <f>MONTH(Suoerstore_sales[[#This Row],[Order Date]])</f>
        <v>7</v>
      </c>
    </row>
    <row r="7501" spans="1:25" x14ac:dyDescent="0.2">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t="str" cm="1">
        <f t="array" ref="V7501">_xlfn.IFS(Suoerstore_sales[[#This Row],[Discount]]&lt;=0.05,"0-5%",Suoerstore_sales[[#This Row],[Discount]]&lt;=0.1,"5-10%",Suoerstore_sales[[#This Row],[Discount]]&lt;=0.2,"10-20%",TRUE,"20%+")</f>
        <v>0-5%</v>
      </c>
      <c r="W7501">
        <f>YEAR(Suoerstore_sales[[#This Row],[Order Date]])</f>
        <v>2017</v>
      </c>
      <c r="X7501" t="str">
        <f>"Q"&amp;ROUNDUP(MONTH(Suoerstore_sales[[#This Row],[Order Date]])/3,0)</f>
        <v>Q3</v>
      </c>
      <c r="Y7501">
        <f>MONTH(Suoerstore_sales[[#This Row],[Order Date]])</f>
        <v>7</v>
      </c>
    </row>
    <row r="7502" spans="1:25" x14ac:dyDescent="0.2">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t="str" cm="1">
        <f t="array" ref="V7502">_xlfn.IFS(Suoerstore_sales[[#This Row],[Discount]]&lt;=0.05,"0-5%",Suoerstore_sales[[#This Row],[Discount]]&lt;=0.1,"5-10%",Suoerstore_sales[[#This Row],[Discount]]&lt;=0.2,"10-20%",TRUE,"20%+")</f>
        <v>0-5%</v>
      </c>
      <c r="W7502">
        <f>YEAR(Suoerstore_sales[[#This Row],[Order Date]])</f>
        <v>2017</v>
      </c>
      <c r="X7502" t="str">
        <f>"Q"&amp;ROUNDUP(MONTH(Suoerstore_sales[[#This Row],[Order Date]])/3,0)</f>
        <v>Q3</v>
      </c>
      <c r="Y7502">
        <f>MONTH(Suoerstore_sales[[#This Row],[Order Date]])</f>
        <v>7</v>
      </c>
    </row>
    <row r="7503" spans="1:25" x14ac:dyDescent="0.2">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t="str" cm="1">
        <f t="array" ref="V7503">_xlfn.IFS(Suoerstore_sales[[#This Row],[Discount]]&lt;=0.05,"0-5%",Suoerstore_sales[[#This Row],[Discount]]&lt;=0.1,"5-10%",Suoerstore_sales[[#This Row],[Discount]]&lt;=0.2,"10-20%",TRUE,"20%+")</f>
        <v>10-20%</v>
      </c>
      <c r="W7503">
        <f>YEAR(Suoerstore_sales[[#This Row],[Order Date]])</f>
        <v>2017</v>
      </c>
      <c r="X7503" t="str">
        <f>"Q"&amp;ROUNDUP(MONTH(Suoerstore_sales[[#This Row],[Order Date]])/3,0)</f>
        <v>Q3</v>
      </c>
      <c r="Y7503">
        <f>MONTH(Suoerstore_sales[[#This Row],[Order Date]])</f>
        <v>7</v>
      </c>
    </row>
    <row r="7504" spans="1:25" x14ac:dyDescent="0.2">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t="str" cm="1">
        <f t="array" ref="V7504">_xlfn.IFS(Suoerstore_sales[[#This Row],[Discount]]&lt;=0.05,"0-5%",Suoerstore_sales[[#This Row],[Discount]]&lt;=0.1,"5-10%",Suoerstore_sales[[#This Row],[Discount]]&lt;=0.2,"10-20%",TRUE,"20%+")</f>
        <v>0-5%</v>
      </c>
      <c r="W7504">
        <f>YEAR(Suoerstore_sales[[#This Row],[Order Date]])</f>
        <v>2017</v>
      </c>
      <c r="X7504" t="str">
        <f>"Q"&amp;ROUNDUP(MONTH(Suoerstore_sales[[#This Row],[Order Date]])/3,0)</f>
        <v>Q1</v>
      </c>
      <c r="Y7504">
        <f>MONTH(Suoerstore_sales[[#This Row],[Order Date]])</f>
        <v>3</v>
      </c>
    </row>
    <row r="7505" spans="1:25" x14ac:dyDescent="0.2">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t="str" cm="1">
        <f t="array" ref="V7505">_xlfn.IFS(Suoerstore_sales[[#This Row],[Discount]]&lt;=0.05,"0-5%",Suoerstore_sales[[#This Row],[Discount]]&lt;=0.1,"5-10%",Suoerstore_sales[[#This Row],[Discount]]&lt;=0.2,"10-20%",TRUE,"20%+")</f>
        <v>10-20%</v>
      </c>
      <c r="W7505">
        <f>YEAR(Suoerstore_sales[[#This Row],[Order Date]])</f>
        <v>2017</v>
      </c>
      <c r="X7505" t="str">
        <f>"Q"&amp;ROUNDUP(MONTH(Suoerstore_sales[[#This Row],[Order Date]])/3,0)</f>
        <v>Q1</v>
      </c>
      <c r="Y7505">
        <f>MONTH(Suoerstore_sales[[#This Row],[Order Date]])</f>
        <v>3</v>
      </c>
    </row>
    <row r="7506" spans="1:25" x14ac:dyDescent="0.2">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t="str" cm="1">
        <f t="array" ref="V7506">_xlfn.IFS(Suoerstore_sales[[#This Row],[Discount]]&lt;=0.05,"0-5%",Suoerstore_sales[[#This Row],[Discount]]&lt;=0.1,"5-10%",Suoerstore_sales[[#This Row],[Discount]]&lt;=0.2,"10-20%",TRUE,"20%+")</f>
        <v>0-5%</v>
      </c>
      <c r="W7506">
        <f>YEAR(Suoerstore_sales[[#This Row],[Order Date]])</f>
        <v>2016</v>
      </c>
      <c r="X7506" t="str">
        <f>"Q"&amp;ROUNDUP(MONTH(Suoerstore_sales[[#This Row],[Order Date]])/3,0)</f>
        <v>Q1</v>
      </c>
      <c r="Y7506">
        <f>MONTH(Suoerstore_sales[[#This Row],[Order Date]])</f>
        <v>1</v>
      </c>
    </row>
    <row r="7507" spans="1:25" x14ac:dyDescent="0.2">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t="str" cm="1">
        <f t="array" ref="V7507">_xlfn.IFS(Suoerstore_sales[[#This Row],[Discount]]&lt;=0.05,"0-5%",Suoerstore_sales[[#This Row],[Discount]]&lt;=0.1,"5-10%",Suoerstore_sales[[#This Row],[Discount]]&lt;=0.2,"10-20%",TRUE,"20%+")</f>
        <v>20%+</v>
      </c>
      <c r="W7507">
        <f>YEAR(Suoerstore_sales[[#This Row],[Order Date]])</f>
        <v>2017</v>
      </c>
      <c r="X7507" t="str">
        <f>"Q"&amp;ROUNDUP(MONTH(Suoerstore_sales[[#This Row],[Order Date]])/3,0)</f>
        <v>Q2</v>
      </c>
      <c r="Y7507">
        <f>MONTH(Suoerstore_sales[[#This Row],[Order Date]])</f>
        <v>6</v>
      </c>
    </row>
    <row r="7508" spans="1:25" x14ac:dyDescent="0.2">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t="str" cm="1">
        <f t="array" ref="V7508">_xlfn.IFS(Suoerstore_sales[[#This Row],[Discount]]&lt;=0.05,"0-5%",Suoerstore_sales[[#This Row],[Discount]]&lt;=0.1,"5-10%",Suoerstore_sales[[#This Row],[Discount]]&lt;=0.2,"10-20%",TRUE,"20%+")</f>
        <v>10-20%</v>
      </c>
      <c r="W7508">
        <f>YEAR(Suoerstore_sales[[#This Row],[Order Date]])</f>
        <v>2014</v>
      </c>
      <c r="X7508" t="str">
        <f>"Q"&amp;ROUNDUP(MONTH(Suoerstore_sales[[#This Row],[Order Date]])/3,0)</f>
        <v>Q4</v>
      </c>
      <c r="Y7508">
        <f>MONTH(Suoerstore_sales[[#This Row],[Order Date]])</f>
        <v>11</v>
      </c>
    </row>
    <row r="7509" spans="1:25" x14ac:dyDescent="0.2">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t="str" cm="1">
        <f t="array" ref="V7509">_xlfn.IFS(Suoerstore_sales[[#This Row],[Discount]]&lt;=0.05,"0-5%",Suoerstore_sales[[#This Row],[Discount]]&lt;=0.1,"5-10%",Suoerstore_sales[[#This Row],[Discount]]&lt;=0.2,"10-20%",TRUE,"20%+")</f>
        <v>0-5%</v>
      </c>
      <c r="W7509">
        <f>YEAR(Suoerstore_sales[[#This Row],[Order Date]])</f>
        <v>2014</v>
      </c>
      <c r="X7509" t="str">
        <f>"Q"&amp;ROUNDUP(MONTH(Suoerstore_sales[[#This Row],[Order Date]])/3,0)</f>
        <v>Q4</v>
      </c>
      <c r="Y7509">
        <f>MONTH(Suoerstore_sales[[#This Row],[Order Date]])</f>
        <v>11</v>
      </c>
    </row>
    <row r="7510" spans="1:25" x14ac:dyDescent="0.2">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t="str" cm="1">
        <f t="array" ref="V7510">_xlfn.IFS(Suoerstore_sales[[#This Row],[Discount]]&lt;=0.05,"0-5%",Suoerstore_sales[[#This Row],[Discount]]&lt;=0.1,"5-10%",Suoerstore_sales[[#This Row],[Discount]]&lt;=0.2,"10-20%",TRUE,"20%+")</f>
        <v>10-20%</v>
      </c>
      <c r="W7510">
        <f>YEAR(Suoerstore_sales[[#This Row],[Order Date]])</f>
        <v>2017</v>
      </c>
      <c r="X7510" t="str">
        <f>"Q"&amp;ROUNDUP(MONTH(Suoerstore_sales[[#This Row],[Order Date]])/3,0)</f>
        <v>Q3</v>
      </c>
      <c r="Y7510">
        <f>MONTH(Suoerstore_sales[[#This Row],[Order Date]])</f>
        <v>7</v>
      </c>
    </row>
    <row r="7511" spans="1:25" x14ac:dyDescent="0.2">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t="str" cm="1">
        <f t="array" ref="V7511">_xlfn.IFS(Suoerstore_sales[[#This Row],[Discount]]&lt;=0.05,"0-5%",Suoerstore_sales[[#This Row],[Discount]]&lt;=0.1,"5-10%",Suoerstore_sales[[#This Row],[Discount]]&lt;=0.2,"10-20%",TRUE,"20%+")</f>
        <v>20%+</v>
      </c>
      <c r="W7511">
        <f>YEAR(Suoerstore_sales[[#This Row],[Order Date]])</f>
        <v>2017</v>
      </c>
      <c r="X7511" t="str">
        <f>"Q"&amp;ROUNDUP(MONTH(Suoerstore_sales[[#This Row],[Order Date]])/3,0)</f>
        <v>Q3</v>
      </c>
      <c r="Y7511">
        <f>MONTH(Suoerstore_sales[[#This Row],[Order Date]])</f>
        <v>7</v>
      </c>
    </row>
    <row r="7512" spans="1:25" x14ac:dyDescent="0.2">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t="str" cm="1">
        <f t="array" ref="V7512">_xlfn.IFS(Suoerstore_sales[[#This Row],[Discount]]&lt;=0.05,"0-5%",Suoerstore_sales[[#This Row],[Discount]]&lt;=0.1,"5-10%",Suoerstore_sales[[#This Row],[Discount]]&lt;=0.2,"10-20%",TRUE,"20%+")</f>
        <v>10-20%</v>
      </c>
      <c r="W7512">
        <f>YEAR(Suoerstore_sales[[#This Row],[Order Date]])</f>
        <v>2017</v>
      </c>
      <c r="X7512" t="str">
        <f>"Q"&amp;ROUNDUP(MONTH(Suoerstore_sales[[#This Row],[Order Date]])/3,0)</f>
        <v>Q3</v>
      </c>
      <c r="Y7512">
        <f>MONTH(Suoerstore_sales[[#This Row],[Order Date]])</f>
        <v>7</v>
      </c>
    </row>
    <row r="7513" spans="1:25" x14ac:dyDescent="0.2">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t="str" cm="1">
        <f t="array" ref="V7513">_xlfn.IFS(Suoerstore_sales[[#This Row],[Discount]]&lt;=0.05,"0-5%",Suoerstore_sales[[#This Row],[Discount]]&lt;=0.1,"5-10%",Suoerstore_sales[[#This Row],[Discount]]&lt;=0.2,"10-20%",TRUE,"20%+")</f>
        <v>10-20%</v>
      </c>
      <c r="W7513">
        <f>YEAR(Suoerstore_sales[[#This Row],[Order Date]])</f>
        <v>2017</v>
      </c>
      <c r="X7513" t="str">
        <f>"Q"&amp;ROUNDUP(MONTH(Suoerstore_sales[[#This Row],[Order Date]])/3,0)</f>
        <v>Q3</v>
      </c>
      <c r="Y7513">
        <f>MONTH(Suoerstore_sales[[#This Row],[Order Date]])</f>
        <v>7</v>
      </c>
    </row>
    <row r="7514" spans="1:25" x14ac:dyDescent="0.2">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t="str" cm="1">
        <f t="array" ref="V7514">_xlfn.IFS(Suoerstore_sales[[#This Row],[Discount]]&lt;=0.05,"0-5%",Suoerstore_sales[[#This Row],[Discount]]&lt;=0.1,"5-10%",Suoerstore_sales[[#This Row],[Discount]]&lt;=0.2,"10-20%",TRUE,"20%+")</f>
        <v>10-20%</v>
      </c>
      <c r="W7514">
        <f>YEAR(Suoerstore_sales[[#This Row],[Order Date]])</f>
        <v>2017</v>
      </c>
      <c r="X7514" t="str">
        <f>"Q"&amp;ROUNDUP(MONTH(Suoerstore_sales[[#This Row],[Order Date]])/3,0)</f>
        <v>Q3</v>
      </c>
      <c r="Y7514">
        <f>MONTH(Suoerstore_sales[[#This Row],[Order Date]])</f>
        <v>7</v>
      </c>
    </row>
    <row r="7515" spans="1:25" x14ac:dyDescent="0.2">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t="str" cm="1">
        <f t="array" ref="V7515">_xlfn.IFS(Suoerstore_sales[[#This Row],[Discount]]&lt;=0.05,"0-5%",Suoerstore_sales[[#This Row],[Discount]]&lt;=0.1,"5-10%",Suoerstore_sales[[#This Row],[Discount]]&lt;=0.2,"10-20%",TRUE,"20%+")</f>
        <v>10-20%</v>
      </c>
      <c r="W7515">
        <f>YEAR(Suoerstore_sales[[#This Row],[Order Date]])</f>
        <v>2017</v>
      </c>
      <c r="X7515" t="str">
        <f>"Q"&amp;ROUNDUP(MONTH(Suoerstore_sales[[#This Row],[Order Date]])/3,0)</f>
        <v>Q3</v>
      </c>
      <c r="Y7515">
        <f>MONTH(Suoerstore_sales[[#This Row],[Order Date]])</f>
        <v>7</v>
      </c>
    </row>
    <row r="7516" spans="1:25" x14ac:dyDescent="0.2">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t="str" cm="1">
        <f t="array" ref="V7516">_xlfn.IFS(Suoerstore_sales[[#This Row],[Discount]]&lt;=0.05,"0-5%",Suoerstore_sales[[#This Row],[Discount]]&lt;=0.1,"5-10%",Suoerstore_sales[[#This Row],[Discount]]&lt;=0.2,"10-20%",TRUE,"20%+")</f>
        <v>0-5%</v>
      </c>
      <c r="W7516">
        <f>YEAR(Suoerstore_sales[[#This Row],[Order Date]])</f>
        <v>2017</v>
      </c>
      <c r="X7516" t="str">
        <f>"Q"&amp;ROUNDUP(MONTH(Suoerstore_sales[[#This Row],[Order Date]])/3,0)</f>
        <v>Q4</v>
      </c>
      <c r="Y7516">
        <f>MONTH(Suoerstore_sales[[#This Row],[Order Date]])</f>
        <v>12</v>
      </c>
    </row>
    <row r="7517" spans="1:25" x14ac:dyDescent="0.2">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t="str" cm="1">
        <f t="array" ref="V7517">_xlfn.IFS(Suoerstore_sales[[#This Row],[Discount]]&lt;=0.05,"0-5%",Suoerstore_sales[[#This Row],[Discount]]&lt;=0.1,"5-10%",Suoerstore_sales[[#This Row],[Discount]]&lt;=0.2,"10-20%",TRUE,"20%+")</f>
        <v>0-5%</v>
      </c>
      <c r="W7517">
        <f>YEAR(Suoerstore_sales[[#This Row],[Order Date]])</f>
        <v>2017</v>
      </c>
      <c r="X7517" t="str">
        <f>"Q"&amp;ROUNDUP(MONTH(Suoerstore_sales[[#This Row],[Order Date]])/3,0)</f>
        <v>Q4</v>
      </c>
      <c r="Y7517">
        <f>MONTH(Suoerstore_sales[[#This Row],[Order Date]])</f>
        <v>12</v>
      </c>
    </row>
    <row r="7518" spans="1:25" x14ac:dyDescent="0.2">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t="str" cm="1">
        <f t="array" ref="V7518">_xlfn.IFS(Suoerstore_sales[[#This Row],[Discount]]&lt;=0.05,"0-5%",Suoerstore_sales[[#This Row],[Discount]]&lt;=0.1,"5-10%",Suoerstore_sales[[#This Row],[Discount]]&lt;=0.2,"10-20%",TRUE,"20%+")</f>
        <v>0-5%</v>
      </c>
      <c r="W7518">
        <f>YEAR(Suoerstore_sales[[#This Row],[Order Date]])</f>
        <v>2017</v>
      </c>
      <c r="X7518" t="str">
        <f>"Q"&amp;ROUNDUP(MONTH(Suoerstore_sales[[#This Row],[Order Date]])/3,0)</f>
        <v>Q4</v>
      </c>
      <c r="Y7518">
        <f>MONTH(Suoerstore_sales[[#This Row],[Order Date]])</f>
        <v>12</v>
      </c>
    </row>
    <row r="7519" spans="1:25" x14ac:dyDescent="0.2">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t="str" cm="1">
        <f t="array" ref="V7519">_xlfn.IFS(Suoerstore_sales[[#This Row],[Discount]]&lt;=0.05,"0-5%",Suoerstore_sales[[#This Row],[Discount]]&lt;=0.1,"5-10%",Suoerstore_sales[[#This Row],[Discount]]&lt;=0.2,"10-20%",TRUE,"20%+")</f>
        <v>0-5%</v>
      </c>
      <c r="W7519">
        <f>YEAR(Suoerstore_sales[[#This Row],[Order Date]])</f>
        <v>2017</v>
      </c>
      <c r="X7519" t="str">
        <f>"Q"&amp;ROUNDUP(MONTH(Suoerstore_sales[[#This Row],[Order Date]])/3,0)</f>
        <v>Q4</v>
      </c>
      <c r="Y7519">
        <f>MONTH(Suoerstore_sales[[#This Row],[Order Date]])</f>
        <v>12</v>
      </c>
    </row>
    <row r="7520" spans="1:25" x14ac:dyDescent="0.2">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t="str" cm="1">
        <f t="array" ref="V7520">_xlfn.IFS(Suoerstore_sales[[#This Row],[Discount]]&lt;=0.05,"0-5%",Suoerstore_sales[[#This Row],[Discount]]&lt;=0.1,"5-10%",Suoerstore_sales[[#This Row],[Discount]]&lt;=0.2,"10-20%",TRUE,"20%+")</f>
        <v>0-5%</v>
      </c>
      <c r="W7520">
        <f>YEAR(Suoerstore_sales[[#This Row],[Order Date]])</f>
        <v>2017</v>
      </c>
      <c r="X7520" t="str">
        <f>"Q"&amp;ROUNDUP(MONTH(Suoerstore_sales[[#This Row],[Order Date]])/3,0)</f>
        <v>Q4</v>
      </c>
      <c r="Y7520">
        <f>MONTH(Suoerstore_sales[[#This Row],[Order Date]])</f>
        <v>12</v>
      </c>
    </row>
    <row r="7521" spans="1:25" x14ac:dyDescent="0.2">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t="str" cm="1">
        <f t="array" ref="V7521">_xlfn.IFS(Suoerstore_sales[[#This Row],[Discount]]&lt;=0.05,"0-5%",Suoerstore_sales[[#This Row],[Discount]]&lt;=0.1,"5-10%",Suoerstore_sales[[#This Row],[Discount]]&lt;=0.2,"10-20%",TRUE,"20%+")</f>
        <v>0-5%</v>
      </c>
      <c r="W7521">
        <f>YEAR(Suoerstore_sales[[#This Row],[Order Date]])</f>
        <v>2017</v>
      </c>
      <c r="X7521" t="str">
        <f>"Q"&amp;ROUNDUP(MONTH(Suoerstore_sales[[#This Row],[Order Date]])/3,0)</f>
        <v>Q4</v>
      </c>
      <c r="Y7521">
        <f>MONTH(Suoerstore_sales[[#This Row],[Order Date]])</f>
        <v>12</v>
      </c>
    </row>
    <row r="7522" spans="1:25" x14ac:dyDescent="0.2">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t="str" cm="1">
        <f t="array" ref="V7522">_xlfn.IFS(Suoerstore_sales[[#This Row],[Discount]]&lt;=0.05,"0-5%",Suoerstore_sales[[#This Row],[Discount]]&lt;=0.1,"5-10%",Suoerstore_sales[[#This Row],[Discount]]&lt;=0.2,"10-20%",TRUE,"20%+")</f>
        <v>0-5%</v>
      </c>
      <c r="W7522">
        <f>YEAR(Suoerstore_sales[[#This Row],[Order Date]])</f>
        <v>2017</v>
      </c>
      <c r="X7522" t="str">
        <f>"Q"&amp;ROUNDUP(MONTH(Suoerstore_sales[[#This Row],[Order Date]])/3,0)</f>
        <v>Q4</v>
      </c>
      <c r="Y7522">
        <f>MONTH(Suoerstore_sales[[#This Row],[Order Date]])</f>
        <v>12</v>
      </c>
    </row>
    <row r="7523" spans="1:25" x14ac:dyDescent="0.2">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t="str" cm="1">
        <f t="array" ref="V7523">_xlfn.IFS(Suoerstore_sales[[#This Row],[Discount]]&lt;=0.05,"0-5%",Suoerstore_sales[[#This Row],[Discount]]&lt;=0.1,"5-10%",Suoerstore_sales[[#This Row],[Discount]]&lt;=0.2,"10-20%",TRUE,"20%+")</f>
        <v>20%+</v>
      </c>
      <c r="W7523">
        <f>YEAR(Suoerstore_sales[[#This Row],[Order Date]])</f>
        <v>2016</v>
      </c>
      <c r="X7523" t="str">
        <f>"Q"&amp;ROUNDUP(MONTH(Suoerstore_sales[[#This Row],[Order Date]])/3,0)</f>
        <v>Q3</v>
      </c>
      <c r="Y7523">
        <f>MONTH(Suoerstore_sales[[#This Row],[Order Date]])</f>
        <v>9</v>
      </c>
    </row>
    <row r="7524" spans="1:25" x14ac:dyDescent="0.2">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t="str" cm="1">
        <f t="array" ref="V7524">_xlfn.IFS(Suoerstore_sales[[#This Row],[Discount]]&lt;=0.05,"0-5%",Suoerstore_sales[[#This Row],[Discount]]&lt;=0.1,"5-10%",Suoerstore_sales[[#This Row],[Discount]]&lt;=0.2,"10-20%",TRUE,"20%+")</f>
        <v>20%+</v>
      </c>
      <c r="W7524">
        <f>YEAR(Suoerstore_sales[[#This Row],[Order Date]])</f>
        <v>2016</v>
      </c>
      <c r="X7524" t="str">
        <f>"Q"&amp;ROUNDUP(MONTH(Suoerstore_sales[[#This Row],[Order Date]])/3,0)</f>
        <v>Q3</v>
      </c>
      <c r="Y7524">
        <f>MONTH(Suoerstore_sales[[#This Row],[Order Date]])</f>
        <v>9</v>
      </c>
    </row>
    <row r="7525" spans="1:25" x14ac:dyDescent="0.2">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t="str" cm="1">
        <f t="array" ref="V7525">_xlfn.IFS(Suoerstore_sales[[#This Row],[Discount]]&lt;=0.05,"0-5%",Suoerstore_sales[[#This Row],[Discount]]&lt;=0.1,"5-10%",Suoerstore_sales[[#This Row],[Discount]]&lt;=0.2,"10-20%",TRUE,"20%+")</f>
        <v>20%+</v>
      </c>
      <c r="W7525">
        <f>YEAR(Suoerstore_sales[[#This Row],[Order Date]])</f>
        <v>2016</v>
      </c>
      <c r="X7525" t="str">
        <f>"Q"&amp;ROUNDUP(MONTH(Suoerstore_sales[[#This Row],[Order Date]])/3,0)</f>
        <v>Q3</v>
      </c>
      <c r="Y7525">
        <f>MONTH(Suoerstore_sales[[#This Row],[Order Date]])</f>
        <v>9</v>
      </c>
    </row>
    <row r="7526" spans="1:25" x14ac:dyDescent="0.2">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t="str" cm="1">
        <f t="array" ref="V7526">_xlfn.IFS(Suoerstore_sales[[#This Row],[Discount]]&lt;=0.05,"0-5%",Suoerstore_sales[[#This Row],[Discount]]&lt;=0.1,"5-10%",Suoerstore_sales[[#This Row],[Discount]]&lt;=0.2,"10-20%",TRUE,"20%+")</f>
        <v>10-20%</v>
      </c>
      <c r="W7526">
        <f>YEAR(Suoerstore_sales[[#This Row],[Order Date]])</f>
        <v>2014</v>
      </c>
      <c r="X7526" t="str">
        <f>"Q"&amp;ROUNDUP(MONTH(Suoerstore_sales[[#This Row],[Order Date]])/3,0)</f>
        <v>Q3</v>
      </c>
      <c r="Y7526">
        <f>MONTH(Suoerstore_sales[[#This Row],[Order Date]])</f>
        <v>9</v>
      </c>
    </row>
    <row r="7527" spans="1:25" x14ac:dyDescent="0.2">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t="str" cm="1">
        <f t="array" ref="V7527">_xlfn.IFS(Suoerstore_sales[[#This Row],[Discount]]&lt;=0.05,"0-5%",Suoerstore_sales[[#This Row],[Discount]]&lt;=0.1,"5-10%",Suoerstore_sales[[#This Row],[Discount]]&lt;=0.2,"10-20%",TRUE,"20%+")</f>
        <v>10-20%</v>
      </c>
      <c r="W7527">
        <f>YEAR(Suoerstore_sales[[#This Row],[Order Date]])</f>
        <v>2014</v>
      </c>
      <c r="X7527" t="str">
        <f>"Q"&amp;ROUNDUP(MONTH(Suoerstore_sales[[#This Row],[Order Date]])/3,0)</f>
        <v>Q3</v>
      </c>
      <c r="Y7527">
        <f>MONTH(Suoerstore_sales[[#This Row],[Order Date]])</f>
        <v>9</v>
      </c>
    </row>
    <row r="7528" spans="1:25" x14ac:dyDescent="0.2">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t="str" cm="1">
        <f t="array" ref="V7528">_xlfn.IFS(Suoerstore_sales[[#This Row],[Discount]]&lt;=0.05,"0-5%",Suoerstore_sales[[#This Row],[Discount]]&lt;=0.1,"5-10%",Suoerstore_sales[[#This Row],[Discount]]&lt;=0.2,"10-20%",TRUE,"20%+")</f>
        <v>0-5%</v>
      </c>
      <c r="W7528">
        <f>YEAR(Suoerstore_sales[[#This Row],[Order Date]])</f>
        <v>2017</v>
      </c>
      <c r="X7528" t="str">
        <f>"Q"&amp;ROUNDUP(MONTH(Suoerstore_sales[[#This Row],[Order Date]])/3,0)</f>
        <v>Q3</v>
      </c>
      <c r="Y7528">
        <f>MONTH(Suoerstore_sales[[#This Row],[Order Date]])</f>
        <v>9</v>
      </c>
    </row>
    <row r="7529" spans="1:25" x14ac:dyDescent="0.2">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t="str" cm="1">
        <f t="array" ref="V7529">_xlfn.IFS(Suoerstore_sales[[#This Row],[Discount]]&lt;=0.05,"0-5%",Suoerstore_sales[[#This Row],[Discount]]&lt;=0.1,"5-10%",Suoerstore_sales[[#This Row],[Discount]]&lt;=0.2,"10-20%",TRUE,"20%+")</f>
        <v>0-5%</v>
      </c>
      <c r="W7529">
        <f>YEAR(Suoerstore_sales[[#This Row],[Order Date]])</f>
        <v>2017</v>
      </c>
      <c r="X7529" t="str">
        <f>"Q"&amp;ROUNDUP(MONTH(Suoerstore_sales[[#This Row],[Order Date]])/3,0)</f>
        <v>Q3</v>
      </c>
      <c r="Y7529">
        <f>MONTH(Suoerstore_sales[[#This Row],[Order Date]])</f>
        <v>9</v>
      </c>
    </row>
    <row r="7530" spans="1:25" x14ac:dyDescent="0.2">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t="str" cm="1">
        <f t="array" ref="V7530">_xlfn.IFS(Suoerstore_sales[[#This Row],[Discount]]&lt;=0.05,"0-5%",Suoerstore_sales[[#This Row],[Discount]]&lt;=0.1,"5-10%",Suoerstore_sales[[#This Row],[Discount]]&lt;=0.2,"10-20%",TRUE,"20%+")</f>
        <v>0-5%</v>
      </c>
      <c r="W7530">
        <f>YEAR(Suoerstore_sales[[#This Row],[Order Date]])</f>
        <v>2017</v>
      </c>
      <c r="X7530" t="str">
        <f>"Q"&amp;ROUNDUP(MONTH(Suoerstore_sales[[#This Row],[Order Date]])/3,0)</f>
        <v>Q3</v>
      </c>
      <c r="Y7530">
        <f>MONTH(Suoerstore_sales[[#This Row],[Order Date]])</f>
        <v>9</v>
      </c>
    </row>
    <row r="7531" spans="1:25" x14ac:dyDescent="0.2">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t="str" cm="1">
        <f t="array" ref="V7531">_xlfn.IFS(Suoerstore_sales[[#This Row],[Discount]]&lt;=0.05,"0-5%",Suoerstore_sales[[#This Row],[Discount]]&lt;=0.1,"5-10%",Suoerstore_sales[[#This Row],[Discount]]&lt;=0.2,"10-20%",TRUE,"20%+")</f>
        <v>10-20%</v>
      </c>
      <c r="W7531">
        <f>YEAR(Suoerstore_sales[[#This Row],[Order Date]])</f>
        <v>2017</v>
      </c>
      <c r="X7531" t="str">
        <f>"Q"&amp;ROUNDUP(MONTH(Suoerstore_sales[[#This Row],[Order Date]])/3,0)</f>
        <v>Q3</v>
      </c>
      <c r="Y7531">
        <f>MONTH(Suoerstore_sales[[#This Row],[Order Date]])</f>
        <v>9</v>
      </c>
    </row>
    <row r="7532" spans="1:25" x14ac:dyDescent="0.2">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t="str" cm="1">
        <f t="array" ref="V7532">_xlfn.IFS(Suoerstore_sales[[#This Row],[Discount]]&lt;=0.05,"0-5%",Suoerstore_sales[[#This Row],[Discount]]&lt;=0.1,"5-10%",Suoerstore_sales[[#This Row],[Discount]]&lt;=0.2,"10-20%",TRUE,"20%+")</f>
        <v>10-20%</v>
      </c>
      <c r="W7532">
        <f>YEAR(Suoerstore_sales[[#This Row],[Order Date]])</f>
        <v>2017</v>
      </c>
      <c r="X7532" t="str">
        <f>"Q"&amp;ROUNDUP(MONTH(Suoerstore_sales[[#This Row],[Order Date]])/3,0)</f>
        <v>Q3</v>
      </c>
      <c r="Y7532">
        <f>MONTH(Suoerstore_sales[[#This Row],[Order Date]])</f>
        <v>9</v>
      </c>
    </row>
    <row r="7533" spans="1:25" x14ac:dyDescent="0.2">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t="str" cm="1">
        <f t="array" ref="V7533">_xlfn.IFS(Suoerstore_sales[[#This Row],[Discount]]&lt;=0.05,"0-5%",Suoerstore_sales[[#This Row],[Discount]]&lt;=0.1,"5-10%",Suoerstore_sales[[#This Row],[Discount]]&lt;=0.2,"10-20%",TRUE,"20%+")</f>
        <v>10-20%</v>
      </c>
      <c r="W7533">
        <f>YEAR(Suoerstore_sales[[#This Row],[Order Date]])</f>
        <v>2016</v>
      </c>
      <c r="X7533" t="str">
        <f>"Q"&amp;ROUNDUP(MONTH(Suoerstore_sales[[#This Row],[Order Date]])/3,0)</f>
        <v>Q2</v>
      </c>
      <c r="Y7533">
        <f>MONTH(Suoerstore_sales[[#This Row],[Order Date]])</f>
        <v>6</v>
      </c>
    </row>
    <row r="7534" spans="1:25" x14ac:dyDescent="0.2">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t="str" cm="1">
        <f t="array" ref="V7534">_xlfn.IFS(Suoerstore_sales[[#This Row],[Discount]]&lt;=0.05,"0-5%",Suoerstore_sales[[#This Row],[Discount]]&lt;=0.1,"5-10%",Suoerstore_sales[[#This Row],[Discount]]&lt;=0.2,"10-20%",TRUE,"20%+")</f>
        <v>10-20%</v>
      </c>
      <c r="W7534">
        <f>YEAR(Suoerstore_sales[[#This Row],[Order Date]])</f>
        <v>2016</v>
      </c>
      <c r="X7534" t="str">
        <f>"Q"&amp;ROUNDUP(MONTH(Suoerstore_sales[[#This Row],[Order Date]])/3,0)</f>
        <v>Q2</v>
      </c>
      <c r="Y7534">
        <f>MONTH(Suoerstore_sales[[#This Row],[Order Date]])</f>
        <v>6</v>
      </c>
    </row>
    <row r="7535" spans="1:25" x14ac:dyDescent="0.2">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t="str" cm="1">
        <f t="array" ref="V7535">_xlfn.IFS(Suoerstore_sales[[#This Row],[Discount]]&lt;=0.05,"0-5%",Suoerstore_sales[[#This Row],[Discount]]&lt;=0.1,"5-10%",Suoerstore_sales[[#This Row],[Discount]]&lt;=0.2,"10-20%",TRUE,"20%+")</f>
        <v>10-20%</v>
      </c>
      <c r="W7535">
        <f>YEAR(Suoerstore_sales[[#This Row],[Order Date]])</f>
        <v>2017</v>
      </c>
      <c r="X7535" t="str">
        <f>"Q"&amp;ROUNDUP(MONTH(Suoerstore_sales[[#This Row],[Order Date]])/3,0)</f>
        <v>Q1</v>
      </c>
      <c r="Y7535">
        <f>MONTH(Suoerstore_sales[[#This Row],[Order Date]])</f>
        <v>2</v>
      </c>
    </row>
    <row r="7536" spans="1:25" x14ac:dyDescent="0.2">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t="str" cm="1">
        <f t="array" ref="V7536">_xlfn.IFS(Suoerstore_sales[[#This Row],[Discount]]&lt;=0.05,"0-5%",Suoerstore_sales[[#This Row],[Discount]]&lt;=0.1,"5-10%",Suoerstore_sales[[#This Row],[Discount]]&lt;=0.2,"10-20%",TRUE,"20%+")</f>
        <v>10-20%</v>
      </c>
      <c r="W7536">
        <f>YEAR(Suoerstore_sales[[#This Row],[Order Date]])</f>
        <v>2017</v>
      </c>
      <c r="X7536" t="str">
        <f>"Q"&amp;ROUNDUP(MONTH(Suoerstore_sales[[#This Row],[Order Date]])/3,0)</f>
        <v>Q1</v>
      </c>
      <c r="Y7536">
        <f>MONTH(Suoerstore_sales[[#This Row],[Order Date]])</f>
        <v>2</v>
      </c>
    </row>
    <row r="7537" spans="1:25" x14ac:dyDescent="0.2">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t="str" cm="1">
        <f t="array" ref="V7537">_xlfn.IFS(Suoerstore_sales[[#This Row],[Discount]]&lt;=0.05,"0-5%",Suoerstore_sales[[#This Row],[Discount]]&lt;=0.1,"5-10%",Suoerstore_sales[[#This Row],[Discount]]&lt;=0.2,"10-20%",TRUE,"20%+")</f>
        <v>0-5%</v>
      </c>
      <c r="W7537">
        <f>YEAR(Suoerstore_sales[[#This Row],[Order Date]])</f>
        <v>2017</v>
      </c>
      <c r="X7537" t="str">
        <f>"Q"&amp;ROUNDUP(MONTH(Suoerstore_sales[[#This Row],[Order Date]])/3,0)</f>
        <v>Q1</v>
      </c>
      <c r="Y7537">
        <f>MONTH(Suoerstore_sales[[#This Row],[Order Date]])</f>
        <v>3</v>
      </c>
    </row>
    <row r="7538" spans="1:25" x14ac:dyDescent="0.2">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t="str" cm="1">
        <f t="array" ref="V7538">_xlfn.IFS(Suoerstore_sales[[#This Row],[Discount]]&lt;=0.05,"0-5%",Suoerstore_sales[[#This Row],[Discount]]&lt;=0.1,"5-10%",Suoerstore_sales[[#This Row],[Discount]]&lt;=0.2,"10-20%",TRUE,"20%+")</f>
        <v>20%+</v>
      </c>
      <c r="W7538">
        <f>YEAR(Suoerstore_sales[[#This Row],[Order Date]])</f>
        <v>2017</v>
      </c>
      <c r="X7538" t="str">
        <f>"Q"&amp;ROUNDUP(MONTH(Suoerstore_sales[[#This Row],[Order Date]])/3,0)</f>
        <v>Q4</v>
      </c>
      <c r="Y7538">
        <f>MONTH(Suoerstore_sales[[#This Row],[Order Date]])</f>
        <v>12</v>
      </c>
    </row>
    <row r="7539" spans="1:25" x14ac:dyDescent="0.2">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t="str" cm="1">
        <f t="array" ref="V7539">_xlfn.IFS(Suoerstore_sales[[#This Row],[Discount]]&lt;=0.05,"0-5%",Suoerstore_sales[[#This Row],[Discount]]&lt;=0.1,"5-10%",Suoerstore_sales[[#This Row],[Discount]]&lt;=0.2,"10-20%",TRUE,"20%+")</f>
        <v>0-5%</v>
      </c>
      <c r="W7539">
        <f>YEAR(Suoerstore_sales[[#This Row],[Order Date]])</f>
        <v>2016</v>
      </c>
      <c r="X7539" t="str">
        <f>"Q"&amp;ROUNDUP(MONTH(Suoerstore_sales[[#This Row],[Order Date]])/3,0)</f>
        <v>Q1</v>
      </c>
      <c r="Y7539">
        <f>MONTH(Suoerstore_sales[[#This Row],[Order Date]])</f>
        <v>2</v>
      </c>
    </row>
    <row r="7540" spans="1:25" x14ac:dyDescent="0.2">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t="str" cm="1">
        <f t="array" ref="V7540">_xlfn.IFS(Suoerstore_sales[[#This Row],[Discount]]&lt;=0.05,"0-5%",Suoerstore_sales[[#This Row],[Discount]]&lt;=0.1,"5-10%",Suoerstore_sales[[#This Row],[Discount]]&lt;=0.2,"10-20%",TRUE,"20%+")</f>
        <v>10-20%</v>
      </c>
      <c r="W7540">
        <f>YEAR(Suoerstore_sales[[#This Row],[Order Date]])</f>
        <v>2017</v>
      </c>
      <c r="X7540" t="str">
        <f>"Q"&amp;ROUNDUP(MONTH(Suoerstore_sales[[#This Row],[Order Date]])/3,0)</f>
        <v>Q4</v>
      </c>
      <c r="Y7540">
        <f>MONTH(Suoerstore_sales[[#This Row],[Order Date]])</f>
        <v>12</v>
      </c>
    </row>
    <row r="7541" spans="1:25" x14ac:dyDescent="0.2">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t="str" cm="1">
        <f t="array" ref="V7541">_xlfn.IFS(Suoerstore_sales[[#This Row],[Discount]]&lt;=0.05,"0-5%",Suoerstore_sales[[#This Row],[Discount]]&lt;=0.1,"5-10%",Suoerstore_sales[[#This Row],[Discount]]&lt;=0.2,"10-20%",TRUE,"20%+")</f>
        <v>20%+</v>
      </c>
      <c r="W7541">
        <f>YEAR(Suoerstore_sales[[#This Row],[Order Date]])</f>
        <v>2017</v>
      </c>
      <c r="X7541" t="str">
        <f>"Q"&amp;ROUNDUP(MONTH(Suoerstore_sales[[#This Row],[Order Date]])/3,0)</f>
        <v>Q4</v>
      </c>
      <c r="Y7541">
        <f>MONTH(Suoerstore_sales[[#This Row],[Order Date]])</f>
        <v>12</v>
      </c>
    </row>
    <row r="7542" spans="1:25" x14ac:dyDescent="0.2">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t="str" cm="1">
        <f t="array" ref="V7542">_xlfn.IFS(Suoerstore_sales[[#This Row],[Discount]]&lt;=0.05,"0-5%",Suoerstore_sales[[#This Row],[Discount]]&lt;=0.1,"5-10%",Suoerstore_sales[[#This Row],[Discount]]&lt;=0.2,"10-20%",TRUE,"20%+")</f>
        <v>20%+</v>
      </c>
      <c r="W7542">
        <f>YEAR(Suoerstore_sales[[#This Row],[Order Date]])</f>
        <v>2017</v>
      </c>
      <c r="X7542" t="str">
        <f>"Q"&amp;ROUNDUP(MONTH(Suoerstore_sales[[#This Row],[Order Date]])/3,0)</f>
        <v>Q4</v>
      </c>
      <c r="Y7542">
        <f>MONTH(Suoerstore_sales[[#This Row],[Order Date]])</f>
        <v>12</v>
      </c>
    </row>
    <row r="7543" spans="1:25" x14ac:dyDescent="0.2">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t="str" cm="1">
        <f t="array" ref="V7543">_xlfn.IFS(Suoerstore_sales[[#This Row],[Discount]]&lt;=0.05,"0-5%",Suoerstore_sales[[#This Row],[Discount]]&lt;=0.1,"5-10%",Suoerstore_sales[[#This Row],[Discount]]&lt;=0.2,"10-20%",TRUE,"20%+")</f>
        <v>10-20%</v>
      </c>
      <c r="W7543">
        <f>YEAR(Suoerstore_sales[[#This Row],[Order Date]])</f>
        <v>2017</v>
      </c>
      <c r="X7543" t="str">
        <f>"Q"&amp;ROUNDUP(MONTH(Suoerstore_sales[[#This Row],[Order Date]])/3,0)</f>
        <v>Q4</v>
      </c>
      <c r="Y7543">
        <f>MONTH(Suoerstore_sales[[#This Row],[Order Date]])</f>
        <v>12</v>
      </c>
    </row>
    <row r="7544" spans="1:25" x14ac:dyDescent="0.2">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t="str" cm="1">
        <f t="array" ref="V7544">_xlfn.IFS(Suoerstore_sales[[#This Row],[Discount]]&lt;=0.05,"0-5%",Suoerstore_sales[[#This Row],[Discount]]&lt;=0.1,"5-10%",Suoerstore_sales[[#This Row],[Discount]]&lt;=0.2,"10-20%",TRUE,"20%+")</f>
        <v>10-20%</v>
      </c>
      <c r="W7544">
        <f>YEAR(Suoerstore_sales[[#This Row],[Order Date]])</f>
        <v>2017</v>
      </c>
      <c r="X7544" t="str">
        <f>"Q"&amp;ROUNDUP(MONTH(Suoerstore_sales[[#This Row],[Order Date]])/3,0)</f>
        <v>Q4</v>
      </c>
      <c r="Y7544">
        <f>MONTH(Suoerstore_sales[[#This Row],[Order Date]])</f>
        <v>12</v>
      </c>
    </row>
    <row r="7545" spans="1:25" x14ac:dyDescent="0.2">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t="str" cm="1">
        <f t="array" ref="V7545">_xlfn.IFS(Suoerstore_sales[[#This Row],[Discount]]&lt;=0.05,"0-5%",Suoerstore_sales[[#This Row],[Discount]]&lt;=0.1,"5-10%",Suoerstore_sales[[#This Row],[Discount]]&lt;=0.2,"10-20%",TRUE,"20%+")</f>
        <v>10-20%</v>
      </c>
      <c r="W7545">
        <f>YEAR(Suoerstore_sales[[#This Row],[Order Date]])</f>
        <v>2017</v>
      </c>
      <c r="X7545" t="str">
        <f>"Q"&amp;ROUNDUP(MONTH(Suoerstore_sales[[#This Row],[Order Date]])/3,0)</f>
        <v>Q4</v>
      </c>
      <c r="Y7545">
        <f>MONTH(Suoerstore_sales[[#This Row],[Order Date]])</f>
        <v>12</v>
      </c>
    </row>
    <row r="7546" spans="1:25" x14ac:dyDescent="0.2">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t="str" cm="1">
        <f t="array" ref="V7546">_xlfn.IFS(Suoerstore_sales[[#This Row],[Discount]]&lt;=0.05,"0-5%",Suoerstore_sales[[#This Row],[Discount]]&lt;=0.1,"5-10%",Suoerstore_sales[[#This Row],[Discount]]&lt;=0.2,"10-20%",TRUE,"20%+")</f>
        <v>10-20%</v>
      </c>
      <c r="W7546">
        <f>YEAR(Suoerstore_sales[[#This Row],[Order Date]])</f>
        <v>2017</v>
      </c>
      <c r="X7546" t="str">
        <f>"Q"&amp;ROUNDUP(MONTH(Suoerstore_sales[[#This Row],[Order Date]])/3,0)</f>
        <v>Q4</v>
      </c>
      <c r="Y7546">
        <f>MONTH(Suoerstore_sales[[#This Row],[Order Date]])</f>
        <v>12</v>
      </c>
    </row>
    <row r="7547" spans="1:25" x14ac:dyDescent="0.2">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t="str" cm="1">
        <f t="array" ref="V7547">_xlfn.IFS(Suoerstore_sales[[#This Row],[Discount]]&lt;=0.05,"0-5%",Suoerstore_sales[[#This Row],[Discount]]&lt;=0.1,"5-10%",Suoerstore_sales[[#This Row],[Discount]]&lt;=0.2,"10-20%",TRUE,"20%+")</f>
        <v>10-20%</v>
      </c>
      <c r="W7547">
        <f>YEAR(Suoerstore_sales[[#This Row],[Order Date]])</f>
        <v>2014</v>
      </c>
      <c r="X7547" t="str">
        <f>"Q"&amp;ROUNDUP(MONTH(Suoerstore_sales[[#This Row],[Order Date]])/3,0)</f>
        <v>Q4</v>
      </c>
      <c r="Y7547">
        <f>MONTH(Suoerstore_sales[[#This Row],[Order Date]])</f>
        <v>10</v>
      </c>
    </row>
    <row r="7548" spans="1:25" x14ac:dyDescent="0.2">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t="str" cm="1">
        <f t="array" ref="V7548">_xlfn.IFS(Suoerstore_sales[[#This Row],[Discount]]&lt;=0.05,"0-5%",Suoerstore_sales[[#This Row],[Discount]]&lt;=0.1,"5-10%",Suoerstore_sales[[#This Row],[Discount]]&lt;=0.2,"10-20%",TRUE,"20%+")</f>
        <v>10-20%</v>
      </c>
      <c r="W7548">
        <f>YEAR(Suoerstore_sales[[#This Row],[Order Date]])</f>
        <v>2014</v>
      </c>
      <c r="X7548" t="str">
        <f>"Q"&amp;ROUNDUP(MONTH(Suoerstore_sales[[#This Row],[Order Date]])/3,0)</f>
        <v>Q4</v>
      </c>
      <c r="Y7548">
        <f>MONTH(Suoerstore_sales[[#This Row],[Order Date]])</f>
        <v>10</v>
      </c>
    </row>
    <row r="7549" spans="1:25" x14ac:dyDescent="0.2">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t="str" cm="1">
        <f t="array" ref="V7549">_xlfn.IFS(Suoerstore_sales[[#This Row],[Discount]]&lt;=0.05,"0-5%",Suoerstore_sales[[#This Row],[Discount]]&lt;=0.1,"5-10%",Suoerstore_sales[[#This Row],[Discount]]&lt;=0.2,"10-20%",TRUE,"20%+")</f>
        <v>20%+</v>
      </c>
      <c r="W7549">
        <f>YEAR(Suoerstore_sales[[#This Row],[Order Date]])</f>
        <v>2014</v>
      </c>
      <c r="X7549" t="str">
        <f>"Q"&amp;ROUNDUP(MONTH(Suoerstore_sales[[#This Row],[Order Date]])/3,0)</f>
        <v>Q4</v>
      </c>
      <c r="Y7549">
        <f>MONTH(Suoerstore_sales[[#This Row],[Order Date]])</f>
        <v>10</v>
      </c>
    </row>
    <row r="7550" spans="1:25" x14ac:dyDescent="0.2">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t="str" cm="1">
        <f t="array" ref="V7550">_xlfn.IFS(Suoerstore_sales[[#This Row],[Discount]]&lt;=0.05,"0-5%",Suoerstore_sales[[#This Row],[Discount]]&lt;=0.1,"5-10%",Suoerstore_sales[[#This Row],[Discount]]&lt;=0.2,"10-20%",TRUE,"20%+")</f>
        <v>20%+</v>
      </c>
      <c r="W7550">
        <f>YEAR(Suoerstore_sales[[#This Row],[Order Date]])</f>
        <v>2014</v>
      </c>
      <c r="X7550" t="str">
        <f>"Q"&amp;ROUNDUP(MONTH(Suoerstore_sales[[#This Row],[Order Date]])/3,0)</f>
        <v>Q4</v>
      </c>
      <c r="Y7550">
        <f>MONTH(Suoerstore_sales[[#This Row],[Order Date]])</f>
        <v>10</v>
      </c>
    </row>
    <row r="7551" spans="1:25" x14ac:dyDescent="0.2">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t="str" cm="1">
        <f t="array" ref="V7551">_xlfn.IFS(Suoerstore_sales[[#This Row],[Discount]]&lt;=0.05,"0-5%",Suoerstore_sales[[#This Row],[Discount]]&lt;=0.1,"5-10%",Suoerstore_sales[[#This Row],[Discount]]&lt;=0.2,"10-20%",TRUE,"20%+")</f>
        <v>20%+</v>
      </c>
      <c r="W7551">
        <f>YEAR(Suoerstore_sales[[#This Row],[Order Date]])</f>
        <v>2016</v>
      </c>
      <c r="X7551" t="str">
        <f>"Q"&amp;ROUNDUP(MONTH(Suoerstore_sales[[#This Row],[Order Date]])/3,0)</f>
        <v>Q3</v>
      </c>
      <c r="Y7551">
        <f>MONTH(Suoerstore_sales[[#This Row],[Order Date]])</f>
        <v>9</v>
      </c>
    </row>
    <row r="7552" spans="1:25" x14ac:dyDescent="0.2">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t="str" cm="1">
        <f t="array" ref="V7552">_xlfn.IFS(Suoerstore_sales[[#This Row],[Discount]]&lt;=0.05,"0-5%",Suoerstore_sales[[#This Row],[Discount]]&lt;=0.1,"5-10%",Suoerstore_sales[[#This Row],[Discount]]&lt;=0.2,"10-20%",TRUE,"20%+")</f>
        <v>0-5%</v>
      </c>
      <c r="W7552">
        <f>YEAR(Suoerstore_sales[[#This Row],[Order Date]])</f>
        <v>2014</v>
      </c>
      <c r="X7552" t="str">
        <f>"Q"&amp;ROUNDUP(MONTH(Suoerstore_sales[[#This Row],[Order Date]])/3,0)</f>
        <v>Q4</v>
      </c>
      <c r="Y7552">
        <f>MONTH(Suoerstore_sales[[#This Row],[Order Date]])</f>
        <v>11</v>
      </c>
    </row>
    <row r="7553" spans="1:25" x14ac:dyDescent="0.2">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t="str" cm="1">
        <f t="array" ref="V7553">_xlfn.IFS(Suoerstore_sales[[#This Row],[Discount]]&lt;=0.05,"0-5%",Suoerstore_sales[[#This Row],[Discount]]&lt;=0.1,"5-10%",Suoerstore_sales[[#This Row],[Discount]]&lt;=0.2,"10-20%",TRUE,"20%+")</f>
        <v>0-5%</v>
      </c>
      <c r="W7553">
        <f>YEAR(Suoerstore_sales[[#This Row],[Order Date]])</f>
        <v>2014</v>
      </c>
      <c r="X7553" t="str">
        <f>"Q"&amp;ROUNDUP(MONTH(Suoerstore_sales[[#This Row],[Order Date]])/3,0)</f>
        <v>Q4</v>
      </c>
      <c r="Y7553">
        <f>MONTH(Suoerstore_sales[[#This Row],[Order Date]])</f>
        <v>11</v>
      </c>
    </row>
    <row r="7554" spans="1:25" x14ac:dyDescent="0.2">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t="str" cm="1">
        <f t="array" ref="V7554">_xlfn.IFS(Suoerstore_sales[[#This Row],[Discount]]&lt;=0.05,"0-5%",Suoerstore_sales[[#This Row],[Discount]]&lt;=0.1,"5-10%",Suoerstore_sales[[#This Row],[Discount]]&lt;=0.2,"10-20%",TRUE,"20%+")</f>
        <v>10-20%</v>
      </c>
      <c r="W7554">
        <f>YEAR(Suoerstore_sales[[#This Row],[Order Date]])</f>
        <v>2014</v>
      </c>
      <c r="X7554" t="str">
        <f>"Q"&amp;ROUNDUP(MONTH(Suoerstore_sales[[#This Row],[Order Date]])/3,0)</f>
        <v>Q4</v>
      </c>
      <c r="Y7554">
        <f>MONTH(Suoerstore_sales[[#This Row],[Order Date]])</f>
        <v>11</v>
      </c>
    </row>
    <row r="7555" spans="1:25" x14ac:dyDescent="0.2">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t="str" cm="1">
        <f t="array" ref="V7555">_xlfn.IFS(Suoerstore_sales[[#This Row],[Discount]]&lt;=0.05,"0-5%",Suoerstore_sales[[#This Row],[Discount]]&lt;=0.1,"5-10%",Suoerstore_sales[[#This Row],[Discount]]&lt;=0.2,"10-20%",TRUE,"20%+")</f>
        <v>0-5%</v>
      </c>
      <c r="W7555">
        <f>YEAR(Suoerstore_sales[[#This Row],[Order Date]])</f>
        <v>2014</v>
      </c>
      <c r="X7555" t="str">
        <f>"Q"&amp;ROUNDUP(MONTH(Suoerstore_sales[[#This Row],[Order Date]])/3,0)</f>
        <v>Q4</v>
      </c>
      <c r="Y7555">
        <f>MONTH(Suoerstore_sales[[#This Row],[Order Date]])</f>
        <v>11</v>
      </c>
    </row>
    <row r="7556" spans="1:25" x14ac:dyDescent="0.2">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t="str" cm="1">
        <f t="array" ref="V7556">_xlfn.IFS(Suoerstore_sales[[#This Row],[Discount]]&lt;=0.05,"0-5%",Suoerstore_sales[[#This Row],[Discount]]&lt;=0.1,"5-10%",Suoerstore_sales[[#This Row],[Discount]]&lt;=0.2,"10-20%",TRUE,"20%+")</f>
        <v>20%+</v>
      </c>
      <c r="W7556">
        <f>YEAR(Suoerstore_sales[[#This Row],[Order Date]])</f>
        <v>2014</v>
      </c>
      <c r="X7556" t="str">
        <f>"Q"&amp;ROUNDUP(MONTH(Suoerstore_sales[[#This Row],[Order Date]])/3,0)</f>
        <v>Q2</v>
      </c>
      <c r="Y7556">
        <f>MONTH(Suoerstore_sales[[#This Row],[Order Date]])</f>
        <v>5</v>
      </c>
    </row>
    <row r="7557" spans="1:25" x14ac:dyDescent="0.2">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t="str" cm="1">
        <f t="array" ref="V7557">_xlfn.IFS(Suoerstore_sales[[#This Row],[Discount]]&lt;=0.05,"0-5%",Suoerstore_sales[[#This Row],[Discount]]&lt;=0.1,"5-10%",Suoerstore_sales[[#This Row],[Discount]]&lt;=0.2,"10-20%",TRUE,"20%+")</f>
        <v>10-20%</v>
      </c>
      <c r="W7557">
        <f>YEAR(Suoerstore_sales[[#This Row],[Order Date]])</f>
        <v>2014</v>
      </c>
      <c r="X7557" t="str">
        <f>"Q"&amp;ROUNDUP(MONTH(Suoerstore_sales[[#This Row],[Order Date]])/3,0)</f>
        <v>Q2</v>
      </c>
      <c r="Y7557">
        <f>MONTH(Suoerstore_sales[[#This Row],[Order Date]])</f>
        <v>5</v>
      </c>
    </row>
    <row r="7558" spans="1:25" x14ac:dyDescent="0.2">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t="str" cm="1">
        <f t="array" ref="V7558">_xlfn.IFS(Suoerstore_sales[[#This Row],[Discount]]&lt;=0.05,"0-5%",Suoerstore_sales[[#This Row],[Discount]]&lt;=0.1,"5-10%",Suoerstore_sales[[#This Row],[Discount]]&lt;=0.2,"10-20%",TRUE,"20%+")</f>
        <v>0-5%</v>
      </c>
      <c r="W7558">
        <f>YEAR(Suoerstore_sales[[#This Row],[Order Date]])</f>
        <v>2017</v>
      </c>
      <c r="X7558" t="str">
        <f>"Q"&amp;ROUNDUP(MONTH(Suoerstore_sales[[#This Row],[Order Date]])/3,0)</f>
        <v>Q4</v>
      </c>
      <c r="Y7558">
        <f>MONTH(Suoerstore_sales[[#This Row],[Order Date]])</f>
        <v>11</v>
      </c>
    </row>
    <row r="7559" spans="1:25" x14ac:dyDescent="0.2">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t="str" cm="1">
        <f t="array" ref="V7559">_xlfn.IFS(Suoerstore_sales[[#This Row],[Discount]]&lt;=0.05,"0-5%",Suoerstore_sales[[#This Row],[Discount]]&lt;=0.1,"5-10%",Suoerstore_sales[[#This Row],[Discount]]&lt;=0.2,"10-20%",TRUE,"20%+")</f>
        <v>0-5%</v>
      </c>
      <c r="W7559">
        <f>YEAR(Suoerstore_sales[[#This Row],[Order Date]])</f>
        <v>2017</v>
      </c>
      <c r="X7559" t="str">
        <f>"Q"&amp;ROUNDUP(MONTH(Suoerstore_sales[[#This Row],[Order Date]])/3,0)</f>
        <v>Q4</v>
      </c>
      <c r="Y7559">
        <f>MONTH(Suoerstore_sales[[#This Row],[Order Date]])</f>
        <v>11</v>
      </c>
    </row>
    <row r="7560" spans="1:25" x14ac:dyDescent="0.2">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t="str" cm="1">
        <f t="array" ref="V7560">_xlfn.IFS(Suoerstore_sales[[#This Row],[Discount]]&lt;=0.05,"0-5%",Suoerstore_sales[[#This Row],[Discount]]&lt;=0.1,"5-10%",Suoerstore_sales[[#This Row],[Discount]]&lt;=0.2,"10-20%",TRUE,"20%+")</f>
        <v>0-5%</v>
      </c>
      <c r="W7560">
        <f>YEAR(Suoerstore_sales[[#This Row],[Order Date]])</f>
        <v>2014</v>
      </c>
      <c r="X7560" t="str">
        <f>"Q"&amp;ROUNDUP(MONTH(Suoerstore_sales[[#This Row],[Order Date]])/3,0)</f>
        <v>Q4</v>
      </c>
      <c r="Y7560">
        <f>MONTH(Suoerstore_sales[[#This Row],[Order Date]])</f>
        <v>11</v>
      </c>
    </row>
    <row r="7561" spans="1:25" x14ac:dyDescent="0.2">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t="str" cm="1">
        <f t="array" ref="V7561">_xlfn.IFS(Suoerstore_sales[[#This Row],[Discount]]&lt;=0.05,"0-5%",Suoerstore_sales[[#This Row],[Discount]]&lt;=0.1,"5-10%",Suoerstore_sales[[#This Row],[Discount]]&lt;=0.2,"10-20%",TRUE,"20%+")</f>
        <v>0-5%</v>
      </c>
      <c r="W7561">
        <f>YEAR(Suoerstore_sales[[#This Row],[Order Date]])</f>
        <v>2014</v>
      </c>
      <c r="X7561" t="str">
        <f>"Q"&amp;ROUNDUP(MONTH(Suoerstore_sales[[#This Row],[Order Date]])/3,0)</f>
        <v>Q4</v>
      </c>
      <c r="Y7561">
        <f>MONTH(Suoerstore_sales[[#This Row],[Order Date]])</f>
        <v>11</v>
      </c>
    </row>
    <row r="7562" spans="1:25" x14ac:dyDescent="0.2">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t="str" cm="1">
        <f t="array" ref="V7562">_xlfn.IFS(Suoerstore_sales[[#This Row],[Discount]]&lt;=0.05,"0-5%",Suoerstore_sales[[#This Row],[Discount]]&lt;=0.1,"5-10%",Suoerstore_sales[[#This Row],[Discount]]&lt;=0.2,"10-20%",TRUE,"20%+")</f>
        <v>0-5%</v>
      </c>
      <c r="W7562">
        <f>YEAR(Suoerstore_sales[[#This Row],[Order Date]])</f>
        <v>2014</v>
      </c>
      <c r="X7562" t="str">
        <f>"Q"&amp;ROUNDUP(MONTH(Suoerstore_sales[[#This Row],[Order Date]])/3,0)</f>
        <v>Q4</v>
      </c>
      <c r="Y7562">
        <f>MONTH(Suoerstore_sales[[#This Row],[Order Date]])</f>
        <v>11</v>
      </c>
    </row>
    <row r="7563" spans="1:25" x14ac:dyDescent="0.2">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t="str" cm="1">
        <f t="array" ref="V7563">_xlfn.IFS(Suoerstore_sales[[#This Row],[Discount]]&lt;=0.05,"0-5%",Suoerstore_sales[[#This Row],[Discount]]&lt;=0.1,"5-10%",Suoerstore_sales[[#This Row],[Discount]]&lt;=0.2,"10-20%",TRUE,"20%+")</f>
        <v>20%+</v>
      </c>
      <c r="W7563">
        <f>YEAR(Suoerstore_sales[[#This Row],[Order Date]])</f>
        <v>2016</v>
      </c>
      <c r="X7563" t="str">
        <f>"Q"&amp;ROUNDUP(MONTH(Suoerstore_sales[[#This Row],[Order Date]])/3,0)</f>
        <v>Q4</v>
      </c>
      <c r="Y7563">
        <f>MONTH(Suoerstore_sales[[#This Row],[Order Date]])</f>
        <v>12</v>
      </c>
    </row>
    <row r="7564" spans="1:25" x14ac:dyDescent="0.2">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t="str" cm="1">
        <f t="array" ref="V7564">_xlfn.IFS(Suoerstore_sales[[#This Row],[Discount]]&lt;=0.05,"0-5%",Suoerstore_sales[[#This Row],[Discount]]&lt;=0.1,"5-10%",Suoerstore_sales[[#This Row],[Discount]]&lt;=0.2,"10-20%",TRUE,"20%+")</f>
        <v>20%+</v>
      </c>
      <c r="W7564">
        <f>YEAR(Suoerstore_sales[[#This Row],[Order Date]])</f>
        <v>2016</v>
      </c>
      <c r="X7564" t="str">
        <f>"Q"&amp;ROUNDUP(MONTH(Suoerstore_sales[[#This Row],[Order Date]])/3,0)</f>
        <v>Q3</v>
      </c>
      <c r="Y7564">
        <f>MONTH(Suoerstore_sales[[#This Row],[Order Date]])</f>
        <v>9</v>
      </c>
    </row>
    <row r="7565" spans="1:25" x14ac:dyDescent="0.2">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t="str" cm="1">
        <f t="array" ref="V7565">_xlfn.IFS(Suoerstore_sales[[#This Row],[Discount]]&lt;=0.05,"0-5%",Suoerstore_sales[[#This Row],[Discount]]&lt;=0.1,"5-10%",Suoerstore_sales[[#This Row],[Discount]]&lt;=0.2,"10-20%",TRUE,"20%+")</f>
        <v>10-20%</v>
      </c>
      <c r="W7565">
        <f>YEAR(Suoerstore_sales[[#This Row],[Order Date]])</f>
        <v>2017</v>
      </c>
      <c r="X7565" t="str">
        <f>"Q"&amp;ROUNDUP(MONTH(Suoerstore_sales[[#This Row],[Order Date]])/3,0)</f>
        <v>Q4</v>
      </c>
      <c r="Y7565">
        <f>MONTH(Suoerstore_sales[[#This Row],[Order Date]])</f>
        <v>10</v>
      </c>
    </row>
    <row r="7566" spans="1:25" x14ac:dyDescent="0.2">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t="str" cm="1">
        <f t="array" ref="V7566">_xlfn.IFS(Suoerstore_sales[[#This Row],[Discount]]&lt;=0.05,"0-5%",Suoerstore_sales[[#This Row],[Discount]]&lt;=0.1,"5-10%",Suoerstore_sales[[#This Row],[Discount]]&lt;=0.2,"10-20%",TRUE,"20%+")</f>
        <v>10-20%</v>
      </c>
      <c r="W7566">
        <f>YEAR(Suoerstore_sales[[#This Row],[Order Date]])</f>
        <v>2016</v>
      </c>
      <c r="X7566" t="str">
        <f>"Q"&amp;ROUNDUP(MONTH(Suoerstore_sales[[#This Row],[Order Date]])/3,0)</f>
        <v>Q1</v>
      </c>
      <c r="Y7566">
        <f>MONTH(Suoerstore_sales[[#This Row],[Order Date]])</f>
        <v>1</v>
      </c>
    </row>
    <row r="7567" spans="1:25" x14ac:dyDescent="0.2">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t="str" cm="1">
        <f t="array" ref="V7567">_xlfn.IFS(Suoerstore_sales[[#This Row],[Discount]]&lt;=0.05,"0-5%",Suoerstore_sales[[#This Row],[Discount]]&lt;=0.1,"5-10%",Suoerstore_sales[[#This Row],[Discount]]&lt;=0.2,"10-20%",TRUE,"20%+")</f>
        <v>0-5%</v>
      </c>
      <c r="W7567">
        <f>YEAR(Suoerstore_sales[[#This Row],[Order Date]])</f>
        <v>2016</v>
      </c>
      <c r="X7567" t="str">
        <f>"Q"&amp;ROUNDUP(MONTH(Suoerstore_sales[[#This Row],[Order Date]])/3,0)</f>
        <v>Q1</v>
      </c>
      <c r="Y7567">
        <f>MONTH(Suoerstore_sales[[#This Row],[Order Date]])</f>
        <v>1</v>
      </c>
    </row>
    <row r="7568" spans="1:25" x14ac:dyDescent="0.2">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t="str" cm="1">
        <f t="array" ref="V7568">_xlfn.IFS(Suoerstore_sales[[#This Row],[Discount]]&lt;=0.05,"0-5%",Suoerstore_sales[[#This Row],[Discount]]&lt;=0.1,"5-10%",Suoerstore_sales[[#This Row],[Discount]]&lt;=0.2,"10-20%",TRUE,"20%+")</f>
        <v>10-20%</v>
      </c>
      <c r="W7568">
        <f>YEAR(Suoerstore_sales[[#This Row],[Order Date]])</f>
        <v>2017</v>
      </c>
      <c r="X7568" t="str">
        <f>"Q"&amp;ROUNDUP(MONTH(Suoerstore_sales[[#This Row],[Order Date]])/3,0)</f>
        <v>Q2</v>
      </c>
      <c r="Y7568">
        <f>MONTH(Suoerstore_sales[[#This Row],[Order Date]])</f>
        <v>4</v>
      </c>
    </row>
    <row r="7569" spans="1:25" x14ac:dyDescent="0.2">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t="str" cm="1">
        <f t="array" ref="V7569">_xlfn.IFS(Suoerstore_sales[[#This Row],[Discount]]&lt;=0.05,"0-5%",Suoerstore_sales[[#This Row],[Discount]]&lt;=0.1,"5-10%",Suoerstore_sales[[#This Row],[Discount]]&lt;=0.2,"10-20%",TRUE,"20%+")</f>
        <v>10-20%</v>
      </c>
      <c r="W7569">
        <f>YEAR(Suoerstore_sales[[#This Row],[Order Date]])</f>
        <v>2017</v>
      </c>
      <c r="X7569" t="str">
        <f>"Q"&amp;ROUNDUP(MONTH(Suoerstore_sales[[#This Row],[Order Date]])/3,0)</f>
        <v>Q2</v>
      </c>
      <c r="Y7569">
        <f>MONTH(Suoerstore_sales[[#This Row],[Order Date]])</f>
        <v>4</v>
      </c>
    </row>
    <row r="7570" spans="1:25" x14ac:dyDescent="0.2">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t="str" cm="1">
        <f t="array" ref="V7570">_xlfn.IFS(Suoerstore_sales[[#This Row],[Discount]]&lt;=0.05,"0-5%",Suoerstore_sales[[#This Row],[Discount]]&lt;=0.1,"5-10%",Suoerstore_sales[[#This Row],[Discount]]&lt;=0.2,"10-20%",TRUE,"20%+")</f>
        <v>0-5%</v>
      </c>
      <c r="W7570">
        <f>YEAR(Suoerstore_sales[[#This Row],[Order Date]])</f>
        <v>2014</v>
      </c>
      <c r="X7570" t="str">
        <f>"Q"&amp;ROUNDUP(MONTH(Suoerstore_sales[[#This Row],[Order Date]])/3,0)</f>
        <v>Q4</v>
      </c>
      <c r="Y7570">
        <f>MONTH(Suoerstore_sales[[#This Row],[Order Date]])</f>
        <v>12</v>
      </c>
    </row>
    <row r="7571" spans="1:25" x14ac:dyDescent="0.2">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t="str" cm="1">
        <f t="array" ref="V7571">_xlfn.IFS(Suoerstore_sales[[#This Row],[Discount]]&lt;=0.05,"0-5%",Suoerstore_sales[[#This Row],[Discount]]&lt;=0.1,"5-10%",Suoerstore_sales[[#This Row],[Discount]]&lt;=0.2,"10-20%",TRUE,"20%+")</f>
        <v>0-5%</v>
      </c>
      <c r="W7571">
        <f>YEAR(Suoerstore_sales[[#This Row],[Order Date]])</f>
        <v>2014</v>
      </c>
      <c r="X7571" t="str">
        <f>"Q"&amp;ROUNDUP(MONTH(Suoerstore_sales[[#This Row],[Order Date]])/3,0)</f>
        <v>Q4</v>
      </c>
      <c r="Y7571">
        <f>MONTH(Suoerstore_sales[[#This Row],[Order Date]])</f>
        <v>12</v>
      </c>
    </row>
    <row r="7572" spans="1:25" x14ac:dyDescent="0.2">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t="str" cm="1">
        <f t="array" ref="V7572">_xlfn.IFS(Suoerstore_sales[[#This Row],[Discount]]&lt;=0.05,"0-5%",Suoerstore_sales[[#This Row],[Discount]]&lt;=0.1,"5-10%",Suoerstore_sales[[#This Row],[Discount]]&lt;=0.2,"10-20%",TRUE,"20%+")</f>
        <v>0-5%</v>
      </c>
      <c r="W7572">
        <f>YEAR(Suoerstore_sales[[#This Row],[Order Date]])</f>
        <v>2014</v>
      </c>
      <c r="X7572" t="str">
        <f>"Q"&amp;ROUNDUP(MONTH(Suoerstore_sales[[#This Row],[Order Date]])/3,0)</f>
        <v>Q4</v>
      </c>
      <c r="Y7572">
        <f>MONTH(Suoerstore_sales[[#This Row],[Order Date]])</f>
        <v>12</v>
      </c>
    </row>
    <row r="7573" spans="1:25" x14ac:dyDescent="0.2">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t="str" cm="1">
        <f t="array" ref="V7573">_xlfn.IFS(Suoerstore_sales[[#This Row],[Discount]]&lt;=0.05,"0-5%",Suoerstore_sales[[#This Row],[Discount]]&lt;=0.1,"5-10%",Suoerstore_sales[[#This Row],[Discount]]&lt;=0.2,"10-20%",TRUE,"20%+")</f>
        <v>0-5%</v>
      </c>
      <c r="W7573">
        <f>YEAR(Suoerstore_sales[[#This Row],[Order Date]])</f>
        <v>2014</v>
      </c>
      <c r="X7573" t="str">
        <f>"Q"&amp;ROUNDUP(MONTH(Suoerstore_sales[[#This Row],[Order Date]])/3,0)</f>
        <v>Q4</v>
      </c>
      <c r="Y7573">
        <f>MONTH(Suoerstore_sales[[#This Row],[Order Date]])</f>
        <v>10</v>
      </c>
    </row>
    <row r="7574" spans="1:25" x14ac:dyDescent="0.2">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t="str" cm="1">
        <f t="array" ref="V7574">_xlfn.IFS(Suoerstore_sales[[#This Row],[Discount]]&lt;=0.05,"0-5%",Suoerstore_sales[[#This Row],[Discount]]&lt;=0.1,"5-10%",Suoerstore_sales[[#This Row],[Discount]]&lt;=0.2,"10-20%",TRUE,"20%+")</f>
        <v>0-5%</v>
      </c>
      <c r="W7574">
        <f>YEAR(Suoerstore_sales[[#This Row],[Order Date]])</f>
        <v>2014</v>
      </c>
      <c r="X7574" t="str">
        <f>"Q"&amp;ROUNDUP(MONTH(Suoerstore_sales[[#This Row],[Order Date]])/3,0)</f>
        <v>Q4</v>
      </c>
      <c r="Y7574">
        <f>MONTH(Suoerstore_sales[[#This Row],[Order Date]])</f>
        <v>10</v>
      </c>
    </row>
    <row r="7575" spans="1:25" x14ac:dyDescent="0.2">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t="str" cm="1">
        <f t="array" ref="V7575">_xlfn.IFS(Suoerstore_sales[[#This Row],[Discount]]&lt;=0.05,"0-5%",Suoerstore_sales[[#This Row],[Discount]]&lt;=0.1,"5-10%",Suoerstore_sales[[#This Row],[Discount]]&lt;=0.2,"10-20%",TRUE,"20%+")</f>
        <v>0-5%</v>
      </c>
      <c r="W7575">
        <f>YEAR(Suoerstore_sales[[#This Row],[Order Date]])</f>
        <v>2014</v>
      </c>
      <c r="X7575" t="str">
        <f>"Q"&amp;ROUNDUP(MONTH(Suoerstore_sales[[#This Row],[Order Date]])/3,0)</f>
        <v>Q4</v>
      </c>
      <c r="Y7575">
        <f>MONTH(Suoerstore_sales[[#This Row],[Order Date]])</f>
        <v>10</v>
      </c>
    </row>
    <row r="7576" spans="1:25" x14ac:dyDescent="0.2">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t="str" cm="1">
        <f t="array" ref="V7576">_xlfn.IFS(Suoerstore_sales[[#This Row],[Discount]]&lt;=0.05,"0-5%",Suoerstore_sales[[#This Row],[Discount]]&lt;=0.1,"5-10%",Suoerstore_sales[[#This Row],[Discount]]&lt;=0.2,"10-20%",TRUE,"20%+")</f>
        <v>0-5%</v>
      </c>
      <c r="W7576">
        <f>YEAR(Suoerstore_sales[[#This Row],[Order Date]])</f>
        <v>2015</v>
      </c>
      <c r="X7576" t="str">
        <f>"Q"&amp;ROUNDUP(MONTH(Suoerstore_sales[[#This Row],[Order Date]])/3,0)</f>
        <v>Q4</v>
      </c>
      <c r="Y7576">
        <f>MONTH(Suoerstore_sales[[#This Row],[Order Date]])</f>
        <v>12</v>
      </c>
    </row>
    <row r="7577" spans="1:25" x14ac:dyDescent="0.2">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t="str" cm="1">
        <f t="array" ref="V7577">_xlfn.IFS(Suoerstore_sales[[#This Row],[Discount]]&lt;=0.05,"0-5%",Suoerstore_sales[[#This Row],[Discount]]&lt;=0.1,"5-10%",Suoerstore_sales[[#This Row],[Discount]]&lt;=0.2,"10-20%",TRUE,"20%+")</f>
        <v>0-5%</v>
      </c>
      <c r="W7577">
        <f>YEAR(Suoerstore_sales[[#This Row],[Order Date]])</f>
        <v>2015</v>
      </c>
      <c r="X7577" t="str">
        <f>"Q"&amp;ROUNDUP(MONTH(Suoerstore_sales[[#This Row],[Order Date]])/3,0)</f>
        <v>Q4</v>
      </c>
      <c r="Y7577">
        <f>MONTH(Suoerstore_sales[[#This Row],[Order Date]])</f>
        <v>12</v>
      </c>
    </row>
    <row r="7578" spans="1:25" x14ac:dyDescent="0.2">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t="str" cm="1">
        <f t="array" ref="V7578">_xlfn.IFS(Suoerstore_sales[[#This Row],[Discount]]&lt;=0.05,"0-5%",Suoerstore_sales[[#This Row],[Discount]]&lt;=0.1,"5-10%",Suoerstore_sales[[#This Row],[Discount]]&lt;=0.2,"10-20%",TRUE,"20%+")</f>
        <v>0-5%</v>
      </c>
      <c r="W7578">
        <f>YEAR(Suoerstore_sales[[#This Row],[Order Date]])</f>
        <v>2014</v>
      </c>
      <c r="X7578" t="str">
        <f>"Q"&amp;ROUNDUP(MONTH(Suoerstore_sales[[#This Row],[Order Date]])/3,0)</f>
        <v>Q4</v>
      </c>
      <c r="Y7578">
        <f>MONTH(Suoerstore_sales[[#This Row],[Order Date]])</f>
        <v>11</v>
      </c>
    </row>
    <row r="7579" spans="1:25" x14ac:dyDescent="0.2">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t="str" cm="1">
        <f t="array" ref="V7579">_xlfn.IFS(Suoerstore_sales[[#This Row],[Discount]]&lt;=0.05,"0-5%",Suoerstore_sales[[#This Row],[Discount]]&lt;=0.1,"5-10%",Suoerstore_sales[[#This Row],[Discount]]&lt;=0.2,"10-20%",TRUE,"20%+")</f>
        <v>10-20%</v>
      </c>
      <c r="W7579">
        <f>YEAR(Suoerstore_sales[[#This Row],[Order Date]])</f>
        <v>2014</v>
      </c>
      <c r="X7579" t="str">
        <f>"Q"&amp;ROUNDUP(MONTH(Suoerstore_sales[[#This Row],[Order Date]])/3,0)</f>
        <v>Q4</v>
      </c>
      <c r="Y7579">
        <f>MONTH(Suoerstore_sales[[#This Row],[Order Date]])</f>
        <v>11</v>
      </c>
    </row>
    <row r="7580" spans="1:25" x14ac:dyDescent="0.2">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t="str" cm="1">
        <f t="array" ref="V7580">_xlfn.IFS(Suoerstore_sales[[#This Row],[Discount]]&lt;=0.05,"0-5%",Suoerstore_sales[[#This Row],[Discount]]&lt;=0.1,"5-10%",Suoerstore_sales[[#This Row],[Discount]]&lt;=0.2,"10-20%",TRUE,"20%+")</f>
        <v>0-5%</v>
      </c>
      <c r="W7580">
        <f>YEAR(Suoerstore_sales[[#This Row],[Order Date]])</f>
        <v>2016</v>
      </c>
      <c r="X7580" t="str">
        <f>"Q"&amp;ROUNDUP(MONTH(Suoerstore_sales[[#This Row],[Order Date]])/3,0)</f>
        <v>Q4</v>
      </c>
      <c r="Y7580">
        <f>MONTH(Suoerstore_sales[[#This Row],[Order Date]])</f>
        <v>12</v>
      </c>
    </row>
    <row r="7581" spans="1:25" x14ac:dyDescent="0.2">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t="str" cm="1">
        <f t="array" ref="V7581">_xlfn.IFS(Suoerstore_sales[[#This Row],[Discount]]&lt;=0.05,"0-5%",Suoerstore_sales[[#This Row],[Discount]]&lt;=0.1,"5-10%",Suoerstore_sales[[#This Row],[Discount]]&lt;=0.2,"10-20%",TRUE,"20%+")</f>
        <v>0-5%</v>
      </c>
      <c r="W7581">
        <f>YEAR(Suoerstore_sales[[#This Row],[Order Date]])</f>
        <v>2015</v>
      </c>
      <c r="X7581" t="str">
        <f>"Q"&amp;ROUNDUP(MONTH(Suoerstore_sales[[#This Row],[Order Date]])/3,0)</f>
        <v>Q4</v>
      </c>
      <c r="Y7581">
        <f>MONTH(Suoerstore_sales[[#This Row],[Order Date]])</f>
        <v>11</v>
      </c>
    </row>
    <row r="7582" spans="1:25" x14ac:dyDescent="0.2">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t="str" cm="1">
        <f t="array" ref="V7582">_xlfn.IFS(Suoerstore_sales[[#This Row],[Discount]]&lt;=0.05,"0-5%",Suoerstore_sales[[#This Row],[Discount]]&lt;=0.1,"5-10%",Suoerstore_sales[[#This Row],[Discount]]&lt;=0.2,"10-20%",TRUE,"20%+")</f>
        <v>0-5%</v>
      </c>
      <c r="W7582">
        <f>YEAR(Suoerstore_sales[[#This Row],[Order Date]])</f>
        <v>2015</v>
      </c>
      <c r="X7582" t="str">
        <f>"Q"&amp;ROUNDUP(MONTH(Suoerstore_sales[[#This Row],[Order Date]])/3,0)</f>
        <v>Q4</v>
      </c>
      <c r="Y7582">
        <f>MONTH(Suoerstore_sales[[#This Row],[Order Date]])</f>
        <v>11</v>
      </c>
    </row>
    <row r="7583" spans="1:25" x14ac:dyDescent="0.2">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t="str" cm="1">
        <f t="array" ref="V7583">_xlfn.IFS(Suoerstore_sales[[#This Row],[Discount]]&lt;=0.05,"0-5%",Suoerstore_sales[[#This Row],[Discount]]&lt;=0.1,"5-10%",Suoerstore_sales[[#This Row],[Discount]]&lt;=0.2,"10-20%",TRUE,"20%+")</f>
        <v>10-20%</v>
      </c>
      <c r="W7583">
        <f>YEAR(Suoerstore_sales[[#This Row],[Order Date]])</f>
        <v>2015</v>
      </c>
      <c r="X7583" t="str">
        <f>"Q"&amp;ROUNDUP(MONTH(Suoerstore_sales[[#This Row],[Order Date]])/3,0)</f>
        <v>Q3</v>
      </c>
      <c r="Y7583">
        <f>MONTH(Suoerstore_sales[[#This Row],[Order Date]])</f>
        <v>8</v>
      </c>
    </row>
    <row r="7584" spans="1:25" x14ac:dyDescent="0.2">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t="str" cm="1">
        <f t="array" ref="V7584">_xlfn.IFS(Suoerstore_sales[[#This Row],[Discount]]&lt;=0.05,"0-5%",Suoerstore_sales[[#This Row],[Discount]]&lt;=0.1,"5-10%",Suoerstore_sales[[#This Row],[Discount]]&lt;=0.2,"10-20%",TRUE,"20%+")</f>
        <v>5-10%</v>
      </c>
      <c r="W7584">
        <f>YEAR(Suoerstore_sales[[#This Row],[Order Date]])</f>
        <v>2015</v>
      </c>
      <c r="X7584" t="str">
        <f>"Q"&amp;ROUNDUP(MONTH(Suoerstore_sales[[#This Row],[Order Date]])/3,0)</f>
        <v>Q2</v>
      </c>
      <c r="Y7584">
        <f>MONTH(Suoerstore_sales[[#This Row],[Order Date]])</f>
        <v>4</v>
      </c>
    </row>
    <row r="7585" spans="1:25" x14ac:dyDescent="0.2">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t="str" cm="1">
        <f t="array" ref="V7585">_xlfn.IFS(Suoerstore_sales[[#This Row],[Discount]]&lt;=0.05,"0-5%",Suoerstore_sales[[#This Row],[Discount]]&lt;=0.1,"5-10%",Suoerstore_sales[[#This Row],[Discount]]&lt;=0.2,"10-20%",TRUE,"20%+")</f>
        <v>0-5%</v>
      </c>
      <c r="W7585">
        <f>YEAR(Suoerstore_sales[[#This Row],[Order Date]])</f>
        <v>2014</v>
      </c>
      <c r="X7585" t="str">
        <f>"Q"&amp;ROUNDUP(MONTH(Suoerstore_sales[[#This Row],[Order Date]])/3,0)</f>
        <v>Q1</v>
      </c>
      <c r="Y7585">
        <f>MONTH(Suoerstore_sales[[#This Row],[Order Date]])</f>
        <v>3</v>
      </c>
    </row>
    <row r="7586" spans="1:25" x14ac:dyDescent="0.2">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t="str" cm="1">
        <f t="array" ref="V7586">_xlfn.IFS(Suoerstore_sales[[#This Row],[Discount]]&lt;=0.05,"0-5%",Suoerstore_sales[[#This Row],[Discount]]&lt;=0.1,"5-10%",Suoerstore_sales[[#This Row],[Discount]]&lt;=0.2,"10-20%",TRUE,"20%+")</f>
        <v>0-5%</v>
      </c>
      <c r="W7586">
        <f>YEAR(Suoerstore_sales[[#This Row],[Order Date]])</f>
        <v>2014</v>
      </c>
      <c r="X7586" t="str">
        <f>"Q"&amp;ROUNDUP(MONTH(Suoerstore_sales[[#This Row],[Order Date]])/3,0)</f>
        <v>Q1</v>
      </c>
      <c r="Y7586">
        <f>MONTH(Suoerstore_sales[[#This Row],[Order Date]])</f>
        <v>3</v>
      </c>
    </row>
    <row r="7587" spans="1:25" x14ac:dyDescent="0.2">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t="str" cm="1">
        <f t="array" ref="V7587">_xlfn.IFS(Suoerstore_sales[[#This Row],[Discount]]&lt;=0.05,"0-5%",Suoerstore_sales[[#This Row],[Discount]]&lt;=0.1,"5-10%",Suoerstore_sales[[#This Row],[Discount]]&lt;=0.2,"10-20%",TRUE,"20%+")</f>
        <v>0-5%</v>
      </c>
      <c r="W7587">
        <f>YEAR(Suoerstore_sales[[#This Row],[Order Date]])</f>
        <v>2014</v>
      </c>
      <c r="X7587" t="str">
        <f>"Q"&amp;ROUNDUP(MONTH(Suoerstore_sales[[#This Row],[Order Date]])/3,0)</f>
        <v>Q1</v>
      </c>
      <c r="Y7587">
        <f>MONTH(Suoerstore_sales[[#This Row],[Order Date]])</f>
        <v>3</v>
      </c>
    </row>
    <row r="7588" spans="1:25" x14ac:dyDescent="0.2">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t="str" cm="1">
        <f t="array" ref="V7588">_xlfn.IFS(Suoerstore_sales[[#This Row],[Discount]]&lt;=0.05,"0-5%",Suoerstore_sales[[#This Row],[Discount]]&lt;=0.1,"5-10%",Suoerstore_sales[[#This Row],[Discount]]&lt;=0.2,"10-20%",TRUE,"20%+")</f>
        <v>0-5%</v>
      </c>
      <c r="W7588">
        <f>YEAR(Suoerstore_sales[[#This Row],[Order Date]])</f>
        <v>2014</v>
      </c>
      <c r="X7588" t="str">
        <f>"Q"&amp;ROUNDUP(MONTH(Suoerstore_sales[[#This Row],[Order Date]])/3,0)</f>
        <v>Q1</v>
      </c>
      <c r="Y7588">
        <f>MONTH(Suoerstore_sales[[#This Row],[Order Date]])</f>
        <v>3</v>
      </c>
    </row>
    <row r="7589" spans="1:25" x14ac:dyDescent="0.2">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t="str" cm="1">
        <f t="array" ref="V7589">_xlfn.IFS(Suoerstore_sales[[#This Row],[Discount]]&lt;=0.05,"0-5%",Suoerstore_sales[[#This Row],[Discount]]&lt;=0.1,"5-10%",Suoerstore_sales[[#This Row],[Discount]]&lt;=0.2,"10-20%",TRUE,"20%+")</f>
        <v>0-5%</v>
      </c>
      <c r="W7589">
        <f>YEAR(Suoerstore_sales[[#This Row],[Order Date]])</f>
        <v>2014</v>
      </c>
      <c r="X7589" t="str">
        <f>"Q"&amp;ROUNDUP(MONTH(Suoerstore_sales[[#This Row],[Order Date]])/3,0)</f>
        <v>Q1</v>
      </c>
      <c r="Y7589">
        <f>MONTH(Suoerstore_sales[[#This Row],[Order Date]])</f>
        <v>3</v>
      </c>
    </row>
    <row r="7590" spans="1:25" x14ac:dyDescent="0.2">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t="str" cm="1">
        <f t="array" ref="V7590">_xlfn.IFS(Suoerstore_sales[[#This Row],[Discount]]&lt;=0.05,"0-5%",Suoerstore_sales[[#This Row],[Discount]]&lt;=0.1,"5-10%",Suoerstore_sales[[#This Row],[Discount]]&lt;=0.2,"10-20%",TRUE,"20%+")</f>
        <v>0-5%</v>
      </c>
      <c r="W7590">
        <f>YEAR(Suoerstore_sales[[#This Row],[Order Date]])</f>
        <v>2017</v>
      </c>
      <c r="X7590" t="str">
        <f>"Q"&amp;ROUNDUP(MONTH(Suoerstore_sales[[#This Row],[Order Date]])/3,0)</f>
        <v>Q4</v>
      </c>
      <c r="Y7590">
        <f>MONTH(Suoerstore_sales[[#This Row],[Order Date]])</f>
        <v>11</v>
      </c>
    </row>
    <row r="7591" spans="1:25" x14ac:dyDescent="0.2">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t="str" cm="1">
        <f t="array" ref="V7591">_xlfn.IFS(Suoerstore_sales[[#This Row],[Discount]]&lt;=0.05,"0-5%",Suoerstore_sales[[#This Row],[Discount]]&lt;=0.1,"5-10%",Suoerstore_sales[[#This Row],[Discount]]&lt;=0.2,"10-20%",TRUE,"20%+")</f>
        <v>10-20%</v>
      </c>
      <c r="W7591">
        <f>YEAR(Suoerstore_sales[[#This Row],[Order Date]])</f>
        <v>2015</v>
      </c>
      <c r="X7591" t="str">
        <f>"Q"&amp;ROUNDUP(MONTH(Suoerstore_sales[[#This Row],[Order Date]])/3,0)</f>
        <v>Q3</v>
      </c>
      <c r="Y7591">
        <f>MONTH(Suoerstore_sales[[#This Row],[Order Date]])</f>
        <v>9</v>
      </c>
    </row>
    <row r="7592" spans="1:25" x14ac:dyDescent="0.2">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t="str" cm="1">
        <f t="array" ref="V7592">_xlfn.IFS(Suoerstore_sales[[#This Row],[Discount]]&lt;=0.05,"0-5%",Suoerstore_sales[[#This Row],[Discount]]&lt;=0.1,"5-10%",Suoerstore_sales[[#This Row],[Discount]]&lt;=0.2,"10-20%",TRUE,"20%+")</f>
        <v>10-20%</v>
      </c>
      <c r="W7592">
        <f>YEAR(Suoerstore_sales[[#This Row],[Order Date]])</f>
        <v>2016</v>
      </c>
      <c r="X7592" t="str">
        <f>"Q"&amp;ROUNDUP(MONTH(Suoerstore_sales[[#This Row],[Order Date]])/3,0)</f>
        <v>Q3</v>
      </c>
      <c r="Y7592">
        <f>MONTH(Suoerstore_sales[[#This Row],[Order Date]])</f>
        <v>9</v>
      </c>
    </row>
    <row r="7593" spans="1:25" x14ac:dyDescent="0.2">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t="str" cm="1">
        <f t="array" ref="V7593">_xlfn.IFS(Suoerstore_sales[[#This Row],[Discount]]&lt;=0.05,"0-5%",Suoerstore_sales[[#This Row],[Discount]]&lt;=0.1,"5-10%",Suoerstore_sales[[#This Row],[Discount]]&lt;=0.2,"10-20%",TRUE,"20%+")</f>
        <v>20%+</v>
      </c>
      <c r="W7593">
        <f>YEAR(Suoerstore_sales[[#This Row],[Order Date]])</f>
        <v>2016</v>
      </c>
      <c r="X7593" t="str">
        <f>"Q"&amp;ROUNDUP(MONTH(Suoerstore_sales[[#This Row],[Order Date]])/3,0)</f>
        <v>Q3</v>
      </c>
      <c r="Y7593">
        <f>MONTH(Suoerstore_sales[[#This Row],[Order Date]])</f>
        <v>9</v>
      </c>
    </row>
    <row r="7594" spans="1:25" x14ac:dyDescent="0.2">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t="str" cm="1">
        <f t="array" ref="V7594">_xlfn.IFS(Suoerstore_sales[[#This Row],[Discount]]&lt;=0.05,"0-5%",Suoerstore_sales[[#This Row],[Discount]]&lt;=0.1,"5-10%",Suoerstore_sales[[#This Row],[Discount]]&lt;=0.2,"10-20%",TRUE,"20%+")</f>
        <v>10-20%</v>
      </c>
      <c r="W7594">
        <f>YEAR(Suoerstore_sales[[#This Row],[Order Date]])</f>
        <v>2016</v>
      </c>
      <c r="X7594" t="str">
        <f>"Q"&amp;ROUNDUP(MONTH(Suoerstore_sales[[#This Row],[Order Date]])/3,0)</f>
        <v>Q3</v>
      </c>
      <c r="Y7594">
        <f>MONTH(Suoerstore_sales[[#This Row],[Order Date]])</f>
        <v>9</v>
      </c>
    </row>
    <row r="7595" spans="1:25" x14ac:dyDescent="0.2">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t="str" cm="1">
        <f t="array" ref="V7595">_xlfn.IFS(Suoerstore_sales[[#This Row],[Discount]]&lt;=0.05,"0-5%",Suoerstore_sales[[#This Row],[Discount]]&lt;=0.1,"5-10%",Suoerstore_sales[[#This Row],[Discount]]&lt;=0.2,"10-20%",TRUE,"20%+")</f>
        <v>20%+</v>
      </c>
      <c r="W7595">
        <f>YEAR(Suoerstore_sales[[#This Row],[Order Date]])</f>
        <v>2016</v>
      </c>
      <c r="X7595" t="str">
        <f>"Q"&amp;ROUNDUP(MONTH(Suoerstore_sales[[#This Row],[Order Date]])/3,0)</f>
        <v>Q3</v>
      </c>
      <c r="Y7595">
        <f>MONTH(Suoerstore_sales[[#This Row],[Order Date]])</f>
        <v>9</v>
      </c>
    </row>
    <row r="7596" spans="1:25" x14ac:dyDescent="0.2">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t="str" cm="1">
        <f t="array" ref="V7596">_xlfn.IFS(Suoerstore_sales[[#This Row],[Discount]]&lt;=0.05,"0-5%",Suoerstore_sales[[#This Row],[Discount]]&lt;=0.1,"5-10%",Suoerstore_sales[[#This Row],[Discount]]&lt;=0.2,"10-20%",TRUE,"20%+")</f>
        <v>0-5%</v>
      </c>
      <c r="W7596">
        <f>YEAR(Suoerstore_sales[[#This Row],[Order Date]])</f>
        <v>2017</v>
      </c>
      <c r="X7596" t="str">
        <f>"Q"&amp;ROUNDUP(MONTH(Suoerstore_sales[[#This Row],[Order Date]])/3,0)</f>
        <v>Q2</v>
      </c>
      <c r="Y7596">
        <f>MONTH(Suoerstore_sales[[#This Row],[Order Date]])</f>
        <v>4</v>
      </c>
    </row>
    <row r="7597" spans="1:25" x14ac:dyDescent="0.2">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t="str" cm="1">
        <f t="array" ref="V7597">_xlfn.IFS(Suoerstore_sales[[#This Row],[Discount]]&lt;=0.05,"0-5%",Suoerstore_sales[[#This Row],[Discount]]&lt;=0.1,"5-10%",Suoerstore_sales[[#This Row],[Discount]]&lt;=0.2,"10-20%",TRUE,"20%+")</f>
        <v>0-5%</v>
      </c>
      <c r="W7597">
        <f>YEAR(Suoerstore_sales[[#This Row],[Order Date]])</f>
        <v>2017</v>
      </c>
      <c r="X7597" t="str">
        <f>"Q"&amp;ROUNDUP(MONTH(Suoerstore_sales[[#This Row],[Order Date]])/3,0)</f>
        <v>Q2</v>
      </c>
      <c r="Y7597">
        <f>MONTH(Suoerstore_sales[[#This Row],[Order Date]])</f>
        <v>4</v>
      </c>
    </row>
    <row r="7598" spans="1:25" x14ac:dyDescent="0.2">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t="str" cm="1">
        <f t="array" ref="V7598">_xlfn.IFS(Suoerstore_sales[[#This Row],[Discount]]&lt;=0.05,"0-5%",Suoerstore_sales[[#This Row],[Discount]]&lt;=0.1,"5-10%",Suoerstore_sales[[#This Row],[Discount]]&lt;=0.2,"10-20%",TRUE,"20%+")</f>
        <v>10-20%</v>
      </c>
      <c r="W7598">
        <f>YEAR(Suoerstore_sales[[#This Row],[Order Date]])</f>
        <v>2015</v>
      </c>
      <c r="X7598" t="str">
        <f>"Q"&amp;ROUNDUP(MONTH(Suoerstore_sales[[#This Row],[Order Date]])/3,0)</f>
        <v>Q2</v>
      </c>
      <c r="Y7598">
        <f>MONTH(Suoerstore_sales[[#This Row],[Order Date]])</f>
        <v>6</v>
      </c>
    </row>
    <row r="7599" spans="1:25" x14ac:dyDescent="0.2">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t="str" cm="1">
        <f t="array" ref="V7599">_xlfn.IFS(Suoerstore_sales[[#This Row],[Discount]]&lt;=0.05,"0-5%",Suoerstore_sales[[#This Row],[Discount]]&lt;=0.1,"5-10%",Suoerstore_sales[[#This Row],[Discount]]&lt;=0.2,"10-20%",TRUE,"20%+")</f>
        <v>10-20%</v>
      </c>
      <c r="W7599">
        <f>YEAR(Suoerstore_sales[[#This Row],[Order Date]])</f>
        <v>2014</v>
      </c>
      <c r="X7599" t="str">
        <f>"Q"&amp;ROUNDUP(MONTH(Suoerstore_sales[[#This Row],[Order Date]])/3,0)</f>
        <v>Q3</v>
      </c>
      <c r="Y7599">
        <f>MONTH(Suoerstore_sales[[#This Row],[Order Date]])</f>
        <v>9</v>
      </c>
    </row>
    <row r="7600" spans="1:25" x14ac:dyDescent="0.2">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t="str" cm="1">
        <f t="array" ref="V7600">_xlfn.IFS(Suoerstore_sales[[#This Row],[Discount]]&lt;=0.05,"0-5%",Suoerstore_sales[[#This Row],[Discount]]&lt;=0.1,"5-10%",Suoerstore_sales[[#This Row],[Discount]]&lt;=0.2,"10-20%",TRUE,"20%+")</f>
        <v>10-20%</v>
      </c>
      <c r="W7600">
        <f>YEAR(Suoerstore_sales[[#This Row],[Order Date]])</f>
        <v>2014</v>
      </c>
      <c r="X7600" t="str">
        <f>"Q"&amp;ROUNDUP(MONTH(Suoerstore_sales[[#This Row],[Order Date]])/3,0)</f>
        <v>Q3</v>
      </c>
      <c r="Y7600">
        <f>MONTH(Suoerstore_sales[[#This Row],[Order Date]])</f>
        <v>9</v>
      </c>
    </row>
    <row r="7601" spans="1:25" x14ac:dyDescent="0.2">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t="str" cm="1">
        <f t="array" ref="V7601">_xlfn.IFS(Suoerstore_sales[[#This Row],[Discount]]&lt;=0.05,"0-5%",Suoerstore_sales[[#This Row],[Discount]]&lt;=0.1,"5-10%",Suoerstore_sales[[#This Row],[Discount]]&lt;=0.2,"10-20%",TRUE,"20%+")</f>
        <v>10-20%</v>
      </c>
      <c r="W7601">
        <f>YEAR(Suoerstore_sales[[#This Row],[Order Date]])</f>
        <v>2014</v>
      </c>
      <c r="X7601" t="str">
        <f>"Q"&amp;ROUNDUP(MONTH(Suoerstore_sales[[#This Row],[Order Date]])/3,0)</f>
        <v>Q3</v>
      </c>
      <c r="Y7601">
        <f>MONTH(Suoerstore_sales[[#This Row],[Order Date]])</f>
        <v>9</v>
      </c>
    </row>
    <row r="7602" spans="1:25" x14ac:dyDescent="0.2">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t="str" cm="1">
        <f t="array" ref="V7602">_xlfn.IFS(Suoerstore_sales[[#This Row],[Discount]]&lt;=0.05,"0-5%",Suoerstore_sales[[#This Row],[Discount]]&lt;=0.1,"5-10%",Suoerstore_sales[[#This Row],[Discount]]&lt;=0.2,"10-20%",TRUE,"20%+")</f>
        <v>20%+</v>
      </c>
      <c r="W7602">
        <f>YEAR(Suoerstore_sales[[#This Row],[Order Date]])</f>
        <v>2014</v>
      </c>
      <c r="X7602" t="str">
        <f>"Q"&amp;ROUNDUP(MONTH(Suoerstore_sales[[#This Row],[Order Date]])/3,0)</f>
        <v>Q3</v>
      </c>
      <c r="Y7602">
        <f>MONTH(Suoerstore_sales[[#This Row],[Order Date]])</f>
        <v>9</v>
      </c>
    </row>
    <row r="7603" spans="1:25" x14ac:dyDescent="0.2">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t="str" cm="1">
        <f t="array" ref="V7603">_xlfn.IFS(Suoerstore_sales[[#This Row],[Discount]]&lt;=0.05,"0-5%",Suoerstore_sales[[#This Row],[Discount]]&lt;=0.1,"5-10%",Suoerstore_sales[[#This Row],[Discount]]&lt;=0.2,"10-20%",TRUE,"20%+")</f>
        <v>10-20%</v>
      </c>
      <c r="W7603">
        <f>YEAR(Suoerstore_sales[[#This Row],[Order Date]])</f>
        <v>2014</v>
      </c>
      <c r="X7603" t="str">
        <f>"Q"&amp;ROUNDUP(MONTH(Suoerstore_sales[[#This Row],[Order Date]])/3,0)</f>
        <v>Q3</v>
      </c>
      <c r="Y7603">
        <f>MONTH(Suoerstore_sales[[#This Row],[Order Date]])</f>
        <v>9</v>
      </c>
    </row>
    <row r="7604" spans="1:25" x14ac:dyDescent="0.2">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t="str" cm="1">
        <f t="array" ref="V7604">_xlfn.IFS(Suoerstore_sales[[#This Row],[Discount]]&lt;=0.05,"0-5%",Suoerstore_sales[[#This Row],[Discount]]&lt;=0.1,"5-10%",Suoerstore_sales[[#This Row],[Discount]]&lt;=0.2,"10-20%",TRUE,"20%+")</f>
        <v>10-20%</v>
      </c>
      <c r="W7604">
        <f>YEAR(Suoerstore_sales[[#This Row],[Order Date]])</f>
        <v>2014</v>
      </c>
      <c r="X7604" t="str">
        <f>"Q"&amp;ROUNDUP(MONTH(Suoerstore_sales[[#This Row],[Order Date]])/3,0)</f>
        <v>Q3</v>
      </c>
      <c r="Y7604">
        <f>MONTH(Suoerstore_sales[[#This Row],[Order Date]])</f>
        <v>9</v>
      </c>
    </row>
    <row r="7605" spans="1:25" x14ac:dyDescent="0.2">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t="str" cm="1">
        <f t="array" ref="V7605">_xlfn.IFS(Suoerstore_sales[[#This Row],[Discount]]&lt;=0.05,"0-5%",Suoerstore_sales[[#This Row],[Discount]]&lt;=0.1,"5-10%",Suoerstore_sales[[#This Row],[Discount]]&lt;=0.2,"10-20%",TRUE,"20%+")</f>
        <v>0-5%</v>
      </c>
      <c r="W7605">
        <f>YEAR(Suoerstore_sales[[#This Row],[Order Date]])</f>
        <v>2016</v>
      </c>
      <c r="X7605" t="str">
        <f>"Q"&amp;ROUNDUP(MONTH(Suoerstore_sales[[#This Row],[Order Date]])/3,0)</f>
        <v>Q3</v>
      </c>
      <c r="Y7605">
        <f>MONTH(Suoerstore_sales[[#This Row],[Order Date]])</f>
        <v>7</v>
      </c>
    </row>
    <row r="7606" spans="1:25" x14ac:dyDescent="0.2">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t="str" cm="1">
        <f t="array" ref="V7606">_xlfn.IFS(Suoerstore_sales[[#This Row],[Discount]]&lt;=0.05,"0-5%",Suoerstore_sales[[#This Row],[Discount]]&lt;=0.1,"5-10%",Suoerstore_sales[[#This Row],[Discount]]&lt;=0.2,"10-20%",TRUE,"20%+")</f>
        <v>20%+</v>
      </c>
      <c r="W7606">
        <f>YEAR(Suoerstore_sales[[#This Row],[Order Date]])</f>
        <v>2016</v>
      </c>
      <c r="X7606" t="str">
        <f>"Q"&amp;ROUNDUP(MONTH(Suoerstore_sales[[#This Row],[Order Date]])/3,0)</f>
        <v>Q2</v>
      </c>
      <c r="Y7606">
        <f>MONTH(Suoerstore_sales[[#This Row],[Order Date]])</f>
        <v>5</v>
      </c>
    </row>
    <row r="7607" spans="1:25" x14ac:dyDescent="0.2">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t="str" cm="1">
        <f t="array" ref="V7607">_xlfn.IFS(Suoerstore_sales[[#This Row],[Discount]]&lt;=0.05,"0-5%",Suoerstore_sales[[#This Row],[Discount]]&lt;=0.1,"5-10%",Suoerstore_sales[[#This Row],[Discount]]&lt;=0.2,"10-20%",TRUE,"20%+")</f>
        <v>20%+</v>
      </c>
      <c r="W7607">
        <f>YEAR(Suoerstore_sales[[#This Row],[Order Date]])</f>
        <v>2016</v>
      </c>
      <c r="X7607" t="str">
        <f>"Q"&amp;ROUNDUP(MONTH(Suoerstore_sales[[#This Row],[Order Date]])/3,0)</f>
        <v>Q2</v>
      </c>
      <c r="Y7607">
        <f>MONTH(Suoerstore_sales[[#This Row],[Order Date]])</f>
        <v>5</v>
      </c>
    </row>
    <row r="7608" spans="1:25" x14ac:dyDescent="0.2">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t="str" cm="1">
        <f t="array" ref="V7608">_xlfn.IFS(Suoerstore_sales[[#This Row],[Discount]]&lt;=0.05,"0-5%",Suoerstore_sales[[#This Row],[Discount]]&lt;=0.1,"5-10%",Suoerstore_sales[[#This Row],[Discount]]&lt;=0.2,"10-20%",TRUE,"20%+")</f>
        <v>10-20%</v>
      </c>
      <c r="W7608">
        <f>YEAR(Suoerstore_sales[[#This Row],[Order Date]])</f>
        <v>2016</v>
      </c>
      <c r="X7608" t="str">
        <f>"Q"&amp;ROUNDUP(MONTH(Suoerstore_sales[[#This Row],[Order Date]])/3,0)</f>
        <v>Q2</v>
      </c>
      <c r="Y7608">
        <f>MONTH(Suoerstore_sales[[#This Row],[Order Date]])</f>
        <v>5</v>
      </c>
    </row>
    <row r="7609" spans="1:25" x14ac:dyDescent="0.2">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t="str" cm="1">
        <f t="array" ref="V7609">_xlfn.IFS(Suoerstore_sales[[#This Row],[Discount]]&lt;=0.05,"0-5%",Suoerstore_sales[[#This Row],[Discount]]&lt;=0.1,"5-10%",Suoerstore_sales[[#This Row],[Discount]]&lt;=0.2,"10-20%",TRUE,"20%+")</f>
        <v>10-20%</v>
      </c>
      <c r="W7609">
        <f>YEAR(Suoerstore_sales[[#This Row],[Order Date]])</f>
        <v>2017</v>
      </c>
      <c r="X7609" t="str">
        <f>"Q"&amp;ROUNDUP(MONTH(Suoerstore_sales[[#This Row],[Order Date]])/3,0)</f>
        <v>Q4</v>
      </c>
      <c r="Y7609">
        <f>MONTH(Suoerstore_sales[[#This Row],[Order Date]])</f>
        <v>12</v>
      </c>
    </row>
    <row r="7610" spans="1:25" x14ac:dyDescent="0.2">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t="str" cm="1">
        <f t="array" ref="V7610">_xlfn.IFS(Suoerstore_sales[[#This Row],[Discount]]&lt;=0.05,"0-5%",Suoerstore_sales[[#This Row],[Discount]]&lt;=0.1,"5-10%",Suoerstore_sales[[#This Row],[Discount]]&lt;=0.2,"10-20%",TRUE,"20%+")</f>
        <v>0-5%</v>
      </c>
      <c r="W7610">
        <f>YEAR(Suoerstore_sales[[#This Row],[Order Date]])</f>
        <v>2017</v>
      </c>
      <c r="X7610" t="str">
        <f>"Q"&amp;ROUNDUP(MONTH(Suoerstore_sales[[#This Row],[Order Date]])/3,0)</f>
        <v>Q2</v>
      </c>
      <c r="Y7610">
        <f>MONTH(Suoerstore_sales[[#This Row],[Order Date]])</f>
        <v>5</v>
      </c>
    </row>
    <row r="7611" spans="1:25" x14ac:dyDescent="0.2">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t="str" cm="1">
        <f t="array" ref="V7611">_xlfn.IFS(Suoerstore_sales[[#This Row],[Discount]]&lt;=0.05,"0-5%",Suoerstore_sales[[#This Row],[Discount]]&lt;=0.1,"5-10%",Suoerstore_sales[[#This Row],[Discount]]&lt;=0.2,"10-20%",TRUE,"20%+")</f>
        <v>0-5%</v>
      </c>
      <c r="W7611">
        <f>YEAR(Suoerstore_sales[[#This Row],[Order Date]])</f>
        <v>2017</v>
      </c>
      <c r="X7611" t="str">
        <f>"Q"&amp;ROUNDUP(MONTH(Suoerstore_sales[[#This Row],[Order Date]])/3,0)</f>
        <v>Q2</v>
      </c>
      <c r="Y7611">
        <f>MONTH(Suoerstore_sales[[#This Row],[Order Date]])</f>
        <v>5</v>
      </c>
    </row>
    <row r="7612" spans="1:25" x14ac:dyDescent="0.2">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t="str" cm="1">
        <f t="array" ref="V7612">_xlfn.IFS(Suoerstore_sales[[#This Row],[Discount]]&lt;=0.05,"0-5%",Suoerstore_sales[[#This Row],[Discount]]&lt;=0.1,"5-10%",Suoerstore_sales[[#This Row],[Discount]]&lt;=0.2,"10-20%",TRUE,"20%+")</f>
        <v>0-5%</v>
      </c>
      <c r="W7612">
        <f>YEAR(Suoerstore_sales[[#This Row],[Order Date]])</f>
        <v>2014</v>
      </c>
      <c r="X7612" t="str">
        <f>"Q"&amp;ROUNDUP(MONTH(Suoerstore_sales[[#This Row],[Order Date]])/3,0)</f>
        <v>Q1</v>
      </c>
      <c r="Y7612">
        <f>MONTH(Suoerstore_sales[[#This Row],[Order Date]])</f>
        <v>2</v>
      </c>
    </row>
    <row r="7613" spans="1:25" x14ac:dyDescent="0.2">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t="str" cm="1">
        <f t="array" ref="V7613">_xlfn.IFS(Suoerstore_sales[[#This Row],[Discount]]&lt;=0.05,"0-5%",Suoerstore_sales[[#This Row],[Discount]]&lt;=0.1,"5-10%",Suoerstore_sales[[#This Row],[Discount]]&lt;=0.2,"10-20%",TRUE,"20%+")</f>
        <v>0-5%</v>
      </c>
      <c r="W7613">
        <f>YEAR(Suoerstore_sales[[#This Row],[Order Date]])</f>
        <v>2015</v>
      </c>
      <c r="X7613" t="str">
        <f>"Q"&amp;ROUNDUP(MONTH(Suoerstore_sales[[#This Row],[Order Date]])/3,0)</f>
        <v>Q1</v>
      </c>
      <c r="Y7613">
        <f>MONTH(Suoerstore_sales[[#This Row],[Order Date]])</f>
        <v>2</v>
      </c>
    </row>
    <row r="7614" spans="1:25" x14ac:dyDescent="0.2">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t="str" cm="1">
        <f t="array" ref="V7614">_xlfn.IFS(Suoerstore_sales[[#This Row],[Discount]]&lt;=0.05,"0-5%",Suoerstore_sales[[#This Row],[Discount]]&lt;=0.1,"5-10%",Suoerstore_sales[[#This Row],[Discount]]&lt;=0.2,"10-20%",TRUE,"20%+")</f>
        <v>0-5%</v>
      </c>
      <c r="W7614">
        <f>YEAR(Suoerstore_sales[[#This Row],[Order Date]])</f>
        <v>2015</v>
      </c>
      <c r="X7614" t="str">
        <f>"Q"&amp;ROUNDUP(MONTH(Suoerstore_sales[[#This Row],[Order Date]])/3,0)</f>
        <v>Q1</v>
      </c>
      <c r="Y7614">
        <f>MONTH(Suoerstore_sales[[#This Row],[Order Date]])</f>
        <v>2</v>
      </c>
    </row>
    <row r="7615" spans="1:25" x14ac:dyDescent="0.2">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t="str" cm="1">
        <f t="array" ref="V7615">_xlfn.IFS(Suoerstore_sales[[#This Row],[Discount]]&lt;=0.05,"0-5%",Suoerstore_sales[[#This Row],[Discount]]&lt;=0.1,"5-10%",Suoerstore_sales[[#This Row],[Discount]]&lt;=0.2,"10-20%",TRUE,"20%+")</f>
        <v>0-5%</v>
      </c>
      <c r="W7615">
        <f>YEAR(Suoerstore_sales[[#This Row],[Order Date]])</f>
        <v>2015</v>
      </c>
      <c r="X7615" t="str">
        <f>"Q"&amp;ROUNDUP(MONTH(Suoerstore_sales[[#This Row],[Order Date]])/3,0)</f>
        <v>Q1</v>
      </c>
      <c r="Y7615">
        <f>MONTH(Suoerstore_sales[[#This Row],[Order Date]])</f>
        <v>2</v>
      </c>
    </row>
    <row r="7616" spans="1:25" x14ac:dyDescent="0.2">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t="str" cm="1">
        <f t="array" ref="V7616">_xlfn.IFS(Suoerstore_sales[[#This Row],[Discount]]&lt;=0.05,"0-5%",Suoerstore_sales[[#This Row],[Discount]]&lt;=0.1,"5-10%",Suoerstore_sales[[#This Row],[Discount]]&lt;=0.2,"10-20%",TRUE,"20%+")</f>
        <v>0-5%</v>
      </c>
      <c r="W7616">
        <f>YEAR(Suoerstore_sales[[#This Row],[Order Date]])</f>
        <v>2015</v>
      </c>
      <c r="X7616" t="str">
        <f>"Q"&amp;ROUNDUP(MONTH(Suoerstore_sales[[#This Row],[Order Date]])/3,0)</f>
        <v>Q3</v>
      </c>
      <c r="Y7616">
        <f>MONTH(Suoerstore_sales[[#This Row],[Order Date]])</f>
        <v>8</v>
      </c>
    </row>
    <row r="7617" spans="1:25" x14ac:dyDescent="0.2">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t="str" cm="1">
        <f t="array" ref="V7617">_xlfn.IFS(Suoerstore_sales[[#This Row],[Discount]]&lt;=0.05,"0-5%",Suoerstore_sales[[#This Row],[Discount]]&lt;=0.1,"5-10%",Suoerstore_sales[[#This Row],[Discount]]&lt;=0.2,"10-20%",TRUE,"20%+")</f>
        <v>20%+</v>
      </c>
      <c r="W7617">
        <f>YEAR(Suoerstore_sales[[#This Row],[Order Date]])</f>
        <v>2014</v>
      </c>
      <c r="X7617" t="str">
        <f>"Q"&amp;ROUNDUP(MONTH(Suoerstore_sales[[#This Row],[Order Date]])/3,0)</f>
        <v>Q4</v>
      </c>
      <c r="Y7617">
        <f>MONTH(Suoerstore_sales[[#This Row],[Order Date]])</f>
        <v>11</v>
      </c>
    </row>
    <row r="7618" spans="1:25" x14ac:dyDescent="0.2">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t="str" cm="1">
        <f t="array" ref="V7618">_xlfn.IFS(Suoerstore_sales[[#This Row],[Discount]]&lt;=0.05,"0-5%",Suoerstore_sales[[#This Row],[Discount]]&lt;=0.1,"5-10%",Suoerstore_sales[[#This Row],[Discount]]&lt;=0.2,"10-20%",TRUE,"20%+")</f>
        <v>0-5%</v>
      </c>
      <c r="W7618">
        <f>YEAR(Suoerstore_sales[[#This Row],[Order Date]])</f>
        <v>2016</v>
      </c>
      <c r="X7618" t="str">
        <f>"Q"&amp;ROUNDUP(MONTH(Suoerstore_sales[[#This Row],[Order Date]])/3,0)</f>
        <v>Q4</v>
      </c>
      <c r="Y7618">
        <f>MONTH(Suoerstore_sales[[#This Row],[Order Date]])</f>
        <v>12</v>
      </c>
    </row>
    <row r="7619" spans="1:25" x14ac:dyDescent="0.2">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t="str" cm="1">
        <f t="array" ref="V7619">_xlfn.IFS(Suoerstore_sales[[#This Row],[Discount]]&lt;=0.05,"0-5%",Suoerstore_sales[[#This Row],[Discount]]&lt;=0.1,"5-10%",Suoerstore_sales[[#This Row],[Discount]]&lt;=0.2,"10-20%",TRUE,"20%+")</f>
        <v>10-20%</v>
      </c>
      <c r="W7619">
        <f>YEAR(Suoerstore_sales[[#This Row],[Order Date]])</f>
        <v>2016</v>
      </c>
      <c r="X7619" t="str">
        <f>"Q"&amp;ROUNDUP(MONTH(Suoerstore_sales[[#This Row],[Order Date]])/3,0)</f>
        <v>Q4</v>
      </c>
      <c r="Y7619">
        <f>MONTH(Suoerstore_sales[[#This Row],[Order Date]])</f>
        <v>12</v>
      </c>
    </row>
    <row r="7620" spans="1:25" x14ac:dyDescent="0.2">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t="str" cm="1">
        <f t="array" ref="V7620">_xlfn.IFS(Suoerstore_sales[[#This Row],[Discount]]&lt;=0.05,"0-5%",Suoerstore_sales[[#This Row],[Discount]]&lt;=0.1,"5-10%",Suoerstore_sales[[#This Row],[Discount]]&lt;=0.2,"10-20%",TRUE,"20%+")</f>
        <v>10-20%</v>
      </c>
      <c r="W7620">
        <f>YEAR(Suoerstore_sales[[#This Row],[Order Date]])</f>
        <v>2017</v>
      </c>
      <c r="X7620" t="str">
        <f>"Q"&amp;ROUNDUP(MONTH(Suoerstore_sales[[#This Row],[Order Date]])/3,0)</f>
        <v>Q4</v>
      </c>
      <c r="Y7620">
        <f>MONTH(Suoerstore_sales[[#This Row],[Order Date]])</f>
        <v>10</v>
      </c>
    </row>
    <row r="7621" spans="1:25" x14ac:dyDescent="0.2">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t="str" cm="1">
        <f t="array" ref="V7621">_xlfn.IFS(Suoerstore_sales[[#This Row],[Discount]]&lt;=0.05,"0-5%",Suoerstore_sales[[#This Row],[Discount]]&lt;=0.1,"5-10%",Suoerstore_sales[[#This Row],[Discount]]&lt;=0.2,"10-20%",TRUE,"20%+")</f>
        <v>10-20%</v>
      </c>
      <c r="W7621">
        <f>YEAR(Suoerstore_sales[[#This Row],[Order Date]])</f>
        <v>2017</v>
      </c>
      <c r="X7621" t="str">
        <f>"Q"&amp;ROUNDUP(MONTH(Suoerstore_sales[[#This Row],[Order Date]])/3,0)</f>
        <v>Q4</v>
      </c>
      <c r="Y7621">
        <f>MONTH(Suoerstore_sales[[#This Row],[Order Date]])</f>
        <v>10</v>
      </c>
    </row>
    <row r="7622" spans="1:25" x14ac:dyDescent="0.2">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t="str" cm="1">
        <f t="array" ref="V7622">_xlfn.IFS(Suoerstore_sales[[#This Row],[Discount]]&lt;=0.05,"0-5%",Suoerstore_sales[[#This Row],[Discount]]&lt;=0.1,"5-10%",Suoerstore_sales[[#This Row],[Discount]]&lt;=0.2,"10-20%",TRUE,"20%+")</f>
        <v>10-20%</v>
      </c>
      <c r="W7622">
        <f>YEAR(Suoerstore_sales[[#This Row],[Order Date]])</f>
        <v>2014</v>
      </c>
      <c r="X7622" t="str">
        <f>"Q"&amp;ROUNDUP(MONTH(Suoerstore_sales[[#This Row],[Order Date]])/3,0)</f>
        <v>Q4</v>
      </c>
      <c r="Y7622">
        <f>MONTH(Suoerstore_sales[[#This Row],[Order Date]])</f>
        <v>11</v>
      </c>
    </row>
    <row r="7623" spans="1:25" x14ac:dyDescent="0.2">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t="str" cm="1">
        <f t="array" ref="V7623">_xlfn.IFS(Suoerstore_sales[[#This Row],[Discount]]&lt;=0.05,"0-5%",Suoerstore_sales[[#This Row],[Discount]]&lt;=0.1,"5-10%",Suoerstore_sales[[#This Row],[Discount]]&lt;=0.2,"10-20%",TRUE,"20%+")</f>
        <v>10-20%</v>
      </c>
      <c r="W7623">
        <f>YEAR(Suoerstore_sales[[#This Row],[Order Date]])</f>
        <v>2014</v>
      </c>
      <c r="X7623" t="str">
        <f>"Q"&amp;ROUNDUP(MONTH(Suoerstore_sales[[#This Row],[Order Date]])/3,0)</f>
        <v>Q4</v>
      </c>
      <c r="Y7623">
        <f>MONTH(Suoerstore_sales[[#This Row],[Order Date]])</f>
        <v>11</v>
      </c>
    </row>
    <row r="7624" spans="1:25" x14ac:dyDescent="0.2">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t="str" cm="1">
        <f t="array" ref="V7624">_xlfn.IFS(Suoerstore_sales[[#This Row],[Discount]]&lt;=0.05,"0-5%",Suoerstore_sales[[#This Row],[Discount]]&lt;=0.1,"5-10%",Suoerstore_sales[[#This Row],[Discount]]&lt;=0.2,"10-20%",TRUE,"20%+")</f>
        <v>0-5%</v>
      </c>
      <c r="W7624">
        <f>YEAR(Suoerstore_sales[[#This Row],[Order Date]])</f>
        <v>2014</v>
      </c>
      <c r="X7624" t="str">
        <f>"Q"&amp;ROUNDUP(MONTH(Suoerstore_sales[[#This Row],[Order Date]])/3,0)</f>
        <v>Q4</v>
      </c>
      <c r="Y7624">
        <f>MONTH(Suoerstore_sales[[#This Row],[Order Date]])</f>
        <v>11</v>
      </c>
    </row>
    <row r="7625" spans="1:25" x14ac:dyDescent="0.2">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t="str" cm="1">
        <f t="array" ref="V7625">_xlfn.IFS(Suoerstore_sales[[#This Row],[Discount]]&lt;=0.05,"0-5%",Suoerstore_sales[[#This Row],[Discount]]&lt;=0.1,"5-10%",Suoerstore_sales[[#This Row],[Discount]]&lt;=0.2,"10-20%",TRUE,"20%+")</f>
        <v>0-5%</v>
      </c>
      <c r="W7625">
        <f>YEAR(Suoerstore_sales[[#This Row],[Order Date]])</f>
        <v>2014</v>
      </c>
      <c r="X7625" t="str">
        <f>"Q"&amp;ROUNDUP(MONTH(Suoerstore_sales[[#This Row],[Order Date]])/3,0)</f>
        <v>Q3</v>
      </c>
      <c r="Y7625">
        <f>MONTH(Suoerstore_sales[[#This Row],[Order Date]])</f>
        <v>7</v>
      </c>
    </row>
    <row r="7626" spans="1:25" x14ac:dyDescent="0.2">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t="str" cm="1">
        <f t="array" ref="V7626">_xlfn.IFS(Suoerstore_sales[[#This Row],[Discount]]&lt;=0.05,"0-5%",Suoerstore_sales[[#This Row],[Discount]]&lt;=0.1,"5-10%",Suoerstore_sales[[#This Row],[Discount]]&lt;=0.2,"10-20%",TRUE,"20%+")</f>
        <v>5-10%</v>
      </c>
      <c r="W7626">
        <f>YEAR(Suoerstore_sales[[#This Row],[Order Date]])</f>
        <v>2015</v>
      </c>
      <c r="X7626" t="str">
        <f>"Q"&amp;ROUNDUP(MONTH(Suoerstore_sales[[#This Row],[Order Date]])/3,0)</f>
        <v>Q2</v>
      </c>
      <c r="Y7626">
        <f>MONTH(Suoerstore_sales[[#This Row],[Order Date]])</f>
        <v>5</v>
      </c>
    </row>
    <row r="7627" spans="1:25" x14ac:dyDescent="0.2">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t="str" cm="1">
        <f t="array" ref="V7627">_xlfn.IFS(Suoerstore_sales[[#This Row],[Discount]]&lt;=0.05,"0-5%",Suoerstore_sales[[#This Row],[Discount]]&lt;=0.1,"5-10%",Suoerstore_sales[[#This Row],[Discount]]&lt;=0.2,"10-20%",TRUE,"20%+")</f>
        <v>0-5%</v>
      </c>
      <c r="W7627">
        <f>YEAR(Suoerstore_sales[[#This Row],[Order Date]])</f>
        <v>2015</v>
      </c>
      <c r="X7627" t="str">
        <f>"Q"&amp;ROUNDUP(MONTH(Suoerstore_sales[[#This Row],[Order Date]])/3,0)</f>
        <v>Q2</v>
      </c>
      <c r="Y7627">
        <f>MONTH(Suoerstore_sales[[#This Row],[Order Date]])</f>
        <v>5</v>
      </c>
    </row>
    <row r="7628" spans="1:25" x14ac:dyDescent="0.2">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t="str" cm="1">
        <f t="array" ref="V7628">_xlfn.IFS(Suoerstore_sales[[#This Row],[Discount]]&lt;=0.05,"0-5%",Suoerstore_sales[[#This Row],[Discount]]&lt;=0.1,"5-10%",Suoerstore_sales[[#This Row],[Discount]]&lt;=0.2,"10-20%",TRUE,"20%+")</f>
        <v>10-20%</v>
      </c>
      <c r="W7628">
        <f>YEAR(Suoerstore_sales[[#This Row],[Order Date]])</f>
        <v>2015</v>
      </c>
      <c r="X7628" t="str">
        <f>"Q"&amp;ROUNDUP(MONTH(Suoerstore_sales[[#This Row],[Order Date]])/3,0)</f>
        <v>Q4</v>
      </c>
      <c r="Y7628">
        <f>MONTH(Suoerstore_sales[[#This Row],[Order Date]])</f>
        <v>11</v>
      </c>
    </row>
    <row r="7629" spans="1:25" x14ac:dyDescent="0.2">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t="str" cm="1">
        <f t="array" ref="V7629">_xlfn.IFS(Suoerstore_sales[[#This Row],[Discount]]&lt;=0.05,"0-5%",Suoerstore_sales[[#This Row],[Discount]]&lt;=0.1,"5-10%",Suoerstore_sales[[#This Row],[Discount]]&lt;=0.2,"10-20%",TRUE,"20%+")</f>
        <v>10-20%</v>
      </c>
      <c r="W7629">
        <f>YEAR(Suoerstore_sales[[#This Row],[Order Date]])</f>
        <v>2015</v>
      </c>
      <c r="X7629" t="str">
        <f>"Q"&amp;ROUNDUP(MONTH(Suoerstore_sales[[#This Row],[Order Date]])/3,0)</f>
        <v>Q4</v>
      </c>
      <c r="Y7629">
        <f>MONTH(Suoerstore_sales[[#This Row],[Order Date]])</f>
        <v>11</v>
      </c>
    </row>
    <row r="7630" spans="1:25" x14ac:dyDescent="0.2">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t="str" cm="1">
        <f t="array" ref="V7630">_xlfn.IFS(Suoerstore_sales[[#This Row],[Discount]]&lt;=0.05,"0-5%",Suoerstore_sales[[#This Row],[Discount]]&lt;=0.1,"5-10%",Suoerstore_sales[[#This Row],[Discount]]&lt;=0.2,"10-20%",TRUE,"20%+")</f>
        <v>10-20%</v>
      </c>
      <c r="W7630">
        <f>YEAR(Suoerstore_sales[[#This Row],[Order Date]])</f>
        <v>2015</v>
      </c>
      <c r="X7630" t="str">
        <f>"Q"&amp;ROUNDUP(MONTH(Suoerstore_sales[[#This Row],[Order Date]])/3,0)</f>
        <v>Q4</v>
      </c>
      <c r="Y7630">
        <f>MONTH(Suoerstore_sales[[#This Row],[Order Date]])</f>
        <v>11</v>
      </c>
    </row>
    <row r="7631" spans="1:25" x14ac:dyDescent="0.2">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t="str" cm="1">
        <f t="array" ref="V7631">_xlfn.IFS(Suoerstore_sales[[#This Row],[Discount]]&lt;=0.05,"0-5%",Suoerstore_sales[[#This Row],[Discount]]&lt;=0.1,"5-10%",Suoerstore_sales[[#This Row],[Discount]]&lt;=0.2,"10-20%",TRUE,"20%+")</f>
        <v>10-20%</v>
      </c>
      <c r="W7631">
        <f>YEAR(Suoerstore_sales[[#This Row],[Order Date]])</f>
        <v>2014</v>
      </c>
      <c r="X7631" t="str">
        <f>"Q"&amp;ROUNDUP(MONTH(Suoerstore_sales[[#This Row],[Order Date]])/3,0)</f>
        <v>Q1</v>
      </c>
      <c r="Y7631">
        <f>MONTH(Suoerstore_sales[[#This Row],[Order Date]])</f>
        <v>3</v>
      </c>
    </row>
    <row r="7632" spans="1:25" x14ac:dyDescent="0.2">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t="str" cm="1">
        <f t="array" ref="V7632">_xlfn.IFS(Suoerstore_sales[[#This Row],[Discount]]&lt;=0.05,"0-5%",Suoerstore_sales[[#This Row],[Discount]]&lt;=0.1,"5-10%",Suoerstore_sales[[#This Row],[Discount]]&lt;=0.2,"10-20%",TRUE,"20%+")</f>
        <v>10-20%</v>
      </c>
      <c r="W7632">
        <f>YEAR(Suoerstore_sales[[#This Row],[Order Date]])</f>
        <v>2014</v>
      </c>
      <c r="X7632" t="str">
        <f>"Q"&amp;ROUNDUP(MONTH(Suoerstore_sales[[#This Row],[Order Date]])/3,0)</f>
        <v>Q1</v>
      </c>
      <c r="Y7632">
        <f>MONTH(Suoerstore_sales[[#This Row],[Order Date]])</f>
        <v>3</v>
      </c>
    </row>
    <row r="7633" spans="1:25" x14ac:dyDescent="0.2">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t="str" cm="1">
        <f t="array" ref="V7633">_xlfn.IFS(Suoerstore_sales[[#This Row],[Discount]]&lt;=0.05,"0-5%",Suoerstore_sales[[#This Row],[Discount]]&lt;=0.1,"5-10%",Suoerstore_sales[[#This Row],[Discount]]&lt;=0.2,"10-20%",TRUE,"20%+")</f>
        <v>20%+</v>
      </c>
      <c r="W7633">
        <f>YEAR(Suoerstore_sales[[#This Row],[Order Date]])</f>
        <v>2014</v>
      </c>
      <c r="X7633" t="str">
        <f>"Q"&amp;ROUNDUP(MONTH(Suoerstore_sales[[#This Row],[Order Date]])/3,0)</f>
        <v>Q1</v>
      </c>
      <c r="Y7633">
        <f>MONTH(Suoerstore_sales[[#This Row],[Order Date]])</f>
        <v>3</v>
      </c>
    </row>
    <row r="7634" spans="1:25" x14ac:dyDescent="0.2">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t="str" cm="1">
        <f t="array" ref="V7634">_xlfn.IFS(Suoerstore_sales[[#This Row],[Discount]]&lt;=0.05,"0-5%",Suoerstore_sales[[#This Row],[Discount]]&lt;=0.1,"5-10%",Suoerstore_sales[[#This Row],[Discount]]&lt;=0.2,"10-20%",TRUE,"20%+")</f>
        <v>0-5%</v>
      </c>
      <c r="W7634">
        <f>YEAR(Suoerstore_sales[[#This Row],[Order Date]])</f>
        <v>2017</v>
      </c>
      <c r="X7634" t="str">
        <f>"Q"&amp;ROUNDUP(MONTH(Suoerstore_sales[[#This Row],[Order Date]])/3,0)</f>
        <v>Q4</v>
      </c>
      <c r="Y7634">
        <f>MONTH(Suoerstore_sales[[#This Row],[Order Date]])</f>
        <v>12</v>
      </c>
    </row>
    <row r="7635" spans="1:25" x14ac:dyDescent="0.2">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t="str" cm="1">
        <f t="array" ref="V7635">_xlfn.IFS(Suoerstore_sales[[#This Row],[Discount]]&lt;=0.05,"0-5%",Suoerstore_sales[[#This Row],[Discount]]&lt;=0.1,"5-10%",Suoerstore_sales[[#This Row],[Discount]]&lt;=0.2,"10-20%",TRUE,"20%+")</f>
        <v>0-5%</v>
      </c>
      <c r="W7635">
        <f>YEAR(Suoerstore_sales[[#This Row],[Order Date]])</f>
        <v>2017</v>
      </c>
      <c r="X7635" t="str">
        <f>"Q"&amp;ROUNDUP(MONTH(Suoerstore_sales[[#This Row],[Order Date]])/3,0)</f>
        <v>Q4</v>
      </c>
      <c r="Y7635">
        <f>MONTH(Suoerstore_sales[[#This Row],[Order Date]])</f>
        <v>12</v>
      </c>
    </row>
    <row r="7636" spans="1:25" x14ac:dyDescent="0.2">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t="str" cm="1">
        <f t="array" ref="V7636">_xlfn.IFS(Suoerstore_sales[[#This Row],[Discount]]&lt;=0.05,"0-5%",Suoerstore_sales[[#This Row],[Discount]]&lt;=0.1,"5-10%",Suoerstore_sales[[#This Row],[Discount]]&lt;=0.2,"10-20%",TRUE,"20%+")</f>
        <v>0-5%</v>
      </c>
      <c r="W7636">
        <f>YEAR(Suoerstore_sales[[#This Row],[Order Date]])</f>
        <v>2017</v>
      </c>
      <c r="X7636" t="str">
        <f>"Q"&amp;ROUNDUP(MONTH(Suoerstore_sales[[#This Row],[Order Date]])/3,0)</f>
        <v>Q4</v>
      </c>
      <c r="Y7636">
        <f>MONTH(Suoerstore_sales[[#This Row],[Order Date]])</f>
        <v>12</v>
      </c>
    </row>
    <row r="7637" spans="1:25" x14ac:dyDescent="0.2">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t="str" cm="1">
        <f t="array" ref="V7637">_xlfn.IFS(Suoerstore_sales[[#This Row],[Discount]]&lt;=0.05,"0-5%",Suoerstore_sales[[#This Row],[Discount]]&lt;=0.1,"5-10%",Suoerstore_sales[[#This Row],[Discount]]&lt;=0.2,"10-20%",TRUE,"20%+")</f>
        <v>0-5%</v>
      </c>
      <c r="W7637">
        <f>YEAR(Suoerstore_sales[[#This Row],[Order Date]])</f>
        <v>2017</v>
      </c>
      <c r="X7637" t="str">
        <f>"Q"&amp;ROUNDUP(MONTH(Suoerstore_sales[[#This Row],[Order Date]])/3,0)</f>
        <v>Q4</v>
      </c>
      <c r="Y7637">
        <f>MONTH(Suoerstore_sales[[#This Row],[Order Date]])</f>
        <v>12</v>
      </c>
    </row>
    <row r="7638" spans="1:25" x14ac:dyDescent="0.2">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t="str" cm="1">
        <f t="array" ref="V7638">_xlfn.IFS(Suoerstore_sales[[#This Row],[Discount]]&lt;=0.05,"0-5%",Suoerstore_sales[[#This Row],[Discount]]&lt;=0.1,"5-10%",Suoerstore_sales[[#This Row],[Discount]]&lt;=0.2,"10-20%",TRUE,"20%+")</f>
        <v>0-5%</v>
      </c>
      <c r="W7638">
        <f>YEAR(Suoerstore_sales[[#This Row],[Order Date]])</f>
        <v>2017</v>
      </c>
      <c r="X7638" t="str">
        <f>"Q"&amp;ROUNDUP(MONTH(Suoerstore_sales[[#This Row],[Order Date]])/3,0)</f>
        <v>Q4</v>
      </c>
      <c r="Y7638">
        <f>MONTH(Suoerstore_sales[[#This Row],[Order Date]])</f>
        <v>12</v>
      </c>
    </row>
    <row r="7639" spans="1:25" x14ac:dyDescent="0.2">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t="str" cm="1">
        <f t="array" ref="V7639">_xlfn.IFS(Suoerstore_sales[[#This Row],[Discount]]&lt;=0.05,"0-5%",Suoerstore_sales[[#This Row],[Discount]]&lt;=0.1,"5-10%",Suoerstore_sales[[#This Row],[Discount]]&lt;=0.2,"10-20%",TRUE,"20%+")</f>
        <v>0-5%</v>
      </c>
      <c r="W7639">
        <f>YEAR(Suoerstore_sales[[#This Row],[Order Date]])</f>
        <v>2017</v>
      </c>
      <c r="X7639" t="str">
        <f>"Q"&amp;ROUNDUP(MONTH(Suoerstore_sales[[#This Row],[Order Date]])/3,0)</f>
        <v>Q1</v>
      </c>
      <c r="Y7639">
        <f>MONTH(Suoerstore_sales[[#This Row],[Order Date]])</f>
        <v>3</v>
      </c>
    </row>
    <row r="7640" spans="1:25" x14ac:dyDescent="0.2">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t="str" cm="1">
        <f t="array" ref="V7640">_xlfn.IFS(Suoerstore_sales[[#This Row],[Discount]]&lt;=0.05,"0-5%",Suoerstore_sales[[#This Row],[Discount]]&lt;=0.1,"5-10%",Suoerstore_sales[[#This Row],[Discount]]&lt;=0.2,"10-20%",TRUE,"20%+")</f>
        <v>0-5%</v>
      </c>
      <c r="W7640">
        <f>YEAR(Suoerstore_sales[[#This Row],[Order Date]])</f>
        <v>2017</v>
      </c>
      <c r="X7640" t="str">
        <f>"Q"&amp;ROUNDUP(MONTH(Suoerstore_sales[[#This Row],[Order Date]])/3,0)</f>
        <v>Q1</v>
      </c>
      <c r="Y7640">
        <f>MONTH(Suoerstore_sales[[#This Row],[Order Date]])</f>
        <v>3</v>
      </c>
    </row>
    <row r="7641" spans="1:25" x14ac:dyDescent="0.2">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t="str" cm="1">
        <f t="array" ref="V7641">_xlfn.IFS(Suoerstore_sales[[#This Row],[Discount]]&lt;=0.05,"0-5%",Suoerstore_sales[[#This Row],[Discount]]&lt;=0.1,"5-10%",Suoerstore_sales[[#This Row],[Discount]]&lt;=0.2,"10-20%",TRUE,"20%+")</f>
        <v>0-5%</v>
      </c>
      <c r="W7641">
        <f>YEAR(Suoerstore_sales[[#This Row],[Order Date]])</f>
        <v>2017</v>
      </c>
      <c r="X7641" t="str">
        <f>"Q"&amp;ROUNDUP(MONTH(Suoerstore_sales[[#This Row],[Order Date]])/3,0)</f>
        <v>Q1</v>
      </c>
      <c r="Y7641">
        <f>MONTH(Suoerstore_sales[[#This Row],[Order Date]])</f>
        <v>3</v>
      </c>
    </row>
    <row r="7642" spans="1:25" x14ac:dyDescent="0.2">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t="str" cm="1">
        <f t="array" ref="V7642">_xlfn.IFS(Suoerstore_sales[[#This Row],[Discount]]&lt;=0.05,"0-5%",Suoerstore_sales[[#This Row],[Discount]]&lt;=0.1,"5-10%",Suoerstore_sales[[#This Row],[Discount]]&lt;=0.2,"10-20%",TRUE,"20%+")</f>
        <v>0-5%</v>
      </c>
      <c r="W7642">
        <f>YEAR(Suoerstore_sales[[#This Row],[Order Date]])</f>
        <v>2017</v>
      </c>
      <c r="X7642" t="str">
        <f>"Q"&amp;ROUNDUP(MONTH(Suoerstore_sales[[#This Row],[Order Date]])/3,0)</f>
        <v>Q1</v>
      </c>
      <c r="Y7642">
        <f>MONTH(Suoerstore_sales[[#This Row],[Order Date]])</f>
        <v>3</v>
      </c>
    </row>
    <row r="7643" spans="1:25" x14ac:dyDescent="0.2">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t="str" cm="1">
        <f t="array" ref="V7643">_xlfn.IFS(Suoerstore_sales[[#This Row],[Discount]]&lt;=0.05,"0-5%",Suoerstore_sales[[#This Row],[Discount]]&lt;=0.1,"5-10%",Suoerstore_sales[[#This Row],[Discount]]&lt;=0.2,"10-20%",TRUE,"20%+")</f>
        <v>20%+</v>
      </c>
      <c r="W7643">
        <f>YEAR(Suoerstore_sales[[#This Row],[Order Date]])</f>
        <v>2016</v>
      </c>
      <c r="X7643" t="str">
        <f>"Q"&amp;ROUNDUP(MONTH(Suoerstore_sales[[#This Row],[Order Date]])/3,0)</f>
        <v>Q4</v>
      </c>
      <c r="Y7643">
        <f>MONTH(Suoerstore_sales[[#This Row],[Order Date]])</f>
        <v>10</v>
      </c>
    </row>
    <row r="7644" spans="1:25" x14ac:dyDescent="0.2">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t="str" cm="1">
        <f t="array" ref="V7644">_xlfn.IFS(Suoerstore_sales[[#This Row],[Discount]]&lt;=0.05,"0-5%",Suoerstore_sales[[#This Row],[Discount]]&lt;=0.1,"5-10%",Suoerstore_sales[[#This Row],[Discount]]&lt;=0.2,"10-20%",TRUE,"20%+")</f>
        <v>20%+</v>
      </c>
      <c r="W7644">
        <f>YEAR(Suoerstore_sales[[#This Row],[Order Date]])</f>
        <v>2016</v>
      </c>
      <c r="X7644" t="str">
        <f>"Q"&amp;ROUNDUP(MONTH(Suoerstore_sales[[#This Row],[Order Date]])/3,0)</f>
        <v>Q4</v>
      </c>
      <c r="Y7644">
        <f>MONTH(Suoerstore_sales[[#This Row],[Order Date]])</f>
        <v>10</v>
      </c>
    </row>
    <row r="7645" spans="1:25" x14ac:dyDescent="0.2">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t="str" cm="1">
        <f t="array" ref="V7645">_xlfn.IFS(Suoerstore_sales[[#This Row],[Discount]]&lt;=0.05,"0-5%",Suoerstore_sales[[#This Row],[Discount]]&lt;=0.1,"5-10%",Suoerstore_sales[[#This Row],[Discount]]&lt;=0.2,"10-20%",TRUE,"20%+")</f>
        <v>20%+</v>
      </c>
      <c r="W7645">
        <f>YEAR(Suoerstore_sales[[#This Row],[Order Date]])</f>
        <v>2016</v>
      </c>
      <c r="X7645" t="str">
        <f>"Q"&amp;ROUNDUP(MONTH(Suoerstore_sales[[#This Row],[Order Date]])/3,0)</f>
        <v>Q4</v>
      </c>
      <c r="Y7645">
        <f>MONTH(Suoerstore_sales[[#This Row],[Order Date]])</f>
        <v>10</v>
      </c>
    </row>
    <row r="7646" spans="1:25" x14ac:dyDescent="0.2">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t="str" cm="1">
        <f t="array" ref="V7646">_xlfn.IFS(Suoerstore_sales[[#This Row],[Discount]]&lt;=0.05,"0-5%",Suoerstore_sales[[#This Row],[Discount]]&lt;=0.1,"5-10%",Suoerstore_sales[[#This Row],[Discount]]&lt;=0.2,"10-20%",TRUE,"20%+")</f>
        <v>10-20%</v>
      </c>
      <c r="W7646">
        <f>YEAR(Suoerstore_sales[[#This Row],[Order Date]])</f>
        <v>2016</v>
      </c>
      <c r="X7646" t="str">
        <f>"Q"&amp;ROUNDUP(MONTH(Suoerstore_sales[[#This Row],[Order Date]])/3,0)</f>
        <v>Q4</v>
      </c>
      <c r="Y7646">
        <f>MONTH(Suoerstore_sales[[#This Row],[Order Date]])</f>
        <v>10</v>
      </c>
    </row>
    <row r="7647" spans="1:25" x14ac:dyDescent="0.2">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t="str" cm="1">
        <f t="array" ref="V7647">_xlfn.IFS(Suoerstore_sales[[#This Row],[Discount]]&lt;=0.05,"0-5%",Suoerstore_sales[[#This Row],[Discount]]&lt;=0.1,"5-10%",Suoerstore_sales[[#This Row],[Discount]]&lt;=0.2,"10-20%",TRUE,"20%+")</f>
        <v>10-20%</v>
      </c>
      <c r="W7647">
        <f>YEAR(Suoerstore_sales[[#This Row],[Order Date]])</f>
        <v>2015</v>
      </c>
      <c r="X7647" t="str">
        <f>"Q"&amp;ROUNDUP(MONTH(Suoerstore_sales[[#This Row],[Order Date]])/3,0)</f>
        <v>Q2</v>
      </c>
      <c r="Y7647">
        <f>MONTH(Suoerstore_sales[[#This Row],[Order Date]])</f>
        <v>4</v>
      </c>
    </row>
    <row r="7648" spans="1:25" x14ac:dyDescent="0.2">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t="str" cm="1">
        <f t="array" ref="V7648">_xlfn.IFS(Suoerstore_sales[[#This Row],[Discount]]&lt;=0.05,"0-5%",Suoerstore_sales[[#This Row],[Discount]]&lt;=0.1,"5-10%",Suoerstore_sales[[#This Row],[Discount]]&lt;=0.2,"10-20%",TRUE,"20%+")</f>
        <v>20%+</v>
      </c>
      <c r="W7648">
        <f>YEAR(Suoerstore_sales[[#This Row],[Order Date]])</f>
        <v>2014</v>
      </c>
      <c r="X7648" t="str">
        <f>"Q"&amp;ROUNDUP(MONTH(Suoerstore_sales[[#This Row],[Order Date]])/3,0)</f>
        <v>Q3</v>
      </c>
      <c r="Y7648">
        <f>MONTH(Suoerstore_sales[[#This Row],[Order Date]])</f>
        <v>9</v>
      </c>
    </row>
    <row r="7649" spans="1:25" x14ac:dyDescent="0.2">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t="str" cm="1">
        <f t="array" ref="V7649">_xlfn.IFS(Suoerstore_sales[[#This Row],[Discount]]&lt;=0.05,"0-5%",Suoerstore_sales[[#This Row],[Discount]]&lt;=0.1,"5-10%",Suoerstore_sales[[#This Row],[Discount]]&lt;=0.2,"10-20%",TRUE,"20%+")</f>
        <v>10-20%</v>
      </c>
      <c r="W7649">
        <f>YEAR(Suoerstore_sales[[#This Row],[Order Date]])</f>
        <v>2016</v>
      </c>
      <c r="X7649" t="str">
        <f>"Q"&amp;ROUNDUP(MONTH(Suoerstore_sales[[#This Row],[Order Date]])/3,0)</f>
        <v>Q1</v>
      </c>
      <c r="Y7649">
        <f>MONTH(Suoerstore_sales[[#This Row],[Order Date]])</f>
        <v>3</v>
      </c>
    </row>
    <row r="7650" spans="1:25" x14ac:dyDescent="0.2">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t="str" cm="1">
        <f t="array" ref="V7650">_xlfn.IFS(Suoerstore_sales[[#This Row],[Discount]]&lt;=0.05,"0-5%",Suoerstore_sales[[#This Row],[Discount]]&lt;=0.1,"5-10%",Suoerstore_sales[[#This Row],[Discount]]&lt;=0.2,"10-20%",TRUE,"20%+")</f>
        <v>10-20%</v>
      </c>
      <c r="W7650">
        <f>YEAR(Suoerstore_sales[[#This Row],[Order Date]])</f>
        <v>2016</v>
      </c>
      <c r="X7650" t="str">
        <f>"Q"&amp;ROUNDUP(MONTH(Suoerstore_sales[[#This Row],[Order Date]])/3,0)</f>
        <v>Q1</v>
      </c>
      <c r="Y7650">
        <f>MONTH(Suoerstore_sales[[#This Row],[Order Date]])</f>
        <v>3</v>
      </c>
    </row>
    <row r="7651" spans="1:25" x14ac:dyDescent="0.2">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t="str" cm="1">
        <f t="array" ref="V7651">_xlfn.IFS(Suoerstore_sales[[#This Row],[Discount]]&lt;=0.05,"0-5%",Suoerstore_sales[[#This Row],[Discount]]&lt;=0.1,"5-10%",Suoerstore_sales[[#This Row],[Discount]]&lt;=0.2,"10-20%",TRUE,"20%+")</f>
        <v>20%+</v>
      </c>
      <c r="W7651">
        <f>YEAR(Suoerstore_sales[[#This Row],[Order Date]])</f>
        <v>2015</v>
      </c>
      <c r="X7651" t="str">
        <f>"Q"&amp;ROUNDUP(MONTH(Suoerstore_sales[[#This Row],[Order Date]])/3,0)</f>
        <v>Q4</v>
      </c>
      <c r="Y7651">
        <f>MONTH(Suoerstore_sales[[#This Row],[Order Date]])</f>
        <v>12</v>
      </c>
    </row>
    <row r="7652" spans="1:25" x14ac:dyDescent="0.2">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t="str" cm="1">
        <f t="array" ref="V7652">_xlfn.IFS(Suoerstore_sales[[#This Row],[Discount]]&lt;=0.05,"0-5%",Suoerstore_sales[[#This Row],[Discount]]&lt;=0.1,"5-10%",Suoerstore_sales[[#This Row],[Discount]]&lt;=0.2,"10-20%",TRUE,"20%+")</f>
        <v>10-20%</v>
      </c>
      <c r="W7652">
        <f>YEAR(Suoerstore_sales[[#This Row],[Order Date]])</f>
        <v>2015</v>
      </c>
      <c r="X7652" t="str">
        <f>"Q"&amp;ROUNDUP(MONTH(Suoerstore_sales[[#This Row],[Order Date]])/3,0)</f>
        <v>Q4</v>
      </c>
      <c r="Y7652">
        <f>MONTH(Suoerstore_sales[[#This Row],[Order Date]])</f>
        <v>12</v>
      </c>
    </row>
    <row r="7653" spans="1:25" x14ac:dyDescent="0.2">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t="str" cm="1">
        <f t="array" ref="V7653">_xlfn.IFS(Suoerstore_sales[[#This Row],[Discount]]&lt;=0.05,"0-5%",Suoerstore_sales[[#This Row],[Discount]]&lt;=0.1,"5-10%",Suoerstore_sales[[#This Row],[Discount]]&lt;=0.2,"10-20%",TRUE,"20%+")</f>
        <v>10-20%</v>
      </c>
      <c r="W7653">
        <f>YEAR(Suoerstore_sales[[#This Row],[Order Date]])</f>
        <v>2017</v>
      </c>
      <c r="X7653" t="str">
        <f>"Q"&amp;ROUNDUP(MONTH(Suoerstore_sales[[#This Row],[Order Date]])/3,0)</f>
        <v>Q3</v>
      </c>
      <c r="Y7653">
        <f>MONTH(Suoerstore_sales[[#This Row],[Order Date]])</f>
        <v>8</v>
      </c>
    </row>
    <row r="7654" spans="1:25" x14ac:dyDescent="0.2">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t="str" cm="1">
        <f t="array" ref="V7654">_xlfn.IFS(Suoerstore_sales[[#This Row],[Discount]]&lt;=0.05,"0-5%",Suoerstore_sales[[#This Row],[Discount]]&lt;=0.1,"5-10%",Suoerstore_sales[[#This Row],[Discount]]&lt;=0.2,"10-20%",TRUE,"20%+")</f>
        <v>10-20%</v>
      </c>
      <c r="W7654">
        <f>YEAR(Suoerstore_sales[[#This Row],[Order Date]])</f>
        <v>2017</v>
      </c>
      <c r="X7654" t="str">
        <f>"Q"&amp;ROUNDUP(MONTH(Suoerstore_sales[[#This Row],[Order Date]])/3,0)</f>
        <v>Q3</v>
      </c>
      <c r="Y7654">
        <f>MONTH(Suoerstore_sales[[#This Row],[Order Date]])</f>
        <v>8</v>
      </c>
    </row>
    <row r="7655" spans="1:25" x14ac:dyDescent="0.2">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t="str" cm="1">
        <f t="array" ref="V7655">_xlfn.IFS(Suoerstore_sales[[#This Row],[Discount]]&lt;=0.05,"0-5%",Suoerstore_sales[[#This Row],[Discount]]&lt;=0.1,"5-10%",Suoerstore_sales[[#This Row],[Discount]]&lt;=0.2,"10-20%",TRUE,"20%+")</f>
        <v>0-5%</v>
      </c>
      <c r="W7655">
        <f>YEAR(Suoerstore_sales[[#This Row],[Order Date]])</f>
        <v>2015</v>
      </c>
      <c r="X7655" t="str">
        <f>"Q"&amp;ROUNDUP(MONTH(Suoerstore_sales[[#This Row],[Order Date]])/3,0)</f>
        <v>Q1</v>
      </c>
      <c r="Y7655">
        <f>MONTH(Suoerstore_sales[[#This Row],[Order Date]])</f>
        <v>3</v>
      </c>
    </row>
    <row r="7656" spans="1:25" x14ac:dyDescent="0.2">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t="str" cm="1">
        <f t="array" ref="V7656">_xlfn.IFS(Suoerstore_sales[[#This Row],[Discount]]&lt;=0.05,"0-5%",Suoerstore_sales[[#This Row],[Discount]]&lt;=0.1,"5-10%",Suoerstore_sales[[#This Row],[Discount]]&lt;=0.2,"10-20%",TRUE,"20%+")</f>
        <v>0-5%</v>
      </c>
      <c r="W7656">
        <f>YEAR(Suoerstore_sales[[#This Row],[Order Date]])</f>
        <v>2015</v>
      </c>
      <c r="X7656" t="str">
        <f>"Q"&amp;ROUNDUP(MONTH(Suoerstore_sales[[#This Row],[Order Date]])/3,0)</f>
        <v>Q4</v>
      </c>
      <c r="Y7656">
        <f>MONTH(Suoerstore_sales[[#This Row],[Order Date]])</f>
        <v>11</v>
      </c>
    </row>
    <row r="7657" spans="1:25" x14ac:dyDescent="0.2">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t="str" cm="1">
        <f t="array" ref="V7657">_xlfn.IFS(Suoerstore_sales[[#This Row],[Discount]]&lt;=0.05,"0-5%",Suoerstore_sales[[#This Row],[Discount]]&lt;=0.1,"5-10%",Suoerstore_sales[[#This Row],[Discount]]&lt;=0.2,"10-20%",TRUE,"20%+")</f>
        <v>0-5%</v>
      </c>
      <c r="W7657">
        <f>YEAR(Suoerstore_sales[[#This Row],[Order Date]])</f>
        <v>2015</v>
      </c>
      <c r="X7657" t="str">
        <f>"Q"&amp;ROUNDUP(MONTH(Suoerstore_sales[[#This Row],[Order Date]])/3,0)</f>
        <v>Q4</v>
      </c>
      <c r="Y7657">
        <f>MONTH(Suoerstore_sales[[#This Row],[Order Date]])</f>
        <v>11</v>
      </c>
    </row>
    <row r="7658" spans="1:25" x14ac:dyDescent="0.2">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t="str" cm="1">
        <f t="array" ref="V7658">_xlfn.IFS(Suoerstore_sales[[#This Row],[Discount]]&lt;=0.05,"0-5%",Suoerstore_sales[[#This Row],[Discount]]&lt;=0.1,"5-10%",Suoerstore_sales[[#This Row],[Discount]]&lt;=0.2,"10-20%",TRUE,"20%+")</f>
        <v>0-5%</v>
      </c>
      <c r="W7658">
        <f>YEAR(Suoerstore_sales[[#This Row],[Order Date]])</f>
        <v>2014</v>
      </c>
      <c r="X7658" t="str">
        <f>"Q"&amp;ROUNDUP(MONTH(Suoerstore_sales[[#This Row],[Order Date]])/3,0)</f>
        <v>Q2</v>
      </c>
      <c r="Y7658">
        <f>MONTH(Suoerstore_sales[[#This Row],[Order Date]])</f>
        <v>4</v>
      </c>
    </row>
    <row r="7659" spans="1:25" x14ac:dyDescent="0.2">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t="str" cm="1">
        <f t="array" ref="V7659">_xlfn.IFS(Suoerstore_sales[[#This Row],[Discount]]&lt;=0.05,"0-5%",Suoerstore_sales[[#This Row],[Discount]]&lt;=0.1,"5-10%",Suoerstore_sales[[#This Row],[Discount]]&lt;=0.2,"10-20%",TRUE,"20%+")</f>
        <v>0-5%</v>
      </c>
      <c r="W7659">
        <f>YEAR(Suoerstore_sales[[#This Row],[Order Date]])</f>
        <v>2014</v>
      </c>
      <c r="X7659" t="str">
        <f>"Q"&amp;ROUNDUP(MONTH(Suoerstore_sales[[#This Row],[Order Date]])/3,0)</f>
        <v>Q2</v>
      </c>
      <c r="Y7659">
        <f>MONTH(Suoerstore_sales[[#This Row],[Order Date]])</f>
        <v>4</v>
      </c>
    </row>
    <row r="7660" spans="1:25" x14ac:dyDescent="0.2">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t="str" cm="1">
        <f t="array" ref="V7660">_xlfn.IFS(Suoerstore_sales[[#This Row],[Discount]]&lt;=0.05,"0-5%",Suoerstore_sales[[#This Row],[Discount]]&lt;=0.1,"5-10%",Suoerstore_sales[[#This Row],[Discount]]&lt;=0.2,"10-20%",TRUE,"20%+")</f>
        <v>20%+</v>
      </c>
      <c r="W7660">
        <f>YEAR(Suoerstore_sales[[#This Row],[Order Date]])</f>
        <v>2017</v>
      </c>
      <c r="X7660" t="str">
        <f>"Q"&amp;ROUNDUP(MONTH(Suoerstore_sales[[#This Row],[Order Date]])/3,0)</f>
        <v>Q3</v>
      </c>
      <c r="Y7660">
        <f>MONTH(Suoerstore_sales[[#This Row],[Order Date]])</f>
        <v>7</v>
      </c>
    </row>
    <row r="7661" spans="1:25" x14ac:dyDescent="0.2">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t="str" cm="1">
        <f t="array" ref="V7661">_xlfn.IFS(Suoerstore_sales[[#This Row],[Discount]]&lt;=0.05,"0-5%",Suoerstore_sales[[#This Row],[Discount]]&lt;=0.1,"5-10%",Suoerstore_sales[[#This Row],[Discount]]&lt;=0.2,"10-20%",TRUE,"20%+")</f>
        <v>0-5%</v>
      </c>
      <c r="W7661">
        <f>YEAR(Suoerstore_sales[[#This Row],[Order Date]])</f>
        <v>2017</v>
      </c>
      <c r="X7661" t="str">
        <f>"Q"&amp;ROUNDUP(MONTH(Suoerstore_sales[[#This Row],[Order Date]])/3,0)</f>
        <v>Q2</v>
      </c>
      <c r="Y7661">
        <f>MONTH(Suoerstore_sales[[#This Row],[Order Date]])</f>
        <v>6</v>
      </c>
    </row>
    <row r="7662" spans="1:25" x14ac:dyDescent="0.2">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t="str" cm="1">
        <f t="array" ref="V7662">_xlfn.IFS(Suoerstore_sales[[#This Row],[Discount]]&lt;=0.05,"0-5%",Suoerstore_sales[[#This Row],[Discount]]&lt;=0.1,"5-10%",Suoerstore_sales[[#This Row],[Discount]]&lt;=0.2,"10-20%",TRUE,"20%+")</f>
        <v>20%+</v>
      </c>
      <c r="W7662">
        <f>YEAR(Suoerstore_sales[[#This Row],[Order Date]])</f>
        <v>2014</v>
      </c>
      <c r="X7662" t="str">
        <f>"Q"&amp;ROUNDUP(MONTH(Suoerstore_sales[[#This Row],[Order Date]])/3,0)</f>
        <v>Q1</v>
      </c>
      <c r="Y7662">
        <f>MONTH(Suoerstore_sales[[#This Row],[Order Date]])</f>
        <v>1</v>
      </c>
    </row>
    <row r="7663" spans="1:25" x14ac:dyDescent="0.2">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t="str" cm="1">
        <f t="array" ref="V7663">_xlfn.IFS(Suoerstore_sales[[#This Row],[Discount]]&lt;=0.05,"0-5%",Suoerstore_sales[[#This Row],[Discount]]&lt;=0.1,"5-10%",Suoerstore_sales[[#This Row],[Discount]]&lt;=0.2,"10-20%",TRUE,"20%+")</f>
        <v>20%+</v>
      </c>
      <c r="W7663">
        <f>YEAR(Suoerstore_sales[[#This Row],[Order Date]])</f>
        <v>2014</v>
      </c>
      <c r="X7663" t="str">
        <f>"Q"&amp;ROUNDUP(MONTH(Suoerstore_sales[[#This Row],[Order Date]])/3,0)</f>
        <v>Q1</v>
      </c>
      <c r="Y7663">
        <f>MONTH(Suoerstore_sales[[#This Row],[Order Date]])</f>
        <v>1</v>
      </c>
    </row>
    <row r="7664" spans="1:25" x14ac:dyDescent="0.2">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t="str" cm="1">
        <f t="array" ref="V7664">_xlfn.IFS(Suoerstore_sales[[#This Row],[Discount]]&lt;=0.05,"0-5%",Suoerstore_sales[[#This Row],[Discount]]&lt;=0.1,"5-10%",Suoerstore_sales[[#This Row],[Discount]]&lt;=0.2,"10-20%",TRUE,"20%+")</f>
        <v>0-5%</v>
      </c>
      <c r="W7664">
        <f>YEAR(Suoerstore_sales[[#This Row],[Order Date]])</f>
        <v>2017</v>
      </c>
      <c r="X7664" t="str">
        <f>"Q"&amp;ROUNDUP(MONTH(Suoerstore_sales[[#This Row],[Order Date]])/3,0)</f>
        <v>Q3</v>
      </c>
      <c r="Y7664">
        <f>MONTH(Suoerstore_sales[[#This Row],[Order Date]])</f>
        <v>9</v>
      </c>
    </row>
    <row r="7665" spans="1:25" x14ac:dyDescent="0.2">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t="str" cm="1">
        <f t="array" ref="V7665">_xlfn.IFS(Suoerstore_sales[[#This Row],[Discount]]&lt;=0.05,"0-5%",Suoerstore_sales[[#This Row],[Discount]]&lt;=0.1,"5-10%",Suoerstore_sales[[#This Row],[Discount]]&lt;=0.2,"10-20%",TRUE,"20%+")</f>
        <v>10-20%</v>
      </c>
      <c r="W7665">
        <f>YEAR(Suoerstore_sales[[#This Row],[Order Date]])</f>
        <v>2017</v>
      </c>
      <c r="X7665" t="str">
        <f>"Q"&amp;ROUNDUP(MONTH(Suoerstore_sales[[#This Row],[Order Date]])/3,0)</f>
        <v>Q3</v>
      </c>
      <c r="Y7665">
        <f>MONTH(Suoerstore_sales[[#This Row],[Order Date]])</f>
        <v>9</v>
      </c>
    </row>
    <row r="7666" spans="1:25" x14ac:dyDescent="0.2">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t="str" cm="1">
        <f t="array" ref="V7666">_xlfn.IFS(Suoerstore_sales[[#This Row],[Discount]]&lt;=0.05,"0-5%",Suoerstore_sales[[#This Row],[Discount]]&lt;=0.1,"5-10%",Suoerstore_sales[[#This Row],[Discount]]&lt;=0.2,"10-20%",TRUE,"20%+")</f>
        <v>0-5%</v>
      </c>
      <c r="W7666">
        <f>YEAR(Suoerstore_sales[[#This Row],[Order Date]])</f>
        <v>2014</v>
      </c>
      <c r="X7666" t="str">
        <f>"Q"&amp;ROUNDUP(MONTH(Suoerstore_sales[[#This Row],[Order Date]])/3,0)</f>
        <v>Q4</v>
      </c>
      <c r="Y7666">
        <f>MONTH(Suoerstore_sales[[#This Row],[Order Date]])</f>
        <v>10</v>
      </c>
    </row>
    <row r="7667" spans="1:25" x14ac:dyDescent="0.2">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t="str" cm="1">
        <f t="array" ref="V7667">_xlfn.IFS(Suoerstore_sales[[#This Row],[Discount]]&lt;=0.05,"0-5%",Suoerstore_sales[[#This Row],[Discount]]&lt;=0.1,"5-10%",Suoerstore_sales[[#This Row],[Discount]]&lt;=0.2,"10-20%",TRUE,"20%+")</f>
        <v>0-5%</v>
      </c>
      <c r="W7667">
        <f>YEAR(Suoerstore_sales[[#This Row],[Order Date]])</f>
        <v>2016</v>
      </c>
      <c r="X7667" t="str">
        <f>"Q"&amp;ROUNDUP(MONTH(Suoerstore_sales[[#This Row],[Order Date]])/3,0)</f>
        <v>Q4</v>
      </c>
      <c r="Y7667">
        <f>MONTH(Suoerstore_sales[[#This Row],[Order Date]])</f>
        <v>10</v>
      </c>
    </row>
    <row r="7668" spans="1:25" x14ac:dyDescent="0.2">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t="str" cm="1">
        <f t="array" ref="V7668">_xlfn.IFS(Suoerstore_sales[[#This Row],[Discount]]&lt;=0.05,"0-5%",Suoerstore_sales[[#This Row],[Discount]]&lt;=0.1,"5-10%",Suoerstore_sales[[#This Row],[Discount]]&lt;=0.2,"10-20%",TRUE,"20%+")</f>
        <v>0-5%</v>
      </c>
      <c r="W7668">
        <f>YEAR(Suoerstore_sales[[#This Row],[Order Date]])</f>
        <v>2016</v>
      </c>
      <c r="X7668" t="str">
        <f>"Q"&amp;ROUNDUP(MONTH(Suoerstore_sales[[#This Row],[Order Date]])/3,0)</f>
        <v>Q4</v>
      </c>
      <c r="Y7668">
        <f>MONTH(Suoerstore_sales[[#This Row],[Order Date]])</f>
        <v>10</v>
      </c>
    </row>
    <row r="7669" spans="1:25" x14ac:dyDescent="0.2">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t="str" cm="1">
        <f t="array" ref="V7669">_xlfn.IFS(Suoerstore_sales[[#This Row],[Discount]]&lt;=0.05,"0-5%",Suoerstore_sales[[#This Row],[Discount]]&lt;=0.1,"5-10%",Suoerstore_sales[[#This Row],[Discount]]&lt;=0.2,"10-20%",TRUE,"20%+")</f>
        <v>0-5%</v>
      </c>
      <c r="W7669">
        <f>YEAR(Suoerstore_sales[[#This Row],[Order Date]])</f>
        <v>2016</v>
      </c>
      <c r="X7669" t="str">
        <f>"Q"&amp;ROUNDUP(MONTH(Suoerstore_sales[[#This Row],[Order Date]])/3,0)</f>
        <v>Q4</v>
      </c>
      <c r="Y7669">
        <f>MONTH(Suoerstore_sales[[#This Row],[Order Date]])</f>
        <v>10</v>
      </c>
    </row>
    <row r="7670" spans="1:25" x14ac:dyDescent="0.2">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t="str" cm="1">
        <f t="array" ref="V7670">_xlfn.IFS(Suoerstore_sales[[#This Row],[Discount]]&lt;=0.05,"0-5%",Suoerstore_sales[[#This Row],[Discount]]&lt;=0.1,"5-10%",Suoerstore_sales[[#This Row],[Discount]]&lt;=0.2,"10-20%",TRUE,"20%+")</f>
        <v>0-5%</v>
      </c>
      <c r="W7670">
        <f>YEAR(Suoerstore_sales[[#This Row],[Order Date]])</f>
        <v>2015</v>
      </c>
      <c r="X7670" t="str">
        <f>"Q"&amp;ROUNDUP(MONTH(Suoerstore_sales[[#This Row],[Order Date]])/3,0)</f>
        <v>Q4</v>
      </c>
      <c r="Y7670">
        <f>MONTH(Suoerstore_sales[[#This Row],[Order Date]])</f>
        <v>11</v>
      </c>
    </row>
    <row r="7671" spans="1:25" x14ac:dyDescent="0.2">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t="str" cm="1">
        <f t="array" ref="V7671">_xlfn.IFS(Suoerstore_sales[[#This Row],[Discount]]&lt;=0.05,"0-5%",Suoerstore_sales[[#This Row],[Discount]]&lt;=0.1,"5-10%",Suoerstore_sales[[#This Row],[Discount]]&lt;=0.2,"10-20%",TRUE,"20%+")</f>
        <v>0-5%</v>
      </c>
      <c r="W7671">
        <f>YEAR(Suoerstore_sales[[#This Row],[Order Date]])</f>
        <v>2015</v>
      </c>
      <c r="X7671" t="str">
        <f>"Q"&amp;ROUNDUP(MONTH(Suoerstore_sales[[#This Row],[Order Date]])/3,0)</f>
        <v>Q4</v>
      </c>
      <c r="Y7671">
        <f>MONTH(Suoerstore_sales[[#This Row],[Order Date]])</f>
        <v>11</v>
      </c>
    </row>
    <row r="7672" spans="1:25" x14ac:dyDescent="0.2">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t="str" cm="1">
        <f t="array" ref="V7672">_xlfn.IFS(Suoerstore_sales[[#This Row],[Discount]]&lt;=0.05,"0-5%",Suoerstore_sales[[#This Row],[Discount]]&lt;=0.1,"5-10%",Suoerstore_sales[[#This Row],[Discount]]&lt;=0.2,"10-20%",TRUE,"20%+")</f>
        <v>0-5%</v>
      </c>
      <c r="W7672">
        <f>YEAR(Suoerstore_sales[[#This Row],[Order Date]])</f>
        <v>2015</v>
      </c>
      <c r="X7672" t="str">
        <f>"Q"&amp;ROUNDUP(MONTH(Suoerstore_sales[[#This Row],[Order Date]])/3,0)</f>
        <v>Q4</v>
      </c>
      <c r="Y7672">
        <f>MONTH(Suoerstore_sales[[#This Row],[Order Date]])</f>
        <v>11</v>
      </c>
    </row>
    <row r="7673" spans="1:25" x14ac:dyDescent="0.2">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t="str" cm="1">
        <f t="array" ref="V7673">_xlfn.IFS(Suoerstore_sales[[#This Row],[Discount]]&lt;=0.05,"0-5%",Suoerstore_sales[[#This Row],[Discount]]&lt;=0.1,"5-10%",Suoerstore_sales[[#This Row],[Discount]]&lt;=0.2,"10-20%",TRUE,"20%+")</f>
        <v>0-5%</v>
      </c>
      <c r="W7673">
        <f>YEAR(Suoerstore_sales[[#This Row],[Order Date]])</f>
        <v>2015</v>
      </c>
      <c r="X7673" t="str">
        <f>"Q"&amp;ROUNDUP(MONTH(Suoerstore_sales[[#This Row],[Order Date]])/3,0)</f>
        <v>Q4</v>
      </c>
      <c r="Y7673">
        <f>MONTH(Suoerstore_sales[[#This Row],[Order Date]])</f>
        <v>11</v>
      </c>
    </row>
    <row r="7674" spans="1:25" x14ac:dyDescent="0.2">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t="str" cm="1">
        <f t="array" ref="V7674">_xlfn.IFS(Suoerstore_sales[[#This Row],[Discount]]&lt;=0.05,"0-5%",Suoerstore_sales[[#This Row],[Discount]]&lt;=0.1,"5-10%",Suoerstore_sales[[#This Row],[Discount]]&lt;=0.2,"10-20%",TRUE,"20%+")</f>
        <v>0-5%</v>
      </c>
      <c r="W7674">
        <f>YEAR(Suoerstore_sales[[#This Row],[Order Date]])</f>
        <v>2015</v>
      </c>
      <c r="X7674" t="str">
        <f>"Q"&amp;ROUNDUP(MONTH(Suoerstore_sales[[#This Row],[Order Date]])/3,0)</f>
        <v>Q4</v>
      </c>
      <c r="Y7674">
        <f>MONTH(Suoerstore_sales[[#This Row],[Order Date]])</f>
        <v>11</v>
      </c>
    </row>
    <row r="7675" spans="1:25" x14ac:dyDescent="0.2">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t="str" cm="1">
        <f t="array" ref="V7675">_xlfn.IFS(Suoerstore_sales[[#This Row],[Discount]]&lt;=0.05,"0-5%",Suoerstore_sales[[#This Row],[Discount]]&lt;=0.1,"5-10%",Suoerstore_sales[[#This Row],[Discount]]&lt;=0.2,"10-20%",TRUE,"20%+")</f>
        <v>0-5%</v>
      </c>
      <c r="W7675">
        <f>YEAR(Suoerstore_sales[[#This Row],[Order Date]])</f>
        <v>2015</v>
      </c>
      <c r="X7675" t="str">
        <f>"Q"&amp;ROUNDUP(MONTH(Suoerstore_sales[[#This Row],[Order Date]])/3,0)</f>
        <v>Q4</v>
      </c>
      <c r="Y7675">
        <f>MONTH(Suoerstore_sales[[#This Row],[Order Date]])</f>
        <v>11</v>
      </c>
    </row>
    <row r="7676" spans="1:25" x14ac:dyDescent="0.2">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t="str" cm="1">
        <f t="array" ref="V7676">_xlfn.IFS(Suoerstore_sales[[#This Row],[Discount]]&lt;=0.05,"0-5%",Suoerstore_sales[[#This Row],[Discount]]&lt;=0.1,"5-10%",Suoerstore_sales[[#This Row],[Discount]]&lt;=0.2,"10-20%",TRUE,"20%+")</f>
        <v>20%+</v>
      </c>
      <c r="W7676">
        <f>YEAR(Suoerstore_sales[[#This Row],[Order Date]])</f>
        <v>2015</v>
      </c>
      <c r="X7676" t="str">
        <f>"Q"&amp;ROUNDUP(MONTH(Suoerstore_sales[[#This Row],[Order Date]])/3,0)</f>
        <v>Q4</v>
      </c>
      <c r="Y7676">
        <f>MONTH(Suoerstore_sales[[#This Row],[Order Date]])</f>
        <v>11</v>
      </c>
    </row>
    <row r="7677" spans="1:25" x14ac:dyDescent="0.2">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t="str" cm="1">
        <f t="array" ref="V7677">_xlfn.IFS(Suoerstore_sales[[#This Row],[Discount]]&lt;=0.05,"0-5%",Suoerstore_sales[[#This Row],[Discount]]&lt;=0.1,"5-10%",Suoerstore_sales[[#This Row],[Discount]]&lt;=0.2,"10-20%",TRUE,"20%+")</f>
        <v>0-5%</v>
      </c>
      <c r="W7677">
        <f>YEAR(Suoerstore_sales[[#This Row],[Order Date]])</f>
        <v>2017</v>
      </c>
      <c r="X7677" t="str">
        <f>"Q"&amp;ROUNDUP(MONTH(Suoerstore_sales[[#This Row],[Order Date]])/3,0)</f>
        <v>Q2</v>
      </c>
      <c r="Y7677">
        <f>MONTH(Suoerstore_sales[[#This Row],[Order Date]])</f>
        <v>5</v>
      </c>
    </row>
    <row r="7678" spans="1:25" x14ac:dyDescent="0.2">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t="str" cm="1">
        <f t="array" ref="V7678">_xlfn.IFS(Suoerstore_sales[[#This Row],[Discount]]&lt;=0.05,"0-5%",Suoerstore_sales[[#This Row],[Discount]]&lt;=0.1,"5-10%",Suoerstore_sales[[#This Row],[Discount]]&lt;=0.2,"10-20%",TRUE,"20%+")</f>
        <v>10-20%</v>
      </c>
      <c r="W7678">
        <f>YEAR(Suoerstore_sales[[#This Row],[Order Date]])</f>
        <v>2014</v>
      </c>
      <c r="X7678" t="str">
        <f>"Q"&amp;ROUNDUP(MONTH(Suoerstore_sales[[#This Row],[Order Date]])/3,0)</f>
        <v>Q4</v>
      </c>
      <c r="Y7678">
        <f>MONTH(Suoerstore_sales[[#This Row],[Order Date]])</f>
        <v>10</v>
      </c>
    </row>
    <row r="7679" spans="1:25" x14ac:dyDescent="0.2">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t="str" cm="1">
        <f t="array" ref="V7679">_xlfn.IFS(Suoerstore_sales[[#This Row],[Discount]]&lt;=0.05,"0-5%",Suoerstore_sales[[#This Row],[Discount]]&lt;=0.1,"5-10%",Suoerstore_sales[[#This Row],[Discount]]&lt;=0.2,"10-20%",TRUE,"20%+")</f>
        <v>0-5%</v>
      </c>
      <c r="W7679">
        <f>YEAR(Suoerstore_sales[[#This Row],[Order Date]])</f>
        <v>2014</v>
      </c>
      <c r="X7679" t="str">
        <f>"Q"&amp;ROUNDUP(MONTH(Suoerstore_sales[[#This Row],[Order Date]])/3,0)</f>
        <v>Q4</v>
      </c>
      <c r="Y7679">
        <f>MONTH(Suoerstore_sales[[#This Row],[Order Date]])</f>
        <v>12</v>
      </c>
    </row>
    <row r="7680" spans="1:25" x14ac:dyDescent="0.2">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t="str" cm="1">
        <f t="array" ref="V7680">_xlfn.IFS(Suoerstore_sales[[#This Row],[Discount]]&lt;=0.05,"0-5%",Suoerstore_sales[[#This Row],[Discount]]&lt;=0.1,"5-10%",Suoerstore_sales[[#This Row],[Discount]]&lt;=0.2,"10-20%",TRUE,"20%+")</f>
        <v>0-5%</v>
      </c>
      <c r="W7680">
        <f>YEAR(Suoerstore_sales[[#This Row],[Order Date]])</f>
        <v>2014</v>
      </c>
      <c r="X7680" t="str">
        <f>"Q"&amp;ROUNDUP(MONTH(Suoerstore_sales[[#This Row],[Order Date]])/3,0)</f>
        <v>Q4</v>
      </c>
      <c r="Y7680">
        <f>MONTH(Suoerstore_sales[[#This Row],[Order Date]])</f>
        <v>12</v>
      </c>
    </row>
    <row r="7681" spans="1:25" x14ac:dyDescent="0.2">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t="str" cm="1">
        <f t="array" ref="V7681">_xlfn.IFS(Suoerstore_sales[[#This Row],[Discount]]&lt;=0.05,"0-5%",Suoerstore_sales[[#This Row],[Discount]]&lt;=0.1,"5-10%",Suoerstore_sales[[#This Row],[Discount]]&lt;=0.2,"10-20%",TRUE,"20%+")</f>
        <v>0-5%</v>
      </c>
      <c r="W7681">
        <f>YEAR(Suoerstore_sales[[#This Row],[Order Date]])</f>
        <v>2014</v>
      </c>
      <c r="X7681" t="str">
        <f>"Q"&amp;ROUNDUP(MONTH(Suoerstore_sales[[#This Row],[Order Date]])/3,0)</f>
        <v>Q4</v>
      </c>
      <c r="Y7681">
        <f>MONTH(Suoerstore_sales[[#This Row],[Order Date]])</f>
        <v>12</v>
      </c>
    </row>
    <row r="7682" spans="1:25" x14ac:dyDescent="0.2">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t="str" cm="1">
        <f t="array" ref="V7682">_xlfn.IFS(Suoerstore_sales[[#This Row],[Discount]]&lt;=0.05,"0-5%",Suoerstore_sales[[#This Row],[Discount]]&lt;=0.1,"5-10%",Suoerstore_sales[[#This Row],[Discount]]&lt;=0.2,"10-20%",TRUE,"20%+")</f>
        <v>0-5%</v>
      </c>
      <c r="W7682">
        <f>YEAR(Suoerstore_sales[[#This Row],[Order Date]])</f>
        <v>2014</v>
      </c>
      <c r="X7682" t="str">
        <f>"Q"&amp;ROUNDUP(MONTH(Suoerstore_sales[[#This Row],[Order Date]])/3,0)</f>
        <v>Q4</v>
      </c>
      <c r="Y7682">
        <f>MONTH(Suoerstore_sales[[#This Row],[Order Date]])</f>
        <v>12</v>
      </c>
    </row>
    <row r="7683" spans="1:25" x14ac:dyDescent="0.2">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t="str" cm="1">
        <f t="array" ref="V7683">_xlfn.IFS(Suoerstore_sales[[#This Row],[Discount]]&lt;=0.05,"0-5%",Suoerstore_sales[[#This Row],[Discount]]&lt;=0.1,"5-10%",Suoerstore_sales[[#This Row],[Discount]]&lt;=0.2,"10-20%",TRUE,"20%+")</f>
        <v>0-5%</v>
      </c>
      <c r="W7683">
        <f>YEAR(Suoerstore_sales[[#This Row],[Order Date]])</f>
        <v>2014</v>
      </c>
      <c r="X7683" t="str">
        <f>"Q"&amp;ROUNDUP(MONTH(Suoerstore_sales[[#This Row],[Order Date]])/3,0)</f>
        <v>Q4</v>
      </c>
      <c r="Y7683">
        <f>MONTH(Suoerstore_sales[[#This Row],[Order Date]])</f>
        <v>12</v>
      </c>
    </row>
    <row r="7684" spans="1:25" x14ac:dyDescent="0.2">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t="str" cm="1">
        <f t="array" ref="V7684">_xlfn.IFS(Suoerstore_sales[[#This Row],[Discount]]&lt;=0.05,"0-5%",Suoerstore_sales[[#This Row],[Discount]]&lt;=0.1,"5-10%",Suoerstore_sales[[#This Row],[Discount]]&lt;=0.2,"10-20%",TRUE,"20%+")</f>
        <v>5-10%</v>
      </c>
      <c r="W7684">
        <f>YEAR(Suoerstore_sales[[#This Row],[Order Date]])</f>
        <v>2015</v>
      </c>
      <c r="X7684" t="str">
        <f>"Q"&amp;ROUNDUP(MONTH(Suoerstore_sales[[#This Row],[Order Date]])/3,0)</f>
        <v>Q2</v>
      </c>
      <c r="Y7684">
        <f>MONTH(Suoerstore_sales[[#This Row],[Order Date]])</f>
        <v>4</v>
      </c>
    </row>
    <row r="7685" spans="1:25" x14ac:dyDescent="0.2">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t="str" cm="1">
        <f t="array" ref="V7685">_xlfn.IFS(Suoerstore_sales[[#This Row],[Discount]]&lt;=0.05,"0-5%",Suoerstore_sales[[#This Row],[Discount]]&lt;=0.1,"5-10%",Suoerstore_sales[[#This Row],[Discount]]&lt;=0.2,"10-20%",TRUE,"20%+")</f>
        <v>0-5%</v>
      </c>
      <c r="W7685">
        <f>YEAR(Suoerstore_sales[[#This Row],[Order Date]])</f>
        <v>2015</v>
      </c>
      <c r="X7685" t="str">
        <f>"Q"&amp;ROUNDUP(MONTH(Suoerstore_sales[[#This Row],[Order Date]])/3,0)</f>
        <v>Q2</v>
      </c>
      <c r="Y7685">
        <f>MONTH(Suoerstore_sales[[#This Row],[Order Date]])</f>
        <v>4</v>
      </c>
    </row>
    <row r="7686" spans="1:25" x14ac:dyDescent="0.2">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t="str" cm="1">
        <f t="array" ref="V7686">_xlfn.IFS(Suoerstore_sales[[#This Row],[Discount]]&lt;=0.05,"0-5%",Suoerstore_sales[[#This Row],[Discount]]&lt;=0.1,"5-10%",Suoerstore_sales[[#This Row],[Discount]]&lt;=0.2,"10-20%",TRUE,"20%+")</f>
        <v>10-20%</v>
      </c>
      <c r="W7686">
        <f>YEAR(Suoerstore_sales[[#This Row],[Order Date]])</f>
        <v>2015</v>
      </c>
      <c r="X7686" t="str">
        <f>"Q"&amp;ROUNDUP(MONTH(Suoerstore_sales[[#This Row],[Order Date]])/3,0)</f>
        <v>Q1</v>
      </c>
      <c r="Y7686">
        <f>MONTH(Suoerstore_sales[[#This Row],[Order Date]])</f>
        <v>2</v>
      </c>
    </row>
    <row r="7687" spans="1:25" x14ac:dyDescent="0.2">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t="str" cm="1">
        <f t="array" ref="V7687">_xlfn.IFS(Suoerstore_sales[[#This Row],[Discount]]&lt;=0.05,"0-5%",Suoerstore_sales[[#This Row],[Discount]]&lt;=0.1,"5-10%",Suoerstore_sales[[#This Row],[Discount]]&lt;=0.2,"10-20%",TRUE,"20%+")</f>
        <v>0-5%</v>
      </c>
      <c r="W7687">
        <f>YEAR(Suoerstore_sales[[#This Row],[Order Date]])</f>
        <v>2015</v>
      </c>
      <c r="X7687" t="str">
        <f>"Q"&amp;ROUNDUP(MONTH(Suoerstore_sales[[#This Row],[Order Date]])/3,0)</f>
        <v>Q1</v>
      </c>
      <c r="Y7687">
        <f>MONTH(Suoerstore_sales[[#This Row],[Order Date]])</f>
        <v>2</v>
      </c>
    </row>
    <row r="7688" spans="1:25" x14ac:dyDescent="0.2">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t="str" cm="1">
        <f t="array" ref="V7688">_xlfn.IFS(Suoerstore_sales[[#This Row],[Discount]]&lt;=0.05,"0-5%",Suoerstore_sales[[#This Row],[Discount]]&lt;=0.1,"5-10%",Suoerstore_sales[[#This Row],[Discount]]&lt;=0.2,"10-20%",TRUE,"20%+")</f>
        <v>0-5%</v>
      </c>
      <c r="W7688">
        <f>YEAR(Suoerstore_sales[[#This Row],[Order Date]])</f>
        <v>2016</v>
      </c>
      <c r="X7688" t="str">
        <f>"Q"&amp;ROUNDUP(MONTH(Suoerstore_sales[[#This Row],[Order Date]])/3,0)</f>
        <v>Q4</v>
      </c>
      <c r="Y7688">
        <f>MONTH(Suoerstore_sales[[#This Row],[Order Date]])</f>
        <v>11</v>
      </c>
    </row>
    <row r="7689" spans="1:25" x14ac:dyDescent="0.2">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t="str" cm="1">
        <f t="array" ref="V7689">_xlfn.IFS(Suoerstore_sales[[#This Row],[Discount]]&lt;=0.05,"0-5%",Suoerstore_sales[[#This Row],[Discount]]&lt;=0.1,"5-10%",Suoerstore_sales[[#This Row],[Discount]]&lt;=0.2,"10-20%",TRUE,"20%+")</f>
        <v>0-5%</v>
      </c>
      <c r="W7689">
        <f>YEAR(Suoerstore_sales[[#This Row],[Order Date]])</f>
        <v>2016</v>
      </c>
      <c r="X7689" t="str">
        <f>"Q"&amp;ROUNDUP(MONTH(Suoerstore_sales[[#This Row],[Order Date]])/3,0)</f>
        <v>Q4</v>
      </c>
      <c r="Y7689">
        <f>MONTH(Suoerstore_sales[[#This Row],[Order Date]])</f>
        <v>11</v>
      </c>
    </row>
    <row r="7690" spans="1:25" x14ac:dyDescent="0.2">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t="str" cm="1">
        <f t="array" ref="V7690">_xlfn.IFS(Suoerstore_sales[[#This Row],[Discount]]&lt;=0.05,"0-5%",Suoerstore_sales[[#This Row],[Discount]]&lt;=0.1,"5-10%",Suoerstore_sales[[#This Row],[Discount]]&lt;=0.2,"10-20%",TRUE,"20%+")</f>
        <v>0-5%</v>
      </c>
      <c r="W7690">
        <f>YEAR(Suoerstore_sales[[#This Row],[Order Date]])</f>
        <v>2016</v>
      </c>
      <c r="X7690" t="str">
        <f>"Q"&amp;ROUNDUP(MONTH(Suoerstore_sales[[#This Row],[Order Date]])/3,0)</f>
        <v>Q4</v>
      </c>
      <c r="Y7690">
        <f>MONTH(Suoerstore_sales[[#This Row],[Order Date]])</f>
        <v>11</v>
      </c>
    </row>
    <row r="7691" spans="1:25" x14ac:dyDescent="0.2">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t="str" cm="1">
        <f t="array" ref="V7691">_xlfn.IFS(Suoerstore_sales[[#This Row],[Discount]]&lt;=0.05,"0-5%",Suoerstore_sales[[#This Row],[Discount]]&lt;=0.1,"5-10%",Suoerstore_sales[[#This Row],[Discount]]&lt;=0.2,"10-20%",TRUE,"20%+")</f>
        <v>0-5%</v>
      </c>
      <c r="W7691">
        <f>YEAR(Suoerstore_sales[[#This Row],[Order Date]])</f>
        <v>2017</v>
      </c>
      <c r="X7691" t="str">
        <f>"Q"&amp;ROUNDUP(MONTH(Suoerstore_sales[[#This Row],[Order Date]])/3,0)</f>
        <v>Q3</v>
      </c>
      <c r="Y7691">
        <f>MONTH(Suoerstore_sales[[#This Row],[Order Date]])</f>
        <v>7</v>
      </c>
    </row>
    <row r="7692" spans="1:25" x14ac:dyDescent="0.2">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t="str" cm="1">
        <f t="array" ref="V7692">_xlfn.IFS(Suoerstore_sales[[#This Row],[Discount]]&lt;=0.05,"0-5%",Suoerstore_sales[[#This Row],[Discount]]&lt;=0.1,"5-10%",Suoerstore_sales[[#This Row],[Discount]]&lt;=0.2,"10-20%",TRUE,"20%+")</f>
        <v>0-5%</v>
      </c>
      <c r="W7692">
        <f>YEAR(Suoerstore_sales[[#This Row],[Order Date]])</f>
        <v>2017</v>
      </c>
      <c r="X7692" t="str">
        <f>"Q"&amp;ROUNDUP(MONTH(Suoerstore_sales[[#This Row],[Order Date]])/3,0)</f>
        <v>Q3</v>
      </c>
      <c r="Y7692">
        <f>MONTH(Suoerstore_sales[[#This Row],[Order Date]])</f>
        <v>7</v>
      </c>
    </row>
    <row r="7693" spans="1:25" x14ac:dyDescent="0.2">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t="str" cm="1">
        <f t="array" ref="V7693">_xlfn.IFS(Suoerstore_sales[[#This Row],[Discount]]&lt;=0.05,"0-5%",Suoerstore_sales[[#This Row],[Discount]]&lt;=0.1,"5-10%",Suoerstore_sales[[#This Row],[Discount]]&lt;=0.2,"10-20%",TRUE,"20%+")</f>
        <v>0-5%</v>
      </c>
      <c r="W7693">
        <f>YEAR(Suoerstore_sales[[#This Row],[Order Date]])</f>
        <v>2017</v>
      </c>
      <c r="X7693" t="str">
        <f>"Q"&amp;ROUNDUP(MONTH(Suoerstore_sales[[#This Row],[Order Date]])/3,0)</f>
        <v>Q3</v>
      </c>
      <c r="Y7693">
        <f>MONTH(Suoerstore_sales[[#This Row],[Order Date]])</f>
        <v>7</v>
      </c>
    </row>
    <row r="7694" spans="1:25" x14ac:dyDescent="0.2">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t="str" cm="1">
        <f t="array" ref="V7694">_xlfn.IFS(Suoerstore_sales[[#This Row],[Discount]]&lt;=0.05,"0-5%",Suoerstore_sales[[#This Row],[Discount]]&lt;=0.1,"5-10%",Suoerstore_sales[[#This Row],[Discount]]&lt;=0.2,"10-20%",TRUE,"20%+")</f>
        <v>0-5%</v>
      </c>
      <c r="W7694">
        <f>YEAR(Suoerstore_sales[[#This Row],[Order Date]])</f>
        <v>2014</v>
      </c>
      <c r="X7694" t="str">
        <f>"Q"&amp;ROUNDUP(MONTH(Suoerstore_sales[[#This Row],[Order Date]])/3,0)</f>
        <v>Q4</v>
      </c>
      <c r="Y7694">
        <f>MONTH(Suoerstore_sales[[#This Row],[Order Date]])</f>
        <v>12</v>
      </c>
    </row>
    <row r="7695" spans="1:25" x14ac:dyDescent="0.2">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t="str" cm="1">
        <f t="array" ref="V7695">_xlfn.IFS(Suoerstore_sales[[#This Row],[Discount]]&lt;=0.05,"0-5%",Suoerstore_sales[[#This Row],[Discount]]&lt;=0.1,"5-10%",Suoerstore_sales[[#This Row],[Discount]]&lt;=0.2,"10-20%",TRUE,"20%+")</f>
        <v>10-20%</v>
      </c>
      <c r="W7695">
        <f>YEAR(Suoerstore_sales[[#This Row],[Order Date]])</f>
        <v>2014</v>
      </c>
      <c r="X7695" t="str">
        <f>"Q"&amp;ROUNDUP(MONTH(Suoerstore_sales[[#This Row],[Order Date]])/3,0)</f>
        <v>Q4</v>
      </c>
      <c r="Y7695">
        <f>MONTH(Suoerstore_sales[[#This Row],[Order Date]])</f>
        <v>12</v>
      </c>
    </row>
    <row r="7696" spans="1:25" x14ac:dyDescent="0.2">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t="str" cm="1">
        <f t="array" ref="V7696">_xlfn.IFS(Suoerstore_sales[[#This Row],[Discount]]&lt;=0.05,"0-5%",Suoerstore_sales[[#This Row],[Discount]]&lt;=0.1,"5-10%",Suoerstore_sales[[#This Row],[Discount]]&lt;=0.2,"10-20%",TRUE,"20%+")</f>
        <v>10-20%</v>
      </c>
      <c r="W7696">
        <f>YEAR(Suoerstore_sales[[#This Row],[Order Date]])</f>
        <v>2016</v>
      </c>
      <c r="X7696" t="str">
        <f>"Q"&amp;ROUNDUP(MONTH(Suoerstore_sales[[#This Row],[Order Date]])/3,0)</f>
        <v>Q1</v>
      </c>
      <c r="Y7696">
        <f>MONTH(Suoerstore_sales[[#This Row],[Order Date]])</f>
        <v>3</v>
      </c>
    </row>
    <row r="7697" spans="1:25" x14ac:dyDescent="0.2">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t="str" cm="1">
        <f t="array" ref="V7697">_xlfn.IFS(Suoerstore_sales[[#This Row],[Discount]]&lt;=0.05,"0-5%",Suoerstore_sales[[#This Row],[Discount]]&lt;=0.1,"5-10%",Suoerstore_sales[[#This Row],[Discount]]&lt;=0.2,"10-20%",TRUE,"20%+")</f>
        <v>10-20%</v>
      </c>
      <c r="W7697">
        <f>YEAR(Suoerstore_sales[[#This Row],[Order Date]])</f>
        <v>2017</v>
      </c>
      <c r="X7697" t="str">
        <f>"Q"&amp;ROUNDUP(MONTH(Suoerstore_sales[[#This Row],[Order Date]])/3,0)</f>
        <v>Q3</v>
      </c>
      <c r="Y7697">
        <f>MONTH(Suoerstore_sales[[#This Row],[Order Date]])</f>
        <v>7</v>
      </c>
    </row>
    <row r="7698" spans="1:25" x14ac:dyDescent="0.2">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t="str" cm="1">
        <f t="array" ref="V7698">_xlfn.IFS(Suoerstore_sales[[#This Row],[Discount]]&lt;=0.05,"0-5%",Suoerstore_sales[[#This Row],[Discount]]&lt;=0.1,"5-10%",Suoerstore_sales[[#This Row],[Discount]]&lt;=0.2,"10-20%",TRUE,"20%+")</f>
        <v>20%+</v>
      </c>
      <c r="W7698">
        <f>YEAR(Suoerstore_sales[[#This Row],[Order Date]])</f>
        <v>2017</v>
      </c>
      <c r="X7698" t="str">
        <f>"Q"&amp;ROUNDUP(MONTH(Suoerstore_sales[[#This Row],[Order Date]])/3,0)</f>
        <v>Q3</v>
      </c>
      <c r="Y7698">
        <f>MONTH(Suoerstore_sales[[#This Row],[Order Date]])</f>
        <v>7</v>
      </c>
    </row>
    <row r="7699" spans="1:25" x14ac:dyDescent="0.2">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t="str" cm="1">
        <f t="array" ref="V7699">_xlfn.IFS(Suoerstore_sales[[#This Row],[Discount]]&lt;=0.05,"0-5%",Suoerstore_sales[[#This Row],[Discount]]&lt;=0.1,"5-10%",Suoerstore_sales[[#This Row],[Discount]]&lt;=0.2,"10-20%",TRUE,"20%+")</f>
        <v>0-5%</v>
      </c>
      <c r="W7699">
        <f>YEAR(Suoerstore_sales[[#This Row],[Order Date]])</f>
        <v>2017</v>
      </c>
      <c r="X7699" t="str">
        <f>"Q"&amp;ROUNDUP(MONTH(Suoerstore_sales[[#This Row],[Order Date]])/3,0)</f>
        <v>Q4</v>
      </c>
      <c r="Y7699">
        <f>MONTH(Suoerstore_sales[[#This Row],[Order Date]])</f>
        <v>12</v>
      </c>
    </row>
    <row r="7700" spans="1:25" x14ac:dyDescent="0.2">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t="str" cm="1">
        <f t="array" ref="V7700">_xlfn.IFS(Suoerstore_sales[[#This Row],[Discount]]&lt;=0.05,"0-5%",Suoerstore_sales[[#This Row],[Discount]]&lt;=0.1,"5-10%",Suoerstore_sales[[#This Row],[Discount]]&lt;=0.2,"10-20%",TRUE,"20%+")</f>
        <v>0-5%</v>
      </c>
      <c r="W7700">
        <f>YEAR(Suoerstore_sales[[#This Row],[Order Date]])</f>
        <v>2017</v>
      </c>
      <c r="X7700" t="str">
        <f>"Q"&amp;ROUNDUP(MONTH(Suoerstore_sales[[#This Row],[Order Date]])/3,0)</f>
        <v>Q4</v>
      </c>
      <c r="Y7700">
        <f>MONTH(Suoerstore_sales[[#This Row],[Order Date]])</f>
        <v>12</v>
      </c>
    </row>
    <row r="7701" spans="1:25" x14ac:dyDescent="0.2">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t="str" cm="1">
        <f t="array" ref="V7701">_xlfn.IFS(Suoerstore_sales[[#This Row],[Discount]]&lt;=0.05,"0-5%",Suoerstore_sales[[#This Row],[Discount]]&lt;=0.1,"5-10%",Suoerstore_sales[[#This Row],[Discount]]&lt;=0.2,"10-20%",TRUE,"20%+")</f>
        <v>0-5%</v>
      </c>
      <c r="W7701">
        <f>YEAR(Suoerstore_sales[[#This Row],[Order Date]])</f>
        <v>2017</v>
      </c>
      <c r="X7701" t="str">
        <f>"Q"&amp;ROUNDUP(MONTH(Suoerstore_sales[[#This Row],[Order Date]])/3,0)</f>
        <v>Q4</v>
      </c>
      <c r="Y7701">
        <f>MONTH(Suoerstore_sales[[#This Row],[Order Date]])</f>
        <v>12</v>
      </c>
    </row>
    <row r="7702" spans="1:25" x14ac:dyDescent="0.2">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t="str" cm="1">
        <f t="array" ref="V7702">_xlfn.IFS(Suoerstore_sales[[#This Row],[Discount]]&lt;=0.05,"0-5%",Suoerstore_sales[[#This Row],[Discount]]&lt;=0.1,"5-10%",Suoerstore_sales[[#This Row],[Discount]]&lt;=0.2,"10-20%",TRUE,"20%+")</f>
        <v>0-5%</v>
      </c>
      <c r="W7702">
        <f>YEAR(Suoerstore_sales[[#This Row],[Order Date]])</f>
        <v>2017</v>
      </c>
      <c r="X7702" t="str">
        <f>"Q"&amp;ROUNDUP(MONTH(Suoerstore_sales[[#This Row],[Order Date]])/3,0)</f>
        <v>Q4</v>
      </c>
      <c r="Y7702">
        <f>MONTH(Suoerstore_sales[[#This Row],[Order Date]])</f>
        <v>12</v>
      </c>
    </row>
    <row r="7703" spans="1:25" x14ac:dyDescent="0.2">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t="str" cm="1">
        <f t="array" ref="V7703">_xlfn.IFS(Suoerstore_sales[[#This Row],[Discount]]&lt;=0.05,"0-5%",Suoerstore_sales[[#This Row],[Discount]]&lt;=0.1,"5-10%",Suoerstore_sales[[#This Row],[Discount]]&lt;=0.2,"10-20%",TRUE,"20%+")</f>
        <v>20%+</v>
      </c>
      <c r="W7703">
        <f>YEAR(Suoerstore_sales[[#This Row],[Order Date]])</f>
        <v>2017</v>
      </c>
      <c r="X7703" t="str">
        <f>"Q"&amp;ROUNDUP(MONTH(Suoerstore_sales[[#This Row],[Order Date]])/3,0)</f>
        <v>Q4</v>
      </c>
      <c r="Y7703">
        <f>MONTH(Suoerstore_sales[[#This Row],[Order Date]])</f>
        <v>12</v>
      </c>
    </row>
    <row r="7704" spans="1:25" x14ac:dyDescent="0.2">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t="str" cm="1">
        <f t="array" ref="V7704">_xlfn.IFS(Suoerstore_sales[[#This Row],[Discount]]&lt;=0.05,"0-5%",Suoerstore_sales[[#This Row],[Discount]]&lt;=0.1,"5-10%",Suoerstore_sales[[#This Row],[Discount]]&lt;=0.2,"10-20%",TRUE,"20%+")</f>
        <v>0-5%</v>
      </c>
      <c r="W7704">
        <f>YEAR(Suoerstore_sales[[#This Row],[Order Date]])</f>
        <v>2016</v>
      </c>
      <c r="X7704" t="str">
        <f>"Q"&amp;ROUNDUP(MONTH(Suoerstore_sales[[#This Row],[Order Date]])/3,0)</f>
        <v>Q3</v>
      </c>
      <c r="Y7704">
        <f>MONTH(Suoerstore_sales[[#This Row],[Order Date]])</f>
        <v>8</v>
      </c>
    </row>
    <row r="7705" spans="1:25" x14ac:dyDescent="0.2">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t="str" cm="1">
        <f t="array" ref="V7705">_xlfn.IFS(Suoerstore_sales[[#This Row],[Discount]]&lt;=0.05,"0-5%",Suoerstore_sales[[#This Row],[Discount]]&lt;=0.1,"5-10%",Suoerstore_sales[[#This Row],[Discount]]&lt;=0.2,"10-20%",TRUE,"20%+")</f>
        <v>0-5%</v>
      </c>
      <c r="W7705">
        <f>YEAR(Suoerstore_sales[[#This Row],[Order Date]])</f>
        <v>2016</v>
      </c>
      <c r="X7705" t="str">
        <f>"Q"&amp;ROUNDUP(MONTH(Suoerstore_sales[[#This Row],[Order Date]])/3,0)</f>
        <v>Q3</v>
      </c>
      <c r="Y7705">
        <f>MONTH(Suoerstore_sales[[#This Row],[Order Date]])</f>
        <v>8</v>
      </c>
    </row>
    <row r="7706" spans="1:25" x14ac:dyDescent="0.2">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t="str" cm="1">
        <f t="array" ref="V7706">_xlfn.IFS(Suoerstore_sales[[#This Row],[Discount]]&lt;=0.05,"0-5%",Suoerstore_sales[[#This Row],[Discount]]&lt;=0.1,"5-10%",Suoerstore_sales[[#This Row],[Discount]]&lt;=0.2,"10-20%",TRUE,"20%+")</f>
        <v>0-5%</v>
      </c>
      <c r="W7706">
        <f>YEAR(Suoerstore_sales[[#This Row],[Order Date]])</f>
        <v>2016</v>
      </c>
      <c r="X7706" t="str">
        <f>"Q"&amp;ROUNDUP(MONTH(Suoerstore_sales[[#This Row],[Order Date]])/3,0)</f>
        <v>Q3</v>
      </c>
      <c r="Y7706">
        <f>MONTH(Suoerstore_sales[[#This Row],[Order Date]])</f>
        <v>8</v>
      </c>
    </row>
    <row r="7707" spans="1:25" x14ac:dyDescent="0.2">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t="str" cm="1">
        <f t="array" ref="V7707">_xlfn.IFS(Suoerstore_sales[[#This Row],[Discount]]&lt;=0.05,"0-5%",Suoerstore_sales[[#This Row],[Discount]]&lt;=0.1,"5-10%",Suoerstore_sales[[#This Row],[Discount]]&lt;=0.2,"10-20%",TRUE,"20%+")</f>
        <v>0-5%</v>
      </c>
      <c r="W7707">
        <f>YEAR(Suoerstore_sales[[#This Row],[Order Date]])</f>
        <v>2016</v>
      </c>
      <c r="X7707" t="str">
        <f>"Q"&amp;ROUNDUP(MONTH(Suoerstore_sales[[#This Row],[Order Date]])/3,0)</f>
        <v>Q3</v>
      </c>
      <c r="Y7707">
        <f>MONTH(Suoerstore_sales[[#This Row],[Order Date]])</f>
        <v>8</v>
      </c>
    </row>
    <row r="7708" spans="1:25" x14ac:dyDescent="0.2">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t="str" cm="1">
        <f t="array" ref="V7708">_xlfn.IFS(Suoerstore_sales[[#This Row],[Discount]]&lt;=0.05,"0-5%",Suoerstore_sales[[#This Row],[Discount]]&lt;=0.1,"5-10%",Suoerstore_sales[[#This Row],[Discount]]&lt;=0.2,"10-20%",TRUE,"20%+")</f>
        <v>0-5%</v>
      </c>
      <c r="W7708">
        <f>YEAR(Suoerstore_sales[[#This Row],[Order Date]])</f>
        <v>2016</v>
      </c>
      <c r="X7708" t="str">
        <f>"Q"&amp;ROUNDUP(MONTH(Suoerstore_sales[[#This Row],[Order Date]])/3,0)</f>
        <v>Q3</v>
      </c>
      <c r="Y7708">
        <f>MONTH(Suoerstore_sales[[#This Row],[Order Date]])</f>
        <v>8</v>
      </c>
    </row>
    <row r="7709" spans="1:25" x14ac:dyDescent="0.2">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t="str" cm="1">
        <f t="array" ref="V7709">_xlfn.IFS(Suoerstore_sales[[#This Row],[Discount]]&lt;=0.05,"0-5%",Suoerstore_sales[[#This Row],[Discount]]&lt;=0.1,"5-10%",Suoerstore_sales[[#This Row],[Discount]]&lt;=0.2,"10-20%",TRUE,"20%+")</f>
        <v>0-5%</v>
      </c>
      <c r="W7709">
        <f>YEAR(Suoerstore_sales[[#This Row],[Order Date]])</f>
        <v>2017</v>
      </c>
      <c r="X7709" t="str">
        <f>"Q"&amp;ROUNDUP(MONTH(Suoerstore_sales[[#This Row],[Order Date]])/3,0)</f>
        <v>Q4</v>
      </c>
      <c r="Y7709">
        <f>MONTH(Suoerstore_sales[[#This Row],[Order Date]])</f>
        <v>10</v>
      </c>
    </row>
    <row r="7710" spans="1:25" x14ac:dyDescent="0.2">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t="str" cm="1">
        <f t="array" ref="V7710">_xlfn.IFS(Suoerstore_sales[[#This Row],[Discount]]&lt;=0.05,"0-5%",Suoerstore_sales[[#This Row],[Discount]]&lt;=0.1,"5-10%",Suoerstore_sales[[#This Row],[Discount]]&lt;=0.2,"10-20%",TRUE,"20%+")</f>
        <v>10-20%</v>
      </c>
      <c r="W7710">
        <f>YEAR(Suoerstore_sales[[#This Row],[Order Date]])</f>
        <v>2014</v>
      </c>
      <c r="X7710" t="str">
        <f>"Q"&amp;ROUNDUP(MONTH(Suoerstore_sales[[#This Row],[Order Date]])/3,0)</f>
        <v>Q4</v>
      </c>
      <c r="Y7710">
        <f>MONTH(Suoerstore_sales[[#This Row],[Order Date]])</f>
        <v>10</v>
      </c>
    </row>
    <row r="7711" spans="1:25" x14ac:dyDescent="0.2">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t="str" cm="1">
        <f t="array" ref="V7711">_xlfn.IFS(Suoerstore_sales[[#This Row],[Discount]]&lt;=0.05,"0-5%",Suoerstore_sales[[#This Row],[Discount]]&lt;=0.1,"5-10%",Suoerstore_sales[[#This Row],[Discount]]&lt;=0.2,"10-20%",TRUE,"20%+")</f>
        <v>20%+</v>
      </c>
      <c r="W7711">
        <f>YEAR(Suoerstore_sales[[#This Row],[Order Date]])</f>
        <v>2014</v>
      </c>
      <c r="X7711" t="str">
        <f>"Q"&amp;ROUNDUP(MONTH(Suoerstore_sales[[#This Row],[Order Date]])/3,0)</f>
        <v>Q4</v>
      </c>
      <c r="Y7711">
        <f>MONTH(Suoerstore_sales[[#This Row],[Order Date]])</f>
        <v>10</v>
      </c>
    </row>
    <row r="7712" spans="1:25" x14ac:dyDescent="0.2">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t="str" cm="1">
        <f t="array" ref="V7712">_xlfn.IFS(Suoerstore_sales[[#This Row],[Discount]]&lt;=0.05,"0-5%",Suoerstore_sales[[#This Row],[Discount]]&lt;=0.1,"5-10%",Suoerstore_sales[[#This Row],[Discount]]&lt;=0.2,"10-20%",TRUE,"20%+")</f>
        <v>10-20%</v>
      </c>
      <c r="W7712">
        <f>YEAR(Suoerstore_sales[[#This Row],[Order Date]])</f>
        <v>2015</v>
      </c>
      <c r="X7712" t="str">
        <f>"Q"&amp;ROUNDUP(MONTH(Suoerstore_sales[[#This Row],[Order Date]])/3,0)</f>
        <v>Q2</v>
      </c>
      <c r="Y7712">
        <f>MONTH(Suoerstore_sales[[#This Row],[Order Date]])</f>
        <v>4</v>
      </c>
    </row>
    <row r="7713" spans="1:25" x14ac:dyDescent="0.2">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t="str" cm="1">
        <f t="array" ref="V7713">_xlfn.IFS(Suoerstore_sales[[#This Row],[Discount]]&lt;=0.05,"0-5%",Suoerstore_sales[[#This Row],[Discount]]&lt;=0.1,"5-10%",Suoerstore_sales[[#This Row],[Discount]]&lt;=0.2,"10-20%",TRUE,"20%+")</f>
        <v>10-20%</v>
      </c>
      <c r="W7713">
        <f>YEAR(Suoerstore_sales[[#This Row],[Order Date]])</f>
        <v>2017</v>
      </c>
      <c r="X7713" t="str">
        <f>"Q"&amp;ROUNDUP(MONTH(Suoerstore_sales[[#This Row],[Order Date]])/3,0)</f>
        <v>Q4</v>
      </c>
      <c r="Y7713">
        <f>MONTH(Suoerstore_sales[[#This Row],[Order Date]])</f>
        <v>10</v>
      </c>
    </row>
    <row r="7714" spans="1:25" x14ac:dyDescent="0.2">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t="str" cm="1">
        <f t="array" ref="V7714">_xlfn.IFS(Suoerstore_sales[[#This Row],[Discount]]&lt;=0.05,"0-5%",Suoerstore_sales[[#This Row],[Discount]]&lt;=0.1,"5-10%",Suoerstore_sales[[#This Row],[Discount]]&lt;=0.2,"10-20%",TRUE,"20%+")</f>
        <v>10-20%</v>
      </c>
      <c r="W7714">
        <f>YEAR(Suoerstore_sales[[#This Row],[Order Date]])</f>
        <v>2017</v>
      </c>
      <c r="X7714" t="str">
        <f>"Q"&amp;ROUNDUP(MONTH(Suoerstore_sales[[#This Row],[Order Date]])/3,0)</f>
        <v>Q4</v>
      </c>
      <c r="Y7714">
        <f>MONTH(Suoerstore_sales[[#This Row],[Order Date]])</f>
        <v>10</v>
      </c>
    </row>
    <row r="7715" spans="1:25" x14ac:dyDescent="0.2">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t="str" cm="1">
        <f t="array" ref="V7715">_xlfn.IFS(Suoerstore_sales[[#This Row],[Discount]]&lt;=0.05,"0-5%",Suoerstore_sales[[#This Row],[Discount]]&lt;=0.1,"5-10%",Suoerstore_sales[[#This Row],[Discount]]&lt;=0.2,"10-20%",TRUE,"20%+")</f>
        <v>10-20%</v>
      </c>
      <c r="W7715">
        <f>YEAR(Suoerstore_sales[[#This Row],[Order Date]])</f>
        <v>2017</v>
      </c>
      <c r="X7715" t="str">
        <f>"Q"&amp;ROUNDUP(MONTH(Suoerstore_sales[[#This Row],[Order Date]])/3,0)</f>
        <v>Q4</v>
      </c>
      <c r="Y7715">
        <f>MONTH(Suoerstore_sales[[#This Row],[Order Date]])</f>
        <v>10</v>
      </c>
    </row>
    <row r="7716" spans="1:25" x14ac:dyDescent="0.2">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t="str" cm="1">
        <f t="array" ref="V7716">_xlfn.IFS(Suoerstore_sales[[#This Row],[Discount]]&lt;=0.05,"0-5%",Suoerstore_sales[[#This Row],[Discount]]&lt;=0.1,"5-10%",Suoerstore_sales[[#This Row],[Discount]]&lt;=0.2,"10-20%",TRUE,"20%+")</f>
        <v>0-5%</v>
      </c>
      <c r="W7716">
        <f>YEAR(Suoerstore_sales[[#This Row],[Order Date]])</f>
        <v>2014</v>
      </c>
      <c r="X7716" t="str">
        <f>"Q"&amp;ROUNDUP(MONTH(Suoerstore_sales[[#This Row],[Order Date]])/3,0)</f>
        <v>Q4</v>
      </c>
      <c r="Y7716">
        <f>MONTH(Suoerstore_sales[[#This Row],[Order Date]])</f>
        <v>12</v>
      </c>
    </row>
    <row r="7717" spans="1:25" x14ac:dyDescent="0.2">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t="str" cm="1">
        <f t="array" ref="V7717">_xlfn.IFS(Suoerstore_sales[[#This Row],[Discount]]&lt;=0.05,"0-5%",Suoerstore_sales[[#This Row],[Discount]]&lt;=0.1,"5-10%",Suoerstore_sales[[#This Row],[Discount]]&lt;=0.2,"10-20%",TRUE,"20%+")</f>
        <v>10-20%</v>
      </c>
      <c r="W7717">
        <f>YEAR(Suoerstore_sales[[#This Row],[Order Date]])</f>
        <v>2017</v>
      </c>
      <c r="X7717" t="str">
        <f>"Q"&amp;ROUNDUP(MONTH(Suoerstore_sales[[#This Row],[Order Date]])/3,0)</f>
        <v>Q4</v>
      </c>
      <c r="Y7717">
        <f>MONTH(Suoerstore_sales[[#This Row],[Order Date]])</f>
        <v>11</v>
      </c>
    </row>
    <row r="7718" spans="1:25" x14ac:dyDescent="0.2">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t="str" cm="1">
        <f t="array" ref="V7718">_xlfn.IFS(Suoerstore_sales[[#This Row],[Discount]]&lt;=0.05,"0-5%",Suoerstore_sales[[#This Row],[Discount]]&lt;=0.1,"5-10%",Suoerstore_sales[[#This Row],[Discount]]&lt;=0.2,"10-20%",TRUE,"20%+")</f>
        <v>10-20%</v>
      </c>
      <c r="W7718">
        <f>YEAR(Suoerstore_sales[[#This Row],[Order Date]])</f>
        <v>2015</v>
      </c>
      <c r="X7718" t="str">
        <f>"Q"&amp;ROUNDUP(MONTH(Suoerstore_sales[[#This Row],[Order Date]])/3,0)</f>
        <v>Q1</v>
      </c>
      <c r="Y7718">
        <f>MONTH(Suoerstore_sales[[#This Row],[Order Date]])</f>
        <v>1</v>
      </c>
    </row>
    <row r="7719" spans="1:25" x14ac:dyDescent="0.2">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t="str" cm="1">
        <f t="array" ref="V7719">_xlfn.IFS(Suoerstore_sales[[#This Row],[Discount]]&lt;=0.05,"0-5%",Suoerstore_sales[[#This Row],[Discount]]&lt;=0.1,"5-10%",Suoerstore_sales[[#This Row],[Discount]]&lt;=0.2,"10-20%",TRUE,"20%+")</f>
        <v>20%+</v>
      </c>
      <c r="W7719">
        <f>YEAR(Suoerstore_sales[[#This Row],[Order Date]])</f>
        <v>2015</v>
      </c>
      <c r="X7719" t="str">
        <f>"Q"&amp;ROUNDUP(MONTH(Suoerstore_sales[[#This Row],[Order Date]])/3,0)</f>
        <v>Q1</v>
      </c>
      <c r="Y7719">
        <f>MONTH(Suoerstore_sales[[#This Row],[Order Date]])</f>
        <v>1</v>
      </c>
    </row>
    <row r="7720" spans="1:25" x14ac:dyDescent="0.2">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t="str" cm="1">
        <f t="array" ref="V7720">_xlfn.IFS(Suoerstore_sales[[#This Row],[Discount]]&lt;=0.05,"0-5%",Suoerstore_sales[[#This Row],[Discount]]&lt;=0.1,"5-10%",Suoerstore_sales[[#This Row],[Discount]]&lt;=0.2,"10-20%",TRUE,"20%+")</f>
        <v>0-5%</v>
      </c>
      <c r="W7720">
        <f>YEAR(Suoerstore_sales[[#This Row],[Order Date]])</f>
        <v>2017</v>
      </c>
      <c r="X7720" t="str">
        <f>"Q"&amp;ROUNDUP(MONTH(Suoerstore_sales[[#This Row],[Order Date]])/3,0)</f>
        <v>Q3</v>
      </c>
      <c r="Y7720">
        <f>MONTH(Suoerstore_sales[[#This Row],[Order Date]])</f>
        <v>9</v>
      </c>
    </row>
    <row r="7721" spans="1:25" x14ac:dyDescent="0.2">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t="str" cm="1">
        <f t="array" ref="V7721">_xlfn.IFS(Suoerstore_sales[[#This Row],[Discount]]&lt;=0.05,"0-5%",Suoerstore_sales[[#This Row],[Discount]]&lt;=0.1,"5-10%",Suoerstore_sales[[#This Row],[Discount]]&lt;=0.2,"10-20%",TRUE,"20%+")</f>
        <v>0-5%</v>
      </c>
      <c r="W7721">
        <f>YEAR(Suoerstore_sales[[#This Row],[Order Date]])</f>
        <v>2015</v>
      </c>
      <c r="X7721" t="str">
        <f>"Q"&amp;ROUNDUP(MONTH(Suoerstore_sales[[#This Row],[Order Date]])/3,0)</f>
        <v>Q1</v>
      </c>
      <c r="Y7721">
        <f>MONTH(Suoerstore_sales[[#This Row],[Order Date]])</f>
        <v>1</v>
      </c>
    </row>
    <row r="7722" spans="1:25" x14ac:dyDescent="0.2">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t="str" cm="1">
        <f t="array" ref="V7722">_xlfn.IFS(Suoerstore_sales[[#This Row],[Discount]]&lt;=0.05,"0-5%",Suoerstore_sales[[#This Row],[Discount]]&lt;=0.1,"5-10%",Suoerstore_sales[[#This Row],[Discount]]&lt;=0.2,"10-20%",TRUE,"20%+")</f>
        <v>0-5%</v>
      </c>
      <c r="W7722">
        <f>YEAR(Suoerstore_sales[[#This Row],[Order Date]])</f>
        <v>2015</v>
      </c>
      <c r="X7722" t="str">
        <f>"Q"&amp;ROUNDUP(MONTH(Suoerstore_sales[[#This Row],[Order Date]])/3,0)</f>
        <v>Q1</v>
      </c>
      <c r="Y7722">
        <f>MONTH(Suoerstore_sales[[#This Row],[Order Date]])</f>
        <v>1</v>
      </c>
    </row>
    <row r="7723" spans="1:25" x14ac:dyDescent="0.2">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t="str" cm="1">
        <f t="array" ref="V7723">_xlfn.IFS(Suoerstore_sales[[#This Row],[Discount]]&lt;=0.05,"0-5%",Suoerstore_sales[[#This Row],[Discount]]&lt;=0.1,"5-10%",Suoerstore_sales[[#This Row],[Discount]]&lt;=0.2,"10-20%",TRUE,"20%+")</f>
        <v>10-20%</v>
      </c>
      <c r="W7723">
        <f>YEAR(Suoerstore_sales[[#This Row],[Order Date]])</f>
        <v>2015</v>
      </c>
      <c r="X7723" t="str">
        <f>"Q"&amp;ROUNDUP(MONTH(Suoerstore_sales[[#This Row],[Order Date]])/3,0)</f>
        <v>Q1</v>
      </c>
      <c r="Y7723">
        <f>MONTH(Suoerstore_sales[[#This Row],[Order Date]])</f>
        <v>1</v>
      </c>
    </row>
    <row r="7724" spans="1:25" x14ac:dyDescent="0.2">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t="str" cm="1">
        <f t="array" ref="V7724">_xlfn.IFS(Suoerstore_sales[[#This Row],[Discount]]&lt;=0.05,"0-5%",Suoerstore_sales[[#This Row],[Discount]]&lt;=0.1,"5-10%",Suoerstore_sales[[#This Row],[Discount]]&lt;=0.2,"10-20%",TRUE,"20%+")</f>
        <v>0-5%</v>
      </c>
      <c r="W7724">
        <f>YEAR(Suoerstore_sales[[#This Row],[Order Date]])</f>
        <v>2017</v>
      </c>
      <c r="X7724" t="str">
        <f>"Q"&amp;ROUNDUP(MONTH(Suoerstore_sales[[#This Row],[Order Date]])/3,0)</f>
        <v>Q2</v>
      </c>
      <c r="Y7724">
        <f>MONTH(Suoerstore_sales[[#This Row],[Order Date]])</f>
        <v>4</v>
      </c>
    </row>
    <row r="7725" spans="1:25" x14ac:dyDescent="0.2">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t="str" cm="1">
        <f t="array" ref="V7725">_xlfn.IFS(Suoerstore_sales[[#This Row],[Discount]]&lt;=0.05,"0-5%",Suoerstore_sales[[#This Row],[Discount]]&lt;=0.1,"5-10%",Suoerstore_sales[[#This Row],[Discount]]&lt;=0.2,"10-20%",TRUE,"20%+")</f>
        <v>20%+</v>
      </c>
      <c r="W7725">
        <f>YEAR(Suoerstore_sales[[#This Row],[Order Date]])</f>
        <v>2015</v>
      </c>
      <c r="X7725" t="str">
        <f>"Q"&amp;ROUNDUP(MONTH(Suoerstore_sales[[#This Row],[Order Date]])/3,0)</f>
        <v>Q3</v>
      </c>
      <c r="Y7725">
        <f>MONTH(Suoerstore_sales[[#This Row],[Order Date]])</f>
        <v>9</v>
      </c>
    </row>
    <row r="7726" spans="1:25" x14ac:dyDescent="0.2">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t="str" cm="1">
        <f t="array" ref="V7726">_xlfn.IFS(Suoerstore_sales[[#This Row],[Discount]]&lt;=0.05,"0-5%",Suoerstore_sales[[#This Row],[Discount]]&lt;=0.1,"5-10%",Suoerstore_sales[[#This Row],[Discount]]&lt;=0.2,"10-20%",TRUE,"20%+")</f>
        <v>10-20%</v>
      </c>
      <c r="W7726">
        <f>YEAR(Suoerstore_sales[[#This Row],[Order Date]])</f>
        <v>2016</v>
      </c>
      <c r="X7726" t="str">
        <f>"Q"&amp;ROUNDUP(MONTH(Suoerstore_sales[[#This Row],[Order Date]])/3,0)</f>
        <v>Q3</v>
      </c>
      <c r="Y7726">
        <f>MONTH(Suoerstore_sales[[#This Row],[Order Date]])</f>
        <v>9</v>
      </c>
    </row>
    <row r="7727" spans="1:25" x14ac:dyDescent="0.2">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t="str" cm="1">
        <f t="array" ref="V7727">_xlfn.IFS(Suoerstore_sales[[#This Row],[Discount]]&lt;=0.05,"0-5%",Suoerstore_sales[[#This Row],[Discount]]&lt;=0.1,"5-10%",Suoerstore_sales[[#This Row],[Discount]]&lt;=0.2,"10-20%",TRUE,"20%+")</f>
        <v>10-20%</v>
      </c>
      <c r="W7727">
        <f>YEAR(Suoerstore_sales[[#This Row],[Order Date]])</f>
        <v>2016</v>
      </c>
      <c r="X7727" t="str">
        <f>"Q"&amp;ROUNDUP(MONTH(Suoerstore_sales[[#This Row],[Order Date]])/3,0)</f>
        <v>Q3</v>
      </c>
      <c r="Y7727">
        <f>MONTH(Suoerstore_sales[[#This Row],[Order Date]])</f>
        <v>9</v>
      </c>
    </row>
    <row r="7728" spans="1:25" x14ac:dyDescent="0.2">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t="str" cm="1">
        <f t="array" ref="V7728">_xlfn.IFS(Suoerstore_sales[[#This Row],[Discount]]&lt;=0.05,"0-5%",Suoerstore_sales[[#This Row],[Discount]]&lt;=0.1,"5-10%",Suoerstore_sales[[#This Row],[Discount]]&lt;=0.2,"10-20%",TRUE,"20%+")</f>
        <v>10-20%</v>
      </c>
      <c r="W7728">
        <f>YEAR(Suoerstore_sales[[#This Row],[Order Date]])</f>
        <v>2016</v>
      </c>
      <c r="X7728" t="str">
        <f>"Q"&amp;ROUNDUP(MONTH(Suoerstore_sales[[#This Row],[Order Date]])/3,0)</f>
        <v>Q3</v>
      </c>
      <c r="Y7728">
        <f>MONTH(Suoerstore_sales[[#This Row],[Order Date]])</f>
        <v>9</v>
      </c>
    </row>
    <row r="7729" spans="1:25" x14ac:dyDescent="0.2">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t="str" cm="1">
        <f t="array" ref="V7729">_xlfn.IFS(Suoerstore_sales[[#This Row],[Discount]]&lt;=0.05,"0-5%",Suoerstore_sales[[#This Row],[Discount]]&lt;=0.1,"5-10%",Suoerstore_sales[[#This Row],[Discount]]&lt;=0.2,"10-20%",TRUE,"20%+")</f>
        <v>0-5%</v>
      </c>
      <c r="W7729">
        <f>YEAR(Suoerstore_sales[[#This Row],[Order Date]])</f>
        <v>2015</v>
      </c>
      <c r="X7729" t="str">
        <f>"Q"&amp;ROUNDUP(MONTH(Suoerstore_sales[[#This Row],[Order Date]])/3,0)</f>
        <v>Q1</v>
      </c>
      <c r="Y7729">
        <f>MONTH(Suoerstore_sales[[#This Row],[Order Date]])</f>
        <v>3</v>
      </c>
    </row>
    <row r="7730" spans="1:25" x14ac:dyDescent="0.2">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t="str" cm="1">
        <f t="array" ref="V7730">_xlfn.IFS(Suoerstore_sales[[#This Row],[Discount]]&lt;=0.05,"0-5%",Suoerstore_sales[[#This Row],[Discount]]&lt;=0.1,"5-10%",Suoerstore_sales[[#This Row],[Discount]]&lt;=0.2,"10-20%",TRUE,"20%+")</f>
        <v>10-20%</v>
      </c>
      <c r="W7730">
        <f>YEAR(Suoerstore_sales[[#This Row],[Order Date]])</f>
        <v>2016</v>
      </c>
      <c r="X7730" t="str">
        <f>"Q"&amp;ROUNDUP(MONTH(Suoerstore_sales[[#This Row],[Order Date]])/3,0)</f>
        <v>Q4</v>
      </c>
      <c r="Y7730">
        <f>MONTH(Suoerstore_sales[[#This Row],[Order Date]])</f>
        <v>11</v>
      </c>
    </row>
    <row r="7731" spans="1:25" x14ac:dyDescent="0.2">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t="str" cm="1">
        <f t="array" ref="V7731">_xlfn.IFS(Suoerstore_sales[[#This Row],[Discount]]&lt;=0.05,"0-5%",Suoerstore_sales[[#This Row],[Discount]]&lt;=0.1,"5-10%",Suoerstore_sales[[#This Row],[Discount]]&lt;=0.2,"10-20%",TRUE,"20%+")</f>
        <v>10-20%</v>
      </c>
      <c r="W7731">
        <f>YEAR(Suoerstore_sales[[#This Row],[Order Date]])</f>
        <v>2016</v>
      </c>
      <c r="X7731" t="str">
        <f>"Q"&amp;ROUNDUP(MONTH(Suoerstore_sales[[#This Row],[Order Date]])/3,0)</f>
        <v>Q3</v>
      </c>
      <c r="Y7731">
        <f>MONTH(Suoerstore_sales[[#This Row],[Order Date]])</f>
        <v>9</v>
      </c>
    </row>
    <row r="7732" spans="1:25" x14ac:dyDescent="0.2">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t="str" cm="1">
        <f t="array" ref="V7732">_xlfn.IFS(Suoerstore_sales[[#This Row],[Discount]]&lt;=0.05,"0-5%",Suoerstore_sales[[#This Row],[Discount]]&lt;=0.1,"5-10%",Suoerstore_sales[[#This Row],[Discount]]&lt;=0.2,"10-20%",TRUE,"20%+")</f>
        <v>10-20%</v>
      </c>
      <c r="W7732">
        <f>YEAR(Suoerstore_sales[[#This Row],[Order Date]])</f>
        <v>2017</v>
      </c>
      <c r="X7732" t="str">
        <f>"Q"&amp;ROUNDUP(MONTH(Suoerstore_sales[[#This Row],[Order Date]])/3,0)</f>
        <v>Q2</v>
      </c>
      <c r="Y7732">
        <f>MONTH(Suoerstore_sales[[#This Row],[Order Date]])</f>
        <v>6</v>
      </c>
    </row>
    <row r="7733" spans="1:25" x14ac:dyDescent="0.2">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t="str" cm="1">
        <f t="array" ref="V7733">_xlfn.IFS(Suoerstore_sales[[#This Row],[Discount]]&lt;=0.05,"0-5%",Suoerstore_sales[[#This Row],[Discount]]&lt;=0.1,"5-10%",Suoerstore_sales[[#This Row],[Discount]]&lt;=0.2,"10-20%",TRUE,"20%+")</f>
        <v>10-20%</v>
      </c>
      <c r="W7733">
        <f>YEAR(Suoerstore_sales[[#This Row],[Order Date]])</f>
        <v>2017</v>
      </c>
      <c r="X7733" t="str">
        <f>"Q"&amp;ROUNDUP(MONTH(Suoerstore_sales[[#This Row],[Order Date]])/3,0)</f>
        <v>Q3</v>
      </c>
      <c r="Y7733">
        <f>MONTH(Suoerstore_sales[[#This Row],[Order Date]])</f>
        <v>9</v>
      </c>
    </row>
    <row r="7734" spans="1:25" x14ac:dyDescent="0.2">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t="str" cm="1">
        <f t="array" ref="V7734">_xlfn.IFS(Suoerstore_sales[[#This Row],[Discount]]&lt;=0.05,"0-5%",Suoerstore_sales[[#This Row],[Discount]]&lt;=0.1,"5-10%",Suoerstore_sales[[#This Row],[Discount]]&lt;=0.2,"10-20%",TRUE,"20%+")</f>
        <v>10-20%</v>
      </c>
      <c r="W7734">
        <f>YEAR(Suoerstore_sales[[#This Row],[Order Date]])</f>
        <v>2017</v>
      </c>
      <c r="X7734" t="str">
        <f>"Q"&amp;ROUNDUP(MONTH(Suoerstore_sales[[#This Row],[Order Date]])/3,0)</f>
        <v>Q2</v>
      </c>
      <c r="Y7734">
        <f>MONTH(Suoerstore_sales[[#This Row],[Order Date]])</f>
        <v>6</v>
      </c>
    </row>
    <row r="7735" spans="1:25" x14ac:dyDescent="0.2">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t="str" cm="1">
        <f t="array" ref="V7735">_xlfn.IFS(Suoerstore_sales[[#This Row],[Discount]]&lt;=0.05,"0-5%",Suoerstore_sales[[#This Row],[Discount]]&lt;=0.1,"5-10%",Suoerstore_sales[[#This Row],[Discount]]&lt;=0.2,"10-20%",TRUE,"20%+")</f>
        <v>10-20%</v>
      </c>
      <c r="W7735">
        <f>YEAR(Suoerstore_sales[[#This Row],[Order Date]])</f>
        <v>2016</v>
      </c>
      <c r="X7735" t="str">
        <f>"Q"&amp;ROUNDUP(MONTH(Suoerstore_sales[[#This Row],[Order Date]])/3,0)</f>
        <v>Q2</v>
      </c>
      <c r="Y7735">
        <f>MONTH(Suoerstore_sales[[#This Row],[Order Date]])</f>
        <v>5</v>
      </c>
    </row>
    <row r="7736" spans="1:25" x14ac:dyDescent="0.2">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t="str" cm="1">
        <f t="array" ref="V7736">_xlfn.IFS(Suoerstore_sales[[#This Row],[Discount]]&lt;=0.05,"0-5%",Suoerstore_sales[[#This Row],[Discount]]&lt;=0.1,"5-10%",Suoerstore_sales[[#This Row],[Discount]]&lt;=0.2,"10-20%",TRUE,"20%+")</f>
        <v>0-5%</v>
      </c>
      <c r="W7736">
        <f>YEAR(Suoerstore_sales[[#This Row],[Order Date]])</f>
        <v>2017</v>
      </c>
      <c r="X7736" t="str">
        <f>"Q"&amp;ROUNDUP(MONTH(Suoerstore_sales[[#This Row],[Order Date]])/3,0)</f>
        <v>Q3</v>
      </c>
      <c r="Y7736">
        <f>MONTH(Suoerstore_sales[[#This Row],[Order Date]])</f>
        <v>9</v>
      </c>
    </row>
    <row r="7737" spans="1:25" x14ac:dyDescent="0.2">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t="str" cm="1">
        <f t="array" ref="V7737">_xlfn.IFS(Suoerstore_sales[[#This Row],[Discount]]&lt;=0.05,"0-5%",Suoerstore_sales[[#This Row],[Discount]]&lt;=0.1,"5-10%",Suoerstore_sales[[#This Row],[Discount]]&lt;=0.2,"10-20%",TRUE,"20%+")</f>
        <v>0-5%</v>
      </c>
      <c r="W7737">
        <f>YEAR(Suoerstore_sales[[#This Row],[Order Date]])</f>
        <v>2016</v>
      </c>
      <c r="X7737" t="str">
        <f>"Q"&amp;ROUNDUP(MONTH(Suoerstore_sales[[#This Row],[Order Date]])/3,0)</f>
        <v>Q3</v>
      </c>
      <c r="Y7737">
        <f>MONTH(Suoerstore_sales[[#This Row],[Order Date]])</f>
        <v>8</v>
      </c>
    </row>
    <row r="7738" spans="1:25" x14ac:dyDescent="0.2">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t="str" cm="1">
        <f t="array" ref="V7738">_xlfn.IFS(Suoerstore_sales[[#This Row],[Discount]]&lt;=0.05,"0-5%",Suoerstore_sales[[#This Row],[Discount]]&lt;=0.1,"5-10%",Suoerstore_sales[[#This Row],[Discount]]&lt;=0.2,"10-20%",TRUE,"20%+")</f>
        <v>10-20%</v>
      </c>
      <c r="W7738">
        <f>YEAR(Suoerstore_sales[[#This Row],[Order Date]])</f>
        <v>2014</v>
      </c>
      <c r="X7738" t="str">
        <f>"Q"&amp;ROUNDUP(MONTH(Suoerstore_sales[[#This Row],[Order Date]])/3,0)</f>
        <v>Q2</v>
      </c>
      <c r="Y7738">
        <f>MONTH(Suoerstore_sales[[#This Row],[Order Date]])</f>
        <v>5</v>
      </c>
    </row>
    <row r="7739" spans="1:25" x14ac:dyDescent="0.2">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t="str" cm="1">
        <f t="array" ref="V7739">_xlfn.IFS(Suoerstore_sales[[#This Row],[Discount]]&lt;=0.05,"0-5%",Suoerstore_sales[[#This Row],[Discount]]&lt;=0.1,"5-10%",Suoerstore_sales[[#This Row],[Discount]]&lt;=0.2,"10-20%",TRUE,"20%+")</f>
        <v>10-20%</v>
      </c>
      <c r="W7739">
        <f>YEAR(Suoerstore_sales[[#This Row],[Order Date]])</f>
        <v>2017</v>
      </c>
      <c r="X7739" t="str">
        <f>"Q"&amp;ROUNDUP(MONTH(Suoerstore_sales[[#This Row],[Order Date]])/3,0)</f>
        <v>Q4</v>
      </c>
      <c r="Y7739">
        <f>MONTH(Suoerstore_sales[[#This Row],[Order Date]])</f>
        <v>12</v>
      </c>
    </row>
    <row r="7740" spans="1:25" x14ac:dyDescent="0.2">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t="str" cm="1">
        <f t="array" ref="V7740">_xlfn.IFS(Suoerstore_sales[[#This Row],[Discount]]&lt;=0.05,"0-5%",Suoerstore_sales[[#This Row],[Discount]]&lt;=0.1,"5-10%",Suoerstore_sales[[#This Row],[Discount]]&lt;=0.2,"10-20%",TRUE,"20%+")</f>
        <v>0-5%</v>
      </c>
      <c r="W7740">
        <f>YEAR(Suoerstore_sales[[#This Row],[Order Date]])</f>
        <v>2017</v>
      </c>
      <c r="X7740" t="str">
        <f>"Q"&amp;ROUNDUP(MONTH(Suoerstore_sales[[#This Row],[Order Date]])/3,0)</f>
        <v>Q3</v>
      </c>
      <c r="Y7740">
        <f>MONTH(Suoerstore_sales[[#This Row],[Order Date]])</f>
        <v>7</v>
      </c>
    </row>
    <row r="7741" spans="1:25" x14ac:dyDescent="0.2">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t="str" cm="1">
        <f t="array" ref="V7741">_xlfn.IFS(Suoerstore_sales[[#This Row],[Discount]]&lt;=0.05,"0-5%",Suoerstore_sales[[#This Row],[Discount]]&lt;=0.1,"5-10%",Suoerstore_sales[[#This Row],[Discount]]&lt;=0.2,"10-20%",TRUE,"20%+")</f>
        <v>0-5%</v>
      </c>
      <c r="W7741">
        <f>YEAR(Suoerstore_sales[[#This Row],[Order Date]])</f>
        <v>2014</v>
      </c>
      <c r="X7741" t="str">
        <f>"Q"&amp;ROUNDUP(MONTH(Suoerstore_sales[[#This Row],[Order Date]])/3,0)</f>
        <v>Q4</v>
      </c>
      <c r="Y7741">
        <f>MONTH(Suoerstore_sales[[#This Row],[Order Date]])</f>
        <v>11</v>
      </c>
    </row>
    <row r="7742" spans="1:25" x14ac:dyDescent="0.2">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t="str" cm="1">
        <f t="array" ref="V7742">_xlfn.IFS(Suoerstore_sales[[#This Row],[Discount]]&lt;=0.05,"0-5%",Suoerstore_sales[[#This Row],[Discount]]&lt;=0.1,"5-10%",Suoerstore_sales[[#This Row],[Discount]]&lt;=0.2,"10-20%",TRUE,"20%+")</f>
        <v>0-5%</v>
      </c>
      <c r="W7742">
        <f>YEAR(Suoerstore_sales[[#This Row],[Order Date]])</f>
        <v>2014</v>
      </c>
      <c r="X7742" t="str">
        <f>"Q"&amp;ROUNDUP(MONTH(Suoerstore_sales[[#This Row],[Order Date]])/3,0)</f>
        <v>Q4</v>
      </c>
      <c r="Y7742">
        <f>MONTH(Suoerstore_sales[[#This Row],[Order Date]])</f>
        <v>11</v>
      </c>
    </row>
    <row r="7743" spans="1:25" x14ac:dyDescent="0.2">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t="str" cm="1">
        <f t="array" ref="V7743">_xlfn.IFS(Suoerstore_sales[[#This Row],[Discount]]&lt;=0.05,"0-5%",Suoerstore_sales[[#This Row],[Discount]]&lt;=0.1,"5-10%",Suoerstore_sales[[#This Row],[Discount]]&lt;=0.2,"10-20%",TRUE,"20%+")</f>
        <v>10-20%</v>
      </c>
      <c r="W7743">
        <f>YEAR(Suoerstore_sales[[#This Row],[Order Date]])</f>
        <v>2015</v>
      </c>
      <c r="X7743" t="str">
        <f>"Q"&amp;ROUNDUP(MONTH(Suoerstore_sales[[#This Row],[Order Date]])/3,0)</f>
        <v>Q3</v>
      </c>
      <c r="Y7743">
        <f>MONTH(Suoerstore_sales[[#This Row],[Order Date]])</f>
        <v>9</v>
      </c>
    </row>
    <row r="7744" spans="1:25" x14ac:dyDescent="0.2">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t="str" cm="1">
        <f t="array" ref="V7744">_xlfn.IFS(Suoerstore_sales[[#This Row],[Discount]]&lt;=0.05,"0-5%",Suoerstore_sales[[#This Row],[Discount]]&lt;=0.1,"5-10%",Suoerstore_sales[[#This Row],[Discount]]&lt;=0.2,"10-20%",TRUE,"20%+")</f>
        <v>0-5%</v>
      </c>
      <c r="W7744">
        <f>YEAR(Suoerstore_sales[[#This Row],[Order Date]])</f>
        <v>2017</v>
      </c>
      <c r="X7744" t="str">
        <f>"Q"&amp;ROUNDUP(MONTH(Suoerstore_sales[[#This Row],[Order Date]])/3,0)</f>
        <v>Q3</v>
      </c>
      <c r="Y7744">
        <f>MONTH(Suoerstore_sales[[#This Row],[Order Date]])</f>
        <v>8</v>
      </c>
    </row>
    <row r="7745" spans="1:25" x14ac:dyDescent="0.2">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t="str" cm="1">
        <f t="array" ref="V7745">_xlfn.IFS(Suoerstore_sales[[#This Row],[Discount]]&lt;=0.05,"0-5%",Suoerstore_sales[[#This Row],[Discount]]&lt;=0.1,"5-10%",Suoerstore_sales[[#This Row],[Discount]]&lt;=0.2,"10-20%",TRUE,"20%+")</f>
        <v>0-5%</v>
      </c>
      <c r="W7745">
        <f>YEAR(Suoerstore_sales[[#This Row],[Order Date]])</f>
        <v>2016</v>
      </c>
      <c r="X7745" t="str">
        <f>"Q"&amp;ROUNDUP(MONTH(Suoerstore_sales[[#This Row],[Order Date]])/3,0)</f>
        <v>Q2</v>
      </c>
      <c r="Y7745">
        <f>MONTH(Suoerstore_sales[[#This Row],[Order Date]])</f>
        <v>6</v>
      </c>
    </row>
    <row r="7746" spans="1:25" x14ac:dyDescent="0.2">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t="str" cm="1">
        <f t="array" ref="V7746">_xlfn.IFS(Suoerstore_sales[[#This Row],[Discount]]&lt;=0.05,"0-5%",Suoerstore_sales[[#This Row],[Discount]]&lt;=0.1,"5-10%",Suoerstore_sales[[#This Row],[Discount]]&lt;=0.2,"10-20%",TRUE,"20%+")</f>
        <v>0-5%</v>
      </c>
      <c r="W7746">
        <f>YEAR(Suoerstore_sales[[#This Row],[Order Date]])</f>
        <v>2016</v>
      </c>
      <c r="X7746" t="str">
        <f>"Q"&amp;ROUNDUP(MONTH(Suoerstore_sales[[#This Row],[Order Date]])/3,0)</f>
        <v>Q2</v>
      </c>
      <c r="Y7746">
        <f>MONTH(Suoerstore_sales[[#This Row],[Order Date]])</f>
        <v>6</v>
      </c>
    </row>
    <row r="7747" spans="1:25" x14ac:dyDescent="0.2">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t="str" cm="1">
        <f t="array" ref="V7747">_xlfn.IFS(Suoerstore_sales[[#This Row],[Discount]]&lt;=0.05,"0-5%",Suoerstore_sales[[#This Row],[Discount]]&lt;=0.1,"5-10%",Suoerstore_sales[[#This Row],[Discount]]&lt;=0.2,"10-20%",TRUE,"20%+")</f>
        <v>0-5%</v>
      </c>
      <c r="W7747">
        <f>YEAR(Suoerstore_sales[[#This Row],[Order Date]])</f>
        <v>2016</v>
      </c>
      <c r="X7747" t="str">
        <f>"Q"&amp;ROUNDUP(MONTH(Suoerstore_sales[[#This Row],[Order Date]])/3,0)</f>
        <v>Q2</v>
      </c>
      <c r="Y7747">
        <f>MONTH(Suoerstore_sales[[#This Row],[Order Date]])</f>
        <v>6</v>
      </c>
    </row>
    <row r="7748" spans="1:25" x14ac:dyDescent="0.2">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t="str" cm="1">
        <f t="array" ref="V7748">_xlfn.IFS(Suoerstore_sales[[#This Row],[Discount]]&lt;=0.05,"0-5%",Suoerstore_sales[[#This Row],[Discount]]&lt;=0.1,"5-10%",Suoerstore_sales[[#This Row],[Discount]]&lt;=0.2,"10-20%",TRUE,"20%+")</f>
        <v>10-20%</v>
      </c>
      <c r="W7748">
        <f>YEAR(Suoerstore_sales[[#This Row],[Order Date]])</f>
        <v>2015</v>
      </c>
      <c r="X7748" t="str">
        <f>"Q"&amp;ROUNDUP(MONTH(Suoerstore_sales[[#This Row],[Order Date]])/3,0)</f>
        <v>Q4</v>
      </c>
      <c r="Y7748">
        <f>MONTH(Suoerstore_sales[[#This Row],[Order Date]])</f>
        <v>12</v>
      </c>
    </row>
    <row r="7749" spans="1:25" x14ac:dyDescent="0.2">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t="str" cm="1">
        <f t="array" ref="V7749">_xlfn.IFS(Suoerstore_sales[[#This Row],[Discount]]&lt;=0.05,"0-5%",Suoerstore_sales[[#This Row],[Discount]]&lt;=0.1,"5-10%",Suoerstore_sales[[#This Row],[Discount]]&lt;=0.2,"10-20%",TRUE,"20%+")</f>
        <v>0-5%</v>
      </c>
      <c r="W7749">
        <f>YEAR(Suoerstore_sales[[#This Row],[Order Date]])</f>
        <v>2015</v>
      </c>
      <c r="X7749" t="str">
        <f>"Q"&amp;ROUNDUP(MONTH(Suoerstore_sales[[#This Row],[Order Date]])/3,0)</f>
        <v>Q2</v>
      </c>
      <c r="Y7749">
        <f>MONTH(Suoerstore_sales[[#This Row],[Order Date]])</f>
        <v>5</v>
      </c>
    </row>
    <row r="7750" spans="1:25" x14ac:dyDescent="0.2">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t="str" cm="1">
        <f t="array" ref="V7750">_xlfn.IFS(Suoerstore_sales[[#This Row],[Discount]]&lt;=0.05,"0-5%",Suoerstore_sales[[#This Row],[Discount]]&lt;=0.1,"5-10%",Suoerstore_sales[[#This Row],[Discount]]&lt;=0.2,"10-20%",TRUE,"20%+")</f>
        <v>0-5%</v>
      </c>
      <c r="W7750">
        <f>YEAR(Suoerstore_sales[[#This Row],[Order Date]])</f>
        <v>2015</v>
      </c>
      <c r="X7750" t="str">
        <f>"Q"&amp;ROUNDUP(MONTH(Suoerstore_sales[[#This Row],[Order Date]])/3,0)</f>
        <v>Q2</v>
      </c>
      <c r="Y7750">
        <f>MONTH(Suoerstore_sales[[#This Row],[Order Date]])</f>
        <v>6</v>
      </c>
    </row>
    <row r="7751" spans="1:25" x14ac:dyDescent="0.2">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t="str" cm="1">
        <f t="array" ref="V7751">_xlfn.IFS(Suoerstore_sales[[#This Row],[Discount]]&lt;=0.05,"0-5%",Suoerstore_sales[[#This Row],[Discount]]&lt;=0.1,"5-10%",Suoerstore_sales[[#This Row],[Discount]]&lt;=0.2,"10-20%",TRUE,"20%+")</f>
        <v>0-5%</v>
      </c>
      <c r="W7751">
        <f>YEAR(Suoerstore_sales[[#This Row],[Order Date]])</f>
        <v>2015</v>
      </c>
      <c r="X7751" t="str">
        <f>"Q"&amp;ROUNDUP(MONTH(Suoerstore_sales[[#This Row],[Order Date]])/3,0)</f>
        <v>Q2</v>
      </c>
      <c r="Y7751">
        <f>MONTH(Suoerstore_sales[[#This Row],[Order Date]])</f>
        <v>6</v>
      </c>
    </row>
    <row r="7752" spans="1:25" x14ac:dyDescent="0.2">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t="str" cm="1">
        <f t="array" ref="V7752">_xlfn.IFS(Suoerstore_sales[[#This Row],[Discount]]&lt;=0.05,"0-5%",Suoerstore_sales[[#This Row],[Discount]]&lt;=0.1,"5-10%",Suoerstore_sales[[#This Row],[Discount]]&lt;=0.2,"10-20%",TRUE,"20%+")</f>
        <v>0-5%</v>
      </c>
      <c r="W7752">
        <f>YEAR(Suoerstore_sales[[#This Row],[Order Date]])</f>
        <v>2015</v>
      </c>
      <c r="X7752" t="str">
        <f>"Q"&amp;ROUNDUP(MONTH(Suoerstore_sales[[#This Row],[Order Date]])/3,0)</f>
        <v>Q2</v>
      </c>
      <c r="Y7752">
        <f>MONTH(Suoerstore_sales[[#This Row],[Order Date]])</f>
        <v>6</v>
      </c>
    </row>
    <row r="7753" spans="1:25" x14ac:dyDescent="0.2">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t="str" cm="1">
        <f t="array" ref="V7753">_xlfn.IFS(Suoerstore_sales[[#This Row],[Discount]]&lt;=0.05,"0-5%",Suoerstore_sales[[#This Row],[Discount]]&lt;=0.1,"5-10%",Suoerstore_sales[[#This Row],[Discount]]&lt;=0.2,"10-20%",TRUE,"20%+")</f>
        <v>0-5%</v>
      </c>
      <c r="W7753">
        <f>YEAR(Suoerstore_sales[[#This Row],[Order Date]])</f>
        <v>2015</v>
      </c>
      <c r="X7753" t="str">
        <f>"Q"&amp;ROUNDUP(MONTH(Suoerstore_sales[[#This Row],[Order Date]])/3,0)</f>
        <v>Q2</v>
      </c>
      <c r="Y7753">
        <f>MONTH(Suoerstore_sales[[#This Row],[Order Date]])</f>
        <v>6</v>
      </c>
    </row>
    <row r="7754" spans="1:25" x14ac:dyDescent="0.2">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t="str" cm="1">
        <f t="array" ref="V7754">_xlfn.IFS(Suoerstore_sales[[#This Row],[Discount]]&lt;=0.05,"0-5%",Suoerstore_sales[[#This Row],[Discount]]&lt;=0.1,"5-10%",Suoerstore_sales[[#This Row],[Discount]]&lt;=0.2,"10-20%",TRUE,"20%+")</f>
        <v>0-5%</v>
      </c>
      <c r="W7754">
        <f>YEAR(Suoerstore_sales[[#This Row],[Order Date]])</f>
        <v>2015</v>
      </c>
      <c r="X7754" t="str">
        <f>"Q"&amp;ROUNDUP(MONTH(Suoerstore_sales[[#This Row],[Order Date]])/3,0)</f>
        <v>Q2</v>
      </c>
      <c r="Y7754">
        <f>MONTH(Suoerstore_sales[[#This Row],[Order Date]])</f>
        <v>6</v>
      </c>
    </row>
    <row r="7755" spans="1:25" x14ac:dyDescent="0.2">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t="str" cm="1">
        <f t="array" ref="V7755">_xlfn.IFS(Suoerstore_sales[[#This Row],[Discount]]&lt;=0.05,"0-5%",Suoerstore_sales[[#This Row],[Discount]]&lt;=0.1,"5-10%",Suoerstore_sales[[#This Row],[Discount]]&lt;=0.2,"10-20%",TRUE,"20%+")</f>
        <v>10-20%</v>
      </c>
      <c r="W7755">
        <f>YEAR(Suoerstore_sales[[#This Row],[Order Date]])</f>
        <v>2015</v>
      </c>
      <c r="X7755" t="str">
        <f>"Q"&amp;ROUNDUP(MONTH(Suoerstore_sales[[#This Row],[Order Date]])/3,0)</f>
        <v>Q4</v>
      </c>
      <c r="Y7755">
        <f>MONTH(Suoerstore_sales[[#This Row],[Order Date]])</f>
        <v>11</v>
      </c>
    </row>
    <row r="7756" spans="1:25" x14ac:dyDescent="0.2">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t="str" cm="1">
        <f t="array" ref="V7756">_xlfn.IFS(Suoerstore_sales[[#This Row],[Discount]]&lt;=0.05,"0-5%",Suoerstore_sales[[#This Row],[Discount]]&lt;=0.1,"5-10%",Suoerstore_sales[[#This Row],[Discount]]&lt;=0.2,"10-20%",TRUE,"20%+")</f>
        <v>10-20%</v>
      </c>
      <c r="W7756">
        <f>YEAR(Suoerstore_sales[[#This Row],[Order Date]])</f>
        <v>2015</v>
      </c>
      <c r="X7756" t="str">
        <f>"Q"&amp;ROUNDUP(MONTH(Suoerstore_sales[[#This Row],[Order Date]])/3,0)</f>
        <v>Q4</v>
      </c>
      <c r="Y7756">
        <f>MONTH(Suoerstore_sales[[#This Row],[Order Date]])</f>
        <v>12</v>
      </c>
    </row>
    <row r="7757" spans="1:25" x14ac:dyDescent="0.2">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t="str" cm="1">
        <f t="array" ref="V7757">_xlfn.IFS(Suoerstore_sales[[#This Row],[Discount]]&lt;=0.05,"0-5%",Suoerstore_sales[[#This Row],[Discount]]&lt;=0.1,"5-10%",Suoerstore_sales[[#This Row],[Discount]]&lt;=0.2,"10-20%",TRUE,"20%+")</f>
        <v>10-20%</v>
      </c>
      <c r="W7757">
        <f>YEAR(Suoerstore_sales[[#This Row],[Order Date]])</f>
        <v>2017</v>
      </c>
      <c r="X7757" t="str">
        <f>"Q"&amp;ROUNDUP(MONTH(Suoerstore_sales[[#This Row],[Order Date]])/3,0)</f>
        <v>Q4</v>
      </c>
      <c r="Y7757">
        <f>MONTH(Suoerstore_sales[[#This Row],[Order Date]])</f>
        <v>11</v>
      </c>
    </row>
    <row r="7758" spans="1:25" x14ac:dyDescent="0.2">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t="str" cm="1">
        <f t="array" ref="V7758">_xlfn.IFS(Suoerstore_sales[[#This Row],[Discount]]&lt;=0.05,"0-5%",Suoerstore_sales[[#This Row],[Discount]]&lt;=0.1,"5-10%",Suoerstore_sales[[#This Row],[Discount]]&lt;=0.2,"10-20%",TRUE,"20%+")</f>
        <v>10-20%</v>
      </c>
      <c r="W7758">
        <f>YEAR(Suoerstore_sales[[#This Row],[Order Date]])</f>
        <v>2017</v>
      </c>
      <c r="X7758" t="str">
        <f>"Q"&amp;ROUNDUP(MONTH(Suoerstore_sales[[#This Row],[Order Date]])/3,0)</f>
        <v>Q4</v>
      </c>
      <c r="Y7758">
        <f>MONTH(Suoerstore_sales[[#This Row],[Order Date]])</f>
        <v>11</v>
      </c>
    </row>
    <row r="7759" spans="1:25" x14ac:dyDescent="0.2">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t="str" cm="1">
        <f t="array" ref="V7759">_xlfn.IFS(Suoerstore_sales[[#This Row],[Discount]]&lt;=0.05,"0-5%",Suoerstore_sales[[#This Row],[Discount]]&lt;=0.1,"5-10%",Suoerstore_sales[[#This Row],[Discount]]&lt;=0.2,"10-20%",TRUE,"20%+")</f>
        <v>0-5%</v>
      </c>
      <c r="W7759">
        <f>YEAR(Suoerstore_sales[[#This Row],[Order Date]])</f>
        <v>2017</v>
      </c>
      <c r="X7759" t="str">
        <f>"Q"&amp;ROUNDUP(MONTH(Suoerstore_sales[[#This Row],[Order Date]])/3,0)</f>
        <v>Q4</v>
      </c>
      <c r="Y7759">
        <f>MONTH(Suoerstore_sales[[#This Row],[Order Date]])</f>
        <v>11</v>
      </c>
    </row>
    <row r="7760" spans="1:25" x14ac:dyDescent="0.2">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t="str" cm="1">
        <f t="array" ref="V7760">_xlfn.IFS(Suoerstore_sales[[#This Row],[Discount]]&lt;=0.05,"0-5%",Suoerstore_sales[[#This Row],[Discount]]&lt;=0.1,"5-10%",Suoerstore_sales[[#This Row],[Discount]]&lt;=0.2,"10-20%",TRUE,"20%+")</f>
        <v>0-5%</v>
      </c>
      <c r="W7760">
        <f>YEAR(Suoerstore_sales[[#This Row],[Order Date]])</f>
        <v>2017</v>
      </c>
      <c r="X7760" t="str">
        <f>"Q"&amp;ROUNDUP(MONTH(Suoerstore_sales[[#This Row],[Order Date]])/3,0)</f>
        <v>Q4</v>
      </c>
      <c r="Y7760">
        <f>MONTH(Suoerstore_sales[[#This Row],[Order Date]])</f>
        <v>11</v>
      </c>
    </row>
    <row r="7761" spans="1:25" x14ac:dyDescent="0.2">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t="str" cm="1">
        <f t="array" ref="V7761">_xlfn.IFS(Suoerstore_sales[[#This Row],[Discount]]&lt;=0.05,"0-5%",Suoerstore_sales[[#This Row],[Discount]]&lt;=0.1,"5-10%",Suoerstore_sales[[#This Row],[Discount]]&lt;=0.2,"10-20%",TRUE,"20%+")</f>
        <v>10-20%</v>
      </c>
      <c r="W7761">
        <f>YEAR(Suoerstore_sales[[#This Row],[Order Date]])</f>
        <v>2016</v>
      </c>
      <c r="X7761" t="str">
        <f>"Q"&amp;ROUNDUP(MONTH(Suoerstore_sales[[#This Row],[Order Date]])/3,0)</f>
        <v>Q4</v>
      </c>
      <c r="Y7761">
        <f>MONTH(Suoerstore_sales[[#This Row],[Order Date]])</f>
        <v>10</v>
      </c>
    </row>
    <row r="7762" spans="1:25" x14ac:dyDescent="0.2">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t="str" cm="1">
        <f t="array" ref="V7762">_xlfn.IFS(Suoerstore_sales[[#This Row],[Discount]]&lt;=0.05,"0-5%",Suoerstore_sales[[#This Row],[Discount]]&lt;=0.1,"5-10%",Suoerstore_sales[[#This Row],[Discount]]&lt;=0.2,"10-20%",TRUE,"20%+")</f>
        <v>10-20%</v>
      </c>
      <c r="W7762">
        <f>YEAR(Suoerstore_sales[[#This Row],[Order Date]])</f>
        <v>2014</v>
      </c>
      <c r="X7762" t="str">
        <f>"Q"&amp;ROUNDUP(MONTH(Suoerstore_sales[[#This Row],[Order Date]])/3,0)</f>
        <v>Q4</v>
      </c>
      <c r="Y7762">
        <f>MONTH(Suoerstore_sales[[#This Row],[Order Date]])</f>
        <v>12</v>
      </c>
    </row>
    <row r="7763" spans="1:25" x14ac:dyDescent="0.2">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t="str" cm="1">
        <f t="array" ref="V7763">_xlfn.IFS(Suoerstore_sales[[#This Row],[Discount]]&lt;=0.05,"0-5%",Suoerstore_sales[[#This Row],[Discount]]&lt;=0.1,"5-10%",Suoerstore_sales[[#This Row],[Discount]]&lt;=0.2,"10-20%",TRUE,"20%+")</f>
        <v>10-20%</v>
      </c>
      <c r="W7763">
        <f>YEAR(Suoerstore_sales[[#This Row],[Order Date]])</f>
        <v>2017</v>
      </c>
      <c r="X7763" t="str">
        <f>"Q"&amp;ROUNDUP(MONTH(Suoerstore_sales[[#This Row],[Order Date]])/3,0)</f>
        <v>Q4</v>
      </c>
      <c r="Y7763">
        <f>MONTH(Suoerstore_sales[[#This Row],[Order Date]])</f>
        <v>12</v>
      </c>
    </row>
    <row r="7764" spans="1:25" x14ac:dyDescent="0.2">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t="str" cm="1">
        <f t="array" ref="V7764">_xlfn.IFS(Suoerstore_sales[[#This Row],[Discount]]&lt;=0.05,"0-5%",Suoerstore_sales[[#This Row],[Discount]]&lt;=0.1,"5-10%",Suoerstore_sales[[#This Row],[Discount]]&lt;=0.2,"10-20%",TRUE,"20%+")</f>
        <v>10-20%</v>
      </c>
      <c r="W7764">
        <f>YEAR(Suoerstore_sales[[#This Row],[Order Date]])</f>
        <v>2017</v>
      </c>
      <c r="X7764" t="str">
        <f>"Q"&amp;ROUNDUP(MONTH(Suoerstore_sales[[#This Row],[Order Date]])/3,0)</f>
        <v>Q3</v>
      </c>
      <c r="Y7764">
        <f>MONTH(Suoerstore_sales[[#This Row],[Order Date]])</f>
        <v>9</v>
      </c>
    </row>
    <row r="7765" spans="1:25" x14ac:dyDescent="0.2">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t="str" cm="1">
        <f t="array" ref="V7765">_xlfn.IFS(Suoerstore_sales[[#This Row],[Discount]]&lt;=0.05,"0-5%",Suoerstore_sales[[#This Row],[Discount]]&lt;=0.1,"5-10%",Suoerstore_sales[[#This Row],[Discount]]&lt;=0.2,"10-20%",TRUE,"20%+")</f>
        <v>0-5%</v>
      </c>
      <c r="W7765">
        <f>YEAR(Suoerstore_sales[[#This Row],[Order Date]])</f>
        <v>2015</v>
      </c>
      <c r="X7765" t="str">
        <f>"Q"&amp;ROUNDUP(MONTH(Suoerstore_sales[[#This Row],[Order Date]])/3,0)</f>
        <v>Q1</v>
      </c>
      <c r="Y7765">
        <f>MONTH(Suoerstore_sales[[#This Row],[Order Date]])</f>
        <v>2</v>
      </c>
    </row>
    <row r="7766" spans="1:25" x14ac:dyDescent="0.2">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t="str" cm="1">
        <f t="array" ref="V7766">_xlfn.IFS(Suoerstore_sales[[#This Row],[Discount]]&lt;=0.05,"0-5%",Suoerstore_sales[[#This Row],[Discount]]&lt;=0.1,"5-10%",Suoerstore_sales[[#This Row],[Discount]]&lt;=0.2,"10-20%",TRUE,"20%+")</f>
        <v>0-5%</v>
      </c>
      <c r="W7766">
        <f>YEAR(Suoerstore_sales[[#This Row],[Order Date]])</f>
        <v>2017</v>
      </c>
      <c r="X7766" t="str">
        <f>"Q"&amp;ROUNDUP(MONTH(Suoerstore_sales[[#This Row],[Order Date]])/3,0)</f>
        <v>Q3</v>
      </c>
      <c r="Y7766">
        <f>MONTH(Suoerstore_sales[[#This Row],[Order Date]])</f>
        <v>8</v>
      </c>
    </row>
    <row r="7767" spans="1:25" x14ac:dyDescent="0.2">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t="str" cm="1">
        <f t="array" ref="V7767">_xlfn.IFS(Suoerstore_sales[[#This Row],[Discount]]&lt;=0.05,"0-5%",Suoerstore_sales[[#This Row],[Discount]]&lt;=0.1,"5-10%",Suoerstore_sales[[#This Row],[Discount]]&lt;=0.2,"10-20%",TRUE,"20%+")</f>
        <v>0-5%</v>
      </c>
      <c r="W7767">
        <f>YEAR(Suoerstore_sales[[#This Row],[Order Date]])</f>
        <v>2017</v>
      </c>
      <c r="X7767" t="str">
        <f>"Q"&amp;ROUNDUP(MONTH(Suoerstore_sales[[#This Row],[Order Date]])/3,0)</f>
        <v>Q3</v>
      </c>
      <c r="Y7767">
        <f>MONTH(Suoerstore_sales[[#This Row],[Order Date]])</f>
        <v>8</v>
      </c>
    </row>
    <row r="7768" spans="1:25" x14ac:dyDescent="0.2">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t="str" cm="1">
        <f t="array" ref="V7768">_xlfn.IFS(Suoerstore_sales[[#This Row],[Discount]]&lt;=0.05,"0-5%",Suoerstore_sales[[#This Row],[Discount]]&lt;=0.1,"5-10%",Suoerstore_sales[[#This Row],[Discount]]&lt;=0.2,"10-20%",TRUE,"20%+")</f>
        <v>0-5%</v>
      </c>
      <c r="W7768">
        <f>YEAR(Suoerstore_sales[[#This Row],[Order Date]])</f>
        <v>2017</v>
      </c>
      <c r="X7768" t="str">
        <f>"Q"&amp;ROUNDUP(MONTH(Suoerstore_sales[[#This Row],[Order Date]])/3,0)</f>
        <v>Q3</v>
      </c>
      <c r="Y7768">
        <f>MONTH(Suoerstore_sales[[#This Row],[Order Date]])</f>
        <v>8</v>
      </c>
    </row>
    <row r="7769" spans="1:25" x14ac:dyDescent="0.2">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t="str" cm="1">
        <f t="array" ref="V7769">_xlfn.IFS(Suoerstore_sales[[#This Row],[Discount]]&lt;=0.05,"0-5%",Suoerstore_sales[[#This Row],[Discount]]&lt;=0.1,"5-10%",Suoerstore_sales[[#This Row],[Discount]]&lt;=0.2,"10-20%",TRUE,"20%+")</f>
        <v>10-20%</v>
      </c>
      <c r="W7769">
        <f>YEAR(Suoerstore_sales[[#This Row],[Order Date]])</f>
        <v>2015</v>
      </c>
      <c r="X7769" t="str">
        <f>"Q"&amp;ROUNDUP(MONTH(Suoerstore_sales[[#This Row],[Order Date]])/3,0)</f>
        <v>Q3</v>
      </c>
      <c r="Y7769">
        <f>MONTH(Suoerstore_sales[[#This Row],[Order Date]])</f>
        <v>8</v>
      </c>
    </row>
    <row r="7770" spans="1:25" x14ac:dyDescent="0.2">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t="str" cm="1">
        <f t="array" ref="V7770">_xlfn.IFS(Suoerstore_sales[[#This Row],[Discount]]&lt;=0.05,"0-5%",Suoerstore_sales[[#This Row],[Discount]]&lt;=0.1,"5-10%",Suoerstore_sales[[#This Row],[Discount]]&lt;=0.2,"10-20%",TRUE,"20%+")</f>
        <v>10-20%</v>
      </c>
      <c r="W7770">
        <f>YEAR(Suoerstore_sales[[#This Row],[Order Date]])</f>
        <v>2017</v>
      </c>
      <c r="X7770" t="str">
        <f>"Q"&amp;ROUNDUP(MONTH(Suoerstore_sales[[#This Row],[Order Date]])/3,0)</f>
        <v>Q4</v>
      </c>
      <c r="Y7770">
        <f>MONTH(Suoerstore_sales[[#This Row],[Order Date]])</f>
        <v>11</v>
      </c>
    </row>
    <row r="7771" spans="1:25" x14ac:dyDescent="0.2">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t="str" cm="1">
        <f t="array" ref="V7771">_xlfn.IFS(Suoerstore_sales[[#This Row],[Discount]]&lt;=0.05,"0-5%",Suoerstore_sales[[#This Row],[Discount]]&lt;=0.1,"5-10%",Suoerstore_sales[[#This Row],[Discount]]&lt;=0.2,"10-20%",TRUE,"20%+")</f>
        <v>10-20%</v>
      </c>
      <c r="W7771">
        <f>YEAR(Suoerstore_sales[[#This Row],[Order Date]])</f>
        <v>2016</v>
      </c>
      <c r="X7771" t="str">
        <f>"Q"&amp;ROUNDUP(MONTH(Suoerstore_sales[[#This Row],[Order Date]])/3,0)</f>
        <v>Q3</v>
      </c>
      <c r="Y7771">
        <f>MONTH(Suoerstore_sales[[#This Row],[Order Date]])</f>
        <v>8</v>
      </c>
    </row>
    <row r="7772" spans="1:25" x14ac:dyDescent="0.2">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t="str" cm="1">
        <f t="array" ref="V7772">_xlfn.IFS(Suoerstore_sales[[#This Row],[Discount]]&lt;=0.05,"0-5%",Suoerstore_sales[[#This Row],[Discount]]&lt;=0.1,"5-10%",Suoerstore_sales[[#This Row],[Discount]]&lt;=0.2,"10-20%",TRUE,"20%+")</f>
        <v>0-5%</v>
      </c>
      <c r="W7772">
        <f>YEAR(Suoerstore_sales[[#This Row],[Order Date]])</f>
        <v>2016</v>
      </c>
      <c r="X7772" t="str">
        <f>"Q"&amp;ROUNDUP(MONTH(Suoerstore_sales[[#This Row],[Order Date]])/3,0)</f>
        <v>Q3</v>
      </c>
      <c r="Y7772">
        <f>MONTH(Suoerstore_sales[[#This Row],[Order Date]])</f>
        <v>8</v>
      </c>
    </row>
    <row r="7773" spans="1:25" x14ac:dyDescent="0.2">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t="str" cm="1">
        <f t="array" ref="V7773">_xlfn.IFS(Suoerstore_sales[[#This Row],[Discount]]&lt;=0.05,"0-5%",Suoerstore_sales[[#This Row],[Discount]]&lt;=0.1,"5-10%",Suoerstore_sales[[#This Row],[Discount]]&lt;=0.2,"10-20%",TRUE,"20%+")</f>
        <v>20%+</v>
      </c>
      <c r="W7773">
        <f>YEAR(Suoerstore_sales[[#This Row],[Order Date]])</f>
        <v>2016</v>
      </c>
      <c r="X7773" t="str">
        <f>"Q"&amp;ROUNDUP(MONTH(Suoerstore_sales[[#This Row],[Order Date]])/3,0)</f>
        <v>Q4</v>
      </c>
      <c r="Y7773">
        <f>MONTH(Suoerstore_sales[[#This Row],[Order Date]])</f>
        <v>11</v>
      </c>
    </row>
    <row r="7774" spans="1:25" x14ac:dyDescent="0.2">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t="str" cm="1">
        <f t="array" ref="V7774">_xlfn.IFS(Suoerstore_sales[[#This Row],[Discount]]&lt;=0.05,"0-5%",Suoerstore_sales[[#This Row],[Discount]]&lt;=0.1,"5-10%",Suoerstore_sales[[#This Row],[Discount]]&lt;=0.2,"10-20%",TRUE,"20%+")</f>
        <v>20%+</v>
      </c>
      <c r="W7774">
        <f>YEAR(Suoerstore_sales[[#This Row],[Order Date]])</f>
        <v>2016</v>
      </c>
      <c r="X7774" t="str">
        <f>"Q"&amp;ROUNDUP(MONTH(Suoerstore_sales[[#This Row],[Order Date]])/3,0)</f>
        <v>Q4</v>
      </c>
      <c r="Y7774">
        <f>MONTH(Suoerstore_sales[[#This Row],[Order Date]])</f>
        <v>11</v>
      </c>
    </row>
    <row r="7775" spans="1:25" x14ac:dyDescent="0.2">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t="str" cm="1">
        <f t="array" ref="V7775">_xlfn.IFS(Suoerstore_sales[[#This Row],[Discount]]&lt;=0.05,"0-5%",Suoerstore_sales[[#This Row],[Discount]]&lt;=0.1,"5-10%",Suoerstore_sales[[#This Row],[Discount]]&lt;=0.2,"10-20%",TRUE,"20%+")</f>
        <v>10-20%</v>
      </c>
      <c r="W7775">
        <f>YEAR(Suoerstore_sales[[#This Row],[Order Date]])</f>
        <v>2016</v>
      </c>
      <c r="X7775" t="str">
        <f>"Q"&amp;ROUNDUP(MONTH(Suoerstore_sales[[#This Row],[Order Date]])/3,0)</f>
        <v>Q4</v>
      </c>
      <c r="Y7775">
        <f>MONTH(Suoerstore_sales[[#This Row],[Order Date]])</f>
        <v>11</v>
      </c>
    </row>
    <row r="7776" spans="1:25" x14ac:dyDescent="0.2">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t="str" cm="1">
        <f t="array" ref="V7776">_xlfn.IFS(Suoerstore_sales[[#This Row],[Discount]]&lt;=0.05,"0-5%",Suoerstore_sales[[#This Row],[Discount]]&lt;=0.1,"5-10%",Suoerstore_sales[[#This Row],[Discount]]&lt;=0.2,"10-20%",TRUE,"20%+")</f>
        <v>0-5%</v>
      </c>
      <c r="W7776">
        <f>YEAR(Suoerstore_sales[[#This Row],[Order Date]])</f>
        <v>2016</v>
      </c>
      <c r="X7776" t="str">
        <f>"Q"&amp;ROUNDUP(MONTH(Suoerstore_sales[[#This Row],[Order Date]])/3,0)</f>
        <v>Q2</v>
      </c>
      <c r="Y7776">
        <f>MONTH(Suoerstore_sales[[#This Row],[Order Date]])</f>
        <v>4</v>
      </c>
    </row>
    <row r="7777" spans="1:25" x14ac:dyDescent="0.2">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t="str" cm="1">
        <f t="array" ref="V7777">_xlfn.IFS(Suoerstore_sales[[#This Row],[Discount]]&lt;=0.05,"0-5%",Suoerstore_sales[[#This Row],[Discount]]&lt;=0.1,"5-10%",Suoerstore_sales[[#This Row],[Discount]]&lt;=0.2,"10-20%",TRUE,"20%+")</f>
        <v>0-5%</v>
      </c>
      <c r="W7777">
        <f>YEAR(Suoerstore_sales[[#This Row],[Order Date]])</f>
        <v>2014</v>
      </c>
      <c r="X7777" t="str">
        <f>"Q"&amp;ROUNDUP(MONTH(Suoerstore_sales[[#This Row],[Order Date]])/3,0)</f>
        <v>Q4</v>
      </c>
      <c r="Y7777">
        <f>MONTH(Suoerstore_sales[[#This Row],[Order Date]])</f>
        <v>12</v>
      </c>
    </row>
    <row r="7778" spans="1:25" x14ac:dyDescent="0.2">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t="str" cm="1">
        <f t="array" ref="V7778">_xlfn.IFS(Suoerstore_sales[[#This Row],[Discount]]&lt;=0.05,"0-5%",Suoerstore_sales[[#This Row],[Discount]]&lt;=0.1,"5-10%",Suoerstore_sales[[#This Row],[Discount]]&lt;=0.2,"10-20%",TRUE,"20%+")</f>
        <v>0-5%</v>
      </c>
      <c r="W7778">
        <f>YEAR(Suoerstore_sales[[#This Row],[Order Date]])</f>
        <v>2014</v>
      </c>
      <c r="X7778" t="str">
        <f>"Q"&amp;ROUNDUP(MONTH(Suoerstore_sales[[#This Row],[Order Date]])/3,0)</f>
        <v>Q4</v>
      </c>
      <c r="Y7778">
        <f>MONTH(Suoerstore_sales[[#This Row],[Order Date]])</f>
        <v>12</v>
      </c>
    </row>
    <row r="7779" spans="1:25" x14ac:dyDescent="0.2">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t="str" cm="1">
        <f t="array" ref="V7779">_xlfn.IFS(Suoerstore_sales[[#This Row],[Discount]]&lt;=0.05,"0-5%",Suoerstore_sales[[#This Row],[Discount]]&lt;=0.1,"5-10%",Suoerstore_sales[[#This Row],[Discount]]&lt;=0.2,"10-20%",TRUE,"20%+")</f>
        <v>0-5%</v>
      </c>
      <c r="W7779">
        <f>YEAR(Suoerstore_sales[[#This Row],[Order Date]])</f>
        <v>2014</v>
      </c>
      <c r="X7779" t="str">
        <f>"Q"&amp;ROUNDUP(MONTH(Suoerstore_sales[[#This Row],[Order Date]])/3,0)</f>
        <v>Q4</v>
      </c>
      <c r="Y7779">
        <f>MONTH(Suoerstore_sales[[#This Row],[Order Date]])</f>
        <v>12</v>
      </c>
    </row>
    <row r="7780" spans="1:25" x14ac:dyDescent="0.2">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t="str" cm="1">
        <f t="array" ref="V7780">_xlfn.IFS(Suoerstore_sales[[#This Row],[Discount]]&lt;=0.05,"0-5%",Suoerstore_sales[[#This Row],[Discount]]&lt;=0.1,"5-10%",Suoerstore_sales[[#This Row],[Discount]]&lt;=0.2,"10-20%",TRUE,"20%+")</f>
        <v>10-20%</v>
      </c>
      <c r="W7780">
        <f>YEAR(Suoerstore_sales[[#This Row],[Order Date]])</f>
        <v>2014</v>
      </c>
      <c r="X7780" t="str">
        <f>"Q"&amp;ROUNDUP(MONTH(Suoerstore_sales[[#This Row],[Order Date]])/3,0)</f>
        <v>Q4</v>
      </c>
      <c r="Y7780">
        <f>MONTH(Suoerstore_sales[[#This Row],[Order Date]])</f>
        <v>12</v>
      </c>
    </row>
    <row r="7781" spans="1:25" x14ac:dyDescent="0.2">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t="str" cm="1">
        <f t="array" ref="V7781">_xlfn.IFS(Suoerstore_sales[[#This Row],[Discount]]&lt;=0.05,"0-5%",Suoerstore_sales[[#This Row],[Discount]]&lt;=0.1,"5-10%",Suoerstore_sales[[#This Row],[Discount]]&lt;=0.2,"10-20%",TRUE,"20%+")</f>
        <v>0-5%</v>
      </c>
      <c r="W7781">
        <f>YEAR(Suoerstore_sales[[#This Row],[Order Date]])</f>
        <v>2016</v>
      </c>
      <c r="X7781" t="str">
        <f>"Q"&amp;ROUNDUP(MONTH(Suoerstore_sales[[#This Row],[Order Date]])/3,0)</f>
        <v>Q2</v>
      </c>
      <c r="Y7781">
        <f>MONTH(Suoerstore_sales[[#This Row],[Order Date]])</f>
        <v>4</v>
      </c>
    </row>
    <row r="7782" spans="1:25" x14ac:dyDescent="0.2">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t="str" cm="1">
        <f t="array" ref="V7782">_xlfn.IFS(Suoerstore_sales[[#This Row],[Discount]]&lt;=0.05,"0-5%",Suoerstore_sales[[#This Row],[Discount]]&lt;=0.1,"5-10%",Suoerstore_sales[[#This Row],[Discount]]&lt;=0.2,"10-20%",TRUE,"20%+")</f>
        <v>0-5%</v>
      </c>
      <c r="W7782">
        <f>YEAR(Suoerstore_sales[[#This Row],[Order Date]])</f>
        <v>2016</v>
      </c>
      <c r="X7782" t="str">
        <f>"Q"&amp;ROUNDUP(MONTH(Suoerstore_sales[[#This Row],[Order Date]])/3,0)</f>
        <v>Q2</v>
      </c>
      <c r="Y7782">
        <f>MONTH(Suoerstore_sales[[#This Row],[Order Date]])</f>
        <v>4</v>
      </c>
    </row>
    <row r="7783" spans="1:25" x14ac:dyDescent="0.2">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t="str" cm="1">
        <f t="array" ref="V7783">_xlfn.IFS(Suoerstore_sales[[#This Row],[Discount]]&lt;=0.05,"0-5%",Suoerstore_sales[[#This Row],[Discount]]&lt;=0.1,"5-10%",Suoerstore_sales[[#This Row],[Discount]]&lt;=0.2,"10-20%",TRUE,"20%+")</f>
        <v>20%+</v>
      </c>
      <c r="W7783">
        <f>YEAR(Suoerstore_sales[[#This Row],[Order Date]])</f>
        <v>2015</v>
      </c>
      <c r="X7783" t="str">
        <f>"Q"&amp;ROUNDUP(MONTH(Suoerstore_sales[[#This Row],[Order Date]])/3,0)</f>
        <v>Q1</v>
      </c>
      <c r="Y7783">
        <f>MONTH(Suoerstore_sales[[#This Row],[Order Date]])</f>
        <v>3</v>
      </c>
    </row>
    <row r="7784" spans="1:25" x14ac:dyDescent="0.2">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t="str" cm="1">
        <f t="array" ref="V7784">_xlfn.IFS(Suoerstore_sales[[#This Row],[Discount]]&lt;=0.05,"0-5%",Suoerstore_sales[[#This Row],[Discount]]&lt;=0.1,"5-10%",Suoerstore_sales[[#This Row],[Discount]]&lt;=0.2,"10-20%",TRUE,"20%+")</f>
        <v>10-20%</v>
      </c>
      <c r="W7784">
        <f>YEAR(Suoerstore_sales[[#This Row],[Order Date]])</f>
        <v>2016</v>
      </c>
      <c r="X7784" t="str">
        <f>"Q"&amp;ROUNDUP(MONTH(Suoerstore_sales[[#This Row],[Order Date]])/3,0)</f>
        <v>Q4</v>
      </c>
      <c r="Y7784">
        <f>MONTH(Suoerstore_sales[[#This Row],[Order Date]])</f>
        <v>11</v>
      </c>
    </row>
    <row r="7785" spans="1:25" x14ac:dyDescent="0.2">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t="str" cm="1">
        <f t="array" ref="V7785">_xlfn.IFS(Suoerstore_sales[[#This Row],[Discount]]&lt;=0.05,"0-5%",Suoerstore_sales[[#This Row],[Discount]]&lt;=0.1,"5-10%",Suoerstore_sales[[#This Row],[Discount]]&lt;=0.2,"10-20%",TRUE,"20%+")</f>
        <v>20%+</v>
      </c>
      <c r="W7785">
        <f>YEAR(Suoerstore_sales[[#This Row],[Order Date]])</f>
        <v>2016</v>
      </c>
      <c r="X7785" t="str">
        <f>"Q"&amp;ROUNDUP(MONTH(Suoerstore_sales[[#This Row],[Order Date]])/3,0)</f>
        <v>Q4</v>
      </c>
      <c r="Y7785">
        <f>MONTH(Suoerstore_sales[[#This Row],[Order Date]])</f>
        <v>11</v>
      </c>
    </row>
    <row r="7786" spans="1:25" x14ac:dyDescent="0.2">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t="str" cm="1">
        <f t="array" ref="V7786">_xlfn.IFS(Suoerstore_sales[[#This Row],[Discount]]&lt;=0.05,"0-5%",Suoerstore_sales[[#This Row],[Discount]]&lt;=0.1,"5-10%",Suoerstore_sales[[#This Row],[Discount]]&lt;=0.2,"10-20%",TRUE,"20%+")</f>
        <v>10-20%</v>
      </c>
      <c r="W7786">
        <f>YEAR(Suoerstore_sales[[#This Row],[Order Date]])</f>
        <v>2016</v>
      </c>
      <c r="X7786" t="str">
        <f>"Q"&amp;ROUNDUP(MONTH(Suoerstore_sales[[#This Row],[Order Date]])/3,0)</f>
        <v>Q4</v>
      </c>
      <c r="Y7786">
        <f>MONTH(Suoerstore_sales[[#This Row],[Order Date]])</f>
        <v>11</v>
      </c>
    </row>
    <row r="7787" spans="1:25" x14ac:dyDescent="0.2">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t="str" cm="1">
        <f t="array" ref="V7787">_xlfn.IFS(Suoerstore_sales[[#This Row],[Discount]]&lt;=0.05,"0-5%",Suoerstore_sales[[#This Row],[Discount]]&lt;=0.1,"5-10%",Suoerstore_sales[[#This Row],[Discount]]&lt;=0.2,"10-20%",TRUE,"20%+")</f>
        <v>0-5%</v>
      </c>
      <c r="W7787">
        <f>YEAR(Suoerstore_sales[[#This Row],[Order Date]])</f>
        <v>2014</v>
      </c>
      <c r="X7787" t="str">
        <f>"Q"&amp;ROUNDUP(MONTH(Suoerstore_sales[[#This Row],[Order Date]])/3,0)</f>
        <v>Q4</v>
      </c>
      <c r="Y7787">
        <f>MONTH(Suoerstore_sales[[#This Row],[Order Date]])</f>
        <v>11</v>
      </c>
    </row>
    <row r="7788" spans="1:25" x14ac:dyDescent="0.2">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t="str" cm="1">
        <f t="array" ref="V7788">_xlfn.IFS(Suoerstore_sales[[#This Row],[Discount]]&lt;=0.05,"0-5%",Suoerstore_sales[[#This Row],[Discount]]&lt;=0.1,"5-10%",Suoerstore_sales[[#This Row],[Discount]]&lt;=0.2,"10-20%",TRUE,"20%+")</f>
        <v>20%+</v>
      </c>
      <c r="W7788">
        <f>YEAR(Suoerstore_sales[[#This Row],[Order Date]])</f>
        <v>2016</v>
      </c>
      <c r="X7788" t="str">
        <f>"Q"&amp;ROUNDUP(MONTH(Suoerstore_sales[[#This Row],[Order Date]])/3,0)</f>
        <v>Q2</v>
      </c>
      <c r="Y7788">
        <f>MONTH(Suoerstore_sales[[#This Row],[Order Date]])</f>
        <v>5</v>
      </c>
    </row>
    <row r="7789" spans="1:25" x14ac:dyDescent="0.2">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t="str" cm="1">
        <f t="array" ref="V7789">_xlfn.IFS(Suoerstore_sales[[#This Row],[Discount]]&lt;=0.05,"0-5%",Suoerstore_sales[[#This Row],[Discount]]&lt;=0.1,"5-10%",Suoerstore_sales[[#This Row],[Discount]]&lt;=0.2,"10-20%",TRUE,"20%+")</f>
        <v>10-20%</v>
      </c>
      <c r="W7789">
        <f>YEAR(Suoerstore_sales[[#This Row],[Order Date]])</f>
        <v>2016</v>
      </c>
      <c r="X7789" t="str">
        <f>"Q"&amp;ROUNDUP(MONTH(Suoerstore_sales[[#This Row],[Order Date]])/3,0)</f>
        <v>Q2</v>
      </c>
      <c r="Y7789">
        <f>MONTH(Suoerstore_sales[[#This Row],[Order Date]])</f>
        <v>5</v>
      </c>
    </row>
    <row r="7790" spans="1:25" x14ac:dyDescent="0.2">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t="str" cm="1">
        <f t="array" ref="V7790">_xlfn.IFS(Suoerstore_sales[[#This Row],[Discount]]&lt;=0.05,"0-5%",Suoerstore_sales[[#This Row],[Discount]]&lt;=0.1,"5-10%",Suoerstore_sales[[#This Row],[Discount]]&lt;=0.2,"10-20%",TRUE,"20%+")</f>
        <v>20%+</v>
      </c>
      <c r="W7790">
        <f>YEAR(Suoerstore_sales[[#This Row],[Order Date]])</f>
        <v>2016</v>
      </c>
      <c r="X7790" t="str">
        <f>"Q"&amp;ROUNDUP(MONTH(Suoerstore_sales[[#This Row],[Order Date]])/3,0)</f>
        <v>Q2</v>
      </c>
      <c r="Y7790">
        <f>MONTH(Suoerstore_sales[[#This Row],[Order Date]])</f>
        <v>5</v>
      </c>
    </row>
    <row r="7791" spans="1:25" x14ac:dyDescent="0.2">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t="str" cm="1">
        <f t="array" ref="V7791">_xlfn.IFS(Suoerstore_sales[[#This Row],[Discount]]&lt;=0.05,"0-5%",Suoerstore_sales[[#This Row],[Discount]]&lt;=0.1,"5-10%",Suoerstore_sales[[#This Row],[Discount]]&lt;=0.2,"10-20%",TRUE,"20%+")</f>
        <v>10-20%</v>
      </c>
      <c r="W7791">
        <f>YEAR(Suoerstore_sales[[#This Row],[Order Date]])</f>
        <v>2016</v>
      </c>
      <c r="X7791" t="str">
        <f>"Q"&amp;ROUNDUP(MONTH(Suoerstore_sales[[#This Row],[Order Date]])/3,0)</f>
        <v>Q2</v>
      </c>
      <c r="Y7791">
        <f>MONTH(Suoerstore_sales[[#This Row],[Order Date]])</f>
        <v>5</v>
      </c>
    </row>
    <row r="7792" spans="1:25" x14ac:dyDescent="0.2">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t="str" cm="1">
        <f t="array" ref="V7792">_xlfn.IFS(Suoerstore_sales[[#This Row],[Discount]]&lt;=0.05,"0-5%",Suoerstore_sales[[#This Row],[Discount]]&lt;=0.1,"5-10%",Suoerstore_sales[[#This Row],[Discount]]&lt;=0.2,"10-20%",TRUE,"20%+")</f>
        <v>20%+</v>
      </c>
      <c r="W7792">
        <f>YEAR(Suoerstore_sales[[#This Row],[Order Date]])</f>
        <v>2017</v>
      </c>
      <c r="X7792" t="str">
        <f>"Q"&amp;ROUNDUP(MONTH(Suoerstore_sales[[#This Row],[Order Date]])/3,0)</f>
        <v>Q3</v>
      </c>
      <c r="Y7792">
        <f>MONTH(Suoerstore_sales[[#This Row],[Order Date]])</f>
        <v>9</v>
      </c>
    </row>
    <row r="7793" spans="1:25" x14ac:dyDescent="0.2">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t="str" cm="1">
        <f t="array" ref="V7793">_xlfn.IFS(Suoerstore_sales[[#This Row],[Discount]]&lt;=0.05,"0-5%",Suoerstore_sales[[#This Row],[Discount]]&lt;=0.1,"5-10%",Suoerstore_sales[[#This Row],[Discount]]&lt;=0.2,"10-20%",TRUE,"20%+")</f>
        <v>20%+</v>
      </c>
      <c r="W7793">
        <f>YEAR(Suoerstore_sales[[#This Row],[Order Date]])</f>
        <v>2016</v>
      </c>
      <c r="X7793" t="str">
        <f>"Q"&amp;ROUNDUP(MONTH(Suoerstore_sales[[#This Row],[Order Date]])/3,0)</f>
        <v>Q4</v>
      </c>
      <c r="Y7793">
        <f>MONTH(Suoerstore_sales[[#This Row],[Order Date]])</f>
        <v>12</v>
      </c>
    </row>
    <row r="7794" spans="1:25" x14ac:dyDescent="0.2">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t="str" cm="1">
        <f t="array" ref="V7794">_xlfn.IFS(Suoerstore_sales[[#This Row],[Discount]]&lt;=0.05,"0-5%",Suoerstore_sales[[#This Row],[Discount]]&lt;=0.1,"5-10%",Suoerstore_sales[[#This Row],[Discount]]&lt;=0.2,"10-20%",TRUE,"20%+")</f>
        <v>10-20%</v>
      </c>
      <c r="W7794">
        <f>YEAR(Suoerstore_sales[[#This Row],[Order Date]])</f>
        <v>2017</v>
      </c>
      <c r="X7794" t="str">
        <f>"Q"&amp;ROUNDUP(MONTH(Suoerstore_sales[[#This Row],[Order Date]])/3,0)</f>
        <v>Q4</v>
      </c>
      <c r="Y7794">
        <f>MONTH(Suoerstore_sales[[#This Row],[Order Date]])</f>
        <v>10</v>
      </c>
    </row>
    <row r="7795" spans="1:25" x14ac:dyDescent="0.2">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t="str" cm="1">
        <f t="array" ref="V7795">_xlfn.IFS(Suoerstore_sales[[#This Row],[Discount]]&lt;=0.05,"0-5%",Suoerstore_sales[[#This Row],[Discount]]&lt;=0.1,"5-10%",Suoerstore_sales[[#This Row],[Discount]]&lt;=0.2,"10-20%",TRUE,"20%+")</f>
        <v>0-5%</v>
      </c>
      <c r="W7795">
        <f>YEAR(Suoerstore_sales[[#This Row],[Order Date]])</f>
        <v>2015</v>
      </c>
      <c r="X7795" t="str">
        <f>"Q"&amp;ROUNDUP(MONTH(Suoerstore_sales[[#This Row],[Order Date]])/3,0)</f>
        <v>Q4</v>
      </c>
      <c r="Y7795">
        <f>MONTH(Suoerstore_sales[[#This Row],[Order Date]])</f>
        <v>12</v>
      </c>
    </row>
    <row r="7796" spans="1:25" x14ac:dyDescent="0.2">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t="str" cm="1">
        <f t="array" ref="V7796">_xlfn.IFS(Suoerstore_sales[[#This Row],[Discount]]&lt;=0.05,"0-5%",Suoerstore_sales[[#This Row],[Discount]]&lt;=0.1,"5-10%",Suoerstore_sales[[#This Row],[Discount]]&lt;=0.2,"10-20%",TRUE,"20%+")</f>
        <v>0-5%</v>
      </c>
      <c r="W7796">
        <f>YEAR(Suoerstore_sales[[#This Row],[Order Date]])</f>
        <v>2015</v>
      </c>
      <c r="X7796" t="str">
        <f>"Q"&amp;ROUNDUP(MONTH(Suoerstore_sales[[#This Row],[Order Date]])/3,0)</f>
        <v>Q4</v>
      </c>
      <c r="Y7796">
        <f>MONTH(Suoerstore_sales[[#This Row],[Order Date]])</f>
        <v>12</v>
      </c>
    </row>
    <row r="7797" spans="1:25" x14ac:dyDescent="0.2">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t="str" cm="1">
        <f t="array" ref="V7797">_xlfn.IFS(Suoerstore_sales[[#This Row],[Discount]]&lt;=0.05,"0-5%",Suoerstore_sales[[#This Row],[Discount]]&lt;=0.1,"5-10%",Suoerstore_sales[[#This Row],[Discount]]&lt;=0.2,"10-20%",TRUE,"20%+")</f>
        <v>10-20%</v>
      </c>
      <c r="W7797">
        <f>YEAR(Suoerstore_sales[[#This Row],[Order Date]])</f>
        <v>2015</v>
      </c>
      <c r="X7797" t="str">
        <f>"Q"&amp;ROUNDUP(MONTH(Suoerstore_sales[[#This Row],[Order Date]])/3,0)</f>
        <v>Q3</v>
      </c>
      <c r="Y7797">
        <f>MONTH(Suoerstore_sales[[#This Row],[Order Date]])</f>
        <v>7</v>
      </c>
    </row>
    <row r="7798" spans="1:25" x14ac:dyDescent="0.2">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t="str" cm="1">
        <f t="array" ref="V7798">_xlfn.IFS(Suoerstore_sales[[#This Row],[Discount]]&lt;=0.05,"0-5%",Suoerstore_sales[[#This Row],[Discount]]&lt;=0.1,"5-10%",Suoerstore_sales[[#This Row],[Discount]]&lt;=0.2,"10-20%",TRUE,"20%+")</f>
        <v>0-5%</v>
      </c>
      <c r="W7798">
        <f>YEAR(Suoerstore_sales[[#This Row],[Order Date]])</f>
        <v>2015</v>
      </c>
      <c r="X7798" t="str">
        <f>"Q"&amp;ROUNDUP(MONTH(Suoerstore_sales[[#This Row],[Order Date]])/3,0)</f>
        <v>Q4</v>
      </c>
      <c r="Y7798">
        <f>MONTH(Suoerstore_sales[[#This Row],[Order Date]])</f>
        <v>10</v>
      </c>
    </row>
    <row r="7799" spans="1:25" x14ac:dyDescent="0.2">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t="str" cm="1">
        <f t="array" ref="V7799">_xlfn.IFS(Suoerstore_sales[[#This Row],[Discount]]&lt;=0.05,"0-5%",Suoerstore_sales[[#This Row],[Discount]]&lt;=0.1,"5-10%",Suoerstore_sales[[#This Row],[Discount]]&lt;=0.2,"10-20%",TRUE,"20%+")</f>
        <v>0-5%</v>
      </c>
      <c r="W7799">
        <f>YEAR(Suoerstore_sales[[#This Row],[Order Date]])</f>
        <v>2017</v>
      </c>
      <c r="X7799" t="str">
        <f>"Q"&amp;ROUNDUP(MONTH(Suoerstore_sales[[#This Row],[Order Date]])/3,0)</f>
        <v>Q1</v>
      </c>
      <c r="Y7799">
        <f>MONTH(Suoerstore_sales[[#This Row],[Order Date]])</f>
        <v>3</v>
      </c>
    </row>
    <row r="7800" spans="1:25" x14ac:dyDescent="0.2">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t="str" cm="1">
        <f t="array" ref="V7800">_xlfn.IFS(Suoerstore_sales[[#This Row],[Discount]]&lt;=0.05,"0-5%",Suoerstore_sales[[#This Row],[Discount]]&lt;=0.1,"5-10%",Suoerstore_sales[[#This Row],[Discount]]&lt;=0.2,"10-20%",TRUE,"20%+")</f>
        <v>0-5%</v>
      </c>
      <c r="W7800">
        <f>YEAR(Suoerstore_sales[[#This Row],[Order Date]])</f>
        <v>2017</v>
      </c>
      <c r="X7800" t="str">
        <f>"Q"&amp;ROUNDUP(MONTH(Suoerstore_sales[[#This Row],[Order Date]])/3,0)</f>
        <v>Q1</v>
      </c>
      <c r="Y7800">
        <f>MONTH(Suoerstore_sales[[#This Row],[Order Date]])</f>
        <v>3</v>
      </c>
    </row>
    <row r="7801" spans="1:25" x14ac:dyDescent="0.2">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t="str" cm="1">
        <f t="array" ref="V7801">_xlfn.IFS(Suoerstore_sales[[#This Row],[Discount]]&lt;=0.05,"0-5%",Suoerstore_sales[[#This Row],[Discount]]&lt;=0.1,"5-10%",Suoerstore_sales[[#This Row],[Discount]]&lt;=0.2,"10-20%",TRUE,"20%+")</f>
        <v>5-10%</v>
      </c>
      <c r="W7801">
        <f>YEAR(Suoerstore_sales[[#This Row],[Order Date]])</f>
        <v>2017</v>
      </c>
      <c r="X7801" t="str">
        <f>"Q"&amp;ROUNDUP(MONTH(Suoerstore_sales[[#This Row],[Order Date]])/3,0)</f>
        <v>Q1</v>
      </c>
      <c r="Y7801">
        <f>MONTH(Suoerstore_sales[[#This Row],[Order Date]])</f>
        <v>3</v>
      </c>
    </row>
    <row r="7802" spans="1:25" x14ac:dyDescent="0.2">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t="str" cm="1">
        <f t="array" ref="V7802">_xlfn.IFS(Suoerstore_sales[[#This Row],[Discount]]&lt;=0.05,"0-5%",Suoerstore_sales[[#This Row],[Discount]]&lt;=0.1,"5-10%",Suoerstore_sales[[#This Row],[Discount]]&lt;=0.2,"10-20%",TRUE,"20%+")</f>
        <v>10-20%</v>
      </c>
      <c r="W7802">
        <f>YEAR(Suoerstore_sales[[#This Row],[Order Date]])</f>
        <v>2017</v>
      </c>
      <c r="X7802" t="str">
        <f>"Q"&amp;ROUNDUP(MONTH(Suoerstore_sales[[#This Row],[Order Date]])/3,0)</f>
        <v>Q2</v>
      </c>
      <c r="Y7802">
        <f>MONTH(Suoerstore_sales[[#This Row],[Order Date]])</f>
        <v>6</v>
      </c>
    </row>
    <row r="7803" spans="1:25" x14ac:dyDescent="0.2">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t="str" cm="1">
        <f t="array" ref="V7803">_xlfn.IFS(Suoerstore_sales[[#This Row],[Discount]]&lt;=0.05,"0-5%",Suoerstore_sales[[#This Row],[Discount]]&lt;=0.1,"5-10%",Suoerstore_sales[[#This Row],[Discount]]&lt;=0.2,"10-20%",TRUE,"20%+")</f>
        <v>0-5%</v>
      </c>
      <c r="W7803">
        <f>YEAR(Suoerstore_sales[[#This Row],[Order Date]])</f>
        <v>2014</v>
      </c>
      <c r="X7803" t="str">
        <f>"Q"&amp;ROUNDUP(MONTH(Suoerstore_sales[[#This Row],[Order Date]])/3,0)</f>
        <v>Q1</v>
      </c>
      <c r="Y7803">
        <f>MONTH(Suoerstore_sales[[#This Row],[Order Date]])</f>
        <v>3</v>
      </c>
    </row>
    <row r="7804" spans="1:25" x14ac:dyDescent="0.2">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t="str" cm="1">
        <f t="array" ref="V7804">_xlfn.IFS(Suoerstore_sales[[#This Row],[Discount]]&lt;=0.05,"0-5%",Suoerstore_sales[[#This Row],[Discount]]&lt;=0.1,"5-10%",Suoerstore_sales[[#This Row],[Discount]]&lt;=0.2,"10-20%",TRUE,"20%+")</f>
        <v>10-20%</v>
      </c>
      <c r="W7804">
        <f>YEAR(Suoerstore_sales[[#This Row],[Order Date]])</f>
        <v>2015</v>
      </c>
      <c r="X7804" t="str">
        <f>"Q"&amp;ROUNDUP(MONTH(Suoerstore_sales[[#This Row],[Order Date]])/3,0)</f>
        <v>Q3</v>
      </c>
      <c r="Y7804">
        <f>MONTH(Suoerstore_sales[[#This Row],[Order Date]])</f>
        <v>9</v>
      </c>
    </row>
    <row r="7805" spans="1:25" x14ac:dyDescent="0.2">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t="str" cm="1">
        <f t="array" ref="V7805">_xlfn.IFS(Suoerstore_sales[[#This Row],[Discount]]&lt;=0.05,"0-5%",Suoerstore_sales[[#This Row],[Discount]]&lt;=0.1,"5-10%",Suoerstore_sales[[#This Row],[Discount]]&lt;=0.2,"10-20%",TRUE,"20%+")</f>
        <v>10-20%</v>
      </c>
      <c r="W7805">
        <f>YEAR(Suoerstore_sales[[#This Row],[Order Date]])</f>
        <v>2015</v>
      </c>
      <c r="X7805" t="str">
        <f>"Q"&amp;ROUNDUP(MONTH(Suoerstore_sales[[#This Row],[Order Date]])/3,0)</f>
        <v>Q3</v>
      </c>
      <c r="Y7805">
        <f>MONTH(Suoerstore_sales[[#This Row],[Order Date]])</f>
        <v>9</v>
      </c>
    </row>
    <row r="7806" spans="1:25" x14ac:dyDescent="0.2">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t="str" cm="1">
        <f t="array" ref="V7806">_xlfn.IFS(Suoerstore_sales[[#This Row],[Discount]]&lt;=0.05,"0-5%",Suoerstore_sales[[#This Row],[Discount]]&lt;=0.1,"5-10%",Suoerstore_sales[[#This Row],[Discount]]&lt;=0.2,"10-20%",TRUE,"20%+")</f>
        <v>10-20%</v>
      </c>
      <c r="W7806">
        <f>YEAR(Suoerstore_sales[[#This Row],[Order Date]])</f>
        <v>2015</v>
      </c>
      <c r="X7806" t="str">
        <f>"Q"&amp;ROUNDUP(MONTH(Suoerstore_sales[[#This Row],[Order Date]])/3,0)</f>
        <v>Q3</v>
      </c>
      <c r="Y7806">
        <f>MONTH(Suoerstore_sales[[#This Row],[Order Date]])</f>
        <v>9</v>
      </c>
    </row>
    <row r="7807" spans="1:25" x14ac:dyDescent="0.2">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t="str" cm="1">
        <f t="array" ref="V7807">_xlfn.IFS(Suoerstore_sales[[#This Row],[Discount]]&lt;=0.05,"0-5%",Suoerstore_sales[[#This Row],[Discount]]&lt;=0.1,"5-10%",Suoerstore_sales[[#This Row],[Discount]]&lt;=0.2,"10-20%",TRUE,"20%+")</f>
        <v>10-20%</v>
      </c>
      <c r="W7807">
        <f>YEAR(Suoerstore_sales[[#This Row],[Order Date]])</f>
        <v>2015</v>
      </c>
      <c r="X7807" t="str">
        <f>"Q"&amp;ROUNDUP(MONTH(Suoerstore_sales[[#This Row],[Order Date]])/3,0)</f>
        <v>Q3</v>
      </c>
      <c r="Y7807">
        <f>MONTH(Suoerstore_sales[[#This Row],[Order Date]])</f>
        <v>9</v>
      </c>
    </row>
    <row r="7808" spans="1:25" x14ac:dyDescent="0.2">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t="str" cm="1">
        <f t="array" ref="V7808">_xlfn.IFS(Suoerstore_sales[[#This Row],[Discount]]&lt;=0.05,"0-5%",Suoerstore_sales[[#This Row],[Discount]]&lt;=0.1,"5-10%",Suoerstore_sales[[#This Row],[Discount]]&lt;=0.2,"10-20%",TRUE,"20%+")</f>
        <v>20%+</v>
      </c>
      <c r="W7808">
        <f>YEAR(Suoerstore_sales[[#This Row],[Order Date]])</f>
        <v>2015</v>
      </c>
      <c r="X7808" t="str">
        <f>"Q"&amp;ROUNDUP(MONTH(Suoerstore_sales[[#This Row],[Order Date]])/3,0)</f>
        <v>Q3</v>
      </c>
      <c r="Y7808">
        <f>MONTH(Suoerstore_sales[[#This Row],[Order Date]])</f>
        <v>9</v>
      </c>
    </row>
    <row r="7809" spans="1:25" x14ac:dyDescent="0.2">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t="str" cm="1">
        <f t="array" ref="V7809">_xlfn.IFS(Suoerstore_sales[[#This Row],[Discount]]&lt;=0.05,"0-5%",Suoerstore_sales[[#This Row],[Discount]]&lt;=0.1,"5-10%",Suoerstore_sales[[#This Row],[Discount]]&lt;=0.2,"10-20%",TRUE,"20%+")</f>
        <v>20%+</v>
      </c>
      <c r="W7809">
        <f>YEAR(Suoerstore_sales[[#This Row],[Order Date]])</f>
        <v>2016</v>
      </c>
      <c r="X7809" t="str">
        <f>"Q"&amp;ROUNDUP(MONTH(Suoerstore_sales[[#This Row],[Order Date]])/3,0)</f>
        <v>Q1</v>
      </c>
      <c r="Y7809">
        <f>MONTH(Suoerstore_sales[[#This Row],[Order Date]])</f>
        <v>1</v>
      </c>
    </row>
    <row r="7810" spans="1:25" x14ac:dyDescent="0.2">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t="str" cm="1">
        <f t="array" ref="V7810">_xlfn.IFS(Suoerstore_sales[[#This Row],[Discount]]&lt;=0.05,"0-5%",Suoerstore_sales[[#This Row],[Discount]]&lt;=0.1,"5-10%",Suoerstore_sales[[#This Row],[Discount]]&lt;=0.2,"10-20%",TRUE,"20%+")</f>
        <v>10-20%</v>
      </c>
      <c r="W7810">
        <f>YEAR(Suoerstore_sales[[#This Row],[Order Date]])</f>
        <v>2016</v>
      </c>
      <c r="X7810" t="str">
        <f>"Q"&amp;ROUNDUP(MONTH(Suoerstore_sales[[#This Row],[Order Date]])/3,0)</f>
        <v>Q1</v>
      </c>
      <c r="Y7810">
        <f>MONTH(Suoerstore_sales[[#This Row],[Order Date]])</f>
        <v>1</v>
      </c>
    </row>
    <row r="7811" spans="1:25" x14ac:dyDescent="0.2">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t="str" cm="1">
        <f t="array" ref="V7811">_xlfn.IFS(Suoerstore_sales[[#This Row],[Discount]]&lt;=0.05,"0-5%",Suoerstore_sales[[#This Row],[Discount]]&lt;=0.1,"5-10%",Suoerstore_sales[[#This Row],[Discount]]&lt;=0.2,"10-20%",TRUE,"20%+")</f>
        <v>10-20%</v>
      </c>
      <c r="W7811">
        <f>YEAR(Suoerstore_sales[[#This Row],[Order Date]])</f>
        <v>2016</v>
      </c>
      <c r="X7811" t="str">
        <f>"Q"&amp;ROUNDUP(MONTH(Suoerstore_sales[[#This Row],[Order Date]])/3,0)</f>
        <v>Q1</v>
      </c>
      <c r="Y7811">
        <f>MONTH(Suoerstore_sales[[#This Row],[Order Date]])</f>
        <v>1</v>
      </c>
    </row>
    <row r="7812" spans="1:25" x14ac:dyDescent="0.2">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t="str" cm="1">
        <f t="array" ref="V7812">_xlfn.IFS(Suoerstore_sales[[#This Row],[Discount]]&lt;=0.05,"0-5%",Suoerstore_sales[[#This Row],[Discount]]&lt;=0.1,"5-10%",Suoerstore_sales[[#This Row],[Discount]]&lt;=0.2,"10-20%",TRUE,"20%+")</f>
        <v>0-5%</v>
      </c>
      <c r="W7812">
        <f>YEAR(Suoerstore_sales[[#This Row],[Order Date]])</f>
        <v>2016</v>
      </c>
      <c r="X7812" t="str">
        <f>"Q"&amp;ROUNDUP(MONTH(Suoerstore_sales[[#This Row],[Order Date]])/3,0)</f>
        <v>Q1</v>
      </c>
      <c r="Y7812">
        <f>MONTH(Suoerstore_sales[[#This Row],[Order Date]])</f>
        <v>2</v>
      </c>
    </row>
    <row r="7813" spans="1:25" x14ac:dyDescent="0.2">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t="str" cm="1">
        <f t="array" ref="V7813">_xlfn.IFS(Suoerstore_sales[[#This Row],[Discount]]&lt;=0.05,"0-5%",Suoerstore_sales[[#This Row],[Discount]]&lt;=0.1,"5-10%",Suoerstore_sales[[#This Row],[Discount]]&lt;=0.2,"10-20%",TRUE,"20%+")</f>
        <v>0-5%</v>
      </c>
      <c r="W7813">
        <f>YEAR(Suoerstore_sales[[#This Row],[Order Date]])</f>
        <v>2016</v>
      </c>
      <c r="X7813" t="str">
        <f>"Q"&amp;ROUNDUP(MONTH(Suoerstore_sales[[#This Row],[Order Date]])/3,0)</f>
        <v>Q1</v>
      </c>
      <c r="Y7813">
        <f>MONTH(Suoerstore_sales[[#This Row],[Order Date]])</f>
        <v>2</v>
      </c>
    </row>
    <row r="7814" spans="1:25" x14ac:dyDescent="0.2">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t="str" cm="1">
        <f t="array" ref="V7814">_xlfn.IFS(Suoerstore_sales[[#This Row],[Discount]]&lt;=0.05,"0-5%",Suoerstore_sales[[#This Row],[Discount]]&lt;=0.1,"5-10%",Suoerstore_sales[[#This Row],[Discount]]&lt;=0.2,"10-20%",TRUE,"20%+")</f>
        <v>20%+</v>
      </c>
      <c r="W7814">
        <f>YEAR(Suoerstore_sales[[#This Row],[Order Date]])</f>
        <v>2016</v>
      </c>
      <c r="X7814" t="str">
        <f>"Q"&amp;ROUNDUP(MONTH(Suoerstore_sales[[#This Row],[Order Date]])/3,0)</f>
        <v>Q1</v>
      </c>
      <c r="Y7814">
        <f>MONTH(Suoerstore_sales[[#This Row],[Order Date]])</f>
        <v>2</v>
      </c>
    </row>
    <row r="7815" spans="1:25" x14ac:dyDescent="0.2">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t="str" cm="1">
        <f t="array" ref="V7815">_xlfn.IFS(Suoerstore_sales[[#This Row],[Discount]]&lt;=0.05,"0-5%",Suoerstore_sales[[#This Row],[Discount]]&lt;=0.1,"5-10%",Suoerstore_sales[[#This Row],[Discount]]&lt;=0.2,"10-20%",TRUE,"20%+")</f>
        <v>0-5%</v>
      </c>
      <c r="W7815">
        <f>YEAR(Suoerstore_sales[[#This Row],[Order Date]])</f>
        <v>2016</v>
      </c>
      <c r="X7815" t="str">
        <f>"Q"&amp;ROUNDUP(MONTH(Suoerstore_sales[[#This Row],[Order Date]])/3,0)</f>
        <v>Q1</v>
      </c>
      <c r="Y7815">
        <f>MONTH(Suoerstore_sales[[#This Row],[Order Date]])</f>
        <v>2</v>
      </c>
    </row>
    <row r="7816" spans="1:25" x14ac:dyDescent="0.2">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t="str" cm="1">
        <f t="array" ref="V7816">_xlfn.IFS(Suoerstore_sales[[#This Row],[Discount]]&lt;=0.05,"0-5%",Suoerstore_sales[[#This Row],[Discount]]&lt;=0.1,"5-10%",Suoerstore_sales[[#This Row],[Discount]]&lt;=0.2,"10-20%",TRUE,"20%+")</f>
        <v>10-20%</v>
      </c>
      <c r="W7816">
        <f>YEAR(Suoerstore_sales[[#This Row],[Order Date]])</f>
        <v>2017</v>
      </c>
      <c r="X7816" t="str">
        <f>"Q"&amp;ROUNDUP(MONTH(Suoerstore_sales[[#This Row],[Order Date]])/3,0)</f>
        <v>Q2</v>
      </c>
      <c r="Y7816">
        <f>MONTH(Suoerstore_sales[[#This Row],[Order Date]])</f>
        <v>6</v>
      </c>
    </row>
    <row r="7817" spans="1:25" x14ac:dyDescent="0.2">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t="str" cm="1">
        <f t="array" ref="V7817">_xlfn.IFS(Suoerstore_sales[[#This Row],[Discount]]&lt;=0.05,"0-5%",Suoerstore_sales[[#This Row],[Discount]]&lt;=0.1,"5-10%",Suoerstore_sales[[#This Row],[Discount]]&lt;=0.2,"10-20%",TRUE,"20%+")</f>
        <v>10-20%</v>
      </c>
      <c r="W7817">
        <f>YEAR(Suoerstore_sales[[#This Row],[Order Date]])</f>
        <v>2017</v>
      </c>
      <c r="X7817" t="str">
        <f>"Q"&amp;ROUNDUP(MONTH(Suoerstore_sales[[#This Row],[Order Date]])/3,0)</f>
        <v>Q2</v>
      </c>
      <c r="Y7817">
        <f>MONTH(Suoerstore_sales[[#This Row],[Order Date]])</f>
        <v>6</v>
      </c>
    </row>
    <row r="7818" spans="1:25" x14ac:dyDescent="0.2">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t="str" cm="1">
        <f t="array" ref="V7818">_xlfn.IFS(Suoerstore_sales[[#This Row],[Discount]]&lt;=0.05,"0-5%",Suoerstore_sales[[#This Row],[Discount]]&lt;=0.1,"5-10%",Suoerstore_sales[[#This Row],[Discount]]&lt;=0.2,"10-20%",TRUE,"20%+")</f>
        <v>0-5%</v>
      </c>
      <c r="W7818">
        <f>YEAR(Suoerstore_sales[[#This Row],[Order Date]])</f>
        <v>2016</v>
      </c>
      <c r="X7818" t="str">
        <f>"Q"&amp;ROUNDUP(MONTH(Suoerstore_sales[[#This Row],[Order Date]])/3,0)</f>
        <v>Q4</v>
      </c>
      <c r="Y7818">
        <f>MONTH(Suoerstore_sales[[#This Row],[Order Date]])</f>
        <v>10</v>
      </c>
    </row>
    <row r="7819" spans="1:25" x14ac:dyDescent="0.2">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t="str" cm="1">
        <f t="array" ref="V7819">_xlfn.IFS(Suoerstore_sales[[#This Row],[Discount]]&lt;=0.05,"0-5%",Suoerstore_sales[[#This Row],[Discount]]&lt;=0.1,"5-10%",Suoerstore_sales[[#This Row],[Discount]]&lt;=0.2,"10-20%",TRUE,"20%+")</f>
        <v>0-5%</v>
      </c>
      <c r="W7819">
        <f>YEAR(Suoerstore_sales[[#This Row],[Order Date]])</f>
        <v>2016</v>
      </c>
      <c r="X7819" t="str">
        <f>"Q"&amp;ROUNDUP(MONTH(Suoerstore_sales[[#This Row],[Order Date]])/3,0)</f>
        <v>Q4</v>
      </c>
      <c r="Y7819">
        <f>MONTH(Suoerstore_sales[[#This Row],[Order Date]])</f>
        <v>10</v>
      </c>
    </row>
    <row r="7820" spans="1:25" x14ac:dyDescent="0.2">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t="str" cm="1">
        <f t="array" ref="V7820">_xlfn.IFS(Suoerstore_sales[[#This Row],[Discount]]&lt;=0.05,"0-5%",Suoerstore_sales[[#This Row],[Discount]]&lt;=0.1,"5-10%",Suoerstore_sales[[#This Row],[Discount]]&lt;=0.2,"10-20%",TRUE,"20%+")</f>
        <v>10-20%</v>
      </c>
      <c r="W7820">
        <f>YEAR(Suoerstore_sales[[#This Row],[Order Date]])</f>
        <v>2016</v>
      </c>
      <c r="X7820" t="str">
        <f>"Q"&amp;ROUNDUP(MONTH(Suoerstore_sales[[#This Row],[Order Date]])/3,0)</f>
        <v>Q4</v>
      </c>
      <c r="Y7820">
        <f>MONTH(Suoerstore_sales[[#This Row],[Order Date]])</f>
        <v>10</v>
      </c>
    </row>
    <row r="7821" spans="1:25" x14ac:dyDescent="0.2">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t="str" cm="1">
        <f t="array" ref="V7821">_xlfn.IFS(Suoerstore_sales[[#This Row],[Discount]]&lt;=0.05,"0-5%",Suoerstore_sales[[#This Row],[Discount]]&lt;=0.1,"5-10%",Suoerstore_sales[[#This Row],[Discount]]&lt;=0.2,"10-20%",TRUE,"20%+")</f>
        <v>0-5%</v>
      </c>
      <c r="W7821">
        <f>YEAR(Suoerstore_sales[[#This Row],[Order Date]])</f>
        <v>2017</v>
      </c>
      <c r="X7821" t="str">
        <f>"Q"&amp;ROUNDUP(MONTH(Suoerstore_sales[[#This Row],[Order Date]])/3,0)</f>
        <v>Q1</v>
      </c>
      <c r="Y7821">
        <f>MONTH(Suoerstore_sales[[#This Row],[Order Date]])</f>
        <v>1</v>
      </c>
    </row>
    <row r="7822" spans="1:25" x14ac:dyDescent="0.2">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t="str" cm="1">
        <f t="array" ref="V7822">_xlfn.IFS(Suoerstore_sales[[#This Row],[Discount]]&lt;=0.05,"0-5%",Suoerstore_sales[[#This Row],[Discount]]&lt;=0.1,"5-10%",Suoerstore_sales[[#This Row],[Discount]]&lt;=0.2,"10-20%",TRUE,"20%+")</f>
        <v>0-5%</v>
      </c>
      <c r="W7822">
        <f>YEAR(Suoerstore_sales[[#This Row],[Order Date]])</f>
        <v>2017</v>
      </c>
      <c r="X7822" t="str">
        <f>"Q"&amp;ROUNDUP(MONTH(Suoerstore_sales[[#This Row],[Order Date]])/3,0)</f>
        <v>Q4</v>
      </c>
      <c r="Y7822">
        <f>MONTH(Suoerstore_sales[[#This Row],[Order Date]])</f>
        <v>12</v>
      </c>
    </row>
    <row r="7823" spans="1:25" x14ac:dyDescent="0.2">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t="str" cm="1">
        <f t="array" ref="V7823">_xlfn.IFS(Suoerstore_sales[[#This Row],[Discount]]&lt;=0.05,"0-5%",Suoerstore_sales[[#This Row],[Discount]]&lt;=0.1,"5-10%",Suoerstore_sales[[#This Row],[Discount]]&lt;=0.2,"10-20%",TRUE,"20%+")</f>
        <v>10-20%</v>
      </c>
      <c r="W7823">
        <f>YEAR(Suoerstore_sales[[#This Row],[Order Date]])</f>
        <v>2016</v>
      </c>
      <c r="X7823" t="str">
        <f>"Q"&amp;ROUNDUP(MONTH(Suoerstore_sales[[#This Row],[Order Date]])/3,0)</f>
        <v>Q4</v>
      </c>
      <c r="Y7823">
        <f>MONTH(Suoerstore_sales[[#This Row],[Order Date]])</f>
        <v>10</v>
      </c>
    </row>
    <row r="7824" spans="1:25" x14ac:dyDescent="0.2">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t="str" cm="1">
        <f t="array" ref="V7824">_xlfn.IFS(Suoerstore_sales[[#This Row],[Discount]]&lt;=0.05,"0-5%",Suoerstore_sales[[#This Row],[Discount]]&lt;=0.1,"5-10%",Suoerstore_sales[[#This Row],[Discount]]&lt;=0.2,"10-20%",TRUE,"20%+")</f>
        <v>0-5%</v>
      </c>
      <c r="W7824">
        <f>YEAR(Suoerstore_sales[[#This Row],[Order Date]])</f>
        <v>2014</v>
      </c>
      <c r="X7824" t="str">
        <f>"Q"&amp;ROUNDUP(MONTH(Suoerstore_sales[[#This Row],[Order Date]])/3,0)</f>
        <v>Q3</v>
      </c>
      <c r="Y7824">
        <f>MONTH(Suoerstore_sales[[#This Row],[Order Date]])</f>
        <v>8</v>
      </c>
    </row>
    <row r="7825" spans="1:25" x14ac:dyDescent="0.2">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t="str" cm="1">
        <f t="array" ref="V7825">_xlfn.IFS(Suoerstore_sales[[#This Row],[Discount]]&lt;=0.05,"0-5%",Suoerstore_sales[[#This Row],[Discount]]&lt;=0.1,"5-10%",Suoerstore_sales[[#This Row],[Discount]]&lt;=0.2,"10-20%",TRUE,"20%+")</f>
        <v>0-5%</v>
      </c>
      <c r="W7825">
        <f>YEAR(Suoerstore_sales[[#This Row],[Order Date]])</f>
        <v>2014</v>
      </c>
      <c r="X7825" t="str">
        <f>"Q"&amp;ROUNDUP(MONTH(Suoerstore_sales[[#This Row],[Order Date]])/3,0)</f>
        <v>Q3</v>
      </c>
      <c r="Y7825">
        <f>MONTH(Suoerstore_sales[[#This Row],[Order Date]])</f>
        <v>8</v>
      </c>
    </row>
    <row r="7826" spans="1:25" x14ac:dyDescent="0.2">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t="str" cm="1">
        <f t="array" ref="V7826">_xlfn.IFS(Suoerstore_sales[[#This Row],[Discount]]&lt;=0.05,"0-5%",Suoerstore_sales[[#This Row],[Discount]]&lt;=0.1,"5-10%",Suoerstore_sales[[#This Row],[Discount]]&lt;=0.2,"10-20%",TRUE,"20%+")</f>
        <v>10-20%</v>
      </c>
      <c r="W7826">
        <f>YEAR(Suoerstore_sales[[#This Row],[Order Date]])</f>
        <v>2014</v>
      </c>
      <c r="X7826" t="str">
        <f>"Q"&amp;ROUNDUP(MONTH(Suoerstore_sales[[#This Row],[Order Date]])/3,0)</f>
        <v>Q2</v>
      </c>
      <c r="Y7826">
        <f>MONTH(Suoerstore_sales[[#This Row],[Order Date]])</f>
        <v>5</v>
      </c>
    </row>
    <row r="7827" spans="1:25" x14ac:dyDescent="0.2">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t="str" cm="1">
        <f t="array" ref="V7827">_xlfn.IFS(Suoerstore_sales[[#This Row],[Discount]]&lt;=0.05,"0-5%",Suoerstore_sales[[#This Row],[Discount]]&lt;=0.1,"5-10%",Suoerstore_sales[[#This Row],[Discount]]&lt;=0.2,"10-20%",TRUE,"20%+")</f>
        <v>5-10%</v>
      </c>
      <c r="W7827">
        <f>YEAR(Suoerstore_sales[[#This Row],[Order Date]])</f>
        <v>2015</v>
      </c>
      <c r="X7827" t="str">
        <f>"Q"&amp;ROUNDUP(MONTH(Suoerstore_sales[[#This Row],[Order Date]])/3,0)</f>
        <v>Q1</v>
      </c>
      <c r="Y7827">
        <f>MONTH(Suoerstore_sales[[#This Row],[Order Date]])</f>
        <v>2</v>
      </c>
    </row>
    <row r="7828" spans="1:25" x14ac:dyDescent="0.2">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t="str" cm="1">
        <f t="array" ref="V7828">_xlfn.IFS(Suoerstore_sales[[#This Row],[Discount]]&lt;=0.05,"0-5%",Suoerstore_sales[[#This Row],[Discount]]&lt;=0.1,"5-10%",Suoerstore_sales[[#This Row],[Discount]]&lt;=0.2,"10-20%",TRUE,"20%+")</f>
        <v>10-20%</v>
      </c>
      <c r="W7828">
        <f>YEAR(Suoerstore_sales[[#This Row],[Order Date]])</f>
        <v>2017</v>
      </c>
      <c r="X7828" t="str">
        <f>"Q"&amp;ROUNDUP(MONTH(Suoerstore_sales[[#This Row],[Order Date]])/3,0)</f>
        <v>Q4</v>
      </c>
      <c r="Y7828">
        <f>MONTH(Suoerstore_sales[[#This Row],[Order Date]])</f>
        <v>10</v>
      </c>
    </row>
    <row r="7829" spans="1:25" x14ac:dyDescent="0.2">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t="str" cm="1">
        <f t="array" ref="V7829">_xlfn.IFS(Suoerstore_sales[[#This Row],[Discount]]&lt;=0.05,"0-5%",Suoerstore_sales[[#This Row],[Discount]]&lt;=0.1,"5-10%",Suoerstore_sales[[#This Row],[Discount]]&lt;=0.2,"10-20%",TRUE,"20%+")</f>
        <v>10-20%</v>
      </c>
      <c r="W7829">
        <f>YEAR(Suoerstore_sales[[#This Row],[Order Date]])</f>
        <v>2017</v>
      </c>
      <c r="X7829" t="str">
        <f>"Q"&amp;ROUNDUP(MONTH(Suoerstore_sales[[#This Row],[Order Date]])/3,0)</f>
        <v>Q4</v>
      </c>
      <c r="Y7829">
        <f>MONTH(Suoerstore_sales[[#This Row],[Order Date]])</f>
        <v>10</v>
      </c>
    </row>
    <row r="7830" spans="1:25" x14ac:dyDescent="0.2">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t="str" cm="1">
        <f t="array" ref="V7830">_xlfn.IFS(Suoerstore_sales[[#This Row],[Discount]]&lt;=0.05,"0-5%",Suoerstore_sales[[#This Row],[Discount]]&lt;=0.1,"5-10%",Suoerstore_sales[[#This Row],[Discount]]&lt;=0.2,"10-20%",TRUE,"20%+")</f>
        <v>10-20%</v>
      </c>
      <c r="W7830">
        <f>YEAR(Suoerstore_sales[[#This Row],[Order Date]])</f>
        <v>2015</v>
      </c>
      <c r="X7830" t="str">
        <f>"Q"&amp;ROUNDUP(MONTH(Suoerstore_sales[[#This Row],[Order Date]])/3,0)</f>
        <v>Q2</v>
      </c>
      <c r="Y7830">
        <f>MONTH(Suoerstore_sales[[#This Row],[Order Date]])</f>
        <v>4</v>
      </c>
    </row>
    <row r="7831" spans="1:25" x14ac:dyDescent="0.2">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t="str" cm="1">
        <f t="array" ref="V7831">_xlfn.IFS(Suoerstore_sales[[#This Row],[Discount]]&lt;=0.05,"0-5%",Suoerstore_sales[[#This Row],[Discount]]&lt;=0.1,"5-10%",Suoerstore_sales[[#This Row],[Discount]]&lt;=0.2,"10-20%",TRUE,"20%+")</f>
        <v>0-5%</v>
      </c>
      <c r="W7831">
        <f>YEAR(Suoerstore_sales[[#This Row],[Order Date]])</f>
        <v>2015</v>
      </c>
      <c r="X7831" t="str">
        <f>"Q"&amp;ROUNDUP(MONTH(Suoerstore_sales[[#This Row],[Order Date]])/3,0)</f>
        <v>Q2</v>
      </c>
      <c r="Y7831">
        <f>MONTH(Suoerstore_sales[[#This Row],[Order Date]])</f>
        <v>4</v>
      </c>
    </row>
    <row r="7832" spans="1:25" x14ac:dyDescent="0.2">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t="str" cm="1">
        <f t="array" ref="V7832">_xlfn.IFS(Suoerstore_sales[[#This Row],[Discount]]&lt;=0.05,"0-5%",Suoerstore_sales[[#This Row],[Discount]]&lt;=0.1,"5-10%",Suoerstore_sales[[#This Row],[Discount]]&lt;=0.2,"10-20%",TRUE,"20%+")</f>
        <v>10-20%</v>
      </c>
      <c r="W7832">
        <f>YEAR(Suoerstore_sales[[#This Row],[Order Date]])</f>
        <v>2015</v>
      </c>
      <c r="X7832" t="str">
        <f>"Q"&amp;ROUNDUP(MONTH(Suoerstore_sales[[#This Row],[Order Date]])/3,0)</f>
        <v>Q2</v>
      </c>
      <c r="Y7832">
        <f>MONTH(Suoerstore_sales[[#This Row],[Order Date]])</f>
        <v>4</v>
      </c>
    </row>
    <row r="7833" spans="1:25" x14ac:dyDescent="0.2">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t="str" cm="1">
        <f t="array" ref="V7833">_xlfn.IFS(Suoerstore_sales[[#This Row],[Discount]]&lt;=0.05,"0-5%",Suoerstore_sales[[#This Row],[Discount]]&lt;=0.1,"5-10%",Suoerstore_sales[[#This Row],[Discount]]&lt;=0.2,"10-20%",TRUE,"20%+")</f>
        <v>10-20%</v>
      </c>
      <c r="W7833">
        <f>YEAR(Suoerstore_sales[[#This Row],[Order Date]])</f>
        <v>2015</v>
      </c>
      <c r="X7833" t="str">
        <f>"Q"&amp;ROUNDUP(MONTH(Suoerstore_sales[[#This Row],[Order Date]])/3,0)</f>
        <v>Q2</v>
      </c>
      <c r="Y7833">
        <f>MONTH(Suoerstore_sales[[#This Row],[Order Date]])</f>
        <v>4</v>
      </c>
    </row>
    <row r="7834" spans="1:25" x14ac:dyDescent="0.2">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t="str" cm="1">
        <f t="array" ref="V7834">_xlfn.IFS(Suoerstore_sales[[#This Row],[Discount]]&lt;=0.05,"0-5%",Suoerstore_sales[[#This Row],[Discount]]&lt;=0.1,"5-10%",Suoerstore_sales[[#This Row],[Discount]]&lt;=0.2,"10-20%",TRUE,"20%+")</f>
        <v>10-20%</v>
      </c>
      <c r="W7834">
        <f>YEAR(Suoerstore_sales[[#This Row],[Order Date]])</f>
        <v>2016</v>
      </c>
      <c r="X7834" t="str">
        <f>"Q"&amp;ROUNDUP(MONTH(Suoerstore_sales[[#This Row],[Order Date]])/3,0)</f>
        <v>Q2</v>
      </c>
      <c r="Y7834">
        <f>MONTH(Suoerstore_sales[[#This Row],[Order Date]])</f>
        <v>5</v>
      </c>
    </row>
    <row r="7835" spans="1:25" x14ac:dyDescent="0.2">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t="str" cm="1">
        <f t="array" ref="V7835">_xlfn.IFS(Suoerstore_sales[[#This Row],[Discount]]&lt;=0.05,"0-5%",Suoerstore_sales[[#This Row],[Discount]]&lt;=0.1,"5-10%",Suoerstore_sales[[#This Row],[Discount]]&lt;=0.2,"10-20%",TRUE,"20%+")</f>
        <v>10-20%</v>
      </c>
      <c r="W7835">
        <f>YEAR(Suoerstore_sales[[#This Row],[Order Date]])</f>
        <v>2015</v>
      </c>
      <c r="X7835" t="str">
        <f>"Q"&amp;ROUNDUP(MONTH(Suoerstore_sales[[#This Row],[Order Date]])/3,0)</f>
        <v>Q1</v>
      </c>
      <c r="Y7835">
        <f>MONTH(Suoerstore_sales[[#This Row],[Order Date]])</f>
        <v>1</v>
      </c>
    </row>
    <row r="7836" spans="1:25" x14ac:dyDescent="0.2">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t="str" cm="1">
        <f t="array" ref="V7836">_xlfn.IFS(Suoerstore_sales[[#This Row],[Discount]]&lt;=0.05,"0-5%",Suoerstore_sales[[#This Row],[Discount]]&lt;=0.1,"5-10%",Suoerstore_sales[[#This Row],[Discount]]&lt;=0.2,"10-20%",TRUE,"20%+")</f>
        <v>10-20%</v>
      </c>
      <c r="W7836">
        <f>YEAR(Suoerstore_sales[[#This Row],[Order Date]])</f>
        <v>2015</v>
      </c>
      <c r="X7836" t="str">
        <f>"Q"&amp;ROUNDUP(MONTH(Suoerstore_sales[[#This Row],[Order Date]])/3,0)</f>
        <v>Q2</v>
      </c>
      <c r="Y7836">
        <f>MONTH(Suoerstore_sales[[#This Row],[Order Date]])</f>
        <v>4</v>
      </c>
    </row>
    <row r="7837" spans="1:25" x14ac:dyDescent="0.2">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t="str" cm="1">
        <f t="array" ref="V7837">_xlfn.IFS(Suoerstore_sales[[#This Row],[Discount]]&lt;=0.05,"0-5%",Suoerstore_sales[[#This Row],[Discount]]&lt;=0.1,"5-10%",Suoerstore_sales[[#This Row],[Discount]]&lt;=0.2,"10-20%",TRUE,"20%+")</f>
        <v>10-20%</v>
      </c>
      <c r="W7837">
        <f>YEAR(Suoerstore_sales[[#This Row],[Order Date]])</f>
        <v>2015</v>
      </c>
      <c r="X7837" t="str">
        <f>"Q"&amp;ROUNDUP(MONTH(Suoerstore_sales[[#This Row],[Order Date]])/3,0)</f>
        <v>Q2</v>
      </c>
      <c r="Y7837">
        <f>MONTH(Suoerstore_sales[[#This Row],[Order Date]])</f>
        <v>4</v>
      </c>
    </row>
    <row r="7838" spans="1:25" x14ac:dyDescent="0.2">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t="str" cm="1">
        <f t="array" ref="V7838">_xlfn.IFS(Suoerstore_sales[[#This Row],[Discount]]&lt;=0.05,"0-5%",Suoerstore_sales[[#This Row],[Discount]]&lt;=0.1,"5-10%",Suoerstore_sales[[#This Row],[Discount]]&lt;=0.2,"10-20%",TRUE,"20%+")</f>
        <v>10-20%</v>
      </c>
      <c r="W7838">
        <f>YEAR(Suoerstore_sales[[#This Row],[Order Date]])</f>
        <v>2015</v>
      </c>
      <c r="X7838" t="str">
        <f>"Q"&amp;ROUNDUP(MONTH(Suoerstore_sales[[#This Row],[Order Date]])/3,0)</f>
        <v>Q3</v>
      </c>
      <c r="Y7838">
        <f>MONTH(Suoerstore_sales[[#This Row],[Order Date]])</f>
        <v>9</v>
      </c>
    </row>
    <row r="7839" spans="1:25" x14ac:dyDescent="0.2">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t="str" cm="1">
        <f t="array" ref="V7839">_xlfn.IFS(Suoerstore_sales[[#This Row],[Discount]]&lt;=0.05,"0-5%",Suoerstore_sales[[#This Row],[Discount]]&lt;=0.1,"5-10%",Suoerstore_sales[[#This Row],[Discount]]&lt;=0.2,"10-20%",TRUE,"20%+")</f>
        <v>0-5%</v>
      </c>
      <c r="W7839">
        <f>YEAR(Suoerstore_sales[[#This Row],[Order Date]])</f>
        <v>2015</v>
      </c>
      <c r="X7839" t="str">
        <f>"Q"&amp;ROUNDUP(MONTH(Suoerstore_sales[[#This Row],[Order Date]])/3,0)</f>
        <v>Q3</v>
      </c>
      <c r="Y7839">
        <f>MONTH(Suoerstore_sales[[#This Row],[Order Date]])</f>
        <v>9</v>
      </c>
    </row>
    <row r="7840" spans="1:25" x14ac:dyDescent="0.2">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t="str" cm="1">
        <f t="array" ref="V7840">_xlfn.IFS(Suoerstore_sales[[#This Row],[Discount]]&lt;=0.05,"0-5%",Suoerstore_sales[[#This Row],[Discount]]&lt;=0.1,"5-10%",Suoerstore_sales[[#This Row],[Discount]]&lt;=0.2,"10-20%",TRUE,"20%+")</f>
        <v>0-5%</v>
      </c>
      <c r="W7840">
        <f>YEAR(Suoerstore_sales[[#This Row],[Order Date]])</f>
        <v>2015</v>
      </c>
      <c r="X7840" t="str">
        <f>"Q"&amp;ROUNDUP(MONTH(Suoerstore_sales[[#This Row],[Order Date]])/3,0)</f>
        <v>Q3</v>
      </c>
      <c r="Y7840">
        <f>MONTH(Suoerstore_sales[[#This Row],[Order Date]])</f>
        <v>9</v>
      </c>
    </row>
    <row r="7841" spans="1:25" x14ac:dyDescent="0.2">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t="str" cm="1">
        <f t="array" ref="V7841">_xlfn.IFS(Suoerstore_sales[[#This Row],[Discount]]&lt;=0.05,"0-5%",Suoerstore_sales[[#This Row],[Discount]]&lt;=0.1,"5-10%",Suoerstore_sales[[#This Row],[Discount]]&lt;=0.2,"10-20%",TRUE,"20%+")</f>
        <v>0-5%</v>
      </c>
      <c r="W7841">
        <f>YEAR(Suoerstore_sales[[#This Row],[Order Date]])</f>
        <v>2014</v>
      </c>
      <c r="X7841" t="str">
        <f>"Q"&amp;ROUNDUP(MONTH(Suoerstore_sales[[#This Row],[Order Date]])/3,0)</f>
        <v>Q1</v>
      </c>
      <c r="Y7841">
        <f>MONTH(Suoerstore_sales[[#This Row],[Order Date]])</f>
        <v>3</v>
      </c>
    </row>
    <row r="7842" spans="1:25" x14ac:dyDescent="0.2">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t="str" cm="1">
        <f t="array" ref="V7842">_xlfn.IFS(Suoerstore_sales[[#This Row],[Discount]]&lt;=0.05,"0-5%",Suoerstore_sales[[#This Row],[Discount]]&lt;=0.1,"5-10%",Suoerstore_sales[[#This Row],[Discount]]&lt;=0.2,"10-20%",TRUE,"20%+")</f>
        <v>0-5%</v>
      </c>
      <c r="W7842">
        <f>YEAR(Suoerstore_sales[[#This Row],[Order Date]])</f>
        <v>2014</v>
      </c>
      <c r="X7842" t="str">
        <f>"Q"&amp;ROUNDUP(MONTH(Suoerstore_sales[[#This Row],[Order Date]])/3,0)</f>
        <v>Q1</v>
      </c>
      <c r="Y7842">
        <f>MONTH(Suoerstore_sales[[#This Row],[Order Date]])</f>
        <v>3</v>
      </c>
    </row>
    <row r="7843" spans="1:25" x14ac:dyDescent="0.2">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t="str" cm="1">
        <f t="array" ref="V7843">_xlfn.IFS(Suoerstore_sales[[#This Row],[Discount]]&lt;=0.05,"0-5%",Suoerstore_sales[[#This Row],[Discount]]&lt;=0.1,"5-10%",Suoerstore_sales[[#This Row],[Discount]]&lt;=0.2,"10-20%",TRUE,"20%+")</f>
        <v>0-5%</v>
      </c>
      <c r="W7843">
        <f>YEAR(Suoerstore_sales[[#This Row],[Order Date]])</f>
        <v>2016</v>
      </c>
      <c r="X7843" t="str">
        <f>"Q"&amp;ROUNDUP(MONTH(Suoerstore_sales[[#This Row],[Order Date]])/3,0)</f>
        <v>Q3</v>
      </c>
      <c r="Y7843">
        <f>MONTH(Suoerstore_sales[[#This Row],[Order Date]])</f>
        <v>7</v>
      </c>
    </row>
    <row r="7844" spans="1:25" x14ac:dyDescent="0.2">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t="str" cm="1">
        <f t="array" ref="V7844">_xlfn.IFS(Suoerstore_sales[[#This Row],[Discount]]&lt;=0.05,"0-5%",Suoerstore_sales[[#This Row],[Discount]]&lt;=0.1,"5-10%",Suoerstore_sales[[#This Row],[Discount]]&lt;=0.2,"10-20%",TRUE,"20%+")</f>
        <v>0-5%</v>
      </c>
      <c r="W7844">
        <f>YEAR(Suoerstore_sales[[#This Row],[Order Date]])</f>
        <v>2014</v>
      </c>
      <c r="X7844" t="str">
        <f>"Q"&amp;ROUNDUP(MONTH(Suoerstore_sales[[#This Row],[Order Date]])/3,0)</f>
        <v>Q2</v>
      </c>
      <c r="Y7844">
        <f>MONTH(Suoerstore_sales[[#This Row],[Order Date]])</f>
        <v>4</v>
      </c>
    </row>
    <row r="7845" spans="1:25" x14ac:dyDescent="0.2">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t="str" cm="1">
        <f t="array" ref="V7845">_xlfn.IFS(Suoerstore_sales[[#This Row],[Discount]]&lt;=0.05,"0-5%",Suoerstore_sales[[#This Row],[Discount]]&lt;=0.1,"5-10%",Suoerstore_sales[[#This Row],[Discount]]&lt;=0.2,"10-20%",TRUE,"20%+")</f>
        <v>0-5%</v>
      </c>
      <c r="W7845">
        <f>YEAR(Suoerstore_sales[[#This Row],[Order Date]])</f>
        <v>2014</v>
      </c>
      <c r="X7845" t="str">
        <f>"Q"&amp;ROUNDUP(MONTH(Suoerstore_sales[[#This Row],[Order Date]])/3,0)</f>
        <v>Q2</v>
      </c>
      <c r="Y7845">
        <f>MONTH(Suoerstore_sales[[#This Row],[Order Date]])</f>
        <v>4</v>
      </c>
    </row>
    <row r="7846" spans="1:25" x14ac:dyDescent="0.2">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t="str" cm="1">
        <f t="array" ref="V7846">_xlfn.IFS(Suoerstore_sales[[#This Row],[Discount]]&lt;=0.05,"0-5%",Suoerstore_sales[[#This Row],[Discount]]&lt;=0.1,"5-10%",Suoerstore_sales[[#This Row],[Discount]]&lt;=0.2,"10-20%",TRUE,"20%+")</f>
        <v>20%+</v>
      </c>
      <c r="W7846">
        <f>YEAR(Suoerstore_sales[[#This Row],[Order Date]])</f>
        <v>2017</v>
      </c>
      <c r="X7846" t="str">
        <f>"Q"&amp;ROUNDUP(MONTH(Suoerstore_sales[[#This Row],[Order Date]])/3,0)</f>
        <v>Q3</v>
      </c>
      <c r="Y7846">
        <f>MONTH(Suoerstore_sales[[#This Row],[Order Date]])</f>
        <v>7</v>
      </c>
    </row>
    <row r="7847" spans="1:25" x14ac:dyDescent="0.2">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t="str" cm="1">
        <f t="array" ref="V7847">_xlfn.IFS(Suoerstore_sales[[#This Row],[Discount]]&lt;=0.05,"0-5%",Suoerstore_sales[[#This Row],[Discount]]&lt;=0.1,"5-10%",Suoerstore_sales[[#This Row],[Discount]]&lt;=0.2,"10-20%",TRUE,"20%+")</f>
        <v>0-5%</v>
      </c>
      <c r="W7847">
        <f>YEAR(Suoerstore_sales[[#This Row],[Order Date]])</f>
        <v>2015</v>
      </c>
      <c r="X7847" t="str">
        <f>"Q"&amp;ROUNDUP(MONTH(Suoerstore_sales[[#This Row],[Order Date]])/3,0)</f>
        <v>Q3</v>
      </c>
      <c r="Y7847">
        <f>MONTH(Suoerstore_sales[[#This Row],[Order Date]])</f>
        <v>9</v>
      </c>
    </row>
    <row r="7848" spans="1:25" x14ac:dyDescent="0.2">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t="str" cm="1">
        <f t="array" ref="V7848">_xlfn.IFS(Suoerstore_sales[[#This Row],[Discount]]&lt;=0.05,"0-5%",Suoerstore_sales[[#This Row],[Discount]]&lt;=0.1,"5-10%",Suoerstore_sales[[#This Row],[Discount]]&lt;=0.2,"10-20%",TRUE,"20%+")</f>
        <v>0-5%</v>
      </c>
      <c r="W7848">
        <f>YEAR(Suoerstore_sales[[#This Row],[Order Date]])</f>
        <v>2015</v>
      </c>
      <c r="X7848" t="str">
        <f>"Q"&amp;ROUNDUP(MONTH(Suoerstore_sales[[#This Row],[Order Date]])/3,0)</f>
        <v>Q3</v>
      </c>
      <c r="Y7848">
        <f>MONTH(Suoerstore_sales[[#This Row],[Order Date]])</f>
        <v>9</v>
      </c>
    </row>
    <row r="7849" spans="1:25" x14ac:dyDescent="0.2">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t="str" cm="1">
        <f t="array" ref="V7849">_xlfn.IFS(Suoerstore_sales[[#This Row],[Discount]]&lt;=0.05,"0-5%",Suoerstore_sales[[#This Row],[Discount]]&lt;=0.1,"5-10%",Suoerstore_sales[[#This Row],[Discount]]&lt;=0.2,"10-20%",TRUE,"20%+")</f>
        <v>20%+</v>
      </c>
      <c r="W7849">
        <f>YEAR(Suoerstore_sales[[#This Row],[Order Date]])</f>
        <v>2016</v>
      </c>
      <c r="X7849" t="str">
        <f>"Q"&amp;ROUNDUP(MONTH(Suoerstore_sales[[#This Row],[Order Date]])/3,0)</f>
        <v>Q1</v>
      </c>
      <c r="Y7849">
        <f>MONTH(Suoerstore_sales[[#This Row],[Order Date]])</f>
        <v>2</v>
      </c>
    </row>
    <row r="7850" spans="1:25" x14ac:dyDescent="0.2">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t="str" cm="1">
        <f t="array" ref="V7850">_xlfn.IFS(Suoerstore_sales[[#This Row],[Discount]]&lt;=0.05,"0-5%",Suoerstore_sales[[#This Row],[Discount]]&lt;=0.1,"5-10%",Suoerstore_sales[[#This Row],[Discount]]&lt;=0.2,"10-20%",TRUE,"20%+")</f>
        <v>10-20%</v>
      </c>
      <c r="W7850">
        <f>YEAR(Suoerstore_sales[[#This Row],[Order Date]])</f>
        <v>2016</v>
      </c>
      <c r="X7850" t="str">
        <f>"Q"&amp;ROUNDUP(MONTH(Suoerstore_sales[[#This Row],[Order Date]])/3,0)</f>
        <v>Q2</v>
      </c>
      <c r="Y7850">
        <f>MONTH(Suoerstore_sales[[#This Row],[Order Date]])</f>
        <v>5</v>
      </c>
    </row>
    <row r="7851" spans="1:25" x14ac:dyDescent="0.2">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t="str" cm="1">
        <f t="array" ref="V7851">_xlfn.IFS(Suoerstore_sales[[#This Row],[Discount]]&lt;=0.05,"0-5%",Suoerstore_sales[[#This Row],[Discount]]&lt;=0.1,"5-10%",Suoerstore_sales[[#This Row],[Discount]]&lt;=0.2,"10-20%",TRUE,"20%+")</f>
        <v>10-20%</v>
      </c>
      <c r="W7851">
        <f>YEAR(Suoerstore_sales[[#This Row],[Order Date]])</f>
        <v>2016</v>
      </c>
      <c r="X7851" t="str">
        <f>"Q"&amp;ROUNDUP(MONTH(Suoerstore_sales[[#This Row],[Order Date]])/3,0)</f>
        <v>Q2</v>
      </c>
      <c r="Y7851">
        <f>MONTH(Suoerstore_sales[[#This Row],[Order Date]])</f>
        <v>5</v>
      </c>
    </row>
    <row r="7852" spans="1:25" x14ac:dyDescent="0.2">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t="str" cm="1">
        <f t="array" ref="V7852">_xlfn.IFS(Suoerstore_sales[[#This Row],[Discount]]&lt;=0.05,"0-5%",Suoerstore_sales[[#This Row],[Discount]]&lt;=0.1,"5-10%",Suoerstore_sales[[#This Row],[Discount]]&lt;=0.2,"10-20%",TRUE,"20%+")</f>
        <v>10-20%</v>
      </c>
      <c r="W7852">
        <f>YEAR(Suoerstore_sales[[#This Row],[Order Date]])</f>
        <v>2016</v>
      </c>
      <c r="X7852" t="str">
        <f>"Q"&amp;ROUNDUP(MONTH(Suoerstore_sales[[#This Row],[Order Date]])/3,0)</f>
        <v>Q2</v>
      </c>
      <c r="Y7852">
        <f>MONTH(Suoerstore_sales[[#This Row],[Order Date]])</f>
        <v>5</v>
      </c>
    </row>
    <row r="7853" spans="1:25" x14ac:dyDescent="0.2">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t="str" cm="1">
        <f t="array" ref="V7853">_xlfn.IFS(Suoerstore_sales[[#This Row],[Discount]]&lt;=0.05,"0-5%",Suoerstore_sales[[#This Row],[Discount]]&lt;=0.1,"5-10%",Suoerstore_sales[[#This Row],[Discount]]&lt;=0.2,"10-20%",TRUE,"20%+")</f>
        <v>10-20%</v>
      </c>
      <c r="W7853">
        <f>YEAR(Suoerstore_sales[[#This Row],[Order Date]])</f>
        <v>2014</v>
      </c>
      <c r="X7853" t="str">
        <f>"Q"&amp;ROUNDUP(MONTH(Suoerstore_sales[[#This Row],[Order Date]])/3,0)</f>
        <v>Q4</v>
      </c>
      <c r="Y7853">
        <f>MONTH(Suoerstore_sales[[#This Row],[Order Date]])</f>
        <v>12</v>
      </c>
    </row>
    <row r="7854" spans="1:25" x14ac:dyDescent="0.2">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t="str" cm="1">
        <f t="array" ref="V7854">_xlfn.IFS(Suoerstore_sales[[#This Row],[Discount]]&lt;=0.05,"0-5%",Suoerstore_sales[[#This Row],[Discount]]&lt;=0.1,"5-10%",Suoerstore_sales[[#This Row],[Discount]]&lt;=0.2,"10-20%",TRUE,"20%+")</f>
        <v>20%+</v>
      </c>
      <c r="W7854">
        <f>YEAR(Suoerstore_sales[[#This Row],[Order Date]])</f>
        <v>2014</v>
      </c>
      <c r="X7854" t="str">
        <f>"Q"&amp;ROUNDUP(MONTH(Suoerstore_sales[[#This Row],[Order Date]])/3,0)</f>
        <v>Q4</v>
      </c>
      <c r="Y7854">
        <f>MONTH(Suoerstore_sales[[#This Row],[Order Date]])</f>
        <v>12</v>
      </c>
    </row>
    <row r="7855" spans="1:25" x14ac:dyDescent="0.2">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t="str" cm="1">
        <f t="array" ref="V7855">_xlfn.IFS(Suoerstore_sales[[#This Row],[Discount]]&lt;=0.05,"0-5%",Suoerstore_sales[[#This Row],[Discount]]&lt;=0.1,"5-10%",Suoerstore_sales[[#This Row],[Discount]]&lt;=0.2,"10-20%",TRUE,"20%+")</f>
        <v>0-5%</v>
      </c>
      <c r="W7855">
        <f>YEAR(Suoerstore_sales[[#This Row],[Order Date]])</f>
        <v>2015</v>
      </c>
      <c r="X7855" t="str">
        <f>"Q"&amp;ROUNDUP(MONTH(Suoerstore_sales[[#This Row],[Order Date]])/3,0)</f>
        <v>Q4</v>
      </c>
      <c r="Y7855">
        <f>MONTH(Suoerstore_sales[[#This Row],[Order Date]])</f>
        <v>12</v>
      </c>
    </row>
    <row r="7856" spans="1:25" x14ac:dyDescent="0.2">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t="str" cm="1">
        <f t="array" ref="V7856">_xlfn.IFS(Suoerstore_sales[[#This Row],[Discount]]&lt;=0.05,"0-5%",Suoerstore_sales[[#This Row],[Discount]]&lt;=0.1,"5-10%",Suoerstore_sales[[#This Row],[Discount]]&lt;=0.2,"10-20%",TRUE,"20%+")</f>
        <v>0-5%</v>
      </c>
      <c r="W7856">
        <f>YEAR(Suoerstore_sales[[#This Row],[Order Date]])</f>
        <v>2017</v>
      </c>
      <c r="X7856" t="str">
        <f>"Q"&amp;ROUNDUP(MONTH(Suoerstore_sales[[#This Row],[Order Date]])/3,0)</f>
        <v>Q4</v>
      </c>
      <c r="Y7856">
        <f>MONTH(Suoerstore_sales[[#This Row],[Order Date]])</f>
        <v>12</v>
      </c>
    </row>
    <row r="7857" spans="1:25" x14ac:dyDescent="0.2">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t="str" cm="1">
        <f t="array" ref="V7857">_xlfn.IFS(Suoerstore_sales[[#This Row],[Discount]]&lt;=0.05,"0-5%",Suoerstore_sales[[#This Row],[Discount]]&lt;=0.1,"5-10%",Suoerstore_sales[[#This Row],[Discount]]&lt;=0.2,"10-20%",TRUE,"20%+")</f>
        <v>0-5%</v>
      </c>
      <c r="W7857">
        <f>YEAR(Suoerstore_sales[[#This Row],[Order Date]])</f>
        <v>2017</v>
      </c>
      <c r="X7857" t="str">
        <f>"Q"&amp;ROUNDUP(MONTH(Suoerstore_sales[[#This Row],[Order Date]])/3,0)</f>
        <v>Q4</v>
      </c>
      <c r="Y7857">
        <f>MONTH(Suoerstore_sales[[#This Row],[Order Date]])</f>
        <v>12</v>
      </c>
    </row>
    <row r="7858" spans="1:25" x14ac:dyDescent="0.2">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t="str" cm="1">
        <f t="array" ref="V7858">_xlfn.IFS(Suoerstore_sales[[#This Row],[Discount]]&lt;=0.05,"0-5%",Suoerstore_sales[[#This Row],[Discount]]&lt;=0.1,"5-10%",Suoerstore_sales[[#This Row],[Discount]]&lt;=0.2,"10-20%",TRUE,"20%+")</f>
        <v>10-20%</v>
      </c>
      <c r="W7858">
        <f>YEAR(Suoerstore_sales[[#This Row],[Order Date]])</f>
        <v>2014</v>
      </c>
      <c r="X7858" t="str">
        <f>"Q"&amp;ROUNDUP(MONTH(Suoerstore_sales[[#This Row],[Order Date]])/3,0)</f>
        <v>Q2</v>
      </c>
      <c r="Y7858">
        <f>MONTH(Suoerstore_sales[[#This Row],[Order Date]])</f>
        <v>5</v>
      </c>
    </row>
    <row r="7859" spans="1:25" x14ac:dyDescent="0.2">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t="str" cm="1">
        <f t="array" ref="V7859">_xlfn.IFS(Suoerstore_sales[[#This Row],[Discount]]&lt;=0.05,"0-5%",Suoerstore_sales[[#This Row],[Discount]]&lt;=0.1,"5-10%",Suoerstore_sales[[#This Row],[Discount]]&lt;=0.2,"10-20%",TRUE,"20%+")</f>
        <v>0-5%</v>
      </c>
      <c r="W7859">
        <f>YEAR(Suoerstore_sales[[#This Row],[Order Date]])</f>
        <v>2014</v>
      </c>
      <c r="X7859" t="str">
        <f>"Q"&amp;ROUNDUP(MONTH(Suoerstore_sales[[#This Row],[Order Date]])/3,0)</f>
        <v>Q2</v>
      </c>
      <c r="Y7859">
        <f>MONTH(Suoerstore_sales[[#This Row],[Order Date]])</f>
        <v>5</v>
      </c>
    </row>
    <row r="7860" spans="1:25" x14ac:dyDescent="0.2">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t="str" cm="1">
        <f t="array" ref="V7860">_xlfn.IFS(Suoerstore_sales[[#This Row],[Discount]]&lt;=0.05,"0-5%",Suoerstore_sales[[#This Row],[Discount]]&lt;=0.1,"5-10%",Suoerstore_sales[[#This Row],[Discount]]&lt;=0.2,"10-20%",TRUE,"20%+")</f>
        <v>0-5%</v>
      </c>
      <c r="W7860">
        <f>YEAR(Suoerstore_sales[[#This Row],[Order Date]])</f>
        <v>2014</v>
      </c>
      <c r="X7860" t="str">
        <f>"Q"&amp;ROUNDUP(MONTH(Suoerstore_sales[[#This Row],[Order Date]])/3,0)</f>
        <v>Q2</v>
      </c>
      <c r="Y7860">
        <f>MONTH(Suoerstore_sales[[#This Row],[Order Date]])</f>
        <v>5</v>
      </c>
    </row>
    <row r="7861" spans="1:25" x14ac:dyDescent="0.2">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t="str" cm="1">
        <f t="array" ref="V7861">_xlfn.IFS(Suoerstore_sales[[#This Row],[Discount]]&lt;=0.05,"0-5%",Suoerstore_sales[[#This Row],[Discount]]&lt;=0.1,"5-10%",Suoerstore_sales[[#This Row],[Discount]]&lt;=0.2,"10-20%",TRUE,"20%+")</f>
        <v>0-5%</v>
      </c>
      <c r="W7861">
        <f>YEAR(Suoerstore_sales[[#This Row],[Order Date]])</f>
        <v>2014</v>
      </c>
      <c r="X7861" t="str">
        <f>"Q"&amp;ROUNDUP(MONTH(Suoerstore_sales[[#This Row],[Order Date]])/3,0)</f>
        <v>Q2</v>
      </c>
      <c r="Y7861">
        <f>MONTH(Suoerstore_sales[[#This Row],[Order Date]])</f>
        <v>5</v>
      </c>
    </row>
    <row r="7862" spans="1:25" x14ac:dyDescent="0.2">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t="str" cm="1">
        <f t="array" ref="V7862">_xlfn.IFS(Suoerstore_sales[[#This Row],[Discount]]&lt;=0.05,"0-5%",Suoerstore_sales[[#This Row],[Discount]]&lt;=0.1,"5-10%",Suoerstore_sales[[#This Row],[Discount]]&lt;=0.2,"10-20%",TRUE,"20%+")</f>
        <v>20%+</v>
      </c>
      <c r="W7862">
        <f>YEAR(Suoerstore_sales[[#This Row],[Order Date]])</f>
        <v>2017</v>
      </c>
      <c r="X7862" t="str">
        <f>"Q"&amp;ROUNDUP(MONTH(Suoerstore_sales[[#This Row],[Order Date]])/3,0)</f>
        <v>Q1</v>
      </c>
      <c r="Y7862">
        <f>MONTH(Suoerstore_sales[[#This Row],[Order Date]])</f>
        <v>3</v>
      </c>
    </row>
    <row r="7863" spans="1:25" x14ac:dyDescent="0.2">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t="str" cm="1">
        <f t="array" ref="V7863">_xlfn.IFS(Suoerstore_sales[[#This Row],[Discount]]&lt;=0.05,"0-5%",Suoerstore_sales[[#This Row],[Discount]]&lt;=0.1,"5-10%",Suoerstore_sales[[#This Row],[Discount]]&lt;=0.2,"10-20%",TRUE,"20%+")</f>
        <v>0-5%</v>
      </c>
      <c r="W7863">
        <f>YEAR(Suoerstore_sales[[#This Row],[Order Date]])</f>
        <v>2015</v>
      </c>
      <c r="X7863" t="str">
        <f>"Q"&amp;ROUNDUP(MONTH(Suoerstore_sales[[#This Row],[Order Date]])/3,0)</f>
        <v>Q4</v>
      </c>
      <c r="Y7863">
        <f>MONTH(Suoerstore_sales[[#This Row],[Order Date]])</f>
        <v>10</v>
      </c>
    </row>
    <row r="7864" spans="1:25" x14ac:dyDescent="0.2">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t="str" cm="1">
        <f t="array" ref="V7864">_xlfn.IFS(Suoerstore_sales[[#This Row],[Discount]]&lt;=0.05,"0-5%",Suoerstore_sales[[#This Row],[Discount]]&lt;=0.1,"5-10%",Suoerstore_sales[[#This Row],[Discount]]&lt;=0.2,"10-20%",TRUE,"20%+")</f>
        <v>0-5%</v>
      </c>
      <c r="W7864">
        <f>YEAR(Suoerstore_sales[[#This Row],[Order Date]])</f>
        <v>2015</v>
      </c>
      <c r="X7864" t="str">
        <f>"Q"&amp;ROUNDUP(MONTH(Suoerstore_sales[[#This Row],[Order Date]])/3,0)</f>
        <v>Q4</v>
      </c>
      <c r="Y7864">
        <f>MONTH(Suoerstore_sales[[#This Row],[Order Date]])</f>
        <v>10</v>
      </c>
    </row>
    <row r="7865" spans="1:25" x14ac:dyDescent="0.2">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t="str" cm="1">
        <f t="array" ref="V7865">_xlfn.IFS(Suoerstore_sales[[#This Row],[Discount]]&lt;=0.05,"0-5%",Suoerstore_sales[[#This Row],[Discount]]&lt;=0.1,"5-10%",Suoerstore_sales[[#This Row],[Discount]]&lt;=0.2,"10-20%",TRUE,"20%+")</f>
        <v>10-20%</v>
      </c>
      <c r="W7865">
        <f>YEAR(Suoerstore_sales[[#This Row],[Order Date]])</f>
        <v>2015</v>
      </c>
      <c r="X7865" t="str">
        <f>"Q"&amp;ROUNDUP(MONTH(Suoerstore_sales[[#This Row],[Order Date]])/3,0)</f>
        <v>Q3</v>
      </c>
      <c r="Y7865">
        <f>MONTH(Suoerstore_sales[[#This Row],[Order Date]])</f>
        <v>7</v>
      </c>
    </row>
    <row r="7866" spans="1:25" x14ac:dyDescent="0.2">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t="str" cm="1">
        <f t="array" ref="V7866">_xlfn.IFS(Suoerstore_sales[[#This Row],[Discount]]&lt;=0.05,"0-5%",Suoerstore_sales[[#This Row],[Discount]]&lt;=0.1,"5-10%",Suoerstore_sales[[#This Row],[Discount]]&lt;=0.2,"10-20%",TRUE,"20%+")</f>
        <v>10-20%</v>
      </c>
      <c r="W7866">
        <f>YEAR(Suoerstore_sales[[#This Row],[Order Date]])</f>
        <v>2015</v>
      </c>
      <c r="X7866" t="str">
        <f>"Q"&amp;ROUNDUP(MONTH(Suoerstore_sales[[#This Row],[Order Date]])/3,0)</f>
        <v>Q3</v>
      </c>
      <c r="Y7866">
        <f>MONTH(Suoerstore_sales[[#This Row],[Order Date]])</f>
        <v>7</v>
      </c>
    </row>
    <row r="7867" spans="1:25" x14ac:dyDescent="0.2">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t="str" cm="1">
        <f t="array" ref="V7867">_xlfn.IFS(Suoerstore_sales[[#This Row],[Discount]]&lt;=0.05,"0-5%",Suoerstore_sales[[#This Row],[Discount]]&lt;=0.1,"5-10%",Suoerstore_sales[[#This Row],[Discount]]&lt;=0.2,"10-20%",TRUE,"20%+")</f>
        <v>10-20%</v>
      </c>
      <c r="W7867">
        <f>YEAR(Suoerstore_sales[[#This Row],[Order Date]])</f>
        <v>2015</v>
      </c>
      <c r="X7867" t="str">
        <f>"Q"&amp;ROUNDUP(MONTH(Suoerstore_sales[[#This Row],[Order Date]])/3,0)</f>
        <v>Q3</v>
      </c>
      <c r="Y7867">
        <f>MONTH(Suoerstore_sales[[#This Row],[Order Date]])</f>
        <v>7</v>
      </c>
    </row>
    <row r="7868" spans="1:25" x14ac:dyDescent="0.2">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t="str" cm="1">
        <f t="array" ref="V7868">_xlfn.IFS(Suoerstore_sales[[#This Row],[Discount]]&lt;=0.05,"0-5%",Suoerstore_sales[[#This Row],[Discount]]&lt;=0.1,"5-10%",Suoerstore_sales[[#This Row],[Discount]]&lt;=0.2,"10-20%",TRUE,"20%+")</f>
        <v>20%+</v>
      </c>
      <c r="W7868">
        <f>YEAR(Suoerstore_sales[[#This Row],[Order Date]])</f>
        <v>2015</v>
      </c>
      <c r="X7868" t="str">
        <f>"Q"&amp;ROUNDUP(MONTH(Suoerstore_sales[[#This Row],[Order Date]])/3,0)</f>
        <v>Q3</v>
      </c>
      <c r="Y7868">
        <f>MONTH(Suoerstore_sales[[#This Row],[Order Date]])</f>
        <v>7</v>
      </c>
    </row>
    <row r="7869" spans="1:25" x14ac:dyDescent="0.2">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t="str" cm="1">
        <f t="array" ref="V7869">_xlfn.IFS(Suoerstore_sales[[#This Row],[Discount]]&lt;=0.05,"0-5%",Suoerstore_sales[[#This Row],[Discount]]&lt;=0.1,"5-10%",Suoerstore_sales[[#This Row],[Discount]]&lt;=0.2,"10-20%",TRUE,"20%+")</f>
        <v>0-5%</v>
      </c>
      <c r="W7869">
        <f>YEAR(Suoerstore_sales[[#This Row],[Order Date]])</f>
        <v>2014</v>
      </c>
      <c r="X7869" t="str">
        <f>"Q"&amp;ROUNDUP(MONTH(Suoerstore_sales[[#This Row],[Order Date]])/3,0)</f>
        <v>Q4</v>
      </c>
      <c r="Y7869">
        <f>MONTH(Suoerstore_sales[[#This Row],[Order Date]])</f>
        <v>11</v>
      </c>
    </row>
    <row r="7870" spans="1:25" x14ac:dyDescent="0.2">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t="str" cm="1">
        <f t="array" ref="V7870">_xlfn.IFS(Suoerstore_sales[[#This Row],[Discount]]&lt;=0.05,"0-5%",Suoerstore_sales[[#This Row],[Discount]]&lt;=0.1,"5-10%",Suoerstore_sales[[#This Row],[Discount]]&lt;=0.2,"10-20%",TRUE,"20%+")</f>
        <v>0-5%</v>
      </c>
      <c r="W7870">
        <f>YEAR(Suoerstore_sales[[#This Row],[Order Date]])</f>
        <v>2016</v>
      </c>
      <c r="X7870" t="str">
        <f>"Q"&amp;ROUNDUP(MONTH(Suoerstore_sales[[#This Row],[Order Date]])/3,0)</f>
        <v>Q2</v>
      </c>
      <c r="Y7870">
        <f>MONTH(Suoerstore_sales[[#This Row],[Order Date]])</f>
        <v>5</v>
      </c>
    </row>
    <row r="7871" spans="1:25" x14ac:dyDescent="0.2">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t="str" cm="1">
        <f t="array" ref="V7871">_xlfn.IFS(Suoerstore_sales[[#This Row],[Discount]]&lt;=0.05,"0-5%",Suoerstore_sales[[#This Row],[Discount]]&lt;=0.1,"5-10%",Suoerstore_sales[[#This Row],[Discount]]&lt;=0.2,"10-20%",TRUE,"20%+")</f>
        <v>10-20%</v>
      </c>
      <c r="W7871">
        <f>YEAR(Suoerstore_sales[[#This Row],[Order Date]])</f>
        <v>2017</v>
      </c>
      <c r="X7871" t="str">
        <f>"Q"&amp;ROUNDUP(MONTH(Suoerstore_sales[[#This Row],[Order Date]])/3,0)</f>
        <v>Q3</v>
      </c>
      <c r="Y7871">
        <f>MONTH(Suoerstore_sales[[#This Row],[Order Date]])</f>
        <v>7</v>
      </c>
    </row>
    <row r="7872" spans="1:25" x14ac:dyDescent="0.2">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t="str" cm="1">
        <f t="array" ref="V7872">_xlfn.IFS(Suoerstore_sales[[#This Row],[Discount]]&lt;=0.05,"0-5%",Suoerstore_sales[[#This Row],[Discount]]&lt;=0.1,"5-10%",Suoerstore_sales[[#This Row],[Discount]]&lt;=0.2,"10-20%",TRUE,"20%+")</f>
        <v>10-20%</v>
      </c>
      <c r="W7872">
        <f>YEAR(Suoerstore_sales[[#This Row],[Order Date]])</f>
        <v>2017</v>
      </c>
      <c r="X7872" t="str">
        <f>"Q"&amp;ROUNDUP(MONTH(Suoerstore_sales[[#This Row],[Order Date]])/3,0)</f>
        <v>Q3</v>
      </c>
      <c r="Y7872">
        <f>MONTH(Suoerstore_sales[[#This Row],[Order Date]])</f>
        <v>9</v>
      </c>
    </row>
    <row r="7873" spans="1:25" x14ac:dyDescent="0.2">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t="str" cm="1">
        <f t="array" ref="V7873">_xlfn.IFS(Suoerstore_sales[[#This Row],[Discount]]&lt;=0.05,"0-5%",Suoerstore_sales[[#This Row],[Discount]]&lt;=0.1,"5-10%",Suoerstore_sales[[#This Row],[Discount]]&lt;=0.2,"10-20%",TRUE,"20%+")</f>
        <v>0-5%</v>
      </c>
      <c r="W7873">
        <f>YEAR(Suoerstore_sales[[#This Row],[Order Date]])</f>
        <v>2016</v>
      </c>
      <c r="X7873" t="str">
        <f>"Q"&amp;ROUNDUP(MONTH(Suoerstore_sales[[#This Row],[Order Date]])/3,0)</f>
        <v>Q4</v>
      </c>
      <c r="Y7873">
        <f>MONTH(Suoerstore_sales[[#This Row],[Order Date]])</f>
        <v>10</v>
      </c>
    </row>
    <row r="7874" spans="1:25" x14ac:dyDescent="0.2">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t="str" cm="1">
        <f t="array" ref="V7874">_xlfn.IFS(Suoerstore_sales[[#This Row],[Discount]]&lt;=0.05,"0-5%",Suoerstore_sales[[#This Row],[Discount]]&lt;=0.1,"5-10%",Suoerstore_sales[[#This Row],[Discount]]&lt;=0.2,"10-20%",TRUE,"20%+")</f>
        <v>10-20%</v>
      </c>
      <c r="W7874">
        <f>YEAR(Suoerstore_sales[[#This Row],[Order Date]])</f>
        <v>2016</v>
      </c>
      <c r="X7874" t="str">
        <f>"Q"&amp;ROUNDUP(MONTH(Suoerstore_sales[[#This Row],[Order Date]])/3,0)</f>
        <v>Q4</v>
      </c>
      <c r="Y7874">
        <f>MONTH(Suoerstore_sales[[#This Row],[Order Date]])</f>
        <v>10</v>
      </c>
    </row>
    <row r="7875" spans="1:25" x14ac:dyDescent="0.2">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t="str" cm="1">
        <f t="array" ref="V7875">_xlfn.IFS(Suoerstore_sales[[#This Row],[Discount]]&lt;=0.05,"0-5%",Suoerstore_sales[[#This Row],[Discount]]&lt;=0.1,"5-10%",Suoerstore_sales[[#This Row],[Discount]]&lt;=0.2,"10-20%",TRUE,"20%+")</f>
        <v>0-5%</v>
      </c>
      <c r="W7875">
        <f>YEAR(Suoerstore_sales[[#This Row],[Order Date]])</f>
        <v>2016</v>
      </c>
      <c r="X7875" t="str">
        <f>"Q"&amp;ROUNDUP(MONTH(Suoerstore_sales[[#This Row],[Order Date]])/3,0)</f>
        <v>Q4</v>
      </c>
      <c r="Y7875">
        <f>MONTH(Suoerstore_sales[[#This Row],[Order Date]])</f>
        <v>10</v>
      </c>
    </row>
    <row r="7876" spans="1:25" x14ac:dyDescent="0.2">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t="str" cm="1">
        <f t="array" ref="V7876">_xlfn.IFS(Suoerstore_sales[[#This Row],[Discount]]&lt;=0.05,"0-5%",Suoerstore_sales[[#This Row],[Discount]]&lt;=0.1,"5-10%",Suoerstore_sales[[#This Row],[Discount]]&lt;=0.2,"10-20%",TRUE,"20%+")</f>
        <v>0-5%</v>
      </c>
      <c r="W7876">
        <f>YEAR(Suoerstore_sales[[#This Row],[Order Date]])</f>
        <v>2016</v>
      </c>
      <c r="X7876" t="str">
        <f>"Q"&amp;ROUNDUP(MONTH(Suoerstore_sales[[#This Row],[Order Date]])/3,0)</f>
        <v>Q4</v>
      </c>
      <c r="Y7876">
        <f>MONTH(Suoerstore_sales[[#This Row],[Order Date]])</f>
        <v>10</v>
      </c>
    </row>
    <row r="7877" spans="1:25" x14ac:dyDescent="0.2">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t="str" cm="1">
        <f t="array" ref="V7877">_xlfn.IFS(Suoerstore_sales[[#This Row],[Discount]]&lt;=0.05,"0-5%",Suoerstore_sales[[#This Row],[Discount]]&lt;=0.1,"5-10%",Suoerstore_sales[[#This Row],[Discount]]&lt;=0.2,"10-20%",TRUE,"20%+")</f>
        <v>10-20%</v>
      </c>
      <c r="W7877">
        <f>YEAR(Suoerstore_sales[[#This Row],[Order Date]])</f>
        <v>2017</v>
      </c>
      <c r="X7877" t="str">
        <f>"Q"&amp;ROUNDUP(MONTH(Suoerstore_sales[[#This Row],[Order Date]])/3,0)</f>
        <v>Q3</v>
      </c>
      <c r="Y7877">
        <f>MONTH(Suoerstore_sales[[#This Row],[Order Date]])</f>
        <v>9</v>
      </c>
    </row>
    <row r="7878" spans="1:25" x14ac:dyDescent="0.2">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t="str" cm="1">
        <f t="array" ref="V7878">_xlfn.IFS(Suoerstore_sales[[#This Row],[Discount]]&lt;=0.05,"0-5%",Suoerstore_sales[[#This Row],[Discount]]&lt;=0.1,"5-10%",Suoerstore_sales[[#This Row],[Discount]]&lt;=0.2,"10-20%",TRUE,"20%+")</f>
        <v>10-20%</v>
      </c>
      <c r="W7878">
        <f>YEAR(Suoerstore_sales[[#This Row],[Order Date]])</f>
        <v>2017</v>
      </c>
      <c r="X7878" t="str">
        <f>"Q"&amp;ROUNDUP(MONTH(Suoerstore_sales[[#This Row],[Order Date]])/3,0)</f>
        <v>Q3</v>
      </c>
      <c r="Y7878">
        <f>MONTH(Suoerstore_sales[[#This Row],[Order Date]])</f>
        <v>9</v>
      </c>
    </row>
    <row r="7879" spans="1:25" x14ac:dyDescent="0.2">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t="str" cm="1">
        <f t="array" ref="V7879">_xlfn.IFS(Suoerstore_sales[[#This Row],[Discount]]&lt;=0.05,"0-5%",Suoerstore_sales[[#This Row],[Discount]]&lt;=0.1,"5-10%",Suoerstore_sales[[#This Row],[Discount]]&lt;=0.2,"10-20%",TRUE,"20%+")</f>
        <v>10-20%</v>
      </c>
      <c r="W7879">
        <f>YEAR(Suoerstore_sales[[#This Row],[Order Date]])</f>
        <v>2015</v>
      </c>
      <c r="X7879" t="str">
        <f>"Q"&amp;ROUNDUP(MONTH(Suoerstore_sales[[#This Row],[Order Date]])/3,0)</f>
        <v>Q1</v>
      </c>
      <c r="Y7879">
        <f>MONTH(Suoerstore_sales[[#This Row],[Order Date]])</f>
        <v>3</v>
      </c>
    </row>
    <row r="7880" spans="1:25" x14ac:dyDescent="0.2">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t="str" cm="1">
        <f t="array" ref="V7880">_xlfn.IFS(Suoerstore_sales[[#This Row],[Discount]]&lt;=0.05,"0-5%",Suoerstore_sales[[#This Row],[Discount]]&lt;=0.1,"5-10%",Suoerstore_sales[[#This Row],[Discount]]&lt;=0.2,"10-20%",TRUE,"20%+")</f>
        <v>20%+</v>
      </c>
      <c r="W7880">
        <f>YEAR(Suoerstore_sales[[#This Row],[Order Date]])</f>
        <v>2016</v>
      </c>
      <c r="X7880" t="str">
        <f>"Q"&amp;ROUNDUP(MONTH(Suoerstore_sales[[#This Row],[Order Date]])/3,0)</f>
        <v>Q4</v>
      </c>
      <c r="Y7880">
        <f>MONTH(Suoerstore_sales[[#This Row],[Order Date]])</f>
        <v>11</v>
      </c>
    </row>
    <row r="7881" spans="1:25" x14ac:dyDescent="0.2">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t="str" cm="1">
        <f t="array" ref="V7881">_xlfn.IFS(Suoerstore_sales[[#This Row],[Discount]]&lt;=0.05,"0-5%",Suoerstore_sales[[#This Row],[Discount]]&lt;=0.1,"5-10%",Suoerstore_sales[[#This Row],[Discount]]&lt;=0.2,"10-20%",TRUE,"20%+")</f>
        <v>20%+</v>
      </c>
      <c r="W7881">
        <f>YEAR(Suoerstore_sales[[#This Row],[Order Date]])</f>
        <v>2016</v>
      </c>
      <c r="X7881" t="str">
        <f>"Q"&amp;ROUNDUP(MONTH(Suoerstore_sales[[#This Row],[Order Date]])/3,0)</f>
        <v>Q2</v>
      </c>
      <c r="Y7881">
        <f>MONTH(Suoerstore_sales[[#This Row],[Order Date]])</f>
        <v>6</v>
      </c>
    </row>
    <row r="7882" spans="1:25" x14ac:dyDescent="0.2">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t="str" cm="1">
        <f t="array" ref="V7882">_xlfn.IFS(Suoerstore_sales[[#This Row],[Discount]]&lt;=0.05,"0-5%",Suoerstore_sales[[#This Row],[Discount]]&lt;=0.1,"5-10%",Suoerstore_sales[[#This Row],[Discount]]&lt;=0.2,"10-20%",TRUE,"20%+")</f>
        <v>10-20%</v>
      </c>
      <c r="W7882">
        <f>YEAR(Suoerstore_sales[[#This Row],[Order Date]])</f>
        <v>2017</v>
      </c>
      <c r="X7882" t="str">
        <f>"Q"&amp;ROUNDUP(MONTH(Suoerstore_sales[[#This Row],[Order Date]])/3,0)</f>
        <v>Q4</v>
      </c>
      <c r="Y7882">
        <f>MONTH(Suoerstore_sales[[#This Row],[Order Date]])</f>
        <v>12</v>
      </c>
    </row>
    <row r="7883" spans="1:25" x14ac:dyDescent="0.2">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t="str" cm="1">
        <f t="array" ref="V7883">_xlfn.IFS(Suoerstore_sales[[#This Row],[Discount]]&lt;=0.05,"0-5%",Suoerstore_sales[[#This Row],[Discount]]&lt;=0.1,"5-10%",Suoerstore_sales[[#This Row],[Discount]]&lt;=0.2,"10-20%",TRUE,"20%+")</f>
        <v>10-20%</v>
      </c>
      <c r="W7883">
        <f>YEAR(Suoerstore_sales[[#This Row],[Order Date]])</f>
        <v>2017</v>
      </c>
      <c r="X7883" t="str">
        <f>"Q"&amp;ROUNDUP(MONTH(Suoerstore_sales[[#This Row],[Order Date]])/3,0)</f>
        <v>Q4</v>
      </c>
      <c r="Y7883">
        <f>MONTH(Suoerstore_sales[[#This Row],[Order Date]])</f>
        <v>12</v>
      </c>
    </row>
    <row r="7884" spans="1:25" x14ac:dyDescent="0.2">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t="str" cm="1">
        <f t="array" ref="V7884">_xlfn.IFS(Suoerstore_sales[[#This Row],[Discount]]&lt;=0.05,"0-5%",Suoerstore_sales[[#This Row],[Discount]]&lt;=0.1,"5-10%",Suoerstore_sales[[#This Row],[Discount]]&lt;=0.2,"10-20%",TRUE,"20%+")</f>
        <v>10-20%</v>
      </c>
      <c r="W7884">
        <f>YEAR(Suoerstore_sales[[#This Row],[Order Date]])</f>
        <v>2017</v>
      </c>
      <c r="X7884" t="str">
        <f>"Q"&amp;ROUNDUP(MONTH(Suoerstore_sales[[#This Row],[Order Date]])/3,0)</f>
        <v>Q4</v>
      </c>
      <c r="Y7884">
        <f>MONTH(Suoerstore_sales[[#This Row],[Order Date]])</f>
        <v>12</v>
      </c>
    </row>
    <row r="7885" spans="1:25" x14ac:dyDescent="0.2">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t="str" cm="1">
        <f t="array" ref="V7885">_xlfn.IFS(Suoerstore_sales[[#This Row],[Discount]]&lt;=0.05,"0-5%",Suoerstore_sales[[#This Row],[Discount]]&lt;=0.1,"5-10%",Suoerstore_sales[[#This Row],[Discount]]&lt;=0.2,"10-20%",TRUE,"20%+")</f>
        <v>10-20%</v>
      </c>
      <c r="W7885">
        <f>YEAR(Suoerstore_sales[[#This Row],[Order Date]])</f>
        <v>2017</v>
      </c>
      <c r="X7885" t="str">
        <f>"Q"&amp;ROUNDUP(MONTH(Suoerstore_sales[[#This Row],[Order Date]])/3,0)</f>
        <v>Q4</v>
      </c>
      <c r="Y7885">
        <f>MONTH(Suoerstore_sales[[#This Row],[Order Date]])</f>
        <v>12</v>
      </c>
    </row>
    <row r="7886" spans="1:25" x14ac:dyDescent="0.2">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t="str" cm="1">
        <f t="array" ref="V7886">_xlfn.IFS(Suoerstore_sales[[#This Row],[Discount]]&lt;=0.05,"0-5%",Suoerstore_sales[[#This Row],[Discount]]&lt;=0.1,"5-10%",Suoerstore_sales[[#This Row],[Discount]]&lt;=0.2,"10-20%",TRUE,"20%+")</f>
        <v>10-20%</v>
      </c>
      <c r="W7886">
        <f>YEAR(Suoerstore_sales[[#This Row],[Order Date]])</f>
        <v>2017</v>
      </c>
      <c r="X7886" t="str">
        <f>"Q"&amp;ROUNDUP(MONTH(Suoerstore_sales[[#This Row],[Order Date]])/3,0)</f>
        <v>Q4</v>
      </c>
      <c r="Y7886">
        <f>MONTH(Suoerstore_sales[[#This Row],[Order Date]])</f>
        <v>12</v>
      </c>
    </row>
    <row r="7887" spans="1:25" x14ac:dyDescent="0.2">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t="str" cm="1">
        <f t="array" ref="V7887">_xlfn.IFS(Suoerstore_sales[[#This Row],[Discount]]&lt;=0.05,"0-5%",Suoerstore_sales[[#This Row],[Discount]]&lt;=0.1,"5-10%",Suoerstore_sales[[#This Row],[Discount]]&lt;=0.2,"10-20%",TRUE,"20%+")</f>
        <v>10-20%</v>
      </c>
      <c r="W7887">
        <f>YEAR(Suoerstore_sales[[#This Row],[Order Date]])</f>
        <v>2017</v>
      </c>
      <c r="X7887" t="str">
        <f>"Q"&amp;ROUNDUP(MONTH(Suoerstore_sales[[#This Row],[Order Date]])/3,0)</f>
        <v>Q4</v>
      </c>
      <c r="Y7887">
        <f>MONTH(Suoerstore_sales[[#This Row],[Order Date]])</f>
        <v>12</v>
      </c>
    </row>
    <row r="7888" spans="1:25" x14ac:dyDescent="0.2">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t="str" cm="1">
        <f t="array" ref="V7888">_xlfn.IFS(Suoerstore_sales[[#This Row],[Discount]]&lt;=0.05,"0-5%",Suoerstore_sales[[#This Row],[Discount]]&lt;=0.1,"5-10%",Suoerstore_sales[[#This Row],[Discount]]&lt;=0.2,"10-20%",TRUE,"20%+")</f>
        <v>10-20%</v>
      </c>
      <c r="W7888">
        <f>YEAR(Suoerstore_sales[[#This Row],[Order Date]])</f>
        <v>2017</v>
      </c>
      <c r="X7888" t="str">
        <f>"Q"&amp;ROUNDUP(MONTH(Suoerstore_sales[[#This Row],[Order Date]])/3,0)</f>
        <v>Q4</v>
      </c>
      <c r="Y7888">
        <f>MONTH(Suoerstore_sales[[#This Row],[Order Date]])</f>
        <v>12</v>
      </c>
    </row>
    <row r="7889" spans="1:25" x14ac:dyDescent="0.2">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t="str" cm="1">
        <f t="array" ref="V7889">_xlfn.IFS(Suoerstore_sales[[#This Row],[Discount]]&lt;=0.05,"0-5%",Suoerstore_sales[[#This Row],[Discount]]&lt;=0.1,"5-10%",Suoerstore_sales[[#This Row],[Discount]]&lt;=0.2,"10-20%",TRUE,"20%+")</f>
        <v>10-20%</v>
      </c>
      <c r="W7889">
        <f>YEAR(Suoerstore_sales[[#This Row],[Order Date]])</f>
        <v>2017</v>
      </c>
      <c r="X7889" t="str">
        <f>"Q"&amp;ROUNDUP(MONTH(Suoerstore_sales[[#This Row],[Order Date]])/3,0)</f>
        <v>Q4</v>
      </c>
      <c r="Y7889">
        <f>MONTH(Suoerstore_sales[[#This Row],[Order Date]])</f>
        <v>12</v>
      </c>
    </row>
    <row r="7890" spans="1:25" x14ac:dyDescent="0.2">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t="str" cm="1">
        <f t="array" ref="V7890">_xlfn.IFS(Suoerstore_sales[[#This Row],[Discount]]&lt;=0.05,"0-5%",Suoerstore_sales[[#This Row],[Discount]]&lt;=0.1,"5-10%",Suoerstore_sales[[#This Row],[Discount]]&lt;=0.2,"10-20%",TRUE,"20%+")</f>
        <v>0-5%</v>
      </c>
      <c r="W7890">
        <f>YEAR(Suoerstore_sales[[#This Row],[Order Date]])</f>
        <v>2016</v>
      </c>
      <c r="X7890" t="str">
        <f>"Q"&amp;ROUNDUP(MONTH(Suoerstore_sales[[#This Row],[Order Date]])/3,0)</f>
        <v>Q3</v>
      </c>
      <c r="Y7890">
        <f>MONTH(Suoerstore_sales[[#This Row],[Order Date]])</f>
        <v>8</v>
      </c>
    </row>
    <row r="7891" spans="1:25" x14ac:dyDescent="0.2">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t="str" cm="1">
        <f t="array" ref="V7891">_xlfn.IFS(Suoerstore_sales[[#This Row],[Discount]]&lt;=0.05,"0-5%",Suoerstore_sales[[#This Row],[Discount]]&lt;=0.1,"5-10%",Suoerstore_sales[[#This Row],[Discount]]&lt;=0.2,"10-20%",TRUE,"20%+")</f>
        <v>0-5%</v>
      </c>
      <c r="W7891">
        <f>YEAR(Suoerstore_sales[[#This Row],[Order Date]])</f>
        <v>2016</v>
      </c>
      <c r="X7891" t="str">
        <f>"Q"&amp;ROUNDUP(MONTH(Suoerstore_sales[[#This Row],[Order Date]])/3,0)</f>
        <v>Q4</v>
      </c>
      <c r="Y7891">
        <f>MONTH(Suoerstore_sales[[#This Row],[Order Date]])</f>
        <v>12</v>
      </c>
    </row>
    <row r="7892" spans="1:25" x14ac:dyDescent="0.2">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t="str" cm="1">
        <f t="array" ref="V7892">_xlfn.IFS(Suoerstore_sales[[#This Row],[Discount]]&lt;=0.05,"0-5%",Suoerstore_sales[[#This Row],[Discount]]&lt;=0.1,"5-10%",Suoerstore_sales[[#This Row],[Discount]]&lt;=0.2,"10-20%",TRUE,"20%+")</f>
        <v>0-5%</v>
      </c>
      <c r="W7892">
        <f>YEAR(Suoerstore_sales[[#This Row],[Order Date]])</f>
        <v>2016</v>
      </c>
      <c r="X7892" t="str">
        <f>"Q"&amp;ROUNDUP(MONTH(Suoerstore_sales[[#This Row],[Order Date]])/3,0)</f>
        <v>Q4</v>
      </c>
      <c r="Y7892">
        <f>MONTH(Suoerstore_sales[[#This Row],[Order Date]])</f>
        <v>12</v>
      </c>
    </row>
    <row r="7893" spans="1:25" x14ac:dyDescent="0.2">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t="str" cm="1">
        <f t="array" ref="V7893">_xlfn.IFS(Suoerstore_sales[[#This Row],[Discount]]&lt;=0.05,"0-5%",Suoerstore_sales[[#This Row],[Discount]]&lt;=0.1,"5-10%",Suoerstore_sales[[#This Row],[Discount]]&lt;=0.2,"10-20%",TRUE,"20%+")</f>
        <v>0-5%</v>
      </c>
      <c r="W7893">
        <f>YEAR(Suoerstore_sales[[#This Row],[Order Date]])</f>
        <v>2016</v>
      </c>
      <c r="X7893" t="str">
        <f>"Q"&amp;ROUNDUP(MONTH(Suoerstore_sales[[#This Row],[Order Date]])/3,0)</f>
        <v>Q4</v>
      </c>
      <c r="Y7893">
        <f>MONTH(Suoerstore_sales[[#This Row],[Order Date]])</f>
        <v>12</v>
      </c>
    </row>
    <row r="7894" spans="1:25" x14ac:dyDescent="0.2">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t="str" cm="1">
        <f t="array" ref="V7894">_xlfn.IFS(Suoerstore_sales[[#This Row],[Discount]]&lt;=0.05,"0-5%",Suoerstore_sales[[#This Row],[Discount]]&lt;=0.1,"5-10%",Suoerstore_sales[[#This Row],[Discount]]&lt;=0.2,"10-20%",TRUE,"20%+")</f>
        <v>0-5%</v>
      </c>
      <c r="W7894">
        <f>YEAR(Suoerstore_sales[[#This Row],[Order Date]])</f>
        <v>2016</v>
      </c>
      <c r="X7894" t="str">
        <f>"Q"&amp;ROUNDUP(MONTH(Suoerstore_sales[[#This Row],[Order Date]])/3,0)</f>
        <v>Q4</v>
      </c>
      <c r="Y7894">
        <f>MONTH(Suoerstore_sales[[#This Row],[Order Date]])</f>
        <v>12</v>
      </c>
    </row>
    <row r="7895" spans="1:25" x14ac:dyDescent="0.2">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t="str" cm="1">
        <f t="array" ref="V7895">_xlfn.IFS(Suoerstore_sales[[#This Row],[Discount]]&lt;=0.05,"0-5%",Suoerstore_sales[[#This Row],[Discount]]&lt;=0.1,"5-10%",Suoerstore_sales[[#This Row],[Discount]]&lt;=0.2,"10-20%",TRUE,"20%+")</f>
        <v>10-20%</v>
      </c>
      <c r="W7895">
        <f>YEAR(Suoerstore_sales[[#This Row],[Order Date]])</f>
        <v>2017</v>
      </c>
      <c r="X7895" t="str">
        <f>"Q"&amp;ROUNDUP(MONTH(Suoerstore_sales[[#This Row],[Order Date]])/3,0)</f>
        <v>Q3</v>
      </c>
      <c r="Y7895">
        <f>MONTH(Suoerstore_sales[[#This Row],[Order Date]])</f>
        <v>7</v>
      </c>
    </row>
    <row r="7896" spans="1:25" x14ac:dyDescent="0.2">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t="str" cm="1">
        <f t="array" ref="V7896">_xlfn.IFS(Suoerstore_sales[[#This Row],[Discount]]&lt;=0.05,"0-5%",Suoerstore_sales[[#This Row],[Discount]]&lt;=0.1,"5-10%",Suoerstore_sales[[#This Row],[Discount]]&lt;=0.2,"10-20%",TRUE,"20%+")</f>
        <v>0-5%</v>
      </c>
      <c r="W7896">
        <f>YEAR(Suoerstore_sales[[#This Row],[Order Date]])</f>
        <v>2017</v>
      </c>
      <c r="X7896" t="str">
        <f>"Q"&amp;ROUNDUP(MONTH(Suoerstore_sales[[#This Row],[Order Date]])/3,0)</f>
        <v>Q2</v>
      </c>
      <c r="Y7896">
        <f>MONTH(Suoerstore_sales[[#This Row],[Order Date]])</f>
        <v>6</v>
      </c>
    </row>
    <row r="7897" spans="1:25" x14ac:dyDescent="0.2">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t="str" cm="1">
        <f t="array" ref="V7897">_xlfn.IFS(Suoerstore_sales[[#This Row],[Discount]]&lt;=0.05,"0-5%",Suoerstore_sales[[#This Row],[Discount]]&lt;=0.1,"5-10%",Suoerstore_sales[[#This Row],[Discount]]&lt;=0.2,"10-20%",TRUE,"20%+")</f>
        <v>0-5%</v>
      </c>
      <c r="W7897">
        <f>YEAR(Suoerstore_sales[[#This Row],[Order Date]])</f>
        <v>2017</v>
      </c>
      <c r="X7897" t="str">
        <f>"Q"&amp;ROUNDUP(MONTH(Suoerstore_sales[[#This Row],[Order Date]])/3,0)</f>
        <v>Q2</v>
      </c>
      <c r="Y7897">
        <f>MONTH(Suoerstore_sales[[#This Row],[Order Date]])</f>
        <v>6</v>
      </c>
    </row>
    <row r="7898" spans="1:25" x14ac:dyDescent="0.2">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t="str" cm="1">
        <f t="array" ref="V7898">_xlfn.IFS(Suoerstore_sales[[#This Row],[Discount]]&lt;=0.05,"0-5%",Suoerstore_sales[[#This Row],[Discount]]&lt;=0.1,"5-10%",Suoerstore_sales[[#This Row],[Discount]]&lt;=0.2,"10-20%",TRUE,"20%+")</f>
        <v>0-5%</v>
      </c>
      <c r="W7898">
        <f>YEAR(Suoerstore_sales[[#This Row],[Order Date]])</f>
        <v>2017</v>
      </c>
      <c r="X7898" t="str">
        <f>"Q"&amp;ROUNDUP(MONTH(Suoerstore_sales[[#This Row],[Order Date]])/3,0)</f>
        <v>Q2</v>
      </c>
      <c r="Y7898">
        <f>MONTH(Suoerstore_sales[[#This Row],[Order Date]])</f>
        <v>6</v>
      </c>
    </row>
    <row r="7899" spans="1:25" x14ac:dyDescent="0.2">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t="str" cm="1">
        <f t="array" ref="V7899">_xlfn.IFS(Suoerstore_sales[[#This Row],[Discount]]&lt;=0.05,"0-5%",Suoerstore_sales[[#This Row],[Discount]]&lt;=0.1,"5-10%",Suoerstore_sales[[#This Row],[Discount]]&lt;=0.2,"10-20%",TRUE,"20%+")</f>
        <v>10-20%</v>
      </c>
      <c r="W7899">
        <f>YEAR(Suoerstore_sales[[#This Row],[Order Date]])</f>
        <v>2017</v>
      </c>
      <c r="X7899" t="str">
        <f>"Q"&amp;ROUNDUP(MONTH(Suoerstore_sales[[#This Row],[Order Date]])/3,0)</f>
        <v>Q3</v>
      </c>
      <c r="Y7899">
        <f>MONTH(Suoerstore_sales[[#This Row],[Order Date]])</f>
        <v>8</v>
      </c>
    </row>
    <row r="7900" spans="1:25" x14ac:dyDescent="0.2">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t="str" cm="1">
        <f t="array" ref="V7900">_xlfn.IFS(Suoerstore_sales[[#This Row],[Discount]]&lt;=0.05,"0-5%",Suoerstore_sales[[#This Row],[Discount]]&lt;=0.1,"5-10%",Suoerstore_sales[[#This Row],[Discount]]&lt;=0.2,"10-20%",TRUE,"20%+")</f>
        <v>20%+</v>
      </c>
      <c r="W7900">
        <f>YEAR(Suoerstore_sales[[#This Row],[Order Date]])</f>
        <v>2017</v>
      </c>
      <c r="X7900" t="str">
        <f>"Q"&amp;ROUNDUP(MONTH(Suoerstore_sales[[#This Row],[Order Date]])/3,0)</f>
        <v>Q3</v>
      </c>
      <c r="Y7900">
        <f>MONTH(Suoerstore_sales[[#This Row],[Order Date]])</f>
        <v>8</v>
      </c>
    </row>
    <row r="7901" spans="1:25" x14ac:dyDescent="0.2">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t="str" cm="1">
        <f t="array" ref="V7901">_xlfn.IFS(Suoerstore_sales[[#This Row],[Discount]]&lt;=0.05,"0-5%",Suoerstore_sales[[#This Row],[Discount]]&lt;=0.1,"5-10%",Suoerstore_sales[[#This Row],[Discount]]&lt;=0.2,"10-20%",TRUE,"20%+")</f>
        <v>10-20%</v>
      </c>
      <c r="W7901">
        <f>YEAR(Suoerstore_sales[[#This Row],[Order Date]])</f>
        <v>2017</v>
      </c>
      <c r="X7901" t="str">
        <f>"Q"&amp;ROUNDUP(MONTH(Suoerstore_sales[[#This Row],[Order Date]])/3,0)</f>
        <v>Q3</v>
      </c>
      <c r="Y7901">
        <f>MONTH(Suoerstore_sales[[#This Row],[Order Date]])</f>
        <v>8</v>
      </c>
    </row>
    <row r="7902" spans="1:25" x14ac:dyDescent="0.2">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t="str" cm="1">
        <f t="array" ref="V7902">_xlfn.IFS(Suoerstore_sales[[#This Row],[Discount]]&lt;=0.05,"0-5%",Suoerstore_sales[[#This Row],[Discount]]&lt;=0.1,"5-10%",Suoerstore_sales[[#This Row],[Discount]]&lt;=0.2,"10-20%",TRUE,"20%+")</f>
        <v>10-20%</v>
      </c>
      <c r="W7902">
        <f>YEAR(Suoerstore_sales[[#This Row],[Order Date]])</f>
        <v>2017</v>
      </c>
      <c r="X7902" t="str">
        <f>"Q"&amp;ROUNDUP(MONTH(Suoerstore_sales[[#This Row],[Order Date]])/3,0)</f>
        <v>Q3</v>
      </c>
      <c r="Y7902">
        <f>MONTH(Suoerstore_sales[[#This Row],[Order Date]])</f>
        <v>8</v>
      </c>
    </row>
    <row r="7903" spans="1:25" x14ac:dyDescent="0.2">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t="str" cm="1">
        <f t="array" ref="V7903">_xlfn.IFS(Suoerstore_sales[[#This Row],[Discount]]&lt;=0.05,"0-5%",Suoerstore_sales[[#This Row],[Discount]]&lt;=0.1,"5-10%",Suoerstore_sales[[#This Row],[Discount]]&lt;=0.2,"10-20%",TRUE,"20%+")</f>
        <v>10-20%</v>
      </c>
      <c r="W7903">
        <f>YEAR(Suoerstore_sales[[#This Row],[Order Date]])</f>
        <v>2017</v>
      </c>
      <c r="X7903" t="str">
        <f>"Q"&amp;ROUNDUP(MONTH(Suoerstore_sales[[#This Row],[Order Date]])/3,0)</f>
        <v>Q3</v>
      </c>
      <c r="Y7903">
        <f>MONTH(Suoerstore_sales[[#This Row],[Order Date]])</f>
        <v>8</v>
      </c>
    </row>
    <row r="7904" spans="1:25" x14ac:dyDescent="0.2">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t="str" cm="1">
        <f t="array" ref="V7904">_xlfn.IFS(Suoerstore_sales[[#This Row],[Discount]]&lt;=0.05,"0-5%",Suoerstore_sales[[#This Row],[Discount]]&lt;=0.1,"5-10%",Suoerstore_sales[[#This Row],[Discount]]&lt;=0.2,"10-20%",TRUE,"20%+")</f>
        <v>10-20%</v>
      </c>
      <c r="W7904">
        <f>YEAR(Suoerstore_sales[[#This Row],[Order Date]])</f>
        <v>2017</v>
      </c>
      <c r="X7904" t="str">
        <f>"Q"&amp;ROUNDUP(MONTH(Suoerstore_sales[[#This Row],[Order Date]])/3,0)</f>
        <v>Q3</v>
      </c>
      <c r="Y7904">
        <f>MONTH(Suoerstore_sales[[#This Row],[Order Date]])</f>
        <v>8</v>
      </c>
    </row>
    <row r="7905" spans="1:25" x14ac:dyDescent="0.2">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t="str" cm="1">
        <f t="array" ref="V7905">_xlfn.IFS(Suoerstore_sales[[#This Row],[Discount]]&lt;=0.05,"0-5%",Suoerstore_sales[[#This Row],[Discount]]&lt;=0.1,"5-10%",Suoerstore_sales[[#This Row],[Discount]]&lt;=0.2,"10-20%",TRUE,"20%+")</f>
        <v>10-20%</v>
      </c>
      <c r="W7905">
        <f>YEAR(Suoerstore_sales[[#This Row],[Order Date]])</f>
        <v>2017</v>
      </c>
      <c r="X7905" t="str">
        <f>"Q"&amp;ROUNDUP(MONTH(Suoerstore_sales[[#This Row],[Order Date]])/3,0)</f>
        <v>Q3</v>
      </c>
      <c r="Y7905">
        <f>MONTH(Suoerstore_sales[[#This Row],[Order Date]])</f>
        <v>8</v>
      </c>
    </row>
    <row r="7906" spans="1:25" x14ac:dyDescent="0.2">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t="str" cm="1">
        <f t="array" ref="V7906">_xlfn.IFS(Suoerstore_sales[[#This Row],[Discount]]&lt;=0.05,"0-5%",Suoerstore_sales[[#This Row],[Discount]]&lt;=0.1,"5-10%",Suoerstore_sales[[#This Row],[Discount]]&lt;=0.2,"10-20%",TRUE,"20%+")</f>
        <v>10-20%</v>
      </c>
      <c r="W7906">
        <f>YEAR(Suoerstore_sales[[#This Row],[Order Date]])</f>
        <v>2015</v>
      </c>
      <c r="X7906" t="str">
        <f>"Q"&amp;ROUNDUP(MONTH(Suoerstore_sales[[#This Row],[Order Date]])/3,0)</f>
        <v>Q4</v>
      </c>
      <c r="Y7906">
        <f>MONTH(Suoerstore_sales[[#This Row],[Order Date]])</f>
        <v>11</v>
      </c>
    </row>
    <row r="7907" spans="1:25" x14ac:dyDescent="0.2">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t="str" cm="1">
        <f t="array" ref="V7907">_xlfn.IFS(Suoerstore_sales[[#This Row],[Discount]]&lt;=0.05,"0-5%",Suoerstore_sales[[#This Row],[Discount]]&lt;=0.1,"5-10%",Suoerstore_sales[[#This Row],[Discount]]&lt;=0.2,"10-20%",TRUE,"20%+")</f>
        <v>10-20%</v>
      </c>
      <c r="W7907">
        <f>YEAR(Suoerstore_sales[[#This Row],[Order Date]])</f>
        <v>2015</v>
      </c>
      <c r="X7907" t="str">
        <f>"Q"&amp;ROUNDUP(MONTH(Suoerstore_sales[[#This Row],[Order Date]])/3,0)</f>
        <v>Q4</v>
      </c>
      <c r="Y7907">
        <f>MONTH(Suoerstore_sales[[#This Row],[Order Date]])</f>
        <v>10</v>
      </c>
    </row>
    <row r="7908" spans="1:25" x14ac:dyDescent="0.2">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t="str" cm="1">
        <f t="array" ref="V7908">_xlfn.IFS(Suoerstore_sales[[#This Row],[Discount]]&lt;=0.05,"0-5%",Suoerstore_sales[[#This Row],[Discount]]&lt;=0.1,"5-10%",Suoerstore_sales[[#This Row],[Discount]]&lt;=0.2,"10-20%",TRUE,"20%+")</f>
        <v>20%+</v>
      </c>
      <c r="W7908">
        <f>YEAR(Suoerstore_sales[[#This Row],[Order Date]])</f>
        <v>2015</v>
      </c>
      <c r="X7908" t="str">
        <f>"Q"&amp;ROUNDUP(MONTH(Suoerstore_sales[[#This Row],[Order Date]])/3,0)</f>
        <v>Q4</v>
      </c>
      <c r="Y7908">
        <f>MONTH(Suoerstore_sales[[#This Row],[Order Date]])</f>
        <v>10</v>
      </c>
    </row>
    <row r="7909" spans="1:25" x14ac:dyDescent="0.2">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t="str" cm="1">
        <f t="array" ref="V7909">_xlfn.IFS(Suoerstore_sales[[#This Row],[Discount]]&lt;=0.05,"0-5%",Suoerstore_sales[[#This Row],[Discount]]&lt;=0.1,"5-10%",Suoerstore_sales[[#This Row],[Discount]]&lt;=0.2,"10-20%",TRUE,"20%+")</f>
        <v>0-5%</v>
      </c>
      <c r="W7909">
        <f>YEAR(Suoerstore_sales[[#This Row],[Order Date]])</f>
        <v>2016</v>
      </c>
      <c r="X7909" t="str">
        <f>"Q"&amp;ROUNDUP(MONTH(Suoerstore_sales[[#This Row],[Order Date]])/3,0)</f>
        <v>Q3</v>
      </c>
      <c r="Y7909">
        <f>MONTH(Suoerstore_sales[[#This Row],[Order Date]])</f>
        <v>7</v>
      </c>
    </row>
    <row r="7910" spans="1:25" x14ac:dyDescent="0.2">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t="str" cm="1">
        <f t="array" ref="V7910">_xlfn.IFS(Suoerstore_sales[[#This Row],[Discount]]&lt;=0.05,"0-5%",Suoerstore_sales[[#This Row],[Discount]]&lt;=0.1,"5-10%",Suoerstore_sales[[#This Row],[Discount]]&lt;=0.2,"10-20%",TRUE,"20%+")</f>
        <v>10-20%</v>
      </c>
      <c r="W7910">
        <f>YEAR(Suoerstore_sales[[#This Row],[Order Date]])</f>
        <v>2016</v>
      </c>
      <c r="X7910" t="str">
        <f>"Q"&amp;ROUNDUP(MONTH(Suoerstore_sales[[#This Row],[Order Date]])/3,0)</f>
        <v>Q4</v>
      </c>
      <c r="Y7910">
        <f>MONTH(Suoerstore_sales[[#This Row],[Order Date]])</f>
        <v>12</v>
      </c>
    </row>
    <row r="7911" spans="1:25" x14ac:dyDescent="0.2">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t="str" cm="1">
        <f t="array" ref="V7911">_xlfn.IFS(Suoerstore_sales[[#This Row],[Discount]]&lt;=0.05,"0-5%",Suoerstore_sales[[#This Row],[Discount]]&lt;=0.1,"5-10%",Suoerstore_sales[[#This Row],[Discount]]&lt;=0.2,"10-20%",TRUE,"20%+")</f>
        <v>0-5%</v>
      </c>
      <c r="W7911">
        <f>YEAR(Suoerstore_sales[[#This Row],[Order Date]])</f>
        <v>2016</v>
      </c>
      <c r="X7911" t="str">
        <f>"Q"&amp;ROUNDUP(MONTH(Suoerstore_sales[[#This Row],[Order Date]])/3,0)</f>
        <v>Q4</v>
      </c>
      <c r="Y7911">
        <f>MONTH(Suoerstore_sales[[#This Row],[Order Date]])</f>
        <v>12</v>
      </c>
    </row>
    <row r="7912" spans="1:25" x14ac:dyDescent="0.2">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t="str" cm="1">
        <f t="array" ref="V7912">_xlfn.IFS(Suoerstore_sales[[#This Row],[Discount]]&lt;=0.05,"0-5%",Suoerstore_sales[[#This Row],[Discount]]&lt;=0.1,"5-10%",Suoerstore_sales[[#This Row],[Discount]]&lt;=0.2,"10-20%",TRUE,"20%+")</f>
        <v>0-5%</v>
      </c>
      <c r="W7912">
        <f>YEAR(Suoerstore_sales[[#This Row],[Order Date]])</f>
        <v>2016</v>
      </c>
      <c r="X7912" t="str">
        <f>"Q"&amp;ROUNDUP(MONTH(Suoerstore_sales[[#This Row],[Order Date]])/3,0)</f>
        <v>Q4</v>
      </c>
      <c r="Y7912">
        <f>MONTH(Suoerstore_sales[[#This Row],[Order Date]])</f>
        <v>12</v>
      </c>
    </row>
    <row r="7913" spans="1:25" x14ac:dyDescent="0.2">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t="str" cm="1">
        <f t="array" ref="V7913">_xlfn.IFS(Suoerstore_sales[[#This Row],[Discount]]&lt;=0.05,"0-5%",Suoerstore_sales[[#This Row],[Discount]]&lt;=0.1,"5-10%",Suoerstore_sales[[#This Row],[Discount]]&lt;=0.2,"10-20%",TRUE,"20%+")</f>
        <v>10-20%</v>
      </c>
      <c r="W7913">
        <f>YEAR(Suoerstore_sales[[#This Row],[Order Date]])</f>
        <v>2016</v>
      </c>
      <c r="X7913" t="str">
        <f>"Q"&amp;ROUNDUP(MONTH(Suoerstore_sales[[#This Row],[Order Date]])/3,0)</f>
        <v>Q4</v>
      </c>
      <c r="Y7913">
        <f>MONTH(Suoerstore_sales[[#This Row],[Order Date]])</f>
        <v>12</v>
      </c>
    </row>
    <row r="7914" spans="1:25" x14ac:dyDescent="0.2">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t="str" cm="1">
        <f t="array" ref="V7914">_xlfn.IFS(Suoerstore_sales[[#This Row],[Discount]]&lt;=0.05,"0-5%",Suoerstore_sales[[#This Row],[Discount]]&lt;=0.1,"5-10%",Suoerstore_sales[[#This Row],[Discount]]&lt;=0.2,"10-20%",TRUE,"20%+")</f>
        <v>20%+</v>
      </c>
      <c r="W7914">
        <f>YEAR(Suoerstore_sales[[#This Row],[Order Date]])</f>
        <v>2016</v>
      </c>
      <c r="X7914" t="str">
        <f>"Q"&amp;ROUNDUP(MONTH(Suoerstore_sales[[#This Row],[Order Date]])/3,0)</f>
        <v>Q2</v>
      </c>
      <c r="Y7914">
        <f>MONTH(Suoerstore_sales[[#This Row],[Order Date]])</f>
        <v>4</v>
      </c>
    </row>
    <row r="7915" spans="1:25" x14ac:dyDescent="0.2">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t="str" cm="1">
        <f t="array" ref="V7915">_xlfn.IFS(Suoerstore_sales[[#This Row],[Discount]]&lt;=0.05,"0-5%",Suoerstore_sales[[#This Row],[Discount]]&lt;=0.1,"5-10%",Suoerstore_sales[[#This Row],[Discount]]&lt;=0.2,"10-20%",TRUE,"20%+")</f>
        <v>10-20%</v>
      </c>
      <c r="W7915">
        <f>YEAR(Suoerstore_sales[[#This Row],[Order Date]])</f>
        <v>2017</v>
      </c>
      <c r="X7915" t="str">
        <f>"Q"&amp;ROUNDUP(MONTH(Suoerstore_sales[[#This Row],[Order Date]])/3,0)</f>
        <v>Q3</v>
      </c>
      <c r="Y7915">
        <f>MONTH(Suoerstore_sales[[#This Row],[Order Date]])</f>
        <v>8</v>
      </c>
    </row>
    <row r="7916" spans="1:25" x14ac:dyDescent="0.2">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t="str" cm="1">
        <f t="array" ref="V7916">_xlfn.IFS(Suoerstore_sales[[#This Row],[Discount]]&lt;=0.05,"0-5%",Suoerstore_sales[[#This Row],[Discount]]&lt;=0.1,"5-10%",Suoerstore_sales[[#This Row],[Discount]]&lt;=0.2,"10-20%",TRUE,"20%+")</f>
        <v>0-5%</v>
      </c>
      <c r="W7916">
        <f>YEAR(Suoerstore_sales[[#This Row],[Order Date]])</f>
        <v>2017</v>
      </c>
      <c r="X7916" t="str">
        <f>"Q"&amp;ROUNDUP(MONTH(Suoerstore_sales[[#This Row],[Order Date]])/3,0)</f>
        <v>Q2</v>
      </c>
      <c r="Y7916">
        <f>MONTH(Suoerstore_sales[[#This Row],[Order Date]])</f>
        <v>6</v>
      </c>
    </row>
    <row r="7917" spans="1:25" x14ac:dyDescent="0.2">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t="str" cm="1">
        <f t="array" ref="V7917">_xlfn.IFS(Suoerstore_sales[[#This Row],[Discount]]&lt;=0.05,"0-5%",Suoerstore_sales[[#This Row],[Discount]]&lt;=0.1,"5-10%",Suoerstore_sales[[#This Row],[Discount]]&lt;=0.2,"10-20%",TRUE,"20%+")</f>
        <v>0-5%</v>
      </c>
      <c r="W7917">
        <f>YEAR(Suoerstore_sales[[#This Row],[Order Date]])</f>
        <v>2017</v>
      </c>
      <c r="X7917" t="str">
        <f>"Q"&amp;ROUNDUP(MONTH(Suoerstore_sales[[#This Row],[Order Date]])/3,0)</f>
        <v>Q2</v>
      </c>
      <c r="Y7917">
        <f>MONTH(Suoerstore_sales[[#This Row],[Order Date]])</f>
        <v>6</v>
      </c>
    </row>
    <row r="7918" spans="1:25" x14ac:dyDescent="0.2">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t="str" cm="1">
        <f t="array" ref="V7918">_xlfn.IFS(Suoerstore_sales[[#This Row],[Discount]]&lt;=0.05,"0-5%",Suoerstore_sales[[#This Row],[Discount]]&lt;=0.1,"5-10%",Suoerstore_sales[[#This Row],[Discount]]&lt;=0.2,"10-20%",TRUE,"20%+")</f>
        <v>20%+</v>
      </c>
      <c r="W7918">
        <f>YEAR(Suoerstore_sales[[#This Row],[Order Date]])</f>
        <v>2015</v>
      </c>
      <c r="X7918" t="str">
        <f>"Q"&amp;ROUNDUP(MONTH(Suoerstore_sales[[#This Row],[Order Date]])/3,0)</f>
        <v>Q4</v>
      </c>
      <c r="Y7918">
        <f>MONTH(Suoerstore_sales[[#This Row],[Order Date]])</f>
        <v>11</v>
      </c>
    </row>
    <row r="7919" spans="1:25" x14ac:dyDescent="0.2">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t="str" cm="1">
        <f t="array" ref="V7919">_xlfn.IFS(Suoerstore_sales[[#This Row],[Discount]]&lt;=0.05,"0-5%",Suoerstore_sales[[#This Row],[Discount]]&lt;=0.1,"5-10%",Suoerstore_sales[[#This Row],[Discount]]&lt;=0.2,"10-20%",TRUE,"20%+")</f>
        <v>10-20%</v>
      </c>
      <c r="W7919">
        <f>YEAR(Suoerstore_sales[[#This Row],[Order Date]])</f>
        <v>2017</v>
      </c>
      <c r="X7919" t="str">
        <f>"Q"&amp;ROUNDUP(MONTH(Suoerstore_sales[[#This Row],[Order Date]])/3,0)</f>
        <v>Q3</v>
      </c>
      <c r="Y7919">
        <f>MONTH(Suoerstore_sales[[#This Row],[Order Date]])</f>
        <v>9</v>
      </c>
    </row>
    <row r="7920" spans="1:25" x14ac:dyDescent="0.2">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t="str" cm="1">
        <f t="array" ref="V7920">_xlfn.IFS(Suoerstore_sales[[#This Row],[Discount]]&lt;=0.05,"0-5%",Suoerstore_sales[[#This Row],[Discount]]&lt;=0.1,"5-10%",Suoerstore_sales[[#This Row],[Discount]]&lt;=0.2,"10-20%",TRUE,"20%+")</f>
        <v>10-20%</v>
      </c>
      <c r="W7920">
        <f>YEAR(Suoerstore_sales[[#This Row],[Order Date]])</f>
        <v>2015</v>
      </c>
      <c r="X7920" t="str">
        <f>"Q"&amp;ROUNDUP(MONTH(Suoerstore_sales[[#This Row],[Order Date]])/3,0)</f>
        <v>Q3</v>
      </c>
      <c r="Y7920">
        <f>MONTH(Suoerstore_sales[[#This Row],[Order Date]])</f>
        <v>7</v>
      </c>
    </row>
    <row r="7921" spans="1:25" x14ac:dyDescent="0.2">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t="str" cm="1">
        <f t="array" ref="V7921">_xlfn.IFS(Suoerstore_sales[[#This Row],[Discount]]&lt;=0.05,"0-5%",Suoerstore_sales[[#This Row],[Discount]]&lt;=0.1,"5-10%",Suoerstore_sales[[#This Row],[Discount]]&lt;=0.2,"10-20%",TRUE,"20%+")</f>
        <v>0-5%</v>
      </c>
      <c r="W7921">
        <f>YEAR(Suoerstore_sales[[#This Row],[Order Date]])</f>
        <v>2017</v>
      </c>
      <c r="X7921" t="str">
        <f>"Q"&amp;ROUNDUP(MONTH(Suoerstore_sales[[#This Row],[Order Date]])/3,0)</f>
        <v>Q3</v>
      </c>
      <c r="Y7921">
        <f>MONTH(Suoerstore_sales[[#This Row],[Order Date]])</f>
        <v>9</v>
      </c>
    </row>
    <row r="7922" spans="1:25" x14ac:dyDescent="0.2">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t="str" cm="1">
        <f t="array" ref="V7922">_xlfn.IFS(Suoerstore_sales[[#This Row],[Discount]]&lt;=0.05,"0-5%",Suoerstore_sales[[#This Row],[Discount]]&lt;=0.1,"5-10%",Suoerstore_sales[[#This Row],[Discount]]&lt;=0.2,"10-20%",TRUE,"20%+")</f>
        <v>0-5%</v>
      </c>
      <c r="W7922">
        <f>YEAR(Suoerstore_sales[[#This Row],[Order Date]])</f>
        <v>2017</v>
      </c>
      <c r="X7922" t="str">
        <f>"Q"&amp;ROUNDUP(MONTH(Suoerstore_sales[[#This Row],[Order Date]])/3,0)</f>
        <v>Q3</v>
      </c>
      <c r="Y7922">
        <f>MONTH(Suoerstore_sales[[#This Row],[Order Date]])</f>
        <v>9</v>
      </c>
    </row>
    <row r="7923" spans="1:25" x14ac:dyDescent="0.2">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t="str" cm="1">
        <f t="array" ref="V7923">_xlfn.IFS(Suoerstore_sales[[#This Row],[Discount]]&lt;=0.05,"0-5%",Suoerstore_sales[[#This Row],[Discount]]&lt;=0.1,"5-10%",Suoerstore_sales[[#This Row],[Discount]]&lt;=0.2,"10-20%",TRUE,"20%+")</f>
        <v>0-5%</v>
      </c>
      <c r="W7923">
        <f>YEAR(Suoerstore_sales[[#This Row],[Order Date]])</f>
        <v>2017</v>
      </c>
      <c r="X7923" t="str">
        <f>"Q"&amp;ROUNDUP(MONTH(Suoerstore_sales[[#This Row],[Order Date]])/3,0)</f>
        <v>Q1</v>
      </c>
      <c r="Y7923">
        <f>MONTH(Suoerstore_sales[[#This Row],[Order Date]])</f>
        <v>3</v>
      </c>
    </row>
    <row r="7924" spans="1:25" x14ac:dyDescent="0.2">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t="str" cm="1">
        <f t="array" ref="V7924">_xlfn.IFS(Suoerstore_sales[[#This Row],[Discount]]&lt;=0.05,"0-5%",Suoerstore_sales[[#This Row],[Discount]]&lt;=0.1,"5-10%",Suoerstore_sales[[#This Row],[Discount]]&lt;=0.2,"10-20%",TRUE,"20%+")</f>
        <v>10-20%</v>
      </c>
      <c r="W7924">
        <f>YEAR(Suoerstore_sales[[#This Row],[Order Date]])</f>
        <v>2017</v>
      </c>
      <c r="X7924" t="str">
        <f>"Q"&amp;ROUNDUP(MONTH(Suoerstore_sales[[#This Row],[Order Date]])/3,0)</f>
        <v>Q3</v>
      </c>
      <c r="Y7924">
        <f>MONTH(Suoerstore_sales[[#This Row],[Order Date]])</f>
        <v>9</v>
      </c>
    </row>
    <row r="7925" spans="1:25" x14ac:dyDescent="0.2">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t="str" cm="1">
        <f t="array" ref="V7925">_xlfn.IFS(Suoerstore_sales[[#This Row],[Discount]]&lt;=0.05,"0-5%",Suoerstore_sales[[#This Row],[Discount]]&lt;=0.1,"5-10%",Suoerstore_sales[[#This Row],[Discount]]&lt;=0.2,"10-20%",TRUE,"20%+")</f>
        <v>20%+</v>
      </c>
      <c r="W7925">
        <f>YEAR(Suoerstore_sales[[#This Row],[Order Date]])</f>
        <v>2017</v>
      </c>
      <c r="X7925" t="str">
        <f>"Q"&amp;ROUNDUP(MONTH(Suoerstore_sales[[#This Row],[Order Date]])/3,0)</f>
        <v>Q3</v>
      </c>
      <c r="Y7925">
        <f>MONTH(Suoerstore_sales[[#This Row],[Order Date]])</f>
        <v>9</v>
      </c>
    </row>
    <row r="7926" spans="1:25" x14ac:dyDescent="0.2">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t="str" cm="1">
        <f t="array" ref="V7926">_xlfn.IFS(Suoerstore_sales[[#This Row],[Discount]]&lt;=0.05,"0-5%",Suoerstore_sales[[#This Row],[Discount]]&lt;=0.1,"5-10%",Suoerstore_sales[[#This Row],[Discount]]&lt;=0.2,"10-20%",TRUE,"20%+")</f>
        <v>0-5%</v>
      </c>
      <c r="W7926">
        <f>YEAR(Suoerstore_sales[[#This Row],[Order Date]])</f>
        <v>2016</v>
      </c>
      <c r="X7926" t="str">
        <f>"Q"&amp;ROUNDUP(MONTH(Suoerstore_sales[[#This Row],[Order Date]])/3,0)</f>
        <v>Q3</v>
      </c>
      <c r="Y7926">
        <f>MONTH(Suoerstore_sales[[#This Row],[Order Date]])</f>
        <v>8</v>
      </c>
    </row>
    <row r="7927" spans="1:25" x14ac:dyDescent="0.2">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t="str" cm="1">
        <f t="array" ref="V7927">_xlfn.IFS(Suoerstore_sales[[#This Row],[Discount]]&lt;=0.05,"0-5%",Suoerstore_sales[[#This Row],[Discount]]&lt;=0.1,"5-10%",Suoerstore_sales[[#This Row],[Discount]]&lt;=0.2,"10-20%",TRUE,"20%+")</f>
        <v>0-5%</v>
      </c>
      <c r="W7927">
        <f>YEAR(Suoerstore_sales[[#This Row],[Order Date]])</f>
        <v>2016</v>
      </c>
      <c r="X7927" t="str">
        <f>"Q"&amp;ROUNDUP(MONTH(Suoerstore_sales[[#This Row],[Order Date]])/3,0)</f>
        <v>Q3</v>
      </c>
      <c r="Y7927">
        <f>MONTH(Suoerstore_sales[[#This Row],[Order Date]])</f>
        <v>8</v>
      </c>
    </row>
    <row r="7928" spans="1:25" x14ac:dyDescent="0.2">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t="str" cm="1">
        <f t="array" ref="V7928">_xlfn.IFS(Suoerstore_sales[[#This Row],[Discount]]&lt;=0.05,"0-5%",Suoerstore_sales[[#This Row],[Discount]]&lt;=0.1,"5-10%",Suoerstore_sales[[#This Row],[Discount]]&lt;=0.2,"10-20%",TRUE,"20%+")</f>
        <v>0-5%</v>
      </c>
      <c r="W7928">
        <f>YEAR(Suoerstore_sales[[#This Row],[Order Date]])</f>
        <v>2017</v>
      </c>
      <c r="X7928" t="str">
        <f>"Q"&amp;ROUNDUP(MONTH(Suoerstore_sales[[#This Row],[Order Date]])/3,0)</f>
        <v>Q4</v>
      </c>
      <c r="Y7928">
        <f>MONTH(Suoerstore_sales[[#This Row],[Order Date]])</f>
        <v>11</v>
      </c>
    </row>
    <row r="7929" spans="1:25" x14ac:dyDescent="0.2">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t="str" cm="1">
        <f t="array" ref="V7929">_xlfn.IFS(Suoerstore_sales[[#This Row],[Discount]]&lt;=0.05,"0-5%",Suoerstore_sales[[#This Row],[Discount]]&lt;=0.1,"5-10%",Suoerstore_sales[[#This Row],[Discount]]&lt;=0.2,"10-20%",TRUE,"20%+")</f>
        <v>0-5%</v>
      </c>
      <c r="W7929">
        <f>YEAR(Suoerstore_sales[[#This Row],[Order Date]])</f>
        <v>2017</v>
      </c>
      <c r="X7929" t="str">
        <f>"Q"&amp;ROUNDUP(MONTH(Suoerstore_sales[[#This Row],[Order Date]])/3,0)</f>
        <v>Q4</v>
      </c>
      <c r="Y7929">
        <f>MONTH(Suoerstore_sales[[#This Row],[Order Date]])</f>
        <v>11</v>
      </c>
    </row>
    <row r="7930" spans="1:25" x14ac:dyDescent="0.2">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t="str" cm="1">
        <f t="array" ref="V7930">_xlfn.IFS(Suoerstore_sales[[#This Row],[Discount]]&lt;=0.05,"0-5%",Suoerstore_sales[[#This Row],[Discount]]&lt;=0.1,"5-10%",Suoerstore_sales[[#This Row],[Discount]]&lt;=0.2,"10-20%",TRUE,"20%+")</f>
        <v>0-5%</v>
      </c>
      <c r="W7930">
        <f>YEAR(Suoerstore_sales[[#This Row],[Order Date]])</f>
        <v>2017</v>
      </c>
      <c r="X7930" t="str">
        <f>"Q"&amp;ROUNDUP(MONTH(Suoerstore_sales[[#This Row],[Order Date]])/3,0)</f>
        <v>Q4</v>
      </c>
      <c r="Y7930">
        <f>MONTH(Suoerstore_sales[[#This Row],[Order Date]])</f>
        <v>11</v>
      </c>
    </row>
    <row r="7931" spans="1:25" x14ac:dyDescent="0.2">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t="str" cm="1">
        <f t="array" ref="V7931">_xlfn.IFS(Suoerstore_sales[[#This Row],[Discount]]&lt;=0.05,"0-5%",Suoerstore_sales[[#This Row],[Discount]]&lt;=0.1,"5-10%",Suoerstore_sales[[#This Row],[Discount]]&lt;=0.2,"10-20%",TRUE,"20%+")</f>
        <v>20%+</v>
      </c>
      <c r="W7931">
        <f>YEAR(Suoerstore_sales[[#This Row],[Order Date]])</f>
        <v>2017</v>
      </c>
      <c r="X7931" t="str">
        <f>"Q"&amp;ROUNDUP(MONTH(Suoerstore_sales[[#This Row],[Order Date]])/3,0)</f>
        <v>Q3</v>
      </c>
      <c r="Y7931">
        <f>MONTH(Suoerstore_sales[[#This Row],[Order Date]])</f>
        <v>7</v>
      </c>
    </row>
    <row r="7932" spans="1:25" x14ac:dyDescent="0.2">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t="str" cm="1">
        <f t="array" ref="V7932">_xlfn.IFS(Suoerstore_sales[[#This Row],[Discount]]&lt;=0.05,"0-5%",Suoerstore_sales[[#This Row],[Discount]]&lt;=0.1,"5-10%",Suoerstore_sales[[#This Row],[Discount]]&lt;=0.2,"10-20%",TRUE,"20%+")</f>
        <v>0-5%</v>
      </c>
      <c r="W7932">
        <f>YEAR(Suoerstore_sales[[#This Row],[Order Date]])</f>
        <v>2016</v>
      </c>
      <c r="X7932" t="str">
        <f>"Q"&amp;ROUNDUP(MONTH(Suoerstore_sales[[#This Row],[Order Date]])/3,0)</f>
        <v>Q1</v>
      </c>
      <c r="Y7932">
        <f>MONTH(Suoerstore_sales[[#This Row],[Order Date]])</f>
        <v>3</v>
      </c>
    </row>
    <row r="7933" spans="1:25" x14ac:dyDescent="0.2">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t="str" cm="1">
        <f t="array" ref="V7933">_xlfn.IFS(Suoerstore_sales[[#This Row],[Discount]]&lt;=0.05,"0-5%",Suoerstore_sales[[#This Row],[Discount]]&lt;=0.1,"5-10%",Suoerstore_sales[[#This Row],[Discount]]&lt;=0.2,"10-20%",TRUE,"20%+")</f>
        <v>10-20%</v>
      </c>
      <c r="W7933">
        <f>YEAR(Suoerstore_sales[[#This Row],[Order Date]])</f>
        <v>2016</v>
      </c>
      <c r="X7933" t="str">
        <f>"Q"&amp;ROUNDUP(MONTH(Suoerstore_sales[[#This Row],[Order Date]])/3,0)</f>
        <v>Q3</v>
      </c>
      <c r="Y7933">
        <f>MONTH(Suoerstore_sales[[#This Row],[Order Date]])</f>
        <v>7</v>
      </c>
    </row>
    <row r="7934" spans="1:25" x14ac:dyDescent="0.2">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t="str" cm="1">
        <f t="array" ref="V7934">_xlfn.IFS(Suoerstore_sales[[#This Row],[Discount]]&lt;=0.05,"0-5%",Suoerstore_sales[[#This Row],[Discount]]&lt;=0.1,"5-10%",Suoerstore_sales[[#This Row],[Discount]]&lt;=0.2,"10-20%",TRUE,"20%+")</f>
        <v>10-20%</v>
      </c>
      <c r="W7934">
        <f>YEAR(Suoerstore_sales[[#This Row],[Order Date]])</f>
        <v>2016</v>
      </c>
      <c r="X7934" t="str">
        <f>"Q"&amp;ROUNDUP(MONTH(Suoerstore_sales[[#This Row],[Order Date]])/3,0)</f>
        <v>Q3</v>
      </c>
      <c r="Y7934">
        <f>MONTH(Suoerstore_sales[[#This Row],[Order Date]])</f>
        <v>7</v>
      </c>
    </row>
    <row r="7935" spans="1:25" x14ac:dyDescent="0.2">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t="str" cm="1">
        <f t="array" ref="V7935">_xlfn.IFS(Suoerstore_sales[[#This Row],[Discount]]&lt;=0.05,"0-5%",Suoerstore_sales[[#This Row],[Discount]]&lt;=0.1,"5-10%",Suoerstore_sales[[#This Row],[Discount]]&lt;=0.2,"10-20%",TRUE,"20%+")</f>
        <v>0-5%</v>
      </c>
      <c r="W7935">
        <f>YEAR(Suoerstore_sales[[#This Row],[Order Date]])</f>
        <v>2017</v>
      </c>
      <c r="X7935" t="str">
        <f>"Q"&amp;ROUNDUP(MONTH(Suoerstore_sales[[#This Row],[Order Date]])/3,0)</f>
        <v>Q3</v>
      </c>
      <c r="Y7935">
        <f>MONTH(Suoerstore_sales[[#This Row],[Order Date]])</f>
        <v>8</v>
      </c>
    </row>
    <row r="7936" spans="1:25" x14ac:dyDescent="0.2">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t="str" cm="1">
        <f t="array" ref="V7936">_xlfn.IFS(Suoerstore_sales[[#This Row],[Discount]]&lt;=0.05,"0-5%",Suoerstore_sales[[#This Row],[Discount]]&lt;=0.1,"5-10%",Suoerstore_sales[[#This Row],[Discount]]&lt;=0.2,"10-20%",TRUE,"20%+")</f>
        <v>10-20%</v>
      </c>
      <c r="W7936">
        <f>YEAR(Suoerstore_sales[[#This Row],[Order Date]])</f>
        <v>2017</v>
      </c>
      <c r="X7936" t="str">
        <f>"Q"&amp;ROUNDUP(MONTH(Suoerstore_sales[[#This Row],[Order Date]])/3,0)</f>
        <v>Q3</v>
      </c>
      <c r="Y7936">
        <f>MONTH(Suoerstore_sales[[#This Row],[Order Date]])</f>
        <v>8</v>
      </c>
    </row>
    <row r="7937" spans="1:25" x14ac:dyDescent="0.2">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t="str" cm="1">
        <f t="array" ref="V7937">_xlfn.IFS(Suoerstore_sales[[#This Row],[Discount]]&lt;=0.05,"0-5%",Suoerstore_sales[[#This Row],[Discount]]&lt;=0.1,"5-10%",Suoerstore_sales[[#This Row],[Discount]]&lt;=0.2,"10-20%",TRUE,"20%+")</f>
        <v>0-5%</v>
      </c>
      <c r="W7937">
        <f>YEAR(Suoerstore_sales[[#This Row],[Order Date]])</f>
        <v>2017</v>
      </c>
      <c r="X7937" t="str">
        <f>"Q"&amp;ROUNDUP(MONTH(Suoerstore_sales[[#This Row],[Order Date]])/3,0)</f>
        <v>Q3</v>
      </c>
      <c r="Y7937">
        <f>MONTH(Suoerstore_sales[[#This Row],[Order Date]])</f>
        <v>8</v>
      </c>
    </row>
    <row r="7938" spans="1:25" x14ac:dyDescent="0.2">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t="str" cm="1">
        <f t="array" ref="V7938">_xlfn.IFS(Suoerstore_sales[[#This Row],[Discount]]&lt;=0.05,"0-5%",Suoerstore_sales[[#This Row],[Discount]]&lt;=0.1,"5-10%",Suoerstore_sales[[#This Row],[Discount]]&lt;=0.2,"10-20%",TRUE,"20%+")</f>
        <v>10-20%</v>
      </c>
      <c r="W7938">
        <f>YEAR(Suoerstore_sales[[#This Row],[Order Date]])</f>
        <v>2017</v>
      </c>
      <c r="X7938" t="str">
        <f>"Q"&amp;ROUNDUP(MONTH(Suoerstore_sales[[#This Row],[Order Date]])/3,0)</f>
        <v>Q3</v>
      </c>
      <c r="Y7938">
        <f>MONTH(Suoerstore_sales[[#This Row],[Order Date]])</f>
        <v>8</v>
      </c>
    </row>
    <row r="7939" spans="1:25" x14ac:dyDescent="0.2">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t="str" cm="1">
        <f t="array" ref="V7939">_xlfn.IFS(Suoerstore_sales[[#This Row],[Discount]]&lt;=0.05,"0-5%",Suoerstore_sales[[#This Row],[Discount]]&lt;=0.1,"5-10%",Suoerstore_sales[[#This Row],[Discount]]&lt;=0.2,"10-20%",TRUE,"20%+")</f>
        <v>0-5%</v>
      </c>
      <c r="W7939">
        <f>YEAR(Suoerstore_sales[[#This Row],[Order Date]])</f>
        <v>2017</v>
      </c>
      <c r="X7939" t="str">
        <f>"Q"&amp;ROUNDUP(MONTH(Suoerstore_sales[[#This Row],[Order Date]])/3,0)</f>
        <v>Q3</v>
      </c>
      <c r="Y7939">
        <f>MONTH(Suoerstore_sales[[#This Row],[Order Date]])</f>
        <v>8</v>
      </c>
    </row>
    <row r="7940" spans="1:25" x14ac:dyDescent="0.2">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t="str" cm="1">
        <f t="array" ref="V7940">_xlfn.IFS(Suoerstore_sales[[#This Row],[Discount]]&lt;=0.05,"0-5%",Suoerstore_sales[[#This Row],[Discount]]&lt;=0.1,"5-10%",Suoerstore_sales[[#This Row],[Discount]]&lt;=0.2,"10-20%",TRUE,"20%+")</f>
        <v>0-5%</v>
      </c>
      <c r="W7940">
        <f>YEAR(Suoerstore_sales[[#This Row],[Order Date]])</f>
        <v>2017</v>
      </c>
      <c r="X7940" t="str">
        <f>"Q"&amp;ROUNDUP(MONTH(Suoerstore_sales[[#This Row],[Order Date]])/3,0)</f>
        <v>Q3</v>
      </c>
      <c r="Y7940">
        <f>MONTH(Suoerstore_sales[[#This Row],[Order Date]])</f>
        <v>8</v>
      </c>
    </row>
    <row r="7941" spans="1:25" x14ac:dyDescent="0.2">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t="str" cm="1">
        <f t="array" ref="V7941">_xlfn.IFS(Suoerstore_sales[[#This Row],[Discount]]&lt;=0.05,"0-5%",Suoerstore_sales[[#This Row],[Discount]]&lt;=0.1,"5-10%",Suoerstore_sales[[#This Row],[Discount]]&lt;=0.2,"10-20%",TRUE,"20%+")</f>
        <v>10-20%</v>
      </c>
      <c r="W7941">
        <f>YEAR(Suoerstore_sales[[#This Row],[Order Date]])</f>
        <v>2017</v>
      </c>
      <c r="X7941" t="str">
        <f>"Q"&amp;ROUNDUP(MONTH(Suoerstore_sales[[#This Row],[Order Date]])/3,0)</f>
        <v>Q3</v>
      </c>
      <c r="Y7941">
        <f>MONTH(Suoerstore_sales[[#This Row],[Order Date]])</f>
        <v>8</v>
      </c>
    </row>
    <row r="7942" spans="1:25" x14ac:dyDescent="0.2">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t="str" cm="1">
        <f t="array" ref="V7942">_xlfn.IFS(Suoerstore_sales[[#This Row],[Discount]]&lt;=0.05,"0-5%",Suoerstore_sales[[#This Row],[Discount]]&lt;=0.1,"5-10%",Suoerstore_sales[[#This Row],[Discount]]&lt;=0.2,"10-20%",TRUE,"20%+")</f>
        <v>10-20%</v>
      </c>
      <c r="W7942">
        <f>YEAR(Suoerstore_sales[[#This Row],[Order Date]])</f>
        <v>2016</v>
      </c>
      <c r="X7942" t="str">
        <f>"Q"&amp;ROUNDUP(MONTH(Suoerstore_sales[[#This Row],[Order Date]])/3,0)</f>
        <v>Q4</v>
      </c>
      <c r="Y7942">
        <f>MONTH(Suoerstore_sales[[#This Row],[Order Date]])</f>
        <v>12</v>
      </c>
    </row>
    <row r="7943" spans="1:25" x14ac:dyDescent="0.2">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t="str" cm="1">
        <f t="array" ref="V7943">_xlfn.IFS(Suoerstore_sales[[#This Row],[Discount]]&lt;=0.05,"0-5%",Suoerstore_sales[[#This Row],[Discount]]&lt;=0.1,"5-10%",Suoerstore_sales[[#This Row],[Discount]]&lt;=0.2,"10-20%",TRUE,"20%+")</f>
        <v>0-5%</v>
      </c>
      <c r="W7943">
        <f>YEAR(Suoerstore_sales[[#This Row],[Order Date]])</f>
        <v>2016</v>
      </c>
      <c r="X7943" t="str">
        <f>"Q"&amp;ROUNDUP(MONTH(Suoerstore_sales[[#This Row],[Order Date]])/3,0)</f>
        <v>Q4</v>
      </c>
      <c r="Y7943">
        <f>MONTH(Suoerstore_sales[[#This Row],[Order Date]])</f>
        <v>12</v>
      </c>
    </row>
    <row r="7944" spans="1:25" x14ac:dyDescent="0.2">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t="str" cm="1">
        <f t="array" ref="V7944">_xlfn.IFS(Suoerstore_sales[[#This Row],[Discount]]&lt;=0.05,"0-5%",Suoerstore_sales[[#This Row],[Discount]]&lt;=0.1,"5-10%",Suoerstore_sales[[#This Row],[Discount]]&lt;=0.2,"10-20%",TRUE,"20%+")</f>
        <v>20%+</v>
      </c>
      <c r="W7944">
        <f>YEAR(Suoerstore_sales[[#This Row],[Order Date]])</f>
        <v>2017</v>
      </c>
      <c r="X7944" t="str">
        <f>"Q"&amp;ROUNDUP(MONTH(Suoerstore_sales[[#This Row],[Order Date]])/3,0)</f>
        <v>Q4</v>
      </c>
      <c r="Y7944">
        <f>MONTH(Suoerstore_sales[[#This Row],[Order Date]])</f>
        <v>12</v>
      </c>
    </row>
    <row r="7945" spans="1:25" x14ac:dyDescent="0.2">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t="str" cm="1">
        <f t="array" ref="V7945">_xlfn.IFS(Suoerstore_sales[[#This Row],[Discount]]&lt;=0.05,"0-5%",Suoerstore_sales[[#This Row],[Discount]]&lt;=0.1,"5-10%",Suoerstore_sales[[#This Row],[Discount]]&lt;=0.2,"10-20%",TRUE,"20%+")</f>
        <v>10-20%</v>
      </c>
      <c r="W7945">
        <f>YEAR(Suoerstore_sales[[#This Row],[Order Date]])</f>
        <v>2017</v>
      </c>
      <c r="X7945" t="str">
        <f>"Q"&amp;ROUNDUP(MONTH(Suoerstore_sales[[#This Row],[Order Date]])/3,0)</f>
        <v>Q4</v>
      </c>
      <c r="Y7945">
        <f>MONTH(Suoerstore_sales[[#This Row],[Order Date]])</f>
        <v>12</v>
      </c>
    </row>
    <row r="7946" spans="1:25" x14ac:dyDescent="0.2">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t="str" cm="1">
        <f t="array" ref="V7946">_xlfn.IFS(Suoerstore_sales[[#This Row],[Discount]]&lt;=0.05,"0-5%",Suoerstore_sales[[#This Row],[Discount]]&lt;=0.1,"5-10%",Suoerstore_sales[[#This Row],[Discount]]&lt;=0.2,"10-20%",TRUE,"20%+")</f>
        <v>10-20%</v>
      </c>
      <c r="W7946">
        <f>YEAR(Suoerstore_sales[[#This Row],[Order Date]])</f>
        <v>2017</v>
      </c>
      <c r="X7946" t="str">
        <f>"Q"&amp;ROUNDUP(MONTH(Suoerstore_sales[[#This Row],[Order Date]])/3,0)</f>
        <v>Q4</v>
      </c>
      <c r="Y7946">
        <f>MONTH(Suoerstore_sales[[#This Row],[Order Date]])</f>
        <v>12</v>
      </c>
    </row>
    <row r="7947" spans="1:25" x14ac:dyDescent="0.2">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t="str" cm="1">
        <f t="array" ref="V7947">_xlfn.IFS(Suoerstore_sales[[#This Row],[Discount]]&lt;=0.05,"0-5%",Suoerstore_sales[[#This Row],[Discount]]&lt;=0.1,"5-10%",Suoerstore_sales[[#This Row],[Discount]]&lt;=0.2,"10-20%",TRUE,"20%+")</f>
        <v>20%+</v>
      </c>
      <c r="W7947">
        <f>YEAR(Suoerstore_sales[[#This Row],[Order Date]])</f>
        <v>2017</v>
      </c>
      <c r="X7947" t="str">
        <f>"Q"&amp;ROUNDUP(MONTH(Suoerstore_sales[[#This Row],[Order Date]])/3,0)</f>
        <v>Q4</v>
      </c>
      <c r="Y7947">
        <f>MONTH(Suoerstore_sales[[#This Row],[Order Date]])</f>
        <v>12</v>
      </c>
    </row>
    <row r="7948" spans="1:25" x14ac:dyDescent="0.2">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t="str" cm="1">
        <f t="array" ref="V7948">_xlfn.IFS(Suoerstore_sales[[#This Row],[Discount]]&lt;=0.05,"0-5%",Suoerstore_sales[[#This Row],[Discount]]&lt;=0.1,"5-10%",Suoerstore_sales[[#This Row],[Discount]]&lt;=0.2,"10-20%",TRUE,"20%+")</f>
        <v>20%+</v>
      </c>
      <c r="W7948">
        <f>YEAR(Suoerstore_sales[[#This Row],[Order Date]])</f>
        <v>2017</v>
      </c>
      <c r="X7948" t="str">
        <f>"Q"&amp;ROUNDUP(MONTH(Suoerstore_sales[[#This Row],[Order Date]])/3,0)</f>
        <v>Q4</v>
      </c>
      <c r="Y7948">
        <f>MONTH(Suoerstore_sales[[#This Row],[Order Date]])</f>
        <v>12</v>
      </c>
    </row>
    <row r="7949" spans="1:25" x14ac:dyDescent="0.2">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t="str" cm="1">
        <f t="array" ref="V7949">_xlfn.IFS(Suoerstore_sales[[#This Row],[Discount]]&lt;=0.05,"0-5%",Suoerstore_sales[[#This Row],[Discount]]&lt;=0.1,"5-10%",Suoerstore_sales[[#This Row],[Discount]]&lt;=0.2,"10-20%",TRUE,"20%+")</f>
        <v>10-20%</v>
      </c>
      <c r="W7949">
        <f>YEAR(Suoerstore_sales[[#This Row],[Order Date]])</f>
        <v>2014</v>
      </c>
      <c r="X7949" t="str">
        <f>"Q"&amp;ROUNDUP(MONTH(Suoerstore_sales[[#This Row],[Order Date]])/3,0)</f>
        <v>Q1</v>
      </c>
      <c r="Y7949">
        <f>MONTH(Suoerstore_sales[[#This Row],[Order Date]])</f>
        <v>3</v>
      </c>
    </row>
    <row r="7950" spans="1:25" x14ac:dyDescent="0.2">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t="str" cm="1">
        <f t="array" ref="V7950">_xlfn.IFS(Suoerstore_sales[[#This Row],[Discount]]&lt;=0.05,"0-5%",Suoerstore_sales[[#This Row],[Discount]]&lt;=0.1,"5-10%",Suoerstore_sales[[#This Row],[Discount]]&lt;=0.2,"10-20%",TRUE,"20%+")</f>
        <v>20%+</v>
      </c>
      <c r="W7950">
        <f>YEAR(Suoerstore_sales[[#This Row],[Order Date]])</f>
        <v>2014</v>
      </c>
      <c r="X7950" t="str">
        <f>"Q"&amp;ROUNDUP(MONTH(Suoerstore_sales[[#This Row],[Order Date]])/3,0)</f>
        <v>Q1</v>
      </c>
      <c r="Y7950">
        <f>MONTH(Suoerstore_sales[[#This Row],[Order Date]])</f>
        <v>3</v>
      </c>
    </row>
    <row r="7951" spans="1:25" x14ac:dyDescent="0.2">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t="str" cm="1">
        <f t="array" ref="V7951">_xlfn.IFS(Suoerstore_sales[[#This Row],[Discount]]&lt;=0.05,"0-5%",Suoerstore_sales[[#This Row],[Discount]]&lt;=0.1,"5-10%",Suoerstore_sales[[#This Row],[Discount]]&lt;=0.2,"10-20%",TRUE,"20%+")</f>
        <v>20%+</v>
      </c>
      <c r="W7951">
        <f>YEAR(Suoerstore_sales[[#This Row],[Order Date]])</f>
        <v>2014</v>
      </c>
      <c r="X7951" t="str">
        <f>"Q"&amp;ROUNDUP(MONTH(Suoerstore_sales[[#This Row],[Order Date]])/3,0)</f>
        <v>Q1</v>
      </c>
      <c r="Y7951">
        <f>MONTH(Suoerstore_sales[[#This Row],[Order Date]])</f>
        <v>3</v>
      </c>
    </row>
    <row r="7952" spans="1:25" x14ac:dyDescent="0.2">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t="str" cm="1">
        <f t="array" ref="V7952">_xlfn.IFS(Suoerstore_sales[[#This Row],[Discount]]&lt;=0.05,"0-5%",Suoerstore_sales[[#This Row],[Discount]]&lt;=0.1,"5-10%",Suoerstore_sales[[#This Row],[Discount]]&lt;=0.2,"10-20%",TRUE,"20%+")</f>
        <v>10-20%</v>
      </c>
      <c r="W7952">
        <f>YEAR(Suoerstore_sales[[#This Row],[Order Date]])</f>
        <v>2014</v>
      </c>
      <c r="X7952" t="str">
        <f>"Q"&amp;ROUNDUP(MONTH(Suoerstore_sales[[#This Row],[Order Date]])/3,0)</f>
        <v>Q1</v>
      </c>
      <c r="Y7952">
        <f>MONTH(Suoerstore_sales[[#This Row],[Order Date]])</f>
        <v>3</v>
      </c>
    </row>
    <row r="7953" spans="1:25" x14ac:dyDescent="0.2">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t="str" cm="1">
        <f t="array" ref="V7953">_xlfn.IFS(Suoerstore_sales[[#This Row],[Discount]]&lt;=0.05,"0-5%",Suoerstore_sales[[#This Row],[Discount]]&lt;=0.1,"5-10%",Suoerstore_sales[[#This Row],[Discount]]&lt;=0.2,"10-20%",TRUE,"20%+")</f>
        <v>10-20%</v>
      </c>
      <c r="W7953">
        <f>YEAR(Suoerstore_sales[[#This Row],[Order Date]])</f>
        <v>2015</v>
      </c>
      <c r="X7953" t="str">
        <f>"Q"&amp;ROUNDUP(MONTH(Suoerstore_sales[[#This Row],[Order Date]])/3,0)</f>
        <v>Q4</v>
      </c>
      <c r="Y7953">
        <f>MONTH(Suoerstore_sales[[#This Row],[Order Date]])</f>
        <v>11</v>
      </c>
    </row>
    <row r="7954" spans="1:25" x14ac:dyDescent="0.2">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t="str" cm="1">
        <f t="array" ref="V7954">_xlfn.IFS(Suoerstore_sales[[#This Row],[Discount]]&lt;=0.05,"0-5%",Suoerstore_sales[[#This Row],[Discount]]&lt;=0.1,"5-10%",Suoerstore_sales[[#This Row],[Discount]]&lt;=0.2,"10-20%",TRUE,"20%+")</f>
        <v>0-5%</v>
      </c>
      <c r="W7954">
        <f>YEAR(Suoerstore_sales[[#This Row],[Order Date]])</f>
        <v>2015</v>
      </c>
      <c r="X7954" t="str">
        <f>"Q"&amp;ROUNDUP(MONTH(Suoerstore_sales[[#This Row],[Order Date]])/3,0)</f>
        <v>Q4</v>
      </c>
      <c r="Y7954">
        <f>MONTH(Suoerstore_sales[[#This Row],[Order Date]])</f>
        <v>11</v>
      </c>
    </row>
    <row r="7955" spans="1:25" x14ac:dyDescent="0.2">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t="str" cm="1">
        <f t="array" ref="V7955">_xlfn.IFS(Suoerstore_sales[[#This Row],[Discount]]&lt;=0.05,"0-5%",Suoerstore_sales[[#This Row],[Discount]]&lt;=0.1,"5-10%",Suoerstore_sales[[#This Row],[Discount]]&lt;=0.2,"10-20%",TRUE,"20%+")</f>
        <v>0-5%</v>
      </c>
      <c r="W7955">
        <f>YEAR(Suoerstore_sales[[#This Row],[Order Date]])</f>
        <v>2014</v>
      </c>
      <c r="X7955" t="str">
        <f>"Q"&amp;ROUNDUP(MONTH(Suoerstore_sales[[#This Row],[Order Date]])/3,0)</f>
        <v>Q2</v>
      </c>
      <c r="Y7955">
        <f>MONTH(Suoerstore_sales[[#This Row],[Order Date]])</f>
        <v>4</v>
      </c>
    </row>
    <row r="7956" spans="1:25" x14ac:dyDescent="0.2">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t="str" cm="1">
        <f t="array" ref="V7956">_xlfn.IFS(Suoerstore_sales[[#This Row],[Discount]]&lt;=0.05,"0-5%",Suoerstore_sales[[#This Row],[Discount]]&lt;=0.1,"5-10%",Suoerstore_sales[[#This Row],[Discount]]&lt;=0.2,"10-20%",TRUE,"20%+")</f>
        <v>0-5%</v>
      </c>
      <c r="W7956">
        <f>YEAR(Suoerstore_sales[[#This Row],[Order Date]])</f>
        <v>2014</v>
      </c>
      <c r="X7956" t="str">
        <f>"Q"&amp;ROUNDUP(MONTH(Suoerstore_sales[[#This Row],[Order Date]])/3,0)</f>
        <v>Q2</v>
      </c>
      <c r="Y7956">
        <f>MONTH(Suoerstore_sales[[#This Row],[Order Date]])</f>
        <v>4</v>
      </c>
    </row>
    <row r="7957" spans="1:25" x14ac:dyDescent="0.2">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t="str" cm="1">
        <f t="array" ref="V7957">_xlfn.IFS(Suoerstore_sales[[#This Row],[Discount]]&lt;=0.05,"0-5%",Suoerstore_sales[[#This Row],[Discount]]&lt;=0.1,"5-10%",Suoerstore_sales[[#This Row],[Discount]]&lt;=0.2,"10-20%",TRUE,"20%+")</f>
        <v>10-20%</v>
      </c>
      <c r="W7957">
        <f>YEAR(Suoerstore_sales[[#This Row],[Order Date]])</f>
        <v>2017</v>
      </c>
      <c r="X7957" t="str">
        <f>"Q"&amp;ROUNDUP(MONTH(Suoerstore_sales[[#This Row],[Order Date]])/3,0)</f>
        <v>Q4</v>
      </c>
      <c r="Y7957">
        <f>MONTH(Suoerstore_sales[[#This Row],[Order Date]])</f>
        <v>10</v>
      </c>
    </row>
    <row r="7958" spans="1:25" x14ac:dyDescent="0.2">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t="str" cm="1">
        <f t="array" ref="V7958">_xlfn.IFS(Suoerstore_sales[[#This Row],[Discount]]&lt;=0.05,"0-5%",Suoerstore_sales[[#This Row],[Discount]]&lt;=0.1,"5-10%",Suoerstore_sales[[#This Row],[Discount]]&lt;=0.2,"10-20%",TRUE,"20%+")</f>
        <v>0-5%</v>
      </c>
      <c r="W7958">
        <f>YEAR(Suoerstore_sales[[#This Row],[Order Date]])</f>
        <v>2017</v>
      </c>
      <c r="X7958" t="str">
        <f>"Q"&amp;ROUNDUP(MONTH(Suoerstore_sales[[#This Row],[Order Date]])/3,0)</f>
        <v>Q4</v>
      </c>
      <c r="Y7958">
        <f>MONTH(Suoerstore_sales[[#This Row],[Order Date]])</f>
        <v>10</v>
      </c>
    </row>
    <row r="7959" spans="1:25" x14ac:dyDescent="0.2">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t="str" cm="1">
        <f t="array" ref="V7959">_xlfn.IFS(Suoerstore_sales[[#This Row],[Discount]]&lt;=0.05,"0-5%",Suoerstore_sales[[#This Row],[Discount]]&lt;=0.1,"5-10%",Suoerstore_sales[[#This Row],[Discount]]&lt;=0.2,"10-20%",TRUE,"20%+")</f>
        <v>0-5%</v>
      </c>
      <c r="W7959">
        <f>YEAR(Suoerstore_sales[[#This Row],[Order Date]])</f>
        <v>2017</v>
      </c>
      <c r="X7959" t="str">
        <f>"Q"&amp;ROUNDUP(MONTH(Suoerstore_sales[[#This Row],[Order Date]])/3,0)</f>
        <v>Q4</v>
      </c>
      <c r="Y7959">
        <f>MONTH(Suoerstore_sales[[#This Row],[Order Date]])</f>
        <v>10</v>
      </c>
    </row>
    <row r="7960" spans="1:25" x14ac:dyDescent="0.2">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t="str" cm="1">
        <f t="array" ref="V7960">_xlfn.IFS(Suoerstore_sales[[#This Row],[Discount]]&lt;=0.05,"0-5%",Suoerstore_sales[[#This Row],[Discount]]&lt;=0.1,"5-10%",Suoerstore_sales[[#This Row],[Discount]]&lt;=0.2,"10-20%",TRUE,"20%+")</f>
        <v>0-5%</v>
      </c>
      <c r="W7960">
        <f>YEAR(Suoerstore_sales[[#This Row],[Order Date]])</f>
        <v>2017</v>
      </c>
      <c r="X7960" t="str">
        <f>"Q"&amp;ROUNDUP(MONTH(Suoerstore_sales[[#This Row],[Order Date]])/3,0)</f>
        <v>Q4</v>
      </c>
      <c r="Y7960">
        <f>MONTH(Suoerstore_sales[[#This Row],[Order Date]])</f>
        <v>10</v>
      </c>
    </row>
    <row r="7961" spans="1:25" x14ac:dyDescent="0.2">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t="str" cm="1">
        <f t="array" ref="V7961">_xlfn.IFS(Suoerstore_sales[[#This Row],[Discount]]&lt;=0.05,"0-5%",Suoerstore_sales[[#This Row],[Discount]]&lt;=0.1,"5-10%",Suoerstore_sales[[#This Row],[Discount]]&lt;=0.2,"10-20%",TRUE,"20%+")</f>
        <v>10-20%</v>
      </c>
      <c r="W7961">
        <f>YEAR(Suoerstore_sales[[#This Row],[Order Date]])</f>
        <v>2017</v>
      </c>
      <c r="X7961" t="str">
        <f>"Q"&amp;ROUNDUP(MONTH(Suoerstore_sales[[#This Row],[Order Date]])/3,0)</f>
        <v>Q4</v>
      </c>
      <c r="Y7961">
        <f>MONTH(Suoerstore_sales[[#This Row],[Order Date]])</f>
        <v>10</v>
      </c>
    </row>
    <row r="7962" spans="1:25" x14ac:dyDescent="0.2">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t="str" cm="1">
        <f t="array" ref="V7962">_xlfn.IFS(Suoerstore_sales[[#This Row],[Discount]]&lt;=0.05,"0-5%",Suoerstore_sales[[#This Row],[Discount]]&lt;=0.1,"5-10%",Suoerstore_sales[[#This Row],[Discount]]&lt;=0.2,"10-20%",TRUE,"20%+")</f>
        <v>10-20%</v>
      </c>
      <c r="W7962">
        <f>YEAR(Suoerstore_sales[[#This Row],[Order Date]])</f>
        <v>2017</v>
      </c>
      <c r="X7962" t="str">
        <f>"Q"&amp;ROUNDUP(MONTH(Suoerstore_sales[[#This Row],[Order Date]])/3,0)</f>
        <v>Q4</v>
      </c>
      <c r="Y7962">
        <f>MONTH(Suoerstore_sales[[#This Row],[Order Date]])</f>
        <v>10</v>
      </c>
    </row>
    <row r="7963" spans="1:25" x14ac:dyDescent="0.2">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t="str" cm="1">
        <f t="array" ref="V7963">_xlfn.IFS(Suoerstore_sales[[#This Row],[Discount]]&lt;=0.05,"0-5%",Suoerstore_sales[[#This Row],[Discount]]&lt;=0.1,"5-10%",Suoerstore_sales[[#This Row],[Discount]]&lt;=0.2,"10-20%",TRUE,"20%+")</f>
        <v>10-20%</v>
      </c>
      <c r="W7963">
        <f>YEAR(Suoerstore_sales[[#This Row],[Order Date]])</f>
        <v>2017</v>
      </c>
      <c r="X7963" t="str">
        <f>"Q"&amp;ROUNDUP(MONTH(Suoerstore_sales[[#This Row],[Order Date]])/3,0)</f>
        <v>Q4</v>
      </c>
      <c r="Y7963">
        <f>MONTH(Suoerstore_sales[[#This Row],[Order Date]])</f>
        <v>11</v>
      </c>
    </row>
    <row r="7964" spans="1:25" x14ac:dyDescent="0.2">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t="str" cm="1">
        <f t="array" ref="V7964">_xlfn.IFS(Suoerstore_sales[[#This Row],[Discount]]&lt;=0.05,"0-5%",Suoerstore_sales[[#This Row],[Discount]]&lt;=0.1,"5-10%",Suoerstore_sales[[#This Row],[Discount]]&lt;=0.2,"10-20%",TRUE,"20%+")</f>
        <v>20%+</v>
      </c>
      <c r="W7964">
        <f>YEAR(Suoerstore_sales[[#This Row],[Order Date]])</f>
        <v>2017</v>
      </c>
      <c r="X7964" t="str">
        <f>"Q"&amp;ROUNDUP(MONTH(Suoerstore_sales[[#This Row],[Order Date]])/3,0)</f>
        <v>Q4</v>
      </c>
      <c r="Y7964">
        <f>MONTH(Suoerstore_sales[[#This Row],[Order Date]])</f>
        <v>11</v>
      </c>
    </row>
    <row r="7965" spans="1:25" x14ac:dyDescent="0.2">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t="str" cm="1">
        <f t="array" ref="V7965">_xlfn.IFS(Suoerstore_sales[[#This Row],[Discount]]&lt;=0.05,"0-5%",Suoerstore_sales[[#This Row],[Discount]]&lt;=0.1,"5-10%",Suoerstore_sales[[#This Row],[Discount]]&lt;=0.2,"10-20%",TRUE,"20%+")</f>
        <v>10-20%</v>
      </c>
      <c r="W7965">
        <f>YEAR(Suoerstore_sales[[#This Row],[Order Date]])</f>
        <v>2017</v>
      </c>
      <c r="X7965" t="str">
        <f>"Q"&amp;ROUNDUP(MONTH(Suoerstore_sales[[#This Row],[Order Date]])/3,0)</f>
        <v>Q4</v>
      </c>
      <c r="Y7965">
        <f>MONTH(Suoerstore_sales[[#This Row],[Order Date]])</f>
        <v>11</v>
      </c>
    </row>
    <row r="7966" spans="1:25" x14ac:dyDescent="0.2">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t="str" cm="1">
        <f t="array" ref="V7966">_xlfn.IFS(Suoerstore_sales[[#This Row],[Discount]]&lt;=0.05,"0-5%",Suoerstore_sales[[#This Row],[Discount]]&lt;=0.1,"5-10%",Suoerstore_sales[[#This Row],[Discount]]&lt;=0.2,"10-20%",TRUE,"20%+")</f>
        <v>10-20%</v>
      </c>
      <c r="W7966">
        <f>YEAR(Suoerstore_sales[[#This Row],[Order Date]])</f>
        <v>2017</v>
      </c>
      <c r="X7966" t="str">
        <f>"Q"&amp;ROUNDUP(MONTH(Suoerstore_sales[[#This Row],[Order Date]])/3,0)</f>
        <v>Q4</v>
      </c>
      <c r="Y7966">
        <f>MONTH(Suoerstore_sales[[#This Row],[Order Date]])</f>
        <v>11</v>
      </c>
    </row>
    <row r="7967" spans="1:25" x14ac:dyDescent="0.2">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t="str" cm="1">
        <f t="array" ref="V7967">_xlfn.IFS(Suoerstore_sales[[#This Row],[Discount]]&lt;=0.05,"0-5%",Suoerstore_sales[[#This Row],[Discount]]&lt;=0.1,"5-10%",Suoerstore_sales[[#This Row],[Discount]]&lt;=0.2,"10-20%",TRUE,"20%+")</f>
        <v>10-20%</v>
      </c>
      <c r="W7967">
        <f>YEAR(Suoerstore_sales[[#This Row],[Order Date]])</f>
        <v>2017</v>
      </c>
      <c r="X7967" t="str">
        <f>"Q"&amp;ROUNDUP(MONTH(Suoerstore_sales[[#This Row],[Order Date]])/3,0)</f>
        <v>Q4</v>
      </c>
      <c r="Y7967">
        <f>MONTH(Suoerstore_sales[[#This Row],[Order Date]])</f>
        <v>11</v>
      </c>
    </row>
    <row r="7968" spans="1:25" x14ac:dyDescent="0.2">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t="str" cm="1">
        <f t="array" ref="V7968">_xlfn.IFS(Suoerstore_sales[[#This Row],[Discount]]&lt;=0.05,"0-5%",Suoerstore_sales[[#This Row],[Discount]]&lt;=0.1,"5-10%",Suoerstore_sales[[#This Row],[Discount]]&lt;=0.2,"10-20%",TRUE,"20%+")</f>
        <v>0-5%</v>
      </c>
      <c r="W7968">
        <f>YEAR(Suoerstore_sales[[#This Row],[Order Date]])</f>
        <v>2015</v>
      </c>
      <c r="X7968" t="str">
        <f>"Q"&amp;ROUNDUP(MONTH(Suoerstore_sales[[#This Row],[Order Date]])/3,0)</f>
        <v>Q1</v>
      </c>
      <c r="Y7968">
        <f>MONTH(Suoerstore_sales[[#This Row],[Order Date]])</f>
        <v>3</v>
      </c>
    </row>
    <row r="7969" spans="1:25" x14ac:dyDescent="0.2">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t="str" cm="1">
        <f t="array" ref="V7969">_xlfn.IFS(Suoerstore_sales[[#This Row],[Discount]]&lt;=0.05,"0-5%",Suoerstore_sales[[#This Row],[Discount]]&lt;=0.1,"5-10%",Suoerstore_sales[[#This Row],[Discount]]&lt;=0.2,"10-20%",TRUE,"20%+")</f>
        <v>20%+</v>
      </c>
      <c r="W7969">
        <f>YEAR(Suoerstore_sales[[#This Row],[Order Date]])</f>
        <v>2016</v>
      </c>
      <c r="X7969" t="str">
        <f>"Q"&amp;ROUNDUP(MONTH(Suoerstore_sales[[#This Row],[Order Date]])/3,0)</f>
        <v>Q4</v>
      </c>
      <c r="Y7969">
        <f>MONTH(Suoerstore_sales[[#This Row],[Order Date]])</f>
        <v>10</v>
      </c>
    </row>
    <row r="7970" spans="1:25" x14ac:dyDescent="0.2">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t="str" cm="1">
        <f t="array" ref="V7970">_xlfn.IFS(Suoerstore_sales[[#This Row],[Discount]]&lt;=0.05,"0-5%",Suoerstore_sales[[#This Row],[Discount]]&lt;=0.1,"5-10%",Suoerstore_sales[[#This Row],[Discount]]&lt;=0.2,"10-20%",TRUE,"20%+")</f>
        <v>10-20%</v>
      </c>
      <c r="W7970">
        <f>YEAR(Suoerstore_sales[[#This Row],[Order Date]])</f>
        <v>2016</v>
      </c>
      <c r="X7970" t="str">
        <f>"Q"&amp;ROUNDUP(MONTH(Suoerstore_sales[[#This Row],[Order Date]])/3,0)</f>
        <v>Q4</v>
      </c>
      <c r="Y7970">
        <f>MONTH(Suoerstore_sales[[#This Row],[Order Date]])</f>
        <v>10</v>
      </c>
    </row>
    <row r="7971" spans="1:25" x14ac:dyDescent="0.2">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t="str" cm="1">
        <f t="array" ref="V7971">_xlfn.IFS(Suoerstore_sales[[#This Row],[Discount]]&lt;=0.05,"0-5%",Suoerstore_sales[[#This Row],[Discount]]&lt;=0.1,"5-10%",Suoerstore_sales[[#This Row],[Discount]]&lt;=0.2,"10-20%",TRUE,"20%+")</f>
        <v>10-20%</v>
      </c>
      <c r="W7971">
        <f>YEAR(Suoerstore_sales[[#This Row],[Order Date]])</f>
        <v>2016</v>
      </c>
      <c r="X7971" t="str">
        <f>"Q"&amp;ROUNDUP(MONTH(Suoerstore_sales[[#This Row],[Order Date]])/3,0)</f>
        <v>Q4</v>
      </c>
      <c r="Y7971">
        <f>MONTH(Suoerstore_sales[[#This Row],[Order Date]])</f>
        <v>10</v>
      </c>
    </row>
    <row r="7972" spans="1:25" x14ac:dyDescent="0.2">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t="str" cm="1">
        <f t="array" ref="V7972">_xlfn.IFS(Suoerstore_sales[[#This Row],[Discount]]&lt;=0.05,"0-5%",Suoerstore_sales[[#This Row],[Discount]]&lt;=0.1,"5-10%",Suoerstore_sales[[#This Row],[Discount]]&lt;=0.2,"10-20%",TRUE,"20%+")</f>
        <v>20%+</v>
      </c>
      <c r="W7972">
        <f>YEAR(Suoerstore_sales[[#This Row],[Order Date]])</f>
        <v>2015</v>
      </c>
      <c r="X7972" t="str">
        <f>"Q"&amp;ROUNDUP(MONTH(Suoerstore_sales[[#This Row],[Order Date]])/3,0)</f>
        <v>Q3</v>
      </c>
      <c r="Y7972">
        <f>MONTH(Suoerstore_sales[[#This Row],[Order Date]])</f>
        <v>8</v>
      </c>
    </row>
    <row r="7973" spans="1:25" x14ac:dyDescent="0.2">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t="str" cm="1">
        <f t="array" ref="V7973">_xlfn.IFS(Suoerstore_sales[[#This Row],[Discount]]&lt;=0.05,"0-5%",Suoerstore_sales[[#This Row],[Discount]]&lt;=0.1,"5-10%",Suoerstore_sales[[#This Row],[Discount]]&lt;=0.2,"10-20%",TRUE,"20%+")</f>
        <v>10-20%</v>
      </c>
      <c r="W7973">
        <f>YEAR(Suoerstore_sales[[#This Row],[Order Date]])</f>
        <v>2015</v>
      </c>
      <c r="X7973" t="str">
        <f>"Q"&amp;ROUNDUP(MONTH(Suoerstore_sales[[#This Row],[Order Date]])/3,0)</f>
        <v>Q3</v>
      </c>
      <c r="Y7973">
        <f>MONTH(Suoerstore_sales[[#This Row],[Order Date]])</f>
        <v>8</v>
      </c>
    </row>
    <row r="7974" spans="1:25" x14ac:dyDescent="0.2">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t="str" cm="1">
        <f t="array" ref="V7974">_xlfn.IFS(Suoerstore_sales[[#This Row],[Discount]]&lt;=0.05,"0-5%",Suoerstore_sales[[#This Row],[Discount]]&lt;=0.1,"5-10%",Suoerstore_sales[[#This Row],[Discount]]&lt;=0.2,"10-20%",TRUE,"20%+")</f>
        <v>10-20%</v>
      </c>
      <c r="W7974">
        <f>YEAR(Suoerstore_sales[[#This Row],[Order Date]])</f>
        <v>2015</v>
      </c>
      <c r="X7974" t="str">
        <f>"Q"&amp;ROUNDUP(MONTH(Suoerstore_sales[[#This Row],[Order Date]])/3,0)</f>
        <v>Q3</v>
      </c>
      <c r="Y7974">
        <f>MONTH(Suoerstore_sales[[#This Row],[Order Date]])</f>
        <v>8</v>
      </c>
    </row>
    <row r="7975" spans="1:25" x14ac:dyDescent="0.2">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t="str" cm="1">
        <f t="array" ref="V7975">_xlfn.IFS(Suoerstore_sales[[#This Row],[Discount]]&lt;=0.05,"0-5%",Suoerstore_sales[[#This Row],[Discount]]&lt;=0.1,"5-10%",Suoerstore_sales[[#This Row],[Discount]]&lt;=0.2,"10-20%",TRUE,"20%+")</f>
        <v>20%+</v>
      </c>
      <c r="W7975">
        <f>YEAR(Suoerstore_sales[[#This Row],[Order Date]])</f>
        <v>2015</v>
      </c>
      <c r="X7975" t="str">
        <f>"Q"&amp;ROUNDUP(MONTH(Suoerstore_sales[[#This Row],[Order Date]])/3,0)</f>
        <v>Q3</v>
      </c>
      <c r="Y7975">
        <f>MONTH(Suoerstore_sales[[#This Row],[Order Date]])</f>
        <v>8</v>
      </c>
    </row>
    <row r="7976" spans="1:25" x14ac:dyDescent="0.2">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t="str" cm="1">
        <f t="array" ref="V7976">_xlfn.IFS(Suoerstore_sales[[#This Row],[Discount]]&lt;=0.05,"0-5%",Suoerstore_sales[[#This Row],[Discount]]&lt;=0.1,"5-10%",Suoerstore_sales[[#This Row],[Discount]]&lt;=0.2,"10-20%",TRUE,"20%+")</f>
        <v>10-20%</v>
      </c>
      <c r="W7976">
        <f>YEAR(Suoerstore_sales[[#This Row],[Order Date]])</f>
        <v>2015</v>
      </c>
      <c r="X7976" t="str">
        <f>"Q"&amp;ROUNDUP(MONTH(Suoerstore_sales[[#This Row],[Order Date]])/3,0)</f>
        <v>Q3</v>
      </c>
      <c r="Y7976">
        <f>MONTH(Suoerstore_sales[[#This Row],[Order Date]])</f>
        <v>8</v>
      </c>
    </row>
    <row r="7977" spans="1:25" x14ac:dyDescent="0.2">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t="str" cm="1">
        <f t="array" ref="V7977">_xlfn.IFS(Suoerstore_sales[[#This Row],[Discount]]&lt;=0.05,"0-5%",Suoerstore_sales[[#This Row],[Discount]]&lt;=0.1,"5-10%",Suoerstore_sales[[#This Row],[Discount]]&lt;=0.2,"10-20%",TRUE,"20%+")</f>
        <v>20%+</v>
      </c>
      <c r="W7977">
        <f>YEAR(Suoerstore_sales[[#This Row],[Order Date]])</f>
        <v>2015</v>
      </c>
      <c r="X7977" t="str">
        <f>"Q"&amp;ROUNDUP(MONTH(Suoerstore_sales[[#This Row],[Order Date]])/3,0)</f>
        <v>Q3</v>
      </c>
      <c r="Y7977">
        <f>MONTH(Suoerstore_sales[[#This Row],[Order Date]])</f>
        <v>8</v>
      </c>
    </row>
    <row r="7978" spans="1:25" x14ac:dyDescent="0.2">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t="str" cm="1">
        <f t="array" ref="V7978">_xlfn.IFS(Suoerstore_sales[[#This Row],[Discount]]&lt;=0.05,"0-5%",Suoerstore_sales[[#This Row],[Discount]]&lt;=0.1,"5-10%",Suoerstore_sales[[#This Row],[Discount]]&lt;=0.2,"10-20%",TRUE,"20%+")</f>
        <v>10-20%</v>
      </c>
      <c r="W7978">
        <f>YEAR(Suoerstore_sales[[#This Row],[Order Date]])</f>
        <v>2015</v>
      </c>
      <c r="X7978" t="str">
        <f>"Q"&amp;ROUNDUP(MONTH(Suoerstore_sales[[#This Row],[Order Date]])/3,0)</f>
        <v>Q3</v>
      </c>
      <c r="Y7978">
        <f>MONTH(Suoerstore_sales[[#This Row],[Order Date]])</f>
        <v>8</v>
      </c>
    </row>
    <row r="7979" spans="1:25" x14ac:dyDescent="0.2">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t="str" cm="1">
        <f t="array" ref="V7979">_xlfn.IFS(Suoerstore_sales[[#This Row],[Discount]]&lt;=0.05,"0-5%",Suoerstore_sales[[#This Row],[Discount]]&lt;=0.1,"5-10%",Suoerstore_sales[[#This Row],[Discount]]&lt;=0.2,"10-20%",TRUE,"20%+")</f>
        <v>0-5%</v>
      </c>
      <c r="W7979">
        <f>YEAR(Suoerstore_sales[[#This Row],[Order Date]])</f>
        <v>2014</v>
      </c>
      <c r="X7979" t="str">
        <f>"Q"&amp;ROUNDUP(MONTH(Suoerstore_sales[[#This Row],[Order Date]])/3,0)</f>
        <v>Q2</v>
      </c>
      <c r="Y7979">
        <f>MONTH(Suoerstore_sales[[#This Row],[Order Date]])</f>
        <v>5</v>
      </c>
    </row>
    <row r="7980" spans="1:25" x14ac:dyDescent="0.2">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t="str" cm="1">
        <f t="array" ref="V7980">_xlfn.IFS(Suoerstore_sales[[#This Row],[Discount]]&lt;=0.05,"0-5%",Suoerstore_sales[[#This Row],[Discount]]&lt;=0.1,"5-10%",Suoerstore_sales[[#This Row],[Discount]]&lt;=0.2,"10-20%",TRUE,"20%+")</f>
        <v>0-5%</v>
      </c>
      <c r="W7980">
        <f>YEAR(Suoerstore_sales[[#This Row],[Order Date]])</f>
        <v>2014</v>
      </c>
      <c r="X7980" t="str">
        <f>"Q"&amp;ROUNDUP(MONTH(Suoerstore_sales[[#This Row],[Order Date]])/3,0)</f>
        <v>Q2</v>
      </c>
      <c r="Y7980">
        <f>MONTH(Suoerstore_sales[[#This Row],[Order Date]])</f>
        <v>5</v>
      </c>
    </row>
    <row r="7981" spans="1:25" x14ac:dyDescent="0.2">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t="str" cm="1">
        <f t="array" ref="V7981">_xlfn.IFS(Suoerstore_sales[[#This Row],[Discount]]&lt;=0.05,"0-5%",Suoerstore_sales[[#This Row],[Discount]]&lt;=0.1,"5-10%",Suoerstore_sales[[#This Row],[Discount]]&lt;=0.2,"10-20%",TRUE,"20%+")</f>
        <v>10-20%</v>
      </c>
      <c r="W7981">
        <f>YEAR(Suoerstore_sales[[#This Row],[Order Date]])</f>
        <v>2015</v>
      </c>
      <c r="X7981" t="str">
        <f>"Q"&amp;ROUNDUP(MONTH(Suoerstore_sales[[#This Row],[Order Date]])/3,0)</f>
        <v>Q3</v>
      </c>
      <c r="Y7981">
        <f>MONTH(Suoerstore_sales[[#This Row],[Order Date]])</f>
        <v>8</v>
      </c>
    </row>
    <row r="7982" spans="1:25" x14ac:dyDescent="0.2">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t="str" cm="1">
        <f t="array" ref="V7982">_xlfn.IFS(Suoerstore_sales[[#This Row],[Discount]]&lt;=0.05,"0-5%",Suoerstore_sales[[#This Row],[Discount]]&lt;=0.1,"5-10%",Suoerstore_sales[[#This Row],[Discount]]&lt;=0.2,"10-20%",TRUE,"20%+")</f>
        <v>10-20%</v>
      </c>
      <c r="W7982">
        <f>YEAR(Suoerstore_sales[[#This Row],[Order Date]])</f>
        <v>2014</v>
      </c>
      <c r="X7982" t="str">
        <f>"Q"&amp;ROUNDUP(MONTH(Suoerstore_sales[[#This Row],[Order Date]])/3,0)</f>
        <v>Q1</v>
      </c>
      <c r="Y7982">
        <f>MONTH(Suoerstore_sales[[#This Row],[Order Date]])</f>
        <v>1</v>
      </c>
    </row>
    <row r="7983" spans="1:25" x14ac:dyDescent="0.2">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t="str" cm="1">
        <f t="array" ref="V7983">_xlfn.IFS(Suoerstore_sales[[#This Row],[Discount]]&lt;=0.05,"0-5%",Suoerstore_sales[[#This Row],[Discount]]&lt;=0.1,"5-10%",Suoerstore_sales[[#This Row],[Discount]]&lt;=0.2,"10-20%",TRUE,"20%+")</f>
        <v>0-5%</v>
      </c>
      <c r="W7983">
        <f>YEAR(Suoerstore_sales[[#This Row],[Order Date]])</f>
        <v>2014</v>
      </c>
      <c r="X7983" t="str">
        <f>"Q"&amp;ROUNDUP(MONTH(Suoerstore_sales[[#This Row],[Order Date]])/3,0)</f>
        <v>Q3</v>
      </c>
      <c r="Y7983">
        <f>MONTH(Suoerstore_sales[[#This Row],[Order Date]])</f>
        <v>9</v>
      </c>
    </row>
    <row r="7984" spans="1:25" x14ac:dyDescent="0.2">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t="str" cm="1">
        <f t="array" ref="V7984">_xlfn.IFS(Suoerstore_sales[[#This Row],[Discount]]&lt;=0.05,"0-5%",Suoerstore_sales[[#This Row],[Discount]]&lt;=0.1,"5-10%",Suoerstore_sales[[#This Row],[Discount]]&lt;=0.2,"10-20%",TRUE,"20%+")</f>
        <v>0-5%</v>
      </c>
      <c r="W7984">
        <f>YEAR(Suoerstore_sales[[#This Row],[Order Date]])</f>
        <v>2014</v>
      </c>
      <c r="X7984" t="str">
        <f>"Q"&amp;ROUNDUP(MONTH(Suoerstore_sales[[#This Row],[Order Date]])/3,0)</f>
        <v>Q3</v>
      </c>
      <c r="Y7984">
        <f>MONTH(Suoerstore_sales[[#This Row],[Order Date]])</f>
        <v>9</v>
      </c>
    </row>
    <row r="7985" spans="1:25" x14ac:dyDescent="0.2">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t="str" cm="1">
        <f t="array" ref="V7985">_xlfn.IFS(Suoerstore_sales[[#This Row],[Discount]]&lt;=0.05,"0-5%",Suoerstore_sales[[#This Row],[Discount]]&lt;=0.1,"5-10%",Suoerstore_sales[[#This Row],[Discount]]&lt;=0.2,"10-20%",TRUE,"20%+")</f>
        <v>10-20%</v>
      </c>
      <c r="W7985">
        <f>YEAR(Suoerstore_sales[[#This Row],[Order Date]])</f>
        <v>2017</v>
      </c>
      <c r="X7985" t="str">
        <f>"Q"&amp;ROUNDUP(MONTH(Suoerstore_sales[[#This Row],[Order Date]])/3,0)</f>
        <v>Q1</v>
      </c>
      <c r="Y7985">
        <f>MONTH(Suoerstore_sales[[#This Row],[Order Date]])</f>
        <v>1</v>
      </c>
    </row>
    <row r="7986" spans="1:25" x14ac:dyDescent="0.2">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t="str" cm="1">
        <f t="array" ref="V7986">_xlfn.IFS(Suoerstore_sales[[#This Row],[Discount]]&lt;=0.05,"0-5%",Suoerstore_sales[[#This Row],[Discount]]&lt;=0.1,"5-10%",Suoerstore_sales[[#This Row],[Discount]]&lt;=0.2,"10-20%",TRUE,"20%+")</f>
        <v>10-20%</v>
      </c>
      <c r="W7986">
        <f>YEAR(Suoerstore_sales[[#This Row],[Order Date]])</f>
        <v>2017</v>
      </c>
      <c r="X7986" t="str">
        <f>"Q"&amp;ROUNDUP(MONTH(Suoerstore_sales[[#This Row],[Order Date]])/3,0)</f>
        <v>Q1</v>
      </c>
      <c r="Y7986">
        <f>MONTH(Suoerstore_sales[[#This Row],[Order Date]])</f>
        <v>1</v>
      </c>
    </row>
    <row r="7987" spans="1:25" x14ac:dyDescent="0.2">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t="str" cm="1">
        <f t="array" ref="V7987">_xlfn.IFS(Suoerstore_sales[[#This Row],[Discount]]&lt;=0.05,"0-5%",Suoerstore_sales[[#This Row],[Discount]]&lt;=0.1,"5-10%",Suoerstore_sales[[#This Row],[Discount]]&lt;=0.2,"10-20%",TRUE,"20%+")</f>
        <v>10-20%</v>
      </c>
      <c r="W7987">
        <f>YEAR(Suoerstore_sales[[#This Row],[Order Date]])</f>
        <v>2016</v>
      </c>
      <c r="X7987" t="str">
        <f>"Q"&amp;ROUNDUP(MONTH(Suoerstore_sales[[#This Row],[Order Date]])/3,0)</f>
        <v>Q2</v>
      </c>
      <c r="Y7987">
        <f>MONTH(Suoerstore_sales[[#This Row],[Order Date]])</f>
        <v>4</v>
      </c>
    </row>
    <row r="7988" spans="1:25" x14ac:dyDescent="0.2">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t="str" cm="1">
        <f t="array" ref="V7988">_xlfn.IFS(Suoerstore_sales[[#This Row],[Discount]]&lt;=0.05,"0-5%",Suoerstore_sales[[#This Row],[Discount]]&lt;=0.1,"5-10%",Suoerstore_sales[[#This Row],[Discount]]&lt;=0.2,"10-20%",TRUE,"20%+")</f>
        <v>0-5%</v>
      </c>
      <c r="W7988">
        <f>YEAR(Suoerstore_sales[[#This Row],[Order Date]])</f>
        <v>2016</v>
      </c>
      <c r="X7988" t="str">
        <f>"Q"&amp;ROUNDUP(MONTH(Suoerstore_sales[[#This Row],[Order Date]])/3,0)</f>
        <v>Q3</v>
      </c>
      <c r="Y7988">
        <f>MONTH(Suoerstore_sales[[#This Row],[Order Date]])</f>
        <v>7</v>
      </c>
    </row>
    <row r="7989" spans="1:25" x14ac:dyDescent="0.2">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t="str" cm="1">
        <f t="array" ref="V7989">_xlfn.IFS(Suoerstore_sales[[#This Row],[Discount]]&lt;=0.05,"0-5%",Suoerstore_sales[[#This Row],[Discount]]&lt;=0.1,"5-10%",Suoerstore_sales[[#This Row],[Discount]]&lt;=0.2,"10-20%",TRUE,"20%+")</f>
        <v>0-5%</v>
      </c>
      <c r="W7989">
        <f>YEAR(Suoerstore_sales[[#This Row],[Order Date]])</f>
        <v>2016</v>
      </c>
      <c r="X7989" t="str">
        <f>"Q"&amp;ROUNDUP(MONTH(Suoerstore_sales[[#This Row],[Order Date]])/3,0)</f>
        <v>Q3</v>
      </c>
      <c r="Y7989">
        <f>MONTH(Suoerstore_sales[[#This Row],[Order Date]])</f>
        <v>8</v>
      </c>
    </row>
    <row r="7990" spans="1:25" x14ac:dyDescent="0.2">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t="str" cm="1">
        <f t="array" ref="V7990">_xlfn.IFS(Suoerstore_sales[[#This Row],[Discount]]&lt;=0.05,"0-5%",Suoerstore_sales[[#This Row],[Discount]]&lt;=0.1,"5-10%",Suoerstore_sales[[#This Row],[Discount]]&lt;=0.2,"10-20%",TRUE,"20%+")</f>
        <v>0-5%</v>
      </c>
      <c r="W7990">
        <f>YEAR(Suoerstore_sales[[#This Row],[Order Date]])</f>
        <v>2016</v>
      </c>
      <c r="X7990" t="str">
        <f>"Q"&amp;ROUNDUP(MONTH(Suoerstore_sales[[#This Row],[Order Date]])/3,0)</f>
        <v>Q3</v>
      </c>
      <c r="Y7990">
        <f>MONTH(Suoerstore_sales[[#This Row],[Order Date]])</f>
        <v>8</v>
      </c>
    </row>
    <row r="7991" spans="1:25" x14ac:dyDescent="0.2">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t="str" cm="1">
        <f t="array" ref="V7991">_xlfn.IFS(Suoerstore_sales[[#This Row],[Discount]]&lt;=0.05,"0-5%",Suoerstore_sales[[#This Row],[Discount]]&lt;=0.1,"5-10%",Suoerstore_sales[[#This Row],[Discount]]&lt;=0.2,"10-20%",TRUE,"20%+")</f>
        <v>0-5%</v>
      </c>
      <c r="W7991">
        <f>YEAR(Suoerstore_sales[[#This Row],[Order Date]])</f>
        <v>2016</v>
      </c>
      <c r="X7991" t="str">
        <f>"Q"&amp;ROUNDUP(MONTH(Suoerstore_sales[[#This Row],[Order Date]])/3,0)</f>
        <v>Q3</v>
      </c>
      <c r="Y7991">
        <f>MONTH(Suoerstore_sales[[#This Row],[Order Date]])</f>
        <v>8</v>
      </c>
    </row>
    <row r="7992" spans="1:25" x14ac:dyDescent="0.2">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t="str" cm="1">
        <f t="array" ref="V7992">_xlfn.IFS(Suoerstore_sales[[#This Row],[Discount]]&lt;=0.05,"0-5%",Suoerstore_sales[[#This Row],[Discount]]&lt;=0.1,"5-10%",Suoerstore_sales[[#This Row],[Discount]]&lt;=0.2,"10-20%",TRUE,"20%+")</f>
        <v>0-5%</v>
      </c>
      <c r="W7992">
        <f>YEAR(Suoerstore_sales[[#This Row],[Order Date]])</f>
        <v>2016</v>
      </c>
      <c r="X7992" t="str">
        <f>"Q"&amp;ROUNDUP(MONTH(Suoerstore_sales[[#This Row],[Order Date]])/3,0)</f>
        <v>Q3</v>
      </c>
      <c r="Y7992">
        <f>MONTH(Suoerstore_sales[[#This Row],[Order Date]])</f>
        <v>8</v>
      </c>
    </row>
    <row r="7993" spans="1:25" x14ac:dyDescent="0.2">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t="str" cm="1">
        <f t="array" ref="V7993">_xlfn.IFS(Suoerstore_sales[[#This Row],[Discount]]&lt;=0.05,"0-5%",Suoerstore_sales[[#This Row],[Discount]]&lt;=0.1,"5-10%",Suoerstore_sales[[#This Row],[Discount]]&lt;=0.2,"10-20%",TRUE,"20%+")</f>
        <v>20%+</v>
      </c>
      <c r="W7993">
        <f>YEAR(Suoerstore_sales[[#This Row],[Order Date]])</f>
        <v>2016</v>
      </c>
      <c r="X7993" t="str">
        <f>"Q"&amp;ROUNDUP(MONTH(Suoerstore_sales[[#This Row],[Order Date]])/3,0)</f>
        <v>Q2</v>
      </c>
      <c r="Y7993">
        <f>MONTH(Suoerstore_sales[[#This Row],[Order Date]])</f>
        <v>6</v>
      </c>
    </row>
    <row r="7994" spans="1:25" x14ac:dyDescent="0.2">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t="str" cm="1">
        <f t="array" ref="V7994">_xlfn.IFS(Suoerstore_sales[[#This Row],[Discount]]&lt;=0.05,"0-5%",Suoerstore_sales[[#This Row],[Discount]]&lt;=0.1,"5-10%",Suoerstore_sales[[#This Row],[Discount]]&lt;=0.2,"10-20%",TRUE,"20%+")</f>
        <v>10-20%</v>
      </c>
      <c r="W7994">
        <f>YEAR(Suoerstore_sales[[#This Row],[Order Date]])</f>
        <v>2016</v>
      </c>
      <c r="X7994" t="str">
        <f>"Q"&amp;ROUNDUP(MONTH(Suoerstore_sales[[#This Row],[Order Date]])/3,0)</f>
        <v>Q2</v>
      </c>
      <c r="Y7994">
        <f>MONTH(Suoerstore_sales[[#This Row],[Order Date]])</f>
        <v>6</v>
      </c>
    </row>
    <row r="7995" spans="1:25" x14ac:dyDescent="0.2">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t="str" cm="1">
        <f t="array" ref="V7995">_xlfn.IFS(Suoerstore_sales[[#This Row],[Discount]]&lt;=0.05,"0-5%",Suoerstore_sales[[#This Row],[Discount]]&lt;=0.1,"5-10%",Suoerstore_sales[[#This Row],[Discount]]&lt;=0.2,"10-20%",TRUE,"20%+")</f>
        <v>20%+</v>
      </c>
      <c r="W7995">
        <f>YEAR(Suoerstore_sales[[#This Row],[Order Date]])</f>
        <v>2015</v>
      </c>
      <c r="X7995" t="str">
        <f>"Q"&amp;ROUNDUP(MONTH(Suoerstore_sales[[#This Row],[Order Date]])/3,0)</f>
        <v>Q4</v>
      </c>
      <c r="Y7995">
        <f>MONTH(Suoerstore_sales[[#This Row],[Order Date]])</f>
        <v>11</v>
      </c>
    </row>
    <row r="7996" spans="1:25" x14ac:dyDescent="0.2">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t="str" cm="1">
        <f t="array" ref="V7996">_xlfn.IFS(Suoerstore_sales[[#This Row],[Discount]]&lt;=0.05,"0-5%",Suoerstore_sales[[#This Row],[Discount]]&lt;=0.1,"5-10%",Suoerstore_sales[[#This Row],[Discount]]&lt;=0.2,"10-20%",TRUE,"20%+")</f>
        <v>20%+</v>
      </c>
      <c r="W7996">
        <f>YEAR(Suoerstore_sales[[#This Row],[Order Date]])</f>
        <v>2015</v>
      </c>
      <c r="X7996" t="str">
        <f>"Q"&amp;ROUNDUP(MONTH(Suoerstore_sales[[#This Row],[Order Date]])/3,0)</f>
        <v>Q4</v>
      </c>
      <c r="Y7996">
        <f>MONTH(Suoerstore_sales[[#This Row],[Order Date]])</f>
        <v>11</v>
      </c>
    </row>
    <row r="7997" spans="1:25" x14ac:dyDescent="0.2">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t="str" cm="1">
        <f t="array" ref="V7997">_xlfn.IFS(Suoerstore_sales[[#This Row],[Discount]]&lt;=0.05,"0-5%",Suoerstore_sales[[#This Row],[Discount]]&lt;=0.1,"5-10%",Suoerstore_sales[[#This Row],[Discount]]&lt;=0.2,"10-20%",TRUE,"20%+")</f>
        <v>20%+</v>
      </c>
      <c r="W7997">
        <f>YEAR(Suoerstore_sales[[#This Row],[Order Date]])</f>
        <v>2015</v>
      </c>
      <c r="X7997" t="str">
        <f>"Q"&amp;ROUNDUP(MONTH(Suoerstore_sales[[#This Row],[Order Date]])/3,0)</f>
        <v>Q4</v>
      </c>
      <c r="Y7997">
        <f>MONTH(Suoerstore_sales[[#This Row],[Order Date]])</f>
        <v>11</v>
      </c>
    </row>
    <row r="7998" spans="1:25" x14ac:dyDescent="0.2">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t="str" cm="1">
        <f t="array" ref="V7998">_xlfn.IFS(Suoerstore_sales[[#This Row],[Discount]]&lt;=0.05,"0-5%",Suoerstore_sales[[#This Row],[Discount]]&lt;=0.1,"5-10%",Suoerstore_sales[[#This Row],[Discount]]&lt;=0.2,"10-20%",TRUE,"20%+")</f>
        <v>0-5%</v>
      </c>
      <c r="W7998">
        <f>YEAR(Suoerstore_sales[[#This Row],[Order Date]])</f>
        <v>2017</v>
      </c>
      <c r="X7998" t="str">
        <f>"Q"&amp;ROUNDUP(MONTH(Suoerstore_sales[[#This Row],[Order Date]])/3,0)</f>
        <v>Q4</v>
      </c>
      <c r="Y7998">
        <f>MONTH(Suoerstore_sales[[#This Row],[Order Date]])</f>
        <v>11</v>
      </c>
    </row>
    <row r="7999" spans="1:25" x14ac:dyDescent="0.2">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t="str" cm="1">
        <f t="array" ref="V7999">_xlfn.IFS(Suoerstore_sales[[#This Row],[Discount]]&lt;=0.05,"0-5%",Suoerstore_sales[[#This Row],[Discount]]&lt;=0.1,"5-10%",Suoerstore_sales[[#This Row],[Discount]]&lt;=0.2,"10-20%",TRUE,"20%+")</f>
        <v>10-20%</v>
      </c>
      <c r="W7999">
        <f>YEAR(Suoerstore_sales[[#This Row],[Order Date]])</f>
        <v>2017</v>
      </c>
      <c r="X7999" t="str">
        <f>"Q"&amp;ROUNDUP(MONTH(Suoerstore_sales[[#This Row],[Order Date]])/3,0)</f>
        <v>Q4</v>
      </c>
      <c r="Y7999">
        <f>MONTH(Suoerstore_sales[[#This Row],[Order Date]])</f>
        <v>11</v>
      </c>
    </row>
    <row r="8000" spans="1:25" x14ac:dyDescent="0.2">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t="str" cm="1">
        <f t="array" ref="V8000">_xlfn.IFS(Suoerstore_sales[[#This Row],[Discount]]&lt;=0.05,"0-5%",Suoerstore_sales[[#This Row],[Discount]]&lt;=0.1,"5-10%",Suoerstore_sales[[#This Row],[Discount]]&lt;=0.2,"10-20%",TRUE,"20%+")</f>
        <v>0-5%</v>
      </c>
      <c r="W8000">
        <f>YEAR(Suoerstore_sales[[#This Row],[Order Date]])</f>
        <v>2014</v>
      </c>
      <c r="X8000" t="str">
        <f>"Q"&amp;ROUNDUP(MONTH(Suoerstore_sales[[#This Row],[Order Date]])/3,0)</f>
        <v>Q2</v>
      </c>
      <c r="Y8000">
        <f>MONTH(Suoerstore_sales[[#This Row],[Order Date]])</f>
        <v>5</v>
      </c>
    </row>
    <row r="8001" spans="1:25" x14ac:dyDescent="0.2">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t="str" cm="1">
        <f t="array" ref="V8001">_xlfn.IFS(Suoerstore_sales[[#This Row],[Discount]]&lt;=0.05,"0-5%",Suoerstore_sales[[#This Row],[Discount]]&lt;=0.1,"5-10%",Suoerstore_sales[[#This Row],[Discount]]&lt;=0.2,"10-20%",TRUE,"20%+")</f>
        <v>0-5%</v>
      </c>
      <c r="W8001">
        <f>YEAR(Suoerstore_sales[[#This Row],[Order Date]])</f>
        <v>2014</v>
      </c>
      <c r="X8001" t="str">
        <f>"Q"&amp;ROUNDUP(MONTH(Suoerstore_sales[[#This Row],[Order Date]])/3,0)</f>
        <v>Q2</v>
      </c>
      <c r="Y8001">
        <f>MONTH(Suoerstore_sales[[#This Row],[Order Date]])</f>
        <v>5</v>
      </c>
    </row>
    <row r="8002" spans="1:25" x14ac:dyDescent="0.2">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t="str" cm="1">
        <f t="array" ref="V8002">_xlfn.IFS(Suoerstore_sales[[#This Row],[Discount]]&lt;=0.05,"0-5%",Suoerstore_sales[[#This Row],[Discount]]&lt;=0.1,"5-10%",Suoerstore_sales[[#This Row],[Discount]]&lt;=0.2,"10-20%",TRUE,"20%+")</f>
        <v>0-5%</v>
      </c>
      <c r="W8002">
        <f>YEAR(Suoerstore_sales[[#This Row],[Order Date]])</f>
        <v>2015</v>
      </c>
      <c r="X8002" t="str">
        <f>"Q"&amp;ROUNDUP(MONTH(Suoerstore_sales[[#This Row],[Order Date]])/3,0)</f>
        <v>Q4</v>
      </c>
      <c r="Y8002">
        <f>MONTH(Suoerstore_sales[[#This Row],[Order Date]])</f>
        <v>11</v>
      </c>
    </row>
    <row r="8003" spans="1:25" x14ac:dyDescent="0.2">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t="str" cm="1">
        <f t="array" ref="V8003">_xlfn.IFS(Suoerstore_sales[[#This Row],[Discount]]&lt;=0.05,"0-5%",Suoerstore_sales[[#This Row],[Discount]]&lt;=0.1,"5-10%",Suoerstore_sales[[#This Row],[Discount]]&lt;=0.2,"10-20%",TRUE,"20%+")</f>
        <v>0-5%</v>
      </c>
      <c r="W8003">
        <f>YEAR(Suoerstore_sales[[#This Row],[Order Date]])</f>
        <v>2015</v>
      </c>
      <c r="X8003" t="str">
        <f>"Q"&amp;ROUNDUP(MONTH(Suoerstore_sales[[#This Row],[Order Date]])/3,0)</f>
        <v>Q4</v>
      </c>
      <c r="Y8003">
        <f>MONTH(Suoerstore_sales[[#This Row],[Order Date]])</f>
        <v>12</v>
      </c>
    </row>
    <row r="8004" spans="1:25" x14ac:dyDescent="0.2">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t="str" cm="1">
        <f t="array" ref="V8004">_xlfn.IFS(Suoerstore_sales[[#This Row],[Discount]]&lt;=0.05,"0-5%",Suoerstore_sales[[#This Row],[Discount]]&lt;=0.1,"5-10%",Suoerstore_sales[[#This Row],[Discount]]&lt;=0.2,"10-20%",TRUE,"20%+")</f>
        <v>0-5%</v>
      </c>
      <c r="W8004">
        <f>YEAR(Suoerstore_sales[[#This Row],[Order Date]])</f>
        <v>2015</v>
      </c>
      <c r="X8004" t="str">
        <f>"Q"&amp;ROUNDUP(MONTH(Suoerstore_sales[[#This Row],[Order Date]])/3,0)</f>
        <v>Q4</v>
      </c>
      <c r="Y8004">
        <f>MONTH(Suoerstore_sales[[#This Row],[Order Date]])</f>
        <v>12</v>
      </c>
    </row>
    <row r="8005" spans="1:25" x14ac:dyDescent="0.2">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t="str" cm="1">
        <f t="array" ref="V8005">_xlfn.IFS(Suoerstore_sales[[#This Row],[Discount]]&lt;=0.05,"0-5%",Suoerstore_sales[[#This Row],[Discount]]&lt;=0.1,"5-10%",Suoerstore_sales[[#This Row],[Discount]]&lt;=0.2,"10-20%",TRUE,"20%+")</f>
        <v>0-5%</v>
      </c>
      <c r="W8005">
        <f>YEAR(Suoerstore_sales[[#This Row],[Order Date]])</f>
        <v>2014</v>
      </c>
      <c r="X8005" t="str">
        <f>"Q"&amp;ROUNDUP(MONTH(Suoerstore_sales[[#This Row],[Order Date]])/3,0)</f>
        <v>Q4</v>
      </c>
      <c r="Y8005">
        <f>MONTH(Suoerstore_sales[[#This Row],[Order Date]])</f>
        <v>12</v>
      </c>
    </row>
    <row r="8006" spans="1:25" x14ac:dyDescent="0.2">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t="str" cm="1">
        <f t="array" ref="V8006">_xlfn.IFS(Suoerstore_sales[[#This Row],[Discount]]&lt;=0.05,"0-5%",Suoerstore_sales[[#This Row],[Discount]]&lt;=0.1,"5-10%",Suoerstore_sales[[#This Row],[Discount]]&lt;=0.2,"10-20%",TRUE,"20%+")</f>
        <v>0-5%</v>
      </c>
      <c r="W8006">
        <f>YEAR(Suoerstore_sales[[#This Row],[Order Date]])</f>
        <v>2014</v>
      </c>
      <c r="X8006" t="str">
        <f>"Q"&amp;ROUNDUP(MONTH(Suoerstore_sales[[#This Row],[Order Date]])/3,0)</f>
        <v>Q4</v>
      </c>
      <c r="Y8006">
        <f>MONTH(Suoerstore_sales[[#This Row],[Order Date]])</f>
        <v>12</v>
      </c>
    </row>
    <row r="8007" spans="1:25" x14ac:dyDescent="0.2">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t="str" cm="1">
        <f t="array" ref="V8007">_xlfn.IFS(Suoerstore_sales[[#This Row],[Discount]]&lt;=0.05,"0-5%",Suoerstore_sales[[#This Row],[Discount]]&lt;=0.1,"5-10%",Suoerstore_sales[[#This Row],[Discount]]&lt;=0.2,"10-20%",TRUE,"20%+")</f>
        <v>0-5%</v>
      </c>
      <c r="W8007">
        <f>YEAR(Suoerstore_sales[[#This Row],[Order Date]])</f>
        <v>2014</v>
      </c>
      <c r="X8007" t="str">
        <f>"Q"&amp;ROUNDUP(MONTH(Suoerstore_sales[[#This Row],[Order Date]])/3,0)</f>
        <v>Q4</v>
      </c>
      <c r="Y8007">
        <f>MONTH(Suoerstore_sales[[#This Row],[Order Date]])</f>
        <v>12</v>
      </c>
    </row>
    <row r="8008" spans="1:25" x14ac:dyDescent="0.2">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t="str" cm="1">
        <f t="array" ref="V8008">_xlfn.IFS(Suoerstore_sales[[#This Row],[Discount]]&lt;=0.05,"0-5%",Suoerstore_sales[[#This Row],[Discount]]&lt;=0.1,"5-10%",Suoerstore_sales[[#This Row],[Discount]]&lt;=0.2,"10-20%",TRUE,"20%+")</f>
        <v>0-5%</v>
      </c>
      <c r="W8008">
        <f>YEAR(Suoerstore_sales[[#This Row],[Order Date]])</f>
        <v>2016</v>
      </c>
      <c r="X8008" t="str">
        <f>"Q"&amp;ROUNDUP(MONTH(Suoerstore_sales[[#This Row],[Order Date]])/3,0)</f>
        <v>Q4</v>
      </c>
      <c r="Y8008">
        <f>MONTH(Suoerstore_sales[[#This Row],[Order Date]])</f>
        <v>10</v>
      </c>
    </row>
    <row r="8009" spans="1:25" x14ac:dyDescent="0.2">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t="str" cm="1">
        <f t="array" ref="V8009">_xlfn.IFS(Suoerstore_sales[[#This Row],[Discount]]&lt;=0.05,"0-5%",Suoerstore_sales[[#This Row],[Discount]]&lt;=0.1,"5-10%",Suoerstore_sales[[#This Row],[Discount]]&lt;=0.2,"10-20%",TRUE,"20%+")</f>
        <v>0-5%</v>
      </c>
      <c r="W8009">
        <f>YEAR(Suoerstore_sales[[#This Row],[Order Date]])</f>
        <v>2015</v>
      </c>
      <c r="X8009" t="str">
        <f>"Q"&amp;ROUNDUP(MONTH(Suoerstore_sales[[#This Row],[Order Date]])/3,0)</f>
        <v>Q4</v>
      </c>
      <c r="Y8009">
        <f>MONTH(Suoerstore_sales[[#This Row],[Order Date]])</f>
        <v>11</v>
      </c>
    </row>
    <row r="8010" spans="1:25" x14ac:dyDescent="0.2">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t="str" cm="1">
        <f t="array" ref="V8010">_xlfn.IFS(Suoerstore_sales[[#This Row],[Discount]]&lt;=0.05,"0-5%",Suoerstore_sales[[#This Row],[Discount]]&lt;=0.1,"5-10%",Suoerstore_sales[[#This Row],[Discount]]&lt;=0.2,"10-20%",TRUE,"20%+")</f>
        <v>0-5%</v>
      </c>
      <c r="W8010">
        <f>YEAR(Suoerstore_sales[[#This Row],[Order Date]])</f>
        <v>2015</v>
      </c>
      <c r="X8010" t="str">
        <f>"Q"&amp;ROUNDUP(MONTH(Suoerstore_sales[[#This Row],[Order Date]])/3,0)</f>
        <v>Q4</v>
      </c>
      <c r="Y8010">
        <f>MONTH(Suoerstore_sales[[#This Row],[Order Date]])</f>
        <v>11</v>
      </c>
    </row>
    <row r="8011" spans="1:25" x14ac:dyDescent="0.2">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t="str" cm="1">
        <f t="array" ref="V8011">_xlfn.IFS(Suoerstore_sales[[#This Row],[Discount]]&lt;=0.05,"0-5%",Suoerstore_sales[[#This Row],[Discount]]&lt;=0.1,"5-10%",Suoerstore_sales[[#This Row],[Discount]]&lt;=0.2,"10-20%",TRUE,"20%+")</f>
        <v>0-5%</v>
      </c>
      <c r="W8011">
        <f>YEAR(Suoerstore_sales[[#This Row],[Order Date]])</f>
        <v>2015</v>
      </c>
      <c r="X8011" t="str">
        <f>"Q"&amp;ROUNDUP(MONTH(Suoerstore_sales[[#This Row],[Order Date]])/3,0)</f>
        <v>Q4</v>
      </c>
      <c r="Y8011">
        <f>MONTH(Suoerstore_sales[[#This Row],[Order Date]])</f>
        <v>11</v>
      </c>
    </row>
    <row r="8012" spans="1:25" x14ac:dyDescent="0.2">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t="str" cm="1">
        <f t="array" ref="V8012">_xlfn.IFS(Suoerstore_sales[[#This Row],[Discount]]&lt;=0.05,"0-5%",Suoerstore_sales[[#This Row],[Discount]]&lt;=0.1,"5-10%",Suoerstore_sales[[#This Row],[Discount]]&lt;=0.2,"10-20%",TRUE,"20%+")</f>
        <v>10-20%</v>
      </c>
      <c r="W8012">
        <f>YEAR(Suoerstore_sales[[#This Row],[Order Date]])</f>
        <v>2014</v>
      </c>
      <c r="X8012" t="str">
        <f>"Q"&amp;ROUNDUP(MONTH(Suoerstore_sales[[#This Row],[Order Date]])/3,0)</f>
        <v>Q1</v>
      </c>
      <c r="Y8012">
        <f>MONTH(Suoerstore_sales[[#This Row],[Order Date]])</f>
        <v>3</v>
      </c>
    </row>
    <row r="8013" spans="1:25" x14ac:dyDescent="0.2">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t="str" cm="1">
        <f t="array" ref="V8013">_xlfn.IFS(Suoerstore_sales[[#This Row],[Discount]]&lt;=0.05,"0-5%",Suoerstore_sales[[#This Row],[Discount]]&lt;=0.1,"5-10%",Suoerstore_sales[[#This Row],[Discount]]&lt;=0.2,"10-20%",TRUE,"20%+")</f>
        <v>10-20%</v>
      </c>
      <c r="W8013">
        <f>YEAR(Suoerstore_sales[[#This Row],[Order Date]])</f>
        <v>2015</v>
      </c>
      <c r="X8013" t="str">
        <f>"Q"&amp;ROUNDUP(MONTH(Suoerstore_sales[[#This Row],[Order Date]])/3,0)</f>
        <v>Q2</v>
      </c>
      <c r="Y8013">
        <f>MONTH(Suoerstore_sales[[#This Row],[Order Date]])</f>
        <v>6</v>
      </c>
    </row>
    <row r="8014" spans="1:25" x14ac:dyDescent="0.2">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t="str" cm="1">
        <f t="array" ref="V8014">_xlfn.IFS(Suoerstore_sales[[#This Row],[Discount]]&lt;=0.05,"0-5%",Suoerstore_sales[[#This Row],[Discount]]&lt;=0.1,"5-10%",Suoerstore_sales[[#This Row],[Discount]]&lt;=0.2,"10-20%",TRUE,"20%+")</f>
        <v>10-20%</v>
      </c>
      <c r="W8014">
        <f>YEAR(Suoerstore_sales[[#This Row],[Order Date]])</f>
        <v>2017</v>
      </c>
      <c r="X8014" t="str">
        <f>"Q"&amp;ROUNDUP(MONTH(Suoerstore_sales[[#This Row],[Order Date]])/3,0)</f>
        <v>Q2</v>
      </c>
      <c r="Y8014">
        <f>MONTH(Suoerstore_sales[[#This Row],[Order Date]])</f>
        <v>5</v>
      </c>
    </row>
    <row r="8015" spans="1:25" x14ac:dyDescent="0.2">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t="str" cm="1">
        <f t="array" ref="V8015">_xlfn.IFS(Suoerstore_sales[[#This Row],[Discount]]&lt;=0.05,"0-5%",Suoerstore_sales[[#This Row],[Discount]]&lt;=0.1,"5-10%",Suoerstore_sales[[#This Row],[Discount]]&lt;=0.2,"10-20%",TRUE,"20%+")</f>
        <v>0-5%</v>
      </c>
      <c r="W8015">
        <f>YEAR(Suoerstore_sales[[#This Row],[Order Date]])</f>
        <v>2017</v>
      </c>
      <c r="X8015" t="str">
        <f>"Q"&amp;ROUNDUP(MONTH(Suoerstore_sales[[#This Row],[Order Date]])/3,0)</f>
        <v>Q2</v>
      </c>
      <c r="Y8015">
        <f>MONTH(Suoerstore_sales[[#This Row],[Order Date]])</f>
        <v>5</v>
      </c>
    </row>
    <row r="8016" spans="1:25" x14ac:dyDescent="0.2">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t="str" cm="1">
        <f t="array" ref="V8016">_xlfn.IFS(Suoerstore_sales[[#This Row],[Discount]]&lt;=0.05,"0-5%",Suoerstore_sales[[#This Row],[Discount]]&lt;=0.1,"5-10%",Suoerstore_sales[[#This Row],[Discount]]&lt;=0.2,"10-20%",TRUE,"20%+")</f>
        <v>0-5%</v>
      </c>
      <c r="W8016">
        <f>YEAR(Suoerstore_sales[[#This Row],[Order Date]])</f>
        <v>2017</v>
      </c>
      <c r="X8016" t="str">
        <f>"Q"&amp;ROUNDUP(MONTH(Suoerstore_sales[[#This Row],[Order Date]])/3,0)</f>
        <v>Q2</v>
      </c>
      <c r="Y8016">
        <f>MONTH(Suoerstore_sales[[#This Row],[Order Date]])</f>
        <v>5</v>
      </c>
    </row>
    <row r="8017" spans="1:25" x14ac:dyDescent="0.2">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t="str" cm="1">
        <f t="array" ref="V8017">_xlfn.IFS(Suoerstore_sales[[#This Row],[Discount]]&lt;=0.05,"0-5%",Suoerstore_sales[[#This Row],[Discount]]&lt;=0.1,"5-10%",Suoerstore_sales[[#This Row],[Discount]]&lt;=0.2,"10-20%",TRUE,"20%+")</f>
        <v>0-5%</v>
      </c>
      <c r="W8017">
        <f>YEAR(Suoerstore_sales[[#This Row],[Order Date]])</f>
        <v>2017</v>
      </c>
      <c r="X8017" t="str">
        <f>"Q"&amp;ROUNDUP(MONTH(Suoerstore_sales[[#This Row],[Order Date]])/3,0)</f>
        <v>Q2</v>
      </c>
      <c r="Y8017">
        <f>MONTH(Suoerstore_sales[[#This Row],[Order Date]])</f>
        <v>5</v>
      </c>
    </row>
    <row r="8018" spans="1:25" x14ac:dyDescent="0.2">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t="str" cm="1">
        <f t="array" ref="V8018">_xlfn.IFS(Suoerstore_sales[[#This Row],[Discount]]&lt;=0.05,"0-5%",Suoerstore_sales[[#This Row],[Discount]]&lt;=0.1,"5-10%",Suoerstore_sales[[#This Row],[Discount]]&lt;=0.2,"10-20%",TRUE,"20%+")</f>
        <v>10-20%</v>
      </c>
      <c r="W8018">
        <f>YEAR(Suoerstore_sales[[#This Row],[Order Date]])</f>
        <v>2014</v>
      </c>
      <c r="X8018" t="str">
        <f>"Q"&amp;ROUNDUP(MONTH(Suoerstore_sales[[#This Row],[Order Date]])/3,0)</f>
        <v>Q3</v>
      </c>
      <c r="Y8018">
        <f>MONTH(Suoerstore_sales[[#This Row],[Order Date]])</f>
        <v>9</v>
      </c>
    </row>
    <row r="8019" spans="1:25" x14ac:dyDescent="0.2">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t="str" cm="1">
        <f t="array" ref="V8019">_xlfn.IFS(Suoerstore_sales[[#This Row],[Discount]]&lt;=0.05,"0-5%",Suoerstore_sales[[#This Row],[Discount]]&lt;=0.1,"5-10%",Suoerstore_sales[[#This Row],[Discount]]&lt;=0.2,"10-20%",TRUE,"20%+")</f>
        <v>10-20%</v>
      </c>
      <c r="W8019">
        <f>YEAR(Suoerstore_sales[[#This Row],[Order Date]])</f>
        <v>2014</v>
      </c>
      <c r="X8019" t="str">
        <f>"Q"&amp;ROUNDUP(MONTH(Suoerstore_sales[[#This Row],[Order Date]])/3,0)</f>
        <v>Q3</v>
      </c>
      <c r="Y8019">
        <f>MONTH(Suoerstore_sales[[#This Row],[Order Date]])</f>
        <v>9</v>
      </c>
    </row>
    <row r="8020" spans="1:25" x14ac:dyDescent="0.2">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t="str" cm="1">
        <f t="array" ref="V8020">_xlfn.IFS(Suoerstore_sales[[#This Row],[Discount]]&lt;=0.05,"0-5%",Suoerstore_sales[[#This Row],[Discount]]&lt;=0.1,"5-10%",Suoerstore_sales[[#This Row],[Discount]]&lt;=0.2,"10-20%",TRUE,"20%+")</f>
        <v>10-20%</v>
      </c>
      <c r="W8020">
        <f>YEAR(Suoerstore_sales[[#This Row],[Order Date]])</f>
        <v>2017</v>
      </c>
      <c r="X8020" t="str">
        <f>"Q"&amp;ROUNDUP(MONTH(Suoerstore_sales[[#This Row],[Order Date]])/3,0)</f>
        <v>Q4</v>
      </c>
      <c r="Y8020">
        <f>MONTH(Suoerstore_sales[[#This Row],[Order Date]])</f>
        <v>10</v>
      </c>
    </row>
    <row r="8021" spans="1:25" x14ac:dyDescent="0.2">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t="str" cm="1">
        <f t="array" ref="V8021">_xlfn.IFS(Suoerstore_sales[[#This Row],[Discount]]&lt;=0.05,"0-5%",Suoerstore_sales[[#This Row],[Discount]]&lt;=0.1,"5-10%",Suoerstore_sales[[#This Row],[Discount]]&lt;=0.2,"10-20%",TRUE,"20%+")</f>
        <v>0-5%</v>
      </c>
      <c r="W8021">
        <f>YEAR(Suoerstore_sales[[#This Row],[Order Date]])</f>
        <v>2017</v>
      </c>
      <c r="X8021" t="str">
        <f>"Q"&amp;ROUNDUP(MONTH(Suoerstore_sales[[#This Row],[Order Date]])/3,0)</f>
        <v>Q4</v>
      </c>
      <c r="Y8021">
        <f>MONTH(Suoerstore_sales[[#This Row],[Order Date]])</f>
        <v>11</v>
      </c>
    </row>
    <row r="8022" spans="1:25" x14ac:dyDescent="0.2">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t="str" cm="1">
        <f t="array" ref="V8022">_xlfn.IFS(Suoerstore_sales[[#This Row],[Discount]]&lt;=0.05,"0-5%",Suoerstore_sales[[#This Row],[Discount]]&lt;=0.1,"5-10%",Suoerstore_sales[[#This Row],[Discount]]&lt;=0.2,"10-20%",TRUE,"20%+")</f>
        <v>0-5%</v>
      </c>
      <c r="W8022">
        <f>YEAR(Suoerstore_sales[[#This Row],[Order Date]])</f>
        <v>2017</v>
      </c>
      <c r="X8022" t="str">
        <f>"Q"&amp;ROUNDUP(MONTH(Suoerstore_sales[[#This Row],[Order Date]])/3,0)</f>
        <v>Q4</v>
      </c>
      <c r="Y8022">
        <f>MONTH(Suoerstore_sales[[#This Row],[Order Date]])</f>
        <v>11</v>
      </c>
    </row>
    <row r="8023" spans="1:25" x14ac:dyDescent="0.2">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t="str" cm="1">
        <f t="array" ref="V8023">_xlfn.IFS(Suoerstore_sales[[#This Row],[Discount]]&lt;=0.05,"0-5%",Suoerstore_sales[[#This Row],[Discount]]&lt;=0.1,"5-10%",Suoerstore_sales[[#This Row],[Discount]]&lt;=0.2,"10-20%",TRUE,"20%+")</f>
        <v>20%+</v>
      </c>
      <c r="W8023">
        <f>YEAR(Suoerstore_sales[[#This Row],[Order Date]])</f>
        <v>2014</v>
      </c>
      <c r="X8023" t="str">
        <f>"Q"&amp;ROUNDUP(MONTH(Suoerstore_sales[[#This Row],[Order Date]])/3,0)</f>
        <v>Q3</v>
      </c>
      <c r="Y8023">
        <f>MONTH(Suoerstore_sales[[#This Row],[Order Date]])</f>
        <v>7</v>
      </c>
    </row>
    <row r="8024" spans="1:25" x14ac:dyDescent="0.2">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t="str" cm="1">
        <f t="array" ref="V8024">_xlfn.IFS(Suoerstore_sales[[#This Row],[Discount]]&lt;=0.05,"0-5%",Suoerstore_sales[[#This Row],[Discount]]&lt;=0.1,"5-10%",Suoerstore_sales[[#This Row],[Discount]]&lt;=0.2,"10-20%",TRUE,"20%+")</f>
        <v>10-20%</v>
      </c>
      <c r="W8024">
        <f>YEAR(Suoerstore_sales[[#This Row],[Order Date]])</f>
        <v>2014</v>
      </c>
      <c r="X8024" t="str">
        <f>"Q"&amp;ROUNDUP(MONTH(Suoerstore_sales[[#This Row],[Order Date]])/3,0)</f>
        <v>Q3</v>
      </c>
      <c r="Y8024">
        <f>MONTH(Suoerstore_sales[[#This Row],[Order Date]])</f>
        <v>7</v>
      </c>
    </row>
    <row r="8025" spans="1:25" x14ac:dyDescent="0.2">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t="str" cm="1">
        <f t="array" ref="V8025">_xlfn.IFS(Suoerstore_sales[[#This Row],[Discount]]&lt;=0.05,"0-5%",Suoerstore_sales[[#This Row],[Discount]]&lt;=0.1,"5-10%",Suoerstore_sales[[#This Row],[Discount]]&lt;=0.2,"10-20%",TRUE,"20%+")</f>
        <v>20%+</v>
      </c>
      <c r="W8025">
        <f>YEAR(Suoerstore_sales[[#This Row],[Order Date]])</f>
        <v>2014</v>
      </c>
      <c r="X8025" t="str">
        <f>"Q"&amp;ROUNDUP(MONTH(Suoerstore_sales[[#This Row],[Order Date]])/3,0)</f>
        <v>Q3</v>
      </c>
      <c r="Y8025">
        <f>MONTH(Suoerstore_sales[[#This Row],[Order Date]])</f>
        <v>7</v>
      </c>
    </row>
    <row r="8026" spans="1:25" x14ac:dyDescent="0.2">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t="str" cm="1">
        <f t="array" ref="V8026">_xlfn.IFS(Suoerstore_sales[[#This Row],[Discount]]&lt;=0.05,"0-5%",Suoerstore_sales[[#This Row],[Discount]]&lt;=0.1,"5-10%",Suoerstore_sales[[#This Row],[Discount]]&lt;=0.2,"10-20%",TRUE,"20%+")</f>
        <v>20%+</v>
      </c>
      <c r="W8026">
        <f>YEAR(Suoerstore_sales[[#This Row],[Order Date]])</f>
        <v>2014</v>
      </c>
      <c r="X8026" t="str">
        <f>"Q"&amp;ROUNDUP(MONTH(Suoerstore_sales[[#This Row],[Order Date]])/3,0)</f>
        <v>Q3</v>
      </c>
      <c r="Y8026">
        <f>MONTH(Suoerstore_sales[[#This Row],[Order Date]])</f>
        <v>7</v>
      </c>
    </row>
    <row r="8027" spans="1:25" x14ac:dyDescent="0.2">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t="str" cm="1">
        <f t="array" ref="V8027">_xlfn.IFS(Suoerstore_sales[[#This Row],[Discount]]&lt;=0.05,"0-5%",Suoerstore_sales[[#This Row],[Discount]]&lt;=0.1,"5-10%",Suoerstore_sales[[#This Row],[Discount]]&lt;=0.2,"10-20%",TRUE,"20%+")</f>
        <v>0-5%</v>
      </c>
      <c r="W8027">
        <f>YEAR(Suoerstore_sales[[#This Row],[Order Date]])</f>
        <v>2015</v>
      </c>
      <c r="X8027" t="str">
        <f>"Q"&amp;ROUNDUP(MONTH(Suoerstore_sales[[#This Row],[Order Date]])/3,0)</f>
        <v>Q3</v>
      </c>
      <c r="Y8027">
        <f>MONTH(Suoerstore_sales[[#This Row],[Order Date]])</f>
        <v>9</v>
      </c>
    </row>
    <row r="8028" spans="1:25" x14ac:dyDescent="0.2">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t="str" cm="1">
        <f t="array" ref="V8028">_xlfn.IFS(Suoerstore_sales[[#This Row],[Discount]]&lt;=0.05,"0-5%",Suoerstore_sales[[#This Row],[Discount]]&lt;=0.1,"5-10%",Suoerstore_sales[[#This Row],[Discount]]&lt;=0.2,"10-20%",TRUE,"20%+")</f>
        <v>0-5%</v>
      </c>
      <c r="W8028">
        <f>YEAR(Suoerstore_sales[[#This Row],[Order Date]])</f>
        <v>2015</v>
      </c>
      <c r="X8028" t="str">
        <f>"Q"&amp;ROUNDUP(MONTH(Suoerstore_sales[[#This Row],[Order Date]])/3,0)</f>
        <v>Q3</v>
      </c>
      <c r="Y8028">
        <f>MONTH(Suoerstore_sales[[#This Row],[Order Date]])</f>
        <v>9</v>
      </c>
    </row>
    <row r="8029" spans="1:25" x14ac:dyDescent="0.2">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t="str" cm="1">
        <f t="array" ref="V8029">_xlfn.IFS(Suoerstore_sales[[#This Row],[Discount]]&lt;=0.05,"0-5%",Suoerstore_sales[[#This Row],[Discount]]&lt;=0.1,"5-10%",Suoerstore_sales[[#This Row],[Discount]]&lt;=0.2,"10-20%",TRUE,"20%+")</f>
        <v>0-5%</v>
      </c>
      <c r="W8029">
        <f>YEAR(Suoerstore_sales[[#This Row],[Order Date]])</f>
        <v>2015</v>
      </c>
      <c r="X8029" t="str">
        <f>"Q"&amp;ROUNDUP(MONTH(Suoerstore_sales[[#This Row],[Order Date]])/3,0)</f>
        <v>Q3</v>
      </c>
      <c r="Y8029">
        <f>MONTH(Suoerstore_sales[[#This Row],[Order Date]])</f>
        <v>9</v>
      </c>
    </row>
    <row r="8030" spans="1:25" x14ac:dyDescent="0.2">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t="str" cm="1">
        <f t="array" ref="V8030">_xlfn.IFS(Suoerstore_sales[[#This Row],[Discount]]&lt;=0.05,"0-5%",Suoerstore_sales[[#This Row],[Discount]]&lt;=0.1,"5-10%",Suoerstore_sales[[#This Row],[Discount]]&lt;=0.2,"10-20%",TRUE,"20%+")</f>
        <v>0-5%</v>
      </c>
      <c r="W8030">
        <f>YEAR(Suoerstore_sales[[#This Row],[Order Date]])</f>
        <v>2015</v>
      </c>
      <c r="X8030" t="str">
        <f>"Q"&amp;ROUNDUP(MONTH(Suoerstore_sales[[#This Row],[Order Date]])/3,0)</f>
        <v>Q3</v>
      </c>
      <c r="Y8030">
        <f>MONTH(Suoerstore_sales[[#This Row],[Order Date]])</f>
        <v>9</v>
      </c>
    </row>
    <row r="8031" spans="1:25" x14ac:dyDescent="0.2">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t="str" cm="1">
        <f t="array" ref="V8031">_xlfn.IFS(Suoerstore_sales[[#This Row],[Discount]]&lt;=0.05,"0-5%",Suoerstore_sales[[#This Row],[Discount]]&lt;=0.1,"5-10%",Suoerstore_sales[[#This Row],[Discount]]&lt;=0.2,"10-20%",TRUE,"20%+")</f>
        <v>10-20%</v>
      </c>
      <c r="W8031">
        <f>YEAR(Suoerstore_sales[[#This Row],[Order Date]])</f>
        <v>2016</v>
      </c>
      <c r="X8031" t="str">
        <f>"Q"&amp;ROUNDUP(MONTH(Suoerstore_sales[[#This Row],[Order Date]])/3,0)</f>
        <v>Q4</v>
      </c>
      <c r="Y8031">
        <f>MONTH(Suoerstore_sales[[#This Row],[Order Date]])</f>
        <v>10</v>
      </c>
    </row>
    <row r="8032" spans="1:25" x14ac:dyDescent="0.2">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t="str" cm="1">
        <f t="array" ref="V8032">_xlfn.IFS(Suoerstore_sales[[#This Row],[Discount]]&lt;=0.05,"0-5%",Suoerstore_sales[[#This Row],[Discount]]&lt;=0.1,"5-10%",Suoerstore_sales[[#This Row],[Discount]]&lt;=0.2,"10-20%",TRUE,"20%+")</f>
        <v>20%+</v>
      </c>
      <c r="W8032">
        <f>YEAR(Suoerstore_sales[[#This Row],[Order Date]])</f>
        <v>2016</v>
      </c>
      <c r="X8032" t="str">
        <f>"Q"&amp;ROUNDUP(MONTH(Suoerstore_sales[[#This Row],[Order Date]])/3,0)</f>
        <v>Q1</v>
      </c>
      <c r="Y8032">
        <f>MONTH(Suoerstore_sales[[#This Row],[Order Date]])</f>
        <v>1</v>
      </c>
    </row>
    <row r="8033" spans="1:25" x14ac:dyDescent="0.2">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t="str" cm="1">
        <f t="array" ref="V8033">_xlfn.IFS(Suoerstore_sales[[#This Row],[Discount]]&lt;=0.05,"0-5%",Suoerstore_sales[[#This Row],[Discount]]&lt;=0.1,"5-10%",Suoerstore_sales[[#This Row],[Discount]]&lt;=0.2,"10-20%",TRUE,"20%+")</f>
        <v>10-20%</v>
      </c>
      <c r="W8033">
        <f>YEAR(Suoerstore_sales[[#This Row],[Order Date]])</f>
        <v>2016</v>
      </c>
      <c r="X8033" t="str">
        <f>"Q"&amp;ROUNDUP(MONTH(Suoerstore_sales[[#This Row],[Order Date]])/3,0)</f>
        <v>Q1</v>
      </c>
      <c r="Y8033">
        <f>MONTH(Suoerstore_sales[[#This Row],[Order Date]])</f>
        <v>1</v>
      </c>
    </row>
    <row r="8034" spans="1:25" x14ac:dyDescent="0.2">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t="str" cm="1">
        <f t="array" ref="V8034">_xlfn.IFS(Suoerstore_sales[[#This Row],[Discount]]&lt;=0.05,"0-5%",Suoerstore_sales[[#This Row],[Discount]]&lt;=0.1,"5-10%",Suoerstore_sales[[#This Row],[Discount]]&lt;=0.2,"10-20%",TRUE,"20%+")</f>
        <v>10-20%</v>
      </c>
      <c r="W8034">
        <f>YEAR(Suoerstore_sales[[#This Row],[Order Date]])</f>
        <v>2015</v>
      </c>
      <c r="X8034" t="str">
        <f>"Q"&amp;ROUNDUP(MONTH(Suoerstore_sales[[#This Row],[Order Date]])/3,0)</f>
        <v>Q2</v>
      </c>
      <c r="Y8034">
        <f>MONTH(Suoerstore_sales[[#This Row],[Order Date]])</f>
        <v>6</v>
      </c>
    </row>
    <row r="8035" spans="1:25" x14ac:dyDescent="0.2">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t="str" cm="1">
        <f t="array" ref="V8035">_xlfn.IFS(Suoerstore_sales[[#This Row],[Discount]]&lt;=0.05,"0-5%",Suoerstore_sales[[#This Row],[Discount]]&lt;=0.1,"5-10%",Suoerstore_sales[[#This Row],[Discount]]&lt;=0.2,"10-20%",TRUE,"20%+")</f>
        <v>20%+</v>
      </c>
      <c r="W8035">
        <f>YEAR(Suoerstore_sales[[#This Row],[Order Date]])</f>
        <v>2015</v>
      </c>
      <c r="X8035" t="str">
        <f>"Q"&amp;ROUNDUP(MONTH(Suoerstore_sales[[#This Row],[Order Date]])/3,0)</f>
        <v>Q2</v>
      </c>
      <c r="Y8035">
        <f>MONTH(Suoerstore_sales[[#This Row],[Order Date]])</f>
        <v>6</v>
      </c>
    </row>
    <row r="8036" spans="1:25" x14ac:dyDescent="0.2">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t="str" cm="1">
        <f t="array" ref="V8036">_xlfn.IFS(Suoerstore_sales[[#This Row],[Discount]]&lt;=0.05,"0-5%",Suoerstore_sales[[#This Row],[Discount]]&lt;=0.1,"5-10%",Suoerstore_sales[[#This Row],[Discount]]&lt;=0.2,"10-20%",TRUE,"20%+")</f>
        <v>20%+</v>
      </c>
      <c r="W8036">
        <f>YEAR(Suoerstore_sales[[#This Row],[Order Date]])</f>
        <v>2015</v>
      </c>
      <c r="X8036" t="str">
        <f>"Q"&amp;ROUNDUP(MONTH(Suoerstore_sales[[#This Row],[Order Date]])/3,0)</f>
        <v>Q2</v>
      </c>
      <c r="Y8036">
        <f>MONTH(Suoerstore_sales[[#This Row],[Order Date]])</f>
        <v>6</v>
      </c>
    </row>
    <row r="8037" spans="1:25" x14ac:dyDescent="0.2">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t="str" cm="1">
        <f t="array" ref="V8037">_xlfn.IFS(Suoerstore_sales[[#This Row],[Discount]]&lt;=0.05,"0-5%",Suoerstore_sales[[#This Row],[Discount]]&lt;=0.1,"5-10%",Suoerstore_sales[[#This Row],[Discount]]&lt;=0.2,"10-20%",TRUE,"20%+")</f>
        <v>10-20%</v>
      </c>
      <c r="W8037">
        <f>YEAR(Suoerstore_sales[[#This Row],[Order Date]])</f>
        <v>2015</v>
      </c>
      <c r="X8037" t="str">
        <f>"Q"&amp;ROUNDUP(MONTH(Suoerstore_sales[[#This Row],[Order Date]])/3,0)</f>
        <v>Q2</v>
      </c>
      <c r="Y8037">
        <f>MONTH(Suoerstore_sales[[#This Row],[Order Date]])</f>
        <v>6</v>
      </c>
    </row>
    <row r="8038" spans="1:25" x14ac:dyDescent="0.2">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t="str" cm="1">
        <f t="array" ref="V8038">_xlfn.IFS(Suoerstore_sales[[#This Row],[Discount]]&lt;=0.05,"0-5%",Suoerstore_sales[[#This Row],[Discount]]&lt;=0.1,"5-10%",Suoerstore_sales[[#This Row],[Discount]]&lt;=0.2,"10-20%",TRUE,"20%+")</f>
        <v>0-5%</v>
      </c>
      <c r="W8038">
        <f>YEAR(Suoerstore_sales[[#This Row],[Order Date]])</f>
        <v>2015</v>
      </c>
      <c r="X8038" t="str">
        <f>"Q"&amp;ROUNDUP(MONTH(Suoerstore_sales[[#This Row],[Order Date]])/3,0)</f>
        <v>Q3</v>
      </c>
      <c r="Y8038">
        <f>MONTH(Suoerstore_sales[[#This Row],[Order Date]])</f>
        <v>9</v>
      </c>
    </row>
    <row r="8039" spans="1:25" x14ac:dyDescent="0.2">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t="str" cm="1">
        <f t="array" ref="V8039">_xlfn.IFS(Suoerstore_sales[[#This Row],[Discount]]&lt;=0.05,"0-5%",Suoerstore_sales[[#This Row],[Discount]]&lt;=0.1,"5-10%",Suoerstore_sales[[#This Row],[Discount]]&lt;=0.2,"10-20%",TRUE,"20%+")</f>
        <v>0-5%</v>
      </c>
      <c r="W8039">
        <f>YEAR(Suoerstore_sales[[#This Row],[Order Date]])</f>
        <v>2017</v>
      </c>
      <c r="X8039" t="str">
        <f>"Q"&amp;ROUNDUP(MONTH(Suoerstore_sales[[#This Row],[Order Date]])/3,0)</f>
        <v>Q3</v>
      </c>
      <c r="Y8039">
        <f>MONTH(Suoerstore_sales[[#This Row],[Order Date]])</f>
        <v>7</v>
      </c>
    </row>
    <row r="8040" spans="1:25" x14ac:dyDescent="0.2">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t="str" cm="1">
        <f t="array" ref="V8040">_xlfn.IFS(Suoerstore_sales[[#This Row],[Discount]]&lt;=0.05,"0-5%",Suoerstore_sales[[#This Row],[Discount]]&lt;=0.1,"5-10%",Suoerstore_sales[[#This Row],[Discount]]&lt;=0.2,"10-20%",TRUE,"20%+")</f>
        <v>10-20%</v>
      </c>
      <c r="W8040">
        <f>YEAR(Suoerstore_sales[[#This Row],[Order Date]])</f>
        <v>2017</v>
      </c>
      <c r="X8040" t="str">
        <f>"Q"&amp;ROUNDUP(MONTH(Suoerstore_sales[[#This Row],[Order Date]])/3,0)</f>
        <v>Q2</v>
      </c>
      <c r="Y8040">
        <f>MONTH(Suoerstore_sales[[#This Row],[Order Date]])</f>
        <v>6</v>
      </c>
    </row>
    <row r="8041" spans="1:25" x14ac:dyDescent="0.2">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t="str" cm="1">
        <f t="array" ref="V8041">_xlfn.IFS(Suoerstore_sales[[#This Row],[Discount]]&lt;=0.05,"0-5%",Suoerstore_sales[[#This Row],[Discount]]&lt;=0.1,"5-10%",Suoerstore_sales[[#This Row],[Discount]]&lt;=0.2,"10-20%",TRUE,"20%+")</f>
        <v>10-20%</v>
      </c>
      <c r="W8041">
        <f>YEAR(Suoerstore_sales[[#This Row],[Order Date]])</f>
        <v>2017</v>
      </c>
      <c r="X8041" t="str">
        <f>"Q"&amp;ROUNDUP(MONTH(Suoerstore_sales[[#This Row],[Order Date]])/3,0)</f>
        <v>Q3</v>
      </c>
      <c r="Y8041">
        <f>MONTH(Suoerstore_sales[[#This Row],[Order Date]])</f>
        <v>8</v>
      </c>
    </row>
    <row r="8042" spans="1:25" x14ac:dyDescent="0.2">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t="str" cm="1">
        <f t="array" ref="V8042">_xlfn.IFS(Suoerstore_sales[[#This Row],[Discount]]&lt;=0.05,"0-5%",Suoerstore_sales[[#This Row],[Discount]]&lt;=0.1,"5-10%",Suoerstore_sales[[#This Row],[Discount]]&lt;=0.2,"10-20%",TRUE,"20%+")</f>
        <v>0-5%</v>
      </c>
      <c r="W8042">
        <f>YEAR(Suoerstore_sales[[#This Row],[Order Date]])</f>
        <v>2017</v>
      </c>
      <c r="X8042" t="str">
        <f>"Q"&amp;ROUNDUP(MONTH(Suoerstore_sales[[#This Row],[Order Date]])/3,0)</f>
        <v>Q3</v>
      </c>
      <c r="Y8042">
        <f>MONTH(Suoerstore_sales[[#This Row],[Order Date]])</f>
        <v>8</v>
      </c>
    </row>
    <row r="8043" spans="1:25" x14ac:dyDescent="0.2">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t="str" cm="1">
        <f t="array" ref="V8043">_xlfn.IFS(Suoerstore_sales[[#This Row],[Discount]]&lt;=0.05,"0-5%",Suoerstore_sales[[#This Row],[Discount]]&lt;=0.1,"5-10%",Suoerstore_sales[[#This Row],[Discount]]&lt;=0.2,"10-20%",TRUE,"20%+")</f>
        <v>0-5%</v>
      </c>
      <c r="W8043">
        <f>YEAR(Suoerstore_sales[[#This Row],[Order Date]])</f>
        <v>2017</v>
      </c>
      <c r="X8043" t="str">
        <f>"Q"&amp;ROUNDUP(MONTH(Suoerstore_sales[[#This Row],[Order Date]])/3,0)</f>
        <v>Q3</v>
      </c>
      <c r="Y8043">
        <f>MONTH(Suoerstore_sales[[#This Row],[Order Date]])</f>
        <v>8</v>
      </c>
    </row>
    <row r="8044" spans="1:25" x14ac:dyDescent="0.2">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t="str" cm="1">
        <f t="array" ref="V8044">_xlfn.IFS(Suoerstore_sales[[#This Row],[Discount]]&lt;=0.05,"0-5%",Suoerstore_sales[[#This Row],[Discount]]&lt;=0.1,"5-10%",Suoerstore_sales[[#This Row],[Discount]]&lt;=0.2,"10-20%",TRUE,"20%+")</f>
        <v>0-5%</v>
      </c>
      <c r="W8044">
        <f>YEAR(Suoerstore_sales[[#This Row],[Order Date]])</f>
        <v>2017</v>
      </c>
      <c r="X8044" t="str">
        <f>"Q"&amp;ROUNDUP(MONTH(Suoerstore_sales[[#This Row],[Order Date]])/3,0)</f>
        <v>Q1</v>
      </c>
      <c r="Y8044">
        <f>MONTH(Suoerstore_sales[[#This Row],[Order Date]])</f>
        <v>3</v>
      </c>
    </row>
    <row r="8045" spans="1:25" x14ac:dyDescent="0.2">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t="str" cm="1">
        <f t="array" ref="V8045">_xlfn.IFS(Suoerstore_sales[[#This Row],[Discount]]&lt;=0.05,"0-5%",Suoerstore_sales[[#This Row],[Discount]]&lt;=0.1,"5-10%",Suoerstore_sales[[#This Row],[Discount]]&lt;=0.2,"10-20%",TRUE,"20%+")</f>
        <v>0-5%</v>
      </c>
      <c r="W8045">
        <f>YEAR(Suoerstore_sales[[#This Row],[Order Date]])</f>
        <v>2017</v>
      </c>
      <c r="X8045" t="str">
        <f>"Q"&amp;ROUNDUP(MONTH(Suoerstore_sales[[#This Row],[Order Date]])/3,0)</f>
        <v>Q1</v>
      </c>
      <c r="Y8045">
        <f>MONTH(Suoerstore_sales[[#This Row],[Order Date]])</f>
        <v>3</v>
      </c>
    </row>
    <row r="8046" spans="1:25" x14ac:dyDescent="0.2">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t="str" cm="1">
        <f t="array" ref="V8046">_xlfn.IFS(Suoerstore_sales[[#This Row],[Discount]]&lt;=0.05,"0-5%",Suoerstore_sales[[#This Row],[Discount]]&lt;=0.1,"5-10%",Suoerstore_sales[[#This Row],[Discount]]&lt;=0.2,"10-20%",TRUE,"20%+")</f>
        <v>10-20%</v>
      </c>
      <c r="W8046">
        <f>YEAR(Suoerstore_sales[[#This Row],[Order Date]])</f>
        <v>2017</v>
      </c>
      <c r="X8046" t="str">
        <f>"Q"&amp;ROUNDUP(MONTH(Suoerstore_sales[[#This Row],[Order Date]])/3,0)</f>
        <v>Q3</v>
      </c>
      <c r="Y8046">
        <f>MONTH(Suoerstore_sales[[#This Row],[Order Date]])</f>
        <v>9</v>
      </c>
    </row>
    <row r="8047" spans="1:25" x14ac:dyDescent="0.2">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t="str" cm="1">
        <f t="array" ref="V8047">_xlfn.IFS(Suoerstore_sales[[#This Row],[Discount]]&lt;=0.05,"0-5%",Suoerstore_sales[[#This Row],[Discount]]&lt;=0.1,"5-10%",Suoerstore_sales[[#This Row],[Discount]]&lt;=0.2,"10-20%",TRUE,"20%+")</f>
        <v>0-5%</v>
      </c>
      <c r="W8047">
        <f>YEAR(Suoerstore_sales[[#This Row],[Order Date]])</f>
        <v>2016</v>
      </c>
      <c r="X8047" t="str">
        <f>"Q"&amp;ROUNDUP(MONTH(Suoerstore_sales[[#This Row],[Order Date]])/3,0)</f>
        <v>Q3</v>
      </c>
      <c r="Y8047">
        <f>MONTH(Suoerstore_sales[[#This Row],[Order Date]])</f>
        <v>9</v>
      </c>
    </row>
    <row r="8048" spans="1:25" x14ac:dyDescent="0.2">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t="str" cm="1">
        <f t="array" ref="V8048">_xlfn.IFS(Suoerstore_sales[[#This Row],[Discount]]&lt;=0.05,"0-5%",Suoerstore_sales[[#This Row],[Discount]]&lt;=0.1,"5-10%",Suoerstore_sales[[#This Row],[Discount]]&lt;=0.2,"10-20%",TRUE,"20%+")</f>
        <v>20%+</v>
      </c>
      <c r="W8048">
        <f>YEAR(Suoerstore_sales[[#This Row],[Order Date]])</f>
        <v>2016</v>
      </c>
      <c r="X8048" t="str">
        <f>"Q"&amp;ROUNDUP(MONTH(Suoerstore_sales[[#This Row],[Order Date]])/3,0)</f>
        <v>Q4</v>
      </c>
      <c r="Y8048">
        <f>MONTH(Suoerstore_sales[[#This Row],[Order Date]])</f>
        <v>12</v>
      </c>
    </row>
    <row r="8049" spans="1:25" x14ac:dyDescent="0.2">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t="str" cm="1">
        <f t="array" ref="V8049">_xlfn.IFS(Suoerstore_sales[[#This Row],[Discount]]&lt;=0.05,"0-5%",Suoerstore_sales[[#This Row],[Discount]]&lt;=0.1,"5-10%",Suoerstore_sales[[#This Row],[Discount]]&lt;=0.2,"10-20%",TRUE,"20%+")</f>
        <v>10-20%</v>
      </c>
      <c r="W8049">
        <f>YEAR(Suoerstore_sales[[#This Row],[Order Date]])</f>
        <v>2017</v>
      </c>
      <c r="X8049" t="str">
        <f>"Q"&amp;ROUNDUP(MONTH(Suoerstore_sales[[#This Row],[Order Date]])/3,0)</f>
        <v>Q4</v>
      </c>
      <c r="Y8049">
        <f>MONTH(Suoerstore_sales[[#This Row],[Order Date]])</f>
        <v>11</v>
      </c>
    </row>
    <row r="8050" spans="1:25" x14ac:dyDescent="0.2">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t="str" cm="1">
        <f t="array" ref="V8050">_xlfn.IFS(Suoerstore_sales[[#This Row],[Discount]]&lt;=0.05,"0-5%",Suoerstore_sales[[#This Row],[Discount]]&lt;=0.1,"5-10%",Suoerstore_sales[[#This Row],[Discount]]&lt;=0.2,"10-20%",TRUE,"20%+")</f>
        <v>0-5%</v>
      </c>
      <c r="W8050">
        <f>YEAR(Suoerstore_sales[[#This Row],[Order Date]])</f>
        <v>2016</v>
      </c>
      <c r="X8050" t="str">
        <f>"Q"&amp;ROUNDUP(MONTH(Suoerstore_sales[[#This Row],[Order Date]])/3,0)</f>
        <v>Q3</v>
      </c>
      <c r="Y8050">
        <f>MONTH(Suoerstore_sales[[#This Row],[Order Date]])</f>
        <v>7</v>
      </c>
    </row>
    <row r="8051" spans="1:25" x14ac:dyDescent="0.2">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t="str" cm="1">
        <f t="array" ref="V8051">_xlfn.IFS(Suoerstore_sales[[#This Row],[Discount]]&lt;=0.05,"0-5%",Suoerstore_sales[[#This Row],[Discount]]&lt;=0.1,"5-10%",Suoerstore_sales[[#This Row],[Discount]]&lt;=0.2,"10-20%",TRUE,"20%+")</f>
        <v>20%+</v>
      </c>
      <c r="W8051">
        <f>YEAR(Suoerstore_sales[[#This Row],[Order Date]])</f>
        <v>2014</v>
      </c>
      <c r="X8051" t="str">
        <f>"Q"&amp;ROUNDUP(MONTH(Suoerstore_sales[[#This Row],[Order Date]])/3,0)</f>
        <v>Q3</v>
      </c>
      <c r="Y8051">
        <f>MONTH(Suoerstore_sales[[#This Row],[Order Date]])</f>
        <v>9</v>
      </c>
    </row>
    <row r="8052" spans="1:25" x14ac:dyDescent="0.2">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t="str" cm="1">
        <f t="array" ref="V8052">_xlfn.IFS(Suoerstore_sales[[#This Row],[Discount]]&lt;=0.05,"0-5%",Suoerstore_sales[[#This Row],[Discount]]&lt;=0.1,"5-10%",Suoerstore_sales[[#This Row],[Discount]]&lt;=0.2,"10-20%",TRUE,"20%+")</f>
        <v>10-20%</v>
      </c>
      <c r="W8052">
        <f>YEAR(Suoerstore_sales[[#This Row],[Order Date]])</f>
        <v>2014</v>
      </c>
      <c r="X8052" t="str">
        <f>"Q"&amp;ROUNDUP(MONTH(Suoerstore_sales[[#This Row],[Order Date]])/3,0)</f>
        <v>Q3</v>
      </c>
      <c r="Y8052">
        <f>MONTH(Suoerstore_sales[[#This Row],[Order Date]])</f>
        <v>9</v>
      </c>
    </row>
    <row r="8053" spans="1:25" x14ac:dyDescent="0.2">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t="str" cm="1">
        <f t="array" ref="V8053">_xlfn.IFS(Suoerstore_sales[[#This Row],[Discount]]&lt;=0.05,"0-5%",Suoerstore_sales[[#This Row],[Discount]]&lt;=0.1,"5-10%",Suoerstore_sales[[#This Row],[Discount]]&lt;=0.2,"10-20%",TRUE,"20%+")</f>
        <v>10-20%</v>
      </c>
      <c r="W8053">
        <f>YEAR(Suoerstore_sales[[#This Row],[Order Date]])</f>
        <v>2014</v>
      </c>
      <c r="X8053" t="str">
        <f>"Q"&amp;ROUNDUP(MONTH(Suoerstore_sales[[#This Row],[Order Date]])/3,0)</f>
        <v>Q3</v>
      </c>
      <c r="Y8053">
        <f>MONTH(Suoerstore_sales[[#This Row],[Order Date]])</f>
        <v>9</v>
      </c>
    </row>
    <row r="8054" spans="1:25" x14ac:dyDescent="0.2">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t="str" cm="1">
        <f t="array" ref="V8054">_xlfn.IFS(Suoerstore_sales[[#This Row],[Discount]]&lt;=0.05,"0-5%",Suoerstore_sales[[#This Row],[Discount]]&lt;=0.1,"5-10%",Suoerstore_sales[[#This Row],[Discount]]&lt;=0.2,"10-20%",TRUE,"20%+")</f>
        <v>0-5%</v>
      </c>
      <c r="W8054">
        <f>YEAR(Suoerstore_sales[[#This Row],[Order Date]])</f>
        <v>2014</v>
      </c>
      <c r="X8054" t="str">
        <f>"Q"&amp;ROUNDUP(MONTH(Suoerstore_sales[[#This Row],[Order Date]])/3,0)</f>
        <v>Q3</v>
      </c>
      <c r="Y8054">
        <f>MONTH(Suoerstore_sales[[#This Row],[Order Date]])</f>
        <v>7</v>
      </c>
    </row>
    <row r="8055" spans="1:25" x14ac:dyDescent="0.2">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t="str" cm="1">
        <f t="array" ref="V8055">_xlfn.IFS(Suoerstore_sales[[#This Row],[Discount]]&lt;=0.05,"0-5%",Suoerstore_sales[[#This Row],[Discount]]&lt;=0.1,"5-10%",Suoerstore_sales[[#This Row],[Discount]]&lt;=0.2,"10-20%",TRUE,"20%+")</f>
        <v>20%+</v>
      </c>
      <c r="W8055">
        <f>YEAR(Suoerstore_sales[[#This Row],[Order Date]])</f>
        <v>2017</v>
      </c>
      <c r="X8055" t="str">
        <f>"Q"&amp;ROUNDUP(MONTH(Suoerstore_sales[[#This Row],[Order Date]])/3,0)</f>
        <v>Q3</v>
      </c>
      <c r="Y8055">
        <f>MONTH(Suoerstore_sales[[#This Row],[Order Date]])</f>
        <v>9</v>
      </c>
    </row>
    <row r="8056" spans="1:25" x14ac:dyDescent="0.2">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t="str" cm="1">
        <f t="array" ref="V8056">_xlfn.IFS(Suoerstore_sales[[#This Row],[Discount]]&lt;=0.05,"0-5%",Suoerstore_sales[[#This Row],[Discount]]&lt;=0.1,"5-10%",Suoerstore_sales[[#This Row],[Discount]]&lt;=0.2,"10-20%",TRUE,"20%+")</f>
        <v>0-5%</v>
      </c>
      <c r="W8056">
        <f>YEAR(Suoerstore_sales[[#This Row],[Order Date]])</f>
        <v>2015</v>
      </c>
      <c r="X8056" t="str">
        <f>"Q"&amp;ROUNDUP(MONTH(Suoerstore_sales[[#This Row],[Order Date]])/3,0)</f>
        <v>Q3</v>
      </c>
      <c r="Y8056">
        <f>MONTH(Suoerstore_sales[[#This Row],[Order Date]])</f>
        <v>8</v>
      </c>
    </row>
    <row r="8057" spans="1:25" x14ac:dyDescent="0.2">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t="str" cm="1">
        <f t="array" ref="V8057">_xlfn.IFS(Suoerstore_sales[[#This Row],[Discount]]&lt;=0.05,"0-5%",Suoerstore_sales[[#This Row],[Discount]]&lt;=0.1,"5-10%",Suoerstore_sales[[#This Row],[Discount]]&lt;=0.2,"10-20%",TRUE,"20%+")</f>
        <v>10-20%</v>
      </c>
      <c r="W8057">
        <f>YEAR(Suoerstore_sales[[#This Row],[Order Date]])</f>
        <v>2015</v>
      </c>
      <c r="X8057" t="str">
        <f>"Q"&amp;ROUNDUP(MONTH(Suoerstore_sales[[#This Row],[Order Date]])/3,0)</f>
        <v>Q3</v>
      </c>
      <c r="Y8057">
        <f>MONTH(Suoerstore_sales[[#This Row],[Order Date]])</f>
        <v>8</v>
      </c>
    </row>
    <row r="8058" spans="1:25" x14ac:dyDescent="0.2">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t="str" cm="1">
        <f t="array" ref="V8058">_xlfn.IFS(Suoerstore_sales[[#This Row],[Discount]]&lt;=0.05,"0-5%",Suoerstore_sales[[#This Row],[Discount]]&lt;=0.1,"5-10%",Suoerstore_sales[[#This Row],[Discount]]&lt;=0.2,"10-20%",TRUE,"20%+")</f>
        <v>0-5%</v>
      </c>
      <c r="W8058">
        <f>YEAR(Suoerstore_sales[[#This Row],[Order Date]])</f>
        <v>2015</v>
      </c>
      <c r="X8058" t="str">
        <f>"Q"&amp;ROUNDUP(MONTH(Suoerstore_sales[[#This Row],[Order Date]])/3,0)</f>
        <v>Q3</v>
      </c>
      <c r="Y8058">
        <f>MONTH(Suoerstore_sales[[#This Row],[Order Date]])</f>
        <v>8</v>
      </c>
    </row>
    <row r="8059" spans="1:25" x14ac:dyDescent="0.2">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t="str" cm="1">
        <f t="array" ref="V8059">_xlfn.IFS(Suoerstore_sales[[#This Row],[Discount]]&lt;=0.05,"0-5%",Suoerstore_sales[[#This Row],[Discount]]&lt;=0.1,"5-10%",Suoerstore_sales[[#This Row],[Discount]]&lt;=0.2,"10-20%",TRUE,"20%+")</f>
        <v>10-20%</v>
      </c>
      <c r="W8059">
        <f>YEAR(Suoerstore_sales[[#This Row],[Order Date]])</f>
        <v>2015</v>
      </c>
      <c r="X8059" t="str">
        <f>"Q"&amp;ROUNDUP(MONTH(Suoerstore_sales[[#This Row],[Order Date]])/3,0)</f>
        <v>Q3</v>
      </c>
      <c r="Y8059">
        <f>MONTH(Suoerstore_sales[[#This Row],[Order Date]])</f>
        <v>8</v>
      </c>
    </row>
    <row r="8060" spans="1:25" x14ac:dyDescent="0.2">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t="str" cm="1">
        <f t="array" ref="V8060">_xlfn.IFS(Suoerstore_sales[[#This Row],[Discount]]&lt;=0.05,"0-5%",Suoerstore_sales[[#This Row],[Discount]]&lt;=0.1,"5-10%",Suoerstore_sales[[#This Row],[Discount]]&lt;=0.2,"10-20%",TRUE,"20%+")</f>
        <v>10-20%</v>
      </c>
      <c r="W8060">
        <f>YEAR(Suoerstore_sales[[#This Row],[Order Date]])</f>
        <v>2015</v>
      </c>
      <c r="X8060" t="str">
        <f>"Q"&amp;ROUNDUP(MONTH(Suoerstore_sales[[#This Row],[Order Date]])/3,0)</f>
        <v>Q3</v>
      </c>
      <c r="Y8060">
        <f>MONTH(Suoerstore_sales[[#This Row],[Order Date]])</f>
        <v>8</v>
      </c>
    </row>
    <row r="8061" spans="1:25" x14ac:dyDescent="0.2">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t="str" cm="1">
        <f t="array" ref="V8061">_xlfn.IFS(Suoerstore_sales[[#This Row],[Discount]]&lt;=0.05,"0-5%",Suoerstore_sales[[#This Row],[Discount]]&lt;=0.1,"5-10%",Suoerstore_sales[[#This Row],[Discount]]&lt;=0.2,"10-20%",TRUE,"20%+")</f>
        <v>0-5%</v>
      </c>
      <c r="W8061">
        <f>YEAR(Suoerstore_sales[[#This Row],[Order Date]])</f>
        <v>2015</v>
      </c>
      <c r="X8061" t="str">
        <f>"Q"&amp;ROUNDUP(MONTH(Suoerstore_sales[[#This Row],[Order Date]])/3,0)</f>
        <v>Q3</v>
      </c>
      <c r="Y8061">
        <f>MONTH(Suoerstore_sales[[#This Row],[Order Date]])</f>
        <v>8</v>
      </c>
    </row>
    <row r="8062" spans="1:25" x14ac:dyDescent="0.2">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t="str" cm="1">
        <f t="array" ref="V8062">_xlfn.IFS(Suoerstore_sales[[#This Row],[Discount]]&lt;=0.05,"0-5%",Suoerstore_sales[[#This Row],[Discount]]&lt;=0.1,"5-10%",Suoerstore_sales[[#This Row],[Discount]]&lt;=0.2,"10-20%",TRUE,"20%+")</f>
        <v>0-5%</v>
      </c>
      <c r="W8062">
        <f>YEAR(Suoerstore_sales[[#This Row],[Order Date]])</f>
        <v>2015</v>
      </c>
      <c r="X8062" t="str">
        <f>"Q"&amp;ROUNDUP(MONTH(Suoerstore_sales[[#This Row],[Order Date]])/3,0)</f>
        <v>Q3</v>
      </c>
      <c r="Y8062">
        <f>MONTH(Suoerstore_sales[[#This Row],[Order Date]])</f>
        <v>9</v>
      </c>
    </row>
    <row r="8063" spans="1:25" x14ac:dyDescent="0.2">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t="str" cm="1">
        <f t="array" ref="V8063">_xlfn.IFS(Suoerstore_sales[[#This Row],[Discount]]&lt;=0.05,"0-5%",Suoerstore_sales[[#This Row],[Discount]]&lt;=0.1,"5-10%",Suoerstore_sales[[#This Row],[Discount]]&lt;=0.2,"10-20%",TRUE,"20%+")</f>
        <v>10-20%</v>
      </c>
      <c r="W8063">
        <f>YEAR(Suoerstore_sales[[#This Row],[Order Date]])</f>
        <v>2015</v>
      </c>
      <c r="X8063" t="str">
        <f>"Q"&amp;ROUNDUP(MONTH(Suoerstore_sales[[#This Row],[Order Date]])/3,0)</f>
        <v>Q3</v>
      </c>
      <c r="Y8063">
        <f>MONTH(Suoerstore_sales[[#This Row],[Order Date]])</f>
        <v>9</v>
      </c>
    </row>
    <row r="8064" spans="1:25" x14ac:dyDescent="0.2">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t="str" cm="1">
        <f t="array" ref="V8064">_xlfn.IFS(Suoerstore_sales[[#This Row],[Discount]]&lt;=0.05,"0-5%",Suoerstore_sales[[#This Row],[Discount]]&lt;=0.1,"5-10%",Suoerstore_sales[[#This Row],[Discount]]&lt;=0.2,"10-20%",TRUE,"20%+")</f>
        <v>0-5%</v>
      </c>
      <c r="W8064">
        <f>YEAR(Suoerstore_sales[[#This Row],[Order Date]])</f>
        <v>2016</v>
      </c>
      <c r="X8064" t="str">
        <f>"Q"&amp;ROUNDUP(MONTH(Suoerstore_sales[[#This Row],[Order Date]])/3,0)</f>
        <v>Q4</v>
      </c>
      <c r="Y8064">
        <f>MONTH(Suoerstore_sales[[#This Row],[Order Date]])</f>
        <v>11</v>
      </c>
    </row>
    <row r="8065" spans="1:25" x14ac:dyDescent="0.2">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t="str" cm="1">
        <f t="array" ref="V8065">_xlfn.IFS(Suoerstore_sales[[#This Row],[Discount]]&lt;=0.05,"0-5%",Suoerstore_sales[[#This Row],[Discount]]&lt;=0.1,"5-10%",Suoerstore_sales[[#This Row],[Discount]]&lt;=0.2,"10-20%",TRUE,"20%+")</f>
        <v>0-5%</v>
      </c>
      <c r="W8065">
        <f>YEAR(Suoerstore_sales[[#This Row],[Order Date]])</f>
        <v>2016</v>
      </c>
      <c r="X8065" t="str">
        <f>"Q"&amp;ROUNDUP(MONTH(Suoerstore_sales[[#This Row],[Order Date]])/3,0)</f>
        <v>Q4</v>
      </c>
      <c r="Y8065">
        <f>MONTH(Suoerstore_sales[[#This Row],[Order Date]])</f>
        <v>11</v>
      </c>
    </row>
    <row r="8066" spans="1:25" x14ac:dyDescent="0.2">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t="str" cm="1">
        <f t="array" ref="V8066">_xlfn.IFS(Suoerstore_sales[[#This Row],[Discount]]&lt;=0.05,"0-5%",Suoerstore_sales[[#This Row],[Discount]]&lt;=0.1,"5-10%",Suoerstore_sales[[#This Row],[Discount]]&lt;=0.2,"10-20%",TRUE,"20%+")</f>
        <v>0-5%</v>
      </c>
      <c r="W8066">
        <f>YEAR(Suoerstore_sales[[#This Row],[Order Date]])</f>
        <v>2016</v>
      </c>
      <c r="X8066" t="str">
        <f>"Q"&amp;ROUNDUP(MONTH(Suoerstore_sales[[#This Row],[Order Date]])/3,0)</f>
        <v>Q4</v>
      </c>
      <c r="Y8066">
        <f>MONTH(Suoerstore_sales[[#This Row],[Order Date]])</f>
        <v>11</v>
      </c>
    </row>
    <row r="8067" spans="1:25" x14ac:dyDescent="0.2">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t="str" cm="1">
        <f t="array" ref="V8067">_xlfn.IFS(Suoerstore_sales[[#This Row],[Discount]]&lt;=0.05,"0-5%",Suoerstore_sales[[#This Row],[Discount]]&lt;=0.1,"5-10%",Suoerstore_sales[[#This Row],[Discount]]&lt;=0.2,"10-20%",TRUE,"20%+")</f>
        <v>0-5%</v>
      </c>
      <c r="W8067">
        <f>YEAR(Suoerstore_sales[[#This Row],[Order Date]])</f>
        <v>2016</v>
      </c>
      <c r="X8067" t="str">
        <f>"Q"&amp;ROUNDUP(MONTH(Suoerstore_sales[[#This Row],[Order Date]])/3,0)</f>
        <v>Q4</v>
      </c>
      <c r="Y8067">
        <f>MONTH(Suoerstore_sales[[#This Row],[Order Date]])</f>
        <v>11</v>
      </c>
    </row>
    <row r="8068" spans="1:25" x14ac:dyDescent="0.2">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t="str" cm="1">
        <f t="array" ref="V8068">_xlfn.IFS(Suoerstore_sales[[#This Row],[Discount]]&lt;=0.05,"0-5%",Suoerstore_sales[[#This Row],[Discount]]&lt;=0.1,"5-10%",Suoerstore_sales[[#This Row],[Discount]]&lt;=0.2,"10-20%",TRUE,"20%+")</f>
        <v>10-20%</v>
      </c>
      <c r="W8068">
        <f>YEAR(Suoerstore_sales[[#This Row],[Order Date]])</f>
        <v>2016</v>
      </c>
      <c r="X8068" t="str">
        <f>"Q"&amp;ROUNDUP(MONTH(Suoerstore_sales[[#This Row],[Order Date]])/3,0)</f>
        <v>Q4</v>
      </c>
      <c r="Y8068">
        <f>MONTH(Suoerstore_sales[[#This Row],[Order Date]])</f>
        <v>11</v>
      </c>
    </row>
    <row r="8069" spans="1:25" x14ac:dyDescent="0.2">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t="str" cm="1">
        <f t="array" ref="V8069">_xlfn.IFS(Suoerstore_sales[[#This Row],[Discount]]&lt;=0.05,"0-5%",Suoerstore_sales[[#This Row],[Discount]]&lt;=0.1,"5-10%",Suoerstore_sales[[#This Row],[Discount]]&lt;=0.2,"10-20%",TRUE,"20%+")</f>
        <v>0-5%</v>
      </c>
      <c r="W8069">
        <f>YEAR(Suoerstore_sales[[#This Row],[Order Date]])</f>
        <v>2015</v>
      </c>
      <c r="X8069" t="str">
        <f>"Q"&amp;ROUNDUP(MONTH(Suoerstore_sales[[#This Row],[Order Date]])/3,0)</f>
        <v>Q4</v>
      </c>
      <c r="Y8069">
        <f>MONTH(Suoerstore_sales[[#This Row],[Order Date]])</f>
        <v>10</v>
      </c>
    </row>
    <row r="8070" spans="1:25" x14ac:dyDescent="0.2">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t="str" cm="1">
        <f t="array" ref="V8070">_xlfn.IFS(Suoerstore_sales[[#This Row],[Discount]]&lt;=0.05,"0-5%",Suoerstore_sales[[#This Row],[Discount]]&lt;=0.1,"5-10%",Suoerstore_sales[[#This Row],[Discount]]&lt;=0.2,"10-20%",TRUE,"20%+")</f>
        <v>0-5%</v>
      </c>
      <c r="W8070">
        <f>YEAR(Suoerstore_sales[[#This Row],[Order Date]])</f>
        <v>2015</v>
      </c>
      <c r="X8070" t="str">
        <f>"Q"&amp;ROUNDUP(MONTH(Suoerstore_sales[[#This Row],[Order Date]])/3,0)</f>
        <v>Q4</v>
      </c>
      <c r="Y8070">
        <f>MONTH(Suoerstore_sales[[#This Row],[Order Date]])</f>
        <v>10</v>
      </c>
    </row>
    <row r="8071" spans="1:25" x14ac:dyDescent="0.2">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t="str" cm="1">
        <f t="array" ref="V8071">_xlfn.IFS(Suoerstore_sales[[#This Row],[Discount]]&lt;=0.05,"0-5%",Suoerstore_sales[[#This Row],[Discount]]&lt;=0.1,"5-10%",Suoerstore_sales[[#This Row],[Discount]]&lt;=0.2,"10-20%",TRUE,"20%+")</f>
        <v>10-20%</v>
      </c>
      <c r="W8071">
        <f>YEAR(Suoerstore_sales[[#This Row],[Order Date]])</f>
        <v>2017</v>
      </c>
      <c r="X8071" t="str">
        <f>"Q"&amp;ROUNDUP(MONTH(Suoerstore_sales[[#This Row],[Order Date]])/3,0)</f>
        <v>Q1</v>
      </c>
      <c r="Y8071">
        <f>MONTH(Suoerstore_sales[[#This Row],[Order Date]])</f>
        <v>1</v>
      </c>
    </row>
    <row r="8072" spans="1:25" x14ac:dyDescent="0.2">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t="str" cm="1">
        <f t="array" ref="V8072">_xlfn.IFS(Suoerstore_sales[[#This Row],[Discount]]&lt;=0.05,"0-5%",Suoerstore_sales[[#This Row],[Discount]]&lt;=0.1,"5-10%",Suoerstore_sales[[#This Row],[Discount]]&lt;=0.2,"10-20%",TRUE,"20%+")</f>
        <v>20%+</v>
      </c>
      <c r="W8072">
        <f>YEAR(Suoerstore_sales[[#This Row],[Order Date]])</f>
        <v>2017</v>
      </c>
      <c r="X8072" t="str">
        <f>"Q"&amp;ROUNDUP(MONTH(Suoerstore_sales[[#This Row],[Order Date]])/3,0)</f>
        <v>Q1</v>
      </c>
      <c r="Y8072">
        <f>MONTH(Suoerstore_sales[[#This Row],[Order Date]])</f>
        <v>1</v>
      </c>
    </row>
    <row r="8073" spans="1:25" x14ac:dyDescent="0.2">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t="str" cm="1">
        <f t="array" ref="V8073">_xlfn.IFS(Suoerstore_sales[[#This Row],[Discount]]&lt;=0.05,"0-5%",Suoerstore_sales[[#This Row],[Discount]]&lt;=0.1,"5-10%",Suoerstore_sales[[#This Row],[Discount]]&lt;=0.2,"10-20%",TRUE,"20%+")</f>
        <v>20%+</v>
      </c>
      <c r="W8073">
        <f>YEAR(Suoerstore_sales[[#This Row],[Order Date]])</f>
        <v>2017</v>
      </c>
      <c r="X8073" t="str">
        <f>"Q"&amp;ROUNDUP(MONTH(Suoerstore_sales[[#This Row],[Order Date]])/3,0)</f>
        <v>Q1</v>
      </c>
      <c r="Y8073">
        <f>MONTH(Suoerstore_sales[[#This Row],[Order Date]])</f>
        <v>1</v>
      </c>
    </row>
    <row r="8074" spans="1:25" x14ac:dyDescent="0.2">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t="str" cm="1">
        <f t="array" ref="V8074">_xlfn.IFS(Suoerstore_sales[[#This Row],[Discount]]&lt;=0.05,"0-5%",Suoerstore_sales[[#This Row],[Discount]]&lt;=0.1,"5-10%",Suoerstore_sales[[#This Row],[Discount]]&lt;=0.2,"10-20%",TRUE,"20%+")</f>
        <v>10-20%</v>
      </c>
      <c r="W8074">
        <f>YEAR(Suoerstore_sales[[#This Row],[Order Date]])</f>
        <v>2017</v>
      </c>
      <c r="X8074" t="str">
        <f>"Q"&amp;ROUNDUP(MONTH(Suoerstore_sales[[#This Row],[Order Date]])/3,0)</f>
        <v>Q1</v>
      </c>
      <c r="Y8074">
        <f>MONTH(Suoerstore_sales[[#This Row],[Order Date]])</f>
        <v>1</v>
      </c>
    </row>
    <row r="8075" spans="1:25" x14ac:dyDescent="0.2">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t="str" cm="1">
        <f t="array" ref="V8075">_xlfn.IFS(Suoerstore_sales[[#This Row],[Discount]]&lt;=0.05,"0-5%",Suoerstore_sales[[#This Row],[Discount]]&lt;=0.1,"5-10%",Suoerstore_sales[[#This Row],[Discount]]&lt;=0.2,"10-20%",TRUE,"20%+")</f>
        <v>20%+</v>
      </c>
      <c r="W8075">
        <f>YEAR(Suoerstore_sales[[#This Row],[Order Date]])</f>
        <v>2017</v>
      </c>
      <c r="X8075" t="str">
        <f>"Q"&amp;ROUNDUP(MONTH(Suoerstore_sales[[#This Row],[Order Date]])/3,0)</f>
        <v>Q1</v>
      </c>
      <c r="Y8075">
        <f>MONTH(Suoerstore_sales[[#This Row],[Order Date]])</f>
        <v>1</v>
      </c>
    </row>
    <row r="8076" spans="1:25" x14ac:dyDescent="0.2">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t="str" cm="1">
        <f t="array" ref="V8076">_xlfn.IFS(Suoerstore_sales[[#This Row],[Discount]]&lt;=0.05,"0-5%",Suoerstore_sales[[#This Row],[Discount]]&lt;=0.1,"5-10%",Suoerstore_sales[[#This Row],[Discount]]&lt;=0.2,"10-20%",TRUE,"20%+")</f>
        <v>20%+</v>
      </c>
      <c r="W8076">
        <f>YEAR(Suoerstore_sales[[#This Row],[Order Date]])</f>
        <v>2017</v>
      </c>
      <c r="X8076" t="str">
        <f>"Q"&amp;ROUNDUP(MONTH(Suoerstore_sales[[#This Row],[Order Date]])/3,0)</f>
        <v>Q1</v>
      </c>
      <c r="Y8076">
        <f>MONTH(Suoerstore_sales[[#This Row],[Order Date]])</f>
        <v>1</v>
      </c>
    </row>
    <row r="8077" spans="1:25" x14ac:dyDescent="0.2">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t="str" cm="1">
        <f t="array" ref="V8077">_xlfn.IFS(Suoerstore_sales[[#This Row],[Discount]]&lt;=0.05,"0-5%",Suoerstore_sales[[#This Row],[Discount]]&lt;=0.1,"5-10%",Suoerstore_sales[[#This Row],[Discount]]&lt;=0.2,"10-20%",TRUE,"20%+")</f>
        <v>20%+</v>
      </c>
      <c r="W8077">
        <f>YEAR(Suoerstore_sales[[#This Row],[Order Date]])</f>
        <v>2017</v>
      </c>
      <c r="X8077" t="str">
        <f>"Q"&amp;ROUNDUP(MONTH(Suoerstore_sales[[#This Row],[Order Date]])/3,0)</f>
        <v>Q1</v>
      </c>
      <c r="Y8077">
        <f>MONTH(Suoerstore_sales[[#This Row],[Order Date]])</f>
        <v>1</v>
      </c>
    </row>
    <row r="8078" spans="1:25" x14ac:dyDescent="0.2">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t="str" cm="1">
        <f t="array" ref="V8078">_xlfn.IFS(Suoerstore_sales[[#This Row],[Discount]]&lt;=0.05,"0-5%",Suoerstore_sales[[#This Row],[Discount]]&lt;=0.1,"5-10%",Suoerstore_sales[[#This Row],[Discount]]&lt;=0.2,"10-20%",TRUE,"20%+")</f>
        <v>0-5%</v>
      </c>
      <c r="W8078">
        <f>YEAR(Suoerstore_sales[[#This Row],[Order Date]])</f>
        <v>2015</v>
      </c>
      <c r="X8078" t="str">
        <f>"Q"&amp;ROUNDUP(MONTH(Suoerstore_sales[[#This Row],[Order Date]])/3,0)</f>
        <v>Q2</v>
      </c>
      <c r="Y8078">
        <f>MONTH(Suoerstore_sales[[#This Row],[Order Date]])</f>
        <v>6</v>
      </c>
    </row>
    <row r="8079" spans="1:25" x14ac:dyDescent="0.2">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t="str" cm="1">
        <f t="array" ref="V8079">_xlfn.IFS(Suoerstore_sales[[#This Row],[Discount]]&lt;=0.05,"0-5%",Suoerstore_sales[[#This Row],[Discount]]&lt;=0.1,"5-10%",Suoerstore_sales[[#This Row],[Discount]]&lt;=0.2,"10-20%",TRUE,"20%+")</f>
        <v>0-5%</v>
      </c>
      <c r="W8079">
        <f>YEAR(Suoerstore_sales[[#This Row],[Order Date]])</f>
        <v>2015</v>
      </c>
      <c r="X8079" t="str">
        <f>"Q"&amp;ROUNDUP(MONTH(Suoerstore_sales[[#This Row],[Order Date]])/3,0)</f>
        <v>Q2</v>
      </c>
      <c r="Y8079">
        <f>MONTH(Suoerstore_sales[[#This Row],[Order Date]])</f>
        <v>6</v>
      </c>
    </row>
    <row r="8080" spans="1:25" x14ac:dyDescent="0.2">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t="str" cm="1">
        <f t="array" ref="V8080">_xlfn.IFS(Suoerstore_sales[[#This Row],[Discount]]&lt;=0.05,"0-5%",Suoerstore_sales[[#This Row],[Discount]]&lt;=0.1,"5-10%",Suoerstore_sales[[#This Row],[Discount]]&lt;=0.2,"10-20%",TRUE,"20%+")</f>
        <v>0-5%</v>
      </c>
      <c r="W8080">
        <f>YEAR(Suoerstore_sales[[#This Row],[Order Date]])</f>
        <v>2015</v>
      </c>
      <c r="X8080" t="str">
        <f>"Q"&amp;ROUNDUP(MONTH(Suoerstore_sales[[#This Row],[Order Date]])/3,0)</f>
        <v>Q2</v>
      </c>
      <c r="Y8080">
        <f>MONTH(Suoerstore_sales[[#This Row],[Order Date]])</f>
        <v>6</v>
      </c>
    </row>
    <row r="8081" spans="1:25" x14ac:dyDescent="0.2">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t="str" cm="1">
        <f t="array" ref="V8081">_xlfn.IFS(Suoerstore_sales[[#This Row],[Discount]]&lt;=0.05,"0-5%",Suoerstore_sales[[#This Row],[Discount]]&lt;=0.1,"5-10%",Suoerstore_sales[[#This Row],[Discount]]&lt;=0.2,"10-20%",TRUE,"20%+")</f>
        <v>10-20%</v>
      </c>
      <c r="W8081">
        <f>YEAR(Suoerstore_sales[[#This Row],[Order Date]])</f>
        <v>2016</v>
      </c>
      <c r="X8081" t="str">
        <f>"Q"&amp;ROUNDUP(MONTH(Suoerstore_sales[[#This Row],[Order Date]])/3,0)</f>
        <v>Q4</v>
      </c>
      <c r="Y8081">
        <f>MONTH(Suoerstore_sales[[#This Row],[Order Date]])</f>
        <v>11</v>
      </c>
    </row>
    <row r="8082" spans="1:25" x14ac:dyDescent="0.2">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t="str" cm="1">
        <f t="array" ref="V8082">_xlfn.IFS(Suoerstore_sales[[#This Row],[Discount]]&lt;=0.05,"0-5%",Suoerstore_sales[[#This Row],[Discount]]&lt;=0.1,"5-10%",Suoerstore_sales[[#This Row],[Discount]]&lt;=0.2,"10-20%",TRUE,"20%+")</f>
        <v>10-20%</v>
      </c>
      <c r="W8082">
        <f>YEAR(Suoerstore_sales[[#This Row],[Order Date]])</f>
        <v>2015</v>
      </c>
      <c r="X8082" t="str">
        <f>"Q"&amp;ROUNDUP(MONTH(Suoerstore_sales[[#This Row],[Order Date]])/3,0)</f>
        <v>Q4</v>
      </c>
      <c r="Y8082">
        <f>MONTH(Suoerstore_sales[[#This Row],[Order Date]])</f>
        <v>10</v>
      </c>
    </row>
    <row r="8083" spans="1:25" x14ac:dyDescent="0.2">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t="str" cm="1">
        <f t="array" ref="V8083">_xlfn.IFS(Suoerstore_sales[[#This Row],[Discount]]&lt;=0.05,"0-5%",Suoerstore_sales[[#This Row],[Discount]]&lt;=0.1,"5-10%",Suoerstore_sales[[#This Row],[Discount]]&lt;=0.2,"10-20%",TRUE,"20%+")</f>
        <v>10-20%</v>
      </c>
      <c r="W8083">
        <f>YEAR(Suoerstore_sales[[#This Row],[Order Date]])</f>
        <v>2015</v>
      </c>
      <c r="X8083" t="str">
        <f>"Q"&amp;ROUNDUP(MONTH(Suoerstore_sales[[#This Row],[Order Date]])/3,0)</f>
        <v>Q4</v>
      </c>
      <c r="Y8083">
        <f>MONTH(Suoerstore_sales[[#This Row],[Order Date]])</f>
        <v>10</v>
      </c>
    </row>
    <row r="8084" spans="1:25" x14ac:dyDescent="0.2">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t="str" cm="1">
        <f t="array" ref="V8084">_xlfn.IFS(Suoerstore_sales[[#This Row],[Discount]]&lt;=0.05,"0-5%",Suoerstore_sales[[#This Row],[Discount]]&lt;=0.1,"5-10%",Suoerstore_sales[[#This Row],[Discount]]&lt;=0.2,"10-20%",TRUE,"20%+")</f>
        <v>10-20%</v>
      </c>
      <c r="W8084">
        <f>YEAR(Suoerstore_sales[[#This Row],[Order Date]])</f>
        <v>2015</v>
      </c>
      <c r="X8084" t="str">
        <f>"Q"&amp;ROUNDUP(MONTH(Suoerstore_sales[[#This Row],[Order Date]])/3,0)</f>
        <v>Q4</v>
      </c>
      <c r="Y8084">
        <f>MONTH(Suoerstore_sales[[#This Row],[Order Date]])</f>
        <v>10</v>
      </c>
    </row>
    <row r="8085" spans="1:25" x14ac:dyDescent="0.2">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t="str" cm="1">
        <f t="array" ref="V8085">_xlfn.IFS(Suoerstore_sales[[#This Row],[Discount]]&lt;=0.05,"0-5%",Suoerstore_sales[[#This Row],[Discount]]&lt;=0.1,"5-10%",Suoerstore_sales[[#This Row],[Discount]]&lt;=0.2,"10-20%",TRUE,"20%+")</f>
        <v>20%+</v>
      </c>
      <c r="W8085">
        <f>YEAR(Suoerstore_sales[[#This Row],[Order Date]])</f>
        <v>2015</v>
      </c>
      <c r="X8085" t="str">
        <f>"Q"&amp;ROUNDUP(MONTH(Suoerstore_sales[[#This Row],[Order Date]])/3,0)</f>
        <v>Q4</v>
      </c>
      <c r="Y8085">
        <f>MONTH(Suoerstore_sales[[#This Row],[Order Date]])</f>
        <v>10</v>
      </c>
    </row>
    <row r="8086" spans="1:25" x14ac:dyDescent="0.2">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t="str" cm="1">
        <f t="array" ref="V8086">_xlfn.IFS(Suoerstore_sales[[#This Row],[Discount]]&lt;=0.05,"0-5%",Suoerstore_sales[[#This Row],[Discount]]&lt;=0.1,"5-10%",Suoerstore_sales[[#This Row],[Discount]]&lt;=0.2,"10-20%",TRUE,"20%+")</f>
        <v>10-20%</v>
      </c>
      <c r="W8086">
        <f>YEAR(Suoerstore_sales[[#This Row],[Order Date]])</f>
        <v>2015</v>
      </c>
      <c r="X8086" t="str">
        <f>"Q"&amp;ROUNDUP(MONTH(Suoerstore_sales[[#This Row],[Order Date]])/3,0)</f>
        <v>Q4</v>
      </c>
      <c r="Y8086">
        <f>MONTH(Suoerstore_sales[[#This Row],[Order Date]])</f>
        <v>10</v>
      </c>
    </row>
    <row r="8087" spans="1:25" x14ac:dyDescent="0.2">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t="str" cm="1">
        <f t="array" ref="V8087">_xlfn.IFS(Suoerstore_sales[[#This Row],[Discount]]&lt;=0.05,"0-5%",Suoerstore_sales[[#This Row],[Discount]]&lt;=0.1,"5-10%",Suoerstore_sales[[#This Row],[Discount]]&lt;=0.2,"10-20%",TRUE,"20%+")</f>
        <v>0-5%</v>
      </c>
      <c r="W8087">
        <f>YEAR(Suoerstore_sales[[#This Row],[Order Date]])</f>
        <v>2016</v>
      </c>
      <c r="X8087" t="str">
        <f>"Q"&amp;ROUNDUP(MONTH(Suoerstore_sales[[#This Row],[Order Date]])/3,0)</f>
        <v>Q4</v>
      </c>
      <c r="Y8087">
        <f>MONTH(Suoerstore_sales[[#This Row],[Order Date]])</f>
        <v>10</v>
      </c>
    </row>
    <row r="8088" spans="1:25" x14ac:dyDescent="0.2">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t="str" cm="1">
        <f t="array" ref="V8088">_xlfn.IFS(Suoerstore_sales[[#This Row],[Discount]]&lt;=0.05,"0-5%",Suoerstore_sales[[#This Row],[Discount]]&lt;=0.1,"5-10%",Suoerstore_sales[[#This Row],[Discount]]&lt;=0.2,"10-20%",TRUE,"20%+")</f>
        <v>10-20%</v>
      </c>
      <c r="W8088">
        <f>YEAR(Suoerstore_sales[[#This Row],[Order Date]])</f>
        <v>2017</v>
      </c>
      <c r="X8088" t="str">
        <f>"Q"&amp;ROUNDUP(MONTH(Suoerstore_sales[[#This Row],[Order Date]])/3,0)</f>
        <v>Q2</v>
      </c>
      <c r="Y8088">
        <f>MONTH(Suoerstore_sales[[#This Row],[Order Date]])</f>
        <v>4</v>
      </c>
    </row>
    <row r="8089" spans="1:25" x14ac:dyDescent="0.2">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t="str" cm="1">
        <f t="array" ref="V8089">_xlfn.IFS(Suoerstore_sales[[#This Row],[Discount]]&lt;=0.05,"0-5%",Suoerstore_sales[[#This Row],[Discount]]&lt;=0.1,"5-10%",Suoerstore_sales[[#This Row],[Discount]]&lt;=0.2,"10-20%",TRUE,"20%+")</f>
        <v>10-20%</v>
      </c>
      <c r="W8089">
        <f>YEAR(Suoerstore_sales[[#This Row],[Order Date]])</f>
        <v>2016</v>
      </c>
      <c r="X8089" t="str">
        <f>"Q"&amp;ROUNDUP(MONTH(Suoerstore_sales[[#This Row],[Order Date]])/3,0)</f>
        <v>Q3</v>
      </c>
      <c r="Y8089">
        <f>MONTH(Suoerstore_sales[[#This Row],[Order Date]])</f>
        <v>9</v>
      </c>
    </row>
    <row r="8090" spans="1:25" x14ac:dyDescent="0.2">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t="str" cm="1">
        <f t="array" ref="V8090">_xlfn.IFS(Suoerstore_sales[[#This Row],[Discount]]&lt;=0.05,"0-5%",Suoerstore_sales[[#This Row],[Discount]]&lt;=0.1,"5-10%",Suoerstore_sales[[#This Row],[Discount]]&lt;=0.2,"10-20%",TRUE,"20%+")</f>
        <v>10-20%</v>
      </c>
      <c r="W8090">
        <f>YEAR(Suoerstore_sales[[#This Row],[Order Date]])</f>
        <v>2015</v>
      </c>
      <c r="X8090" t="str">
        <f>"Q"&amp;ROUNDUP(MONTH(Suoerstore_sales[[#This Row],[Order Date]])/3,0)</f>
        <v>Q3</v>
      </c>
      <c r="Y8090">
        <f>MONTH(Suoerstore_sales[[#This Row],[Order Date]])</f>
        <v>7</v>
      </c>
    </row>
    <row r="8091" spans="1:25" x14ac:dyDescent="0.2">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t="str" cm="1">
        <f t="array" ref="V8091">_xlfn.IFS(Suoerstore_sales[[#This Row],[Discount]]&lt;=0.05,"0-5%",Suoerstore_sales[[#This Row],[Discount]]&lt;=0.1,"5-10%",Suoerstore_sales[[#This Row],[Discount]]&lt;=0.2,"10-20%",TRUE,"20%+")</f>
        <v>0-5%</v>
      </c>
      <c r="W8091">
        <f>YEAR(Suoerstore_sales[[#This Row],[Order Date]])</f>
        <v>2015</v>
      </c>
      <c r="X8091" t="str">
        <f>"Q"&amp;ROUNDUP(MONTH(Suoerstore_sales[[#This Row],[Order Date]])/3,0)</f>
        <v>Q3</v>
      </c>
      <c r="Y8091">
        <f>MONTH(Suoerstore_sales[[#This Row],[Order Date]])</f>
        <v>8</v>
      </c>
    </row>
    <row r="8092" spans="1:25" x14ac:dyDescent="0.2">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t="str" cm="1">
        <f t="array" ref="V8092">_xlfn.IFS(Suoerstore_sales[[#This Row],[Discount]]&lt;=0.05,"0-5%",Suoerstore_sales[[#This Row],[Discount]]&lt;=0.1,"5-10%",Suoerstore_sales[[#This Row],[Discount]]&lt;=0.2,"10-20%",TRUE,"20%+")</f>
        <v>0-5%</v>
      </c>
      <c r="W8092">
        <f>YEAR(Suoerstore_sales[[#This Row],[Order Date]])</f>
        <v>2014</v>
      </c>
      <c r="X8092" t="str">
        <f>"Q"&amp;ROUNDUP(MONTH(Suoerstore_sales[[#This Row],[Order Date]])/3,0)</f>
        <v>Q4</v>
      </c>
      <c r="Y8092">
        <f>MONTH(Suoerstore_sales[[#This Row],[Order Date]])</f>
        <v>12</v>
      </c>
    </row>
    <row r="8093" spans="1:25" x14ac:dyDescent="0.2">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t="str" cm="1">
        <f t="array" ref="V8093">_xlfn.IFS(Suoerstore_sales[[#This Row],[Discount]]&lt;=0.05,"0-5%",Suoerstore_sales[[#This Row],[Discount]]&lt;=0.1,"5-10%",Suoerstore_sales[[#This Row],[Discount]]&lt;=0.2,"10-20%",TRUE,"20%+")</f>
        <v>0-5%</v>
      </c>
      <c r="W8093">
        <f>YEAR(Suoerstore_sales[[#This Row],[Order Date]])</f>
        <v>2015</v>
      </c>
      <c r="X8093" t="str">
        <f>"Q"&amp;ROUNDUP(MONTH(Suoerstore_sales[[#This Row],[Order Date]])/3,0)</f>
        <v>Q4</v>
      </c>
      <c r="Y8093">
        <f>MONTH(Suoerstore_sales[[#This Row],[Order Date]])</f>
        <v>12</v>
      </c>
    </row>
    <row r="8094" spans="1:25" x14ac:dyDescent="0.2">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t="str" cm="1">
        <f t="array" ref="V8094">_xlfn.IFS(Suoerstore_sales[[#This Row],[Discount]]&lt;=0.05,"0-5%",Suoerstore_sales[[#This Row],[Discount]]&lt;=0.1,"5-10%",Suoerstore_sales[[#This Row],[Discount]]&lt;=0.2,"10-20%",TRUE,"20%+")</f>
        <v>0-5%</v>
      </c>
      <c r="W8094">
        <f>YEAR(Suoerstore_sales[[#This Row],[Order Date]])</f>
        <v>2017</v>
      </c>
      <c r="X8094" t="str">
        <f>"Q"&amp;ROUNDUP(MONTH(Suoerstore_sales[[#This Row],[Order Date]])/3,0)</f>
        <v>Q4</v>
      </c>
      <c r="Y8094">
        <f>MONTH(Suoerstore_sales[[#This Row],[Order Date]])</f>
        <v>11</v>
      </c>
    </row>
    <row r="8095" spans="1:25" x14ac:dyDescent="0.2">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t="str" cm="1">
        <f t="array" ref="V8095">_xlfn.IFS(Suoerstore_sales[[#This Row],[Discount]]&lt;=0.05,"0-5%",Suoerstore_sales[[#This Row],[Discount]]&lt;=0.1,"5-10%",Suoerstore_sales[[#This Row],[Discount]]&lt;=0.2,"10-20%",TRUE,"20%+")</f>
        <v>0-5%</v>
      </c>
      <c r="W8095">
        <f>YEAR(Suoerstore_sales[[#This Row],[Order Date]])</f>
        <v>2017</v>
      </c>
      <c r="X8095" t="str">
        <f>"Q"&amp;ROUNDUP(MONTH(Suoerstore_sales[[#This Row],[Order Date]])/3,0)</f>
        <v>Q3</v>
      </c>
      <c r="Y8095">
        <f>MONTH(Suoerstore_sales[[#This Row],[Order Date]])</f>
        <v>7</v>
      </c>
    </row>
    <row r="8096" spans="1:25" x14ac:dyDescent="0.2">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t="str" cm="1">
        <f t="array" ref="V8096">_xlfn.IFS(Suoerstore_sales[[#This Row],[Discount]]&lt;=0.05,"0-5%",Suoerstore_sales[[#This Row],[Discount]]&lt;=0.1,"5-10%",Suoerstore_sales[[#This Row],[Discount]]&lt;=0.2,"10-20%",TRUE,"20%+")</f>
        <v>0-5%</v>
      </c>
      <c r="W8096">
        <f>YEAR(Suoerstore_sales[[#This Row],[Order Date]])</f>
        <v>2017</v>
      </c>
      <c r="X8096" t="str">
        <f>"Q"&amp;ROUNDUP(MONTH(Suoerstore_sales[[#This Row],[Order Date]])/3,0)</f>
        <v>Q3</v>
      </c>
      <c r="Y8096">
        <f>MONTH(Suoerstore_sales[[#This Row],[Order Date]])</f>
        <v>7</v>
      </c>
    </row>
    <row r="8097" spans="1:25" x14ac:dyDescent="0.2">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t="str" cm="1">
        <f t="array" ref="V8097">_xlfn.IFS(Suoerstore_sales[[#This Row],[Discount]]&lt;=0.05,"0-5%",Suoerstore_sales[[#This Row],[Discount]]&lt;=0.1,"5-10%",Suoerstore_sales[[#This Row],[Discount]]&lt;=0.2,"10-20%",TRUE,"20%+")</f>
        <v>0-5%</v>
      </c>
      <c r="W8097">
        <f>YEAR(Suoerstore_sales[[#This Row],[Order Date]])</f>
        <v>2017</v>
      </c>
      <c r="X8097" t="str">
        <f>"Q"&amp;ROUNDUP(MONTH(Suoerstore_sales[[#This Row],[Order Date]])/3,0)</f>
        <v>Q3</v>
      </c>
      <c r="Y8097">
        <f>MONTH(Suoerstore_sales[[#This Row],[Order Date]])</f>
        <v>7</v>
      </c>
    </row>
    <row r="8098" spans="1:25" x14ac:dyDescent="0.2">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t="str" cm="1">
        <f t="array" ref="V8098">_xlfn.IFS(Suoerstore_sales[[#This Row],[Discount]]&lt;=0.05,"0-5%",Suoerstore_sales[[#This Row],[Discount]]&lt;=0.1,"5-10%",Suoerstore_sales[[#This Row],[Discount]]&lt;=0.2,"10-20%",TRUE,"20%+")</f>
        <v>0-5%</v>
      </c>
      <c r="W8098">
        <f>YEAR(Suoerstore_sales[[#This Row],[Order Date]])</f>
        <v>2017</v>
      </c>
      <c r="X8098" t="str">
        <f>"Q"&amp;ROUNDUP(MONTH(Suoerstore_sales[[#This Row],[Order Date]])/3,0)</f>
        <v>Q3</v>
      </c>
      <c r="Y8098">
        <f>MONTH(Suoerstore_sales[[#This Row],[Order Date]])</f>
        <v>7</v>
      </c>
    </row>
    <row r="8099" spans="1:25" x14ac:dyDescent="0.2">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t="str" cm="1">
        <f t="array" ref="V8099">_xlfn.IFS(Suoerstore_sales[[#This Row],[Discount]]&lt;=0.05,"0-5%",Suoerstore_sales[[#This Row],[Discount]]&lt;=0.1,"5-10%",Suoerstore_sales[[#This Row],[Discount]]&lt;=0.2,"10-20%",TRUE,"20%+")</f>
        <v>0-5%</v>
      </c>
      <c r="W8099">
        <f>YEAR(Suoerstore_sales[[#This Row],[Order Date]])</f>
        <v>2017</v>
      </c>
      <c r="X8099" t="str">
        <f>"Q"&amp;ROUNDUP(MONTH(Suoerstore_sales[[#This Row],[Order Date]])/3,0)</f>
        <v>Q4</v>
      </c>
      <c r="Y8099">
        <f>MONTH(Suoerstore_sales[[#This Row],[Order Date]])</f>
        <v>12</v>
      </c>
    </row>
    <row r="8100" spans="1:25" x14ac:dyDescent="0.2">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t="str" cm="1">
        <f t="array" ref="V8100">_xlfn.IFS(Suoerstore_sales[[#This Row],[Discount]]&lt;=0.05,"0-5%",Suoerstore_sales[[#This Row],[Discount]]&lt;=0.1,"5-10%",Suoerstore_sales[[#This Row],[Discount]]&lt;=0.2,"10-20%",TRUE,"20%+")</f>
        <v>0-5%</v>
      </c>
      <c r="W8100">
        <f>YEAR(Suoerstore_sales[[#This Row],[Order Date]])</f>
        <v>2017</v>
      </c>
      <c r="X8100" t="str">
        <f>"Q"&amp;ROUNDUP(MONTH(Suoerstore_sales[[#This Row],[Order Date]])/3,0)</f>
        <v>Q4</v>
      </c>
      <c r="Y8100">
        <f>MONTH(Suoerstore_sales[[#This Row],[Order Date]])</f>
        <v>12</v>
      </c>
    </row>
    <row r="8101" spans="1:25" x14ac:dyDescent="0.2">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t="str" cm="1">
        <f t="array" ref="V8101">_xlfn.IFS(Suoerstore_sales[[#This Row],[Discount]]&lt;=0.05,"0-5%",Suoerstore_sales[[#This Row],[Discount]]&lt;=0.1,"5-10%",Suoerstore_sales[[#This Row],[Discount]]&lt;=0.2,"10-20%",TRUE,"20%+")</f>
        <v>0-5%</v>
      </c>
      <c r="W8101">
        <f>YEAR(Suoerstore_sales[[#This Row],[Order Date]])</f>
        <v>2016</v>
      </c>
      <c r="X8101" t="str">
        <f>"Q"&amp;ROUNDUP(MONTH(Suoerstore_sales[[#This Row],[Order Date]])/3,0)</f>
        <v>Q1</v>
      </c>
      <c r="Y8101">
        <f>MONTH(Suoerstore_sales[[#This Row],[Order Date]])</f>
        <v>3</v>
      </c>
    </row>
    <row r="8102" spans="1:25" x14ac:dyDescent="0.2">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t="str" cm="1">
        <f t="array" ref="V8102">_xlfn.IFS(Suoerstore_sales[[#This Row],[Discount]]&lt;=0.05,"0-5%",Suoerstore_sales[[#This Row],[Discount]]&lt;=0.1,"5-10%",Suoerstore_sales[[#This Row],[Discount]]&lt;=0.2,"10-20%",TRUE,"20%+")</f>
        <v>10-20%</v>
      </c>
      <c r="W8102">
        <f>YEAR(Suoerstore_sales[[#This Row],[Order Date]])</f>
        <v>2016</v>
      </c>
      <c r="X8102" t="str">
        <f>"Q"&amp;ROUNDUP(MONTH(Suoerstore_sales[[#This Row],[Order Date]])/3,0)</f>
        <v>Q1</v>
      </c>
      <c r="Y8102">
        <f>MONTH(Suoerstore_sales[[#This Row],[Order Date]])</f>
        <v>3</v>
      </c>
    </row>
    <row r="8103" spans="1:25" x14ac:dyDescent="0.2">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t="str" cm="1">
        <f t="array" ref="V8103">_xlfn.IFS(Suoerstore_sales[[#This Row],[Discount]]&lt;=0.05,"0-5%",Suoerstore_sales[[#This Row],[Discount]]&lt;=0.1,"5-10%",Suoerstore_sales[[#This Row],[Discount]]&lt;=0.2,"10-20%",TRUE,"20%+")</f>
        <v>0-5%</v>
      </c>
      <c r="W8103">
        <f>YEAR(Suoerstore_sales[[#This Row],[Order Date]])</f>
        <v>2015</v>
      </c>
      <c r="X8103" t="str">
        <f>"Q"&amp;ROUNDUP(MONTH(Suoerstore_sales[[#This Row],[Order Date]])/3,0)</f>
        <v>Q2</v>
      </c>
      <c r="Y8103">
        <f>MONTH(Suoerstore_sales[[#This Row],[Order Date]])</f>
        <v>5</v>
      </c>
    </row>
    <row r="8104" spans="1:25" x14ac:dyDescent="0.2">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t="str" cm="1">
        <f t="array" ref="V8104">_xlfn.IFS(Suoerstore_sales[[#This Row],[Discount]]&lt;=0.05,"0-5%",Suoerstore_sales[[#This Row],[Discount]]&lt;=0.1,"5-10%",Suoerstore_sales[[#This Row],[Discount]]&lt;=0.2,"10-20%",TRUE,"20%+")</f>
        <v>10-20%</v>
      </c>
      <c r="W8104">
        <f>YEAR(Suoerstore_sales[[#This Row],[Order Date]])</f>
        <v>2015</v>
      </c>
      <c r="X8104" t="str">
        <f>"Q"&amp;ROUNDUP(MONTH(Suoerstore_sales[[#This Row],[Order Date]])/3,0)</f>
        <v>Q2</v>
      </c>
      <c r="Y8104">
        <f>MONTH(Suoerstore_sales[[#This Row],[Order Date]])</f>
        <v>5</v>
      </c>
    </row>
    <row r="8105" spans="1:25" x14ac:dyDescent="0.2">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t="str" cm="1">
        <f t="array" ref="V8105">_xlfn.IFS(Suoerstore_sales[[#This Row],[Discount]]&lt;=0.05,"0-5%",Suoerstore_sales[[#This Row],[Discount]]&lt;=0.1,"5-10%",Suoerstore_sales[[#This Row],[Discount]]&lt;=0.2,"10-20%",TRUE,"20%+")</f>
        <v>0-5%</v>
      </c>
      <c r="W8105">
        <f>YEAR(Suoerstore_sales[[#This Row],[Order Date]])</f>
        <v>2015</v>
      </c>
      <c r="X8105" t="str">
        <f>"Q"&amp;ROUNDUP(MONTH(Suoerstore_sales[[#This Row],[Order Date]])/3,0)</f>
        <v>Q2</v>
      </c>
      <c r="Y8105">
        <f>MONTH(Suoerstore_sales[[#This Row],[Order Date]])</f>
        <v>5</v>
      </c>
    </row>
    <row r="8106" spans="1:25" x14ac:dyDescent="0.2">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t="str" cm="1">
        <f t="array" ref="V8106">_xlfn.IFS(Suoerstore_sales[[#This Row],[Discount]]&lt;=0.05,"0-5%",Suoerstore_sales[[#This Row],[Discount]]&lt;=0.1,"5-10%",Suoerstore_sales[[#This Row],[Discount]]&lt;=0.2,"10-20%",TRUE,"20%+")</f>
        <v>10-20%</v>
      </c>
      <c r="W8106">
        <f>YEAR(Suoerstore_sales[[#This Row],[Order Date]])</f>
        <v>2015</v>
      </c>
      <c r="X8106" t="str">
        <f>"Q"&amp;ROUNDUP(MONTH(Suoerstore_sales[[#This Row],[Order Date]])/3,0)</f>
        <v>Q2</v>
      </c>
      <c r="Y8106">
        <f>MONTH(Suoerstore_sales[[#This Row],[Order Date]])</f>
        <v>5</v>
      </c>
    </row>
    <row r="8107" spans="1:25" x14ac:dyDescent="0.2">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t="str" cm="1">
        <f t="array" ref="V8107">_xlfn.IFS(Suoerstore_sales[[#This Row],[Discount]]&lt;=0.05,"0-5%",Suoerstore_sales[[#This Row],[Discount]]&lt;=0.1,"5-10%",Suoerstore_sales[[#This Row],[Discount]]&lt;=0.2,"10-20%",TRUE,"20%+")</f>
        <v>20%+</v>
      </c>
      <c r="W8107">
        <f>YEAR(Suoerstore_sales[[#This Row],[Order Date]])</f>
        <v>2017</v>
      </c>
      <c r="X8107" t="str">
        <f>"Q"&amp;ROUNDUP(MONTH(Suoerstore_sales[[#This Row],[Order Date]])/3,0)</f>
        <v>Q1</v>
      </c>
      <c r="Y8107">
        <f>MONTH(Suoerstore_sales[[#This Row],[Order Date]])</f>
        <v>2</v>
      </c>
    </row>
    <row r="8108" spans="1:25" x14ac:dyDescent="0.2">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t="str" cm="1">
        <f t="array" ref="V8108">_xlfn.IFS(Suoerstore_sales[[#This Row],[Discount]]&lt;=0.05,"0-5%",Suoerstore_sales[[#This Row],[Discount]]&lt;=0.1,"5-10%",Suoerstore_sales[[#This Row],[Discount]]&lt;=0.2,"10-20%",TRUE,"20%+")</f>
        <v>10-20%</v>
      </c>
      <c r="W8108">
        <f>YEAR(Suoerstore_sales[[#This Row],[Order Date]])</f>
        <v>2017</v>
      </c>
      <c r="X8108" t="str">
        <f>"Q"&amp;ROUNDUP(MONTH(Suoerstore_sales[[#This Row],[Order Date]])/3,0)</f>
        <v>Q1</v>
      </c>
      <c r="Y8108">
        <f>MONTH(Suoerstore_sales[[#This Row],[Order Date]])</f>
        <v>2</v>
      </c>
    </row>
    <row r="8109" spans="1:25" x14ac:dyDescent="0.2">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t="str" cm="1">
        <f t="array" ref="V8109">_xlfn.IFS(Suoerstore_sales[[#This Row],[Discount]]&lt;=0.05,"0-5%",Suoerstore_sales[[#This Row],[Discount]]&lt;=0.1,"5-10%",Suoerstore_sales[[#This Row],[Discount]]&lt;=0.2,"10-20%",TRUE,"20%+")</f>
        <v>10-20%</v>
      </c>
      <c r="W8109">
        <f>YEAR(Suoerstore_sales[[#This Row],[Order Date]])</f>
        <v>2017</v>
      </c>
      <c r="X8109" t="str">
        <f>"Q"&amp;ROUNDUP(MONTH(Suoerstore_sales[[#This Row],[Order Date]])/3,0)</f>
        <v>Q1</v>
      </c>
      <c r="Y8109">
        <f>MONTH(Suoerstore_sales[[#This Row],[Order Date]])</f>
        <v>2</v>
      </c>
    </row>
    <row r="8110" spans="1:25" x14ac:dyDescent="0.2">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t="str" cm="1">
        <f t="array" ref="V8110">_xlfn.IFS(Suoerstore_sales[[#This Row],[Discount]]&lt;=0.05,"0-5%",Suoerstore_sales[[#This Row],[Discount]]&lt;=0.1,"5-10%",Suoerstore_sales[[#This Row],[Discount]]&lt;=0.2,"10-20%",TRUE,"20%+")</f>
        <v>20%+</v>
      </c>
      <c r="W8110">
        <f>YEAR(Suoerstore_sales[[#This Row],[Order Date]])</f>
        <v>2017</v>
      </c>
      <c r="X8110" t="str">
        <f>"Q"&amp;ROUNDUP(MONTH(Suoerstore_sales[[#This Row],[Order Date]])/3,0)</f>
        <v>Q4</v>
      </c>
      <c r="Y8110">
        <f>MONTH(Suoerstore_sales[[#This Row],[Order Date]])</f>
        <v>12</v>
      </c>
    </row>
    <row r="8111" spans="1:25" x14ac:dyDescent="0.2">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t="str" cm="1">
        <f t="array" ref="V8111">_xlfn.IFS(Suoerstore_sales[[#This Row],[Discount]]&lt;=0.05,"0-5%",Suoerstore_sales[[#This Row],[Discount]]&lt;=0.1,"5-10%",Suoerstore_sales[[#This Row],[Discount]]&lt;=0.2,"10-20%",TRUE,"20%+")</f>
        <v>10-20%</v>
      </c>
      <c r="W8111">
        <f>YEAR(Suoerstore_sales[[#This Row],[Order Date]])</f>
        <v>2017</v>
      </c>
      <c r="X8111" t="str">
        <f>"Q"&amp;ROUNDUP(MONTH(Suoerstore_sales[[#This Row],[Order Date]])/3,0)</f>
        <v>Q4</v>
      </c>
      <c r="Y8111">
        <f>MONTH(Suoerstore_sales[[#This Row],[Order Date]])</f>
        <v>11</v>
      </c>
    </row>
    <row r="8112" spans="1:25" x14ac:dyDescent="0.2">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t="str" cm="1">
        <f t="array" ref="V8112">_xlfn.IFS(Suoerstore_sales[[#This Row],[Discount]]&lt;=0.05,"0-5%",Suoerstore_sales[[#This Row],[Discount]]&lt;=0.1,"5-10%",Suoerstore_sales[[#This Row],[Discount]]&lt;=0.2,"10-20%",TRUE,"20%+")</f>
        <v>20%+</v>
      </c>
      <c r="W8112">
        <f>YEAR(Suoerstore_sales[[#This Row],[Order Date]])</f>
        <v>2017</v>
      </c>
      <c r="X8112" t="str">
        <f>"Q"&amp;ROUNDUP(MONTH(Suoerstore_sales[[#This Row],[Order Date]])/3,0)</f>
        <v>Q4</v>
      </c>
      <c r="Y8112">
        <f>MONTH(Suoerstore_sales[[#This Row],[Order Date]])</f>
        <v>11</v>
      </c>
    </row>
    <row r="8113" spans="1:25" x14ac:dyDescent="0.2">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t="str" cm="1">
        <f t="array" ref="V8113">_xlfn.IFS(Suoerstore_sales[[#This Row],[Discount]]&lt;=0.05,"0-5%",Suoerstore_sales[[#This Row],[Discount]]&lt;=0.1,"5-10%",Suoerstore_sales[[#This Row],[Discount]]&lt;=0.2,"10-20%",TRUE,"20%+")</f>
        <v>20%+</v>
      </c>
      <c r="W8113">
        <f>YEAR(Suoerstore_sales[[#This Row],[Order Date]])</f>
        <v>2016</v>
      </c>
      <c r="X8113" t="str">
        <f>"Q"&amp;ROUNDUP(MONTH(Suoerstore_sales[[#This Row],[Order Date]])/3,0)</f>
        <v>Q4</v>
      </c>
      <c r="Y8113">
        <f>MONTH(Suoerstore_sales[[#This Row],[Order Date]])</f>
        <v>12</v>
      </c>
    </row>
    <row r="8114" spans="1:25" x14ac:dyDescent="0.2">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t="str" cm="1">
        <f t="array" ref="V8114">_xlfn.IFS(Suoerstore_sales[[#This Row],[Discount]]&lt;=0.05,"0-5%",Suoerstore_sales[[#This Row],[Discount]]&lt;=0.1,"5-10%",Suoerstore_sales[[#This Row],[Discount]]&lt;=0.2,"10-20%",TRUE,"20%+")</f>
        <v>20%+</v>
      </c>
      <c r="W8114">
        <f>YEAR(Suoerstore_sales[[#This Row],[Order Date]])</f>
        <v>2016</v>
      </c>
      <c r="X8114" t="str">
        <f>"Q"&amp;ROUNDUP(MONTH(Suoerstore_sales[[#This Row],[Order Date]])/3,0)</f>
        <v>Q4</v>
      </c>
      <c r="Y8114">
        <f>MONTH(Suoerstore_sales[[#This Row],[Order Date]])</f>
        <v>12</v>
      </c>
    </row>
    <row r="8115" spans="1:25" x14ac:dyDescent="0.2">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t="str" cm="1">
        <f t="array" ref="V8115">_xlfn.IFS(Suoerstore_sales[[#This Row],[Discount]]&lt;=0.05,"0-5%",Suoerstore_sales[[#This Row],[Discount]]&lt;=0.1,"5-10%",Suoerstore_sales[[#This Row],[Discount]]&lt;=0.2,"10-20%",TRUE,"20%+")</f>
        <v>20%+</v>
      </c>
      <c r="W8115">
        <f>YEAR(Suoerstore_sales[[#This Row],[Order Date]])</f>
        <v>2016</v>
      </c>
      <c r="X8115" t="str">
        <f>"Q"&amp;ROUNDUP(MONTH(Suoerstore_sales[[#This Row],[Order Date]])/3,0)</f>
        <v>Q4</v>
      </c>
      <c r="Y8115">
        <f>MONTH(Suoerstore_sales[[#This Row],[Order Date]])</f>
        <v>12</v>
      </c>
    </row>
    <row r="8116" spans="1:25" x14ac:dyDescent="0.2">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t="str" cm="1">
        <f t="array" ref="V8116">_xlfn.IFS(Suoerstore_sales[[#This Row],[Discount]]&lt;=0.05,"0-5%",Suoerstore_sales[[#This Row],[Discount]]&lt;=0.1,"5-10%",Suoerstore_sales[[#This Row],[Discount]]&lt;=0.2,"10-20%",TRUE,"20%+")</f>
        <v>10-20%</v>
      </c>
      <c r="W8116">
        <f>YEAR(Suoerstore_sales[[#This Row],[Order Date]])</f>
        <v>2017</v>
      </c>
      <c r="X8116" t="str">
        <f>"Q"&amp;ROUNDUP(MONTH(Suoerstore_sales[[#This Row],[Order Date]])/3,0)</f>
        <v>Q4</v>
      </c>
      <c r="Y8116">
        <f>MONTH(Suoerstore_sales[[#This Row],[Order Date]])</f>
        <v>10</v>
      </c>
    </row>
    <row r="8117" spans="1:25" x14ac:dyDescent="0.2">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t="str" cm="1">
        <f t="array" ref="V8117">_xlfn.IFS(Suoerstore_sales[[#This Row],[Discount]]&lt;=0.05,"0-5%",Suoerstore_sales[[#This Row],[Discount]]&lt;=0.1,"5-10%",Suoerstore_sales[[#This Row],[Discount]]&lt;=0.2,"10-20%",TRUE,"20%+")</f>
        <v>0-5%</v>
      </c>
      <c r="W8117">
        <f>YEAR(Suoerstore_sales[[#This Row],[Order Date]])</f>
        <v>2017</v>
      </c>
      <c r="X8117" t="str">
        <f>"Q"&amp;ROUNDUP(MONTH(Suoerstore_sales[[#This Row],[Order Date]])/3,0)</f>
        <v>Q3</v>
      </c>
      <c r="Y8117">
        <f>MONTH(Suoerstore_sales[[#This Row],[Order Date]])</f>
        <v>8</v>
      </c>
    </row>
    <row r="8118" spans="1:25" x14ac:dyDescent="0.2">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t="str" cm="1">
        <f t="array" ref="V8118">_xlfn.IFS(Suoerstore_sales[[#This Row],[Discount]]&lt;=0.05,"0-5%",Suoerstore_sales[[#This Row],[Discount]]&lt;=0.1,"5-10%",Suoerstore_sales[[#This Row],[Discount]]&lt;=0.2,"10-20%",TRUE,"20%+")</f>
        <v>0-5%</v>
      </c>
      <c r="W8118">
        <f>YEAR(Suoerstore_sales[[#This Row],[Order Date]])</f>
        <v>2017</v>
      </c>
      <c r="X8118" t="str">
        <f>"Q"&amp;ROUNDUP(MONTH(Suoerstore_sales[[#This Row],[Order Date]])/3,0)</f>
        <v>Q4</v>
      </c>
      <c r="Y8118">
        <f>MONTH(Suoerstore_sales[[#This Row],[Order Date]])</f>
        <v>11</v>
      </c>
    </row>
    <row r="8119" spans="1:25" x14ac:dyDescent="0.2">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t="str" cm="1">
        <f t="array" ref="V8119">_xlfn.IFS(Suoerstore_sales[[#This Row],[Discount]]&lt;=0.05,"0-5%",Suoerstore_sales[[#This Row],[Discount]]&lt;=0.1,"5-10%",Suoerstore_sales[[#This Row],[Discount]]&lt;=0.2,"10-20%",TRUE,"20%+")</f>
        <v>0-5%</v>
      </c>
      <c r="W8119">
        <f>YEAR(Suoerstore_sales[[#This Row],[Order Date]])</f>
        <v>2017</v>
      </c>
      <c r="X8119" t="str">
        <f>"Q"&amp;ROUNDUP(MONTH(Suoerstore_sales[[#This Row],[Order Date]])/3,0)</f>
        <v>Q2</v>
      </c>
      <c r="Y8119">
        <f>MONTH(Suoerstore_sales[[#This Row],[Order Date]])</f>
        <v>6</v>
      </c>
    </row>
    <row r="8120" spans="1:25" x14ac:dyDescent="0.2">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t="str" cm="1">
        <f t="array" ref="V8120">_xlfn.IFS(Suoerstore_sales[[#This Row],[Discount]]&lt;=0.05,"0-5%",Suoerstore_sales[[#This Row],[Discount]]&lt;=0.1,"5-10%",Suoerstore_sales[[#This Row],[Discount]]&lt;=0.2,"10-20%",TRUE,"20%+")</f>
        <v>20%+</v>
      </c>
      <c r="W8120">
        <f>YEAR(Suoerstore_sales[[#This Row],[Order Date]])</f>
        <v>2017</v>
      </c>
      <c r="X8120" t="str">
        <f>"Q"&amp;ROUNDUP(MONTH(Suoerstore_sales[[#This Row],[Order Date]])/3,0)</f>
        <v>Q3</v>
      </c>
      <c r="Y8120">
        <f>MONTH(Suoerstore_sales[[#This Row],[Order Date]])</f>
        <v>7</v>
      </c>
    </row>
    <row r="8121" spans="1:25" x14ac:dyDescent="0.2">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t="str" cm="1">
        <f t="array" ref="V8121">_xlfn.IFS(Suoerstore_sales[[#This Row],[Discount]]&lt;=0.05,"0-5%",Suoerstore_sales[[#This Row],[Discount]]&lt;=0.1,"5-10%",Suoerstore_sales[[#This Row],[Discount]]&lt;=0.2,"10-20%",TRUE,"20%+")</f>
        <v>0-5%</v>
      </c>
      <c r="W8121">
        <f>YEAR(Suoerstore_sales[[#This Row],[Order Date]])</f>
        <v>2016</v>
      </c>
      <c r="X8121" t="str">
        <f>"Q"&amp;ROUNDUP(MONTH(Suoerstore_sales[[#This Row],[Order Date]])/3,0)</f>
        <v>Q4</v>
      </c>
      <c r="Y8121">
        <f>MONTH(Suoerstore_sales[[#This Row],[Order Date]])</f>
        <v>11</v>
      </c>
    </row>
    <row r="8122" spans="1:25" x14ac:dyDescent="0.2">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t="str" cm="1">
        <f t="array" ref="V8122">_xlfn.IFS(Suoerstore_sales[[#This Row],[Discount]]&lt;=0.05,"0-5%",Suoerstore_sales[[#This Row],[Discount]]&lt;=0.1,"5-10%",Suoerstore_sales[[#This Row],[Discount]]&lt;=0.2,"10-20%",TRUE,"20%+")</f>
        <v>10-20%</v>
      </c>
      <c r="W8122">
        <f>YEAR(Suoerstore_sales[[#This Row],[Order Date]])</f>
        <v>2016</v>
      </c>
      <c r="X8122" t="str">
        <f>"Q"&amp;ROUNDUP(MONTH(Suoerstore_sales[[#This Row],[Order Date]])/3,0)</f>
        <v>Q4</v>
      </c>
      <c r="Y8122">
        <f>MONTH(Suoerstore_sales[[#This Row],[Order Date]])</f>
        <v>11</v>
      </c>
    </row>
    <row r="8123" spans="1:25" x14ac:dyDescent="0.2">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t="str" cm="1">
        <f t="array" ref="V8123">_xlfn.IFS(Suoerstore_sales[[#This Row],[Discount]]&lt;=0.05,"0-5%",Suoerstore_sales[[#This Row],[Discount]]&lt;=0.1,"5-10%",Suoerstore_sales[[#This Row],[Discount]]&lt;=0.2,"10-20%",TRUE,"20%+")</f>
        <v>10-20%</v>
      </c>
      <c r="W8123">
        <f>YEAR(Suoerstore_sales[[#This Row],[Order Date]])</f>
        <v>2016</v>
      </c>
      <c r="X8123" t="str">
        <f>"Q"&amp;ROUNDUP(MONTH(Suoerstore_sales[[#This Row],[Order Date]])/3,0)</f>
        <v>Q4</v>
      </c>
      <c r="Y8123">
        <f>MONTH(Suoerstore_sales[[#This Row],[Order Date]])</f>
        <v>11</v>
      </c>
    </row>
    <row r="8124" spans="1:25" x14ac:dyDescent="0.2">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t="str" cm="1">
        <f t="array" ref="V8124">_xlfn.IFS(Suoerstore_sales[[#This Row],[Discount]]&lt;=0.05,"0-5%",Suoerstore_sales[[#This Row],[Discount]]&lt;=0.1,"5-10%",Suoerstore_sales[[#This Row],[Discount]]&lt;=0.2,"10-20%",TRUE,"20%+")</f>
        <v>10-20%</v>
      </c>
      <c r="W8124">
        <f>YEAR(Suoerstore_sales[[#This Row],[Order Date]])</f>
        <v>2014</v>
      </c>
      <c r="X8124" t="str">
        <f>"Q"&amp;ROUNDUP(MONTH(Suoerstore_sales[[#This Row],[Order Date]])/3,0)</f>
        <v>Q4</v>
      </c>
      <c r="Y8124">
        <f>MONTH(Suoerstore_sales[[#This Row],[Order Date]])</f>
        <v>12</v>
      </c>
    </row>
    <row r="8125" spans="1:25" x14ac:dyDescent="0.2">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t="str" cm="1">
        <f t="array" ref="V8125">_xlfn.IFS(Suoerstore_sales[[#This Row],[Discount]]&lt;=0.05,"0-5%",Suoerstore_sales[[#This Row],[Discount]]&lt;=0.1,"5-10%",Suoerstore_sales[[#This Row],[Discount]]&lt;=0.2,"10-20%",TRUE,"20%+")</f>
        <v>20%+</v>
      </c>
      <c r="W8125">
        <f>YEAR(Suoerstore_sales[[#This Row],[Order Date]])</f>
        <v>2014</v>
      </c>
      <c r="X8125" t="str">
        <f>"Q"&amp;ROUNDUP(MONTH(Suoerstore_sales[[#This Row],[Order Date]])/3,0)</f>
        <v>Q4</v>
      </c>
      <c r="Y8125">
        <f>MONTH(Suoerstore_sales[[#This Row],[Order Date]])</f>
        <v>12</v>
      </c>
    </row>
    <row r="8126" spans="1:25" x14ac:dyDescent="0.2">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t="str" cm="1">
        <f t="array" ref="V8126">_xlfn.IFS(Suoerstore_sales[[#This Row],[Discount]]&lt;=0.05,"0-5%",Suoerstore_sales[[#This Row],[Discount]]&lt;=0.1,"5-10%",Suoerstore_sales[[#This Row],[Discount]]&lt;=0.2,"10-20%",TRUE,"20%+")</f>
        <v>10-20%</v>
      </c>
      <c r="W8126">
        <f>YEAR(Suoerstore_sales[[#This Row],[Order Date]])</f>
        <v>2017</v>
      </c>
      <c r="X8126" t="str">
        <f>"Q"&amp;ROUNDUP(MONTH(Suoerstore_sales[[#This Row],[Order Date]])/3,0)</f>
        <v>Q3</v>
      </c>
      <c r="Y8126">
        <f>MONTH(Suoerstore_sales[[#This Row],[Order Date]])</f>
        <v>9</v>
      </c>
    </row>
    <row r="8127" spans="1:25" x14ac:dyDescent="0.2">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t="str" cm="1">
        <f t="array" ref="V8127">_xlfn.IFS(Suoerstore_sales[[#This Row],[Discount]]&lt;=0.05,"0-5%",Suoerstore_sales[[#This Row],[Discount]]&lt;=0.1,"5-10%",Suoerstore_sales[[#This Row],[Discount]]&lt;=0.2,"10-20%",TRUE,"20%+")</f>
        <v>20%+</v>
      </c>
      <c r="W8127">
        <f>YEAR(Suoerstore_sales[[#This Row],[Order Date]])</f>
        <v>2015</v>
      </c>
      <c r="X8127" t="str">
        <f>"Q"&amp;ROUNDUP(MONTH(Suoerstore_sales[[#This Row],[Order Date]])/3,0)</f>
        <v>Q1</v>
      </c>
      <c r="Y8127">
        <f>MONTH(Suoerstore_sales[[#This Row],[Order Date]])</f>
        <v>2</v>
      </c>
    </row>
    <row r="8128" spans="1:25" x14ac:dyDescent="0.2">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t="str" cm="1">
        <f t="array" ref="V8128">_xlfn.IFS(Suoerstore_sales[[#This Row],[Discount]]&lt;=0.05,"0-5%",Suoerstore_sales[[#This Row],[Discount]]&lt;=0.1,"5-10%",Suoerstore_sales[[#This Row],[Discount]]&lt;=0.2,"10-20%",TRUE,"20%+")</f>
        <v>10-20%</v>
      </c>
      <c r="W8128">
        <f>YEAR(Suoerstore_sales[[#This Row],[Order Date]])</f>
        <v>2015</v>
      </c>
      <c r="X8128" t="str">
        <f>"Q"&amp;ROUNDUP(MONTH(Suoerstore_sales[[#This Row],[Order Date]])/3,0)</f>
        <v>Q1</v>
      </c>
      <c r="Y8128">
        <f>MONTH(Suoerstore_sales[[#This Row],[Order Date]])</f>
        <v>2</v>
      </c>
    </row>
    <row r="8129" spans="1:25" x14ac:dyDescent="0.2">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t="str" cm="1">
        <f t="array" ref="V8129">_xlfn.IFS(Suoerstore_sales[[#This Row],[Discount]]&lt;=0.05,"0-5%",Suoerstore_sales[[#This Row],[Discount]]&lt;=0.1,"5-10%",Suoerstore_sales[[#This Row],[Discount]]&lt;=0.2,"10-20%",TRUE,"20%+")</f>
        <v>10-20%</v>
      </c>
      <c r="W8129">
        <f>YEAR(Suoerstore_sales[[#This Row],[Order Date]])</f>
        <v>2015</v>
      </c>
      <c r="X8129" t="str">
        <f>"Q"&amp;ROUNDUP(MONTH(Suoerstore_sales[[#This Row],[Order Date]])/3,0)</f>
        <v>Q1</v>
      </c>
      <c r="Y8129">
        <f>MONTH(Suoerstore_sales[[#This Row],[Order Date]])</f>
        <v>2</v>
      </c>
    </row>
    <row r="8130" spans="1:25" x14ac:dyDescent="0.2">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t="str" cm="1">
        <f t="array" ref="V8130">_xlfn.IFS(Suoerstore_sales[[#This Row],[Discount]]&lt;=0.05,"0-5%",Suoerstore_sales[[#This Row],[Discount]]&lt;=0.1,"5-10%",Suoerstore_sales[[#This Row],[Discount]]&lt;=0.2,"10-20%",TRUE,"20%+")</f>
        <v>20%+</v>
      </c>
      <c r="W8130">
        <f>YEAR(Suoerstore_sales[[#This Row],[Order Date]])</f>
        <v>2017</v>
      </c>
      <c r="X8130" t="str">
        <f>"Q"&amp;ROUNDUP(MONTH(Suoerstore_sales[[#This Row],[Order Date]])/3,0)</f>
        <v>Q3</v>
      </c>
      <c r="Y8130">
        <f>MONTH(Suoerstore_sales[[#This Row],[Order Date]])</f>
        <v>8</v>
      </c>
    </row>
    <row r="8131" spans="1:25" x14ac:dyDescent="0.2">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t="str" cm="1">
        <f t="array" ref="V8131">_xlfn.IFS(Suoerstore_sales[[#This Row],[Discount]]&lt;=0.05,"0-5%",Suoerstore_sales[[#This Row],[Discount]]&lt;=0.1,"5-10%",Suoerstore_sales[[#This Row],[Discount]]&lt;=0.2,"10-20%",TRUE,"20%+")</f>
        <v>0-5%</v>
      </c>
      <c r="W8131">
        <f>YEAR(Suoerstore_sales[[#This Row],[Order Date]])</f>
        <v>2014</v>
      </c>
      <c r="X8131" t="str">
        <f>"Q"&amp;ROUNDUP(MONTH(Suoerstore_sales[[#This Row],[Order Date]])/3,0)</f>
        <v>Q3</v>
      </c>
      <c r="Y8131">
        <f>MONTH(Suoerstore_sales[[#This Row],[Order Date]])</f>
        <v>7</v>
      </c>
    </row>
    <row r="8132" spans="1:25" x14ac:dyDescent="0.2">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t="str" cm="1">
        <f t="array" ref="V8132">_xlfn.IFS(Suoerstore_sales[[#This Row],[Discount]]&lt;=0.05,"0-5%",Suoerstore_sales[[#This Row],[Discount]]&lt;=0.1,"5-10%",Suoerstore_sales[[#This Row],[Discount]]&lt;=0.2,"10-20%",TRUE,"20%+")</f>
        <v>0-5%</v>
      </c>
      <c r="W8132">
        <f>YEAR(Suoerstore_sales[[#This Row],[Order Date]])</f>
        <v>2014</v>
      </c>
      <c r="X8132" t="str">
        <f>"Q"&amp;ROUNDUP(MONTH(Suoerstore_sales[[#This Row],[Order Date]])/3,0)</f>
        <v>Q3</v>
      </c>
      <c r="Y8132">
        <f>MONTH(Suoerstore_sales[[#This Row],[Order Date]])</f>
        <v>7</v>
      </c>
    </row>
    <row r="8133" spans="1:25" x14ac:dyDescent="0.2">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t="str" cm="1">
        <f t="array" ref="V8133">_xlfn.IFS(Suoerstore_sales[[#This Row],[Discount]]&lt;=0.05,"0-5%",Suoerstore_sales[[#This Row],[Discount]]&lt;=0.1,"5-10%",Suoerstore_sales[[#This Row],[Discount]]&lt;=0.2,"10-20%",TRUE,"20%+")</f>
        <v>0-5%</v>
      </c>
      <c r="W8133">
        <f>YEAR(Suoerstore_sales[[#This Row],[Order Date]])</f>
        <v>2014</v>
      </c>
      <c r="X8133" t="str">
        <f>"Q"&amp;ROUNDUP(MONTH(Suoerstore_sales[[#This Row],[Order Date]])/3,0)</f>
        <v>Q3</v>
      </c>
      <c r="Y8133">
        <f>MONTH(Suoerstore_sales[[#This Row],[Order Date]])</f>
        <v>7</v>
      </c>
    </row>
    <row r="8134" spans="1:25" x14ac:dyDescent="0.2">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t="str" cm="1">
        <f t="array" ref="V8134">_xlfn.IFS(Suoerstore_sales[[#This Row],[Discount]]&lt;=0.05,"0-5%",Suoerstore_sales[[#This Row],[Discount]]&lt;=0.1,"5-10%",Suoerstore_sales[[#This Row],[Discount]]&lt;=0.2,"10-20%",TRUE,"20%+")</f>
        <v>0-5%</v>
      </c>
      <c r="W8134">
        <f>YEAR(Suoerstore_sales[[#This Row],[Order Date]])</f>
        <v>2014</v>
      </c>
      <c r="X8134" t="str">
        <f>"Q"&amp;ROUNDUP(MONTH(Suoerstore_sales[[#This Row],[Order Date]])/3,0)</f>
        <v>Q3</v>
      </c>
      <c r="Y8134">
        <f>MONTH(Suoerstore_sales[[#This Row],[Order Date]])</f>
        <v>7</v>
      </c>
    </row>
    <row r="8135" spans="1:25" x14ac:dyDescent="0.2">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t="str" cm="1">
        <f t="array" ref="V8135">_xlfn.IFS(Suoerstore_sales[[#This Row],[Discount]]&lt;=0.05,"0-5%",Suoerstore_sales[[#This Row],[Discount]]&lt;=0.1,"5-10%",Suoerstore_sales[[#This Row],[Discount]]&lt;=0.2,"10-20%",TRUE,"20%+")</f>
        <v>20%+</v>
      </c>
      <c r="W8135">
        <f>YEAR(Suoerstore_sales[[#This Row],[Order Date]])</f>
        <v>2015</v>
      </c>
      <c r="X8135" t="str">
        <f>"Q"&amp;ROUNDUP(MONTH(Suoerstore_sales[[#This Row],[Order Date]])/3,0)</f>
        <v>Q4</v>
      </c>
      <c r="Y8135">
        <f>MONTH(Suoerstore_sales[[#This Row],[Order Date]])</f>
        <v>10</v>
      </c>
    </row>
    <row r="8136" spans="1:25" x14ac:dyDescent="0.2">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t="str" cm="1">
        <f t="array" ref="V8136">_xlfn.IFS(Suoerstore_sales[[#This Row],[Discount]]&lt;=0.05,"0-5%",Suoerstore_sales[[#This Row],[Discount]]&lt;=0.1,"5-10%",Suoerstore_sales[[#This Row],[Discount]]&lt;=0.2,"10-20%",TRUE,"20%+")</f>
        <v>0-5%</v>
      </c>
      <c r="W8136">
        <f>YEAR(Suoerstore_sales[[#This Row],[Order Date]])</f>
        <v>2015</v>
      </c>
      <c r="X8136" t="str">
        <f>"Q"&amp;ROUNDUP(MONTH(Suoerstore_sales[[#This Row],[Order Date]])/3,0)</f>
        <v>Q1</v>
      </c>
      <c r="Y8136">
        <f>MONTH(Suoerstore_sales[[#This Row],[Order Date]])</f>
        <v>2</v>
      </c>
    </row>
    <row r="8137" spans="1:25" x14ac:dyDescent="0.2">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t="str" cm="1">
        <f t="array" ref="V8137">_xlfn.IFS(Suoerstore_sales[[#This Row],[Discount]]&lt;=0.05,"0-5%",Suoerstore_sales[[#This Row],[Discount]]&lt;=0.1,"5-10%",Suoerstore_sales[[#This Row],[Discount]]&lt;=0.2,"10-20%",TRUE,"20%+")</f>
        <v>0-5%</v>
      </c>
      <c r="W8137">
        <f>YEAR(Suoerstore_sales[[#This Row],[Order Date]])</f>
        <v>2015</v>
      </c>
      <c r="X8137" t="str">
        <f>"Q"&amp;ROUNDUP(MONTH(Suoerstore_sales[[#This Row],[Order Date]])/3,0)</f>
        <v>Q1</v>
      </c>
      <c r="Y8137">
        <f>MONTH(Suoerstore_sales[[#This Row],[Order Date]])</f>
        <v>2</v>
      </c>
    </row>
    <row r="8138" spans="1:25" x14ac:dyDescent="0.2">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t="str" cm="1">
        <f t="array" ref="V8138">_xlfn.IFS(Suoerstore_sales[[#This Row],[Discount]]&lt;=0.05,"0-5%",Suoerstore_sales[[#This Row],[Discount]]&lt;=0.1,"5-10%",Suoerstore_sales[[#This Row],[Discount]]&lt;=0.2,"10-20%",TRUE,"20%+")</f>
        <v>20%+</v>
      </c>
      <c r="W8138">
        <f>YEAR(Suoerstore_sales[[#This Row],[Order Date]])</f>
        <v>2016</v>
      </c>
      <c r="X8138" t="str">
        <f>"Q"&amp;ROUNDUP(MONTH(Suoerstore_sales[[#This Row],[Order Date]])/3,0)</f>
        <v>Q3</v>
      </c>
      <c r="Y8138">
        <f>MONTH(Suoerstore_sales[[#This Row],[Order Date]])</f>
        <v>8</v>
      </c>
    </row>
    <row r="8139" spans="1:25" x14ac:dyDescent="0.2">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t="str" cm="1">
        <f t="array" ref="V8139">_xlfn.IFS(Suoerstore_sales[[#This Row],[Discount]]&lt;=0.05,"0-5%",Suoerstore_sales[[#This Row],[Discount]]&lt;=0.1,"5-10%",Suoerstore_sales[[#This Row],[Discount]]&lt;=0.2,"10-20%",TRUE,"20%+")</f>
        <v>0-5%</v>
      </c>
      <c r="W8139">
        <f>YEAR(Suoerstore_sales[[#This Row],[Order Date]])</f>
        <v>2014</v>
      </c>
      <c r="X8139" t="str">
        <f>"Q"&amp;ROUNDUP(MONTH(Suoerstore_sales[[#This Row],[Order Date]])/3,0)</f>
        <v>Q4</v>
      </c>
      <c r="Y8139">
        <f>MONTH(Suoerstore_sales[[#This Row],[Order Date]])</f>
        <v>11</v>
      </c>
    </row>
    <row r="8140" spans="1:25" x14ac:dyDescent="0.2">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t="str" cm="1">
        <f t="array" ref="V8140">_xlfn.IFS(Suoerstore_sales[[#This Row],[Discount]]&lt;=0.05,"0-5%",Suoerstore_sales[[#This Row],[Discount]]&lt;=0.1,"5-10%",Suoerstore_sales[[#This Row],[Discount]]&lt;=0.2,"10-20%",TRUE,"20%+")</f>
        <v>10-20%</v>
      </c>
      <c r="W8140">
        <f>YEAR(Suoerstore_sales[[#This Row],[Order Date]])</f>
        <v>2016</v>
      </c>
      <c r="X8140" t="str">
        <f>"Q"&amp;ROUNDUP(MONTH(Suoerstore_sales[[#This Row],[Order Date]])/3,0)</f>
        <v>Q3</v>
      </c>
      <c r="Y8140">
        <f>MONTH(Suoerstore_sales[[#This Row],[Order Date]])</f>
        <v>7</v>
      </c>
    </row>
    <row r="8141" spans="1:25" x14ac:dyDescent="0.2">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t="str" cm="1">
        <f t="array" ref="V8141">_xlfn.IFS(Suoerstore_sales[[#This Row],[Discount]]&lt;=0.05,"0-5%",Suoerstore_sales[[#This Row],[Discount]]&lt;=0.1,"5-10%",Suoerstore_sales[[#This Row],[Discount]]&lt;=0.2,"10-20%",TRUE,"20%+")</f>
        <v>10-20%</v>
      </c>
      <c r="W8141">
        <f>YEAR(Suoerstore_sales[[#This Row],[Order Date]])</f>
        <v>2016</v>
      </c>
      <c r="X8141" t="str">
        <f>"Q"&amp;ROUNDUP(MONTH(Suoerstore_sales[[#This Row],[Order Date]])/3,0)</f>
        <v>Q3</v>
      </c>
      <c r="Y8141">
        <f>MONTH(Suoerstore_sales[[#This Row],[Order Date]])</f>
        <v>7</v>
      </c>
    </row>
    <row r="8142" spans="1:25" x14ac:dyDescent="0.2">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t="str" cm="1">
        <f t="array" ref="V8142">_xlfn.IFS(Suoerstore_sales[[#This Row],[Discount]]&lt;=0.05,"0-5%",Suoerstore_sales[[#This Row],[Discount]]&lt;=0.1,"5-10%",Suoerstore_sales[[#This Row],[Discount]]&lt;=0.2,"10-20%",TRUE,"20%+")</f>
        <v>10-20%</v>
      </c>
      <c r="W8142">
        <f>YEAR(Suoerstore_sales[[#This Row],[Order Date]])</f>
        <v>2016</v>
      </c>
      <c r="X8142" t="str">
        <f>"Q"&amp;ROUNDUP(MONTH(Suoerstore_sales[[#This Row],[Order Date]])/3,0)</f>
        <v>Q3</v>
      </c>
      <c r="Y8142">
        <f>MONTH(Suoerstore_sales[[#This Row],[Order Date]])</f>
        <v>7</v>
      </c>
    </row>
    <row r="8143" spans="1:25" x14ac:dyDescent="0.2">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t="str" cm="1">
        <f t="array" ref="V8143">_xlfn.IFS(Suoerstore_sales[[#This Row],[Discount]]&lt;=0.05,"0-5%",Suoerstore_sales[[#This Row],[Discount]]&lt;=0.1,"5-10%",Suoerstore_sales[[#This Row],[Discount]]&lt;=0.2,"10-20%",TRUE,"20%+")</f>
        <v>0-5%</v>
      </c>
      <c r="W8143">
        <f>YEAR(Suoerstore_sales[[#This Row],[Order Date]])</f>
        <v>2016</v>
      </c>
      <c r="X8143" t="str">
        <f>"Q"&amp;ROUNDUP(MONTH(Suoerstore_sales[[#This Row],[Order Date]])/3,0)</f>
        <v>Q1</v>
      </c>
      <c r="Y8143">
        <f>MONTH(Suoerstore_sales[[#This Row],[Order Date]])</f>
        <v>2</v>
      </c>
    </row>
    <row r="8144" spans="1:25" x14ac:dyDescent="0.2">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t="str" cm="1">
        <f t="array" ref="V8144">_xlfn.IFS(Suoerstore_sales[[#This Row],[Discount]]&lt;=0.05,"0-5%",Suoerstore_sales[[#This Row],[Discount]]&lt;=0.1,"5-10%",Suoerstore_sales[[#This Row],[Discount]]&lt;=0.2,"10-20%",TRUE,"20%+")</f>
        <v>0-5%</v>
      </c>
      <c r="W8144">
        <f>YEAR(Suoerstore_sales[[#This Row],[Order Date]])</f>
        <v>2016</v>
      </c>
      <c r="X8144" t="str">
        <f>"Q"&amp;ROUNDUP(MONTH(Suoerstore_sales[[#This Row],[Order Date]])/3,0)</f>
        <v>Q1</v>
      </c>
      <c r="Y8144">
        <f>MONTH(Suoerstore_sales[[#This Row],[Order Date]])</f>
        <v>2</v>
      </c>
    </row>
    <row r="8145" spans="1:25" x14ac:dyDescent="0.2">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t="str" cm="1">
        <f t="array" ref="V8145">_xlfn.IFS(Suoerstore_sales[[#This Row],[Discount]]&lt;=0.05,"0-5%",Suoerstore_sales[[#This Row],[Discount]]&lt;=0.1,"5-10%",Suoerstore_sales[[#This Row],[Discount]]&lt;=0.2,"10-20%",TRUE,"20%+")</f>
        <v>10-20%</v>
      </c>
      <c r="W8145">
        <f>YEAR(Suoerstore_sales[[#This Row],[Order Date]])</f>
        <v>2016</v>
      </c>
      <c r="X8145" t="str">
        <f>"Q"&amp;ROUNDUP(MONTH(Suoerstore_sales[[#This Row],[Order Date]])/3,0)</f>
        <v>Q1</v>
      </c>
      <c r="Y8145">
        <f>MONTH(Suoerstore_sales[[#This Row],[Order Date]])</f>
        <v>2</v>
      </c>
    </row>
    <row r="8146" spans="1:25" x14ac:dyDescent="0.2">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t="str" cm="1">
        <f t="array" ref="V8146">_xlfn.IFS(Suoerstore_sales[[#This Row],[Discount]]&lt;=0.05,"0-5%",Suoerstore_sales[[#This Row],[Discount]]&lt;=0.1,"5-10%",Suoerstore_sales[[#This Row],[Discount]]&lt;=0.2,"10-20%",TRUE,"20%+")</f>
        <v>10-20%</v>
      </c>
      <c r="W8146">
        <f>YEAR(Suoerstore_sales[[#This Row],[Order Date]])</f>
        <v>2016</v>
      </c>
      <c r="X8146" t="str">
        <f>"Q"&amp;ROUNDUP(MONTH(Suoerstore_sales[[#This Row],[Order Date]])/3,0)</f>
        <v>Q1</v>
      </c>
      <c r="Y8146">
        <f>MONTH(Suoerstore_sales[[#This Row],[Order Date]])</f>
        <v>2</v>
      </c>
    </row>
    <row r="8147" spans="1:25" x14ac:dyDescent="0.2">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t="str" cm="1">
        <f t="array" ref="V8147">_xlfn.IFS(Suoerstore_sales[[#This Row],[Discount]]&lt;=0.05,"0-5%",Suoerstore_sales[[#This Row],[Discount]]&lt;=0.1,"5-10%",Suoerstore_sales[[#This Row],[Discount]]&lt;=0.2,"10-20%",TRUE,"20%+")</f>
        <v>0-5%</v>
      </c>
      <c r="W8147">
        <f>YEAR(Suoerstore_sales[[#This Row],[Order Date]])</f>
        <v>2014</v>
      </c>
      <c r="X8147" t="str">
        <f>"Q"&amp;ROUNDUP(MONTH(Suoerstore_sales[[#This Row],[Order Date]])/3,0)</f>
        <v>Q2</v>
      </c>
      <c r="Y8147">
        <f>MONTH(Suoerstore_sales[[#This Row],[Order Date]])</f>
        <v>6</v>
      </c>
    </row>
    <row r="8148" spans="1:25" x14ac:dyDescent="0.2">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t="str" cm="1">
        <f t="array" ref="V8148">_xlfn.IFS(Suoerstore_sales[[#This Row],[Discount]]&lt;=0.05,"0-5%",Suoerstore_sales[[#This Row],[Discount]]&lt;=0.1,"5-10%",Suoerstore_sales[[#This Row],[Discount]]&lt;=0.2,"10-20%",TRUE,"20%+")</f>
        <v>0-5%</v>
      </c>
      <c r="W8148">
        <f>YEAR(Suoerstore_sales[[#This Row],[Order Date]])</f>
        <v>2014</v>
      </c>
      <c r="X8148" t="str">
        <f>"Q"&amp;ROUNDUP(MONTH(Suoerstore_sales[[#This Row],[Order Date]])/3,0)</f>
        <v>Q2</v>
      </c>
      <c r="Y8148">
        <f>MONTH(Suoerstore_sales[[#This Row],[Order Date]])</f>
        <v>6</v>
      </c>
    </row>
    <row r="8149" spans="1:25" x14ac:dyDescent="0.2">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t="str" cm="1">
        <f t="array" ref="V8149">_xlfn.IFS(Suoerstore_sales[[#This Row],[Discount]]&lt;=0.05,"0-5%",Suoerstore_sales[[#This Row],[Discount]]&lt;=0.1,"5-10%",Suoerstore_sales[[#This Row],[Discount]]&lt;=0.2,"10-20%",TRUE,"20%+")</f>
        <v>0-5%</v>
      </c>
      <c r="W8149">
        <f>YEAR(Suoerstore_sales[[#This Row],[Order Date]])</f>
        <v>2017</v>
      </c>
      <c r="X8149" t="str">
        <f>"Q"&amp;ROUNDUP(MONTH(Suoerstore_sales[[#This Row],[Order Date]])/3,0)</f>
        <v>Q2</v>
      </c>
      <c r="Y8149">
        <f>MONTH(Suoerstore_sales[[#This Row],[Order Date]])</f>
        <v>6</v>
      </c>
    </row>
    <row r="8150" spans="1:25" x14ac:dyDescent="0.2">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t="str" cm="1">
        <f t="array" ref="V8150">_xlfn.IFS(Suoerstore_sales[[#This Row],[Discount]]&lt;=0.05,"0-5%",Suoerstore_sales[[#This Row],[Discount]]&lt;=0.1,"5-10%",Suoerstore_sales[[#This Row],[Discount]]&lt;=0.2,"10-20%",TRUE,"20%+")</f>
        <v>0-5%</v>
      </c>
      <c r="W8150">
        <f>YEAR(Suoerstore_sales[[#This Row],[Order Date]])</f>
        <v>2016</v>
      </c>
      <c r="X8150" t="str">
        <f>"Q"&amp;ROUNDUP(MONTH(Suoerstore_sales[[#This Row],[Order Date]])/3,0)</f>
        <v>Q4</v>
      </c>
      <c r="Y8150">
        <f>MONTH(Suoerstore_sales[[#This Row],[Order Date]])</f>
        <v>12</v>
      </c>
    </row>
    <row r="8151" spans="1:25" x14ac:dyDescent="0.2">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t="str" cm="1">
        <f t="array" ref="V8151">_xlfn.IFS(Suoerstore_sales[[#This Row],[Discount]]&lt;=0.05,"0-5%",Suoerstore_sales[[#This Row],[Discount]]&lt;=0.1,"5-10%",Suoerstore_sales[[#This Row],[Discount]]&lt;=0.2,"10-20%",TRUE,"20%+")</f>
        <v>0-5%</v>
      </c>
      <c r="W8151">
        <f>YEAR(Suoerstore_sales[[#This Row],[Order Date]])</f>
        <v>2014</v>
      </c>
      <c r="X8151" t="str">
        <f>"Q"&amp;ROUNDUP(MONTH(Suoerstore_sales[[#This Row],[Order Date]])/3,0)</f>
        <v>Q1</v>
      </c>
      <c r="Y8151">
        <f>MONTH(Suoerstore_sales[[#This Row],[Order Date]])</f>
        <v>1</v>
      </c>
    </row>
    <row r="8152" spans="1:25" x14ac:dyDescent="0.2">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t="str" cm="1">
        <f t="array" ref="V8152">_xlfn.IFS(Suoerstore_sales[[#This Row],[Discount]]&lt;=0.05,"0-5%",Suoerstore_sales[[#This Row],[Discount]]&lt;=0.1,"5-10%",Suoerstore_sales[[#This Row],[Discount]]&lt;=0.2,"10-20%",TRUE,"20%+")</f>
        <v>0-5%</v>
      </c>
      <c r="W8152">
        <f>YEAR(Suoerstore_sales[[#This Row],[Order Date]])</f>
        <v>2014</v>
      </c>
      <c r="X8152" t="str">
        <f>"Q"&amp;ROUNDUP(MONTH(Suoerstore_sales[[#This Row],[Order Date]])/3,0)</f>
        <v>Q1</v>
      </c>
      <c r="Y8152">
        <f>MONTH(Suoerstore_sales[[#This Row],[Order Date]])</f>
        <v>1</v>
      </c>
    </row>
    <row r="8153" spans="1:25" x14ac:dyDescent="0.2">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t="str" cm="1">
        <f t="array" ref="V8153">_xlfn.IFS(Suoerstore_sales[[#This Row],[Discount]]&lt;=0.05,"0-5%",Suoerstore_sales[[#This Row],[Discount]]&lt;=0.1,"5-10%",Suoerstore_sales[[#This Row],[Discount]]&lt;=0.2,"10-20%",TRUE,"20%+")</f>
        <v>0-5%</v>
      </c>
      <c r="W8153">
        <f>YEAR(Suoerstore_sales[[#This Row],[Order Date]])</f>
        <v>2017</v>
      </c>
      <c r="X8153" t="str">
        <f>"Q"&amp;ROUNDUP(MONTH(Suoerstore_sales[[#This Row],[Order Date]])/3,0)</f>
        <v>Q1</v>
      </c>
      <c r="Y8153">
        <f>MONTH(Suoerstore_sales[[#This Row],[Order Date]])</f>
        <v>3</v>
      </c>
    </row>
    <row r="8154" spans="1:25" x14ac:dyDescent="0.2">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t="str" cm="1">
        <f t="array" ref="V8154">_xlfn.IFS(Suoerstore_sales[[#This Row],[Discount]]&lt;=0.05,"0-5%",Suoerstore_sales[[#This Row],[Discount]]&lt;=0.1,"5-10%",Suoerstore_sales[[#This Row],[Discount]]&lt;=0.2,"10-20%",TRUE,"20%+")</f>
        <v>0-5%</v>
      </c>
      <c r="W8154">
        <f>YEAR(Suoerstore_sales[[#This Row],[Order Date]])</f>
        <v>2017</v>
      </c>
      <c r="X8154" t="str">
        <f>"Q"&amp;ROUNDUP(MONTH(Suoerstore_sales[[#This Row],[Order Date]])/3,0)</f>
        <v>Q1</v>
      </c>
      <c r="Y8154">
        <f>MONTH(Suoerstore_sales[[#This Row],[Order Date]])</f>
        <v>3</v>
      </c>
    </row>
    <row r="8155" spans="1:25" x14ac:dyDescent="0.2">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t="str" cm="1">
        <f t="array" ref="V8155">_xlfn.IFS(Suoerstore_sales[[#This Row],[Discount]]&lt;=0.05,"0-5%",Suoerstore_sales[[#This Row],[Discount]]&lt;=0.1,"5-10%",Suoerstore_sales[[#This Row],[Discount]]&lt;=0.2,"10-20%",TRUE,"20%+")</f>
        <v>0-5%</v>
      </c>
      <c r="W8155">
        <f>YEAR(Suoerstore_sales[[#This Row],[Order Date]])</f>
        <v>2017</v>
      </c>
      <c r="X8155" t="str">
        <f>"Q"&amp;ROUNDUP(MONTH(Suoerstore_sales[[#This Row],[Order Date]])/3,0)</f>
        <v>Q1</v>
      </c>
      <c r="Y8155">
        <f>MONTH(Suoerstore_sales[[#This Row],[Order Date]])</f>
        <v>3</v>
      </c>
    </row>
    <row r="8156" spans="1:25" x14ac:dyDescent="0.2">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t="str" cm="1">
        <f t="array" ref="V8156">_xlfn.IFS(Suoerstore_sales[[#This Row],[Discount]]&lt;=0.05,"0-5%",Suoerstore_sales[[#This Row],[Discount]]&lt;=0.1,"5-10%",Suoerstore_sales[[#This Row],[Discount]]&lt;=0.2,"10-20%",TRUE,"20%+")</f>
        <v>0-5%</v>
      </c>
      <c r="W8156">
        <f>YEAR(Suoerstore_sales[[#This Row],[Order Date]])</f>
        <v>2017</v>
      </c>
      <c r="X8156" t="str">
        <f>"Q"&amp;ROUNDUP(MONTH(Suoerstore_sales[[#This Row],[Order Date]])/3,0)</f>
        <v>Q1</v>
      </c>
      <c r="Y8156">
        <f>MONTH(Suoerstore_sales[[#This Row],[Order Date]])</f>
        <v>3</v>
      </c>
    </row>
    <row r="8157" spans="1:25" x14ac:dyDescent="0.2">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t="str" cm="1">
        <f t="array" ref="V8157">_xlfn.IFS(Suoerstore_sales[[#This Row],[Discount]]&lt;=0.05,"0-5%",Suoerstore_sales[[#This Row],[Discount]]&lt;=0.1,"5-10%",Suoerstore_sales[[#This Row],[Discount]]&lt;=0.2,"10-20%",TRUE,"20%+")</f>
        <v>0-5%</v>
      </c>
      <c r="W8157">
        <f>YEAR(Suoerstore_sales[[#This Row],[Order Date]])</f>
        <v>2017</v>
      </c>
      <c r="X8157" t="str">
        <f>"Q"&amp;ROUNDUP(MONTH(Suoerstore_sales[[#This Row],[Order Date]])/3,0)</f>
        <v>Q1</v>
      </c>
      <c r="Y8157">
        <f>MONTH(Suoerstore_sales[[#This Row],[Order Date]])</f>
        <v>3</v>
      </c>
    </row>
    <row r="8158" spans="1:25" x14ac:dyDescent="0.2">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t="str" cm="1">
        <f t="array" ref="V8158">_xlfn.IFS(Suoerstore_sales[[#This Row],[Discount]]&lt;=0.05,"0-5%",Suoerstore_sales[[#This Row],[Discount]]&lt;=0.1,"5-10%",Suoerstore_sales[[#This Row],[Discount]]&lt;=0.2,"10-20%",TRUE,"20%+")</f>
        <v>20%+</v>
      </c>
      <c r="W8158">
        <f>YEAR(Suoerstore_sales[[#This Row],[Order Date]])</f>
        <v>2016</v>
      </c>
      <c r="X8158" t="str">
        <f>"Q"&amp;ROUNDUP(MONTH(Suoerstore_sales[[#This Row],[Order Date]])/3,0)</f>
        <v>Q4</v>
      </c>
      <c r="Y8158">
        <f>MONTH(Suoerstore_sales[[#This Row],[Order Date]])</f>
        <v>10</v>
      </c>
    </row>
    <row r="8159" spans="1:25" x14ac:dyDescent="0.2">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t="str" cm="1">
        <f t="array" ref="V8159">_xlfn.IFS(Suoerstore_sales[[#This Row],[Discount]]&lt;=0.05,"0-5%",Suoerstore_sales[[#This Row],[Discount]]&lt;=0.1,"5-10%",Suoerstore_sales[[#This Row],[Discount]]&lt;=0.2,"10-20%",TRUE,"20%+")</f>
        <v>0-5%</v>
      </c>
      <c r="W8159">
        <f>YEAR(Suoerstore_sales[[#This Row],[Order Date]])</f>
        <v>2016</v>
      </c>
      <c r="X8159" t="str">
        <f>"Q"&amp;ROUNDUP(MONTH(Suoerstore_sales[[#This Row],[Order Date]])/3,0)</f>
        <v>Q4</v>
      </c>
      <c r="Y8159">
        <f>MONTH(Suoerstore_sales[[#This Row],[Order Date]])</f>
        <v>11</v>
      </c>
    </row>
    <row r="8160" spans="1:25" x14ac:dyDescent="0.2">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t="str" cm="1">
        <f t="array" ref="V8160">_xlfn.IFS(Suoerstore_sales[[#This Row],[Discount]]&lt;=0.05,"0-5%",Suoerstore_sales[[#This Row],[Discount]]&lt;=0.1,"5-10%",Suoerstore_sales[[#This Row],[Discount]]&lt;=0.2,"10-20%",TRUE,"20%+")</f>
        <v>10-20%</v>
      </c>
      <c r="W8160">
        <f>YEAR(Suoerstore_sales[[#This Row],[Order Date]])</f>
        <v>2017</v>
      </c>
      <c r="X8160" t="str">
        <f>"Q"&amp;ROUNDUP(MONTH(Suoerstore_sales[[#This Row],[Order Date]])/3,0)</f>
        <v>Q4</v>
      </c>
      <c r="Y8160">
        <f>MONTH(Suoerstore_sales[[#This Row],[Order Date]])</f>
        <v>12</v>
      </c>
    </row>
    <row r="8161" spans="1:25" x14ac:dyDescent="0.2">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t="str" cm="1">
        <f t="array" ref="V8161">_xlfn.IFS(Suoerstore_sales[[#This Row],[Discount]]&lt;=0.05,"0-5%",Suoerstore_sales[[#This Row],[Discount]]&lt;=0.1,"5-10%",Suoerstore_sales[[#This Row],[Discount]]&lt;=0.2,"10-20%",TRUE,"20%+")</f>
        <v>0-5%</v>
      </c>
      <c r="W8161">
        <f>YEAR(Suoerstore_sales[[#This Row],[Order Date]])</f>
        <v>2016</v>
      </c>
      <c r="X8161" t="str">
        <f>"Q"&amp;ROUNDUP(MONTH(Suoerstore_sales[[#This Row],[Order Date]])/3,0)</f>
        <v>Q1</v>
      </c>
      <c r="Y8161">
        <f>MONTH(Suoerstore_sales[[#This Row],[Order Date]])</f>
        <v>3</v>
      </c>
    </row>
    <row r="8162" spans="1:25" x14ac:dyDescent="0.2">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t="str" cm="1">
        <f t="array" ref="V8162">_xlfn.IFS(Suoerstore_sales[[#This Row],[Discount]]&lt;=0.05,"0-5%",Suoerstore_sales[[#This Row],[Discount]]&lt;=0.1,"5-10%",Suoerstore_sales[[#This Row],[Discount]]&lt;=0.2,"10-20%",TRUE,"20%+")</f>
        <v>0-5%</v>
      </c>
      <c r="W8162">
        <f>YEAR(Suoerstore_sales[[#This Row],[Order Date]])</f>
        <v>2016</v>
      </c>
      <c r="X8162" t="str">
        <f>"Q"&amp;ROUNDUP(MONTH(Suoerstore_sales[[#This Row],[Order Date]])/3,0)</f>
        <v>Q1</v>
      </c>
      <c r="Y8162">
        <f>MONTH(Suoerstore_sales[[#This Row],[Order Date]])</f>
        <v>2</v>
      </c>
    </row>
    <row r="8163" spans="1:25" x14ac:dyDescent="0.2">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t="str" cm="1">
        <f t="array" ref="V8163">_xlfn.IFS(Suoerstore_sales[[#This Row],[Discount]]&lt;=0.05,"0-5%",Suoerstore_sales[[#This Row],[Discount]]&lt;=0.1,"5-10%",Suoerstore_sales[[#This Row],[Discount]]&lt;=0.2,"10-20%",TRUE,"20%+")</f>
        <v>0-5%</v>
      </c>
      <c r="W8163">
        <f>YEAR(Suoerstore_sales[[#This Row],[Order Date]])</f>
        <v>2015</v>
      </c>
      <c r="X8163" t="str">
        <f>"Q"&amp;ROUNDUP(MONTH(Suoerstore_sales[[#This Row],[Order Date]])/3,0)</f>
        <v>Q3</v>
      </c>
      <c r="Y8163">
        <f>MONTH(Suoerstore_sales[[#This Row],[Order Date]])</f>
        <v>9</v>
      </c>
    </row>
    <row r="8164" spans="1:25" x14ac:dyDescent="0.2">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t="str" cm="1">
        <f t="array" ref="V8164">_xlfn.IFS(Suoerstore_sales[[#This Row],[Discount]]&lt;=0.05,"0-5%",Suoerstore_sales[[#This Row],[Discount]]&lt;=0.1,"5-10%",Suoerstore_sales[[#This Row],[Discount]]&lt;=0.2,"10-20%",TRUE,"20%+")</f>
        <v>0-5%</v>
      </c>
      <c r="W8164">
        <f>YEAR(Suoerstore_sales[[#This Row],[Order Date]])</f>
        <v>2015</v>
      </c>
      <c r="X8164" t="str">
        <f>"Q"&amp;ROUNDUP(MONTH(Suoerstore_sales[[#This Row],[Order Date]])/3,0)</f>
        <v>Q3</v>
      </c>
      <c r="Y8164">
        <f>MONTH(Suoerstore_sales[[#This Row],[Order Date]])</f>
        <v>9</v>
      </c>
    </row>
    <row r="8165" spans="1:25" x14ac:dyDescent="0.2">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t="str" cm="1">
        <f t="array" ref="V8165">_xlfn.IFS(Suoerstore_sales[[#This Row],[Discount]]&lt;=0.05,"0-5%",Suoerstore_sales[[#This Row],[Discount]]&lt;=0.1,"5-10%",Suoerstore_sales[[#This Row],[Discount]]&lt;=0.2,"10-20%",TRUE,"20%+")</f>
        <v>0-5%</v>
      </c>
      <c r="W8165">
        <f>YEAR(Suoerstore_sales[[#This Row],[Order Date]])</f>
        <v>2015</v>
      </c>
      <c r="X8165" t="str">
        <f>"Q"&amp;ROUNDUP(MONTH(Suoerstore_sales[[#This Row],[Order Date]])/3,0)</f>
        <v>Q4</v>
      </c>
      <c r="Y8165">
        <f>MONTH(Suoerstore_sales[[#This Row],[Order Date]])</f>
        <v>11</v>
      </c>
    </row>
    <row r="8166" spans="1:25" x14ac:dyDescent="0.2">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t="str" cm="1">
        <f t="array" ref="V8166">_xlfn.IFS(Suoerstore_sales[[#This Row],[Discount]]&lt;=0.05,"0-5%",Suoerstore_sales[[#This Row],[Discount]]&lt;=0.1,"5-10%",Suoerstore_sales[[#This Row],[Discount]]&lt;=0.2,"10-20%",TRUE,"20%+")</f>
        <v>10-20%</v>
      </c>
      <c r="W8166">
        <f>YEAR(Suoerstore_sales[[#This Row],[Order Date]])</f>
        <v>2015</v>
      </c>
      <c r="X8166" t="str">
        <f>"Q"&amp;ROUNDUP(MONTH(Suoerstore_sales[[#This Row],[Order Date]])/3,0)</f>
        <v>Q4</v>
      </c>
      <c r="Y8166">
        <f>MONTH(Suoerstore_sales[[#This Row],[Order Date]])</f>
        <v>11</v>
      </c>
    </row>
    <row r="8167" spans="1:25" x14ac:dyDescent="0.2">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t="str" cm="1">
        <f t="array" ref="V8167">_xlfn.IFS(Suoerstore_sales[[#This Row],[Discount]]&lt;=0.05,"0-5%",Suoerstore_sales[[#This Row],[Discount]]&lt;=0.1,"5-10%",Suoerstore_sales[[#This Row],[Discount]]&lt;=0.2,"10-20%",TRUE,"20%+")</f>
        <v>10-20%</v>
      </c>
      <c r="W8167">
        <f>YEAR(Suoerstore_sales[[#This Row],[Order Date]])</f>
        <v>2015</v>
      </c>
      <c r="X8167" t="str">
        <f>"Q"&amp;ROUNDUP(MONTH(Suoerstore_sales[[#This Row],[Order Date]])/3,0)</f>
        <v>Q4</v>
      </c>
      <c r="Y8167">
        <f>MONTH(Suoerstore_sales[[#This Row],[Order Date]])</f>
        <v>11</v>
      </c>
    </row>
    <row r="8168" spans="1:25" x14ac:dyDescent="0.2">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t="str" cm="1">
        <f t="array" ref="V8168">_xlfn.IFS(Suoerstore_sales[[#This Row],[Discount]]&lt;=0.05,"0-5%",Suoerstore_sales[[#This Row],[Discount]]&lt;=0.1,"5-10%",Suoerstore_sales[[#This Row],[Discount]]&lt;=0.2,"10-20%",TRUE,"20%+")</f>
        <v>10-20%</v>
      </c>
      <c r="W8168">
        <f>YEAR(Suoerstore_sales[[#This Row],[Order Date]])</f>
        <v>2015</v>
      </c>
      <c r="X8168" t="str">
        <f>"Q"&amp;ROUNDUP(MONTH(Suoerstore_sales[[#This Row],[Order Date]])/3,0)</f>
        <v>Q4</v>
      </c>
      <c r="Y8168">
        <f>MONTH(Suoerstore_sales[[#This Row],[Order Date]])</f>
        <v>11</v>
      </c>
    </row>
    <row r="8169" spans="1:25" x14ac:dyDescent="0.2">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t="str" cm="1">
        <f t="array" ref="V8169">_xlfn.IFS(Suoerstore_sales[[#This Row],[Discount]]&lt;=0.05,"0-5%",Suoerstore_sales[[#This Row],[Discount]]&lt;=0.1,"5-10%",Suoerstore_sales[[#This Row],[Discount]]&lt;=0.2,"10-20%",TRUE,"20%+")</f>
        <v>10-20%</v>
      </c>
      <c r="W8169">
        <f>YEAR(Suoerstore_sales[[#This Row],[Order Date]])</f>
        <v>2016</v>
      </c>
      <c r="X8169" t="str">
        <f>"Q"&amp;ROUNDUP(MONTH(Suoerstore_sales[[#This Row],[Order Date]])/3,0)</f>
        <v>Q3</v>
      </c>
      <c r="Y8169">
        <f>MONTH(Suoerstore_sales[[#This Row],[Order Date]])</f>
        <v>7</v>
      </c>
    </row>
    <row r="8170" spans="1:25" x14ac:dyDescent="0.2">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t="str" cm="1">
        <f t="array" ref="V8170">_xlfn.IFS(Suoerstore_sales[[#This Row],[Discount]]&lt;=0.05,"0-5%",Suoerstore_sales[[#This Row],[Discount]]&lt;=0.1,"5-10%",Suoerstore_sales[[#This Row],[Discount]]&lt;=0.2,"10-20%",TRUE,"20%+")</f>
        <v>0-5%</v>
      </c>
      <c r="W8170">
        <f>YEAR(Suoerstore_sales[[#This Row],[Order Date]])</f>
        <v>2017</v>
      </c>
      <c r="X8170" t="str">
        <f>"Q"&amp;ROUNDUP(MONTH(Suoerstore_sales[[#This Row],[Order Date]])/3,0)</f>
        <v>Q4</v>
      </c>
      <c r="Y8170">
        <f>MONTH(Suoerstore_sales[[#This Row],[Order Date]])</f>
        <v>11</v>
      </c>
    </row>
    <row r="8171" spans="1:25" x14ac:dyDescent="0.2">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t="str" cm="1">
        <f t="array" ref="V8171">_xlfn.IFS(Suoerstore_sales[[#This Row],[Discount]]&lt;=0.05,"0-5%",Suoerstore_sales[[#This Row],[Discount]]&lt;=0.1,"5-10%",Suoerstore_sales[[#This Row],[Discount]]&lt;=0.2,"10-20%",TRUE,"20%+")</f>
        <v>10-20%</v>
      </c>
      <c r="W8171">
        <f>YEAR(Suoerstore_sales[[#This Row],[Order Date]])</f>
        <v>2017</v>
      </c>
      <c r="X8171" t="str">
        <f>"Q"&amp;ROUNDUP(MONTH(Suoerstore_sales[[#This Row],[Order Date]])/3,0)</f>
        <v>Q4</v>
      </c>
      <c r="Y8171">
        <f>MONTH(Suoerstore_sales[[#This Row],[Order Date]])</f>
        <v>11</v>
      </c>
    </row>
    <row r="8172" spans="1:25" x14ac:dyDescent="0.2">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t="str" cm="1">
        <f t="array" ref="V8172">_xlfn.IFS(Suoerstore_sales[[#This Row],[Discount]]&lt;=0.05,"0-5%",Suoerstore_sales[[#This Row],[Discount]]&lt;=0.1,"5-10%",Suoerstore_sales[[#This Row],[Discount]]&lt;=0.2,"10-20%",TRUE,"20%+")</f>
        <v>0-5%</v>
      </c>
      <c r="W8172">
        <f>YEAR(Suoerstore_sales[[#This Row],[Order Date]])</f>
        <v>2017</v>
      </c>
      <c r="X8172" t="str">
        <f>"Q"&amp;ROUNDUP(MONTH(Suoerstore_sales[[#This Row],[Order Date]])/3,0)</f>
        <v>Q4</v>
      </c>
      <c r="Y8172">
        <f>MONTH(Suoerstore_sales[[#This Row],[Order Date]])</f>
        <v>11</v>
      </c>
    </row>
    <row r="8173" spans="1:25" x14ac:dyDescent="0.2">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t="str" cm="1">
        <f t="array" ref="V8173">_xlfn.IFS(Suoerstore_sales[[#This Row],[Discount]]&lt;=0.05,"0-5%",Suoerstore_sales[[#This Row],[Discount]]&lt;=0.1,"5-10%",Suoerstore_sales[[#This Row],[Discount]]&lt;=0.2,"10-20%",TRUE,"20%+")</f>
        <v>0-5%</v>
      </c>
      <c r="W8173">
        <f>YEAR(Suoerstore_sales[[#This Row],[Order Date]])</f>
        <v>2016</v>
      </c>
      <c r="X8173" t="str">
        <f>"Q"&amp;ROUNDUP(MONTH(Suoerstore_sales[[#This Row],[Order Date]])/3,0)</f>
        <v>Q1</v>
      </c>
      <c r="Y8173">
        <f>MONTH(Suoerstore_sales[[#This Row],[Order Date]])</f>
        <v>2</v>
      </c>
    </row>
    <row r="8174" spans="1:25" x14ac:dyDescent="0.2">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t="str" cm="1">
        <f t="array" ref="V8174">_xlfn.IFS(Suoerstore_sales[[#This Row],[Discount]]&lt;=0.05,"0-5%",Suoerstore_sales[[#This Row],[Discount]]&lt;=0.1,"5-10%",Suoerstore_sales[[#This Row],[Discount]]&lt;=0.2,"10-20%",TRUE,"20%+")</f>
        <v>0-5%</v>
      </c>
      <c r="W8174">
        <f>YEAR(Suoerstore_sales[[#This Row],[Order Date]])</f>
        <v>2014</v>
      </c>
      <c r="X8174" t="str">
        <f>"Q"&amp;ROUNDUP(MONTH(Suoerstore_sales[[#This Row],[Order Date]])/3,0)</f>
        <v>Q3</v>
      </c>
      <c r="Y8174">
        <f>MONTH(Suoerstore_sales[[#This Row],[Order Date]])</f>
        <v>7</v>
      </c>
    </row>
    <row r="8175" spans="1:25" x14ac:dyDescent="0.2">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t="str" cm="1">
        <f t="array" ref="V8175">_xlfn.IFS(Suoerstore_sales[[#This Row],[Discount]]&lt;=0.05,"0-5%",Suoerstore_sales[[#This Row],[Discount]]&lt;=0.1,"5-10%",Suoerstore_sales[[#This Row],[Discount]]&lt;=0.2,"10-20%",TRUE,"20%+")</f>
        <v>10-20%</v>
      </c>
      <c r="W8175">
        <f>YEAR(Suoerstore_sales[[#This Row],[Order Date]])</f>
        <v>2014</v>
      </c>
      <c r="X8175" t="str">
        <f>"Q"&amp;ROUNDUP(MONTH(Suoerstore_sales[[#This Row],[Order Date]])/3,0)</f>
        <v>Q3</v>
      </c>
      <c r="Y8175">
        <f>MONTH(Suoerstore_sales[[#This Row],[Order Date]])</f>
        <v>7</v>
      </c>
    </row>
    <row r="8176" spans="1:25" x14ac:dyDescent="0.2">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t="str" cm="1">
        <f t="array" ref="V8176">_xlfn.IFS(Suoerstore_sales[[#This Row],[Discount]]&lt;=0.05,"0-5%",Suoerstore_sales[[#This Row],[Discount]]&lt;=0.1,"5-10%",Suoerstore_sales[[#This Row],[Discount]]&lt;=0.2,"10-20%",TRUE,"20%+")</f>
        <v>0-5%</v>
      </c>
      <c r="W8176">
        <f>YEAR(Suoerstore_sales[[#This Row],[Order Date]])</f>
        <v>2014</v>
      </c>
      <c r="X8176" t="str">
        <f>"Q"&amp;ROUNDUP(MONTH(Suoerstore_sales[[#This Row],[Order Date]])/3,0)</f>
        <v>Q3</v>
      </c>
      <c r="Y8176">
        <f>MONTH(Suoerstore_sales[[#This Row],[Order Date]])</f>
        <v>7</v>
      </c>
    </row>
    <row r="8177" spans="1:25" x14ac:dyDescent="0.2">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t="str" cm="1">
        <f t="array" ref="V8177">_xlfn.IFS(Suoerstore_sales[[#This Row],[Discount]]&lt;=0.05,"0-5%",Suoerstore_sales[[#This Row],[Discount]]&lt;=0.1,"5-10%",Suoerstore_sales[[#This Row],[Discount]]&lt;=0.2,"10-20%",TRUE,"20%+")</f>
        <v>10-20%</v>
      </c>
      <c r="W8177">
        <f>YEAR(Suoerstore_sales[[#This Row],[Order Date]])</f>
        <v>2016</v>
      </c>
      <c r="X8177" t="str">
        <f>"Q"&amp;ROUNDUP(MONTH(Suoerstore_sales[[#This Row],[Order Date]])/3,0)</f>
        <v>Q1</v>
      </c>
      <c r="Y8177">
        <f>MONTH(Suoerstore_sales[[#This Row],[Order Date]])</f>
        <v>1</v>
      </c>
    </row>
    <row r="8178" spans="1:25" x14ac:dyDescent="0.2">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t="str" cm="1">
        <f t="array" ref="V8178">_xlfn.IFS(Suoerstore_sales[[#This Row],[Discount]]&lt;=0.05,"0-5%",Suoerstore_sales[[#This Row],[Discount]]&lt;=0.1,"5-10%",Suoerstore_sales[[#This Row],[Discount]]&lt;=0.2,"10-20%",TRUE,"20%+")</f>
        <v>0-5%</v>
      </c>
      <c r="W8178">
        <f>YEAR(Suoerstore_sales[[#This Row],[Order Date]])</f>
        <v>2016</v>
      </c>
      <c r="X8178" t="str">
        <f>"Q"&amp;ROUNDUP(MONTH(Suoerstore_sales[[#This Row],[Order Date]])/3,0)</f>
        <v>Q3</v>
      </c>
      <c r="Y8178">
        <f>MONTH(Suoerstore_sales[[#This Row],[Order Date]])</f>
        <v>9</v>
      </c>
    </row>
    <row r="8179" spans="1:25" x14ac:dyDescent="0.2">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t="str" cm="1">
        <f t="array" ref="V8179">_xlfn.IFS(Suoerstore_sales[[#This Row],[Discount]]&lt;=0.05,"0-5%",Suoerstore_sales[[#This Row],[Discount]]&lt;=0.1,"5-10%",Suoerstore_sales[[#This Row],[Discount]]&lt;=0.2,"10-20%",TRUE,"20%+")</f>
        <v>0-5%</v>
      </c>
      <c r="W8179">
        <f>YEAR(Suoerstore_sales[[#This Row],[Order Date]])</f>
        <v>2017</v>
      </c>
      <c r="X8179" t="str">
        <f>"Q"&amp;ROUNDUP(MONTH(Suoerstore_sales[[#This Row],[Order Date]])/3,0)</f>
        <v>Q4</v>
      </c>
      <c r="Y8179">
        <f>MONTH(Suoerstore_sales[[#This Row],[Order Date]])</f>
        <v>12</v>
      </c>
    </row>
    <row r="8180" spans="1:25" x14ac:dyDescent="0.2">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t="str" cm="1">
        <f t="array" ref="V8180">_xlfn.IFS(Suoerstore_sales[[#This Row],[Discount]]&lt;=0.05,"0-5%",Suoerstore_sales[[#This Row],[Discount]]&lt;=0.1,"5-10%",Suoerstore_sales[[#This Row],[Discount]]&lt;=0.2,"10-20%",TRUE,"20%+")</f>
        <v>0-5%</v>
      </c>
      <c r="W8180">
        <f>YEAR(Suoerstore_sales[[#This Row],[Order Date]])</f>
        <v>2016</v>
      </c>
      <c r="X8180" t="str">
        <f>"Q"&amp;ROUNDUP(MONTH(Suoerstore_sales[[#This Row],[Order Date]])/3,0)</f>
        <v>Q3</v>
      </c>
      <c r="Y8180">
        <f>MONTH(Suoerstore_sales[[#This Row],[Order Date]])</f>
        <v>9</v>
      </c>
    </row>
    <row r="8181" spans="1:25" x14ac:dyDescent="0.2">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t="str" cm="1">
        <f t="array" ref="V8181">_xlfn.IFS(Suoerstore_sales[[#This Row],[Discount]]&lt;=0.05,"0-5%",Suoerstore_sales[[#This Row],[Discount]]&lt;=0.1,"5-10%",Suoerstore_sales[[#This Row],[Discount]]&lt;=0.2,"10-20%",TRUE,"20%+")</f>
        <v>20%+</v>
      </c>
      <c r="W8181">
        <f>YEAR(Suoerstore_sales[[#This Row],[Order Date]])</f>
        <v>2015</v>
      </c>
      <c r="X8181" t="str">
        <f>"Q"&amp;ROUNDUP(MONTH(Suoerstore_sales[[#This Row],[Order Date]])/3,0)</f>
        <v>Q3</v>
      </c>
      <c r="Y8181">
        <f>MONTH(Suoerstore_sales[[#This Row],[Order Date]])</f>
        <v>8</v>
      </c>
    </row>
    <row r="8182" spans="1:25" x14ac:dyDescent="0.2">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t="str" cm="1">
        <f t="array" ref="V8182">_xlfn.IFS(Suoerstore_sales[[#This Row],[Discount]]&lt;=0.05,"0-5%",Suoerstore_sales[[#This Row],[Discount]]&lt;=0.1,"5-10%",Suoerstore_sales[[#This Row],[Discount]]&lt;=0.2,"10-20%",TRUE,"20%+")</f>
        <v>20%+</v>
      </c>
      <c r="W8182">
        <f>YEAR(Suoerstore_sales[[#This Row],[Order Date]])</f>
        <v>2015</v>
      </c>
      <c r="X8182" t="str">
        <f>"Q"&amp;ROUNDUP(MONTH(Suoerstore_sales[[#This Row],[Order Date]])/3,0)</f>
        <v>Q4</v>
      </c>
      <c r="Y8182">
        <f>MONTH(Suoerstore_sales[[#This Row],[Order Date]])</f>
        <v>11</v>
      </c>
    </row>
    <row r="8183" spans="1:25" x14ac:dyDescent="0.2">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t="str" cm="1">
        <f t="array" ref="V8183">_xlfn.IFS(Suoerstore_sales[[#This Row],[Discount]]&lt;=0.05,"0-5%",Suoerstore_sales[[#This Row],[Discount]]&lt;=0.1,"5-10%",Suoerstore_sales[[#This Row],[Discount]]&lt;=0.2,"10-20%",TRUE,"20%+")</f>
        <v>20%+</v>
      </c>
      <c r="W8183">
        <f>YEAR(Suoerstore_sales[[#This Row],[Order Date]])</f>
        <v>2015</v>
      </c>
      <c r="X8183" t="str">
        <f>"Q"&amp;ROUNDUP(MONTH(Suoerstore_sales[[#This Row],[Order Date]])/3,0)</f>
        <v>Q4</v>
      </c>
      <c r="Y8183">
        <f>MONTH(Suoerstore_sales[[#This Row],[Order Date]])</f>
        <v>11</v>
      </c>
    </row>
    <row r="8184" spans="1:25" x14ac:dyDescent="0.2">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t="str" cm="1">
        <f t="array" ref="V8184">_xlfn.IFS(Suoerstore_sales[[#This Row],[Discount]]&lt;=0.05,"0-5%",Suoerstore_sales[[#This Row],[Discount]]&lt;=0.1,"5-10%",Suoerstore_sales[[#This Row],[Discount]]&lt;=0.2,"10-20%",TRUE,"20%+")</f>
        <v>20%+</v>
      </c>
      <c r="W8184">
        <f>YEAR(Suoerstore_sales[[#This Row],[Order Date]])</f>
        <v>2017</v>
      </c>
      <c r="X8184" t="str">
        <f>"Q"&amp;ROUNDUP(MONTH(Suoerstore_sales[[#This Row],[Order Date]])/3,0)</f>
        <v>Q2</v>
      </c>
      <c r="Y8184">
        <f>MONTH(Suoerstore_sales[[#This Row],[Order Date]])</f>
        <v>5</v>
      </c>
    </row>
    <row r="8185" spans="1:25" x14ac:dyDescent="0.2">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t="str" cm="1">
        <f t="array" ref="V8185">_xlfn.IFS(Suoerstore_sales[[#This Row],[Discount]]&lt;=0.05,"0-5%",Suoerstore_sales[[#This Row],[Discount]]&lt;=0.1,"5-10%",Suoerstore_sales[[#This Row],[Discount]]&lt;=0.2,"10-20%",TRUE,"20%+")</f>
        <v>20%+</v>
      </c>
      <c r="W8185">
        <f>YEAR(Suoerstore_sales[[#This Row],[Order Date]])</f>
        <v>2017</v>
      </c>
      <c r="X8185" t="str">
        <f>"Q"&amp;ROUNDUP(MONTH(Suoerstore_sales[[#This Row],[Order Date]])/3,0)</f>
        <v>Q2</v>
      </c>
      <c r="Y8185">
        <f>MONTH(Suoerstore_sales[[#This Row],[Order Date]])</f>
        <v>5</v>
      </c>
    </row>
    <row r="8186" spans="1:25" x14ac:dyDescent="0.2">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t="str" cm="1">
        <f t="array" ref="V8186">_xlfn.IFS(Suoerstore_sales[[#This Row],[Discount]]&lt;=0.05,"0-5%",Suoerstore_sales[[#This Row],[Discount]]&lt;=0.1,"5-10%",Suoerstore_sales[[#This Row],[Discount]]&lt;=0.2,"10-20%",TRUE,"20%+")</f>
        <v>10-20%</v>
      </c>
      <c r="W8186">
        <f>YEAR(Suoerstore_sales[[#This Row],[Order Date]])</f>
        <v>2017</v>
      </c>
      <c r="X8186" t="str">
        <f>"Q"&amp;ROUNDUP(MONTH(Suoerstore_sales[[#This Row],[Order Date]])/3,0)</f>
        <v>Q3</v>
      </c>
      <c r="Y8186">
        <f>MONTH(Suoerstore_sales[[#This Row],[Order Date]])</f>
        <v>7</v>
      </c>
    </row>
    <row r="8187" spans="1:25" x14ac:dyDescent="0.2">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t="str" cm="1">
        <f t="array" ref="V8187">_xlfn.IFS(Suoerstore_sales[[#This Row],[Discount]]&lt;=0.05,"0-5%",Suoerstore_sales[[#This Row],[Discount]]&lt;=0.1,"5-10%",Suoerstore_sales[[#This Row],[Discount]]&lt;=0.2,"10-20%",TRUE,"20%+")</f>
        <v>10-20%</v>
      </c>
      <c r="W8187">
        <f>YEAR(Suoerstore_sales[[#This Row],[Order Date]])</f>
        <v>2015</v>
      </c>
      <c r="X8187" t="str">
        <f>"Q"&amp;ROUNDUP(MONTH(Suoerstore_sales[[#This Row],[Order Date]])/3,0)</f>
        <v>Q3</v>
      </c>
      <c r="Y8187">
        <f>MONTH(Suoerstore_sales[[#This Row],[Order Date]])</f>
        <v>9</v>
      </c>
    </row>
    <row r="8188" spans="1:25" x14ac:dyDescent="0.2">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t="str" cm="1">
        <f t="array" ref="V8188">_xlfn.IFS(Suoerstore_sales[[#This Row],[Discount]]&lt;=0.05,"0-5%",Suoerstore_sales[[#This Row],[Discount]]&lt;=0.1,"5-10%",Suoerstore_sales[[#This Row],[Discount]]&lt;=0.2,"10-20%",TRUE,"20%+")</f>
        <v>20%+</v>
      </c>
      <c r="W8188">
        <f>YEAR(Suoerstore_sales[[#This Row],[Order Date]])</f>
        <v>2015</v>
      </c>
      <c r="X8188" t="str">
        <f>"Q"&amp;ROUNDUP(MONTH(Suoerstore_sales[[#This Row],[Order Date]])/3,0)</f>
        <v>Q3</v>
      </c>
      <c r="Y8188">
        <f>MONTH(Suoerstore_sales[[#This Row],[Order Date]])</f>
        <v>9</v>
      </c>
    </row>
    <row r="8189" spans="1:25" x14ac:dyDescent="0.2">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t="str" cm="1">
        <f t="array" ref="V8189">_xlfn.IFS(Suoerstore_sales[[#This Row],[Discount]]&lt;=0.05,"0-5%",Suoerstore_sales[[#This Row],[Discount]]&lt;=0.1,"5-10%",Suoerstore_sales[[#This Row],[Discount]]&lt;=0.2,"10-20%",TRUE,"20%+")</f>
        <v>0-5%</v>
      </c>
      <c r="W8189">
        <f>YEAR(Suoerstore_sales[[#This Row],[Order Date]])</f>
        <v>2016</v>
      </c>
      <c r="X8189" t="str">
        <f>"Q"&amp;ROUNDUP(MONTH(Suoerstore_sales[[#This Row],[Order Date]])/3,0)</f>
        <v>Q4</v>
      </c>
      <c r="Y8189">
        <f>MONTH(Suoerstore_sales[[#This Row],[Order Date]])</f>
        <v>12</v>
      </c>
    </row>
    <row r="8190" spans="1:25" x14ac:dyDescent="0.2">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t="str" cm="1">
        <f t="array" ref="V8190">_xlfn.IFS(Suoerstore_sales[[#This Row],[Discount]]&lt;=0.05,"0-5%",Suoerstore_sales[[#This Row],[Discount]]&lt;=0.1,"5-10%",Suoerstore_sales[[#This Row],[Discount]]&lt;=0.2,"10-20%",TRUE,"20%+")</f>
        <v>0-5%</v>
      </c>
      <c r="W8190">
        <f>YEAR(Suoerstore_sales[[#This Row],[Order Date]])</f>
        <v>2015</v>
      </c>
      <c r="X8190" t="str">
        <f>"Q"&amp;ROUNDUP(MONTH(Suoerstore_sales[[#This Row],[Order Date]])/3,0)</f>
        <v>Q4</v>
      </c>
      <c r="Y8190">
        <f>MONTH(Suoerstore_sales[[#This Row],[Order Date]])</f>
        <v>10</v>
      </c>
    </row>
    <row r="8191" spans="1:25" x14ac:dyDescent="0.2">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t="str" cm="1">
        <f t="array" ref="V8191">_xlfn.IFS(Suoerstore_sales[[#This Row],[Discount]]&lt;=0.05,"0-5%",Suoerstore_sales[[#This Row],[Discount]]&lt;=0.1,"5-10%",Suoerstore_sales[[#This Row],[Discount]]&lt;=0.2,"10-20%",TRUE,"20%+")</f>
        <v>0-5%</v>
      </c>
      <c r="W8191">
        <f>YEAR(Suoerstore_sales[[#This Row],[Order Date]])</f>
        <v>2015</v>
      </c>
      <c r="X8191" t="str">
        <f>"Q"&amp;ROUNDUP(MONTH(Suoerstore_sales[[#This Row],[Order Date]])/3,0)</f>
        <v>Q4</v>
      </c>
      <c r="Y8191">
        <f>MONTH(Suoerstore_sales[[#This Row],[Order Date]])</f>
        <v>10</v>
      </c>
    </row>
    <row r="8192" spans="1:25" x14ac:dyDescent="0.2">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t="str" cm="1">
        <f t="array" ref="V8192">_xlfn.IFS(Suoerstore_sales[[#This Row],[Discount]]&lt;=0.05,"0-5%",Suoerstore_sales[[#This Row],[Discount]]&lt;=0.1,"5-10%",Suoerstore_sales[[#This Row],[Discount]]&lt;=0.2,"10-20%",TRUE,"20%+")</f>
        <v>0-5%</v>
      </c>
      <c r="W8192">
        <f>YEAR(Suoerstore_sales[[#This Row],[Order Date]])</f>
        <v>2017</v>
      </c>
      <c r="X8192" t="str">
        <f>"Q"&amp;ROUNDUP(MONTH(Suoerstore_sales[[#This Row],[Order Date]])/3,0)</f>
        <v>Q4</v>
      </c>
      <c r="Y8192">
        <f>MONTH(Suoerstore_sales[[#This Row],[Order Date]])</f>
        <v>11</v>
      </c>
    </row>
    <row r="8193" spans="1:25" x14ac:dyDescent="0.2">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t="str" cm="1">
        <f t="array" ref="V8193">_xlfn.IFS(Suoerstore_sales[[#This Row],[Discount]]&lt;=0.05,"0-5%",Suoerstore_sales[[#This Row],[Discount]]&lt;=0.1,"5-10%",Suoerstore_sales[[#This Row],[Discount]]&lt;=0.2,"10-20%",TRUE,"20%+")</f>
        <v>0-5%</v>
      </c>
      <c r="W8193">
        <f>YEAR(Suoerstore_sales[[#This Row],[Order Date]])</f>
        <v>2017</v>
      </c>
      <c r="X8193" t="str">
        <f>"Q"&amp;ROUNDUP(MONTH(Suoerstore_sales[[#This Row],[Order Date]])/3,0)</f>
        <v>Q4</v>
      </c>
      <c r="Y8193">
        <f>MONTH(Suoerstore_sales[[#This Row],[Order Date]])</f>
        <v>11</v>
      </c>
    </row>
    <row r="8194" spans="1:25" x14ac:dyDescent="0.2">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t="str" cm="1">
        <f t="array" ref="V8194">_xlfn.IFS(Suoerstore_sales[[#This Row],[Discount]]&lt;=0.05,"0-5%",Suoerstore_sales[[#This Row],[Discount]]&lt;=0.1,"5-10%",Suoerstore_sales[[#This Row],[Discount]]&lt;=0.2,"10-20%",TRUE,"20%+")</f>
        <v>20%+</v>
      </c>
      <c r="W8194">
        <f>YEAR(Suoerstore_sales[[#This Row],[Order Date]])</f>
        <v>2015</v>
      </c>
      <c r="X8194" t="str">
        <f>"Q"&amp;ROUNDUP(MONTH(Suoerstore_sales[[#This Row],[Order Date]])/3,0)</f>
        <v>Q4</v>
      </c>
      <c r="Y8194">
        <f>MONTH(Suoerstore_sales[[#This Row],[Order Date]])</f>
        <v>11</v>
      </c>
    </row>
    <row r="8195" spans="1:25" x14ac:dyDescent="0.2">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t="str" cm="1">
        <f t="array" ref="V8195">_xlfn.IFS(Suoerstore_sales[[#This Row],[Discount]]&lt;=0.05,"0-5%",Suoerstore_sales[[#This Row],[Discount]]&lt;=0.1,"5-10%",Suoerstore_sales[[#This Row],[Discount]]&lt;=0.2,"10-20%",TRUE,"20%+")</f>
        <v>10-20%</v>
      </c>
      <c r="W8195">
        <f>YEAR(Suoerstore_sales[[#This Row],[Order Date]])</f>
        <v>2015</v>
      </c>
      <c r="X8195" t="str">
        <f>"Q"&amp;ROUNDUP(MONTH(Suoerstore_sales[[#This Row],[Order Date]])/3,0)</f>
        <v>Q4</v>
      </c>
      <c r="Y8195">
        <f>MONTH(Suoerstore_sales[[#This Row],[Order Date]])</f>
        <v>11</v>
      </c>
    </row>
    <row r="8196" spans="1:25" x14ac:dyDescent="0.2">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t="str" cm="1">
        <f t="array" ref="V8196">_xlfn.IFS(Suoerstore_sales[[#This Row],[Discount]]&lt;=0.05,"0-5%",Suoerstore_sales[[#This Row],[Discount]]&lt;=0.1,"5-10%",Suoerstore_sales[[#This Row],[Discount]]&lt;=0.2,"10-20%",TRUE,"20%+")</f>
        <v>10-20%</v>
      </c>
      <c r="W8196">
        <f>YEAR(Suoerstore_sales[[#This Row],[Order Date]])</f>
        <v>2015</v>
      </c>
      <c r="X8196" t="str">
        <f>"Q"&amp;ROUNDUP(MONTH(Suoerstore_sales[[#This Row],[Order Date]])/3,0)</f>
        <v>Q4</v>
      </c>
      <c r="Y8196">
        <f>MONTH(Suoerstore_sales[[#This Row],[Order Date]])</f>
        <v>11</v>
      </c>
    </row>
    <row r="8197" spans="1:25" x14ac:dyDescent="0.2">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t="str" cm="1">
        <f t="array" ref="V8197">_xlfn.IFS(Suoerstore_sales[[#This Row],[Discount]]&lt;=0.05,"0-5%",Suoerstore_sales[[#This Row],[Discount]]&lt;=0.1,"5-10%",Suoerstore_sales[[#This Row],[Discount]]&lt;=0.2,"10-20%",TRUE,"20%+")</f>
        <v>0-5%</v>
      </c>
      <c r="W8197">
        <f>YEAR(Suoerstore_sales[[#This Row],[Order Date]])</f>
        <v>2015</v>
      </c>
      <c r="X8197" t="str">
        <f>"Q"&amp;ROUNDUP(MONTH(Suoerstore_sales[[#This Row],[Order Date]])/3,0)</f>
        <v>Q4</v>
      </c>
      <c r="Y8197">
        <f>MONTH(Suoerstore_sales[[#This Row],[Order Date]])</f>
        <v>12</v>
      </c>
    </row>
    <row r="8198" spans="1:25" x14ac:dyDescent="0.2">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t="str" cm="1">
        <f t="array" ref="V8198">_xlfn.IFS(Suoerstore_sales[[#This Row],[Discount]]&lt;=0.05,"0-5%",Suoerstore_sales[[#This Row],[Discount]]&lt;=0.1,"5-10%",Suoerstore_sales[[#This Row],[Discount]]&lt;=0.2,"10-20%",TRUE,"20%+")</f>
        <v>10-20%</v>
      </c>
      <c r="W8198">
        <f>YEAR(Suoerstore_sales[[#This Row],[Order Date]])</f>
        <v>2017</v>
      </c>
      <c r="X8198" t="str">
        <f>"Q"&amp;ROUNDUP(MONTH(Suoerstore_sales[[#This Row],[Order Date]])/3,0)</f>
        <v>Q3</v>
      </c>
      <c r="Y8198">
        <f>MONTH(Suoerstore_sales[[#This Row],[Order Date]])</f>
        <v>9</v>
      </c>
    </row>
    <row r="8199" spans="1:25" x14ac:dyDescent="0.2">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t="str" cm="1">
        <f t="array" ref="V8199">_xlfn.IFS(Suoerstore_sales[[#This Row],[Discount]]&lt;=0.05,"0-5%",Suoerstore_sales[[#This Row],[Discount]]&lt;=0.1,"5-10%",Suoerstore_sales[[#This Row],[Discount]]&lt;=0.2,"10-20%",TRUE,"20%+")</f>
        <v>10-20%</v>
      </c>
      <c r="W8199">
        <f>YEAR(Suoerstore_sales[[#This Row],[Order Date]])</f>
        <v>2017</v>
      </c>
      <c r="X8199" t="str">
        <f>"Q"&amp;ROUNDUP(MONTH(Suoerstore_sales[[#This Row],[Order Date]])/3,0)</f>
        <v>Q3</v>
      </c>
      <c r="Y8199">
        <f>MONTH(Suoerstore_sales[[#This Row],[Order Date]])</f>
        <v>9</v>
      </c>
    </row>
    <row r="8200" spans="1:25" x14ac:dyDescent="0.2">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t="str" cm="1">
        <f t="array" ref="V8200">_xlfn.IFS(Suoerstore_sales[[#This Row],[Discount]]&lt;=0.05,"0-5%",Suoerstore_sales[[#This Row],[Discount]]&lt;=0.1,"5-10%",Suoerstore_sales[[#This Row],[Discount]]&lt;=0.2,"10-20%",TRUE,"20%+")</f>
        <v>10-20%</v>
      </c>
      <c r="W8200">
        <f>YEAR(Suoerstore_sales[[#This Row],[Order Date]])</f>
        <v>2017</v>
      </c>
      <c r="X8200" t="str">
        <f>"Q"&amp;ROUNDUP(MONTH(Suoerstore_sales[[#This Row],[Order Date]])/3,0)</f>
        <v>Q3</v>
      </c>
      <c r="Y8200">
        <f>MONTH(Suoerstore_sales[[#This Row],[Order Date]])</f>
        <v>9</v>
      </c>
    </row>
    <row r="8201" spans="1:25" x14ac:dyDescent="0.2">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t="str" cm="1">
        <f t="array" ref="V8201">_xlfn.IFS(Suoerstore_sales[[#This Row],[Discount]]&lt;=0.05,"0-5%",Suoerstore_sales[[#This Row],[Discount]]&lt;=0.1,"5-10%",Suoerstore_sales[[#This Row],[Discount]]&lt;=0.2,"10-20%",TRUE,"20%+")</f>
        <v>20%+</v>
      </c>
      <c r="W8201">
        <f>YEAR(Suoerstore_sales[[#This Row],[Order Date]])</f>
        <v>2017</v>
      </c>
      <c r="X8201" t="str">
        <f>"Q"&amp;ROUNDUP(MONTH(Suoerstore_sales[[#This Row],[Order Date]])/3,0)</f>
        <v>Q2</v>
      </c>
      <c r="Y8201">
        <f>MONTH(Suoerstore_sales[[#This Row],[Order Date]])</f>
        <v>4</v>
      </c>
    </row>
    <row r="8202" spans="1:25" x14ac:dyDescent="0.2">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t="str" cm="1">
        <f t="array" ref="V8202">_xlfn.IFS(Suoerstore_sales[[#This Row],[Discount]]&lt;=0.05,"0-5%",Suoerstore_sales[[#This Row],[Discount]]&lt;=0.1,"5-10%",Suoerstore_sales[[#This Row],[Discount]]&lt;=0.2,"10-20%",TRUE,"20%+")</f>
        <v>10-20%</v>
      </c>
      <c r="W8202">
        <f>YEAR(Suoerstore_sales[[#This Row],[Order Date]])</f>
        <v>2017</v>
      </c>
      <c r="X8202" t="str">
        <f>"Q"&amp;ROUNDUP(MONTH(Suoerstore_sales[[#This Row],[Order Date]])/3,0)</f>
        <v>Q2</v>
      </c>
      <c r="Y8202">
        <f>MONTH(Suoerstore_sales[[#This Row],[Order Date]])</f>
        <v>4</v>
      </c>
    </row>
    <row r="8203" spans="1:25" x14ac:dyDescent="0.2">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t="str" cm="1">
        <f t="array" ref="V8203">_xlfn.IFS(Suoerstore_sales[[#This Row],[Discount]]&lt;=0.05,"0-5%",Suoerstore_sales[[#This Row],[Discount]]&lt;=0.1,"5-10%",Suoerstore_sales[[#This Row],[Discount]]&lt;=0.2,"10-20%",TRUE,"20%+")</f>
        <v>0-5%</v>
      </c>
      <c r="W8203">
        <f>YEAR(Suoerstore_sales[[#This Row],[Order Date]])</f>
        <v>2015</v>
      </c>
      <c r="X8203" t="str">
        <f>"Q"&amp;ROUNDUP(MONTH(Suoerstore_sales[[#This Row],[Order Date]])/3,0)</f>
        <v>Q4</v>
      </c>
      <c r="Y8203">
        <f>MONTH(Suoerstore_sales[[#This Row],[Order Date]])</f>
        <v>11</v>
      </c>
    </row>
    <row r="8204" spans="1:25" x14ac:dyDescent="0.2">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t="str" cm="1">
        <f t="array" ref="V8204">_xlfn.IFS(Suoerstore_sales[[#This Row],[Discount]]&lt;=0.05,"0-5%",Suoerstore_sales[[#This Row],[Discount]]&lt;=0.1,"5-10%",Suoerstore_sales[[#This Row],[Discount]]&lt;=0.2,"10-20%",TRUE,"20%+")</f>
        <v>0-5%</v>
      </c>
      <c r="W8204">
        <f>YEAR(Suoerstore_sales[[#This Row],[Order Date]])</f>
        <v>2015</v>
      </c>
      <c r="X8204" t="str">
        <f>"Q"&amp;ROUNDUP(MONTH(Suoerstore_sales[[#This Row],[Order Date]])/3,0)</f>
        <v>Q4</v>
      </c>
      <c r="Y8204">
        <f>MONTH(Suoerstore_sales[[#This Row],[Order Date]])</f>
        <v>11</v>
      </c>
    </row>
    <row r="8205" spans="1:25" x14ac:dyDescent="0.2">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t="str" cm="1">
        <f t="array" ref="V8205">_xlfn.IFS(Suoerstore_sales[[#This Row],[Discount]]&lt;=0.05,"0-5%",Suoerstore_sales[[#This Row],[Discount]]&lt;=0.1,"5-10%",Suoerstore_sales[[#This Row],[Discount]]&lt;=0.2,"10-20%",TRUE,"20%+")</f>
        <v>0-5%</v>
      </c>
      <c r="W8205">
        <f>YEAR(Suoerstore_sales[[#This Row],[Order Date]])</f>
        <v>2015</v>
      </c>
      <c r="X8205" t="str">
        <f>"Q"&amp;ROUNDUP(MONTH(Suoerstore_sales[[#This Row],[Order Date]])/3,0)</f>
        <v>Q4</v>
      </c>
      <c r="Y8205">
        <f>MONTH(Suoerstore_sales[[#This Row],[Order Date]])</f>
        <v>11</v>
      </c>
    </row>
    <row r="8206" spans="1:25" x14ac:dyDescent="0.2">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t="str" cm="1">
        <f t="array" ref="V8206">_xlfn.IFS(Suoerstore_sales[[#This Row],[Discount]]&lt;=0.05,"0-5%",Suoerstore_sales[[#This Row],[Discount]]&lt;=0.1,"5-10%",Suoerstore_sales[[#This Row],[Discount]]&lt;=0.2,"10-20%",TRUE,"20%+")</f>
        <v>0-5%</v>
      </c>
      <c r="W8206">
        <f>YEAR(Suoerstore_sales[[#This Row],[Order Date]])</f>
        <v>2015</v>
      </c>
      <c r="X8206" t="str">
        <f>"Q"&amp;ROUNDUP(MONTH(Suoerstore_sales[[#This Row],[Order Date]])/3,0)</f>
        <v>Q4</v>
      </c>
      <c r="Y8206">
        <f>MONTH(Suoerstore_sales[[#This Row],[Order Date]])</f>
        <v>11</v>
      </c>
    </row>
    <row r="8207" spans="1:25" x14ac:dyDescent="0.2">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t="str" cm="1">
        <f t="array" ref="V8207">_xlfn.IFS(Suoerstore_sales[[#This Row],[Discount]]&lt;=0.05,"0-5%",Suoerstore_sales[[#This Row],[Discount]]&lt;=0.1,"5-10%",Suoerstore_sales[[#This Row],[Discount]]&lt;=0.2,"10-20%",TRUE,"20%+")</f>
        <v>5-10%</v>
      </c>
      <c r="W8207">
        <f>YEAR(Suoerstore_sales[[#This Row],[Order Date]])</f>
        <v>2015</v>
      </c>
      <c r="X8207" t="str">
        <f>"Q"&amp;ROUNDUP(MONTH(Suoerstore_sales[[#This Row],[Order Date]])/3,0)</f>
        <v>Q4</v>
      </c>
      <c r="Y8207">
        <f>MONTH(Suoerstore_sales[[#This Row],[Order Date]])</f>
        <v>11</v>
      </c>
    </row>
    <row r="8208" spans="1:25" x14ac:dyDescent="0.2">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t="str" cm="1">
        <f t="array" ref="V8208">_xlfn.IFS(Suoerstore_sales[[#This Row],[Discount]]&lt;=0.05,"0-5%",Suoerstore_sales[[#This Row],[Discount]]&lt;=0.1,"5-10%",Suoerstore_sales[[#This Row],[Discount]]&lt;=0.2,"10-20%",TRUE,"20%+")</f>
        <v>20%+</v>
      </c>
      <c r="W8208">
        <f>YEAR(Suoerstore_sales[[#This Row],[Order Date]])</f>
        <v>2015</v>
      </c>
      <c r="X8208" t="str">
        <f>"Q"&amp;ROUNDUP(MONTH(Suoerstore_sales[[#This Row],[Order Date]])/3,0)</f>
        <v>Q2</v>
      </c>
      <c r="Y8208">
        <f>MONTH(Suoerstore_sales[[#This Row],[Order Date]])</f>
        <v>4</v>
      </c>
    </row>
    <row r="8209" spans="1:25" x14ac:dyDescent="0.2">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t="str" cm="1">
        <f t="array" ref="V8209">_xlfn.IFS(Suoerstore_sales[[#This Row],[Discount]]&lt;=0.05,"0-5%",Suoerstore_sales[[#This Row],[Discount]]&lt;=0.1,"5-10%",Suoerstore_sales[[#This Row],[Discount]]&lt;=0.2,"10-20%",TRUE,"20%+")</f>
        <v>10-20%</v>
      </c>
      <c r="W8209">
        <f>YEAR(Suoerstore_sales[[#This Row],[Order Date]])</f>
        <v>2015</v>
      </c>
      <c r="X8209" t="str">
        <f>"Q"&amp;ROUNDUP(MONTH(Suoerstore_sales[[#This Row],[Order Date]])/3,0)</f>
        <v>Q2</v>
      </c>
      <c r="Y8209">
        <f>MONTH(Suoerstore_sales[[#This Row],[Order Date]])</f>
        <v>4</v>
      </c>
    </row>
    <row r="8210" spans="1:25" x14ac:dyDescent="0.2">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t="str" cm="1">
        <f t="array" ref="V8210">_xlfn.IFS(Suoerstore_sales[[#This Row],[Discount]]&lt;=0.05,"0-5%",Suoerstore_sales[[#This Row],[Discount]]&lt;=0.1,"5-10%",Suoerstore_sales[[#This Row],[Discount]]&lt;=0.2,"10-20%",TRUE,"20%+")</f>
        <v>20%+</v>
      </c>
      <c r="W8210">
        <f>YEAR(Suoerstore_sales[[#This Row],[Order Date]])</f>
        <v>2015</v>
      </c>
      <c r="X8210" t="str">
        <f>"Q"&amp;ROUNDUP(MONTH(Suoerstore_sales[[#This Row],[Order Date]])/3,0)</f>
        <v>Q3</v>
      </c>
      <c r="Y8210">
        <f>MONTH(Suoerstore_sales[[#This Row],[Order Date]])</f>
        <v>9</v>
      </c>
    </row>
    <row r="8211" spans="1:25" x14ac:dyDescent="0.2">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t="str" cm="1">
        <f t="array" ref="V8211">_xlfn.IFS(Suoerstore_sales[[#This Row],[Discount]]&lt;=0.05,"0-5%",Suoerstore_sales[[#This Row],[Discount]]&lt;=0.1,"5-10%",Suoerstore_sales[[#This Row],[Discount]]&lt;=0.2,"10-20%",TRUE,"20%+")</f>
        <v>10-20%</v>
      </c>
      <c r="W8211">
        <f>YEAR(Suoerstore_sales[[#This Row],[Order Date]])</f>
        <v>2015</v>
      </c>
      <c r="X8211" t="str">
        <f>"Q"&amp;ROUNDUP(MONTH(Suoerstore_sales[[#This Row],[Order Date]])/3,0)</f>
        <v>Q3</v>
      </c>
      <c r="Y8211">
        <f>MONTH(Suoerstore_sales[[#This Row],[Order Date]])</f>
        <v>9</v>
      </c>
    </row>
    <row r="8212" spans="1:25" x14ac:dyDescent="0.2">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t="str" cm="1">
        <f t="array" ref="V8212">_xlfn.IFS(Suoerstore_sales[[#This Row],[Discount]]&lt;=0.05,"0-5%",Suoerstore_sales[[#This Row],[Discount]]&lt;=0.1,"5-10%",Suoerstore_sales[[#This Row],[Discount]]&lt;=0.2,"10-20%",TRUE,"20%+")</f>
        <v>10-20%</v>
      </c>
      <c r="W8212">
        <f>YEAR(Suoerstore_sales[[#This Row],[Order Date]])</f>
        <v>2017</v>
      </c>
      <c r="X8212" t="str">
        <f>"Q"&amp;ROUNDUP(MONTH(Suoerstore_sales[[#This Row],[Order Date]])/3,0)</f>
        <v>Q3</v>
      </c>
      <c r="Y8212">
        <f>MONTH(Suoerstore_sales[[#This Row],[Order Date]])</f>
        <v>9</v>
      </c>
    </row>
    <row r="8213" spans="1:25" x14ac:dyDescent="0.2">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t="str" cm="1">
        <f t="array" ref="V8213">_xlfn.IFS(Suoerstore_sales[[#This Row],[Discount]]&lt;=0.05,"0-5%",Suoerstore_sales[[#This Row],[Discount]]&lt;=0.1,"5-10%",Suoerstore_sales[[#This Row],[Discount]]&lt;=0.2,"10-20%",TRUE,"20%+")</f>
        <v>20%+</v>
      </c>
      <c r="W8213">
        <f>YEAR(Suoerstore_sales[[#This Row],[Order Date]])</f>
        <v>2016</v>
      </c>
      <c r="X8213" t="str">
        <f>"Q"&amp;ROUNDUP(MONTH(Suoerstore_sales[[#This Row],[Order Date]])/3,0)</f>
        <v>Q4</v>
      </c>
      <c r="Y8213">
        <f>MONTH(Suoerstore_sales[[#This Row],[Order Date]])</f>
        <v>11</v>
      </c>
    </row>
    <row r="8214" spans="1:25" x14ac:dyDescent="0.2">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t="str" cm="1">
        <f t="array" ref="V8214">_xlfn.IFS(Suoerstore_sales[[#This Row],[Discount]]&lt;=0.05,"0-5%",Suoerstore_sales[[#This Row],[Discount]]&lt;=0.1,"5-10%",Suoerstore_sales[[#This Row],[Discount]]&lt;=0.2,"10-20%",TRUE,"20%+")</f>
        <v>10-20%</v>
      </c>
      <c r="W8214">
        <f>YEAR(Suoerstore_sales[[#This Row],[Order Date]])</f>
        <v>2016</v>
      </c>
      <c r="X8214" t="str">
        <f>"Q"&amp;ROUNDUP(MONTH(Suoerstore_sales[[#This Row],[Order Date]])/3,0)</f>
        <v>Q4</v>
      </c>
      <c r="Y8214">
        <f>MONTH(Suoerstore_sales[[#This Row],[Order Date]])</f>
        <v>11</v>
      </c>
    </row>
    <row r="8215" spans="1:25" x14ac:dyDescent="0.2">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t="str" cm="1">
        <f t="array" ref="V8215">_xlfn.IFS(Suoerstore_sales[[#This Row],[Discount]]&lt;=0.05,"0-5%",Suoerstore_sales[[#This Row],[Discount]]&lt;=0.1,"5-10%",Suoerstore_sales[[#This Row],[Discount]]&lt;=0.2,"10-20%",TRUE,"20%+")</f>
        <v>20%+</v>
      </c>
      <c r="W8215">
        <f>YEAR(Suoerstore_sales[[#This Row],[Order Date]])</f>
        <v>2015</v>
      </c>
      <c r="X8215" t="str">
        <f>"Q"&amp;ROUNDUP(MONTH(Suoerstore_sales[[#This Row],[Order Date]])/3,0)</f>
        <v>Q3</v>
      </c>
      <c r="Y8215">
        <f>MONTH(Suoerstore_sales[[#This Row],[Order Date]])</f>
        <v>9</v>
      </c>
    </row>
    <row r="8216" spans="1:25" x14ac:dyDescent="0.2">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t="str" cm="1">
        <f t="array" ref="V8216">_xlfn.IFS(Suoerstore_sales[[#This Row],[Discount]]&lt;=0.05,"0-5%",Suoerstore_sales[[#This Row],[Discount]]&lt;=0.1,"5-10%",Suoerstore_sales[[#This Row],[Discount]]&lt;=0.2,"10-20%",TRUE,"20%+")</f>
        <v>10-20%</v>
      </c>
      <c r="W8216">
        <f>YEAR(Suoerstore_sales[[#This Row],[Order Date]])</f>
        <v>2015</v>
      </c>
      <c r="X8216" t="str">
        <f>"Q"&amp;ROUNDUP(MONTH(Suoerstore_sales[[#This Row],[Order Date]])/3,0)</f>
        <v>Q3</v>
      </c>
      <c r="Y8216">
        <f>MONTH(Suoerstore_sales[[#This Row],[Order Date]])</f>
        <v>9</v>
      </c>
    </row>
    <row r="8217" spans="1:25" x14ac:dyDescent="0.2">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t="str" cm="1">
        <f t="array" ref="V8217">_xlfn.IFS(Suoerstore_sales[[#This Row],[Discount]]&lt;=0.05,"0-5%",Suoerstore_sales[[#This Row],[Discount]]&lt;=0.1,"5-10%",Suoerstore_sales[[#This Row],[Discount]]&lt;=0.2,"10-20%",TRUE,"20%+")</f>
        <v>20%+</v>
      </c>
      <c r="W8217">
        <f>YEAR(Suoerstore_sales[[#This Row],[Order Date]])</f>
        <v>2015</v>
      </c>
      <c r="X8217" t="str">
        <f>"Q"&amp;ROUNDUP(MONTH(Suoerstore_sales[[#This Row],[Order Date]])/3,0)</f>
        <v>Q3</v>
      </c>
      <c r="Y8217">
        <f>MONTH(Suoerstore_sales[[#This Row],[Order Date]])</f>
        <v>9</v>
      </c>
    </row>
    <row r="8218" spans="1:25" x14ac:dyDescent="0.2">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t="str" cm="1">
        <f t="array" ref="V8218">_xlfn.IFS(Suoerstore_sales[[#This Row],[Discount]]&lt;=0.05,"0-5%",Suoerstore_sales[[#This Row],[Discount]]&lt;=0.1,"5-10%",Suoerstore_sales[[#This Row],[Discount]]&lt;=0.2,"10-20%",TRUE,"20%+")</f>
        <v>20%+</v>
      </c>
      <c r="W8218">
        <f>YEAR(Suoerstore_sales[[#This Row],[Order Date]])</f>
        <v>2015</v>
      </c>
      <c r="X8218" t="str">
        <f>"Q"&amp;ROUNDUP(MONTH(Suoerstore_sales[[#This Row],[Order Date]])/3,0)</f>
        <v>Q3</v>
      </c>
      <c r="Y8218">
        <f>MONTH(Suoerstore_sales[[#This Row],[Order Date]])</f>
        <v>9</v>
      </c>
    </row>
    <row r="8219" spans="1:25" x14ac:dyDescent="0.2">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t="str" cm="1">
        <f t="array" ref="V8219">_xlfn.IFS(Suoerstore_sales[[#This Row],[Discount]]&lt;=0.05,"0-5%",Suoerstore_sales[[#This Row],[Discount]]&lt;=0.1,"5-10%",Suoerstore_sales[[#This Row],[Discount]]&lt;=0.2,"10-20%",TRUE,"20%+")</f>
        <v>10-20%</v>
      </c>
      <c r="W8219">
        <f>YEAR(Suoerstore_sales[[#This Row],[Order Date]])</f>
        <v>2014</v>
      </c>
      <c r="X8219" t="str">
        <f>"Q"&amp;ROUNDUP(MONTH(Suoerstore_sales[[#This Row],[Order Date]])/3,0)</f>
        <v>Q4</v>
      </c>
      <c r="Y8219">
        <f>MONTH(Suoerstore_sales[[#This Row],[Order Date]])</f>
        <v>10</v>
      </c>
    </row>
    <row r="8220" spans="1:25" x14ac:dyDescent="0.2">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t="str" cm="1">
        <f t="array" ref="V8220">_xlfn.IFS(Suoerstore_sales[[#This Row],[Discount]]&lt;=0.05,"0-5%",Suoerstore_sales[[#This Row],[Discount]]&lt;=0.1,"5-10%",Suoerstore_sales[[#This Row],[Discount]]&lt;=0.2,"10-20%",TRUE,"20%+")</f>
        <v>20%+</v>
      </c>
      <c r="W8220">
        <f>YEAR(Suoerstore_sales[[#This Row],[Order Date]])</f>
        <v>2014</v>
      </c>
      <c r="X8220" t="str">
        <f>"Q"&amp;ROUNDUP(MONTH(Suoerstore_sales[[#This Row],[Order Date]])/3,0)</f>
        <v>Q4</v>
      </c>
      <c r="Y8220">
        <f>MONTH(Suoerstore_sales[[#This Row],[Order Date]])</f>
        <v>10</v>
      </c>
    </row>
    <row r="8221" spans="1:25" x14ac:dyDescent="0.2">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t="str" cm="1">
        <f t="array" ref="V8221">_xlfn.IFS(Suoerstore_sales[[#This Row],[Discount]]&lt;=0.05,"0-5%",Suoerstore_sales[[#This Row],[Discount]]&lt;=0.1,"5-10%",Suoerstore_sales[[#This Row],[Discount]]&lt;=0.2,"10-20%",TRUE,"20%+")</f>
        <v>10-20%</v>
      </c>
      <c r="W8221">
        <f>YEAR(Suoerstore_sales[[#This Row],[Order Date]])</f>
        <v>2014</v>
      </c>
      <c r="X8221" t="str">
        <f>"Q"&amp;ROUNDUP(MONTH(Suoerstore_sales[[#This Row],[Order Date]])/3,0)</f>
        <v>Q4</v>
      </c>
      <c r="Y8221">
        <f>MONTH(Suoerstore_sales[[#This Row],[Order Date]])</f>
        <v>10</v>
      </c>
    </row>
    <row r="8222" spans="1:25" x14ac:dyDescent="0.2">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t="str" cm="1">
        <f t="array" ref="V8222">_xlfn.IFS(Suoerstore_sales[[#This Row],[Discount]]&lt;=0.05,"0-5%",Suoerstore_sales[[#This Row],[Discount]]&lt;=0.1,"5-10%",Suoerstore_sales[[#This Row],[Discount]]&lt;=0.2,"10-20%",TRUE,"20%+")</f>
        <v>20%+</v>
      </c>
      <c r="W8222">
        <f>YEAR(Suoerstore_sales[[#This Row],[Order Date]])</f>
        <v>2014</v>
      </c>
      <c r="X8222" t="str">
        <f>"Q"&amp;ROUNDUP(MONTH(Suoerstore_sales[[#This Row],[Order Date]])/3,0)</f>
        <v>Q4</v>
      </c>
      <c r="Y8222">
        <f>MONTH(Suoerstore_sales[[#This Row],[Order Date]])</f>
        <v>10</v>
      </c>
    </row>
    <row r="8223" spans="1:25" x14ac:dyDescent="0.2">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t="str" cm="1">
        <f t="array" ref="V8223">_xlfn.IFS(Suoerstore_sales[[#This Row],[Discount]]&lt;=0.05,"0-5%",Suoerstore_sales[[#This Row],[Discount]]&lt;=0.1,"5-10%",Suoerstore_sales[[#This Row],[Discount]]&lt;=0.2,"10-20%",TRUE,"20%+")</f>
        <v>10-20%</v>
      </c>
      <c r="W8223">
        <f>YEAR(Suoerstore_sales[[#This Row],[Order Date]])</f>
        <v>2014</v>
      </c>
      <c r="X8223" t="str">
        <f>"Q"&amp;ROUNDUP(MONTH(Suoerstore_sales[[#This Row],[Order Date]])/3,0)</f>
        <v>Q4</v>
      </c>
      <c r="Y8223">
        <f>MONTH(Suoerstore_sales[[#This Row],[Order Date]])</f>
        <v>10</v>
      </c>
    </row>
    <row r="8224" spans="1:25" x14ac:dyDescent="0.2">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t="str" cm="1">
        <f t="array" ref="V8224">_xlfn.IFS(Suoerstore_sales[[#This Row],[Discount]]&lt;=0.05,"0-5%",Suoerstore_sales[[#This Row],[Discount]]&lt;=0.1,"5-10%",Suoerstore_sales[[#This Row],[Discount]]&lt;=0.2,"10-20%",TRUE,"20%+")</f>
        <v>10-20%</v>
      </c>
      <c r="W8224">
        <f>YEAR(Suoerstore_sales[[#This Row],[Order Date]])</f>
        <v>2014</v>
      </c>
      <c r="X8224" t="str">
        <f>"Q"&amp;ROUNDUP(MONTH(Suoerstore_sales[[#This Row],[Order Date]])/3,0)</f>
        <v>Q1</v>
      </c>
      <c r="Y8224">
        <f>MONTH(Suoerstore_sales[[#This Row],[Order Date]])</f>
        <v>2</v>
      </c>
    </row>
    <row r="8225" spans="1:25" x14ac:dyDescent="0.2">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t="str" cm="1">
        <f t="array" ref="V8225">_xlfn.IFS(Suoerstore_sales[[#This Row],[Discount]]&lt;=0.05,"0-5%",Suoerstore_sales[[#This Row],[Discount]]&lt;=0.1,"5-10%",Suoerstore_sales[[#This Row],[Discount]]&lt;=0.2,"10-20%",TRUE,"20%+")</f>
        <v>0-5%</v>
      </c>
      <c r="W8225">
        <f>YEAR(Suoerstore_sales[[#This Row],[Order Date]])</f>
        <v>2016</v>
      </c>
      <c r="X8225" t="str">
        <f>"Q"&amp;ROUNDUP(MONTH(Suoerstore_sales[[#This Row],[Order Date]])/3,0)</f>
        <v>Q2</v>
      </c>
      <c r="Y8225">
        <f>MONTH(Suoerstore_sales[[#This Row],[Order Date]])</f>
        <v>6</v>
      </c>
    </row>
    <row r="8226" spans="1:25" x14ac:dyDescent="0.2">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t="str" cm="1">
        <f t="array" ref="V8226">_xlfn.IFS(Suoerstore_sales[[#This Row],[Discount]]&lt;=0.05,"0-5%",Suoerstore_sales[[#This Row],[Discount]]&lt;=0.1,"5-10%",Suoerstore_sales[[#This Row],[Discount]]&lt;=0.2,"10-20%",TRUE,"20%+")</f>
        <v>0-5%</v>
      </c>
      <c r="W8226">
        <f>YEAR(Suoerstore_sales[[#This Row],[Order Date]])</f>
        <v>2016</v>
      </c>
      <c r="X8226" t="str">
        <f>"Q"&amp;ROUNDUP(MONTH(Suoerstore_sales[[#This Row],[Order Date]])/3,0)</f>
        <v>Q2</v>
      </c>
      <c r="Y8226">
        <f>MONTH(Suoerstore_sales[[#This Row],[Order Date]])</f>
        <v>6</v>
      </c>
    </row>
    <row r="8227" spans="1:25" x14ac:dyDescent="0.2">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t="str" cm="1">
        <f t="array" ref="V8227">_xlfn.IFS(Suoerstore_sales[[#This Row],[Discount]]&lt;=0.05,"0-5%",Suoerstore_sales[[#This Row],[Discount]]&lt;=0.1,"5-10%",Suoerstore_sales[[#This Row],[Discount]]&lt;=0.2,"10-20%",TRUE,"20%+")</f>
        <v>0-5%</v>
      </c>
      <c r="W8227">
        <f>YEAR(Suoerstore_sales[[#This Row],[Order Date]])</f>
        <v>2017</v>
      </c>
      <c r="X8227" t="str">
        <f>"Q"&amp;ROUNDUP(MONTH(Suoerstore_sales[[#This Row],[Order Date]])/3,0)</f>
        <v>Q4</v>
      </c>
      <c r="Y8227">
        <f>MONTH(Suoerstore_sales[[#This Row],[Order Date]])</f>
        <v>11</v>
      </c>
    </row>
    <row r="8228" spans="1:25" x14ac:dyDescent="0.2">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t="str" cm="1">
        <f t="array" ref="V8228">_xlfn.IFS(Suoerstore_sales[[#This Row],[Discount]]&lt;=0.05,"0-5%",Suoerstore_sales[[#This Row],[Discount]]&lt;=0.1,"5-10%",Suoerstore_sales[[#This Row],[Discount]]&lt;=0.2,"10-20%",TRUE,"20%+")</f>
        <v>0-5%</v>
      </c>
      <c r="W8228">
        <f>YEAR(Suoerstore_sales[[#This Row],[Order Date]])</f>
        <v>2017</v>
      </c>
      <c r="X8228" t="str">
        <f>"Q"&amp;ROUNDUP(MONTH(Suoerstore_sales[[#This Row],[Order Date]])/3,0)</f>
        <v>Q4</v>
      </c>
      <c r="Y8228">
        <f>MONTH(Suoerstore_sales[[#This Row],[Order Date]])</f>
        <v>11</v>
      </c>
    </row>
    <row r="8229" spans="1:25" x14ac:dyDescent="0.2">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t="str" cm="1">
        <f t="array" ref="V8229">_xlfn.IFS(Suoerstore_sales[[#This Row],[Discount]]&lt;=0.05,"0-5%",Suoerstore_sales[[#This Row],[Discount]]&lt;=0.1,"5-10%",Suoerstore_sales[[#This Row],[Discount]]&lt;=0.2,"10-20%",TRUE,"20%+")</f>
        <v>0-5%</v>
      </c>
      <c r="W8229">
        <f>YEAR(Suoerstore_sales[[#This Row],[Order Date]])</f>
        <v>2016</v>
      </c>
      <c r="X8229" t="str">
        <f>"Q"&amp;ROUNDUP(MONTH(Suoerstore_sales[[#This Row],[Order Date]])/3,0)</f>
        <v>Q2</v>
      </c>
      <c r="Y8229">
        <f>MONTH(Suoerstore_sales[[#This Row],[Order Date]])</f>
        <v>4</v>
      </c>
    </row>
    <row r="8230" spans="1:25" x14ac:dyDescent="0.2">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t="str" cm="1">
        <f t="array" ref="V8230">_xlfn.IFS(Suoerstore_sales[[#This Row],[Discount]]&lt;=0.05,"0-5%",Suoerstore_sales[[#This Row],[Discount]]&lt;=0.1,"5-10%",Suoerstore_sales[[#This Row],[Discount]]&lt;=0.2,"10-20%",TRUE,"20%+")</f>
        <v>0-5%</v>
      </c>
      <c r="W8230">
        <f>YEAR(Suoerstore_sales[[#This Row],[Order Date]])</f>
        <v>2016</v>
      </c>
      <c r="X8230" t="str">
        <f>"Q"&amp;ROUNDUP(MONTH(Suoerstore_sales[[#This Row],[Order Date]])/3,0)</f>
        <v>Q2</v>
      </c>
      <c r="Y8230">
        <f>MONTH(Suoerstore_sales[[#This Row],[Order Date]])</f>
        <v>4</v>
      </c>
    </row>
    <row r="8231" spans="1:25" x14ac:dyDescent="0.2">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t="str" cm="1">
        <f t="array" ref="V8231">_xlfn.IFS(Suoerstore_sales[[#This Row],[Discount]]&lt;=0.05,"0-5%",Suoerstore_sales[[#This Row],[Discount]]&lt;=0.1,"5-10%",Suoerstore_sales[[#This Row],[Discount]]&lt;=0.2,"10-20%",TRUE,"20%+")</f>
        <v>0-5%</v>
      </c>
      <c r="W8231">
        <f>YEAR(Suoerstore_sales[[#This Row],[Order Date]])</f>
        <v>2016</v>
      </c>
      <c r="X8231" t="str">
        <f>"Q"&amp;ROUNDUP(MONTH(Suoerstore_sales[[#This Row],[Order Date]])/3,0)</f>
        <v>Q2</v>
      </c>
      <c r="Y8231">
        <f>MONTH(Suoerstore_sales[[#This Row],[Order Date]])</f>
        <v>4</v>
      </c>
    </row>
    <row r="8232" spans="1:25" x14ac:dyDescent="0.2">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t="str" cm="1">
        <f t="array" ref="V8232">_xlfn.IFS(Suoerstore_sales[[#This Row],[Discount]]&lt;=0.05,"0-5%",Suoerstore_sales[[#This Row],[Discount]]&lt;=0.1,"5-10%",Suoerstore_sales[[#This Row],[Discount]]&lt;=0.2,"10-20%",TRUE,"20%+")</f>
        <v>0-5%</v>
      </c>
      <c r="W8232">
        <f>YEAR(Suoerstore_sales[[#This Row],[Order Date]])</f>
        <v>2016</v>
      </c>
      <c r="X8232" t="str">
        <f>"Q"&amp;ROUNDUP(MONTH(Suoerstore_sales[[#This Row],[Order Date]])/3,0)</f>
        <v>Q2</v>
      </c>
      <c r="Y8232">
        <f>MONTH(Suoerstore_sales[[#This Row],[Order Date]])</f>
        <v>6</v>
      </c>
    </row>
    <row r="8233" spans="1:25" x14ac:dyDescent="0.2">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t="str" cm="1">
        <f t="array" ref="V8233">_xlfn.IFS(Suoerstore_sales[[#This Row],[Discount]]&lt;=0.05,"0-5%",Suoerstore_sales[[#This Row],[Discount]]&lt;=0.1,"5-10%",Suoerstore_sales[[#This Row],[Discount]]&lt;=0.2,"10-20%",TRUE,"20%+")</f>
        <v>0-5%</v>
      </c>
      <c r="W8233">
        <f>YEAR(Suoerstore_sales[[#This Row],[Order Date]])</f>
        <v>2016</v>
      </c>
      <c r="X8233" t="str">
        <f>"Q"&amp;ROUNDUP(MONTH(Suoerstore_sales[[#This Row],[Order Date]])/3,0)</f>
        <v>Q2</v>
      </c>
      <c r="Y8233">
        <f>MONTH(Suoerstore_sales[[#This Row],[Order Date]])</f>
        <v>6</v>
      </c>
    </row>
    <row r="8234" spans="1:25" x14ac:dyDescent="0.2">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t="str" cm="1">
        <f t="array" ref="V8234">_xlfn.IFS(Suoerstore_sales[[#This Row],[Discount]]&lt;=0.05,"0-5%",Suoerstore_sales[[#This Row],[Discount]]&lt;=0.1,"5-10%",Suoerstore_sales[[#This Row],[Discount]]&lt;=0.2,"10-20%",TRUE,"20%+")</f>
        <v>0-5%</v>
      </c>
      <c r="W8234">
        <f>YEAR(Suoerstore_sales[[#This Row],[Order Date]])</f>
        <v>2014</v>
      </c>
      <c r="X8234" t="str">
        <f>"Q"&amp;ROUNDUP(MONTH(Suoerstore_sales[[#This Row],[Order Date]])/3,0)</f>
        <v>Q3</v>
      </c>
      <c r="Y8234">
        <f>MONTH(Suoerstore_sales[[#This Row],[Order Date]])</f>
        <v>9</v>
      </c>
    </row>
    <row r="8235" spans="1:25" x14ac:dyDescent="0.2">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t="str" cm="1">
        <f t="array" ref="V8235">_xlfn.IFS(Suoerstore_sales[[#This Row],[Discount]]&lt;=0.05,"0-5%",Suoerstore_sales[[#This Row],[Discount]]&lt;=0.1,"5-10%",Suoerstore_sales[[#This Row],[Discount]]&lt;=0.2,"10-20%",TRUE,"20%+")</f>
        <v>0-5%</v>
      </c>
      <c r="W8235">
        <f>YEAR(Suoerstore_sales[[#This Row],[Order Date]])</f>
        <v>2014</v>
      </c>
      <c r="X8235" t="str">
        <f>"Q"&amp;ROUNDUP(MONTH(Suoerstore_sales[[#This Row],[Order Date]])/3,0)</f>
        <v>Q3</v>
      </c>
      <c r="Y8235">
        <f>MONTH(Suoerstore_sales[[#This Row],[Order Date]])</f>
        <v>9</v>
      </c>
    </row>
    <row r="8236" spans="1:25" x14ac:dyDescent="0.2">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t="str" cm="1">
        <f t="array" ref="V8236">_xlfn.IFS(Suoerstore_sales[[#This Row],[Discount]]&lt;=0.05,"0-5%",Suoerstore_sales[[#This Row],[Discount]]&lt;=0.1,"5-10%",Suoerstore_sales[[#This Row],[Discount]]&lt;=0.2,"10-20%",TRUE,"20%+")</f>
        <v>10-20%</v>
      </c>
      <c r="W8236">
        <f>YEAR(Suoerstore_sales[[#This Row],[Order Date]])</f>
        <v>2017</v>
      </c>
      <c r="X8236" t="str">
        <f>"Q"&amp;ROUNDUP(MONTH(Suoerstore_sales[[#This Row],[Order Date]])/3,0)</f>
        <v>Q2</v>
      </c>
      <c r="Y8236">
        <f>MONTH(Suoerstore_sales[[#This Row],[Order Date]])</f>
        <v>5</v>
      </c>
    </row>
    <row r="8237" spans="1:25" x14ac:dyDescent="0.2">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t="str" cm="1">
        <f t="array" ref="V8237">_xlfn.IFS(Suoerstore_sales[[#This Row],[Discount]]&lt;=0.05,"0-5%",Suoerstore_sales[[#This Row],[Discount]]&lt;=0.1,"5-10%",Suoerstore_sales[[#This Row],[Discount]]&lt;=0.2,"10-20%",TRUE,"20%+")</f>
        <v>20%+</v>
      </c>
      <c r="W8237">
        <f>YEAR(Suoerstore_sales[[#This Row],[Order Date]])</f>
        <v>2017</v>
      </c>
      <c r="X8237" t="str">
        <f>"Q"&amp;ROUNDUP(MONTH(Suoerstore_sales[[#This Row],[Order Date]])/3,0)</f>
        <v>Q2</v>
      </c>
      <c r="Y8237">
        <f>MONTH(Suoerstore_sales[[#This Row],[Order Date]])</f>
        <v>5</v>
      </c>
    </row>
    <row r="8238" spans="1:25" x14ac:dyDescent="0.2">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t="str" cm="1">
        <f t="array" ref="V8238">_xlfn.IFS(Suoerstore_sales[[#This Row],[Discount]]&lt;=0.05,"0-5%",Suoerstore_sales[[#This Row],[Discount]]&lt;=0.1,"5-10%",Suoerstore_sales[[#This Row],[Discount]]&lt;=0.2,"10-20%",TRUE,"20%+")</f>
        <v>10-20%</v>
      </c>
      <c r="W8238">
        <f>YEAR(Suoerstore_sales[[#This Row],[Order Date]])</f>
        <v>2017</v>
      </c>
      <c r="X8238" t="str">
        <f>"Q"&amp;ROUNDUP(MONTH(Suoerstore_sales[[#This Row],[Order Date]])/3,0)</f>
        <v>Q2</v>
      </c>
      <c r="Y8238">
        <f>MONTH(Suoerstore_sales[[#This Row],[Order Date]])</f>
        <v>5</v>
      </c>
    </row>
    <row r="8239" spans="1:25" x14ac:dyDescent="0.2">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t="str" cm="1">
        <f t="array" ref="V8239">_xlfn.IFS(Suoerstore_sales[[#This Row],[Discount]]&lt;=0.05,"0-5%",Suoerstore_sales[[#This Row],[Discount]]&lt;=0.1,"5-10%",Suoerstore_sales[[#This Row],[Discount]]&lt;=0.2,"10-20%",TRUE,"20%+")</f>
        <v>10-20%</v>
      </c>
      <c r="W8239">
        <f>YEAR(Suoerstore_sales[[#This Row],[Order Date]])</f>
        <v>2017</v>
      </c>
      <c r="X8239" t="str">
        <f>"Q"&amp;ROUNDUP(MONTH(Suoerstore_sales[[#This Row],[Order Date]])/3,0)</f>
        <v>Q4</v>
      </c>
      <c r="Y8239">
        <f>MONTH(Suoerstore_sales[[#This Row],[Order Date]])</f>
        <v>10</v>
      </c>
    </row>
    <row r="8240" spans="1:25" x14ac:dyDescent="0.2">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t="str" cm="1">
        <f t="array" ref="V8240">_xlfn.IFS(Suoerstore_sales[[#This Row],[Discount]]&lt;=0.05,"0-5%",Suoerstore_sales[[#This Row],[Discount]]&lt;=0.1,"5-10%",Suoerstore_sales[[#This Row],[Discount]]&lt;=0.2,"10-20%",TRUE,"20%+")</f>
        <v>10-20%</v>
      </c>
      <c r="W8240">
        <f>YEAR(Suoerstore_sales[[#This Row],[Order Date]])</f>
        <v>2017</v>
      </c>
      <c r="X8240" t="str">
        <f>"Q"&amp;ROUNDUP(MONTH(Suoerstore_sales[[#This Row],[Order Date]])/3,0)</f>
        <v>Q4</v>
      </c>
      <c r="Y8240">
        <f>MONTH(Suoerstore_sales[[#This Row],[Order Date]])</f>
        <v>10</v>
      </c>
    </row>
    <row r="8241" spans="1:25" x14ac:dyDescent="0.2">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t="str" cm="1">
        <f t="array" ref="V8241">_xlfn.IFS(Suoerstore_sales[[#This Row],[Discount]]&lt;=0.05,"0-5%",Suoerstore_sales[[#This Row],[Discount]]&lt;=0.1,"5-10%",Suoerstore_sales[[#This Row],[Discount]]&lt;=0.2,"10-20%",TRUE,"20%+")</f>
        <v>10-20%</v>
      </c>
      <c r="W8241">
        <f>YEAR(Suoerstore_sales[[#This Row],[Order Date]])</f>
        <v>2017</v>
      </c>
      <c r="X8241" t="str">
        <f>"Q"&amp;ROUNDUP(MONTH(Suoerstore_sales[[#This Row],[Order Date]])/3,0)</f>
        <v>Q4</v>
      </c>
      <c r="Y8241">
        <f>MONTH(Suoerstore_sales[[#This Row],[Order Date]])</f>
        <v>10</v>
      </c>
    </row>
    <row r="8242" spans="1:25" x14ac:dyDescent="0.2">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t="str" cm="1">
        <f t="array" ref="V8242">_xlfn.IFS(Suoerstore_sales[[#This Row],[Discount]]&lt;=0.05,"0-5%",Suoerstore_sales[[#This Row],[Discount]]&lt;=0.1,"5-10%",Suoerstore_sales[[#This Row],[Discount]]&lt;=0.2,"10-20%",TRUE,"20%+")</f>
        <v>10-20%</v>
      </c>
      <c r="W8242">
        <f>YEAR(Suoerstore_sales[[#This Row],[Order Date]])</f>
        <v>2017</v>
      </c>
      <c r="X8242" t="str">
        <f>"Q"&amp;ROUNDUP(MONTH(Suoerstore_sales[[#This Row],[Order Date]])/3,0)</f>
        <v>Q4</v>
      </c>
      <c r="Y8242">
        <f>MONTH(Suoerstore_sales[[#This Row],[Order Date]])</f>
        <v>10</v>
      </c>
    </row>
    <row r="8243" spans="1:25" x14ac:dyDescent="0.2">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t="str" cm="1">
        <f t="array" ref="V8243">_xlfn.IFS(Suoerstore_sales[[#This Row],[Discount]]&lt;=0.05,"0-5%",Suoerstore_sales[[#This Row],[Discount]]&lt;=0.1,"5-10%",Suoerstore_sales[[#This Row],[Discount]]&lt;=0.2,"10-20%",TRUE,"20%+")</f>
        <v>10-20%</v>
      </c>
      <c r="W8243">
        <f>YEAR(Suoerstore_sales[[#This Row],[Order Date]])</f>
        <v>2014</v>
      </c>
      <c r="X8243" t="str">
        <f>"Q"&amp;ROUNDUP(MONTH(Suoerstore_sales[[#This Row],[Order Date]])/3,0)</f>
        <v>Q3</v>
      </c>
      <c r="Y8243">
        <f>MONTH(Suoerstore_sales[[#This Row],[Order Date]])</f>
        <v>9</v>
      </c>
    </row>
    <row r="8244" spans="1:25" x14ac:dyDescent="0.2">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t="str" cm="1">
        <f t="array" ref="V8244">_xlfn.IFS(Suoerstore_sales[[#This Row],[Discount]]&lt;=0.05,"0-5%",Suoerstore_sales[[#This Row],[Discount]]&lt;=0.1,"5-10%",Suoerstore_sales[[#This Row],[Discount]]&lt;=0.2,"10-20%",TRUE,"20%+")</f>
        <v>0-5%</v>
      </c>
      <c r="W8244">
        <f>YEAR(Suoerstore_sales[[#This Row],[Order Date]])</f>
        <v>2014</v>
      </c>
      <c r="X8244" t="str">
        <f>"Q"&amp;ROUNDUP(MONTH(Suoerstore_sales[[#This Row],[Order Date]])/3,0)</f>
        <v>Q3</v>
      </c>
      <c r="Y8244">
        <f>MONTH(Suoerstore_sales[[#This Row],[Order Date]])</f>
        <v>9</v>
      </c>
    </row>
    <row r="8245" spans="1:25" x14ac:dyDescent="0.2">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t="str" cm="1">
        <f t="array" ref="V8245">_xlfn.IFS(Suoerstore_sales[[#This Row],[Discount]]&lt;=0.05,"0-5%",Suoerstore_sales[[#This Row],[Discount]]&lt;=0.1,"5-10%",Suoerstore_sales[[#This Row],[Discount]]&lt;=0.2,"10-20%",TRUE,"20%+")</f>
        <v>10-20%</v>
      </c>
      <c r="W8245">
        <f>YEAR(Suoerstore_sales[[#This Row],[Order Date]])</f>
        <v>2014</v>
      </c>
      <c r="X8245" t="str">
        <f>"Q"&amp;ROUNDUP(MONTH(Suoerstore_sales[[#This Row],[Order Date]])/3,0)</f>
        <v>Q3</v>
      </c>
      <c r="Y8245">
        <f>MONTH(Suoerstore_sales[[#This Row],[Order Date]])</f>
        <v>8</v>
      </c>
    </row>
    <row r="8246" spans="1:25" x14ac:dyDescent="0.2">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t="str" cm="1">
        <f t="array" ref="V8246">_xlfn.IFS(Suoerstore_sales[[#This Row],[Discount]]&lt;=0.05,"0-5%",Suoerstore_sales[[#This Row],[Discount]]&lt;=0.1,"5-10%",Suoerstore_sales[[#This Row],[Discount]]&lt;=0.2,"10-20%",TRUE,"20%+")</f>
        <v>0-5%</v>
      </c>
      <c r="W8246">
        <f>YEAR(Suoerstore_sales[[#This Row],[Order Date]])</f>
        <v>2014</v>
      </c>
      <c r="X8246" t="str">
        <f>"Q"&amp;ROUNDUP(MONTH(Suoerstore_sales[[#This Row],[Order Date]])/3,0)</f>
        <v>Q3</v>
      </c>
      <c r="Y8246">
        <f>MONTH(Suoerstore_sales[[#This Row],[Order Date]])</f>
        <v>8</v>
      </c>
    </row>
    <row r="8247" spans="1:25" x14ac:dyDescent="0.2">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t="str" cm="1">
        <f t="array" ref="V8247">_xlfn.IFS(Suoerstore_sales[[#This Row],[Discount]]&lt;=0.05,"0-5%",Suoerstore_sales[[#This Row],[Discount]]&lt;=0.1,"5-10%",Suoerstore_sales[[#This Row],[Discount]]&lt;=0.2,"10-20%",TRUE,"20%+")</f>
        <v>0-5%</v>
      </c>
      <c r="W8247">
        <f>YEAR(Suoerstore_sales[[#This Row],[Order Date]])</f>
        <v>2014</v>
      </c>
      <c r="X8247" t="str">
        <f>"Q"&amp;ROUNDUP(MONTH(Suoerstore_sales[[#This Row],[Order Date]])/3,0)</f>
        <v>Q3</v>
      </c>
      <c r="Y8247">
        <f>MONTH(Suoerstore_sales[[#This Row],[Order Date]])</f>
        <v>8</v>
      </c>
    </row>
    <row r="8248" spans="1:25" x14ac:dyDescent="0.2">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t="str" cm="1">
        <f t="array" ref="V8248">_xlfn.IFS(Suoerstore_sales[[#This Row],[Discount]]&lt;=0.05,"0-5%",Suoerstore_sales[[#This Row],[Discount]]&lt;=0.1,"5-10%",Suoerstore_sales[[#This Row],[Discount]]&lt;=0.2,"10-20%",TRUE,"20%+")</f>
        <v>20%+</v>
      </c>
      <c r="W8248">
        <f>YEAR(Suoerstore_sales[[#This Row],[Order Date]])</f>
        <v>2015</v>
      </c>
      <c r="X8248" t="str">
        <f>"Q"&amp;ROUNDUP(MONTH(Suoerstore_sales[[#This Row],[Order Date]])/3,0)</f>
        <v>Q2</v>
      </c>
      <c r="Y8248">
        <f>MONTH(Suoerstore_sales[[#This Row],[Order Date]])</f>
        <v>5</v>
      </c>
    </row>
    <row r="8249" spans="1:25" x14ac:dyDescent="0.2">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t="str" cm="1">
        <f t="array" ref="V8249">_xlfn.IFS(Suoerstore_sales[[#This Row],[Discount]]&lt;=0.05,"0-5%",Suoerstore_sales[[#This Row],[Discount]]&lt;=0.1,"5-10%",Suoerstore_sales[[#This Row],[Discount]]&lt;=0.2,"10-20%",TRUE,"20%+")</f>
        <v>10-20%</v>
      </c>
      <c r="W8249">
        <f>YEAR(Suoerstore_sales[[#This Row],[Order Date]])</f>
        <v>2015</v>
      </c>
      <c r="X8249" t="str">
        <f>"Q"&amp;ROUNDUP(MONTH(Suoerstore_sales[[#This Row],[Order Date]])/3,0)</f>
        <v>Q2</v>
      </c>
      <c r="Y8249">
        <f>MONTH(Suoerstore_sales[[#This Row],[Order Date]])</f>
        <v>5</v>
      </c>
    </row>
    <row r="8250" spans="1:25" x14ac:dyDescent="0.2">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t="str" cm="1">
        <f t="array" ref="V8250">_xlfn.IFS(Suoerstore_sales[[#This Row],[Discount]]&lt;=0.05,"0-5%",Suoerstore_sales[[#This Row],[Discount]]&lt;=0.1,"5-10%",Suoerstore_sales[[#This Row],[Discount]]&lt;=0.2,"10-20%",TRUE,"20%+")</f>
        <v>20%+</v>
      </c>
      <c r="W8250">
        <f>YEAR(Suoerstore_sales[[#This Row],[Order Date]])</f>
        <v>2016</v>
      </c>
      <c r="X8250" t="str">
        <f>"Q"&amp;ROUNDUP(MONTH(Suoerstore_sales[[#This Row],[Order Date]])/3,0)</f>
        <v>Q2</v>
      </c>
      <c r="Y8250">
        <f>MONTH(Suoerstore_sales[[#This Row],[Order Date]])</f>
        <v>5</v>
      </c>
    </row>
    <row r="8251" spans="1:25" x14ac:dyDescent="0.2">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t="str" cm="1">
        <f t="array" ref="V8251">_xlfn.IFS(Suoerstore_sales[[#This Row],[Discount]]&lt;=0.05,"0-5%",Suoerstore_sales[[#This Row],[Discount]]&lt;=0.1,"5-10%",Suoerstore_sales[[#This Row],[Discount]]&lt;=0.2,"10-20%",TRUE,"20%+")</f>
        <v>20%+</v>
      </c>
      <c r="W8251">
        <f>YEAR(Suoerstore_sales[[#This Row],[Order Date]])</f>
        <v>2015</v>
      </c>
      <c r="X8251" t="str">
        <f>"Q"&amp;ROUNDUP(MONTH(Suoerstore_sales[[#This Row],[Order Date]])/3,0)</f>
        <v>Q1</v>
      </c>
      <c r="Y8251">
        <f>MONTH(Suoerstore_sales[[#This Row],[Order Date]])</f>
        <v>3</v>
      </c>
    </row>
    <row r="8252" spans="1:25" x14ac:dyDescent="0.2">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t="str" cm="1">
        <f t="array" ref="V8252">_xlfn.IFS(Suoerstore_sales[[#This Row],[Discount]]&lt;=0.05,"0-5%",Suoerstore_sales[[#This Row],[Discount]]&lt;=0.1,"5-10%",Suoerstore_sales[[#This Row],[Discount]]&lt;=0.2,"10-20%",TRUE,"20%+")</f>
        <v>20%+</v>
      </c>
      <c r="W8252">
        <f>YEAR(Suoerstore_sales[[#This Row],[Order Date]])</f>
        <v>2015</v>
      </c>
      <c r="X8252" t="str">
        <f>"Q"&amp;ROUNDUP(MONTH(Suoerstore_sales[[#This Row],[Order Date]])/3,0)</f>
        <v>Q1</v>
      </c>
      <c r="Y8252">
        <f>MONTH(Suoerstore_sales[[#This Row],[Order Date]])</f>
        <v>3</v>
      </c>
    </row>
    <row r="8253" spans="1:25" x14ac:dyDescent="0.2">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t="str" cm="1">
        <f t="array" ref="V8253">_xlfn.IFS(Suoerstore_sales[[#This Row],[Discount]]&lt;=0.05,"0-5%",Suoerstore_sales[[#This Row],[Discount]]&lt;=0.1,"5-10%",Suoerstore_sales[[#This Row],[Discount]]&lt;=0.2,"10-20%",TRUE,"20%+")</f>
        <v>20%+</v>
      </c>
      <c r="W8253">
        <f>YEAR(Suoerstore_sales[[#This Row],[Order Date]])</f>
        <v>2015</v>
      </c>
      <c r="X8253" t="str">
        <f>"Q"&amp;ROUNDUP(MONTH(Suoerstore_sales[[#This Row],[Order Date]])/3,0)</f>
        <v>Q1</v>
      </c>
      <c r="Y8253">
        <f>MONTH(Suoerstore_sales[[#This Row],[Order Date]])</f>
        <v>3</v>
      </c>
    </row>
    <row r="8254" spans="1:25" x14ac:dyDescent="0.2">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t="str" cm="1">
        <f t="array" ref="V8254">_xlfn.IFS(Suoerstore_sales[[#This Row],[Discount]]&lt;=0.05,"0-5%",Suoerstore_sales[[#This Row],[Discount]]&lt;=0.1,"5-10%",Suoerstore_sales[[#This Row],[Discount]]&lt;=0.2,"10-20%",TRUE,"20%+")</f>
        <v>10-20%</v>
      </c>
      <c r="W8254">
        <f>YEAR(Suoerstore_sales[[#This Row],[Order Date]])</f>
        <v>2015</v>
      </c>
      <c r="X8254" t="str">
        <f>"Q"&amp;ROUNDUP(MONTH(Suoerstore_sales[[#This Row],[Order Date]])/3,0)</f>
        <v>Q1</v>
      </c>
      <c r="Y8254">
        <f>MONTH(Suoerstore_sales[[#This Row],[Order Date]])</f>
        <v>3</v>
      </c>
    </row>
    <row r="8255" spans="1:25" x14ac:dyDescent="0.2">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t="str" cm="1">
        <f t="array" ref="V8255">_xlfn.IFS(Suoerstore_sales[[#This Row],[Discount]]&lt;=0.05,"0-5%",Suoerstore_sales[[#This Row],[Discount]]&lt;=0.1,"5-10%",Suoerstore_sales[[#This Row],[Discount]]&lt;=0.2,"10-20%",TRUE,"20%+")</f>
        <v>0-5%</v>
      </c>
      <c r="W8255">
        <f>YEAR(Suoerstore_sales[[#This Row],[Order Date]])</f>
        <v>2017</v>
      </c>
      <c r="X8255" t="str">
        <f>"Q"&amp;ROUNDUP(MONTH(Suoerstore_sales[[#This Row],[Order Date]])/3,0)</f>
        <v>Q3</v>
      </c>
      <c r="Y8255">
        <f>MONTH(Suoerstore_sales[[#This Row],[Order Date]])</f>
        <v>8</v>
      </c>
    </row>
    <row r="8256" spans="1:25" x14ac:dyDescent="0.2">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t="str" cm="1">
        <f t="array" ref="V8256">_xlfn.IFS(Suoerstore_sales[[#This Row],[Discount]]&lt;=0.05,"0-5%",Suoerstore_sales[[#This Row],[Discount]]&lt;=0.1,"5-10%",Suoerstore_sales[[#This Row],[Discount]]&lt;=0.2,"10-20%",TRUE,"20%+")</f>
        <v>0-5%</v>
      </c>
      <c r="W8256">
        <f>YEAR(Suoerstore_sales[[#This Row],[Order Date]])</f>
        <v>2017</v>
      </c>
      <c r="X8256" t="str">
        <f>"Q"&amp;ROUNDUP(MONTH(Suoerstore_sales[[#This Row],[Order Date]])/3,0)</f>
        <v>Q3</v>
      </c>
      <c r="Y8256">
        <f>MONTH(Suoerstore_sales[[#This Row],[Order Date]])</f>
        <v>8</v>
      </c>
    </row>
    <row r="8257" spans="1:25" x14ac:dyDescent="0.2">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t="str" cm="1">
        <f t="array" ref="V8257">_xlfn.IFS(Suoerstore_sales[[#This Row],[Discount]]&lt;=0.05,"0-5%",Suoerstore_sales[[#This Row],[Discount]]&lt;=0.1,"5-10%",Suoerstore_sales[[#This Row],[Discount]]&lt;=0.2,"10-20%",TRUE,"20%+")</f>
        <v>10-20%</v>
      </c>
      <c r="W8257">
        <f>YEAR(Suoerstore_sales[[#This Row],[Order Date]])</f>
        <v>2017</v>
      </c>
      <c r="X8257" t="str">
        <f>"Q"&amp;ROUNDUP(MONTH(Suoerstore_sales[[#This Row],[Order Date]])/3,0)</f>
        <v>Q3</v>
      </c>
      <c r="Y8257">
        <f>MONTH(Suoerstore_sales[[#This Row],[Order Date]])</f>
        <v>8</v>
      </c>
    </row>
    <row r="8258" spans="1:25" x14ac:dyDescent="0.2">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t="str" cm="1">
        <f t="array" ref="V8258">_xlfn.IFS(Suoerstore_sales[[#This Row],[Discount]]&lt;=0.05,"0-5%",Suoerstore_sales[[#This Row],[Discount]]&lt;=0.1,"5-10%",Suoerstore_sales[[#This Row],[Discount]]&lt;=0.2,"10-20%",TRUE,"20%+")</f>
        <v>0-5%</v>
      </c>
      <c r="W8258">
        <f>YEAR(Suoerstore_sales[[#This Row],[Order Date]])</f>
        <v>2017</v>
      </c>
      <c r="X8258" t="str">
        <f>"Q"&amp;ROUNDUP(MONTH(Suoerstore_sales[[#This Row],[Order Date]])/3,0)</f>
        <v>Q3</v>
      </c>
      <c r="Y8258">
        <f>MONTH(Suoerstore_sales[[#This Row],[Order Date]])</f>
        <v>8</v>
      </c>
    </row>
    <row r="8259" spans="1:25" x14ac:dyDescent="0.2">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t="str" cm="1">
        <f t="array" ref="V8259">_xlfn.IFS(Suoerstore_sales[[#This Row],[Discount]]&lt;=0.05,"0-5%",Suoerstore_sales[[#This Row],[Discount]]&lt;=0.1,"5-10%",Suoerstore_sales[[#This Row],[Discount]]&lt;=0.2,"10-20%",TRUE,"20%+")</f>
        <v>0-5%</v>
      </c>
      <c r="W8259">
        <f>YEAR(Suoerstore_sales[[#This Row],[Order Date]])</f>
        <v>2017</v>
      </c>
      <c r="X8259" t="str">
        <f>"Q"&amp;ROUNDUP(MONTH(Suoerstore_sales[[#This Row],[Order Date]])/3,0)</f>
        <v>Q3</v>
      </c>
      <c r="Y8259">
        <f>MONTH(Suoerstore_sales[[#This Row],[Order Date]])</f>
        <v>8</v>
      </c>
    </row>
    <row r="8260" spans="1:25" x14ac:dyDescent="0.2">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t="str" cm="1">
        <f t="array" ref="V8260">_xlfn.IFS(Suoerstore_sales[[#This Row],[Discount]]&lt;=0.05,"0-5%",Suoerstore_sales[[#This Row],[Discount]]&lt;=0.1,"5-10%",Suoerstore_sales[[#This Row],[Discount]]&lt;=0.2,"10-20%",TRUE,"20%+")</f>
        <v>10-20%</v>
      </c>
      <c r="W8260">
        <f>YEAR(Suoerstore_sales[[#This Row],[Order Date]])</f>
        <v>2017</v>
      </c>
      <c r="X8260" t="str">
        <f>"Q"&amp;ROUNDUP(MONTH(Suoerstore_sales[[#This Row],[Order Date]])/3,0)</f>
        <v>Q3</v>
      </c>
      <c r="Y8260">
        <f>MONTH(Suoerstore_sales[[#This Row],[Order Date]])</f>
        <v>8</v>
      </c>
    </row>
    <row r="8261" spans="1:25" x14ac:dyDescent="0.2">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t="str" cm="1">
        <f t="array" ref="V8261">_xlfn.IFS(Suoerstore_sales[[#This Row],[Discount]]&lt;=0.05,"0-5%",Suoerstore_sales[[#This Row],[Discount]]&lt;=0.1,"5-10%",Suoerstore_sales[[#This Row],[Discount]]&lt;=0.2,"10-20%",TRUE,"20%+")</f>
        <v>0-5%</v>
      </c>
      <c r="W8261">
        <f>YEAR(Suoerstore_sales[[#This Row],[Order Date]])</f>
        <v>2016</v>
      </c>
      <c r="X8261" t="str">
        <f>"Q"&amp;ROUNDUP(MONTH(Suoerstore_sales[[#This Row],[Order Date]])/3,0)</f>
        <v>Q2</v>
      </c>
      <c r="Y8261">
        <f>MONTH(Suoerstore_sales[[#This Row],[Order Date]])</f>
        <v>6</v>
      </c>
    </row>
    <row r="8262" spans="1:25" x14ac:dyDescent="0.2">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t="str" cm="1">
        <f t="array" ref="V8262">_xlfn.IFS(Suoerstore_sales[[#This Row],[Discount]]&lt;=0.05,"0-5%",Suoerstore_sales[[#This Row],[Discount]]&lt;=0.1,"5-10%",Suoerstore_sales[[#This Row],[Discount]]&lt;=0.2,"10-20%",TRUE,"20%+")</f>
        <v>0-5%</v>
      </c>
      <c r="W8262">
        <f>YEAR(Suoerstore_sales[[#This Row],[Order Date]])</f>
        <v>2016</v>
      </c>
      <c r="X8262" t="str">
        <f>"Q"&amp;ROUNDUP(MONTH(Suoerstore_sales[[#This Row],[Order Date]])/3,0)</f>
        <v>Q2</v>
      </c>
      <c r="Y8262">
        <f>MONTH(Suoerstore_sales[[#This Row],[Order Date]])</f>
        <v>6</v>
      </c>
    </row>
    <row r="8263" spans="1:25" x14ac:dyDescent="0.2">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t="str" cm="1">
        <f t="array" ref="V8263">_xlfn.IFS(Suoerstore_sales[[#This Row],[Discount]]&lt;=0.05,"0-5%",Suoerstore_sales[[#This Row],[Discount]]&lt;=0.1,"5-10%",Suoerstore_sales[[#This Row],[Discount]]&lt;=0.2,"10-20%",TRUE,"20%+")</f>
        <v>0-5%</v>
      </c>
      <c r="W8263">
        <f>YEAR(Suoerstore_sales[[#This Row],[Order Date]])</f>
        <v>2016</v>
      </c>
      <c r="X8263" t="str">
        <f>"Q"&amp;ROUNDUP(MONTH(Suoerstore_sales[[#This Row],[Order Date]])/3,0)</f>
        <v>Q2</v>
      </c>
      <c r="Y8263">
        <f>MONTH(Suoerstore_sales[[#This Row],[Order Date]])</f>
        <v>6</v>
      </c>
    </row>
    <row r="8264" spans="1:25" x14ac:dyDescent="0.2">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t="str" cm="1">
        <f t="array" ref="V8264">_xlfn.IFS(Suoerstore_sales[[#This Row],[Discount]]&lt;=0.05,"0-5%",Suoerstore_sales[[#This Row],[Discount]]&lt;=0.1,"5-10%",Suoerstore_sales[[#This Row],[Discount]]&lt;=0.2,"10-20%",TRUE,"20%+")</f>
        <v>0-5%</v>
      </c>
      <c r="W8264">
        <f>YEAR(Suoerstore_sales[[#This Row],[Order Date]])</f>
        <v>2016</v>
      </c>
      <c r="X8264" t="str">
        <f>"Q"&amp;ROUNDUP(MONTH(Suoerstore_sales[[#This Row],[Order Date]])/3,0)</f>
        <v>Q4</v>
      </c>
      <c r="Y8264">
        <f>MONTH(Suoerstore_sales[[#This Row],[Order Date]])</f>
        <v>12</v>
      </c>
    </row>
    <row r="8265" spans="1:25" x14ac:dyDescent="0.2">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t="str" cm="1">
        <f t="array" ref="V8265">_xlfn.IFS(Suoerstore_sales[[#This Row],[Discount]]&lt;=0.05,"0-5%",Suoerstore_sales[[#This Row],[Discount]]&lt;=0.1,"5-10%",Suoerstore_sales[[#This Row],[Discount]]&lt;=0.2,"10-20%",TRUE,"20%+")</f>
        <v>20%+</v>
      </c>
      <c r="W8265">
        <f>YEAR(Suoerstore_sales[[#This Row],[Order Date]])</f>
        <v>2015</v>
      </c>
      <c r="X8265" t="str">
        <f>"Q"&amp;ROUNDUP(MONTH(Suoerstore_sales[[#This Row],[Order Date]])/3,0)</f>
        <v>Q3</v>
      </c>
      <c r="Y8265">
        <f>MONTH(Suoerstore_sales[[#This Row],[Order Date]])</f>
        <v>9</v>
      </c>
    </row>
    <row r="8266" spans="1:25" x14ac:dyDescent="0.2">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t="str" cm="1">
        <f t="array" ref="V8266">_xlfn.IFS(Suoerstore_sales[[#This Row],[Discount]]&lt;=0.05,"0-5%",Suoerstore_sales[[#This Row],[Discount]]&lt;=0.1,"5-10%",Suoerstore_sales[[#This Row],[Discount]]&lt;=0.2,"10-20%",TRUE,"20%+")</f>
        <v>0-5%</v>
      </c>
      <c r="W8266">
        <f>YEAR(Suoerstore_sales[[#This Row],[Order Date]])</f>
        <v>2014</v>
      </c>
      <c r="X8266" t="str">
        <f>"Q"&amp;ROUNDUP(MONTH(Suoerstore_sales[[#This Row],[Order Date]])/3,0)</f>
        <v>Q4</v>
      </c>
      <c r="Y8266">
        <f>MONTH(Suoerstore_sales[[#This Row],[Order Date]])</f>
        <v>12</v>
      </c>
    </row>
    <row r="8267" spans="1:25" x14ac:dyDescent="0.2">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t="str" cm="1">
        <f t="array" ref="V8267">_xlfn.IFS(Suoerstore_sales[[#This Row],[Discount]]&lt;=0.05,"0-5%",Suoerstore_sales[[#This Row],[Discount]]&lt;=0.1,"5-10%",Suoerstore_sales[[#This Row],[Discount]]&lt;=0.2,"10-20%",TRUE,"20%+")</f>
        <v>10-20%</v>
      </c>
      <c r="W8267">
        <f>YEAR(Suoerstore_sales[[#This Row],[Order Date]])</f>
        <v>2014</v>
      </c>
      <c r="X8267" t="str">
        <f>"Q"&amp;ROUNDUP(MONTH(Suoerstore_sales[[#This Row],[Order Date]])/3,0)</f>
        <v>Q4</v>
      </c>
      <c r="Y8267">
        <f>MONTH(Suoerstore_sales[[#This Row],[Order Date]])</f>
        <v>12</v>
      </c>
    </row>
    <row r="8268" spans="1:25" x14ac:dyDescent="0.2">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t="str" cm="1">
        <f t="array" ref="V8268">_xlfn.IFS(Suoerstore_sales[[#This Row],[Discount]]&lt;=0.05,"0-5%",Suoerstore_sales[[#This Row],[Discount]]&lt;=0.1,"5-10%",Suoerstore_sales[[#This Row],[Discount]]&lt;=0.2,"10-20%",TRUE,"20%+")</f>
        <v>0-5%</v>
      </c>
      <c r="W8268">
        <f>YEAR(Suoerstore_sales[[#This Row],[Order Date]])</f>
        <v>2014</v>
      </c>
      <c r="X8268" t="str">
        <f>"Q"&amp;ROUNDUP(MONTH(Suoerstore_sales[[#This Row],[Order Date]])/3,0)</f>
        <v>Q2</v>
      </c>
      <c r="Y8268">
        <f>MONTH(Suoerstore_sales[[#This Row],[Order Date]])</f>
        <v>4</v>
      </c>
    </row>
    <row r="8269" spans="1:25" x14ac:dyDescent="0.2">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t="str" cm="1">
        <f t="array" ref="V8269">_xlfn.IFS(Suoerstore_sales[[#This Row],[Discount]]&lt;=0.05,"0-5%",Suoerstore_sales[[#This Row],[Discount]]&lt;=0.1,"5-10%",Suoerstore_sales[[#This Row],[Discount]]&lt;=0.2,"10-20%",TRUE,"20%+")</f>
        <v>20%+</v>
      </c>
      <c r="W8269">
        <f>YEAR(Suoerstore_sales[[#This Row],[Order Date]])</f>
        <v>2017</v>
      </c>
      <c r="X8269" t="str">
        <f>"Q"&amp;ROUNDUP(MONTH(Suoerstore_sales[[#This Row],[Order Date]])/3,0)</f>
        <v>Q1</v>
      </c>
      <c r="Y8269">
        <f>MONTH(Suoerstore_sales[[#This Row],[Order Date]])</f>
        <v>1</v>
      </c>
    </row>
    <row r="8270" spans="1:25" x14ac:dyDescent="0.2">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t="str" cm="1">
        <f t="array" ref="V8270">_xlfn.IFS(Suoerstore_sales[[#This Row],[Discount]]&lt;=0.05,"0-5%",Suoerstore_sales[[#This Row],[Discount]]&lt;=0.1,"5-10%",Suoerstore_sales[[#This Row],[Discount]]&lt;=0.2,"10-20%",TRUE,"20%+")</f>
        <v>10-20%</v>
      </c>
      <c r="W8270">
        <f>YEAR(Suoerstore_sales[[#This Row],[Order Date]])</f>
        <v>2017</v>
      </c>
      <c r="X8270" t="str">
        <f>"Q"&amp;ROUNDUP(MONTH(Suoerstore_sales[[#This Row],[Order Date]])/3,0)</f>
        <v>Q1</v>
      </c>
      <c r="Y8270">
        <f>MONTH(Suoerstore_sales[[#This Row],[Order Date]])</f>
        <v>1</v>
      </c>
    </row>
    <row r="8271" spans="1:25" x14ac:dyDescent="0.2">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t="str" cm="1">
        <f t="array" ref="V8271">_xlfn.IFS(Suoerstore_sales[[#This Row],[Discount]]&lt;=0.05,"0-5%",Suoerstore_sales[[#This Row],[Discount]]&lt;=0.1,"5-10%",Suoerstore_sales[[#This Row],[Discount]]&lt;=0.2,"10-20%",TRUE,"20%+")</f>
        <v>10-20%</v>
      </c>
      <c r="W8271">
        <f>YEAR(Suoerstore_sales[[#This Row],[Order Date]])</f>
        <v>2017</v>
      </c>
      <c r="X8271" t="str">
        <f>"Q"&amp;ROUNDUP(MONTH(Suoerstore_sales[[#This Row],[Order Date]])/3,0)</f>
        <v>Q1</v>
      </c>
      <c r="Y8271">
        <f>MONTH(Suoerstore_sales[[#This Row],[Order Date]])</f>
        <v>1</v>
      </c>
    </row>
    <row r="8272" spans="1:25" x14ac:dyDescent="0.2">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t="str" cm="1">
        <f t="array" ref="V8272">_xlfn.IFS(Suoerstore_sales[[#This Row],[Discount]]&lt;=0.05,"0-5%",Suoerstore_sales[[#This Row],[Discount]]&lt;=0.1,"5-10%",Suoerstore_sales[[#This Row],[Discount]]&lt;=0.2,"10-20%",TRUE,"20%+")</f>
        <v>10-20%</v>
      </c>
      <c r="W8272">
        <f>YEAR(Suoerstore_sales[[#This Row],[Order Date]])</f>
        <v>2017</v>
      </c>
      <c r="X8272" t="str">
        <f>"Q"&amp;ROUNDUP(MONTH(Suoerstore_sales[[#This Row],[Order Date]])/3,0)</f>
        <v>Q1</v>
      </c>
      <c r="Y8272">
        <f>MONTH(Suoerstore_sales[[#This Row],[Order Date]])</f>
        <v>1</v>
      </c>
    </row>
    <row r="8273" spans="1:25" x14ac:dyDescent="0.2">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t="str" cm="1">
        <f t="array" ref="V8273">_xlfn.IFS(Suoerstore_sales[[#This Row],[Discount]]&lt;=0.05,"0-5%",Suoerstore_sales[[#This Row],[Discount]]&lt;=0.1,"5-10%",Suoerstore_sales[[#This Row],[Discount]]&lt;=0.2,"10-20%",TRUE,"20%+")</f>
        <v>5-10%</v>
      </c>
      <c r="W8273">
        <f>YEAR(Suoerstore_sales[[#This Row],[Order Date]])</f>
        <v>2016</v>
      </c>
      <c r="X8273" t="str">
        <f>"Q"&amp;ROUNDUP(MONTH(Suoerstore_sales[[#This Row],[Order Date]])/3,0)</f>
        <v>Q4</v>
      </c>
      <c r="Y8273">
        <f>MONTH(Suoerstore_sales[[#This Row],[Order Date]])</f>
        <v>12</v>
      </c>
    </row>
    <row r="8274" spans="1:25" x14ac:dyDescent="0.2">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t="str" cm="1">
        <f t="array" ref="V8274">_xlfn.IFS(Suoerstore_sales[[#This Row],[Discount]]&lt;=0.05,"0-5%",Suoerstore_sales[[#This Row],[Discount]]&lt;=0.1,"5-10%",Suoerstore_sales[[#This Row],[Discount]]&lt;=0.2,"10-20%",TRUE,"20%+")</f>
        <v>10-20%</v>
      </c>
      <c r="W8274">
        <f>YEAR(Suoerstore_sales[[#This Row],[Order Date]])</f>
        <v>2016</v>
      </c>
      <c r="X8274" t="str">
        <f>"Q"&amp;ROUNDUP(MONTH(Suoerstore_sales[[#This Row],[Order Date]])/3,0)</f>
        <v>Q4</v>
      </c>
      <c r="Y8274">
        <f>MONTH(Suoerstore_sales[[#This Row],[Order Date]])</f>
        <v>10</v>
      </c>
    </row>
    <row r="8275" spans="1:25" x14ac:dyDescent="0.2">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t="str" cm="1">
        <f t="array" ref="V8275">_xlfn.IFS(Suoerstore_sales[[#This Row],[Discount]]&lt;=0.05,"0-5%",Suoerstore_sales[[#This Row],[Discount]]&lt;=0.1,"5-10%",Suoerstore_sales[[#This Row],[Discount]]&lt;=0.2,"10-20%",TRUE,"20%+")</f>
        <v>10-20%</v>
      </c>
      <c r="W8275">
        <f>YEAR(Suoerstore_sales[[#This Row],[Order Date]])</f>
        <v>2015</v>
      </c>
      <c r="X8275" t="str">
        <f>"Q"&amp;ROUNDUP(MONTH(Suoerstore_sales[[#This Row],[Order Date]])/3,0)</f>
        <v>Q2</v>
      </c>
      <c r="Y8275">
        <f>MONTH(Suoerstore_sales[[#This Row],[Order Date]])</f>
        <v>6</v>
      </c>
    </row>
    <row r="8276" spans="1:25" x14ac:dyDescent="0.2">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t="str" cm="1">
        <f t="array" ref="V8276">_xlfn.IFS(Suoerstore_sales[[#This Row],[Discount]]&lt;=0.05,"0-5%",Suoerstore_sales[[#This Row],[Discount]]&lt;=0.1,"5-10%",Suoerstore_sales[[#This Row],[Discount]]&lt;=0.2,"10-20%",TRUE,"20%+")</f>
        <v>0-5%</v>
      </c>
      <c r="W8276">
        <f>YEAR(Suoerstore_sales[[#This Row],[Order Date]])</f>
        <v>2017</v>
      </c>
      <c r="X8276" t="str">
        <f>"Q"&amp;ROUNDUP(MONTH(Suoerstore_sales[[#This Row],[Order Date]])/3,0)</f>
        <v>Q2</v>
      </c>
      <c r="Y8276">
        <f>MONTH(Suoerstore_sales[[#This Row],[Order Date]])</f>
        <v>6</v>
      </c>
    </row>
    <row r="8277" spans="1:25" x14ac:dyDescent="0.2">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t="str" cm="1">
        <f t="array" ref="V8277">_xlfn.IFS(Suoerstore_sales[[#This Row],[Discount]]&lt;=0.05,"0-5%",Suoerstore_sales[[#This Row],[Discount]]&lt;=0.1,"5-10%",Suoerstore_sales[[#This Row],[Discount]]&lt;=0.2,"10-20%",TRUE,"20%+")</f>
        <v>10-20%</v>
      </c>
      <c r="W8277">
        <f>YEAR(Suoerstore_sales[[#This Row],[Order Date]])</f>
        <v>2015</v>
      </c>
      <c r="X8277" t="str">
        <f>"Q"&amp;ROUNDUP(MONTH(Suoerstore_sales[[#This Row],[Order Date]])/3,0)</f>
        <v>Q2</v>
      </c>
      <c r="Y8277">
        <f>MONTH(Suoerstore_sales[[#This Row],[Order Date]])</f>
        <v>6</v>
      </c>
    </row>
    <row r="8278" spans="1:25" x14ac:dyDescent="0.2">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t="str" cm="1">
        <f t="array" ref="V8278">_xlfn.IFS(Suoerstore_sales[[#This Row],[Discount]]&lt;=0.05,"0-5%",Suoerstore_sales[[#This Row],[Discount]]&lt;=0.1,"5-10%",Suoerstore_sales[[#This Row],[Discount]]&lt;=0.2,"10-20%",TRUE,"20%+")</f>
        <v>20%+</v>
      </c>
      <c r="W8278">
        <f>YEAR(Suoerstore_sales[[#This Row],[Order Date]])</f>
        <v>2016</v>
      </c>
      <c r="X8278" t="str">
        <f>"Q"&amp;ROUNDUP(MONTH(Suoerstore_sales[[#This Row],[Order Date]])/3,0)</f>
        <v>Q1</v>
      </c>
      <c r="Y8278">
        <f>MONTH(Suoerstore_sales[[#This Row],[Order Date]])</f>
        <v>2</v>
      </c>
    </row>
    <row r="8279" spans="1:25" x14ac:dyDescent="0.2">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t="str" cm="1">
        <f t="array" ref="V8279">_xlfn.IFS(Suoerstore_sales[[#This Row],[Discount]]&lt;=0.05,"0-5%",Suoerstore_sales[[#This Row],[Discount]]&lt;=0.1,"5-10%",Suoerstore_sales[[#This Row],[Discount]]&lt;=0.2,"10-20%",TRUE,"20%+")</f>
        <v>20%+</v>
      </c>
      <c r="W8279">
        <f>YEAR(Suoerstore_sales[[#This Row],[Order Date]])</f>
        <v>2016</v>
      </c>
      <c r="X8279" t="str">
        <f>"Q"&amp;ROUNDUP(MONTH(Suoerstore_sales[[#This Row],[Order Date]])/3,0)</f>
        <v>Q1</v>
      </c>
      <c r="Y8279">
        <f>MONTH(Suoerstore_sales[[#This Row],[Order Date]])</f>
        <v>2</v>
      </c>
    </row>
    <row r="8280" spans="1:25" x14ac:dyDescent="0.2">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t="str" cm="1">
        <f t="array" ref="V8280">_xlfn.IFS(Suoerstore_sales[[#This Row],[Discount]]&lt;=0.05,"0-5%",Suoerstore_sales[[#This Row],[Discount]]&lt;=0.1,"5-10%",Suoerstore_sales[[#This Row],[Discount]]&lt;=0.2,"10-20%",TRUE,"20%+")</f>
        <v>10-20%</v>
      </c>
      <c r="W8280">
        <f>YEAR(Suoerstore_sales[[#This Row],[Order Date]])</f>
        <v>2016</v>
      </c>
      <c r="X8280" t="str">
        <f>"Q"&amp;ROUNDUP(MONTH(Suoerstore_sales[[#This Row],[Order Date]])/3,0)</f>
        <v>Q1</v>
      </c>
      <c r="Y8280">
        <f>MONTH(Suoerstore_sales[[#This Row],[Order Date]])</f>
        <v>2</v>
      </c>
    </row>
    <row r="8281" spans="1:25" x14ac:dyDescent="0.2">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t="str" cm="1">
        <f t="array" ref="V8281">_xlfn.IFS(Suoerstore_sales[[#This Row],[Discount]]&lt;=0.05,"0-5%",Suoerstore_sales[[#This Row],[Discount]]&lt;=0.1,"5-10%",Suoerstore_sales[[#This Row],[Discount]]&lt;=0.2,"10-20%",TRUE,"20%+")</f>
        <v>0-5%</v>
      </c>
      <c r="W8281">
        <f>YEAR(Suoerstore_sales[[#This Row],[Order Date]])</f>
        <v>2017</v>
      </c>
      <c r="X8281" t="str">
        <f>"Q"&amp;ROUNDUP(MONTH(Suoerstore_sales[[#This Row],[Order Date]])/3,0)</f>
        <v>Q2</v>
      </c>
      <c r="Y8281">
        <f>MONTH(Suoerstore_sales[[#This Row],[Order Date]])</f>
        <v>4</v>
      </c>
    </row>
    <row r="8282" spans="1:25" x14ac:dyDescent="0.2">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t="str" cm="1">
        <f t="array" ref="V8282">_xlfn.IFS(Suoerstore_sales[[#This Row],[Discount]]&lt;=0.05,"0-5%",Suoerstore_sales[[#This Row],[Discount]]&lt;=0.1,"5-10%",Suoerstore_sales[[#This Row],[Discount]]&lt;=0.2,"10-20%",TRUE,"20%+")</f>
        <v>10-20%</v>
      </c>
      <c r="W8282">
        <f>YEAR(Suoerstore_sales[[#This Row],[Order Date]])</f>
        <v>2017</v>
      </c>
      <c r="X8282" t="str">
        <f>"Q"&amp;ROUNDUP(MONTH(Suoerstore_sales[[#This Row],[Order Date]])/3,0)</f>
        <v>Q2</v>
      </c>
      <c r="Y8282">
        <f>MONTH(Suoerstore_sales[[#This Row],[Order Date]])</f>
        <v>5</v>
      </c>
    </row>
    <row r="8283" spans="1:25" x14ac:dyDescent="0.2">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t="str" cm="1">
        <f t="array" ref="V8283">_xlfn.IFS(Suoerstore_sales[[#This Row],[Discount]]&lt;=0.05,"0-5%",Suoerstore_sales[[#This Row],[Discount]]&lt;=0.1,"5-10%",Suoerstore_sales[[#This Row],[Discount]]&lt;=0.2,"10-20%",TRUE,"20%+")</f>
        <v>10-20%</v>
      </c>
      <c r="W8283">
        <f>YEAR(Suoerstore_sales[[#This Row],[Order Date]])</f>
        <v>2017</v>
      </c>
      <c r="X8283" t="str">
        <f>"Q"&amp;ROUNDUP(MONTH(Suoerstore_sales[[#This Row],[Order Date]])/3,0)</f>
        <v>Q2</v>
      </c>
      <c r="Y8283">
        <f>MONTH(Suoerstore_sales[[#This Row],[Order Date]])</f>
        <v>5</v>
      </c>
    </row>
    <row r="8284" spans="1:25" x14ac:dyDescent="0.2">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t="str" cm="1">
        <f t="array" ref="V8284">_xlfn.IFS(Suoerstore_sales[[#This Row],[Discount]]&lt;=0.05,"0-5%",Suoerstore_sales[[#This Row],[Discount]]&lt;=0.1,"5-10%",Suoerstore_sales[[#This Row],[Discount]]&lt;=0.2,"10-20%",TRUE,"20%+")</f>
        <v>20%+</v>
      </c>
      <c r="W8284">
        <f>YEAR(Suoerstore_sales[[#This Row],[Order Date]])</f>
        <v>2015</v>
      </c>
      <c r="X8284" t="str">
        <f>"Q"&amp;ROUNDUP(MONTH(Suoerstore_sales[[#This Row],[Order Date]])/3,0)</f>
        <v>Q4</v>
      </c>
      <c r="Y8284">
        <f>MONTH(Suoerstore_sales[[#This Row],[Order Date]])</f>
        <v>12</v>
      </c>
    </row>
    <row r="8285" spans="1:25" x14ac:dyDescent="0.2">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t="str" cm="1">
        <f t="array" ref="V8285">_xlfn.IFS(Suoerstore_sales[[#This Row],[Discount]]&lt;=0.05,"0-5%",Suoerstore_sales[[#This Row],[Discount]]&lt;=0.1,"5-10%",Suoerstore_sales[[#This Row],[Discount]]&lt;=0.2,"10-20%",TRUE,"20%+")</f>
        <v>10-20%</v>
      </c>
      <c r="W8285">
        <f>YEAR(Suoerstore_sales[[#This Row],[Order Date]])</f>
        <v>2015</v>
      </c>
      <c r="X8285" t="str">
        <f>"Q"&amp;ROUNDUP(MONTH(Suoerstore_sales[[#This Row],[Order Date]])/3,0)</f>
        <v>Q4</v>
      </c>
      <c r="Y8285">
        <f>MONTH(Suoerstore_sales[[#This Row],[Order Date]])</f>
        <v>12</v>
      </c>
    </row>
    <row r="8286" spans="1:25" x14ac:dyDescent="0.2">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t="str" cm="1">
        <f t="array" ref="V8286">_xlfn.IFS(Suoerstore_sales[[#This Row],[Discount]]&lt;=0.05,"0-5%",Suoerstore_sales[[#This Row],[Discount]]&lt;=0.1,"5-10%",Suoerstore_sales[[#This Row],[Discount]]&lt;=0.2,"10-20%",TRUE,"20%+")</f>
        <v>10-20%</v>
      </c>
      <c r="W8286">
        <f>YEAR(Suoerstore_sales[[#This Row],[Order Date]])</f>
        <v>2015</v>
      </c>
      <c r="X8286" t="str">
        <f>"Q"&amp;ROUNDUP(MONTH(Suoerstore_sales[[#This Row],[Order Date]])/3,0)</f>
        <v>Q4</v>
      </c>
      <c r="Y8286">
        <f>MONTH(Suoerstore_sales[[#This Row],[Order Date]])</f>
        <v>12</v>
      </c>
    </row>
    <row r="8287" spans="1:25" x14ac:dyDescent="0.2">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t="str" cm="1">
        <f t="array" ref="V8287">_xlfn.IFS(Suoerstore_sales[[#This Row],[Discount]]&lt;=0.05,"0-5%",Suoerstore_sales[[#This Row],[Discount]]&lt;=0.1,"5-10%",Suoerstore_sales[[#This Row],[Discount]]&lt;=0.2,"10-20%",TRUE,"20%+")</f>
        <v>20%+</v>
      </c>
      <c r="W8287">
        <f>YEAR(Suoerstore_sales[[#This Row],[Order Date]])</f>
        <v>2015</v>
      </c>
      <c r="X8287" t="str">
        <f>"Q"&amp;ROUNDUP(MONTH(Suoerstore_sales[[#This Row],[Order Date]])/3,0)</f>
        <v>Q4</v>
      </c>
      <c r="Y8287">
        <f>MONTH(Suoerstore_sales[[#This Row],[Order Date]])</f>
        <v>12</v>
      </c>
    </row>
    <row r="8288" spans="1:25" x14ac:dyDescent="0.2">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t="str" cm="1">
        <f t="array" ref="V8288">_xlfn.IFS(Suoerstore_sales[[#This Row],[Discount]]&lt;=0.05,"0-5%",Suoerstore_sales[[#This Row],[Discount]]&lt;=0.1,"5-10%",Suoerstore_sales[[#This Row],[Discount]]&lt;=0.2,"10-20%",TRUE,"20%+")</f>
        <v>10-20%</v>
      </c>
      <c r="W8288">
        <f>YEAR(Suoerstore_sales[[#This Row],[Order Date]])</f>
        <v>2014</v>
      </c>
      <c r="X8288" t="str">
        <f>"Q"&amp;ROUNDUP(MONTH(Suoerstore_sales[[#This Row],[Order Date]])/3,0)</f>
        <v>Q3</v>
      </c>
      <c r="Y8288">
        <f>MONTH(Suoerstore_sales[[#This Row],[Order Date]])</f>
        <v>8</v>
      </c>
    </row>
    <row r="8289" spans="1:25" x14ac:dyDescent="0.2">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t="str" cm="1">
        <f t="array" ref="V8289">_xlfn.IFS(Suoerstore_sales[[#This Row],[Discount]]&lt;=0.05,"0-5%",Suoerstore_sales[[#This Row],[Discount]]&lt;=0.1,"5-10%",Suoerstore_sales[[#This Row],[Discount]]&lt;=0.2,"10-20%",TRUE,"20%+")</f>
        <v>10-20%</v>
      </c>
      <c r="W8289">
        <f>YEAR(Suoerstore_sales[[#This Row],[Order Date]])</f>
        <v>2014</v>
      </c>
      <c r="X8289" t="str">
        <f>"Q"&amp;ROUNDUP(MONTH(Suoerstore_sales[[#This Row],[Order Date]])/3,0)</f>
        <v>Q3</v>
      </c>
      <c r="Y8289">
        <f>MONTH(Suoerstore_sales[[#This Row],[Order Date]])</f>
        <v>8</v>
      </c>
    </row>
    <row r="8290" spans="1:25" x14ac:dyDescent="0.2">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t="str" cm="1">
        <f t="array" ref="V8290">_xlfn.IFS(Suoerstore_sales[[#This Row],[Discount]]&lt;=0.05,"0-5%",Suoerstore_sales[[#This Row],[Discount]]&lt;=0.1,"5-10%",Suoerstore_sales[[#This Row],[Discount]]&lt;=0.2,"10-20%",TRUE,"20%+")</f>
        <v>10-20%</v>
      </c>
      <c r="W8290">
        <f>YEAR(Suoerstore_sales[[#This Row],[Order Date]])</f>
        <v>2014</v>
      </c>
      <c r="X8290" t="str">
        <f>"Q"&amp;ROUNDUP(MONTH(Suoerstore_sales[[#This Row],[Order Date]])/3,0)</f>
        <v>Q3</v>
      </c>
      <c r="Y8290">
        <f>MONTH(Suoerstore_sales[[#This Row],[Order Date]])</f>
        <v>8</v>
      </c>
    </row>
    <row r="8291" spans="1:25" x14ac:dyDescent="0.2">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t="str" cm="1">
        <f t="array" ref="V8291">_xlfn.IFS(Suoerstore_sales[[#This Row],[Discount]]&lt;=0.05,"0-5%",Suoerstore_sales[[#This Row],[Discount]]&lt;=0.1,"5-10%",Suoerstore_sales[[#This Row],[Discount]]&lt;=0.2,"10-20%",TRUE,"20%+")</f>
        <v>10-20%</v>
      </c>
      <c r="W8291">
        <f>YEAR(Suoerstore_sales[[#This Row],[Order Date]])</f>
        <v>2014</v>
      </c>
      <c r="X8291" t="str">
        <f>"Q"&amp;ROUNDUP(MONTH(Suoerstore_sales[[#This Row],[Order Date]])/3,0)</f>
        <v>Q3</v>
      </c>
      <c r="Y8291">
        <f>MONTH(Suoerstore_sales[[#This Row],[Order Date]])</f>
        <v>8</v>
      </c>
    </row>
    <row r="8292" spans="1:25" x14ac:dyDescent="0.2">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t="str" cm="1">
        <f t="array" ref="V8292">_xlfn.IFS(Suoerstore_sales[[#This Row],[Discount]]&lt;=0.05,"0-5%",Suoerstore_sales[[#This Row],[Discount]]&lt;=0.1,"5-10%",Suoerstore_sales[[#This Row],[Discount]]&lt;=0.2,"10-20%",TRUE,"20%+")</f>
        <v>10-20%</v>
      </c>
      <c r="W8292">
        <f>YEAR(Suoerstore_sales[[#This Row],[Order Date]])</f>
        <v>2014</v>
      </c>
      <c r="X8292" t="str">
        <f>"Q"&amp;ROUNDUP(MONTH(Suoerstore_sales[[#This Row],[Order Date]])/3,0)</f>
        <v>Q3</v>
      </c>
      <c r="Y8292">
        <f>MONTH(Suoerstore_sales[[#This Row],[Order Date]])</f>
        <v>8</v>
      </c>
    </row>
    <row r="8293" spans="1:25" x14ac:dyDescent="0.2">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t="str" cm="1">
        <f t="array" ref="V8293">_xlfn.IFS(Suoerstore_sales[[#This Row],[Discount]]&lt;=0.05,"0-5%",Suoerstore_sales[[#This Row],[Discount]]&lt;=0.1,"5-10%",Suoerstore_sales[[#This Row],[Discount]]&lt;=0.2,"10-20%",TRUE,"20%+")</f>
        <v>10-20%</v>
      </c>
      <c r="W8293">
        <f>YEAR(Suoerstore_sales[[#This Row],[Order Date]])</f>
        <v>2014</v>
      </c>
      <c r="X8293" t="str">
        <f>"Q"&amp;ROUNDUP(MONTH(Suoerstore_sales[[#This Row],[Order Date]])/3,0)</f>
        <v>Q3</v>
      </c>
      <c r="Y8293">
        <f>MONTH(Suoerstore_sales[[#This Row],[Order Date]])</f>
        <v>8</v>
      </c>
    </row>
    <row r="8294" spans="1:25" x14ac:dyDescent="0.2">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t="str" cm="1">
        <f t="array" ref="V8294">_xlfn.IFS(Suoerstore_sales[[#This Row],[Discount]]&lt;=0.05,"0-5%",Suoerstore_sales[[#This Row],[Discount]]&lt;=0.1,"5-10%",Suoerstore_sales[[#This Row],[Discount]]&lt;=0.2,"10-20%",TRUE,"20%+")</f>
        <v>20%+</v>
      </c>
      <c r="W8294">
        <f>YEAR(Suoerstore_sales[[#This Row],[Order Date]])</f>
        <v>2015</v>
      </c>
      <c r="X8294" t="str">
        <f>"Q"&amp;ROUNDUP(MONTH(Suoerstore_sales[[#This Row],[Order Date]])/3,0)</f>
        <v>Q4</v>
      </c>
      <c r="Y8294">
        <f>MONTH(Suoerstore_sales[[#This Row],[Order Date]])</f>
        <v>12</v>
      </c>
    </row>
    <row r="8295" spans="1:25" x14ac:dyDescent="0.2">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t="str" cm="1">
        <f t="array" ref="V8295">_xlfn.IFS(Suoerstore_sales[[#This Row],[Discount]]&lt;=0.05,"0-5%",Suoerstore_sales[[#This Row],[Discount]]&lt;=0.1,"5-10%",Suoerstore_sales[[#This Row],[Discount]]&lt;=0.2,"10-20%",TRUE,"20%+")</f>
        <v>10-20%</v>
      </c>
      <c r="W8295">
        <f>YEAR(Suoerstore_sales[[#This Row],[Order Date]])</f>
        <v>2017</v>
      </c>
      <c r="X8295" t="str">
        <f>"Q"&amp;ROUNDUP(MONTH(Suoerstore_sales[[#This Row],[Order Date]])/3,0)</f>
        <v>Q4</v>
      </c>
      <c r="Y8295">
        <f>MONTH(Suoerstore_sales[[#This Row],[Order Date]])</f>
        <v>11</v>
      </c>
    </row>
    <row r="8296" spans="1:25" x14ac:dyDescent="0.2">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t="str" cm="1">
        <f t="array" ref="V8296">_xlfn.IFS(Suoerstore_sales[[#This Row],[Discount]]&lt;=0.05,"0-5%",Suoerstore_sales[[#This Row],[Discount]]&lt;=0.1,"5-10%",Suoerstore_sales[[#This Row],[Discount]]&lt;=0.2,"10-20%",TRUE,"20%+")</f>
        <v>0-5%</v>
      </c>
      <c r="W8296">
        <f>YEAR(Suoerstore_sales[[#This Row],[Order Date]])</f>
        <v>2017</v>
      </c>
      <c r="X8296" t="str">
        <f>"Q"&amp;ROUNDUP(MONTH(Suoerstore_sales[[#This Row],[Order Date]])/3,0)</f>
        <v>Q1</v>
      </c>
      <c r="Y8296">
        <f>MONTH(Suoerstore_sales[[#This Row],[Order Date]])</f>
        <v>3</v>
      </c>
    </row>
    <row r="8297" spans="1:25" x14ac:dyDescent="0.2">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t="str" cm="1">
        <f t="array" ref="V8297">_xlfn.IFS(Suoerstore_sales[[#This Row],[Discount]]&lt;=0.05,"0-5%",Suoerstore_sales[[#This Row],[Discount]]&lt;=0.1,"5-10%",Suoerstore_sales[[#This Row],[Discount]]&lt;=0.2,"10-20%",TRUE,"20%+")</f>
        <v>0-5%</v>
      </c>
      <c r="W8297">
        <f>YEAR(Suoerstore_sales[[#This Row],[Order Date]])</f>
        <v>2016</v>
      </c>
      <c r="X8297" t="str">
        <f>"Q"&amp;ROUNDUP(MONTH(Suoerstore_sales[[#This Row],[Order Date]])/3,0)</f>
        <v>Q2</v>
      </c>
      <c r="Y8297">
        <f>MONTH(Suoerstore_sales[[#This Row],[Order Date]])</f>
        <v>5</v>
      </c>
    </row>
    <row r="8298" spans="1:25" x14ac:dyDescent="0.2">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t="str" cm="1">
        <f t="array" ref="V8298">_xlfn.IFS(Suoerstore_sales[[#This Row],[Discount]]&lt;=0.05,"0-5%",Suoerstore_sales[[#This Row],[Discount]]&lt;=0.1,"5-10%",Suoerstore_sales[[#This Row],[Discount]]&lt;=0.2,"10-20%",TRUE,"20%+")</f>
        <v>0-5%</v>
      </c>
      <c r="W8298">
        <f>YEAR(Suoerstore_sales[[#This Row],[Order Date]])</f>
        <v>2016</v>
      </c>
      <c r="X8298" t="str">
        <f>"Q"&amp;ROUNDUP(MONTH(Suoerstore_sales[[#This Row],[Order Date]])/3,0)</f>
        <v>Q2</v>
      </c>
      <c r="Y8298">
        <f>MONTH(Suoerstore_sales[[#This Row],[Order Date]])</f>
        <v>5</v>
      </c>
    </row>
    <row r="8299" spans="1:25" x14ac:dyDescent="0.2">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t="str" cm="1">
        <f t="array" ref="V8299">_xlfn.IFS(Suoerstore_sales[[#This Row],[Discount]]&lt;=0.05,"0-5%",Suoerstore_sales[[#This Row],[Discount]]&lt;=0.1,"5-10%",Suoerstore_sales[[#This Row],[Discount]]&lt;=0.2,"10-20%",TRUE,"20%+")</f>
        <v>10-20%</v>
      </c>
      <c r="W8299">
        <f>YEAR(Suoerstore_sales[[#This Row],[Order Date]])</f>
        <v>2015</v>
      </c>
      <c r="X8299" t="str">
        <f>"Q"&amp;ROUNDUP(MONTH(Suoerstore_sales[[#This Row],[Order Date]])/3,0)</f>
        <v>Q3</v>
      </c>
      <c r="Y8299">
        <f>MONTH(Suoerstore_sales[[#This Row],[Order Date]])</f>
        <v>7</v>
      </c>
    </row>
    <row r="8300" spans="1:25" x14ac:dyDescent="0.2">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t="str" cm="1">
        <f t="array" ref="V8300">_xlfn.IFS(Suoerstore_sales[[#This Row],[Discount]]&lt;=0.05,"0-5%",Suoerstore_sales[[#This Row],[Discount]]&lt;=0.1,"5-10%",Suoerstore_sales[[#This Row],[Discount]]&lt;=0.2,"10-20%",TRUE,"20%+")</f>
        <v>10-20%</v>
      </c>
      <c r="W8300">
        <f>YEAR(Suoerstore_sales[[#This Row],[Order Date]])</f>
        <v>2015</v>
      </c>
      <c r="X8300" t="str">
        <f>"Q"&amp;ROUNDUP(MONTH(Suoerstore_sales[[#This Row],[Order Date]])/3,0)</f>
        <v>Q3</v>
      </c>
      <c r="Y8300">
        <f>MONTH(Suoerstore_sales[[#This Row],[Order Date]])</f>
        <v>7</v>
      </c>
    </row>
    <row r="8301" spans="1:25" x14ac:dyDescent="0.2">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t="str" cm="1">
        <f t="array" ref="V8301">_xlfn.IFS(Suoerstore_sales[[#This Row],[Discount]]&lt;=0.05,"0-5%",Suoerstore_sales[[#This Row],[Discount]]&lt;=0.1,"5-10%",Suoerstore_sales[[#This Row],[Discount]]&lt;=0.2,"10-20%",TRUE,"20%+")</f>
        <v>0-5%</v>
      </c>
      <c r="W8301">
        <f>YEAR(Suoerstore_sales[[#This Row],[Order Date]])</f>
        <v>2014</v>
      </c>
      <c r="X8301" t="str">
        <f>"Q"&amp;ROUNDUP(MONTH(Suoerstore_sales[[#This Row],[Order Date]])/3,0)</f>
        <v>Q1</v>
      </c>
      <c r="Y8301">
        <f>MONTH(Suoerstore_sales[[#This Row],[Order Date]])</f>
        <v>3</v>
      </c>
    </row>
    <row r="8302" spans="1:25" x14ac:dyDescent="0.2">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t="str" cm="1">
        <f t="array" ref="V8302">_xlfn.IFS(Suoerstore_sales[[#This Row],[Discount]]&lt;=0.05,"0-5%",Suoerstore_sales[[#This Row],[Discount]]&lt;=0.1,"5-10%",Suoerstore_sales[[#This Row],[Discount]]&lt;=0.2,"10-20%",TRUE,"20%+")</f>
        <v>0-5%</v>
      </c>
      <c r="W8302">
        <f>YEAR(Suoerstore_sales[[#This Row],[Order Date]])</f>
        <v>2015</v>
      </c>
      <c r="X8302" t="str">
        <f>"Q"&amp;ROUNDUP(MONTH(Suoerstore_sales[[#This Row],[Order Date]])/3,0)</f>
        <v>Q2</v>
      </c>
      <c r="Y8302">
        <f>MONTH(Suoerstore_sales[[#This Row],[Order Date]])</f>
        <v>4</v>
      </c>
    </row>
    <row r="8303" spans="1:25" x14ac:dyDescent="0.2">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t="str" cm="1">
        <f t="array" ref="V8303">_xlfn.IFS(Suoerstore_sales[[#This Row],[Discount]]&lt;=0.05,"0-5%",Suoerstore_sales[[#This Row],[Discount]]&lt;=0.1,"5-10%",Suoerstore_sales[[#This Row],[Discount]]&lt;=0.2,"10-20%",TRUE,"20%+")</f>
        <v>0-5%</v>
      </c>
      <c r="W8303">
        <f>YEAR(Suoerstore_sales[[#This Row],[Order Date]])</f>
        <v>2017</v>
      </c>
      <c r="X8303" t="str">
        <f>"Q"&amp;ROUNDUP(MONTH(Suoerstore_sales[[#This Row],[Order Date]])/3,0)</f>
        <v>Q3</v>
      </c>
      <c r="Y8303">
        <f>MONTH(Suoerstore_sales[[#This Row],[Order Date]])</f>
        <v>7</v>
      </c>
    </row>
    <row r="8304" spans="1:25" x14ac:dyDescent="0.2">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t="str" cm="1">
        <f t="array" ref="V8304">_xlfn.IFS(Suoerstore_sales[[#This Row],[Discount]]&lt;=0.05,"0-5%",Suoerstore_sales[[#This Row],[Discount]]&lt;=0.1,"5-10%",Suoerstore_sales[[#This Row],[Discount]]&lt;=0.2,"10-20%",TRUE,"20%+")</f>
        <v>10-20%</v>
      </c>
      <c r="W8304">
        <f>YEAR(Suoerstore_sales[[#This Row],[Order Date]])</f>
        <v>2017</v>
      </c>
      <c r="X8304" t="str">
        <f>"Q"&amp;ROUNDUP(MONTH(Suoerstore_sales[[#This Row],[Order Date]])/3,0)</f>
        <v>Q3</v>
      </c>
      <c r="Y8304">
        <f>MONTH(Suoerstore_sales[[#This Row],[Order Date]])</f>
        <v>7</v>
      </c>
    </row>
    <row r="8305" spans="1:25" x14ac:dyDescent="0.2">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t="str" cm="1">
        <f t="array" ref="V8305">_xlfn.IFS(Suoerstore_sales[[#This Row],[Discount]]&lt;=0.05,"0-5%",Suoerstore_sales[[#This Row],[Discount]]&lt;=0.1,"5-10%",Suoerstore_sales[[#This Row],[Discount]]&lt;=0.2,"10-20%",TRUE,"20%+")</f>
        <v>10-20%</v>
      </c>
      <c r="W8305">
        <f>YEAR(Suoerstore_sales[[#This Row],[Order Date]])</f>
        <v>2014</v>
      </c>
      <c r="X8305" t="str">
        <f>"Q"&amp;ROUNDUP(MONTH(Suoerstore_sales[[#This Row],[Order Date]])/3,0)</f>
        <v>Q4</v>
      </c>
      <c r="Y8305">
        <f>MONTH(Suoerstore_sales[[#This Row],[Order Date]])</f>
        <v>10</v>
      </c>
    </row>
    <row r="8306" spans="1:25" x14ac:dyDescent="0.2">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t="str" cm="1">
        <f t="array" ref="V8306">_xlfn.IFS(Suoerstore_sales[[#This Row],[Discount]]&lt;=0.05,"0-5%",Suoerstore_sales[[#This Row],[Discount]]&lt;=0.1,"5-10%",Suoerstore_sales[[#This Row],[Discount]]&lt;=0.2,"10-20%",TRUE,"20%+")</f>
        <v>10-20%</v>
      </c>
      <c r="W8306">
        <f>YEAR(Suoerstore_sales[[#This Row],[Order Date]])</f>
        <v>2017</v>
      </c>
      <c r="X8306" t="str">
        <f>"Q"&amp;ROUNDUP(MONTH(Suoerstore_sales[[#This Row],[Order Date]])/3,0)</f>
        <v>Q4</v>
      </c>
      <c r="Y8306">
        <f>MONTH(Suoerstore_sales[[#This Row],[Order Date]])</f>
        <v>11</v>
      </c>
    </row>
    <row r="8307" spans="1:25" x14ac:dyDescent="0.2">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t="str" cm="1">
        <f t="array" ref="V8307">_xlfn.IFS(Suoerstore_sales[[#This Row],[Discount]]&lt;=0.05,"0-5%",Suoerstore_sales[[#This Row],[Discount]]&lt;=0.1,"5-10%",Suoerstore_sales[[#This Row],[Discount]]&lt;=0.2,"10-20%",TRUE,"20%+")</f>
        <v>0-5%</v>
      </c>
      <c r="W8307">
        <f>YEAR(Suoerstore_sales[[#This Row],[Order Date]])</f>
        <v>2016</v>
      </c>
      <c r="X8307" t="str">
        <f>"Q"&amp;ROUNDUP(MONTH(Suoerstore_sales[[#This Row],[Order Date]])/3,0)</f>
        <v>Q3</v>
      </c>
      <c r="Y8307">
        <f>MONTH(Suoerstore_sales[[#This Row],[Order Date]])</f>
        <v>8</v>
      </c>
    </row>
    <row r="8308" spans="1:25" x14ac:dyDescent="0.2">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t="str" cm="1">
        <f t="array" ref="V8308">_xlfn.IFS(Suoerstore_sales[[#This Row],[Discount]]&lt;=0.05,"0-5%",Suoerstore_sales[[#This Row],[Discount]]&lt;=0.1,"5-10%",Suoerstore_sales[[#This Row],[Discount]]&lt;=0.2,"10-20%",TRUE,"20%+")</f>
        <v>0-5%</v>
      </c>
      <c r="W8308">
        <f>YEAR(Suoerstore_sales[[#This Row],[Order Date]])</f>
        <v>2016</v>
      </c>
      <c r="X8308" t="str">
        <f>"Q"&amp;ROUNDUP(MONTH(Suoerstore_sales[[#This Row],[Order Date]])/3,0)</f>
        <v>Q3</v>
      </c>
      <c r="Y8308">
        <f>MONTH(Suoerstore_sales[[#This Row],[Order Date]])</f>
        <v>8</v>
      </c>
    </row>
    <row r="8309" spans="1:25" x14ac:dyDescent="0.2">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t="str" cm="1">
        <f t="array" ref="V8309">_xlfn.IFS(Suoerstore_sales[[#This Row],[Discount]]&lt;=0.05,"0-5%",Suoerstore_sales[[#This Row],[Discount]]&lt;=0.1,"5-10%",Suoerstore_sales[[#This Row],[Discount]]&lt;=0.2,"10-20%",TRUE,"20%+")</f>
        <v>0-5%</v>
      </c>
      <c r="W8309">
        <f>YEAR(Suoerstore_sales[[#This Row],[Order Date]])</f>
        <v>2016</v>
      </c>
      <c r="X8309" t="str">
        <f>"Q"&amp;ROUNDUP(MONTH(Suoerstore_sales[[#This Row],[Order Date]])/3,0)</f>
        <v>Q3</v>
      </c>
      <c r="Y8309">
        <f>MONTH(Suoerstore_sales[[#This Row],[Order Date]])</f>
        <v>8</v>
      </c>
    </row>
    <row r="8310" spans="1:25" x14ac:dyDescent="0.2">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t="str" cm="1">
        <f t="array" ref="V8310">_xlfn.IFS(Suoerstore_sales[[#This Row],[Discount]]&lt;=0.05,"0-5%",Suoerstore_sales[[#This Row],[Discount]]&lt;=0.1,"5-10%",Suoerstore_sales[[#This Row],[Discount]]&lt;=0.2,"10-20%",TRUE,"20%+")</f>
        <v>0-5%</v>
      </c>
      <c r="W8310">
        <f>YEAR(Suoerstore_sales[[#This Row],[Order Date]])</f>
        <v>2016</v>
      </c>
      <c r="X8310" t="str">
        <f>"Q"&amp;ROUNDUP(MONTH(Suoerstore_sales[[#This Row],[Order Date]])/3,0)</f>
        <v>Q3</v>
      </c>
      <c r="Y8310">
        <f>MONTH(Suoerstore_sales[[#This Row],[Order Date]])</f>
        <v>7</v>
      </c>
    </row>
    <row r="8311" spans="1:25" x14ac:dyDescent="0.2">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t="str" cm="1">
        <f t="array" ref="V8311">_xlfn.IFS(Suoerstore_sales[[#This Row],[Discount]]&lt;=0.05,"0-5%",Suoerstore_sales[[#This Row],[Discount]]&lt;=0.1,"5-10%",Suoerstore_sales[[#This Row],[Discount]]&lt;=0.2,"10-20%",TRUE,"20%+")</f>
        <v>10-20%</v>
      </c>
      <c r="W8311">
        <f>YEAR(Suoerstore_sales[[#This Row],[Order Date]])</f>
        <v>2014</v>
      </c>
      <c r="X8311" t="str">
        <f>"Q"&amp;ROUNDUP(MONTH(Suoerstore_sales[[#This Row],[Order Date]])/3,0)</f>
        <v>Q1</v>
      </c>
      <c r="Y8311">
        <f>MONTH(Suoerstore_sales[[#This Row],[Order Date]])</f>
        <v>3</v>
      </c>
    </row>
    <row r="8312" spans="1:25" x14ac:dyDescent="0.2">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t="str" cm="1">
        <f t="array" ref="V8312">_xlfn.IFS(Suoerstore_sales[[#This Row],[Discount]]&lt;=0.05,"0-5%",Suoerstore_sales[[#This Row],[Discount]]&lt;=0.1,"5-10%",Suoerstore_sales[[#This Row],[Discount]]&lt;=0.2,"10-20%",TRUE,"20%+")</f>
        <v>20%+</v>
      </c>
      <c r="W8312">
        <f>YEAR(Suoerstore_sales[[#This Row],[Order Date]])</f>
        <v>2014</v>
      </c>
      <c r="X8312" t="str">
        <f>"Q"&amp;ROUNDUP(MONTH(Suoerstore_sales[[#This Row],[Order Date]])/3,0)</f>
        <v>Q1</v>
      </c>
      <c r="Y8312">
        <f>MONTH(Suoerstore_sales[[#This Row],[Order Date]])</f>
        <v>3</v>
      </c>
    </row>
    <row r="8313" spans="1:25" x14ac:dyDescent="0.2">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t="str" cm="1">
        <f t="array" ref="V8313">_xlfn.IFS(Suoerstore_sales[[#This Row],[Discount]]&lt;=0.05,"0-5%",Suoerstore_sales[[#This Row],[Discount]]&lt;=0.1,"5-10%",Suoerstore_sales[[#This Row],[Discount]]&lt;=0.2,"10-20%",TRUE,"20%+")</f>
        <v>0-5%</v>
      </c>
      <c r="W8313">
        <f>YEAR(Suoerstore_sales[[#This Row],[Order Date]])</f>
        <v>2017</v>
      </c>
      <c r="X8313" t="str">
        <f>"Q"&amp;ROUNDUP(MONTH(Suoerstore_sales[[#This Row],[Order Date]])/3,0)</f>
        <v>Q1</v>
      </c>
      <c r="Y8313">
        <f>MONTH(Suoerstore_sales[[#This Row],[Order Date]])</f>
        <v>1</v>
      </c>
    </row>
    <row r="8314" spans="1:25" x14ac:dyDescent="0.2">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t="str" cm="1">
        <f t="array" ref="V8314">_xlfn.IFS(Suoerstore_sales[[#This Row],[Discount]]&lt;=0.05,"0-5%",Suoerstore_sales[[#This Row],[Discount]]&lt;=0.1,"5-10%",Suoerstore_sales[[#This Row],[Discount]]&lt;=0.2,"10-20%",TRUE,"20%+")</f>
        <v>0-5%</v>
      </c>
      <c r="W8314">
        <f>YEAR(Suoerstore_sales[[#This Row],[Order Date]])</f>
        <v>2017</v>
      </c>
      <c r="X8314" t="str">
        <f>"Q"&amp;ROUNDUP(MONTH(Suoerstore_sales[[#This Row],[Order Date]])/3,0)</f>
        <v>Q1</v>
      </c>
      <c r="Y8314">
        <f>MONTH(Suoerstore_sales[[#This Row],[Order Date]])</f>
        <v>1</v>
      </c>
    </row>
    <row r="8315" spans="1:25" x14ac:dyDescent="0.2">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t="str" cm="1">
        <f t="array" ref="V8315">_xlfn.IFS(Suoerstore_sales[[#This Row],[Discount]]&lt;=0.05,"0-5%",Suoerstore_sales[[#This Row],[Discount]]&lt;=0.1,"5-10%",Suoerstore_sales[[#This Row],[Discount]]&lt;=0.2,"10-20%",TRUE,"20%+")</f>
        <v>20%+</v>
      </c>
      <c r="W8315">
        <f>YEAR(Suoerstore_sales[[#This Row],[Order Date]])</f>
        <v>2014</v>
      </c>
      <c r="X8315" t="str">
        <f>"Q"&amp;ROUNDUP(MONTH(Suoerstore_sales[[#This Row],[Order Date]])/3,0)</f>
        <v>Q3</v>
      </c>
      <c r="Y8315">
        <f>MONTH(Suoerstore_sales[[#This Row],[Order Date]])</f>
        <v>7</v>
      </c>
    </row>
    <row r="8316" spans="1:25" x14ac:dyDescent="0.2">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t="str" cm="1">
        <f t="array" ref="V8316">_xlfn.IFS(Suoerstore_sales[[#This Row],[Discount]]&lt;=0.05,"0-5%",Suoerstore_sales[[#This Row],[Discount]]&lt;=0.1,"5-10%",Suoerstore_sales[[#This Row],[Discount]]&lt;=0.2,"10-20%",TRUE,"20%+")</f>
        <v>10-20%</v>
      </c>
      <c r="W8316">
        <f>YEAR(Suoerstore_sales[[#This Row],[Order Date]])</f>
        <v>2014</v>
      </c>
      <c r="X8316" t="str">
        <f>"Q"&amp;ROUNDUP(MONTH(Suoerstore_sales[[#This Row],[Order Date]])/3,0)</f>
        <v>Q3</v>
      </c>
      <c r="Y8316">
        <f>MONTH(Suoerstore_sales[[#This Row],[Order Date]])</f>
        <v>7</v>
      </c>
    </row>
    <row r="8317" spans="1:25" x14ac:dyDescent="0.2">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t="str" cm="1">
        <f t="array" ref="V8317">_xlfn.IFS(Suoerstore_sales[[#This Row],[Discount]]&lt;=0.05,"0-5%",Suoerstore_sales[[#This Row],[Discount]]&lt;=0.1,"5-10%",Suoerstore_sales[[#This Row],[Discount]]&lt;=0.2,"10-20%",TRUE,"20%+")</f>
        <v>10-20%</v>
      </c>
      <c r="W8317">
        <f>YEAR(Suoerstore_sales[[#This Row],[Order Date]])</f>
        <v>2014</v>
      </c>
      <c r="X8317" t="str">
        <f>"Q"&amp;ROUNDUP(MONTH(Suoerstore_sales[[#This Row],[Order Date]])/3,0)</f>
        <v>Q3</v>
      </c>
      <c r="Y8317">
        <f>MONTH(Suoerstore_sales[[#This Row],[Order Date]])</f>
        <v>7</v>
      </c>
    </row>
    <row r="8318" spans="1:25" x14ac:dyDescent="0.2">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t="str" cm="1">
        <f t="array" ref="V8318">_xlfn.IFS(Suoerstore_sales[[#This Row],[Discount]]&lt;=0.05,"0-5%",Suoerstore_sales[[#This Row],[Discount]]&lt;=0.1,"5-10%",Suoerstore_sales[[#This Row],[Discount]]&lt;=0.2,"10-20%",TRUE,"20%+")</f>
        <v>10-20%</v>
      </c>
      <c r="W8318">
        <f>YEAR(Suoerstore_sales[[#This Row],[Order Date]])</f>
        <v>2014</v>
      </c>
      <c r="X8318" t="str">
        <f>"Q"&amp;ROUNDUP(MONTH(Suoerstore_sales[[#This Row],[Order Date]])/3,0)</f>
        <v>Q3</v>
      </c>
      <c r="Y8318">
        <f>MONTH(Suoerstore_sales[[#This Row],[Order Date]])</f>
        <v>7</v>
      </c>
    </row>
    <row r="8319" spans="1:25" x14ac:dyDescent="0.2">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t="str" cm="1">
        <f t="array" ref="V8319">_xlfn.IFS(Suoerstore_sales[[#This Row],[Discount]]&lt;=0.05,"0-5%",Suoerstore_sales[[#This Row],[Discount]]&lt;=0.1,"5-10%",Suoerstore_sales[[#This Row],[Discount]]&lt;=0.2,"10-20%",TRUE,"20%+")</f>
        <v>10-20%</v>
      </c>
      <c r="W8319">
        <f>YEAR(Suoerstore_sales[[#This Row],[Order Date]])</f>
        <v>2017</v>
      </c>
      <c r="X8319" t="str">
        <f>"Q"&amp;ROUNDUP(MONTH(Suoerstore_sales[[#This Row],[Order Date]])/3,0)</f>
        <v>Q2</v>
      </c>
      <c r="Y8319">
        <f>MONTH(Suoerstore_sales[[#This Row],[Order Date]])</f>
        <v>4</v>
      </c>
    </row>
    <row r="8320" spans="1:25" x14ac:dyDescent="0.2">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t="str" cm="1">
        <f t="array" ref="V8320">_xlfn.IFS(Suoerstore_sales[[#This Row],[Discount]]&lt;=0.05,"0-5%",Suoerstore_sales[[#This Row],[Discount]]&lt;=0.1,"5-10%",Suoerstore_sales[[#This Row],[Discount]]&lt;=0.2,"10-20%",TRUE,"20%+")</f>
        <v>10-20%</v>
      </c>
      <c r="W8320">
        <f>YEAR(Suoerstore_sales[[#This Row],[Order Date]])</f>
        <v>2017</v>
      </c>
      <c r="X8320" t="str">
        <f>"Q"&amp;ROUNDUP(MONTH(Suoerstore_sales[[#This Row],[Order Date]])/3,0)</f>
        <v>Q2</v>
      </c>
      <c r="Y8320">
        <f>MONTH(Suoerstore_sales[[#This Row],[Order Date]])</f>
        <v>4</v>
      </c>
    </row>
    <row r="8321" spans="1:25" x14ac:dyDescent="0.2">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t="str" cm="1">
        <f t="array" ref="V8321">_xlfn.IFS(Suoerstore_sales[[#This Row],[Discount]]&lt;=0.05,"0-5%",Suoerstore_sales[[#This Row],[Discount]]&lt;=0.1,"5-10%",Suoerstore_sales[[#This Row],[Discount]]&lt;=0.2,"10-20%",TRUE,"20%+")</f>
        <v>0-5%</v>
      </c>
      <c r="W8321">
        <f>YEAR(Suoerstore_sales[[#This Row],[Order Date]])</f>
        <v>2017</v>
      </c>
      <c r="X8321" t="str">
        <f>"Q"&amp;ROUNDUP(MONTH(Suoerstore_sales[[#This Row],[Order Date]])/3,0)</f>
        <v>Q4</v>
      </c>
      <c r="Y8321">
        <f>MONTH(Suoerstore_sales[[#This Row],[Order Date]])</f>
        <v>11</v>
      </c>
    </row>
    <row r="8322" spans="1:25" x14ac:dyDescent="0.2">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t="str" cm="1">
        <f t="array" ref="V8322">_xlfn.IFS(Suoerstore_sales[[#This Row],[Discount]]&lt;=0.05,"0-5%",Suoerstore_sales[[#This Row],[Discount]]&lt;=0.1,"5-10%",Suoerstore_sales[[#This Row],[Discount]]&lt;=0.2,"10-20%",TRUE,"20%+")</f>
        <v>10-20%</v>
      </c>
      <c r="W8322">
        <f>YEAR(Suoerstore_sales[[#This Row],[Order Date]])</f>
        <v>2015</v>
      </c>
      <c r="X8322" t="str">
        <f>"Q"&amp;ROUNDUP(MONTH(Suoerstore_sales[[#This Row],[Order Date]])/3,0)</f>
        <v>Q4</v>
      </c>
      <c r="Y8322">
        <f>MONTH(Suoerstore_sales[[#This Row],[Order Date]])</f>
        <v>12</v>
      </c>
    </row>
    <row r="8323" spans="1:25" x14ac:dyDescent="0.2">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t="str" cm="1">
        <f t="array" ref="V8323">_xlfn.IFS(Suoerstore_sales[[#This Row],[Discount]]&lt;=0.05,"0-5%",Suoerstore_sales[[#This Row],[Discount]]&lt;=0.1,"5-10%",Suoerstore_sales[[#This Row],[Discount]]&lt;=0.2,"10-20%",TRUE,"20%+")</f>
        <v>20%+</v>
      </c>
      <c r="W8323">
        <f>YEAR(Suoerstore_sales[[#This Row],[Order Date]])</f>
        <v>2016</v>
      </c>
      <c r="X8323" t="str">
        <f>"Q"&amp;ROUNDUP(MONTH(Suoerstore_sales[[#This Row],[Order Date]])/3,0)</f>
        <v>Q3</v>
      </c>
      <c r="Y8323">
        <f>MONTH(Suoerstore_sales[[#This Row],[Order Date]])</f>
        <v>9</v>
      </c>
    </row>
    <row r="8324" spans="1:25" x14ac:dyDescent="0.2">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t="str" cm="1">
        <f t="array" ref="V8324">_xlfn.IFS(Suoerstore_sales[[#This Row],[Discount]]&lt;=0.05,"0-5%",Suoerstore_sales[[#This Row],[Discount]]&lt;=0.1,"5-10%",Suoerstore_sales[[#This Row],[Discount]]&lt;=0.2,"10-20%",TRUE,"20%+")</f>
        <v>0-5%</v>
      </c>
      <c r="W8324">
        <f>YEAR(Suoerstore_sales[[#This Row],[Order Date]])</f>
        <v>2016</v>
      </c>
      <c r="X8324" t="str">
        <f>"Q"&amp;ROUNDUP(MONTH(Suoerstore_sales[[#This Row],[Order Date]])/3,0)</f>
        <v>Q4</v>
      </c>
      <c r="Y8324">
        <f>MONTH(Suoerstore_sales[[#This Row],[Order Date]])</f>
        <v>11</v>
      </c>
    </row>
    <row r="8325" spans="1:25" x14ac:dyDescent="0.2">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t="str" cm="1">
        <f t="array" ref="V8325">_xlfn.IFS(Suoerstore_sales[[#This Row],[Discount]]&lt;=0.05,"0-5%",Suoerstore_sales[[#This Row],[Discount]]&lt;=0.1,"5-10%",Suoerstore_sales[[#This Row],[Discount]]&lt;=0.2,"10-20%",TRUE,"20%+")</f>
        <v>0-5%</v>
      </c>
      <c r="W8325">
        <f>YEAR(Suoerstore_sales[[#This Row],[Order Date]])</f>
        <v>2016</v>
      </c>
      <c r="X8325" t="str">
        <f>"Q"&amp;ROUNDUP(MONTH(Suoerstore_sales[[#This Row],[Order Date]])/3,0)</f>
        <v>Q4</v>
      </c>
      <c r="Y8325">
        <f>MONTH(Suoerstore_sales[[#This Row],[Order Date]])</f>
        <v>11</v>
      </c>
    </row>
    <row r="8326" spans="1:25" x14ac:dyDescent="0.2">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t="str" cm="1">
        <f t="array" ref="V8326">_xlfn.IFS(Suoerstore_sales[[#This Row],[Discount]]&lt;=0.05,"0-5%",Suoerstore_sales[[#This Row],[Discount]]&lt;=0.1,"5-10%",Suoerstore_sales[[#This Row],[Discount]]&lt;=0.2,"10-20%",TRUE,"20%+")</f>
        <v>10-20%</v>
      </c>
      <c r="W8326">
        <f>YEAR(Suoerstore_sales[[#This Row],[Order Date]])</f>
        <v>2017</v>
      </c>
      <c r="X8326" t="str">
        <f>"Q"&amp;ROUNDUP(MONTH(Suoerstore_sales[[#This Row],[Order Date]])/3,0)</f>
        <v>Q3</v>
      </c>
      <c r="Y8326">
        <f>MONTH(Suoerstore_sales[[#This Row],[Order Date]])</f>
        <v>9</v>
      </c>
    </row>
    <row r="8327" spans="1:25" x14ac:dyDescent="0.2">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t="str" cm="1">
        <f t="array" ref="V8327">_xlfn.IFS(Suoerstore_sales[[#This Row],[Discount]]&lt;=0.05,"0-5%",Suoerstore_sales[[#This Row],[Discount]]&lt;=0.1,"5-10%",Suoerstore_sales[[#This Row],[Discount]]&lt;=0.2,"10-20%",TRUE,"20%+")</f>
        <v>10-20%</v>
      </c>
      <c r="W8327">
        <f>YEAR(Suoerstore_sales[[#This Row],[Order Date]])</f>
        <v>2017</v>
      </c>
      <c r="X8327" t="str">
        <f>"Q"&amp;ROUNDUP(MONTH(Suoerstore_sales[[#This Row],[Order Date]])/3,0)</f>
        <v>Q3</v>
      </c>
      <c r="Y8327">
        <f>MONTH(Suoerstore_sales[[#This Row],[Order Date]])</f>
        <v>9</v>
      </c>
    </row>
    <row r="8328" spans="1:25" x14ac:dyDescent="0.2">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t="str" cm="1">
        <f t="array" ref="V8328">_xlfn.IFS(Suoerstore_sales[[#This Row],[Discount]]&lt;=0.05,"0-5%",Suoerstore_sales[[#This Row],[Discount]]&lt;=0.1,"5-10%",Suoerstore_sales[[#This Row],[Discount]]&lt;=0.2,"10-20%",TRUE,"20%+")</f>
        <v>20%+</v>
      </c>
      <c r="W8328">
        <f>YEAR(Suoerstore_sales[[#This Row],[Order Date]])</f>
        <v>2017</v>
      </c>
      <c r="X8328" t="str">
        <f>"Q"&amp;ROUNDUP(MONTH(Suoerstore_sales[[#This Row],[Order Date]])/3,0)</f>
        <v>Q3</v>
      </c>
      <c r="Y8328">
        <f>MONTH(Suoerstore_sales[[#This Row],[Order Date]])</f>
        <v>7</v>
      </c>
    </row>
    <row r="8329" spans="1:25" x14ac:dyDescent="0.2">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t="str" cm="1">
        <f t="array" ref="V8329">_xlfn.IFS(Suoerstore_sales[[#This Row],[Discount]]&lt;=0.05,"0-5%",Suoerstore_sales[[#This Row],[Discount]]&lt;=0.1,"5-10%",Suoerstore_sales[[#This Row],[Discount]]&lt;=0.2,"10-20%",TRUE,"20%+")</f>
        <v>20%+</v>
      </c>
      <c r="W8329">
        <f>YEAR(Suoerstore_sales[[#This Row],[Order Date]])</f>
        <v>2017</v>
      </c>
      <c r="X8329" t="str">
        <f>"Q"&amp;ROUNDUP(MONTH(Suoerstore_sales[[#This Row],[Order Date]])/3,0)</f>
        <v>Q3</v>
      </c>
      <c r="Y8329">
        <f>MONTH(Suoerstore_sales[[#This Row],[Order Date]])</f>
        <v>7</v>
      </c>
    </row>
    <row r="8330" spans="1:25" x14ac:dyDescent="0.2">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t="str" cm="1">
        <f t="array" ref="V8330">_xlfn.IFS(Suoerstore_sales[[#This Row],[Discount]]&lt;=0.05,"0-5%",Suoerstore_sales[[#This Row],[Discount]]&lt;=0.1,"5-10%",Suoerstore_sales[[#This Row],[Discount]]&lt;=0.2,"10-20%",TRUE,"20%+")</f>
        <v>0-5%</v>
      </c>
      <c r="W8330">
        <f>YEAR(Suoerstore_sales[[#This Row],[Order Date]])</f>
        <v>2017</v>
      </c>
      <c r="X8330" t="str">
        <f>"Q"&amp;ROUNDUP(MONTH(Suoerstore_sales[[#This Row],[Order Date]])/3,0)</f>
        <v>Q4</v>
      </c>
      <c r="Y8330">
        <f>MONTH(Suoerstore_sales[[#This Row],[Order Date]])</f>
        <v>10</v>
      </c>
    </row>
    <row r="8331" spans="1:25" x14ac:dyDescent="0.2">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t="str" cm="1">
        <f t="array" ref="V8331">_xlfn.IFS(Suoerstore_sales[[#This Row],[Discount]]&lt;=0.05,"0-5%",Suoerstore_sales[[#This Row],[Discount]]&lt;=0.1,"5-10%",Suoerstore_sales[[#This Row],[Discount]]&lt;=0.2,"10-20%",TRUE,"20%+")</f>
        <v>0-5%</v>
      </c>
      <c r="W8331">
        <f>YEAR(Suoerstore_sales[[#This Row],[Order Date]])</f>
        <v>2017</v>
      </c>
      <c r="X8331" t="str">
        <f>"Q"&amp;ROUNDUP(MONTH(Suoerstore_sales[[#This Row],[Order Date]])/3,0)</f>
        <v>Q4</v>
      </c>
      <c r="Y8331">
        <f>MONTH(Suoerstore_sales[[#This Row],[Order Date]])</f>
        <v>10</v>
      </c>
    </row>
    <row r="8332" spans="1:25" x14ac:dyDescent="0.2">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t="str" cm="1">
        <f t="array" ref="V8332">_xlfn.IFS(Suoerstore_sales[[#This Row],[Discount]]&lt;=0.05,"0-5%",Suoerstore_sales[[#This Row],[Discount]]&lt;=0.1,"5-10%",Suoerstore_sales[[#This Row],[Discount]]&lt;=0.2,"10-20%",TRUE,"20%+")</f>
        <v>0-5%</v>
      </c>
      <c r="W8332">
        <f>YEAR(Suoerstore_sales[[#This Row],[Order Date]])</f>
        <v>2017</v>
      </c>
      <c r="X8332" t="str">
        <f>"Q"&amp;ROUNDUP(MONTH(Suoerstore_sales[[#This Row],[Order Date]])/3,0)</f>
        <v>Q4</v>
      </c>
      <c r="Y8332">
        <f>MONTH(Suoerstore_sales[[#This Row],[Order Date]])</f>
        <v>11</v>
      </c>
    </row>
    <row r="8333" spans="1:25" x14ac:dyDescent="0.2">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t="str" cm="1">
        <f t="array" ref="V8333">_xlfn.IFS(Suoerstore_sales[[#This Row],[Discount]]&lt;=0.05,"0-5%",Suoerstore_sales[[#This Row],[Discount]]&lt;=0.1,"5-10%",Suoerstore_sales[[#This Row],[Discount]]&lt;=0.2,"10-20%",TRUE,"20%+")</f>
        <v>0-5%</v>
      </c>
      <c r="W8333">
        <f>YEAR(Suoerstore_sales[[#This Row],[Order Date]])</f>
        <v>2016</v>
      </c>
      <c r="X8333" t="str">
        <f>"Q"&amp;ROUNDUP(MONTH(Suoerstore_sales[[#This Row],[Order Date]])/3,0)</f>
        <v>Q1</v>
      </c>
      <c r="Y8333">
        <f>MONTH(Suoerstore_sales[[#This Row],[Order Date]])</f>
        <v>3</v>
      </c>
    </row>
    <row r="8334" spans="1:25" x14ac:dyDescent="0.2">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t="str" cm="1">
        <f t="array" ref="V8334">_xlfn.IFS(Suoerstore_sales[[#This Row],[Discount]]&lt;=0.05,"0-5%",Suoerstore_sales[[#This Row],[Discount]]&lt;=0.1,"5-10%",Suoerstore_sales[[#This Row],[Discount]]&lt;=0.2,"10-20%",TRUE,"20%+")</f>
        <v>0-5%</v>
      </c>
      <c r="W8334">
        <f>YEAR(Suoerstore_sales[[#This Row],[Order Date]])</f>
        <v>2016</v>
      </c>
      <c r="X8334" t="str">
        <f>"Q"&amp;ROUNDUP(MONTH(Suoerstore_sales[[#This Row],[Order Date]])/3,0)</f>
        <v>Q1</v>
      </c>
      <c r="Y8334">
        <f>MONTH(Suoerstore_sales[[#This Row],[Order Date]])</f>
        <v>3</v>
      </c>
    </row>
    <row r="8335" spans="1:25" x14ac:dyDescent="0.2">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t="str" cm="1">
        <f t="array" ref="V8335">_xlfn.IFS(Suoerstore_sales[[#This Row],[Discount]]&lt;=0.05,"0-5%",Suoerstore_sales[[#This Row],[Discount]]&lt;=0.1,"5-10%",Suoerstore_sales[[#This Row],[Discount]]&lt;=0.2,"10-20%",TRUE,"20%+")</f>
        <v>0-5%</v>
      </c>
      <c r="W8335">
        <f>YEAR(Suoerstore_sales[[#This Row],[Order Date]])</f>
        <v>2016</v>
      </c>
      <c r="X8335" t="str">
        <f>"Q"&amp;ROUNDUP(MONTH(Suoerstore_sales[[#This Row],[Order Date]])/3,0)</f>
        <v>Q1</v>
      </c>
      <c r="Y8335">
        <f>MONTH(Suoerstore_sales[[#This Row],[Order Date]])</f>
        <v>3</v>
      </c>
    </row>
    <row r="8336" spans="1:25" x14ac:dyDescent="0.2">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t="str" cm="1">
        <f t="array" ref="V8336">_xlfn.IFS(Suoerstore_sales[[#This Row],[Discount]]&lt;=0.05,"0-5%",Suoerstore_sales[[#This Row],[Discount]]&lt;=0.1,"5-10%",Suoerstore_sales[[#This Row],[Discount]]&lt;=0.2,"10-20%",TRUE,"20%+")</f>
        <v>0-5%</v>
      </c>
      <c r="W8336">
        <f>YEAR(Suoerstore_sales[[#This Row],[Order Date]])</f>
        <v>2016</v>
      </c>
      <c r="X8336" t="str">
        <f>"Q"&amp;ROUNDUP(MONTH(Suoerstore_sales[[#This Row],[Order Date]])/3,0)</f>
        <v>Q1</v>
      </c>
      <c r="Y8336">
        <f>MONTH(Suoerstore_sales[[#This Row],[Order Date]])</f>
        <v>3</v>
      </c>
    </row>
    <row r="8337" spans="1:25" x14ac:dyDescent="0.2">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t="str" cm="1">
        <f t="array" ref="V8337">_xlfn.IFS(Suoerstore_sales[[#This Row],[Discount]]&lt;=0.05,"0-5%",Suoerstore_sales[[#This Row],[Discount]]&lt;=0.1,"5-10%",Suoerstore_sales[[#This Row],[Discount]]&lt;=0.2,"10-20%",TRUE,"20%+")</f>
        <v>0-5%</v>
      </c>
      <c r="W8337">
        <f>YEAR(Suoerstore_sales[[#This Row],[Order Date]])</f>
        <v>2017</v>
      </c>
      <c r="X8337" t="str">
        <f>"Q"&amp;ROUNDUP(MONTH(Suoerstore_sales[[#This Row],[Order Date]])/3,0)</f>
        <v>Q2</v>
      </c>
      <c r="Y8337">
        <f>MONTH(Suoerstore_sales[[#This Row],[Order Date]])</f>
        <v>5</v>
      </c>
    </row>
    <row r="8338" spans="1:25" x14ac:dyDescent="0.2">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t="str" cm="1">
        <f t="array" ref="V8338">_xlfn.IFS(Suoerstore_sales[[#This Row],[Discount]]&lt;=0.05,"0-5%",Suoerstore_sales[[#This Row],[Discount]]&lt;=0.1,"5-10%",Suoerstore_sales[[#This Row],[Discount]]&lt;=0.2,"10-20%",TRUE,"20%+")</f>
        <v>0-5%</v>
      </c>
      <c r="W8338">
        <f>YEAR(Suoerstore_sales[[#This Row],[Order Date]])</f>
        <v>2016</v>
      </c>
      <c r="X8338" t="str">
        <f>"Q"&amp;ROUNDUP(MONTH(Suoerstore_sales[[#This Row],[Order Date]])/3,0)</f>
        <v>Q3</v>
      </c>
      <c r="Y8338">
        <f>MONTH(Suoerstore_sales[[#This Row],[Order Date]])</f>
        <v>7</v>
      </c>
    </row>
    <row r="8339" spans="1:25" x14ac:dyDescent="0.2">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t="str" cm="1">
        <f t="array" ref="V8339">_xlfn.IFS(Suoerstore_sales[[#This Row],[Discount]]&lt;=0.05,"0-5%",Suoerstore_sales[[#This Row],[Discount]]&lt;=0.1,"5-10%",Suoerstore_sales[[#This Row],[Discount]]&lt;=0.2,"10-20%",TRUE,"20%+")</f>
        <v>0-5%</v>
      </c>
      <c r="W8339">
        <f>YEAR(Suoerstore_sales[[#This Row],[Order Date]])</f>
        <v>2014</v>
      </c>
      <c r="X8339" t="str">
        <f>"Q"&amp;ROUNDUP(MONTH(Suoerstore_sales[[#This Row],[Order Date]])/3,0)</f>
        <v>Q4</v>
      </c>
      <c r="Y8339">
        <f>MONTH(Suoerstore_sales[[#This Row],[Order Date]])</f>
        <v>12</v>
      </c>
    </row>
    <row r="8340" spans="1:25" x14ac:dyDescent="0.2">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t="str" cm="1">
        <f t="array" ref="V8340">_xlfn.IFS(Suoerstore_sales[[#This Row],[Discount]]&lt;=0.05,"0-5%",Suoerstore_sales[[#This Row],[Discount]]&lt;=0.1,"5-10%",Suoerstore_sales[[#This Row],[Discount]]&lt;=0.2,"10-20%",TRUE,"20%+")</f>
        <v>0-5%</v>
      </c>
      <c r="W8340">
        <f>YEAR(Suoerstore_sales[[#This Row],[Order Date]])</f>
        <v>2014</v>
      </c>
      <c r="X8340" t="str">
        <f>"Q"&amp;ROUNDUP(MONTH(Suoerstore_sales[[#This Row],[Order Date]])/3,0)</f>
        <v>Q4</v>
      </c>
      <c r="Y8340">
        <f>MONTH(Suoerstore_sales[[#This Row],[Order Date]])</f>
        <v>12</v>
      </c>
    </row>
    <row r="8341" spans="1:25" x14ac:dyDescent="0.2">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t="str" cm="1">
        <f t="array" ref="V8341">_xlfn.IFS(Suoerstore_sales[[#This Row],[Discount]]&lt;=0.05,"0-5%",Suoerstore_sales[[#This Row],[Discount]]&lt;=0.1,"5-10%",Suoerstore_sales[[#This Row],[Discount]]&lt;=0.2,"10-20%",TRUE,"20%+")</f>
        <v>10-20%</v>
      </c>
      <c r="W8341">
        <f>YEAR(Suoerstore_sales[[#This Row],[Order Date]])</f>
        <v>2017</v>
      </c>
      <c r="X8341" t="str">
        <f>"Q"&amp;ROUNDUP(MONTH(Suoerstore_sales[[#This Row],[Order Date]])/3,0)</f>
        <v>Q2</v>
      </c>
      <c r="Y8341">
        <f>MONTH(Suoerstore_sales[[#This Row],[Order Date]])</f>
        <v>4</v>
      </c>
    </row>
    <row r="8342" spans="1:25" x14ac:dyDescent="0.2">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t="str" cm="1">
        <f t="array" ref="V8342">_xlfn.IFS(Suoerstore_sales[[#This Row],[Discount]]&lt;=0.05,"0-5%",Suoerstore_sales[[#This Row],[Discount]]&lt;=0.1,"5-10%",Suoerstore_sales[[#This Row],[Discount]]&lt;=0.2,"10-20%",TRUE,"20%+")</f>
        <v>0-5%</v>
      </c>
      <c r="W8342">
        <f>YEAR(Suoerstore_sales[[#This Row],[Order Date]])</f>
        <v>2014</v>
      </c>
      <c r="X8342" t="str">
        <f>"Q"&amp;ROUNDUP(MONTH(Suoerstore_sales[[#This Row],[Order Date]])/3,0)</f>
        <v>Q4</v>
      </c>
      <c r="Y8342">
        <f>MONTH(Suoerstore_sales[[#This Row],[Order Date]])</f>
        <v>11</v>
      </c>
    </row>
    <row r="8343" spans="1:25" x14ac:dyDescent="0.2">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t="str" cm="1">
        <f t="array" ref="V8343">_xlfn.IFS(Suoerstore_sales[[#This Row],[Discount]]&lt;=0.05,"0-5%",Suoerstore_sales[[#This Row],[Discount]]&lt;=0.1,"5-10%",Suoerstore_sales[[#This Row],[Discount]]&lt;=0.2,"10-20%",TRUE,"20%+")</f>
        <v>0-5%</v>
      </c>
      <c r="W8343">
        <f>YEAR(Suoerstore_sales[[#This Row],[Order Date]])</f>
        <v>2017</v>
      </c>
      <c r="X8343" t="str">
        <f>"Q"&amp;ROUNDUP(MONTH(Suoerstore_sales[[#This Row],[Order Date]])/3,0)</f>
        <v>Q2</v>
      </c>
      <c r="Y8343">
        <f>MONTH(Suoerstore_sales[[#This Row],[Order Date]])</f>
        <v>6</v>
      </c>
    </row>
    <row r="8344" spans="1:25" x14ac:dyDescent="0.2">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t="str" cm="1">
        <f t="array" ref="V8344">_xlfn.IFS(Suoerstore_sales[[#This Row],[Discount]]&lt;=0.05,"0-5%",Suoerstore_sales[[#This Row],[Discount]]&lt;=0.1,"5-10%",Suoerstore_sales[[#This Row],[Discount]]&lt;=0.2,"10-20%",TRUE,"20%+")</f>
        <v>0-5%</v>
      </c>
      <c r="W8344">
        <f>YEAR(Suoerstore_sales[[#This Row],[Order Date]])</f>
        <v>2016</v>
      </c>
      <c r="X8344" t="str">
        <f>"Q"&amp;ROUNDUP(MONTH(Suoerstore_sales[[#This Row],[Order Date]])/3,0)</f>
        <v>Q4</v>
      </c>
      <c r="Y8344">
        <f>MONTH(Suoerstore_sales[[#This Row],[Order Date]])</f>
        <v>11</v>
      </c>
    </row>
    <row r="8345" spans="1:25" x14ac:dyDescent="0.2">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t="str" cm="1">
        <f t="array" ref="V8345">_xlfn.IFS(Suoerstore_sales[[#This Row],[Discount]]&lt;=0.05,"0-5%",Suoerstore_sales[[#This Row],[Discount]]&lt;=0.1,"5-10%",Suoerstore_sales[[#This Row],[Discount]]&lt;=0.2,"10-20%",TRUE,"20%+")</f>
        <v>10-20%</v>
      </c>
      <c r="W8345">
        <f>YEAR(Suoerstore_sales[[#This Row],[Order Date]])</f>
        <v>2014</v>
      </c>
      <c r="X8345" t="str">
        <f>"Q"&amp;ROUNDUP(MONTH(Suoerstore_sales[[#This Row],[Order Date]])/3,0)</f>
        <v>Q1</v>
      </c>
      <c r="Y8345">
        <f>MONTH(Suoerstore_sales[[#This Row],[Order Date]])</f>
        <v>3</v>
      </c>
    </row>
    <row r="8346" spans="1:25" x14ac:dyDescent="0.2">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t="str" cm="1">
        <f t="array" ref="V8346">_xlfn.IFS(Suoerstore_sales[[#This Row],[Discount]]&lt;=0.05,"0-5%",Suoerstore_sales[[#This Row],[Discount]]&lt;=0.1,"5-10%",Suoerstore_sales[[#This Row],[Discount]]&lt;=0.2,"10-20%",TRUE,"20%+")</f>
        <v>10-20%</v>
      </c>
      <c r="W8346">
        <f>YEAR(Suoerstore_sales[[#This Row],[Order Date]])</f>
        <v>2014</v>
      </c>
      <c r="X8346" t="str">
        <f>"Q"&amp;ROUNDUP(MONTH(Suoerstore_sales[[#This Row],[Order Date]])/3,0)</f>
        <v>Q1</v>
      </c>
      <c r="Y8346">
        <f>MONTH(Suoerstore_sales[[#This Row],[Order Date]])</f>
        <v>3</v>
      </c>
    </row>
    <row r="8347" spans="1:25" x14ac:dyDescent="0.2">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t="str" cm="1">
        <f t="array" ref="V8347">_xlfn.IFS(Suoerstore_sales[[#This Row],[Discount]]&lt;=0.05,"0-5%",Suoerstore_sales[[#This Row],[Discount]]&lt;=0.1,"5-10%",Suoerstore_sales[[#This Row],[Discount]]&lt;=0.2,"10-20%",TRUE,"20%+")</f>
        <v>10-20%</v>
      </c>
      <c r="W8347">
        <f>YEAR(Suoerstore_sales[[#This Row],[Order Date]])</f>
        <v>2014</v>
      </c>
      <c r="X8347" t="str">
        <f>"Q"&amp;ROUNDUP(MONTH(Suoerstore_sales[[#This Row],[Order Date]])/3,0)</f>
        <v>Q1</v>
      </c>
      <c r="Y8347">
        <f>MONTH(Suoerstore_sales[[#This Row],[Order Date]])</f>
        <v>3</v>
      </c>
    </row>
    <row r="8348" spans="1:25" x14ac:dyDescent="0.2">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t="str" cm="1">
        <f t="array" ref="V8348">_xlfn.IFS(Suoerstore_sales[[#This Row],[Discount]]&lt;=0.05,"0-5%",Suoerstore_sales[[#This Row],[Discount]]&lt;=0.1,"5-10%",Suoerstore_sales[[#This Row],[Discount]]&lt;=0.2,"10-20%",TRUE,"20%+")</f>
        <v>0-5%</v>
      </c>
      <c r="W8348">
        <f>YEAR(Suoerstore_sales[[#This Row],[Order Date]])</f>
        <v>2015</v>
      </c>
      <c r="X8348" t="str">
        <f>"Q"&amp;ROUNDUP(MONTH(Suoerstore_sales[[#This Row],[Order Date]])/3,0)</f>
        <v>Q2</v>
      </c>
      <c r="Y8348">
        <f>MONTH(Suoerstore_sales[[#This Row],[Order Date]])</f>
        <v>4</v>
      </c>
    </row>
    <row r="8349" spans="1:25" x14ac:dyDescent="0.2">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t="str" cm="1">
        <f t="array" ref="V8349">_xlfn.IFS(Suoerstore_sales[[#This Row],[Discount]]&lt;=0.05,"0-5%",Suoerstore_sales[[#This Row],[Discount]]&lt;=0.1,"5-10%",Suoerstore_sales[[#This Row],[Discount]]&lt;=0.2,"10-20%",TRUE,"20%+")</f>
        <v>0-5%</v>
      </c>
      <c r="W8349">
        <f>YEAR(Suoerstore_sales[[#This Row],[Order Date]])</f>
        <v>2015</v>
      </c>
      <c r="X8349" t="str">
        <f>"Q"&amp;ROUNDUP(MONTH(Suoerstore_sales[[#This Row],[Order Date]])/3,0)</f>
        <v>Q2</v>
      </c>
      <c r="Y8349">
        <f>MONTH(Suoerstore_sales[[#This Row],[Order Date]])</f>
        <v>4</v>
      </c>
    </row>
    <row r="8350" spans="1:25" x14ac:dyDescent="0.2">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t="str" cm="1">
        <f t="array" ref="V8350">_xlfn.IFS(Suoerstore_sales[[#This Row],[Discount]]&lt;=0.05,"0-5%",Suoerstore_sales[[#This Row],[Discount]]&lt;=0.1,"5-10%",Suoerstore_sales[[#This Row],[Discount]]&lt;=0.2,"10-20%",TRUE,"20%+")</f>
        <v>0-5%</v>
      </c>
      <c r="W8350">
        <f>YEAR(Suoerstore_sales[[#This Row],[Order Date]])</f>
        <v>2015</v>
      </c>
      <c r="X8350" t="str">
        <f>"Q"&amp;ROUNDUP(MONTH(Suoerstore_sales[[#This Row],[Order Date]])/3,0)</f>
        <v>Q2</v>
      </c>
      <c r="Y8350">
        <f>MONTH(Suoerstore_sales[[#This Row],[Order Date]])</f>
        <v>4</v>
      </c>
    </row>
    <row r="8351" spans="1:25" x14ac:dyDescent="0.2">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t="str" cm="1">
        <f t="array" ref="V8351">_xlfn.IFS(Suoerstore_sales[[#This Row],[Discount]]&lt;=0.05,"0-5%",Suoerstore_sales[[#This Row],[Discount]]&lt;=0.1,"5-10%",Suoerstore_sales[[#This Row],[Discount]]&lt;=0.2,"10-20%",TRUE,"20%+")</f>
        <v>0-5%</v>
      </c>
      <c r="W8351">
        <f>YEAR(Suoerstore_sales[[#This Row],[Order Date]])</f>
        <v>2015</v>
      </c>
      <c r="X8351" t="str">
        <f>"Q"&amp;ROUNDUP(MONTH(Suoerstore_sales[[#This Row],[Order Date]])/3,0)</f>
        <v>Q2</v>
      </c>
      <c r="Y8351">
        <f>MONTH(Suoerstore_sales[[#This Row],[Order Date]])</f>
        <v>4</v>
      </c>
    </row>
    <row r="8352" spans="1:25" x14ac:dyDescent="0.2">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t="str" cm="1">
        <f t="array" ref="V8352">_xlfn.IFS(Suoerstore_sales[[#This Row],[Discount]]&lt;=0.05,"0-5%",Suoerstore_sales[[#This Row],[Discount]]&lt;=0.1,"5-10%",Suoerstore_sales[[#This Row],[Discount]]&lt;=0.2,"10-20%",TRUE,"20%+")</f>
        <v>0-5%</v>
      </c>
      <c r="W8352">
        <f>YEAR(Suoerstore_sales[[#This Row],[Order Date]])</f>
        <v>2015</v>
      </c>
      <c r="X8352" t="str">
        <f>"Q"&amp;ROUNDUP(MONTH(Suoerstore_sales[[#This Row],[Order Date]])/3,0)</f>
        <v>Q2</v>
      </c>
      <c r="Y8352">
        <f>MONTH(Suoerstore_sales[[#This Row],[Order Date]])</f>
        <v>4</v>
      </c>
    </row>
    <row r="8353" spans="1:25" x14ac:dyDescent="0.2">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t="str" cm="1">
        <f t="array" ref="V8353">_xlfn.IFS(Suoerstore_sales[[#This Row],[Discount]]&lt;=0.05,"0-5%",Suoerstore_sales[[#This Row],[Discount]]&lt;=0.1,"5-10%",Suoerstore_sales[[#This Row],[Discount]]&lt;=0.2,"10-20%",TRUE,"20%+")</f>
        <v>10-20%</v>
      </c>
      <c r="W8353">
        <f>YEAR(Suoerstore_sales[[#This Row],[Order Date]])</f>
        <v>2017</v>
      </c>
      <c r="X8353" t="str">
        <f>"Q"&amp;ROUNDUP(MONTH(Suoerstore_sales[[#This Row],[Order Date]])/3,0)</f>
        <v>Q2</v>
      </c>
      <c r="Y8353">
        <f>MONTH(Suoerstore_sales[[#This Row],[Order Date]])</f>
        <v>5</v>
      </c>
    </row>
    <row r="8354" spans="1:25" x14ac:dyDescent="0.2">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t="str" cm="1">
        <f t="array" ref="V8354">_xlfn.IFS(Suoerstore_sales[[#This Row],[Discount]]&lt;=0.05,"0-5%",Suoerstore_sales[[#This Row],[Discount]]&lt;=0.1,"5-10%",Suoerstore_sales[[#This Row],[Discount]]&lt;=0.2,"10-20%",TRUE,"20%+")</f>
        <v>20%+</v>
      </c>
      <c r="W8354">
        <f>YEAR(Suoerstore_sales[[#This Row],[Order Date]])</f>
        <v>2017</v>
      </c>
      <c r="X8354" t="str">
        <f>"Q"&amp;ROUNDUP(MONTH(Suoerstore_sales[[#This Row],[Order Date]])/3,0)</f>
        <v>Q2</v>
      </c>
      <c r="Y8354">
        <f>MONTH(Suoerstore_sales[[#This Row],[Order Date]])</f>
        <v>5</v>
      </c>
    </row>
    <row r="8355" spans="1:25" x14ac:dyDescent="0.2">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t="str" cm="1">
        <f t="array" ref="V8355">_xlfn.IFS(Suoerstore_sales[[#This Row],[Discount]]&lt;=0.05,"0-5%",Suoerstore_sales[[#This Row],[Discount]]&lt;=0.1,"5-10%",Suoerstore_sales[[#This Row],[Discount]]&lt;=0.2,"10-20%",TRUE,"20%+")</f>
        <v>20%+</v>
      </c>
      <c r="W8355">
        <f>YEAR(Suoerstore_sales[[#This Row],[Order Date]])</f>
        <v>2017</v>
      </c>
      <c r="X8355" t="str">
        <f>"Q"&amp;ROUNDUP(MONTH(Suoerstore_sales[[#This Row],[Order Date]])/3,0)</f>
        <v>Q2</v>
      </c>
      <c r="Y8355">
        <f>MONTH(Suoerstore_sales[[#This Row],[Order Date]])</f>
        <v>5</v>
      </c>
    </row>
    <row r="8356" spans="1:25" x14ac:dyDescent="0.2">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t="str" cm="1">
        <f t="array" ref="V8356">_xlfn.IFS(Suoerstore_sales[[#This Row],[Discount]]&lt;=0.05,"0-5%",Suoerstore_sales[[#This Row],[Discount]]&lt;=0.1,"5-10%",Suoerstore_sales[[#This Row],[Discount]]&lt;=0.2,"10-20%",TRUE,"20%+")</f>
        <v>20%+</v>
      </c>
      <c r="W8356">
        <f>YEAR(Suoerstore_sales[[#This Row],[Order Date]])</f>
        <v>2017</v>
      </c>
      <c r="X8356" t="str">
        <f>"Q"&amp;ROUNDUP(MONTH(Suoerstore_sales[[#This Row],[Order Date]])/3,0)</f>
        <v>Q2</v>
      </c>
      <c r="Y8356">
        <f>MONTH(Suoerstore_sales[[#This Row],[Order Date]])</f>
        <v>5</v>
      </c>
    </row>
    <row r="8357" spans="1:25" x14ac:dyDescent="0.2">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t="str" cm="1">
        <f t="array" ref="V8357">_xlfn.IFS(Suoerstore_sales[[#This Row],[Discount]]&lt;=0.05,"0-5%",Suoerstore_sales[[#This Row],[Discount]]&lt;=0.1,"5-10%",Suoerstore_sales[[#This Row],[Discount]]&lt;=0.2,"10-20%",TRUE,"20%+")</f>
        <v>10-20%</v>
      </c>
      <c r="W8357">
        <f>YEAR(Suoerstore_sales[[#This Row],[Order Date]])</f>
        <v>2017</v>
      </c>
      <c r="X8357" t="str">
        <f>"Q"&amp;ROUNDUP(MONTH(Suoerstore_sales[[#This Row],[Order Date]])/3,0)</f>
        <v>Q2</v>
      </c>
      <c r="Y8357">
        <f>MONTH(Suoerstore_sales[[#This Row],[Order Date]])</f>
        <v>5</v>
      </c>
    </row>
    <row r="8358" spans="1:25" x14ac:dyDescent="0.2">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t="str" cm="1">
        <f t="array" ref="V8358">_xlfn.IFS(Suoerstore_sales[[#This Row],[Discount]]&lt;=0.05,"0-5%",Suoerstore_sales[[#This Row],[Discount]]&lt;=0.1,"5-10%",Suoerstore_sales[[#This Row],[Discount]]&lt;=0.2,"10-20%",TRUE,"20%+")</f>
        <v>0-5%</v>
      </c>
      <c r="W8358">
        <f>YEAR(Suoerstore_sales[[#This Row],[Order Date]])</f>
        <v>2016</v>
      </c>
      <c r="X8358" t="str">
        <f>"Q"&amp;ROUNDUP(MONTH(Suoerstore_sales[[#This Row],[Order Date]])/3,0)</f>
        <v>Q3</v>
      </c>
      <c r="Y8358">
        <f>MONTH(Suoerstore_sales[[#This Row],[Order Date]])</f>
        <v>8</v>
      </c>
    </row>
    <row r="8359" spans="1:25" x14ac:dyDescent="0.2">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t="str" cm="1">
        <f t="array" ref="V8359">_xlfn.IFS(Suoerstore_sales[[#This Row],[Discount]]&lt;=0.05,"0-5%",Suoerstore_sales[[#This Row],[Discount]]&lt;=0.1,"5-10%",Suoerstore_sales[[#This Row],[Discount]]&lt;=0.2,"10-20%",TRUE,"20%+")</f>
        <v>0-5%</v>
      </c>
      <c r="W8359">
        <f>YEAR(Suoerstore_sales[[#This Row],[Order Date]])</f>
        <v>2014</v>
      </c>
      <c r="X8359" t="str">
        <f>"Q"&amp;ROUNDUP(MONTH(Suoerstore_sales[[#This Row],[Order Date]])/3,0)</f>
        <v>Q2</v>
      </c>
      <c r="Y8359">
        <f>MONTH(Suoerstore_sales[[#This Row],[Order Date]])</f>
        <v>4</v>
      </c>
    </row>
    <row r="8360" spans="1:25" x14ac:dyDescent="0.2">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t="str" cm="1">
        <f t="array" ref="V8360">_xlfn.IFS(Suoerstore_sales[[#This Row],[Discount]]&lt;=0.05,"0-5%",Suoerstore_sales[[#This Row],[Discount]]&lt;=0.1,"5-10%",Suoerstore_sales[[#This Row],[Discount]]&lt;=0.2,"10-20%",TRUE,"20%+")</f>
        <v>10-20%</v>
      </c>
      <c r="W8360">
        <f>YEAR(Suoerstore_sales[[#This Row],[Order Date]])</f>
        <v>2014</v>
      </c>
      <c r="X8360" t="str">
        <f>"Q"&amp;ROUNDUP(MONTH(Suoerstore_sales[[#This Row],[Order Date]])/3,0)</f>
        <v>Q2</v>
      </c>
      <c r="Y8360">
        <f>MONTH(Suoerstore_sales[[#This Row],[Order Date]])</f>
        <v>4</v>
      </c>
    </row>
    <row r="8361" spans="1:25" x14ac:dyDescent="0.2">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t="str" cm="1">
        <f t="array" ref="V8361">_xlfn.IFS(Suoerstore_sales[[#This Row],[Discount]]&lt;=0.05,"0-5%",Suoerstore_sales[[#This Row],[Discount]]&lt;=0.1,"5-10%",Suoerstore_sales[[#This Row],[Discount]]&lt;=0.2,"10-20%",TRUE,"20%+")</f>
        <v>0-5%</v>
      </c>
      <c r="W8361">
        <f>YEAR(Suoerstore_sales[[#This Row],[Order Date]])</f>
        <v>2014</v>
      </c>
      <c r="X8361" t="str">
        <f>"Q"&amp;ROUNDUP(MONTH(Suoerstore_sales[[#This Row],[Order Date]])/3,0)</f>
        <v>Q2</v>
      </c>
      <c r="Y8361">
        <f>MONTH(Suoerstore_sales[[#This Row],[Order Date]])</f>
        <v>4</v>
      </c>
    </row>
    <row r="8362" spans="1:25" x14ac:dyDescent="0.2">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t="str" cm="1">
        <f t="array" ref="V8362">_xlfn.IFS(Suoerstore_sales[[#This Row],[Discount]]&lt;=0.05,"0-5%",Suoerstore_sales[[#This Row],[Discount]]&lt;=0.1,"5-10%",Suoerstore_sales[[#This Row],[Discount]]&lt;=0.2,"10-20%",TRUE,"20%+")</f>
        <v>10-20%</v>
      </c>
      <c r="W8362">
        <f>YEAR(Suoerstore_sales[[#This Row],[Order Date]])</f>
        <v>2017</v>
      </c>
      <c r="X8362" t="str">
        <f>"Q"&amp;ROUNDUP(MONTH(Suoerstore_sales[[#This Row],[Order Date]])/3,0)</f>
        <v>Q1</v>
      </c>
      <c r="Y8362">
        <f>MONTH(Suoerstore_sales[[#This Row],[Order Date]])</f>
        <v>1</v>
      </c>
    </row>
    <row r="8363" spans="1:25" x14ac:dyDescent="0.2">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t="str" cm="1">
        <f t="array" ref="V8363">_xlfn.IFS(Suoerstore_sales[[#This Row],[Discount]]&lt;=0.05,"0-5%",Suoerstore_sales[[#This Row],[Discount]]&lt;=0.1,"5-10%",Suoerstore_sales[[#This Row],[Discount]]&lt;=0.2,"10-20%",TRUE,"20%+")</f>
        <v>20%+</v>
      </c>
      <c r="W8363">
        <f>YEAR(Suoerstore_sales[[#This Row],[Order Date]])</f>
        <v>2017</v>
      </c>
      <c r="X8363" t="str">
        <f>"Q"&amp;ROUNDUP(MONTH(Suoerstore_sales[[#This Row],[Order Date]])/3,0)</f>
        <v>Q1</v>
      </c>
      <c r="Y8363">
        <f>MONTH(Suoerstore_sales[[#This Row],[Order Date]])</f>
        <v>1</v>
      </c>
    </row>
    <row r="8364" spans="1:25" x14ac:dyDescent="0.2">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t="str" cm="1">
        <f t="array" ref="V8364">_xlfn.IFS(Suoerstore_sales[[#This Row],[Discount]]&lt;=0.05,"0-5%",Suoerstore_sales[[#This Row],[Discount]]&lt;=0.1,"5-10%",Suoerstore_sales[[#This Row],[Discount]]&lt;=0.2,"10-20%",TRUE,"20%+")</f>
        <v>20%+</v>
      </c>
      <c r="W8364">
        <f>YEAR(Suoerstore_sales[[#This Row],[Order Date]])</f>
        <v>2017</v>
      </c>
      <c r="X8364" t="str">
        <f>"Q"&amp;ROUNDUP(MONTH(Suoerstore_sales[[#This Row],[Order Date]])/3,0)</f>
        <v>Q1</v>
      </c>
      <c r="Y8364">
        <f>MONTH(Suoerstore_sales[[#This Row],[Order Date]])</f>
        <v>1</v>
      </c>
    </row>
    <row r="8365" spans="1:25" x14ac:dyDescent="0.2">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t="str" cm="1">
        <f t="array" ref="V8365">_xlfn.IFS(Suoerstore_sales[[#This Row],[Discount]]&lt;=0.05,"0-5%",Suoerstore_sales[[#This Row],[Discount]]&lt;=0.1,"5-10%",Suoerstore_sales[[#This Row],[Discount]]&lt;=0.2,"10-20%",TRUE,"20%+")</f>
        <v>10-20%</v>
      </c>
      <c r="W8365">
        <f>YEAR(Suoerstore_sales[[#This Row],[Order Date]])</f>
        <v>2017</v>
      </c>
      <c r="X8365" t="str">
        <f>"Q"&amp;ROUNDUP(MONTH(Suoerstore_sales[[#This Row],[Order Date]])/3,0)</f>
        <v>Q1</v>
      </c>
      <c r="Y8365">
        <f>MONTH(Suoerstore_sales[[#This Row],[Order Date]])</f>
        <v>1</v>
      </c>
    </row>
    <row r="8366" spans="1:25" x14ac:dyDescent="0.2">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t="str" cm="1">
        <f t="array" ref="V8366">_xlfn.IFS(Suoerstore_sales[[#This Row],[Discount]]&lt;=0.05,"0-5%",Suoerstore_sales[[#This Row],[Discount]]&lt;=0.1,"5-10%",Suoerstore_sales[[#This Row],[Discount]]&lt;=0.2,"10-20%",TRUE,"20%+")</f>
        <v>10-20%</v>
      </c>
      <c r="W8366">
        <f>YEAR(Suoerstore_sales[[#This Row],[Order Date]])</f>
        <v>2017</v>
      </c>
      <c r="X8366" t="str">
        <f>"Q"&amp;ROUNDUP(MONTH(Suoerstore_sales[[#This Row],[Order Date]])/3,0)</f>
        <v>Q2</v>
      </c>
      <c r="Y8366">
        <f>MONTH(Suoerstore_sales[[#This Row],[Order Date]])</f>
        <v>4</v>
      </c>
    </row>
    <row r="8367" spans="1:25" x14ac:dyDescent="0.2">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t="str" cm="1">
        <f t="array" ref="V8367">_xlfn.IFS(Suoerstore_sales[[#This Row],[Discount]]&lt;=0.05,"0-5%",Suoerstore_sales[[#This Row],[Discount]]&lt;=0.1,"5-10%",Suoerstore_sales[[#This Row],[Discount]]&lt;=0.2,"10-20%",TRUE,"20%+")</f>
        <v>10-20%</v>
      </c>
      <c r="W8367">
        <f>YEAR(Suoerstore_sales[[#This Row],[Order Date]])</f>
        <v>2017</v>
      </c>
      <c r="X8367" t="str">
        <f>"Q"&amp;ROUNDUP(MONTH(Suoerstore_sales[[#This Row],[Order Date]])/3,0)</f>
        <v>Q1</v>
      </c>
      <c r="Y8367">
        <f>MONTH(Suoerstore_sales[[#This Row],[Order Date]])</f>
        <v>1</v>
      </c>
    </row>
    <row r="8368" spans="1:25" x14ac:dyDescent="0.2">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t="str" cm="1">
        <f t="array" ref="V8368">_xlfn.IFS(Suoerstore_sales[[#This Row],[Discount]]&lt;=0.05,"0-5%",Suoerstore_sales[[#This Row],[Discount]]&lt;=0.1,"5-10%",Suoerstore_sales[[#This Row],[Discount]]&lt;=0.2,"10-20%",TRUE,"20%+")</f>
        <v>0-5%</v>
      </c>
      <c r="W8368">
        <f>YEAR(Suoerstore_sales[[#This Row],[Order Date]])</f>
        <v>2014</v>
      </c>
      <c r="X8368" t="str">
        <f>"Q"&amp;ROUNDUP(MONTH(Suoerstore_sales[[#This Row],[Order Date]])/3,0)</f>
        <v>Q3</v>
      </c>
      <c r="Y8368">
        <f>MONTH(Suoerstore_sales[[#This Row],[Order Date]])</f>
        <v>9</v>
      </c>
    </row>
    <row r="8369" spans="1:25" x14ac:dyDescent="0.2">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t="str" cm="1">
        <f t="array" ref="V8369">_xlfn.IFS(Suoerstore_sales[[#This Row],[Discount]]&lt;=0.05,"0-5%",Suoerstore_sales[[#This Row],[Discount]]&lt;=0.1,"5-10%",Suoerstore_sales[[#This Row],[Discount]]&lt;=0.2,"10-20%",TRUE,"20%+")</f>
        <v>0-5%</v>
      </c>
      <c r="W8369">
        <f>YEAR(Suoerstore_sales[[#This Row],[Order Date]])</f>
        <v>2014</v>
      </c>
      <c r="X8369" t="str">
        <f>"Q"&amp;ROUNDUP(MONTH(Suoerstore_sales[[#This Row],[Order Date]])/3,0)</f>
        <v>Q3</v>
      </c>
      <c r="Y8369">
        <f>MONTH(Suoerstore_sales[[#This Row],[Order Date]])</f>
        <v>9</v>
      </c>
    </row>
    <row r="8370" spans="1:25" x14ac:dyDescent="0.2">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t="str" cm="1">
        <f t="array" ref="V8370">_xlfn.IFS(Suoerstore_sales[[#This Row],[Discount]]&lt;=0.05,"0-5%",Suoerstore_sales[[#This Row],[Discount]]&lt;=0.1,"5-10%",Suoerstore_sales[[#This Row],[Discount]]&lt;=0.2,"10-20%",TRUE,"20%+")</f>
        <v>10-20%</v>
      </c>
      <c r="W8370">
        <f>YEAR(Suoerstore_sales[[#This Row],[Order Date]])</f>
        <v>2014</v>
      </c>
      <c r="X8370" t="str">
        <f>"Q"&amp;ROUNDUP(MONTH(Suoerstore_sales[[#This Row],[Order Date]])/3,0)</f>
        <v>Q3</v>
      </c>
      <c r="Y8370">
        <f>MONTH(Suoerstore_sales[[#This Row],[Order Date]])</f>
        <v>9</v>
      </c>
    </row>
    <row r="8371" spans="1:25" x14ac:dyDescent="0.2">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t="str" cm="1">
        <f t="array" ref="V8371">_xlfn.IFS(Suoerstore_sales[[#This Row],[Discount]]&lt;=0.05,"0-5%",Suoerstore_sales[[#This Row],[Discount]]&lt;=0.1,"5-10%",Suoerstore_sales[[#This Row],[Discount]]&lt;=0.2,"10-20%",TRUE,"20%+")</f>
        <v>10-20%</v>
      </c>
      <c r="W8371">
        <f>YEAR(Suoerstore_sales[[#This Row],[Order Date]])</f>
        <v>2016</v>
      </c>
      <c r="X8371" t="str">
        <f>"Q"&amp;ROUNDUP(MONTH(Suoerstore_sales[[#This Row],[Order Date]])/3,0)</f>
        <v>Q2</v>
      </c>
      <c r="Y8371">
        <f>MONTH(Suoerstore_sales[[#This Row],[Order Date]])</f>
        <v>6</v>
      </c>
    </row>
    <row r="8372" spans="1:25" x14ac:dyDescent="0.2">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t="str" cm="1">
        <f t="array" ref="V8372">_xlfn.IFS(Suoerstore_sales[[#This Row],[Discount]]&lt;=0.05,"0-5%",Suoerstore_sales[[#This Row],[Discount]]&lt;=0.1,"5-10%",Suoerstore_sales[[#This Row],[Discount]]&lt;=0.2,"10-20%",TRUE,"20%+")</f>
        <v>10-20%</v>
      </c>
      <c r="W8372">
        <f>YEAR(Suoerstore_sales[[#This Row],[Order Date]])</f>
        <v>2016</v>
      </c>
      <c r="X8372" t="str">
        <f>"Q"&amp;ROUNDUP(MONTH(Suoerstore_sales[[#This Row],[Order Date]])/3,0)</f>
        <v>Q4</v>
      </c>
      <c r="Y8372">
        <f>MONTH(Suoerstore_sales[[#This Row],[Order Date]])</f>
        <v>10</v>
      </c>
    </row>
    <row r="8373" spans="1:25" x14ac:dyDescent="0.2">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t="str" cm="1">
        <f t="array" ref="V8373">_xlfn.IFS(Suoerstore_sales[[#This Row],[Discount]]&lt;=0.05,"0-5%",Suoerstore_sales[[#This Row],[Discount]]&lt;=0.1,"5-10%",Suoerstore_sales[[#This Row],[Discount]]&lt;=0.2,"10-20%",TRUE,"20%+")</f>
        <v>20%+</v>
      </c>
      <c r="W8373">
        <f>YEAR(Suoerstore_sales[[#This Row],[Order Date]])</f>
        <v>2014</v>
      </c>
      <c r="X8373" t="str">
        <f>"Q"&amp;ROUNDUP(MONTH(Suoerstore_sales[[#This Row],[Order Date]])/3,0)</f>
        <v>Q4</v>
      </c>
      <c r="Y8373">
        <f>MONTH(Suoerstore_sales[[#This Row],[Order Date]])</f>
        <v>12</v>
      </c>
    </row>
    <row r="8374" spans="1:25" x14ac:dyDescent="0.2">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t="str" cm="1">
        <f t="array" ref="V8374">_xlfn.IFS(Suoerstore_sales[[#This Row],[Discount]]&lt;=0.05,"0-5%",Suoerstore_sales[[#This Row],[Discount]]&lt;=0.1,"5-10%",Suoerstore_sales[[#This Row],[Discount]]&lt;=0.2,"10-20%",TRUE,"20%+")</f>
        <v>0-5%</v>
      </c>
      <c r="W8374">
        <f>YEAR(Suoerstore_sales[[#This Row],[Order Date]])</f>
        <v>2016</v>
      </c>
      <c r="X8374" t="str">
        <f>"Q"&amp;ROUNDUP(MONTH(Suoerstore_sales[[#This Row],[Order Date]])/3,0)</f>
        <v>Q4</v>
      </c>
      <c r="Y8374">
        <f>MONTH(Suoerstore_sales[[#This Row],[Order Date]])</f>
        <v>11</v>
      </c>
    </row>
    <row r="8375" spans="1:25" x14ac:dyDescent="0.2">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t="str" cm="1">
        <f t="array" ref="V8375">_xlfn.IFS(Suoerstore_sales[[#This Row],[Discount]]&lt;=0.05,"0-5%",Suoerstore_sales[[#This Row],[Discount]]&lt;=0.1,"5-10%",Suoerstore_sales[[#This Row],[Discount]]&lt;=0.2,"10-20%",TRUE,"20%+")</f>
        <v>0-5%</v>
      </c>
      <c r="W8375">
        <f>YEAR(Suoerstore_sales[[#This Row],[Order Date]])</f>
        <v>2016</v>
      </c>
      <c r="X8375" t="str">
        <f>"Q"&amp;ROUNDUP(MONTH(Suoerstore_sales[[#This Row],[Order Date]])/3,0)</f>
        <v>Q4</v>
      </c>
      <c r="Y8375">
        <f>MONTH(Suoerstore_sales[[#This Row],[Order Date]])</f>
        <v>11</v>
      </c>
    </row>
    <row r="8376" spans="1:25" x14ac:dyDescent="0.2">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t="str" cm="1">
        <f t="array" ref="V8376">_xlfn.IFS(Suoerstore_sales[[#This Row],[Discount]]&lt;=0.05,"0-5%",Suoerstore_sales[[#This Row],[Discount]]&lt;=0.1,"5-10%",Suoerstore_sales[[#This Row],[Discount]]&lt;=0.2,"10-20%",TRUE,"20%+")</f>
        <v>0-5%</v>
      </c>
      <c r="W8376">
        <f>YEAR(Suoerstore_sales[[#This Row],[Order Date]])</f>
        <v>2015</v>
      </c>
      <c r="X8376" t="str">
        <f>"Q"&amp;ROUNDUP(MONTH(Suoerstore_sales[[#This Row],[Order Date]])/3,0)</f>
        <v>Q1</v>
      </c>
      <c r="Y8376">
        <f>MONTH(Suoerstore_sales[[#This Row],[Order Date]])</f>
        <v>1</v>
      </c>
    </row>
    <row r="8377" spans="1:25" x14ac:dyDescent="0.2">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t="str" cm="1">
        <f t="array" ref="V8377">_xlfn.IFS(Suoerstore_sales[[#This Row],[Discount]]&lt;=0.05,"0-5%",Suoerstore_sales[[#This Row],[Discount]]&lt;=0.1,"5-10%",Suoerstore_sales[[#This Row],[Discount]]&lt;=0.2,"10-20%",TRUE,"20%+")</f>
        <v>10-20%</v>
      </c>
      <c r="W8377">
        <f>YEAR(Suoerstore_sales[[#This Row],[Order Date]])</f>
        <v>2015</v>
      </c>
      <c r="X8377" t="str">
        <f>"Q"&amp;ROUNDUP(MONTH(Suoerstore_sales[[#This Row],[Order Date]])/3,0)</f>
        <v>Q1</v>
      </c>
      <c r="Y8377">
        <f>MONTH(Suoerstore_sales[[#This Row],[Order Date]])</f>
        <v>1</v>
      </c>
    </row>
    <row r="8378" spans="1:25" x14ac:dyDescent="0.2">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t="str" cm="1">
        <f t="array" ref="V8378">_xlfn.IFS(Suoerstore_sales[[#This Row],[Discount]]&lt;=0.05,"0-5%",Suoerstore_sales[[#This Row],[Discount]]&lt;=0.1,"5-10%",Suoerstore_sales[[#This Row],[Discount]]&lt;=0.2,"10-20%",TRUE,"20%+")</f>
        <v>10-20%</v>
      </c>
      <c r="W8378">
        <f>YEAR(Suoerstore_sales[[#This Row],[Order Date]])</f>
        <v>2017</v>
      </c>
      <c r="X8378" t="str">
        <f>"Q"&amp;ROUNDUP(MONTH(Suoerstore_sales[[#This Row],[Order Date]])/3,0)</f>
        <v>Q1</v>
      </c>
      <c r="Y8378">
        <f>MONTH(Suoerstore_sales[[#This Row],[Order Date]])</f>
        <v>3</v>
      </c>
    </row>
    <row r="8379" spans="1:25" x14ac:dyDescent="0.2">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t="str" cm="1">
        <f t="array" ref="V8379">_xlfn.IFS(Suoerstore_sales[[#This Row],[Discount]]&lt;=0.05,"0-5%",Suoerstore_sales[[#This Row],[Discount]]&lt;=0.1,"5-10%",Suoerstore_sales[[#This Row],[Discount]]&lt;=0.2,"10-20%",TRUE,"20%+")</f>
        <v>10-20%</v>
      </c>
      <c r="W8379">
        <f>YEAR(Suoerstore_sales[[#This Row],[Order Date]])</f>
        <v>2015</v>
      </c>
      <c r="X8379" t="str">
        <f>"Q"&amp;ROUNDUP(MONTH(Suoerstore_sales[[#This Row],[Order Date]])/3,0)</f>
        <v>Q4</v>
      </c>
      <c r="Y8379">
        <f>MONTH(Suoerstore_sales[[#This Row],[Order Date]])</f>
        <v>11</v>
      </c>
    </row>
    <row r="8380" spans="1:25" x14ac:dyDescent="0.2">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t="str" cm="1">
        <f t="array" ref="V8380">_xlfn.IFS(Suoerstore_sales[[#This Row],[Discount]]&lt;=0.05,"0-5%",Suoerstore_sales[[#This Row],[Discount]]&lt;=0.1,"5-10%",Suoerstore_sales[[#This Row],[Discount]]&lt;=0.2,"10-20%",TRUE,"20%+")</f>
        <v>10-20%</v>
      </c>
      <c r="W8380">
        <f>YEAR(Suoerstore_sales[[#This Row],[Order Date]])</f>
        <v>2015</v>
      </c>
      <c r="X8380" t="str">
        <f>"Q"&amp;ROUNDUP(MONTH(Suoerstore_sales[[#This Row],[Order Date]])/3,0)</f>
        <v>Q4</v>
      </c>
      <c r="Y8380">
        <f>MONTH(Suoerstore_sales[[#This Row],[Order Date]])</f>
        <v>11</v>
      </c>
    </row>
    <row r="8381" spans="1:25" x14ac:dyDescent="0.2">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t="str" cm="1">
        <f t="array" ref="V8381">_xlfn.IFS(Suoerstore_sales[[#This Row],[Discount]]&lt;=0.05,"0-5%",Suoerstore_sales[[#This Row],[Discount]]&lt;=0.1,"5-10%",Suoerstore_sales[[#This Row],[Discount]]&lt;=0.2,"10-20%",TRUE,"20%+")</f>
        <v>10-20%</v>
      </c>
      <c r="W8381">
        <f>YEAR(Suoerstore_sales[[#This Row],[Order Date]])</f>
        <v>2015</v>
      </c>
      <c r="X8381" t="str">
        <f>"Q"&amp;ROUNDUP(MONTH(Suoerstore_sales[[#This Row],[Order Date]])/3,0)</f>
        <v>Q4</v>
      </c>
      <c r="Y8381">
        <f>MONTH(Suoerstore_sales[[#This Row],[Order Date]])</f>
        <v>11</v>
      </c>
    </row>
    <row r="8382" spans="1:25" x14ac:dyDescent="0.2">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t="str" cm="1">
        <f t="array" ref="V8382">_xlfn.IFS(Suoerstore_sales[[#This Row],[Discount]]&lt;=0.05,"0-5%",Suoerstore_sales[[#This Row],[Discount]]&lt;=0.1,"5-10%",Suoerstore_sales[[#This Row],[Discount]]&lt;=0.2,"10-20%",TRUE,"20%+")</f>
        <v>10-20%</v>
      </c>
      <c r="W8382">
        <f>YEAR(Suoerstore_sales[[#This Row],[Order Date]])</f>
        <v>2014</v>
      </c>
      <c r="X8382" t="str">
        <f>"Q"&amp;ROUNDUP(MONTH(Suoerstore_sales[[#This Row],[Order Date]])/3,0)</f>
        <v>Q3</v>
      </c>
      <c r="Y8382">
        <f>MONTH(Suoerstore_sales[[#This Row],[Order Date]])</f>
        <v>9</v>
      </c>
    </row>
    <row r="8383" spans="1:25" x14ac:dyDescent="0.2">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t="str" cm="1">
        <f t="array" ref="V8383">_xlfn.IFS(Suoerstore_sales[[#This Row],[Discount]]&lt;=0.05,"0-5%",Suoerstore_sales[[#This Row],[Discount]]&lt;=0.1,"5-10%",Suoerstore_sales[[#This Row],[Discount]]&lt;=0.2,"10-20%",TRUE,"20%+")</f>
        <v>10-20%</v>
      </c>
      <c r="W8383">
        <f>YEAR(Suoerstore_sales[[#This Row],[Order Date]])</f>
        <v>2016</v>
      </c>
      <c r="X8383" t="str">
        <f>"Q"&amp;ROUNDUP(MONTH(Suoerstore_sales[[#This Row],[Order Date]])/3,0)</f>
        <v>Q1</v>
      </c>
      <c r="Y8383">
        <f>MONTH(Suoerstore_sales[[#This Row],[Order Date]])</f>
        <v>3</v>
      </c>
    </row>
    <row r="8384" spans="1:25" x14ac:dyDescent="0.2">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t="str" cm="1">
        <f t="array" ref="V8384">_xlfn.IFS(Suoerstore_sales[[#This Row],[Discount]]&lt;=0.05,"0-5%",Suoerstore_sales[[#This Row],[Discount]]&lt;=0.1,"5-10%",Suoerstore_sales[[#This Row],[Discount]]&lt;=0.2,"10-20%",TRUE,"20%+")</f>
        <v>20%+</v>
      </c>
      <c r="W8384">
        <f>YEAR(Suoerstore_sales[[#This Row],[Order Date]])</f>
        <v>2016</v>
      </c>
      <c r="X8384" t="str">
        <f>"Q"&amp;ROUNDUP(MONTH(Suoerstore_sales[[#This Row],[Order Date]])/3,0)</f>
        <v>Q1</v>
      </c>
      <c r="Y8384">
        <f>MONTH(Suoerstore_sales[[#This Row],[Order Date]])</f>
        <v>2</v>
      </c>
    </row>
    <row r="8385" spans="1:25" x14ac:dyDescent="0.2">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t="str" cm="1">
        <f t="array" ref="V8385">_xlfn.IFS(Suoerstore_sales[[#This Row],[Discount]]&lt;=0.05,"0-5%",Suoerstore_sales[[#This Row],[Discount]]&lt;=0.1,"5-10%",Suoerstore_sales[[#This Row],[Discount]]&lt;=0.2,"10-20%",TRUE,"20%+")</f>
        <v>0-5%</v>
      </c>
      <c r="W8385">
        <f>YEAR(Suoerstore_sales[[#This Row],[Order Date]])</f>
        <v>2016</v>
      </c>
      <c r="X8385" t="str">
        <f>"Q"&amp;ROUNDUP(MONTH(Suoerstore_sales[[#This Row],[Order Date]])/3,0)</f>
        <v>Q4</v>
      </c>
      <c r="Y8385">
        <f>MONTH(Suoerstore_sales[[#This Row],[Order Date]])</f>
        <v>11</v>
      </c>
    </row>
    <row r="8386" spans="1:25" x14ac:dyDescent="0.2">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t="str" cm="1">
        <f t="array" ref="V8386">_xlfn.IFS(Suoerstore_sales[[#This Row],[Discount]]&lt;=0.05,"0-5%",Suoerstore_sales[[#This Row],[Discount]]&lt;=0.1,"5-10%",Suoerstore_sales[[#This Row],[Discount]]&lt;=0.2,"10-20%",TRUE,"20%+")</f>
        <v>0-5%</v>
      </c>
      <c r="W8386">
        <f>YEAR(Suoerstore_sales[[#This Row],[Order Date]])</f>
        <v>2016</v>
      </c>
      <c r="X8386" t="str">
        <f>"Q"&amp;ROUNDUP(MONTH(Suoerstore_sales[[#This Row],[Order Date]])/3,0)</f>
        <v>Q4</v>
      </c>
      <c r="Y8386">
        <f>MONTH(Suoerstore_sales[[#This Row],[Order Date]])</f>
        <v>11</v>
      </c>
    </row>
    <row r="8387" spans="1:25" x14ac:dyDescent="0.2">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t="str" cm="1">
        <f t="array" ref="V8387">_xlfn.IFS(Suoerstore_sales[[#This Row],[Discount]]&lt;=0.05,"0-5%",Suoerstore_sales[[#This Row],[Discount]]&lt;=0.1,"5-10%",Suoerstore_sales[[#This Row],[Discount]]&lt;=0.2,"10-20%",TRUE,"20%+")</f>
        <v>10-20%</v>
      </c>
      <c r="W8387">
        <f>YEAR(Suoerstore_sales[[#This Row],[Order Date]])</f>
        <v>2017</v>
      </c>
      <c r="X8387" t="str">
        <f>"Q"&amp;ROUNDUP(MONTH(Suoerstore_sales[[#This Row],[Order Date]])/3,0)</f>
        <v>Q3</v>
      </c>
      <c r="Y8387">
        <f>MONTH(Suoerstore_sales[[#This Row],[Order Date]])</f>
        <v>9</v>
      </c>
    </row>
    <row r="8388" spans="1:25" x14ac:dyDescent="0.2">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t="str" cm="1">
        <f t="array" ref="V8388">_xlfn.IFS(Suoerstore_sales[[#This Row],[Discount]]&lt;=0.05,"0-5%",Suoerstore_sales[[#This Row],[Discount]]&lt;=0.1,"5-10%",Suoerstore_sales[[#This Row],[Discount]]&lt;=0.2,"10-20%",TRUE,"20%+")</f>
        <v>0-5%</v>
      </c>
      <c r="W8388">
        <f>YEAR(Suoerstore_sales[[#This Row],[Order Date]])</f>
        <v>2015</v>
      </c>
      <c r="X8388" t="str">
        <f>"Q"&amp;ROUNDUP(MONTH(Suoerstore_sales[[#This Row],[Order Date]])/3,0)</f>
        <v>Q2</v>
      </c>
      <c r="Y8388">
        <f>MONTH(Suoerstore_sales[[#This Row],[Order Date]])</f>
        <v>5</v>
      </c>
    </row>
    <row r="8389" spans="1:25" x14ac:dyDescent="0.2">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t="str" cm="1">
        <f t="array" ref="V8389">_xlfn.IFS(Suoerstore_sales[[#This Row],[Discount]]&lt;=0.05,"0-5%",Suoerstore_sales[[#This Row],[Discount]]&lt;=0.1,"5-10%",Suoerstore_sales[[#This Row],[Discount]]&lt;=0.2,"10-20%",TRUE,"20%+")</f>
        <v>0-5%</v>
      </c>
      <c r="W8389">
        <f>YEAR(Suoerstore_sales[[#This Row],[Order Date]])</f>
        <v>2015</v>
      </c>
      <c r="X8389" t="str">
        <f>"Q"&amp;ROUNDUP(MONTH(Suoerstore_sales[[#This Row],[Order Date]])/3,0)</f>
        <v>Q2</v>
      </c>
      <c r="Y8389">
        <f>MONTH(Suoerstore_sales[[#This Row],[Order Date]])</f>
        <v>5</v>
      </c>
    </row>
    <row r="8390" spans="1:25" x14ac:dyDescent="0.2">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t="str" cm="1">
        <f t="array" ref="V8390">_xlfn.IFS(Suoerstore_sales[[#This Row],[Discount]]&lt;=0.05,"0-5%",Suoerstore_sales[[#This Row],[Discount]]&lt;=0.1,"5-10%",Suoerstore_sales[[#This Row],[Discount]]&lt;=0.2,"10-20%",TRUE,"20%+")</f>
        <v>0-5%</v>
      </c>
      <c r="W8390">
        <f>YEAR(Suoerstore_sales[[#This Row],[Order Date]])</f>
        <v>2014</v>
      </c>
      <c r="X8390" t="str">
        <f>"Q"&amp;ROUNDUP(MONTH(Suoerstore_sales[[#This Row],[Order Date]])/3,0)</f>
        <v>Q4</v>
      </c>
      <c r="Y8390">
        <f>MONTH(Suoerstore_sales[[#This Row],[Order Date]])</f>
        <v>11</v>
      </c>
    </row>
    <row r="8391" spans="1:25" x14ac:dyDescent="0.2">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t="str" cm="1">
        <f t="array" ref="V8391">_xlfn.IFS(Suoerstore_sales[[#This Row],[Discount]]&lt;=0.05,"0-5%",Suoerstore_sales[[#This Row],[Discount]]&lt;=0.1,"5-10%",Suoerstore_sales[[#This Row],[Discount]]&lt;=0.2,"10-20%",TRUE,"20%+")</f>
        <v>10-20%</v>
      </c>
      <c r="W8391">
        <f>YEAR(Suoerstore_sales[[#This Row],[Order Date]])</f>
        <v>2016</v>
      </c>
      <c r="X8391" t="str">
        <f>"Q"&amp;ROUNDUP(MONTH(Suoerstore_sales[[#This Row],[Order Date]])/3,0)</f>
        <v>Q4</v>
      </c>
      <c r="Y8391">
        <f>MONTH(Suoerstore_sales[[#This Row],[Order Date]])</f>
        <v>12</v>
      </c>
    </row>
    <row r="8392" spans="1:25" x14ac:dyDescent="0.2">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t="str" cm="1">
        <f t="array" ref="V8392">_xlfn.IFS(Suoerstore_sales[[#This Row],[Discount]]&lt;=0.05,"0-5%",Suoerstore_sales[[#This Row],[Discount]]&lt;=0.1,"5-10%",Suoerstore_sales[[#This Row],[Discount]]&lt;=0.2,"10-20%",TRUE,"20%+")</f>
        <v>0-5%</v>
      </c>
      <c r="W8392">
        <f>YEAR(Suoerstore_sales[[#This Row],[Order Date]])</f>
        <v>2017</v>
      </c>
      <c r="X8392" t="str">
        <f>"Q"&amp;ROUNDUP(MONTH(Suoerstore_sales[[#This Row],[Order Date]])/3,0)</f>
        <v>Q4</v>
      </c>
      <c r="Y8392">
        <f>MONTH(Suoerstore_sales[[#This Row],[Order Date]])</f>
        <v>12</v>
      </c>
    </row>
    <row r="8393" spans="1:25" x14ac:dyDescent="0.2">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t="str" cm="1">
        <f t="array" ref="V8393">_xlfn.IFS(Suoerstore_sales[[#This Row],[Discount]]&lt;=0.05,"0-5%",Suoerstore_sales[[#This Row],[Discount]]&lt;=0.1,"5-10%",Suoerstore_sales[[#This Row],[Discount]]&lt;=0.2,"10-20%",TRUE,"20%+")</f>
        <v>0-5%</v>
      </c>
      <c r="W8393">
        <f>YEAR(Suoerstore_sales[[#This Row],[Order Date]])</f>
        <v>2017</v>
      </c>
      <c r="X8393" t="str">
        <f>"Q"&amp;ROUNDUP(MONTH(Suoerstore_sales[[#This Row],[Order Date]])/3,0)</f>
        <v>Q4</v>
      </c>
      <c r="Y8393">
        <f>MONTH(Suoerstore_sales[[#This Row],[Order Date]])</f>
        <v>12</v>
      </c>
    </row>
    <row r="8394" spans="1:25" x14ac:dyDescent="0.2">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t="str" cm="1">
        <f t="array" ref="V8394">_xlfn.IFS(Suoerstore_sales[[#This Row],[Discount]]&lt;=0.05,"0-5%",Suoerstore_sales[[#This Row],[Discount]]&lt;=0.1,"5-10%",Suoerstore_sales[[#This Row],[Discount]]&lt;=0.2,"10-20%",TRUE,"20%+")</f>
        <v>0-5%</v>
      </c>
      <c r="W8394">
        <f>YEAR(Suoerstore_sales[[#This Row],[Order Date]])</f>
        <v>2016</v>
      </c>
      <c r="X8394" t="str">
        <f>"Q"&amp;ROUNDUP(MONTH(Suoerstore_sales[[#This Row],[Order Date]])/3,0)</f>
        <v>Q4</v>
      </c>
      <c r="Y8394">
        <f>MONTH(Suoerstore_sales[[#This Row],[Order Date]])</f>
        <v>12</v>
      </c>
    </row>
    <row r="8395" spans="1:25" x14ac:dyDescent="0.2">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t="str" cm="1">
        <f t="array" ref="V8395">_xlfn.IFS(Suoerstore_sales[[#This Row],[Discount]]&lt;=0.05,"0-5%",Suoerstore_sales[[#This Row],[Discount]]&lt;=0.1,"5-10%",Suoerstore_sales[[#This Row],[Discount]]&lt;=0.2,"10-20%",TRUE,"20%+")</f>
        <v>0-5%</v>
      </c>
      <c r="W8395">
        <f>YEAR(Suoerstore_sales[[#This Row],[Order Date]])</f>
        <v>2016</v>
      </c>
      <c r="X8395" t="str">
        <f>"Q"&amp;ROUNDUP(MONTH(Suoerstore_sales[[#This Row],[Order Date]])/3,0)</f>
        <v>Q4</v>
      </c>
      <c r="Y8395">
        <f>MONTH(Suoerstore_sales[[#This Row],[Order Date]])</f>
        <v>12</v>
      </c>
    </row>
    <row r="8396" spans="1:25" x14ac:dyDescent="0.2">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t="str" cm="1">
        <f t="array" ref="V8396">_xlfn.IFS(Suoerstore_sales[[#This Row],[Discount]]&lt;=0.05,"0-5%",Suoerstore_sales[[#This Row],[Discount]]&lt;=0.1,"5-10%",Suoerstore_sales[[#This Row],[Discount]]&lt;=0.2,"10-20%",TRUE,"20%+")</f>
        <v>0-5%</v>
      </c>
      <c r="W8396">
        <f>YEAR(Suoerstore_sales[[#This Row],[Order Date]])</f>
        <v>2016</v>
      </c>
      <c r="X8396" t="str">
        <f>"Q"&amp;ROUNDUP(MONTH(Suoerstore_sales[[#This Row],[Order Date]])/3,0)</f>
        <v>Q4</v>
      </c>
      <c r="Y8396">
        <f>MONTH(Suoerstore_sales[[#This Row],[Order Date]])</f>
        <v>12</v>
      </c>
    </row>
    <row r="8397" spans="1:25" x14ac:dyDescent="0.2">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t="str" cm="1">
        <f t="array" ref="V8397">_xlfn.IFS(Suoerstore_sales[[#This Row],[Discount]]&lt;=0.05,"0-5%",Suoerstore_sales[[#This Row],[Discount]]&lt;=0.1,"5-10%",Suoerstore_sales[[#This Row],[Discount]]&lt;=0.2,"10-20%",TRUE,"20%+")</f>
        <v>20%+</v>
      </c>
      <c r="W8397">
        <f>YEAR(Suoerstore_sales[[#This Row],[Order Date]])</f>
        <v>2016</v>
      </c>
      <c r="X8397" t="str">
        <f>"Q"&amp;ROUNDUP(MONTH(Suoerstore_sales[[#This Row],[Order Date]])/3,0)</f>
        <v>Q4</v>
      </c>
      <c r="Y8397">
        <f>MONTH(Suoerstore_sales[[#This Row],[Order Date]])</f>
        <v>12</v>
      </c>
    </row>
    <row r="8398" spans="1:25" x14ac:dyDescent="0.2">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t="str" cm="1">
        <f t="array" ref="V8398">_xlfn.IFS(Suoerstore_sales[[#This Row],[Discount]]&lt;=0.05,"0-5%",Suoerstore_sales[[#This Row],[Discount]]&lt;=0.1,"5-10%",Suoerstore_sales[[#This Row],[Discount]]&lt;=0.2,"10-20%",TRUE,"20%+")</f>
        <v>10-20%</v>
      </c>
      <c r="W8398">
        <f>YEAR(Suoerstore_sales[[#This Row],[Order Date]])</f>
        <v>2014</v>
      </c>
      <c r="X8398" t="str">
        <f>"Q"&amp;ROUNDUP(MONTH(Suoerstore_sales[[#This Row],[Order Date]])/3,0)</f>
        <v>Q2</v>
      </c>
      <c r="Y8398">
        <f>MONTH(Suoerstore_sales[[#This Row],[Order Date]])</f>
        <v>6</v>
      </c>
    </row>
    <row r="8399" spans="1:25" x14ac:dyDescent="0.2">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t="str" cm="1">
        <f t="array" ref="V8399">_xlfn.IFS(Suoerstore_sales[[#This Row],[Discount]]&lt;=0.05,"0-5%",Suoerstore_sales[[#This Row],[Discount]]&lt;=0.1,"5-10%",Suoerstore_sales[[#This Row],[Discount]]&lt;=0.2,"10-20%",TRUE,"20%+")</f>
        <v>20%+</v>
      </c>
      <c r="W8399">
        <f>YEAR(Suoerstore_sales[[#This Row],[Order Date]])</f>
        <v>2014</v>
      </c>
      <c r="X8399" t="str">
        <f>"Q"&amp;ROUNDUP(MONTH(Suoerstore_sales[[#This Row],[Order Date]])/3,0)</f>
        <v>Q3</v>
      </c>
      <c r="Y8399">
        <f>MONTH(Suoerstore_sales[[#This Row],[Order Date]])</f>
        <v>9</v>
      </c>
    </row>
    <row r="8400" spans="1:25" x14ac:dyDescent="0.2">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t="str" cm="1">
        <f t="array" ref="V8400">_xlfn.IFS(Suoerstore_sales[[#This Row],[Discount]]&lt;=0.05,"0-5%",Suoerstore_sales[[#This Row],[Discount]]&lt;=0.1,"5-10%",Suoerstore_sales[[#This Row],[Discount]]&lt;=0.2,"10-20%",TRUE,"20%+")</f>
        <v>20%+</v>
      </c>
      <c r="W8400">
        <f>YEAR(Suoerstore_sales[[#This Row],[Order Date]])</f>
        <v>2017</v>
      </c>
      <c r="X8400" t="str">
        <f>"Q"&amp;ROUNDUP(MONTH(Suoerstore_sales[[#This Row],[Order Date]])/3,0)</f>
        <v>Q4</v>
      </c>
      <c r="Y8400">
        <f>MONTH(Suoerstore_sales[[#This Row],[Order Date]])</f>
        <v>11</v>
      </c>
    </row>
    <row r="8401" spans="1:25" x14ac:dyDescent="0.2">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t="str" cm="1">
        <f t="array" ref="V8401">_xlfn.IFS(Suoerstore_sales[[#This Row],[Discount]]&lt;=0.05,"0-5%",Suoerstore_sales[[#This Row],[Discount]]&lt;=0.1,"5-10%",Suoerstore_sales[[#This Row],[Discount]]&lt;=0.2,"10-20%",TRUE,"20%+")</f>
        <v>10-20%</v>
      </c>
      <c r="W8401">
        <f>YEAR(Suoerstore_sales[[#This Row],[Order Date]])</f>
        <v>2015</v>
      </c>
      <c r="X8401" t="str">
        <f>"Q"&amp;ROUNDUP(MONTH(Suoerstore_sales[[#This Row],[Order Date]])/3,0)</f>
        <v>Q2</v>
      </c>
      <c r="Y8401">
        <f>MONTH(Suoerstore_sales[[#This Row],[Order Date]])</f>
        <v>4</v>
      </c>
    </row>
    <row r="8402" spans="1:25" x14ac:dyDescent="0.2">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t="str" cm="1">
        <f t="array" ref="V8402">_xlfn.IFS(Suoerstore_sales[[#This Row],[Discount]]&lt;=0.05,"0-5%",Suoerstore_sales[[#This Row],[Discount]]&lt;=0.1,"5-10%",Suoerstore_sales[[#This Row],[Discount]]&lt;=0.2,"10-20%",TRUE,"20%+")</f>
        <v>10-20%</v>
      </c>
      <c r="W8402">
        <f>YEAR(Suoerstore_sales[[#This Row],[Order Date]])</f>
        <v>2015</v>
      </c>
      <c r="X8402" t="str">
        <f>"Q"&amp;ROUNDUP(MONTH(Suoerstore_sales[[#This Row],[Order Date]])/3,0)</f>
        <v>Q4</v>
      </c>
      <c r="Y8402">
        <f>MONTH(Suoerstore_sales[[#This Row],[Order Date]])</f>
        <v>12</v>
      </c>
    </row>
    <row r="8403" spans="1:25" x14ac:dyDescent="0.2">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t="str" cm="1">
        <f t="array" ref="V8403">_xlfn.IFS(Suoerstore_sales[[#This Row],[Discount]]&lt;=0.05,"0-5%",Suoerstore_sales[[#This Row],[Discount]]&lt;=0.1,"5-10%",Suoerstore_sales[[#This Row],[Discount]]&lt;=0.2,"10-20%",TRUE,"20%+")</f>
        <v>5-10%</v>
      </c>
      <c r="W8403">
        <f>YEAR(Suoerstore_sales[[#This Row],[Order Date]])</f>
        <v>2015</v>
      </c>
      <c r="X8403" t="str">
        <f>"Q"&amp;ROUNDUP(MONTH(Suoerstore_sales[[#This Row],[Order Date]])/3,0)</f>
        <v>Q4</v>
      </c>
      <c r="Y8403">
        <f>MONTH(Suoerstore_sales[[#This Row],[Order Date]])</f>
        <v>12</v>
      </c>
    </row>
    <row r="8404" spans="1:25" x14ac:dyDescent="0.2">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t="str" cm="1">
        <f t="array" ref="V8404">_xlfn.IFS(Suoerstore_sales[[#This Row],[Discount]]&lt;=0.05,"0-5%",Suoerstore_sales[[#This Row],[Discount]]&lt;=0.1,"5-10%",Suoerstore_sales[[#This Row],[Discount]]&lt;=0.2,"10-20%",TRUE,"20%+")</f>
        <v>0-5%</v>
      </c>
      <c r="W8404">
        <f>YEAR(Suoerstore_sales[[#This Row],[Order Date]])</f>
        <v>2015</v>
      </c>
      <c r="X8404" t="str">
        <f>"Q"&amp;ROUNDUP(MONTH(Suoerstore_sales[[#This Row],[Order Date]])/3,0)</f>
        <v>Q4</v>
      </c>
      <c r="Y8404">
        <f>MONTH(Suoerstore_sales[[#This Row],[Order Date]])</f>
        <v>12</v>
      </c>
    </row>
    <row r="8405" spans="1:25" x14ac:dyDescent="0.2">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t="str" cm="1">
        <f t="array" ref="V8405">_xlfn.IFS(Suoerstore_sales[[#This Row],[Discount]]&lt;=0.05,"0-5%",Suoerstore_sales[[#This Row],[Discount]]&lt;=0.1,"5-10%",Suoerstore_sales[[#This Row],[Discount]]&lt;=0.2,"10-20%",TRUE,"20%+")</f>
        <v>0-5%</v>
      </c>
      <c r="W8405">
        <f>YEAR(Suoerstore_sales[[#This Row],[Order Date]])</f>
        <v>2016</v>
      </c>
      <c r="X8405" t="str">
        <f>"Q"&amp;ROUNDUP(MONTH(Suoerstore_sales[[#This Row],[Order Date]])/3,0)</f>
        <v>Q1</v>
      </c>
      <c r="Y8405">
        <f>MONTH(Suoerstore_sales[[#This Row],[Order Date]])</f>
        <v>2</v>
      </c>
    </row>
    <row r="8406" spans="1:25" x14ac:dyDescent="0.2">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t="str" cm="1">
        <f t="array" ref="V8406">_xlfn.IFS(Suoerstore_sales[[#This Row],[Discount]]&lt;=0.05,"0-5%",Suoerstore_sales[[#This Row],[Discount]]&lt;=0.1,"5-10%",Suoerstore_sales[[#This Row],[Discount]]&lt;=0.2,"10-20%",TRUE,"20%+")</f>
        <v>0-5%</v>
      </c>
      <c r="W8406">
        <f>YEAR(Suoerstore_sales[[#This Row],[Order Date]])</f>
        <v>2017</v>
      </c>
      <c r="X8406" t="str">
        <f>"Q"&amp;ROUNDUP(MONTH(Suoerstore_sales[[#This Row],[Order Date]])/3,0)</f>
        <v>Q3</v>
      </c>
      <c r="Y8406">
        <f>MONTH(Suoerstore_sales[[#This Row],[Order Date]])</f>
        <v>7</v>
      </c>
    </row>
    <row r="8407" spans="1:25" x14ac:dyDescent="0.2">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t="str" cm="1">
        <f t="array" ref="V8407">_xlfn.IFS(Suoerstore_sales[[#This Row],[Discount]]&lt;=0.05,"0-5%",Suoerstore_sales[[#This Row],[Discount]]&lt;=0.1,"5-10%",Suoerstore_sales[[#This Row],[Discount]]&lt;=0.2,"10-20%",TRUE,"20%+")</f>
        <v>0-5%</v>
      </c>
      <c r="W8407">
        <f>YEAR(Suoerstore_sales[[#This Row],[Order Date]])</f>
        <v>2017</v>
      </c>
      <c r="X8407" t="str">
        <f>"Q"&amp;ROUNDUP(MONTH(Suoerstore_sales[[#This Row],[Order Date]])/3,0)</f>
        <v>Q3</v>
      </c>
      <c r="Y8407">
        <f>MONTH(Suoerstore_sales[[#This Row],[Order Date]])</f>
        <v>7</v>
      </c>
    </row>
    <row r="8408" spans="1:25" x14ac:dyDescent="0.2">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t="str" cm="1">
        <f t="array" ref="V8408">_xlfn.IFS(Suoerstore_sales[[#This Row],[Discount]]&lt;=0.05,"0-5%",Suoerstore_sales[[#This Row],[Discount]]&lt;=0.1,"5-10%",Suoerstore_sales[[#This Row],[Discount]]&lt;=0.2,"10-20%",TRUE,"20%+")</f>
        <v>0-5%</v>
      </c>
      <c r="W8408">
        <f>YEAR(Suoerstore_sales[[#This Row],[Order Date]])</f>
        <v>2017</v>
      </c>
      <c r="X8408" t="str">
        <f>"Q"&amp;ROUNDUP(MONTH(Suoerstore_sales[[#This Row],[Order Date]])/3,0)</f>
        <v>Q3</v>
      </c>
      <c r="Y8408">
        <f>MONTH(Suoerstore_sales[[#This Row],[Order Date]])</f>
        <v>7</v>
      </c>
    </row>
    <row r="8409" spans="1:25" x14ac:dyDescent="0.2">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t="str" cm="1">
        <f t="array" ref="V8409">_xlfn.IFS(Suoerstore_sales[[#This Row],[Discount]]&lt;=0.05,"0-5%",Suoerstore_sales[[#This Row],[Discount]]&lt;=0.1,"5-10%",Suoerstore_sales[[#This Row],[Discount]]&lt;=0.2,"10-20%",TRUE,"20%+")</f>
        <v>0-5%</v>
      </c>
      <c r="W8409">
        <f>YEAR(Suoerstore_sales[[#This Row],[Order Date]])</f>
        <v>2017</v>
      </c>
      <c r="X8409" t="str">
        <f>"Q"&amp;ROUNDUP(MONTH(Suoerstore_sales[[#This Row],[Order Date]])/3,0)</f>
        <v>Q3</v>
      </c>
      <c r="Y8409">
        <f>MONTH(Suoerstore_sales[[#This Row],[Order Date]])</f>
        <v>7</v>
      </c>
    </row>
    <row r="8410" spans="1:25" x14ac:dyDescent="0.2">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t="str" cm="1">
        <f t="array" ref="V8410">_xlfn.IFS(Suoerstore_sales[[#This Row],[Discount]]&lt;=0.05,"0-5%",Suoerstore_sales[[#This Row],[Discount]]&lt;=0.1,"5-10%",Suoerstore_sales[[#This Row],[Discount]]&lt;=0.2,"10-20%",TRUE,"20%+")</f>
        <v>0-5%</v>
      </c>
      <c r="W8410">
        <f>YEAR(Suoerstore_sales[[#This Row],[Order Date]])</f>
        <v>2017</v>
      </c>
      <c r="X8410" t="str">
        <f>"Q"&amp;ROUNDUP(MONTH(Suoerstore_sales[[#This Row],[Order Date]])/3,0)</f>
        <v>Q3</v>
      </c>
      <c r="Y8410">
        <f>MONTH(Suoerstore_sales[[#This Row],[Order Date]])</f>
        <v>7</v>
      </c>
    </row>
    <row r="8411" spans="1:25" x14ac:dyDescent="0.2">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t="str" cm="1">
        <f t="array" ref="V8411">_xlfn.IFS(Suoerstore_sales[[#This Row],[Discount]]&lt;=0.05,"0-5%",Suoerstore_sales[[#This Row],[Discount]]&lt;=0.1,"5-10%",Suoerstore_sales[[#This Row],[Discount]]&lt;=0.2,"10-20%",TRUE,"20%+")</f>
        <v>10-20%</v>
      </c>
      <c r="W8411">
        <f>YEAR(Suoerstore_sales[[#This Row],[Order Date]])</f>
        <v>2015</v>
      </c>
      <c r="X8411" t="str">
        <f>"Q"&amp;ROUNDUP(MONTH(Suoerstore_sales[[#This Row],[Order Date]])/3,0)</f>
        <v>Q4</v>
      </c>
      <c r="Y8411">
        <f>MONTH(Suoerstore_sales[[#This Row],[Order Date]])</f>
        <v>12</v>
      </c>
    </row>
    <row r="8412" spans="1:25" x14ac:dyDescent="0.2">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t="str" cm="1">
        <f t="array" ref="V8412">_xlfn.IFS(Suoerstore_sales[[#This Row],[Discount]]&lt;=0.05,"0-5%",Suoerstore_sales[[#This Row],[Discount]]&lt;=0.1,"5-10%",Suoerstore_sales[[#This Row],[Discount]]&lt;=0.2,"10-20%",TRUE,"20%+")</f>
        <v>20%+</v>
      </c>
      <c r="W8412">
        <f>YEAR(Suoerstore_sales[[#This Row],[Order Date]])</f>
        <v>2016</v>
      </c>
      <c r="X8412" t="str">
        <f>"Q"&amp;ROUNDUP(MONTH(Suoerstore_sales[[#This Row],[Order Date]])/3,0)</f>
        <v>Q4</v>
      </c>
      <c r="Y8412">
        <f>MONTH(Suoerstore_sales[[#This Row],[Order Date]])</f>
        <v>11</v>
      </c>
    </row>
    <row r="8413" spans="1:25" x14ac:dyDescent="0.2">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t="str" cm="1">
        <f t="array" ref="V8413">_xlfn.IFS(Suoerstore_sales[[#This Row],[Discount]]&lt;=0.05,"0-5%",Suoerstore_sales[[#This Row],[Discount]]&lt;=0.1,"5-10%",Suoerstore_sales[[#This Row],[Discount]]&lt;=0.2,"10-20%",TRUE,"20%+")</f>
        <v>0-5%</v>
      </c>
      <c r="W8413">
        <f>YEAR(Suoerstore_sales[[#This Row],[Order Date]])</f>
        <v>2016</v>
      </c>
      <c r="X8413" t="str">
        <f>"Q"&amp;ROUNDUP(MONTH(Suoerstore_sales[[#This Row],[Order Date]])/3,0)</f>
        <v>Q2</v>
      </c>
      <c r="Y8413">
        <f>MONTH(Suoerstore_sales[[#This Row],[Order Date]])</f>
        <v>5</v>
      </c>
    </row>
    <row r="8414" spans="1:25" x14ac:dyDescent="0.2">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t="str" cm="1">
        <f t="array" ref="V8414">_xlfn.IFS(Suoerstore_sales[[#This Row],[Discount]]&lt;=0.05,"0-5%",Suoerstore_sales[[#This Row],[Discount]]&lt;=0.1,"5-10%",Suoerstore_sales[[#This Row],[Discount]]&lt;=0.2,"10-20%",TRUE,"20%+")</f>
        <v>20%+</v>
      </c>
      <c r="W8414">
        <f>YEAR(Suoerstore_sales[[#This Row],[Order Date]])</f>
        <v>2017</v>
      </c>
      <c r="X8414" t="str">
        <f>"Q"&amp;ROUNDUP(MONTH(Suoerstore_sales[[#This Row],[Order Date]])/3,0)</f>
        <v>Q1</v>
      </c>
      <c r="Y8414">
        <f>MONTH(Suoerstore_sales[[#This Row],[Order Date]])</f>
        <v>3</v>
      </c>
    </row>
    <row r="8415" spans="1:25" x14ac:dyDescent="0.2">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t="str" cm="1">
        <f t="array" ref="V8415">_xlfn.IFS(Suoerstore_sales[[#This Row],[Discount]]&lt;=0.05,"0-5%",Suoerstore_sales[[#This Row],[Discount]]&lt;=0.1,"5-10%",Suoerstore_sales[[#This Row],[Discount]]&lt;=0.2,"10-20%",TRUE,"20%+")</f>
        <v>10-20%</v>
      </c>
      <c r="W8415">
        <f>YEAR(Suoerstore_sales[[#This Row],[Order Date]])</f>
        <v>2016</v>
      </c>
      <c r="X8415" t="str">
        <f>"Q"&amp;ROUNDUP(MONTH(Suoerstore_sales[[#This Row],[Order Date]])/3,0)</f>
        <v>Q4</v>
      </c>
      <c r="Y8415">
        <f>MONTH(Suoerstore_sales[[#This Row],[Order Date]])</f>
        <v>12</v>
      </c>
    </row>
    <row r="8416" spans="1:25" x14ac:dyDescent="0.2">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t="str" cm="1">
        <f t="array" ref="V8416">_xlfn.IFS(Suoerstore_sales[[#This Row],[Discount]]&lt;=0.05,"0-5%",Suoerstore_sales[[#This Row],[Discount]]&lt;=0.1,"5-10%",Suoerstore_sales[[#This Row],[Discount]]&lt;=0.2,"10-20%",TRUE,"20%+")</f>
        <v>10-20%</v>
      </c>
      <c r="W8416">
        <f>YEAR(Suoerstore_sales[[#This Row],[Order Date]])</f>
        <v>2016</v>
      </c>
      <c r="X8416" t="str">
        <f>"Q"&amp;ROUNDUP(MONTH(Suoerstore_sales[[#This Row],[Order Date]])/3,0)</f>
        <v>Q4</v>
      </c>
      <c r="Y8416">
        <f>MONTH(Suoerstore_sales[[#This Row],[Order Date]])</f>
        <v>12</v>
      </c>
    </row>
    <row r="8417" spans="1:25" x14ac:dyDescent="0.2">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t="str" cm="1">
        <f t="array" ref="V8417">_xlfn.IFS(Suoerstore_sales[[#This Row],[Discount]]&lt;=0.05,"0-5%",Suoerstore_sales[[#This Row],[Discount]]&lt;=0.1,"5-10%",Suoerstore_sales[[#This Row],[Discount]]&lt;=0.2,"10-20%",TRUE,"20%+")</f>
        <v>0-5%</v>
      </c>
      <c r="W8417">
        <f>YEAR(Suoerstore_sales[[#This Row],[Order Date]])</f>
        <v>2017</v>
      </c>
      <c r="X8417" t="str">
        <f>"Q"&amp;ROUNDUP(MONTH(Suoerstore_sales[[#This Row],[Order Date]])/3,0)</f>
        <v>Q2</v>
      </c>
      <c r="Y8417">
        <f>MONTH(Suoerstore_sales[[#This Row],[Order Date]])</f>
        <v>4</v>
      </c>
    </row>
    <row r="8418" spans="1:25" x14ac:dyDescent="0.2">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t="str" cm="1">
        <f t="array" ref="V8418">_xlfn.IFS(Suoerstore_sales[[#This Row],[Discount]]&lt;=0.05,"0-5%",Suoerstore_sales[[#This Row],[Discount]]&lt;=0.1,"5-10%",Suoerstore_sales[[#This Row],[Discount]]&lt;=0.2,"10-20%",TRUE,"20%+")</f>
        <v>10-20%</v>
      </c>
      <c r="W8418">
        <f>YEAR(Suoerstore_sales[[#This Row],[Order Date]])</f>
        <v>2017</v>
      </c>
      <c r="X8418" t="str">
        <f>"Q"&amp;ROUNDUP(MONTH(Suoerstore_sales[[#This Row],[Order Date]])/3,0)</f>
        <v>Q2</v>
      </c>
      <c r="Y8418">
        <f>MONTH(Suoerstore_sales[[#This Row],[Order Date]])</f>
        <v>5</v>
      </c>
    </row>
    <row r="8419" spans="1:25" x14ac:dyDescent="0.2">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t="str" cm="1">
        <f t="array" ref="V8419">_xlfn.IFS(Suoerstore_sales[[#This Row],[Discount]]&lt;=0.05,"0-5%",Suoerstore_sales[[#This Row],[Discount]]&lt;=0.1,"5-10%",Suoerstore_sales[[#This Row],[Discount]]&lt;=0.2,"10-20%",TRUE,"20%+")</f>
        <v>0-5%</v>
      </c>
      <c r="W8419">
        <f>YEAR(Suoerstore_sales[[#This Row],[Order Date]])</f>
        <v>2017</v>
      </c>
      <c r="X8419" t="str">
        <f>"Q"&amp;ROUNDUP(MONTH(Suoerstore_sales[[#This Row],[Order Date]])/3,0)</f>
        <v>Q2</v>
      </c>
      <c r="Y8419">
        <f>MONTH(Suoerstore_sales[[#This Row],[Order Date]])</f>
        <v>5</v>
      </c>
    </row>
    <row r="8420" spans="1:25" x14ac:dyDescent="0.2">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t="str" cm="1">
        <f t="array" ref="V8420">_xlfn.IFS(Suoerstore_sales[[#This Row],[Discount]]&lt;=0.05,"0-5%",Suoerstore_sales[[#This Row],[Discount]]&lt;=0.1,"5-10%",Suoerstore_sales[[#This Row],[Discount]]&lt;=0.2,"10-20%",TRUE,"20%+")</f>
        <v>0-5%</v>
      </c>
      <c r="W8420">
        <f>YEAR(Suoerstore_sales[[#This Row],[Order Date]])</f>
        <v>2017</v>
      </c>
      <c r="X8420" t="str">
        <f>"Q"&amp;ROUNDUP(MONTH(Suoerstore_sales[[#This Row],[Order Date]])/3,0)</f>
        <v>Q2</v>
      </c>
      <c r="Y8420">
        <f>MONTH(Suoerstore_sales[[#This Row],[Order Date]])</f>
        <v>5</v>
      </c>
    </row>
    <row r="8421" spans="1:25" x14ac:dyDescent="0.2">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t="str" cm="1">
        <f t="array" ref="V8421">_xlfn.IFS(Suoerstore_sales[[#This Row],[Discount]]&lt;=0.05,"0-5%",Suoerstore_sales[[#This Row],[Discount]]&lt;=0.1,"5-10%",Suoerstore_sales[[#This Row],[Discount]]&lt;=0.2,"10-20%",TRUE,"20%+")</f>
        <v>0-5%</v>
      </c>
      <c r="W8421">
        <f>YEAR(Suoerstore_sales[[#This Row],[Order Date]])</f>
        <v>2017</v>
      </c>
      <c r="X8421" t="str">
        <f>"Q"&amp;ROUNDUP(MONTH(Suoerstore_sales[[#This Row],[Order Date]])/3,0)</f>
        <v>Q2</v>
      </c>
      <c r="Y8421">
        <f>MONTH(Suoerstore_sales[[#This Row],[Order Date]])</f>
        <v>5</v>
      </c>
    </row>
    <row r="8422" spans="1:25" x14ac:dyDescent="0.2">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t="str" cm="1">
        <f t="array" ref="V8422">_xlfn.IFS(Suoerstore_sales[[#This Row],[Discount]]&lt;=0.05,"0-5%",Suoerstore_sales[[#This Row],[Discount]]&lt;=0.1,"5-10%",Suoerstore_sales[[#This Row],[Discount]]&lt;=0.2,"10-20%",TRUE,"20%+")</f>
        <v>0-5%</v>
      </c>
      <c r="W8422">
        <f>YEAR(Suoerstore_sales[[#This Row],[Order Date]])</f>
        <v>2017</v>
      </c>
      <c r="X8422" t="str">
        <f>"Q"&amp;ROUNDUP(MONTH(Suoerstore_sales[[#This Row],[Order Date]])/3,0)</f>
        <v>Q2</v>
      </c>
      <c r="Y8422">
        <f>MONTH(Suoerstore_sales[[#This Row],[Order Date]])</f>
        <v>5</v>
      </c>
    </row>
    <row r="8423" spans="1:25" x14ac:dyDescent="0.2">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t="str" cm="1">
        <f t="array" ref="V8423">_xlfn.IFS(Suoerstore_sales[[#This Row],[Discount]]&lt;=0.05,"0-5%",Suoerstore_sales[[#This Row],[Discount]]&lt;=0.1,"5-10%",Suoerstore_sales[[#This Row],[Discount]]&lt;=0.2,"10-20%",TRUE,"20%+")</f>
        <v>0-5%</v>
      </c>
      <c r="W8423">
        <f>YEAR(Suoerstore_sales[[#This Row],[Order Date]])</f>
        <v>2017</v>
      </c>
      <c r="X8423" t="str">
        <f>"Q"&amp;ROUNDUP(MONTH(Suoerstore_sales[[#This Row],[Order Date]])/3,0)</f>
        <v>Q4</v>
      </c>
      <c r="Y8423">
        <f>MONTH(Suoerstore_sales[[#This Row],[Order Date]])</f>
        <v>10</v>
      </c>
    </row>
    <row r="8424" spans="1:25" x14ac:dyDescent="0.2">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t="str" cm="1">
        <f t="array" ref="V8424">_xlfn.IFS(Suoerstore_sales[[#This Row],[Discount]]&lt;=0.05,"0-5%",Suoerstore_sales[[#This Row],[Discount]]&lt;=0.1,"5-10%",Suoerstore_sales[[#This Row],[Discount]]&lt;=0.2,"10-20%",TRUE,"20%+")</f>
        <v>0-5%</v>
      </c>
      <c r="W8424">
        <f>YEAR(Suoerstore_sales[[#This Row],[Order Date]])</f>
        <v>2017</v>
      </c>
      <c r="X8424" t="str">
        <f>"Q"&amp;ROUNDUP(MONTH(Suoerstore_sales[[#This Row],[Order Date]])/3,0)</f>
        <v>Q4</v>
      </c>
      <c r="Y8424">
        <f>MONTH(Suoerstore_sales[[#This Row],[Order Date]])</f>
        <v>10</v>
      </c>
    </row>
    <row r="8425" spans="1:25" x14ac:dyDescent="0.2">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t="str" cm="1">
        <f t="array" ref="V8425">_xlfn.IFS(Suoerstore_sales[[#This Row],[Discount]]&lt;=0.05,"0-5%",Suoerstore_sales[[#This Row],[Discount]]&lt;=0.1,"5-10%",Suoerstore_sales[[#This Row],[Discount]]&lt;=0.2,"10-20%",TRUE,"20%+")</f>
        <v>0-5%</v>
      </c>
      <c r="W8425">
        <f>YEAR(Suoerstore_sales[[#This Row],[Order Date]])</f>
        <v>2017</v>
      </c>
      <c r="X8425" t="str">
        <f>"Q"&amp;ROUNDUP(MONTH(Suoerstore_sales[[#This Row],[Order Date]])/3,0)</f>
        <v>Q4</v>
      </c>
      <c r="Y8425">
        <f>MONTH(Suoerstore_sales[[#This Row],[Order Date]])</f>
        <v>10</v>
      </c>
    </row>
    <row r="8426" spans="1:25" x14ac:dyDescent="0.2">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t="str" cm="1">
        <f t="array" ref="V8426">_xlfn.IFS(Suoerstore_sales[[#This Row],[Discount]]&lt;=0.05,"0-5%",Suoerstore_sales[[#This Row],[Discount]]&lt;=0.1,"5-10%",Suoerstore_sales[[#This Row],[Discount]]&lt;=0.2,"10-20%",TRUE,"20%+")</f>
        <v>0-5%</v>
      </c>
      <c r="W8426">
        <f>YEAR(Suoerstore_sales[[#This Row],[Order Date]])</f>
        <v>2017</v>
      </c>
      <c r="X8426" t="str">
        <f>"Q"&amp;ROUNDUP(MONTH(Suoerstore_sales[[#This Row],[Order Date]])/3,0)</f>
        <v>Q4</v>
      </c>
      <c r="Y8426">
        <f>MONTH(Suoerstore_sales[[#This Row],[Order Date]])</f>
        <v>10</v>
      </c>
    </row>
    <row r="8427" spans="1:25" x14ac:dyDescent="0.2">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t="str" cm="1">
        <f t="array" ref="V8427">_xlfn.IFS(Suoerstore_sales[[#This Row],[Discount]]&lt;=0.05,"0-5%",Suoerstore_sales[[#This Row],[Discount]]&lt;=0.1,"5-10%",Suoerstore_sales[[#This Row],[Discount]]&lt;=0.2,"10-20%",TRUE,"20%+")</f>
        <v>20%+</v>
      </c>
      <c r="W8427">
        <f>YEAR(Suoerstore_sales[[#This Row],[Order Date]])</f>
        <v>2016</v>
      </c>
      <c r="X8427" t="str">
        <f>"Q"&amp;ROUNDUP(MONTH(Suoerstore_sales[[#This Row],[Order Date]])/3,0)</f>
        <v>Q3</v>
      </c>
      <c r="Y8427">
        <f>MONTH(Suoerstore_sales[[#This Row],[Order Date]])</f>
        <v>8</v>
      </c>
    </row>
    <row r="8428" spans="1:25" x14ac:dyDescent="0.2">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t="str" cm="1">
        <f t="array" ref="V8428">_xlfn.IFS(Suoerstore_sales[[#This Row],[Discount]]&lt;=0.05,"0-5%",Suoerstore_sales[[#This Row],[Discount]]&lt;=0.1,"5-10%",Suoerstore_sales[[#This Row],[Discount]]&lt;=0.2,"10-20%",TRUE,"20%+")</f>
        <v>10-20%</v>
      </c>
      <c r="W8428">
        <f>YEAR(Suoerstore_sales[[#This Row],[Order Date]])</f>
        <v>2015</v>
      </c>
      <c r="X8428" t="str">
        <f>"Q"&amp;ROUNDUP(MONTH(Suoerstore_sales[[#This Row],[Order Date]])/3,0)</f>
        <v>Q4</v>
      </c>
      <c r="Y8428">
        <f>MONTH(Suoerstore_sales[[#This Row],[Order Date]])</f>
        <v>10</v>
      </c>
    </row>
    <row r="8429" spans="1:25" x14ac:dyDescent="0.2">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t="str" cm="1">
        <f t="array" ref="V8429">_xlfn.IFS(Suoerstore_sales[[#This Row],[Discount]]&lt;=0.05,"0-5%",Suoerstore_sales[[#This Row],[Discount]]&lt;=0.1,"5-10%",Suoerstore_sales[[#This Row],[Discount]]&lt;=0.2,"10-20%",TRUE,"20%+")</f>
        <v>0-5%</v>
      </c>
      <c r="W8429">
        <f>YEAR(Suoerstore_sales[[#This Row],[Order Date]])</f>
        <v>2017</v>
      </c>
      <c r="X8429" t="str">
        <f>"Q"&amp;ROUNDUP(MONTH(Suoerstore_sales[[#This Row],[Order Date]])/3,0)</f>
        <v>Q4</v>
      </c>
      <c r="Y8429">
        <f>MONTH(Suoerstore_sales[[#This Row],[Order Date]])</f>
        <v>11</v>
      </c>
    </row>
    <row r="8430" spans="1:25" x14ac:dyDescent="0.2">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t="str" cm="1">
        <f t="array" ref="V8430">_xlfn.IFS(Suoerstore_sales[[#This Row],[Discount]]&lt;=0.05,"0-5%",Suoerstore_sales[[#This Row],[Discount]]&lt;=0.1,"5-10%",Suoerstore_sales[[#This Row],[Discount]]&lt;=0.2,"10-20%",TRUE,"20%+")</f>
        <v>10-20%</v>
      </c>
      <c r="W8430">
        <f>YEAR(Suoerstore_sales[[#This Row],[Order Date]])</f>
        <v>2017</v>
      </c>
      <c r="X8430" t="str">
        <f>"Q"&amp;ROUNDUP(MONTH(Suoerstore_sales[[#This Row],[Order Date]])/3,0)</f>
        <v>Q4</v>
      </c>
      <c r="Y8430">
        <f>MONTH(Suoerstore_sales[[#This Row],[Order Date]])</f>
        <v>11</v>
      </c>
    </row>
    <row r="8431" spans="1:25" x14ac:dyDescent="0.2">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t="str" cm="1">
        <f t="array" ref="V8431">_xlfn.IFS(Suoerstore_sales[[#This Row],[Discount]]&lt;=0.05,"0-5%",Suoerstore_sales[[#This Row],[Discount]]&lt;=0.1,"5-10%",Suoerstore_sales[[#This Row],[Discount]]&lt;=0.2,"10-20%",TRUE,"20%+")</f>
        <v>10-20%</v>
      </c>
      <c r="W8431">
        <f>YEAR(Suoerstore_sales[[#This Row],[Order Date]])</f>
        <v>2016</v>
      </c>
      <c r="X8431" t="str">
        <f>"Q"&amp;ROUNDUP(MONTH(Suoerstore_sales[[#This Row],[Order Date]])/3,0)</f>
        <v>Q4</v>
      </c>
      <c r="Y8431">
        <f>MONTH(Suoerstore_sales[[#This Row],[Order Date]])</f>
        <v>12</v>
      </c>
    </row>
    <row r="8432" spans="1:25" x14ac:dyDescent="0.2">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t="str" cm="1">
        <f t="array" ref="V8432">_xlfn.IFS(Suoerstore_sales[[#This Row],[Discount]]&lt;=0.05,"0-5%",Suoerstore_sales[[#This Row],[Discount]]&lt;=0.1,"5-10%",Suoerstore_sales[[#This Row],[Discount]]&lt;=0.2,"10-20%",TRUE,"20%+")</f>
        <v>0-5%</v>
      </c>
      <c r="W8432">
        <f>YEAR(Suoerstore_sales[[#This Row],[Order Date]])</f>
        <v>2014</v>
      </c>
      <c r="X8432" t="str">
        <f>"Q"&amp;ROUNDUP(MONTH(Suoerstore_sales[[#This Row],[Order Date]])/3,0)</f>
        <v>Q1</v>
      </c>
      <c r="Y8432">
        <f>MONTH(Suoerstore_sales[[#This Row],[Order Date]])</f>
        <v>3</v>
      </c>
    </row>
    <row r="8433" spans="1:25" x14ac:dyDescent="0.2">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t="str" cm="1">
        <f t="array" ref="V8433">_xlfn.IFS(Suoerstore_sales[[#This Row],[Discount]]&lt;=0.05,"0-5%",Suoerstore_sales[[#This Row],[Discount]]&lt;=0.1,"5-10%",Suoerstore_sales[[#This Row],[Discount]]&lt;=0.2,"10-20%",TRUE,"20%+")</f>
        <v>0-5%</v>
      </c>
      <c r="W8433">
        <f>YEAR(Suoerstore_sales[[#This Row],[Order Date]])</f>
        <v>2017</v>
      </c>
      <c r="X8433" t="str">
        <f>"Q"&amp;ROUNDUP(MONTH(Suoerstore_sales[[#This Row],[Order Date]])/3,0)</f>
        <v>Q4</v>
      </c>
      <c r="Y8433">
        <f>MONTH(Suoerstore_sales[[#This Row],[Order Date]])</f>
        <v>11</v>
      </c>
    </row>
    <row r="8434" spans="1:25" x14ac:dyDescent="0.2">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t="str" cm="1">
        <f t="array" ref="V8434">_xlfn.IFS(Suoerstore_sales[[#This Row],[Discount]]&lt;=0.05,"0-5%",Suoerstore_sales[[#This Row],[Discount]]&lt;=0.1,"5-10%",Suoerstore_sales[[#This Row],[Discount]]&lt;=0.2,"10-20%",TRUE,"20%+")</f>
        <v>10-20%</v>
      </c>
      <c r="W8434">
        <f>YEAR(Suoerstore_sales[[#This Row],[Order Date]])</f>
        <v>2014</v>
      </c>
      <c r="X8434" t="str">
        <f>"Q"&amp;ROUNDUP(MONTH(Suoerstore_sales[[#This Row],[Order Date]])/3,0)</f>
        <v>Q3</v>
      </c>
      <c r="Y8434">
        <f>MONTH(Suoerstore_sales[[#This Row],[Order Date]])</f>
        <v>9</v>
      </c>
    </row>
    <row r="8435" spans="1:25" x14ac:dyDescent="0.2">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t="str" cm="1">
        <f t="array" ref="V8435">_xlfn.IFS(Suoerstore_sales[[#This Row],[Discount]]&lt;=0.05,"0-5%",Suoerstore_sales[[#This Row],[Discount]]&lt;=0.1,"5-10%",Suoerstore_sales[[#This Row],[Discount]]&lt;=0.2,"10-20%",TRUE,"20%+")</f>
        <v>10-20%</v>
      </c>
      <c r="W8435">
        <f>YEAR(Suoerstore_sales[[#This Row],[Order Date]])</f>
        <v>2014</v>
      </c>
      <c r="X8435" t="str">
        <f>"Q"&amp;ROUNDUP(MONTH(Suoerstore_sales[[#This Row],[Order Date]])/3,0)</f>
        <v>Q3</v>
      </c>
      <c r="Y8435">
        <f>MONTH(Suoerstore_sales[[#This Row],[Order Date]])</f>
        <v>9</v>
      </c>
    </row>
    <row r="8436" spans="1:25" x14ac:dyDescent="0.2">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t="str" cm="1">
        <f t="array" ref="V8436">_xlfn.IFS(Suoerstore_sales[[#This Row],[Discount]]&lt;=0.05,"0-5%",Suoerstore_sales[[#This Row],[Discount]]&lt;=0.1,"5-10%",Suoerstore_sales[[#This Row],[Discount]]&lt;=0.2,"10-20%",TRUE,"20%+")</f>
        <v>20%+</v>
      </c>
      <c r="W8436">
        <f>YEAR(Suoerstore_sales[[#This Row],[Order Date]])</f>
        <v>2014</v>
      </c>
      <c r="X8436" t="str">
        <f>"Q"&amp;ROUNDUP(MONTH(Suoerstore_sales[[#This Row],[Order Date]])/3,0)</f>
        <v>Q3</v>
      </c>
      <c r="Y8436">
        <f>MONTH(Suoerstore_sales[[#This Row],[Order Date]])</f>
        <v>9</v>
      </c>
    </row>
    <row r="8437" spans="1:25" x14ac:dyDescent="0.2">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t="str" cm="1">
        <f t="array" ref="V8437">_xlfn.IFS(Suoerstore_sales[[#This Row],[Discount]]&lt;=0.05,"0-5%",Suoerstore_sales[[#This Row],[Discount]]&lt;=0.1,"5-10%",Suoerstore_sales[[#This Row],[Discount]]&lt;=0.2,"10-20%",TRUE,"20%+")</f>
        <v>20%+</v>
      </c>
      <c r="W8437">
        <f>YEAR(Suoerstore_sales[[#This Row],[Order Date]])</f>
        <v>2014</v>
      </c>
      <c r="X8437" t="str">
        <f>"Q"&amp;ROUNDUP(MONTH(Suoerstore_sales[[#This Row],[Order Date]])/3,0)</f>
        <v>Q3</v>
      </c>
      <c r="Y8437">
        <f>MONTH(Suoerstore_sales[[#This Row],[Order Date]])</f>
        <v>9</v>
      </c>
    </row>
    <row r="8438" spans="1:25" x14ac:dyDescent="0.2">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t="str" cm="1">
        <f t="array" ref="V8438">_xlfn.IFS(Suoerstore_sales[[#This Row],[Discount]]&lt;=0.05,"0-5%",Suoerstore_sales[[#This Row],[Discount]]&lt;=0.1,"5-10%",Suoerstore_sales[[#This Row],[Discount]]&lt;=0.2,"10-20%",TRUE,"20%+")</f>
        <v>10-20%</v>
      </c>
      <c r="W8438">
        <f>YEAR(Suoerstore_sales[[#This Row],[Order Date]])</f>
        <v>2015</v>
      </c>
      <c r="X8438" t="str">
        <f>"Q"&amp;ROUNDUP(MONTH(Suoerstore_sales[[#This Row],[Order Date]])/3,0)</f>
        <v>Q3</v>
      </c>
      <c r="Y8438">
        <f>MONTH(Suoerstore_sales[[#This Row],[Order Date]])</f>
        <v>9</v>
      </c>
    </row>
    <row r="8439" spans="1:25" x14ac:dyDescent="0.2">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t="str" cm="1">
        <f t="array" ref="V8439">_xlfn.IFS(Suoerstore_sales[[#This Row],[Discount]]&lt;=0.05,"0-5%",Suoerstore_sales[[#This Row],[Discount]]&lt;=0.1,"5-10%",Suoerstore_sales[[#This Row],[Discount]]&lt;=0.2,"10-20%",TRUE,"20%+")</f>
        <v>10-20%</v>
      </c>
      <c r="W8439">
        <f>YEAR(Suoerstore_sales[[#This Row],[Order Date]])</f>
        <v>2015</v>
      </c>
      <c r="X8439" t="str">
        <f>"Q"&amp;ROUNDUP(MONTH(Suoerstore_sales[[#This Row],[Order Date]])/3,0)</f>
        <v>Q4</v>
      </c>
      <c r="Y8439">
        <f>MONTH(Suoerstore_sales[[#This Row],[Order Date]])</f>
        <v>12</v>
      </c>
    </row>
    <row r="8440" spans="1:25" x14ac:dyDescent="0.2">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t="str" cm="1">
        <f t="array" ref="V8440">_xlfn.IFS(Suoerstore_sales[[#This Row],[Discount]]&lt;=0.05,"0-5%",Suoerstore_sales[[#This Row],[Discount]]&lt;=0.1,"5-10%",Suoerstore_sales[[#This Row],[Discount]]&lt;=0.2,"10-20%",TRUE,"20%+")</f>
        <v>10-20%</v>
      </c>
      <c r="W8440">
        <f>YEAR(Suoerstore_sales[[#This Row],[Order Date]])</f>
        <v>2014</v>
      </c>
      <c r="X8440" t="str">
        <f>"Q"&amp;ROUNDUP(MONTH(Suoerstore_sales[[#This Row],[Order Date]])/3,0)</f>
        <v>Q2</v>
      </c>
      <c r="Y8440">
        <f>MONTH(Suoerstore_sales[[#This Row],[Order Date]])</f>
        <v>5</v>
      </c>
    </row>
    <row r="8441" spans="1:25" x14ac:dyDescent="0.2">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t="str" cm="1">
        <f t="array" ref="V8441">_xlfn.IFS(Suoerstore_sales[[#This Row],[Discount]]&lt;=0.05,"0-5%",Suoerstore_sales[[#This Row],[Discount]]&lt;=0.1,"5-10%",Suoerstore_sales[[#This Row],[Discount]]&lt;=0.2,"10-20%",TRUE,"20%+")</f>
        <v>10-20%</v>
      </c>
      <c r="W8441">
        <f>YEAR(Suoerstore_sales[[#This Row],[Order Date]])</f>
        <v>2017</v>
      </c>
      <c r="X8441" t="str">
        <f>"Q"&amp;ROUNDUP(MONTH(Suoerstore_sales[[#This Row],[Order Date]])/3,0)</f>
        <v>Q1</v>
      </c>
      <c r="Y8441">
        <f>MONTH(Suoerstore_sales[[#This Row],[Order Date]])</f>
        <v>3</v>
      </c>
    </row>
    <row r="8442" spans="1:25" x14ac:dyDescent="0.2">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t="str" cm="1">
        <f t="array" ref="V8442">_xlfn.IFS(Suoerstore_sales[[#This Row],[Discount]]&lt;=0.05,"0-5%",Suoerstore_sales[[#This Row],[Discount]]&lt;=0.1,"5-10%",Suoerstore_sales[[#This Row],[Discount]]&lt;=0.2,"10-20%",TRUE,"20%+")</f>
        <v>10-20%</v>
      </c>
      <c r="W8442">
        <f>YEAR(Suoerstore_sales[[#This Row],[Order Date]])</f>
        <v>2016</v>
      </c>
      <c r="X8442" t="str">
        <f>"Q"&amp;ROUNDUP(MONTH(Suoerstore_sales[[#This Row],[Order Date]])/3,0)</f>
        <v>Q4</v>
      </c>
      <c r="Y8442">
        <f>MONTH(Suoerstore_sales[[#This Row],[Order Date]])</f>
        <v>12</v>
      </c>
    </row>
    <row r="8443" spans="1:25" x14ac:dyDescent="0.2">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t="str" cm="1">
        <f t="array" ref="V8443">_xlfn.IFS(Suoerstore_sales[[#This Row],[Discount]]&lt;=0.05,"0-5%",Suoerstore_sales[[#This Row],[Discount]]&lt;=0.1,"5-10%",Suoerstore_sales[[#This Row],[Discount]]&lt;=0.2,"10-20%",TRUE,"20%+")</f>
        <v>10-20%</v>
      </c>
      <c r="W8443">
        <f>YEAR(Suoerstore_sales[[#This Row],[Order Date]])</f>
        <v>2017</v>
      </c>
      <c r="X8443" t="str">
        <f>"Q"&amp;ROUNDUP(MONTH(Suoerstore_sales[[#This Row],[Order Date]])/3,0)</f>
        <v>Q2</v>
      </c>
      <c r="Y8443">
        <f>MONTH(Suoerstore_sales[[#This Row],[Order Date]])</f>
        <v>5</v>
      </c>
    </row>
    <row r="8444" spans="1:25" x14ac:dyDescent="0.2">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t="str" cm="1">
        <f t="array" ref="V8444">_xlfn.IFS(Suoerstore_sales[[#This Row],[Discount]]&lt;=0.05,"0-5%",Suoerstore_sales[[#This Row],[Discount]]&lt;=0.1,"5-10%",Suoerstore_sales[[#This Row],[Discount]]&lt;=0.2,"10-20%",TRUE,"20%+")</f>
        <v>20%+</v>
      </c>
      <c r="W8444">
        <f>YEAR(Suoerstore_sales[[#This Row],[Order Date]])</f>
        <v>2016</v>
      </c>
      <c r="X8444" t="str">
        <f>"Q"&amp;ROUNDUP(MONTH(Suoerstore_sales[[#This Row],[Order Date]])/3,0)</f>
        <v>Q1</v>
      </c>
      <c r="Y8444">
        <f>MONTH(Suoerstore_sales[[#This Row],[Order Date]])</f>
        <v>3</v>
      </c>
    </row>
    <row r="8445" spans="1:25" x14ac:dyDescent="0.2">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t="str" cm="1">
        <f t="array" ref="V8445">_xlfn.IFS(Suoerstore_sales[[#This Row],[Discount]]&lt;=0.05,"0-5%",Suoerstore_sales[[#This Row],[Discount]]&lt;=0.1,"5-10%",Suoerstore_sales[[#This Row],[Discount]]&lt;=0.2,"10-20%",TRUE,"20%+")</f>
        <v>20%+</v>
      </c>
      <c r="W8445">
        <f>YEAR(Suoerstore_sales[[#This Row],[Order Date]])</f>
        <v>2016</v>
      </c>
      <c r="X8445" t="str">
        <f>"Q"&amp;ROUNDUP(MONTH(Suoerstore_sales[[#This Row],[Order Date]])/3,0)</f>
        <v>Q1</v>
      </c>
      <c r="Y8445">
        <f>MONTH(Suoerstore_sales[[#This Row],[Order Date]])</f>
        <v>3</v>
      </c>
    </row>
    <row r="8446" spans="1:25" x14ac:dyDescent="0.2">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t="str" cm="1">
        <f t="array" ref="V8446">_xlfn.IFS(Suoerstore_sales[[#This Row],[Discount]]&lt;=0.05,"0-5%",Suoerstore_sales[[#This Row],[Discount]]&lt;=0.1,"5-10%",Suoerstore_sales[[#This Row],[Discount]]&lt;=0.2,"10-20%",TRUE,"20%+")</f>
        <v>20%+</v>
      </c>
      <c r="W8446">
        <f>YEAR(Suoerstore_sales[[#This Row],[Order Date]])</f>
        <v>2016</v>
      </c>
      <c r="X8446" t="str">
        <f>"Q"&amp;ROUNDUP(MONTH(Suoerstore_sales[[#This Row],[Order Date]])/3,0)</f>
        <v>Q1</v>
      </c>
      <c r="Y8446">
        <f>MONTH(Suoerstore_sales[[#This Row],[Order Date]])</f>
        <v>3</v>
      </c>
    </row>
    <row r="8447" spans="1:25" x14ac:dyDescent="0.2">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t="str" cm="1">
        <f t="array" ref="V8447">_xlfn.IFS(Suoerstore_sales[[#This Row],[Discount]]&lt;=0.05,"0-5%",Suoerstore_sales[[#This Row],[Discount]]&lt;=0.1,"5-10%",Suoerstore_sales[[#This Row],[Discount]]&lt;=0.2,"10-20%",TRUE,"20%+")</f>
        <v>20%+</v>
      </c>
      <c r="W8447">
        <f>YEAR(Suoerstore_sales[[#This Row],[Order Date]])</f>
        <v>2017</v>
      </c>
      <c r="X8447" t="str">
        <f>"Q"&amp;ROUNDUP(MONTH(Suoerstore_sales[[#This Row],[Order Date]])/3,0)</f>
        <v>Q4</v>
      </c>
      <c r="Y8447">
        <f>MONTH(Suoerstore_sales[[#This Row],[Order Date]])</f>
        <v>10</v>
      </c>
    </row>
    <row r="8448" spans="1:25" x14ac:dyDescent="0.2">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t="str" cm="1">
        <f t="array" ref="V8448">_xlfn.IFS(Suoerstore_sales[[#This Row],[Discount]]&lt;=0.05,"0-5%",Suoerstore_sales[[#This Row],[Discount]]&lt;=0.1,"5-10%",Suoerstore_sales[[#This Row],[Discount]]&lt;=0.2,"10-20%",TRUE,"20%+")</f>
        <v>0-5%</v>
      </c>
      <c r="W8448">
        <f>YEAR(Suoerstore_sales[[#This Row],[Order Date]])</f>
        <v>2017</v>
      </c>
      <c r="X8448" t="str">
        <f>"Q"&amp;ROUNDUP(MONTH(Suoerstore_sales[[#This Row],[Order Date]])/3,0)</f>
        <v>Q4</v>
      </c>
      <c r="Y8448">
        <f>MONTH(Suoerstore_sales[[#This Row],[Order Date]])</f>
        <v>10</v>
      </c>
    </row>
    <row r="8449" spans="1:25" x14ac:dyDescent="0.2">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t="str" cm="1">
        <f t="array" ref="V8449">_xlfn.IFS(Suoerstore_sales[[#This Row],[Discount]]&lt;=0.05,"0-5%",Suoerstore_sales[[#This Row],[Discount]]&lt;=0.1,"5-10%",Suoerstore_sales[[#This Row],[Discount]]&lt;=0.2,"10-20%",TRUE,"20%+")</f>
        <v>0-5%</v>
      </c>
      <c r="W8449">
        <f>YEAR(Suoerstore_sales[[#This Row],[Order Date]])</f>
        <v>2017</v>
      </c>
      <c r="X8449" t="str">
        <f>"Q"&amp;ROUNDUP(MONTH(Suoerstore_sales[[#This Row],[Order Date]])/3,0)</f>
        <v>Q4</v>
      </c>
      <c r="Y8449">
        <f>MONTH(Suoerstore_sales[[#This Row],[Order Date]])</f>
        <v>10</v>
      </c>
    </row>
    <row r="8450" spans="1:25" x14ac:dyDescent="0.2">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t="str" cm="1">
        <f t="array" ref="V8450">_xlfn.IFS(Suoerstore_sales[[#This Row],[Discount]]&lt;=0.05,"0-5%",Suoerstore_sales[[#This Row],[Discount]]&lt;=0.1,"5-10%",Suoerstore_sales[[#This Row],[Discount]]&lt;=0.2,"10-20%",TRUE,"20%+")</f>
        <v>20%+</v>
      </c>
      <c r="W8450">
        <f>YEAR(Suoerstore_sales[[#This Row],[Order Date]])</f>
        <v>2017</v>
      </c>
      <c r="X8450" t="str">
        <f>"Q"&amp;ROUNDUP(MONTH(Suoerstore_sales[[#This Row],[Order Date]])/3,0)</f>
        <v>Q4</v>
      </c>
      <c r="Y8450">
        <f>MONTH(Suoerstore_sales[[#This Row],[Order Date]])</f>
        <v>10</v>
      </c>
    </row>
    <row r="8451" spans="1:25" x14ac:dyDescent="0.2">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t="str" cm="1">
        <f t="array" ref="V8451">_xlfn.IFS(Suoerstore_sales[[#This Row],[Discount]]&lt;=0.05,"0-5%",Suoerstore_sales[[#This Row],[Discount]]&lt;=0.1,"5-10%",Suoerstore_sales[[#This Row],[Discount]]&lt;=0.2,"10-20%",TRUE,"20%+")</f>
        <v>0-5%</v>
      </c>
      <c r="W8451">
        <f>YEAR(Suoerstore_sales[[#This Row],[Order Date]])</f>
        <v>2017</v>
      </c>
      <c r="X8451" t="str">
        <f>"Q"&amp;ROUNDUP(MONTH(Suoerstore_sales[[#This Row],[Order Date]])/3,0)</f>
        <v>Q4</v>
      </c>
      <c r="Y8451">
        <f>MONTH(Suoerstore_sales[[#This Row],[Order Date]])</f>
        <v>10</v>
      </c>
    </row>
    <row r="8452" spans="1:25" x14ac:dyDescent="0.2">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t="str" cm="1">
        <f t="array" ref="V8452">_xlfn.IFS(Suoerstore_sales[[#This Row],[Discount]]&lt;=0.05,"0-5%",Suoerstore_sales[[#This Row],[Discount]]&lt;=0.1,"5-10%",Suoerstore_sales[[#This Row],[Discount]]&lt;=0.2,"10-20%",TRUE,"20%+")</f>
        <v>0-5%</v>
      </c>
      <c r="W8452">
        <f>YEAR(Suoerstore_sales[[#This Row],[Order Date]])</f>
        <v>2017</v>
      </c>
      <c r="X8452" t="str">
        <f>"Q"&amp;ROUNDUP(MONTH(Suoerstore_sales[[#This Row],[Order Date]])/3,0)</f>
        <v>Q4</v>
      </c>
      <c r="Y8452">
        <f>MONTH(Suoerstore_sales[[#This Row],[Order Date]])</f>
        <v>10</v>
      </c>
    </row>
    <row r="8453" spans="1:25" x14ac:dyDescent="0.2">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t="str" cm="1">
        <f t="array" ref="V8453">_xlfn.IFS(Suoerstore_sales[[#This Row],[Discount]]&lt;=0.05,"0-5%",Suoerstore_sales[[#This Row],[Discount]]&lt;=0.1,"5-10%",Suoerstore_sales[[#This Row],[Discount]]&lt;=0.2,"10-20%",TRUE,"20%+")</f>
        <v>10-20%</v>
      </c>
      <c r="W8453">
        <f>YEAR(Suoerstore_sales[[#This Row],[Order Date]])</f>
        <v>2014</v>
      </c>
      <c r="X8453" t="str">
        <f>"Q"&amp;ROUNDUP(MONTH(Suoerstore_sales[[#This Row],[Order Date]])/3,0)</f>
        <v>Q2</v>
      </c>
      <c r="Y8453">
        <f>MONTH(Suoerstore_sales[[#This Row],[Order Date]])</f>
        <v>4</v>
      </c>
    </row>
    <row r="8454" spans="1:25" x14ac:dyDescent="0.2">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t="str" cm="1">
        <f t="array" ref="V8454">_xlfn.IFS(Suoerstore_sales[[#This Row],[Discount]]&lt;=0.05,"0-5%",Suoerstore_sales[[#This Row],[Discount]]&lt;=0.1,"5-10%",Suoerstore_sales[[#This Row],[Discount]]&lt;=0.2,"10-20%",TRUE,"20%+")</f>
        <v>20%+</v>
      </c>
      <c r="W8454">
        <f>YEAR(Suoerstore_sales[[#This Row],[Order Date]])</f>
        <v>2016</v>
      </c>
      <c r="X8454" t="str">
        <f>"Q"&amp;ROUNDUP(MONTH(Suoerstore_sales[[#This Row],[Order Date]])/3,0)</f>
        <v>Q2</v>
      </c>
      <c r="Y8454">
        <f>MONTH(Suoerstore_sales[[#This Row],[Order Date]])</f>
        <v>4</v>
      </c>
    </row>
    <row r="8455" spans="1:25" x14ac:dyDescent="0.2">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t="str" cm="1">
        <f t="array" ref="V8455">_xlfn.IFS(Suoerstore_sales[[#This Row],[Discount]]&lt;=0.05,"0-5%",Suoerstore_sales[[#This Row],[Discount]]&lt;=0.1,"5-10%",Suoerstore_sales[[#This Row],[Discount]]&lt;=0.2,"10-20%",TRUE,"20%+")</f>
        <v>10-20%</v>
      </c>
      <c r="W8455">
        <f>YEAR(Suoerstore_sales[[#This Row],[Order Date]])</f>
        <v>2016</v>
      </c>
      <c r="X8455" t="str">
        <f>"Q"&amp;ROUNDUP(MONTH(Suoerstore_sales[[#This Row],[Order Date]])/3,0)</f>
        <v>Q2</v>
      </c>
      <c r="Y8455">
        <f>MONTH(Suoerstore_sales[[#This Row],[Order Date]])</f>
        <v>4</v>
      </c>
    </row>
    <row r="8456" spans="1:25" x14ac:dyDescent="0.2">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t="str" cm="1">
        <f t="array" ref="V8456">_xlfn.IFS(Suoerstore_sales[[#This Row],[Discount]]&lt;=0.05,"0-5%",Suoerstore_sales[[#This Row],[Discount]]&lt;=0.1,"5-10%",Suoerstore_sales[[#This Row],[Discount]]&lt;=0.2,"10-20%",TRUE,"20%+")</f>
        <v>20%+</v>
      </c>
      <c r="W8456">
        <f>YEAR(Suoerstore_sales[[#This Row],[Order Date]])</f>
        <v>2016</v>
      </c>
      <c r="X8456" t="str">
        <f>"Q"&amp;ROUNDUP(MONTH(Suoerstore_sales[[#This Row],[Order Date]])/3,0)</f>
        <v>Q2</v>
      </c>
      <c r="Y8456">
        <f>MONTH(Suoerstore_sales[[#This Row],[Order Date]])</f>
        <v>4</v>
      </c>
    </row>
    <row r="8457" spans="1:25" x14ac:dyDescent="0.2">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t="str" cm="1">
        <f t="array" ref="V8457">_xlfn.IFS(Suoerstore_sales[[#This Row],[Discount]]&lt;=0.05,"0-5%",Suoerstore_sales[[#This Row],[Discount]]&lt;=0.1,"5-10%",Suoerstore_sales[[#This Row],[Discount]]&lt;=0.2,"10-20%",TRUE,"20%+")</f>
        <v>10-20%</v>
      </c>
      <c r="W8457">
        <f>YEAR(Suoerstore_sales[[#This Row],[Order Date]])</f>
        <v>2016</v>
      </c>
      <c r="X8457" t="str">
        <f>"Q"&amp;ROUNDUP(MONTH(Suoerstore_sales[[#This Row],[Order Date]])/3,0)</f>
        <v>Q2</v>
      </c>
      <c r="Y8457">
        <f>MONTH(Suoerstore_sales[[#This Row],[Order Date]])</f>
        <v>5</v>
      </c>
    </row>
    <row r="8458" spans="1:25" x14ac:dyDescent="0.2">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t="str" cm="1">
        <f t="array" ref="V8458">_xlfn.IFS(Suoerstore_sales[[#This Row],[Discount]]&lt;=0.05,"0-5%",Suoerstore_sales[[#This Row],[Discount]]&lt;=0.1,"5-10%",Suoerstore_sales[[#This Row],[Discount]]&lt;=0.2,"10-20%",TRUE,"20%+")</f>
        <v>20%+</v>
      </c>
      <c r="W8458">
        <f>YEAR(Suoerstore_sales[[#This Row],[Order Date]])</f>
        <v>2017</v>
      </c>
      <c r="X8458" t="str">
        <f>"Q"&amp;ROUNDUP(MONTH(Suoerstore_sales[[#This Row],[Order Date]])/3,0)</f>
        <v>Q2</v>
      </c>
      <c r="Y8458">
        <f>MONTH(Suoerstore_sales[[#This Row],[Order Date]])</f>
        <v>5</v>
      </c>
    </row>
    <row r="8459" spans="1:25" x14ac:dyDescent="0.2">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t="str" cm="1">
        <f t="array" ref="V8459">_xlfn.IFS(Suoerstore_sales[[#This Row],[Discount]]&lt;=0.05,"0-5%",Suoerstore_sales[[#This Row],[Discount]]&lt;=0.1,"5-10%",Suoerstore_sales[[#This Row],[Discount]]&lt;=0.2,"10-20%",TRUE,"20%+")</f>
        <v>20%+</v>
      </c>
      <c r="W8459">
        <f>YEAR(Suoerstore_sales[[#This Row],[Order Date]])</f>
        <v>2017</v>
      </c>
      <c r="X8459" t="str">
        <f>"Q"&amp;ROUNDUP(MONTH(Suoerstore_sales[[#This Row],[Order Date]])/3,0)</f>
        <v>Q2</v>
      </c>
      <c r="Y8459">
        <f>MONTH(Suoerstore_sales[[#This Row],[Order Date]])</f>
        <v>5</v>
      </c>
    </row>
    <row r="8460" spans="1:25" x14ac:dyDescent="0.2">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t="str" cm="1">
        <f t="array" ref="V8460">_xlfn.IFS(Suoerstore_sales[[#This Row],[Discount]]&lt;=0.05,"0-5%",Suoerstore_sales[[#This Row],[Discount]]&lt;=0.1,"5-10%",Suoerstore_sales[[#This Row],[Discount]]&lt;=0.2,"10-20%",TRUE,"20%+")</f>
        <v>20%+</v>
      </c>
      <c r="W8460">
        <f>YEAR(Suoerstore_sales[[#This Row],[Order Date]])</f>
        <v>2014</v>
      </c>
      <c r="X8460" t="str">
        <f>"Q"&amp;ROUNDUP(MONTH(Suoerstore_sales[[#This Row],[Order Date]])/3,0)</f>
        <v>Q3</v>
      </c>
      <c r="Y8460">
        <f>MONTH(Suoerstore_sales[[#This Row],[Order Date]])</f>
        <v>8</v>
      </c>
    </row>
    <row r="8461" spans="1:25" x14ac:dyDescent="0.2">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t="str" cm="1">
        <f t="array" ref="V8461">_xlfn.IFS(Suoerstore_sales[[#This Row],[Discount]]&lt;=0.05,"0-5%",Suoerstore_sales[[#This Row],[Discount]]&lt;=0.1,"5-10%",Suoerstore_sales[[#This Row],[Discount]]&lt;=0.2,"10-20%",TRUE,"20%+")</f>
        <v>20%+</v>
      </c>
      <c r="W8461">
        <f>YEAR(Suoerstore_sales[[#This Row],[Order Date]])</f>
        <v>2014</v>
      </c>
      <c r="X8461" t="str">
        <f>"Q"&amp;ROUNDUP(MONTH(Suoerstore_sales[[#This Row],[Order Date]])/3,0)</f>
        <v>Q3</v>
      </c>
      <c r="Y8461">
        <f>MONTH(Suoerstore_sales[[#This Row],[Order Date]])</f>
        <v>8</v>
      </c>
    </row>
    <row r="8462" spans="1:25" x14ac:dyDescent="0.2">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t="str" cm="1">
        <f t="array" ref="V8462">_xlfn.IFS(Suoerstore_sales[[#This Row],[Discount]]&lt;=0.05,"0-5%",Suoerstore_sales[[#This Row],[Discount]]&lt;=0.1,"5-10%",Suoerstore_sales[[#This Row],[Discount]]&lt;=0.2,"10-20%",TRUE,"20%+")</f>
        <v>0-5%</v>
      </c>
      <c r="W8462">
        <f>YEAR(Suoerstore_sales[[#This Row],[Order Date]])</f>
        <v>2014</v>
      </c>
      <c r="X8462" t="str">
        <f>"Q"&amp;ROUNDUP(MONTH(Suoerstore_sales[[#This Row],[Order Date]])/3,0)</f>
        <v>Q3</v>
      </c>
      <c r="Y8462">
        <f>MONTH(Suoerstore_sales[[#This Row],[Order Date]])</f>
        <v>8</v>
      </c>
    </row>
    <row r="8463" spans="1:25" x14ac:dyDescent="0.2">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t="str" cm="1">
        <f t="array" ref="V8463">_xlfn.IFS(Suoerstore_sales[[#This Row],[Discount]]&lt;=0.05,"0-5%",Suoerstore_sales[[#This Row],[Discount]]&lt;=0.1,"5-10%",Suoerstore_sales[[#This Row],[Discount]]&lt;=0.2,"10-20%",TRUE,"20%+")</f>
        <v>0-5%</v>
      </c>
      <c r="W8463">
        <f>YEAR(Suoerstore_sales[[#This Row],[Order Date]])</f>
        <v>2014</v>
      </c>
      <c r="X8463" t="str">
        <f>"Q"&amp;ROUNDUP(MONTH(Suoerstore_sales[[#This Row],[Order Date]])/3,0)</f>
        <v>Q3</v>
      </c>
      <c r="Y8463">
        <f>MONTH(Suoerstore_sales[[#This Row],[Order Date]])</f>
        <v>8</v>
      </c>
    </row>
    <row r="8464" spans="1:25" x14ac:dyDescent="0.2">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t="str" cm="1">
        <f t="array" ref="V8464">_xlfn.IFS(Suoerstore_sales[[#This Row],[Discount]]&lt;=0.05,"0-5%",Suoerstore_sales[[#This Row],[Discount]]&lt;=0.1,"5-10%",Suoerstore_sales[[#This Row],[Discount]]&lt;=0.2,"10-20%",TRUE,"20%+")</f>
        <v>0-5%</v>
      </c>
      <c r="W8464">
        <f>YEAR(Suoerstore_sales[[#This Row],[Order Date]])</f>
        <v>2015</v>
      </c>
      <c r="X8464" t="str">
        <f>"Q"&amp;ROUNDUP(MONTH(Suoerstore_sales[[#This Row],[Order Date]])/3,0)</f>
        <v>Q3</v>
      </c>
      <c r="Y8464">
        <f>MONTH(Suoerstore_sales[[#This Row],[Order Date]])</f>
        <v>9</v>
      </c>
    </row>
    <row r="8465" spans="1:25" x14ac:dyDescent="0.2">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t="str" cm="1">
        <f t="array" ref="V8465">_xlfn.IFS(Suoerstore_sales[[#This Row],[Discount]]&lt;=0.05,"0-5%",Suoerstore_sales[[#This Row],[Discount]]&lt;=0.1,"5-10%",Suoerstore_sales[[#This Row],[Discount]]&lt;=0.2,"10-20%",TRUE,"20%+")</f>
        <v>10-20%</v>
      </c>
      <c r="W8465">
        <f>YEAR(Suoerstore_sales[[#This Row],[Order Date]])</f>
        <v>2014</v>
      </c>
      <c r="X8465" t="str">
        <f>"Q"&amp;ROUNDUP(MONTH(Suoerstore_sales[[#This Row],[Order Date]])/3,0)</f>
        <v>Q1</v>
      </c>
      <c r="Y8465">
        <f>MONTH(Suoerstore_sales[[#This Row],[Order Date]])</f>
        <v>3</v>
      </c>
    </row>
    <row r="8466" spans="1:25" x14ac:dyDescent="0.2">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t="str" cm="1">
        <f t="array" ref="V8466">_xlfn.IFS(Suoerstore_sales[[#This Row],[Discount]]&lt;=0.05,"0-5%",Suoerstore_sales[[#This Row],[Discount]]&lt;=0.1,"5-10%",Suoerstore_sales[[#This Row],[Discount]]&lt;=0.2,"10-20%",TRUE,"20%+")</f>
        <v>10-20%</v>
      </c>
      <c r="W8466">
        <f>YEAR(Suoerstore_sales[[#This Row],[Order Date]])</f>
        <v>2015</v>
      </c>
      <c r="X8466" t="str">
        <f>"Q"&amp;ROUNDUP(MONTH(Suoerstore_sales[[#This Row],[Order Date]])/3,0)</f>
        <v>Q2</v>
      </c>
      <c r="Y8466">
        <f>MONTH(Suoerstore_sales[[#This Row],[Order Date]])</f>
        <v>5</v>
      </c>
    </row>
    <row r="8467" spans="1:25" x14ac:dyDescent="0.2">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t="str" cm="1">
        <f t="array" ref="V8467">_xlfn.IFS(Suoerstore_sales[[#This Row],[Discount]]&lt;=0.05,"0-5%",Suoerstore_sales[[#This Row],[Discount]]&lt;=0.1,"5-10%",Suoerstore_sales[[#This Row],[Discount]]&lt;=0.2,"10-20%",TRUE,"20%+")</f>
        <v>0-5%</v>
      </c>
      <c r="W8467">
        <f>YEAR(Suoerstore_sales[[#This Row],[Order Date]])</f>
        <v>2015</v>
      </c>
      <c r="X8467" t="str">
        <f>"Q"&amp;ROUNDUP(MONTH(Suoerstore_sales[[#This Row],[Order Date]])/3,0)</f>
        <v>Q2</v>
      </c>
      <c r="Y8467">
        <f>MONTH(Suoerstore_sales[[#This Row],[Order Date]])</f>
        <v>4</v>
      </c>
    </row>
    <row r="8468" spans="1:25" x14ac:dyDescent="0.2">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t="str" cm="1">
        <f t="array" ref="V8468">_xlfn.IFS(Suoerstore_sales[[#This Row],[Discount]]&lt;=0.05,"0-5%",Suoerstore_sales[[#This Row],[Discount]]&lt;=0.1,"5-10%",Suoerstore_sales[[#This Row],[Discount]]&lt;=0.2,"10-20%",TRUE,"20%+")</f>
        <v>0-5%</v>
      </c>
      <c r="W8468">
        <f>YEAR(Suoerstore_sales[[#This Row],[Order Date]])</f>
        <v>2015</v>
      </c>
      <c r="X8468" t="str">
        <f>"Q"&amp;ROUNDUP(MONTH(Suoerstore_sales[[#This Row],[Order Date]])/3,0)</f>
        <v>Q2</v>
      </c>
      <c r="Y8468">
        <f>MONTH(Suoerstore_sales[[#This Row],[Order Date]])</f>
        <v>4</v>
      </c>
    </row>
    <row r="8469" spans="1:25" x14ac:dyDescent="0.2">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t="str" cm="1">
        <f t="array" ref="V8469">_xlfn.IFS(Suoerstore_sales[[#This Row],[Discount]]&lt;=0.05,"0-5%",Suoerstore_sales[[#This Row],[Discount]]&lt;=0.1,"5-10%",Suoerstore_sales[[#This Row],[Discount]]&lt;=0.2,"10-20%",TRUE,"20%+")</f>
        <v>10-20%</v>
      </c>
      <c r="W8469">
        <f>YEAR(Suoerstore_sales[[#This Row],[Order Date]])</f>
        <v>2016</v>
      </c>
      <c r="X8469" t="str">
        <f>"Q"&amp;ROUNDUP(MONTH(Suoerstore_sales[[#This Row],[Order Date]])/3,0)</f>
        <v>Q3</v>
      </c>
      <c r="Y8469">
        <f>MONTH(Suoerstore_sales[[#This Row],[Order Date]])</f>
        <v>9</v>
      </c>
    </row>
    <row r="8470" spans="1:25" x14ac:dyDescent="0.2">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t="str" cm="1">
        <f t="array" ref="V8470">_xlfn.IFS(Suoerstore_sales[[#This Row],[Discount]]&lt;=0.05,"0-5%",Suoerstore_sales[[#This Row],[Discount]]&lt;=0.1,"5-10%",Suoerstore_sales[[#This Row],[Discount]]&lt;=0.2,"10-20%",TRUE,"20%+")</f>
        <v>0-5%</v>
      </c>
      <c r="W8470">
        <f>YEAR(Suoerstore_sales[[#This Row],[Order Date]])</f>
        <v>2016</v>
      </c>
      <c r="X8470" t="str">
        <f>"Q"&amp;ROUNDUP(MONTH(Suoerstore_sales[[#This Row],[Order Date]])/3,0)</f>
        <v>Q4</v>
      </c>
      <c r="Y8470">
        <f>MONTH(Suoerstore_sales[[#This Row],[Order Date]])</f>
        <v>11</v>
      </c>
    </row>
    <row r="8471" spans="1:25" x14ac:dyDescent="0.2">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t="str" cm="1">
        <f t="array" ref="V8471">_xlfn.IFS(Suoerstore_sales[[#This Row],[Discount]]&lt;=0.05,"0-5%",Suoerstore_sales[[#This Row],[Discount]]&lt;=0.1,"5-10%",Suoerstore_sales[[#This Row],[Discount]]&lt;=0.2,"10-20%",TRUE,"20%+")</f>
        <v>10-20%</v>
      </c>
      <c r="W8471">
        <f>YEAR(Suoerstore_sales[[#This Row],[Order Date]])</f>
        <v>2017</v>
      </c>
      <c r="X8471" t="str">
        <f>"Q"&amp;ROUNDUP(MONTH(Suoerstore_sales[[#This Row],[Order Date]])/3,0)</f>
        <v>Q2</v>
      </c>
      <c r="Y8471">
        <f>MONTH(Suoerstore_sales[[#This Row],[Order Date]])</f>
        <v>4</v>
      </c>
    </row>
    <row r="8472" spans="1:25" x14ac:dyDescent="0.2">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t="str" cm="1">
        <f t="array" ref="V8472">_xlfn.IFS(Suoerstore_sales[[#This Row],[Discount]]&lt;=0.05,"0-5%",Suoerstore_sales[[#This Row],[Discount]]&lt;=0.1,"5-10%",Suoerstore_sales[[#This Row],[Discount]]&lt;=0.2,"10-20%",TRUE,"20%+")</f>
        <v>10-20%</v>
      </c>
      <c r="W8472">
        <f>YEAR(Suoerstore_sales[[#This Row],[Order Date]])</f>
        <v>2017</v>
      </c>
      <c r="X8472" t="str">
        <f>"Q"&amp;ROUNDUP(MONTH(Suoerstore_sales[[#This Row],[Order Date]])/3,0)</f>
        <v>Q2</v>
      </c>
      <c r="Y8472">
        <f>MONTH(Suoerstore_sales[[#This Row],[Order Date]])</f>
        <v>4</v>
      </c>
    </row>
    <row r="8473" spans="1:25" x14ac:dyDescent="0.2">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t="str" cm="1">
        <f t="array" ref="V8473">_xlfn.IFS(Suoerstore_sales[[#This Row],[Discount]]&lt;=0.05,"0-5%",Suoerstore_sales[[#This Row],[Discount]]&lt;=0.1,"5-10%",Suoerstore_sales[[#This Row],[Discount]]&lt;=0.2,"10-20%",TRUE,"20%+")</f>
        <v>10-20%</v>
      </c>
      <c r="W8473">
        <f>YEAR(Suoerstore_sales[[#This Row],[Order Date]])</f>
        <v>2017</v>
      </c>
      <c r="X8473" t="str">
        <f>"Q"&amp;ROUNDUP(MONTH(Suoerstore_sales[[#This Row],[Order Date]])/3,0)</f>
        <v>Q2</v>
      </c>
      <c r="Y8473">
        <f>MONTH(Suoerstore_sales[[#This Row],[Order Date]])</f>
        <v>4</v>
      </c>
    </row>
    <row r="8474" spans="1:25" x14ac:dyDescent="0.2">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t="str" cm="1">
        <f t="array" ref="V8474">_xlfn.IFS(Suoerstore_sales[[#This Row],[Discount]]&lt;=0.05,"0-5%",Suoerstore_sales[[#This Row],[Discount]]&lt;=0.1,"5-10%",Suoerstore_sales[[#This Row],[Discount]]&lt;=0.2,"10-20%",TRUE,"20%+")</f>
        <v>10-20%</v>
      </c>
      <c r="W8474">
        <f>YEAR(Suoerstore_sales[[#This Row],[Order Date]])</f>
        <v>2017</v>
      </c>
      <c r="X8474" t="str">
        <f>"Q"&amp;ROUNDUP(MONTH(Suoerstore_sales[[#This Row],[Order Date]])/3,0)</f>
        <v>Q2</v>
      </c>
      <c r="Y8474">
        <f>MONTH(Suoerstore_sales[[#This Row],[Order Date]])</f>
        <v>4</v>
      </c>
    </row>
    <row r="8475" spans="1:25" x14ac:dyDescent="0.2">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t="str" cm="1">
        <f t="array" ref="V8475">_xlfn.IFS(Suoerstore_sales[[#This Row],[Discount]]&lt;=0.05,"0-5%",Suoerstore_sales[[#This Row],[Discount]]&lt;=0.1,"5-10%",Suoerstore_sales[[#This Row],[Discount]]&lt;=0.2,"10-20%",TRUE,"20%+")</f>
        <v>10-20%</v>
      </c>
      <c r="W8475">
        <f>YEAR(Suoerstore_sales[[#This Row],[Order Date]])</f>
        <v>2015</v>
      </c>
      <c r="X8475" t="str">
        <f>"Q"&amp;ROUNDUP(MONTH(Suoerstore_sales[[#This Row],[Order Date]])/3,0)</f>
        <v>Q4</v>
      </c>
      <c r="Y8475">
        <f>MONTH(Suoerstore_sales[[#This Row],[Order Date]])</f>
        <v>10</v>
      </c>
    </row>
    <row r="8476" spans="1:25" x14ac:dyDescent="0.2">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t="str" cm="1">
        <f t="array" ref="V8476">_xlfn.IFS(Suoerstore_sales[[#This Row],[Discount]]&lt;=0.05,"0-5%",Suoerstore_sales[[#This Row],[Discount]]&lt;=0.1,"5-10%",Suoerstore_sales[[#This Row],[Discount]]&lt;=0.2,"10-20%",TRUE,"20%+")</f>
        <v>20%+</v>
      </c>
      <c r="W8476">
        <f>YEAR(Suoerstore_sales[[#This Row],[Order Date]])</f>
        <v>2017</v>
      </c>
      <c r="X8476" t="str">
        <f>"Q"&amp;ROUNDUP(MONTH(Suoerstore_sales[[#This Row],[Order Date]])/3,0)</f>
        <v>Q2</v>
      </c>
      <c r="Y8476">
        <f>MONTH(Suoerstore_sales[[#This Row],[Order Date]])</f>
        <v>4</v>
      </c>
    </row>
    <row r="8477" spans="1:25" x14ac:dyDescent="0.2">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t="str" cm="1">
        <f t="array" ref="V8477">_xlfn.IFS(Suoerstore_sales[[#This Row],[Discount]]&lt;=0.05,"0-5%",Suoerstore_sales[[#This Row],[Discount]]&lt;=0.1,"5-10%",Suoerstore_sales[[#This Row],[Discount]]&lt;=0.2,"10-20%",TRUE,"20%+")</f>
        <v>10-20%</v>
      </c>
      <c r="W8477">
        <f>YEAR(Suoerstore_sales[[#This Row],[Order Date]])</f>
        <v>2017</v>
      </c>
      <c r="X8477" t="str">
        <f>"Q"&amp;ROUNDUP(MONTH(Suoerstore_sales[[#This Row],[Order Date]])/3,0)</f>
        <v>Q2</v>
      </c>
      <c r="Y8477">
        <f>MONTH(Suoerstore_sales[[#This Row],[Order Date]])</f>
        <v>4</v>
      </c>
    </row>
    <row r="8478" spans="1:25" x14ac:dyDescent="0.2">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t="str" cm="1">
        <f t="array" ref="V8478">_xlfn.IFS(Suoerstore_sales[[#This Row],[Discount]]&lt;=0.05,"0-5%",Suoerstore_sales[[#This Row],[Discount]]&lt;=0.1,"5-10%",Suoerstore_sales[[#This Row],[Discount]]&lt;=0.2,"10-20%",TRUE,"20%+")</f>
        <v>10-20%</v>
      </c>
      <c r="W8478">
        <f>YEAR(Suoerstore_sales[[#This Row],[Order Date]])</f>
        <v>2017</v>
      </c>
      <c r="X8478" t="str">
        <f>"Q"&amp;ROUNDUP(MONTH(Suoerstore_sales[[#This Row],[Order Date]])/3,0)</f>
        <v>Q4</v>
      </c>
      <c r="Y8478">
        <f>MONTH(Suoerstore_sales[[#This Row],[Order Date]])</f>
        <v>10</v>
      </c>
    </row>
    <row r="8479" spans="1:25" x14ac:dyDescent="0.2">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t="str" cm="1">
        <f t="array" ref="V8479">_xlfn.IFS(Suoerstore_sales[[#This Row],[Discount]]&lt;=0.05,"0-5%",Suoerstore_sales[[#This Row],[Discount]]&lt;=0.1,"5-10%",Suoerstore_sales[[#This Row],[Discount]]&lt;=0.2,"10-20%",TRUE,"20%+")</f>
        <v>0-5%</v>
      </c>
      <c r="W8479">
        <f>YEAR(Suoerstore_sales[[#This Row],[Order Date]])</f>
        <v>2015</v>
      </c>
      <c r="X8479" t="str">
        <f>"Q"&amp;ROUNDUP(MONTH(Suoerstore_sales[[#This Row],[Order Date]])/3,0)</f>
        <v>Q4</v>
      </c>
      <c r="Y8479">
        <f>MONTH(Suoerstore_sales[[#This Row],[Order Date]])</f>
        <v>10</v>
      </c>
    </row>
    <row r="8480" spans="1:25" x14ac:dyDescent="0.2">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t="str" cm="1">
        <f t="array" ref="V8480">_xlfn.IFS(Suoerstore_sales[[#This Row],[Discount]]&lt;=0.05,"0-5%",Suoerstore_sales[[#This Row],[Discount]]&lt;=0.1,"5-10%",Suoerstore_sales[[#This Row],[Discount]]&lt;=0.2,"10-20%",TRUE,"20%+")</f>
        <v>0-5%</v>
      </c>
      <c r="W8480">
        <f>YEAR(Suoerstore_sales[[#This Row],[Order Date]])</f>
        <v>2017</v>
      </c>
      <c r="X8480" t="str">
        <f>"Q"&amp;ROUNDUP(MONTH(Suoerstore_sales[[#This Row],[Order Date]])/3,0)</f>
        <v>Q4</v>
      </c>
      <c r="Y8480">
        <f>MONTH(Suoerstore_sales[[#This Row],[Order Date]])</f>
        <v>12</v>
      </c>
    </row>
    <row r="8481" spans="1:25" x14ac:dyDescent="0.2">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t="str" cm="1">
        <f t="array" ref="V8481">_xlfn.IFS(Suoerstore_sales[[#This Row],[Discount]]&lt;=0.05,"0-5%",Suoerstore_sales[[#This Row],[Discount]]&lt;=0.1,"5-10%",Suoerstore_sales[[#This Row],[Discount]]&lt;=0.2,"10-20%",TRUE,"20%+")</f>
        <v>0-5%</v>
      </c>
      <c r="W8481">
        <f>YEAR(Suoerstore_sales[[#This Row],[Order Date]])</f>
        <v>2016</v>
      </c>
      <c r="X8481" t="str">
        <f>"Q"&amp;ROUNDUP(MONTH(Suoerstore_sales[[#This Row],[Order Date]])/3,0)</f>
        <v>Q1</v>
      </c>
      <c r="Y8481">
        <f>MONTH(Suoerstore_sales[[#This Row],[Order Date]])</f>
        <v>3</v>
      </c>
    </row>
    <row r="8482" spans="1:25" x14ac:dyDescent="0.2">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t="str" cm="1">
        <f t="array" ref="V8482">_xlfn.IFS(Suoerstore_sales[[#This Row],[Discount]]&lt;=0.05,"0-5%",Suoerstore_sales[[#This Row],[Discount]]&lt;=0.1,"5-10%",Suoerstore_sales[[#This Row],[Discount]]&lt;=0.2,"10-20%",TRUE,"20%+")</f>
        <v>0-5%</v>
      </c>
      <c r="W8482">
        <f>YEAR(Suoerstore_sales[[#This Row],[Order Date]])</f>
        <v>2014</v>
      </c>
      <c r="X8482" t="str">
        <f>"Q"&amp;ROUNDUP(MONTH(Suoerstore_sales[[#This Row],[Order Date]])/3,0)</f>
        <v>Q3</v>
      </c>
      <c r="Y8482">
        <f>MONTH(Suoerstore_sales[[#This Row],[Order Date]])</f>
        <v>7</v>
      </c>
    </row>
    <row r="8483" spans="1:25" x14ac:dyDescent="0.2">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t="str" cm="1">
        <f t="array" ref="V8483">_xlfn.IFS(Suoerstore_sales[[#This Row],[Discount]]&lt;=0.05,"0-5%",Suoerstore_sales[[#This Row],[Discount]]&lt;=0.1,"5-10%",Suoerstore_sales[[#This Row],[Discount]]&lt;=0.2,"10-20%",TRUE,"20%+")</f>
        <v>10-20%</v>
      </c>
      <c r="W8483">
        <f>YEAR(Suoerstore_sales[[#This Row],[Order Date]])</f>
        <v>2016</v>
      </c>
      <c r="X8483" t="str">
        <f>"Q"&amp;ROUNDUP(MONTH(Suoerstore_sales[[#This Row],[Order Date]])/3,0)</f>
        <v>Q2</v>
      </c>
      <c r="Y8483">
        <f>MONTH(Suoerstore_sales[[#This Row],[Order Date]])</f>
        <v>5</v>
      </c>
    </row>
    <row r="8484" spans="1:25" x14ac:dyDescent="0.2">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t="str" cm="1">
        <f t="array" ref="V8484">_xlfn.IFS(Suoerstore_sales[[#This Row],[Discount]]&lt;=0.05,"0-5%",Suoerstore_sales[[#This Row],[Discount]]&lt;=0.1,"5-10%",Suoerstore_sales[[#This Row],[Discount]]&lt;=0.2,"10-20%",TRUE,"20%+")</f>
        <v>0-5%</v>
      </c>
      <c r="W8484">
        <f>YEAR(Suoerstore_sales[[#This Row],[Order Date]])</f>
        <v>2017</v>
      </c>
      <c r="X8484" t="str">
        <f>"Q"&amp;ROUNDUP(MONTH(Suoerstore_sales[[#This Row],[Order Date]])/3,0)</f>
        <v>Q1</v>
      </c>
      <c r="Y8484">
        <f>MONTH(Suoerstore_sales[[#This Row],[Order Date]])</f>
        <v>2</v>
      </c>
    </row>
    <row r="8485" spans="1:25" x14ac:dyDescent="0.2">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t="str" cm="1">
        <f t="array" ref="V8485">_xlfn.IFS(Suoerstore_sales[[#This Row],[Discount]]&lt;=0.05,"0-5%",Suoerstore_sales[[#This Row],[Discount]]&lt;=0.1,"5-10%",Suoerstore_sales[[#This Row],[Discount]]&lt;=0.2,"10-20%",TRUE,"20%+")</f>
        <v>0-5%</v>
      </c>
      <c r="W8485">
        <f>YEAR(Suoerstore_sales[[#This Row],[Order Date]])</f>
        <v>2016</v>
      </c>
      <c r="X8485" t="str">
        <f>"Q"&amp;ROUNDUP(MONTH(Suoerstore_sales[[#This Row],[Order Date]])/3,0)</f>
        <v>Q3</v>
      </c>
      <c r="Y8485">
        <f>MONTH(Suoerstore_sales[[#This Row],[Order Date]])</f>
        <v>9</v>
      </c>
    </row>
    <row r="8486" spans="1:25" x14ac:dyDescent="0.2">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t="str" cm="1">
        <f t="array" ref="V8486">_xlfn.IFS(Suoerstore_sales[[#This Row],[Discount]]&lt;=0.05,"0-5%",Suoerstore_sales[[#This Row],[Discount]]&lt;=0.1,"5-10%",Suoerstore_sales[[#This Row],[Discount]]&lt;=0.2,"10-20%",TRUE,"20%+")</f>
        <v>0-5%</v>
      </c>
      <c r="W8486">
        <f>YEAR(Suoerstore_sales[[#This Row],[Order Date]])</f>
        <v>2017</v>
      </c>
      <c r="X8486" t="str">
        <f>"Q"&amp;ROUNDUP(MONTH(Suoerstore_sales[[#This Row],[Order Date]])/3,0)</f>
        <v>Q3</v>
      </c>
      <c r="Y8486">
        <f>MONTH(Suoerstore_sales[[#This Row],[Order Date]])</f>
        <v>9</v>
      </c>
    </row>
    <row r="8487" spans="1:25" x14ac:dyDescent="0.2">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t="str" cm="1">
        <f t="array" ref="V8487">_xlfn.IFS(Suoerstore_sales[[#This Row],[Discount]]&lt;=0.05,"0-5%",Suoerstore_sales[[#This Row],[Discount]]&lt;=0.1,"5-10%",Suoerstore_sales[[#This Row],[Discount]]&lt;=0.2,"10-20%",TRUE,"20%+")</f>
        <v>0-5%</v>
      </c>
      <c r="W8487">
        <f>YEAR(Suoerstore_sales[[#This Row],[Order Date]])</f>
        <v>2017</v>
      </c>
      <c r="X8487" t="str">
        <f>"Q"&amp;ROUNDUP(MONTH(Suoerstore_sales[[#This Row],[Order Date]])/3,0)</f>
        <v>Q1</v>
      </c>
      <c r="Y8487">
        <f>MONTH(Suoerstore_sales[[#This Row],[Order Date]])</f>
        <v>3</v>
      </c>
    </row>
    <row r="8488" spans="1:25" x14ac:dyDescent="0.2">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t="str" cm="1">
        <f t="array" ref="V8488">_xlfn.IFS(Suoerstore_sales[[#This Row],[Discount]]&lt;=0.05,"0-5%",Suoerstore_sales[[#This Row],[Discount]]&lt;=0.1,"5-10%",Suoerstore_sales[[#This Row],[Discount]]&lt;=0.2,"10-20%",TRUE,"20%+")</f>
        <v>0-5%</v>
      </c>
      <c r="W8488">
        <f>YEAR(Suoerstore_sales[[#This Row],[Order Date]])</f>
        <v>2017</v>
      </c>
      <c r="X8488" t="str">
        <f>"Q"&amp;ROUNDUP(MONTH(Suoerstore_sales[[#This Row],[Order Date]])/3,0)</f>
        <v>Q1</v>
      </c>
      <c r="Y8488">
        <f>MONTH(Suoerstore_sales[[#This Row],[Order Date]])</f>
        <v>3</v>
      </c>
    </row>
    <row r="8489" spans="1:25" x14ac:dyDescent="0.2">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t="str" cm="1">
        <f t="array" ref="V8489">_xlfn.IFS(Suoerstore_sales[[#This Row],[Discount]]&lt;=0.05,"0-5%",Suoerstore_sales[[#This Row],[Discount]]&lt;=0.1,"5-10%",Suoerstore_sales[[#This Row],[Discount]]&lt;=0.2,"10-20%",TRUE,"20%+")</f>
        <v>0-5%</v>
      </c>
      <c r="W8489">
        <f>YEAR(Suoerstore_sales[[#This Row],[Order Date]])</f>
        <v>2017</v>
      </c>
      <c r="X8489" t="str">
        <f>"Q"&amp;ROUNDUP(MONTH(Suoerstore_sales[[#This Row],[Order Date]])/3,0)</f>
        <v>Q1</v>
      </c>
      <c r="Y8489">
        <f>MONTH(Suoerstore_sales[[#This Row],[Order Date]])</f>
        <v>3</v>
      </c>
    </row>
    <row r="8490" spans="1:25" x14ac:dyDescent="0.2">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t="str" cm="1">
        <f t="array" ref="V8490">_xlfn.IFS(Suoerstore_sales[[#This Row],[Discount]]&lt;=0.05,"0-5%",Suoerstore_sales[[#This Row],[Discount]]&lt;=0.1,"5-10%",Suoerstore_sales[[#This Row],[Discount]]&lt;=0.2,"10-20%",TRUE,"20%+")</f>
        <v>0-5%</v>
      </c>
      <c r="W8490">
        <f>YEAR(Suoerstore_sales[[#This Row],[Order Date]])</f>
        <v>2016</v>
      </c>
      <c r="X8490" t="str">
        <f>"Q"&amp;ROUNDUP(MONTH(Suoerstore_sales[[#This Row],[Order Date]])/3,0)</f>
        <v>Q1</v>
      </c>
      <c r="Y8490">
        <f>MONTH(Suoerstore_sales[[#This Row],[Order Date]])</f>
        <v>2</v>
      </c>
    </row>
    <row r="8491" spans="1:25" x14ac:dyDescent="0.2">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t="str" cm="1">
        <f t="array" ref="V8491">_xlfn.IFS(Suoerstore_sales[[#This Row],[Discount]]&lt;=0.05,"0-5%",Suoerstore_sales[[#This Row],[Discount]]&lt;=0.1,"5-10%",Suoerstore_sales[[#This Row],[Discount]]&lt;=0.2,"10-20%",TRUE,"20%+")</f>
        <v>0-5%</v>
      </c>
      <c r="W8491">
        <f>YEAR(Suoerstore_sales[[#This Row],[Order Date]])</f>
        <v>2016</v>
      </c>
      <c r="X8491" t="str">
        <f>"Q"&amp;ROUNDUP(MONTH(Suoerstore_sales[[#This Row],[Order Date]])/3,0)</f>
        <v>Q1</v>
      </c>
      <c r="Y8491">
        <f>MONTH(Suoerstore_sales[[#This Row],[Order Date]])</f>
        <v>2</v>
      </c>
    </row>
    <row r="8492" spans="1:25" x14ac:dyDescent="0.2">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t="str" cm="1">
        <f t="array" ref="V8492">_xlfn.IFS(Suoerstore_sales[[#This Row],[Discount]]&lt;=0.05,"0-5%",Suoerstore_sales[[#This Row],[Discount]]&lt;=0.1,"5-10%",Suoerstore_sales[[#This Row],[Discount]]&lt;=0.2,"10-20%",TRUE,"20%+")</f>
        <v>0-5%</v>
      </c>
      <c r="W8492">
        <f>YEAR(Suoerstore_sales[[#This Row],[Order Date]])</f>
        <v>2016</v>
      </c>
      <c r="X8492" t="str">
        <f>"Q"&amp;ROUNDUP(MONTH(Suoerstore_sales[[#This Row],[Order Date]])/3,0)</f>
        <v>Q1</v>
      </c>
      <c r="Y8492">
        <f>MONTH(Suoerstore_sales[[#This Row],[Order Date]])</f>
        <v>2</v>
      </c>
    </row>
    <row r="8493" spans="1:25" x14ac:dyDescent="0.2">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t="str" cm="1">
        <f t="array" ref="V8493">_xlfn.IFS(Suoerstore_sales[[#This Row],[Discount]]&lt;=0.05,"0-5%",Suoerstore_sales[[#This Row],[Discount]]&lt;=0.1,"5-10%",Suoerstore_sales[[#This Row],[Discount]]&lt;=0.2,"10-20%",TRUE,"20%+")</f>
        <v>0-5%</v>
      </c>
      <c r="W8493">
        <f>YEAR(Suoerstore_sales[[#This Row],[Order Date]])</f>
        <v>2017</v>
      </c>
      <c r="X8493" t="str">
        <f>"Q"&amp;ROUNDUP(MONTH(Suoerstore_sales[[#This Row],[Order Date]])/3,0)</f>
        <v>Q3</v>
      </c>
      <c r="Y8493">
        <f>MONTH(Suoerstore_sales[[#This Row],[Order Date]])</f>
        <v>7</v>
      </c>
    </row>
    <row r="8494" spans="1:25" x14ac:dyDescent="0.2">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t="str" cm="1">
        <f t="array" ref="V8494">_xlfn.IFS(Suoerstore_sales[[#This Row],[Discount]]&lt;=0.05,"0-5%",Suoerstore_sales[[#This Row],[Discount]]&lt;=0.1,"5-10%",Suoerstore_sales[[#This Row],[Discount]]&lt;=0.2,"10-20%",TRUE,"20%+")</f>
        <v>10-20%</v>
      </c>
      <c r="W8494">
        <f>YEAR(Suoerstore_sales[[#This Row],[Order Date]])</f>
        <v>2015</v>
      </c>
      <c r="X8494" t="str">
        <f>"Q"&amp;ROUNDUP(MONTH(Suoerstore_sales[[#This Row],[Order Date]])/3,0)</f>
        <v>Q4</v>
      </c>
      <c r="Y8494">
        <f>MONTH(Suoerstore_sales[[#This Row],[Order Date]])</f>
        <v>10</v>
      </c>
    </row>
    <row r="8495" spans="1:25" x14ac:dyDescent="0.2">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t="str" cm="1">
        <f t="array" ref="V8495">_xlfn.IFS(Suoerstore_sales[[#This Row],[Discount]]&lt;=0.05,"0-5%",Suoerstore_sales[[#This Row],[Discount]]&lt;=0.1,"5-10%",Suoerstore_sales[[#This Row],[Discount]]&lt;=0.2,"10-20%",TRUE,"20%+")</f>
        <v>10-20%</v>
      </c>
      <c r="W8495">
        <f>YEAR(Suoerstore_sales[[#This Row],[Order Date]])</f>
        <v>2015</v>
      </c>
      <c r="X8495" t="str">
        <f>"Q"&amp;ROUNDUP(MONTH(Suoerstore_sales[[#This Row],[Order Date]])/3,0)</f>
        <v>Q4</v>
      </c>
      <c r="Y8495">
        <f>MONTH(Suoerstore_sales[[#This Row],[Order Date]])</f>
        <v>10</v>
      </c>
    </row>
    <row r="8496" spans="1:25" x14ac:dyDescent="0.2">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t="str" cm="1">
        <f t="array" ref="V8496">_xlfn.IFS(Suoerstore_sales[[#This Row],[Discount]]&lt;=0.05,"0-5%",Suoerstore_sales[[#This Row],[Discount]]&lt;=0.1,"5-10%",Suoerstore_sales[[#This Row],[Discount]]&lt;=0.2,"10-20%",TRUE,"20%+")</f>
        <v>20%+</v>
      </c>
      <c r="W8496">
        <f>YEAR(Suoerstore_sales[[#This Row],[Order Date]])</f>
        <v>2015</v>
      </c>
      <c r="X8496" t="str">
        <f>"Q"&amp;ROUNDUP(MONTH(Suoerstore_sales[[#This Row],[Order Date]])/3,0)</f>
        <v>Q4</v>
      </c>
      <c r="Y8496">
        <f>MONTH(Suoerstore_sales[[#This Row],[Order Date]])</f>
        <v>10</v>
      </c>
    </row>
    <row r="8497" spans="1:25" x14ac:dyDescent="0.2">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t="str" cm="1">
        <f t="array" ref="V8497">_xlfn.IFS(Suoerstore_sales[[#This Row],[Discount]]&lt;=0.05,"0-5%",Suoerstore_sales[[#This Row],[Discount]]&lt;=0.1,"5-10%",Suoerstore_sales[[#This Row],[Discount]]&lt;=0.2,"10-20%",TRUE,"20%+")</f>
        <v>10-20%</v>
      </c>
      <c r="W8497">
        <f>YEAR(Suoerstore_sales[[#This Row],[Order Date]])</f>
        <v>2016</v>
      </c>
      <c r="X8497" t="str">
        <f>"Q"&amp;ROUNDUP(MONTH(Suoerstore_sales[[#This Row],[Order Date]])/3,0)</f>
        <v>Q4</v>
      </c>
      <c r="Y8497">
        <f>MONTH(Suoerstore_sales[[#This Row],[Order Date]])</f>
        <v>12</v>
      </c>
    </row>
    <row r="8498" spans="1:25" x14ac:dyDescent="0.2">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t="str" cm="1">
        <f t="array" ref="V8498">_xlfn.IFS(Suoerstore_sales[[#This Row],[Discount]]&lt;=0.05,"0-5%",Suoerstore_sales[[#This Row],[Discount]]&lt;=0.1,"5-10%",Suoerstore_sales[[#This Row],[Discount]]&lt;=0.2,"10-20%",TRUE,"20%+")</f>
        <v>0-5%</v>
      </c>
      <c r="W8498">
        <f>YEAR(Suoerstore_sales[[#This Row],[Order Date]])</f>
        <v>2014</v>
      </c>
      <c r="X8498" t="str">
        <f>"Q"&amp;ROUNDUP(MONTH(Suoerstore_sales[[#This Row],[Order Date]])/3,0)</f>
        <v>Q1</v>
      </c>
      <c r="Y8498">
        <f>MONTH(Suoerstore_sales[[#This Row],[Order Date]])</f>
        <v>3</v>
      </c>
    </row>
    <row r="8499" spans="1:25" x14ac:dyDescent="0.2">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t="str" cm="1">
        <f t="array" ref="V8499">_xlfn.IFS(Suoerstore_sales[[#This Row],[Discount]]&lt;=0.05,"0-5%",Suoerstore_sales[[#This Row],[Discount]]&lt;=0.1,"5-10%",Suoerstore_sales[[#This Row],[Discount]]&lt;=0.2,"10-20%",TRUE,"20%+")</f>
        <v>0-5%</v>
      </c>
      <c r="W8499">
        <f>YEAR(Suoerstore_sales[[#This Row],[Order Date]])</f>
        <v>2014</v>
      </c>
      <c r="X8499" t="str">
        <f>"Q"&amp;ROUNDUP(MONTH(Suoerstore_sales[[#This Row],[Order Date]])/3,0)</f>
        <v>Q1</v>
      </c>
      <c r="Y8499">
        <f>MONTH(Suoerstore_sales[[#This Row],[Order Date]])</f>
        <v>3</v>
      </c>
    </row>
    <row r="8500" spans="1:25" x14ac:dyDescent="0.2">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t="str" cm="1">
        <f t="array" ref="V8500">_xlfn.IFS(Suoerstore_sales[[#This Row],[Discount]]&lt;=0.05,"0-5%",Suoerstore_sales[[#This Row],[Discount]]&lt;=0.1,"5-10%",Suoerstore_sales[[#This Row],[Discount]]&lt;=0.2,"10-20%",TRUE,"20%+")</f>
        <v>0-5%</v>
      </c>
      <c r="W8500">
        <f>YEAR(Suoerstore_sales[[#This Row],[Order Date]])</f>
        <v>2014</v>
      </c>
      <c r="X8500" t="str">
        <f>"Q"&amp;ROUNDUP(MONTH(Suoerstore_sales[[#This Row],[Order Date]])/3,0)</f>
        <v>Q1</v>
      </c>
      <c r="Y8500">
        <f>MONTH(Suoerstore_sales[[#This Row],[Order Date]])</f>
        <v>3</v>
      </c>
    </row>
    <row r="8501" spans="1:25" x14ac:dyDescent="0.2">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t="str" cm="1">
        <f t="array" ref="V8501">_xlfn.IFS(Suoerstore_sales[[#This Row],[Discount]]&lt;=0.05,"0-5%",Suoerstore_sales[[#This Row],[Discount]]&lt;=0.1,"5-10%",Suoerstore_sales[[#This Row],[Discount]]&lt;=0.2,"10-20%",TRUE,"20%+")</f>
        <v>10-20%</v>
      </c>
      <c r="W8501">
        <f>YEAR(Suoerstore_sales[[#This Row],[Order Date]])</f>
        <v>2014</v>
      </c>
      <c r="X8501" t="str">
        <f>"Q"&amp;ROUNDUP(MONTH(Suoerstore_sales[[#This Row],[Order Date]])/3,0)</f>
        <v>Q1</v>
      </c>
      <c r="Y8501">
        <f>MONTH(Suoerstore_sales[[#This Row],[Order Date]])</f>
        <v>3</v>
      </c>
    </row>
    <row r="8502" spans="1:25" x14ac:dyDescent="0.2">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t="str" cm="1">
        <f t="array" ref="V8502">_xlfn.IFS(Suoerstore_sales[[#This Row],[Discount]]&lt;=0.05,"0-5%",Suoerstore_sales[[#This Row],[Discount]]&lt;=0.1,"5-10%",Suoerstore_sales[[#This Row],[Discount]]&lt;=0.2,"10-20%",TRUE,"20%+")</f>
        <v>0-5%</v>
      </c>
      <c r="W8502">
        <f>YEAR(Suoerstore_sales[[#This Row],[Order Date]])</f>
        <v>2014</v>
      </c>
      <c r="X8502" t="str">
        <f>"Q"&amp;ROUNDUP(MONTH(Suoerstore_sales[[#This Row],[Order Date]])/3,0)</f>
        <v>Q1</v>
      </c>
      <c r="Y8502">
        <f>MONTH(Suoerstore_sales[[#This Row],[Order Date]])</f>
        <v>3</v>
      </c>
    </row>
    <row r="8503" spans="1:25" x14ac:dyDescent="0.2">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t="str" cm="1">
        <f t="array" ref="V8503">_xlfn.IFS(Suoerstore_sales[[#This Row],[Discount]]&lt;=0.05,"0-5%",Suoerstore_sales[[#This Row],[Discount]]&lt;=0.1,"5-10%",Suoerstore_sales[[#This Row],[Discount]]&lt;=0.2,"10-20%",TRUE,"20%+")</f>
        <v>10-20%</v>
      </c>
      <c r="W8503">
        <f>YEAR(Suoerstore_sales[[#This Row],[Order Date]])</f>
        <v>2015</v>
      </c>
      <c r="X8503" t="str">
        <f>"Q"&amp;ROUNDUP(MONTH(Suoerstore_sales[[#This Row],[Order Date]])/3,0)</f>
        <v>Q1</v>
      </c>
      <c r="Y8503">
        <f>MONTH(Suoerstore_sales[[#This Row],[Order Date]])</f>
        <v>3</v>
      </c>
    </row>
    <row r="8504" spans="1:25" x14ac:dyDescent="0.2">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t="str" cm="1">
        <f t="array" ref="V8504">_xlfn.IFS(Suoerstore_sales[[#This Row],[Discount]]&lt;=0.05,"0-5%",Suoerstore_sales[[#This Row],[Discount]]&lt;=0.1,"5-10%",Suoerstore_sales[[#This Row],[Discount]]&lt;=0.2,"10-20%",TRUE,"20%+")</f>
        <v>10-20%</v>
      </c>
      <c r="W8504">
        <f>YEAR(Suoerstore_sales[[#This Row],[Order Date]])</f>
        <v>2015</v>
      </c>
      <c r="X8504" t="str">
        <f>"Q"&amp;ROUNDUP(MONTH(Suoerstore_sales[[#This Row],[Order Date]])/3,0)</f>
        <v>Q1</v>
      </c>
      <c r="Y8504">
        <f>MONTH(Suoerstore_sales[[#This Row],[Order Date]])</f>
        <v>3</v>
      </c>
    </row>
    <row r="8505" spans="1:25" x14ac:dyDescent="0.2">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t="str" cm="1">
        <f t="array" ref="V8505">_xlfn.IFS(Suoerstore_sales[[#This Row],[Discount]]&lt;=0.05,"0-5%",Suoerstore_sales[[#This Row],[Discount]]&lt;=0.1,"5-10%",Suoerstore_sales[[#This Row],[Discount]]&lt;=0.2,"10-20%",TRUE,"20%+")</f>
        <v>0-5%</v>
      </c>
      <c r="W8505">
        <f>YEAR(Suoerstore_sales[[#This Row],[Order Date]])</f>
        <v>2014</v>
      </c>
      <c r="X8505" t="str">
        <f>"Q"&amp;ROUNDUP(MONTH(Suoerstore_sales[[#This Row],[Order Date]])/3,0)</f>
        <v>Q1</v>
      </c>
      <c r="Y8505">
        <f>MONTH(Suoerstore_sales[[#This Row],[Order Date]])</f>
        <v>2</v>
      </c>
    </row>
    <row r="8506" spans="1:25" x14ac:dyDescent="0.2">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t="str" cm="1">
        <f t="array" ref="V8506">_xlfn.IFS(Suoerstore_sales[[#This Row],[Discount]]&lt;=0.05,"0-5%",Suoerstore_sales[[#This Row],[Discount]]&lt;=0.1,"5-10%",Suoerstore_sales[[#This Row],[Discount]]&lt;=0.2,"10-20%",TRUE,"20%+")</f>
        <v>20%+</v>
      </c>
      <c r="W8506">
        <f>YEAR(Suoerstore_sales[[#This Row],[Order Date]])</f>
        <v>2016</v>
      </c>
      <c r="X8506" t="str">
        <f>"Q"&amp;ROUNDUP(MONTH(Suoerstore_sales[[#This Row],[Order Date]])/3,0)</f>
        <v>Q2</v>
      </c>
      <c r="Y8506">
        <f>MONTH(Suoerstore_sales[[#This Row],[Order Date]])</f>
        <v>5</v>
      </c>
    </row>
    <row r="8507" spans="1:25" x14ac:dyDescent="0.2">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t="str" cm="1">
        <f t="array" ref="V8507">_xlfn.IFS(Suoerstore_sales[[#This Row],[Discount]]&lt;=0.05,"0-5%",Suoerstore_sales[[#This Row],[Discount]]&lt;=0.1,"5-10%",Suoerstore_sales[[#This Row],[Discount]]&lt;=0.2,"10-20%",TRUE,"20%+")</f>
        <v>20%+</v>
      </c>
      <c r="W8507">
        <f>YEAR(Suoerstore_sales[[#This Row],[Order Date]])</f>
        <v>2016</v>
      </c>
      <c r="X8507" t="str">
        <f>"Q"&amp;ROUNDUP(MONTH(Suoerstore_sales[[#This Row],[Order Date]])/3,0)</f>
        <v>Q1</v>
      </c>
      <c r="Y8507">
        <f>MONTH(Suoerstore_sales[[#This Row],[Order Date]])</f>
        <v>3</v>
      </c>
    </row>
    <row r="8508" spans="1:25" x14ac:dyDescent="0.2">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t="str" cm="1">
        <f t="array" ref="V8508">_xlfn.IFS(Suoerstore_sales[[#This Row],[Discount]]&lt;=0.05,"0-5%",Suoerstore_sales[[#This Row],[Discount]]&lt;=0.1,"5-10%",Suoerstore_sales[[#This Row],[Discount]]&lt;=0.2,"10-20%",TRUE,"20%+")</f>
        <v>10-20%</v>
      </c>
      <c r="W8508">
        <f>YEAR(Suoerstore_sales[[#This Row],[Order Date]])</f>
        <v>2016</v>
      </c>
      <c r="X8508" t="str">
        <f>"Q"&amp;ROUNDUP(MONTH(Suoerstore_sales[[#This Row],[Order Date]])/3,0)</f>
        <v>Q1</v>
      </c>
      <c r="Y8508">
        <f>MONTH(Suoerstore_sales[[#This Row],[Order Date]])</f>
        <v>3</v>
      </c>
    </row>
    <row r="8509" spans="1:25" x14ac:dyDescent="0.2">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t="str" cm="1">
        <f t="array" ref="V8509">_xlfn.IFS(Suoerstore_sales[[#This Row],[Discount]]&lt;=0.05,"0-5%",Suoerstore_sales[[#This Row],[Discount]]&lt;=0.1,"5-10%",Suoerstore_sales[[#This Row],[Discount]]&lt;=0.2,"10-20%",TRUE,"20%+")</f>
        <v>10-20%</v>
      </c>
      <c r="W8509">
        <f>YEAR(Suoerstore_sales[[#This Row],[Order Date]])</f>
        <v>2016</v>
      </c>
      <c r="X8509" t="str">
        <f>"Q"&amp;ROUNDUP(MONTH(Suoerstore_sales[[#This Row],[Order Date]])/3,0)</f>
        <v>Q1</v>
      </c>
      <c r="Y8509">
        <f>MONTH(Suoerstore_sales[[#This Row],[Order Date]])</f>
        <v>3</v>
      </c>
    </row>
    <row r="8510" spans="1:25" x14ac:dyDescent="0.2">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t="str" cm="1">
        <f t="array" ref="V8510">_xlfn.IFS(Suoerstore_sales[[#This Row],[Discount]]&lt;=0.05,"0-5%",Suoerstore_sales[[#This Row],[Discount]]&lt;=0.1,"5-10%",Suoerstore_sales[[#This Row],[Discount]]&lt;=0.2,"10-20%",TRUE,"20%+")</f>
        <v>0-5%</v>
      </c>
      <c r="W8510">
        <f>YEAR(Suoerstore_sales[[#This Row],[Order Date]])</f>
        <v>2015</v>
      </c>
      <c r="X8510" t="str">
        <f>"Q"&amp;ROUNDUP(MONTH(Suoerstore_sales[[#This Row],[Order Date]])/3,0)</f>
        <v>Q4</v>
      </c>
      <c r="Y8510">
        <f>MONTH(Suoerstore_sales[[#This Row],[Order Date]])</f>
        <v>12</v>
      </c>
    </row>
    <row r="8511" spans="1:25" x14ac:dyDescent="0.2">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t="str" cm="1">
        <f t="array" ref="V8511">_xlfn.IFS(Suoerstore_sales[[#This Row],[Discount]]&lt;=0.05,"0-5%",Suoerstore_sales[[#This Row],[Discount]]&lt;=0.1,"5-10%",Suoerstore_sales[[#This Row],[Discount]]&lt;=0.2,"10-20%",TRUE,"20%+")</f>
        <v>0-5%</v>
      </c>
      <c r="W8511">
        <f>YEAR(Suoerstore_sales[[#This Row],[Order Date]])</f>
        <v>2015</v>
      </c>
      <c r="X8511" t="str">
        <f>"Q"&amp;ROUNDUP(MONTH(Suoerstore_sales[[#This Row],[Order Date]])/3,0)</f>
        <v>Q4</v>
      </c>
      <c r="Y8511">
        <f>MONTH(Suoerstore_sales[[#This Row],[Order Date]])</f>
        <v>12</v>
      </c>
    </row>
    <row r="8512" spans="1:25" x14ac:dyDescent="0.2">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t="str" cm="1">
        <f t="array" ref="V8512">_xlfn.IFS(Suoerstore_sales[[#This Row],[Discount]]&lt;=0.05,"0-5%",Suoerstore_sales[[#This Row],[Discount]]&lt;=0.1,"5-10%",Suoerstore_sales[[#This Row],[Discount]]&lt;=0.2,"10-20%",TRUE,"20%+")</f>
        <v>0-5%</v>
      </c>
      <c r="W8512">
        <f>YEAR(Suoerstore_sales[[#This Row],[Order Date]])</f>
        <v>2015</v>
      </c>
      <c r="X8512" t="str">
        <f>"Q"&amp;ROUNDUP(MONTH(Suoerstore_sales[[#This Row],[Order Date]])/3,0)</f>
        <v>Q4</v>
      </c>
      <c r="Y8512">
        <f>MONTH(Suoerstore_sales[[#This Row],[Order Date]])</f>
        <v>12</v>
      </c>
    </row>
    <row r="8513" spans="1:25" x14ac:dyDescent="0.2">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t="str" cm="1">
        <f t="array" ref="V8513">_xlfn.IFS(Suoerstore_sales[[#This Row],[Discount]]&lt;=0.05,"0-5%",Suoerstore_sales[[#This Row],[Discount]]&lt;=0.1,"5-10%",Suoerstore_sales[[#This Row],[Discount]]&lt;=0.2,"10-20%",TRUE,"20%+")</f>
        <v>10-20%</v>
      </c>
      <c r="W8513">
        <f>YEAR(Suoerstore_sales[[#This Row],[Order Date]])</f>
        <v>2016</v>
      </c>
      <c r="X8513" t="str">
        <f>"Q"&amp;ROUNDUP(MONTH(Suoerstore_sales[[#This Row],[Order Date]])/3,0)</f>
        <v>Q4</v>
      </c>
      <c r="Y8513">
        <f>MONTH(Suoerstore_sales[[#This Row],[Order Date]])</f>
        <v>12</v>
      </c>
    </row>
    <row r="8514" spans="1:25" x14ac:dyDescent="0.2">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t="str" cm="1">
        <f t="array" ref="V8514">_xlfn.IFS(Suoerstore_sales[[#This Row],[Discount]]&lt;=0.05,"0-5%",Suoerstore_sales[[#This Row],[Discount]]&lt;=0.1,"5-10%",Suoerstore_sales[[#This Row],[Discount]]&lt;=0.2,"10-20%",TRUE,"20%+")</f>
        <v>20%+</v>
      </c>
      <c r="W8514">
        <f>YEAR(Suoerstore_sales[[#This Row],[Order Date]])</f>
        <v>2016</v>
      </c>
      <c r="X8514" t="str">
        <f>"Q"&amp;ROUNDUP(MONTH(Suoerstore_sales[[#This Row],[Order Date]])/3,0)</f>
        <v>Q1</v>
      </c>
      <c r="Y8514">
        <f>MONTH(Suoerstore_sales[[#This Row],[Order Date]])</f>
        <v>2</v>
      </c>
    </row>
    <row r="8515" spans="1:25" x14ac:dyDescent="0.2">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t="str" cm="1">
        <f t="array" ref="V8515">_xlfn.IFS(Suoerstore_sales[[#This Row],[Discount]]&lt;=0.05,"0-5%",Suoerstore_sales[[#This Row],[Discount]]&lt;=0.1,"5-10%",Suoerstore_sales[[#This Row],[Discount]]&lt;=0.2,"10-20%",TRUE,"20%+")</f>
        <v>10-20%</v>
      </c>
      <c r="W8515">
        <f>YEAR(Suoerstore_sales[[#This Row],[Order Date]])</f>
        <v>2017</v>
      </c>
      <c r="X8515" t="str">
        <f>"Q"&amp;ROUNDUP(MONTH(Suoerstore_sales[[#This Row],[Order Date]])/3,0)</f>
        <v>Q2</v>
      </c>
      <c r="Y8515">
        <f>MONTH(Suoerstore_sales[[#This Row],[Order Date]])</f>
        <v>6</v>
      </c>
    </row>
    <row r="8516" spans="1:25" x14ac:dyDescent="0.2">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t="str" cm="1">
        <f t="array" ref="V8516">_xlfn.IFS(Suoerstore_sales[[#This Row],[Discount]]&lt;=0.05,"0-5%",Suoerstore_sales[[#This Row],[Discount]]&lt;=0.1,"5-10%",Suoerstore_sales[[#This Row],[Discount]]&lt;=0.2,"10-20%",TRUE,"20%+")</f>
        <v>0-5%</v>
      </c>
      <c r="W8516">
        <f>YEAR(Suoerstore_sales[[#This Row],[Order Date]])</f>
        <v>2015</v>
      </c>
      <c r="X8516" t="str">
        <f>"Q"&amp;ROUNDUP(MONTH(Suoerstore_sales[[#This Row],[Order Date]])/3,0)</f>
        <v>Q3</v>
      </c>
      <c r="Y8516">
        <f>MONTH(Suoerstore_sales[[#This Row],[Order Date]])</f>
        <v>8</v>
      </c>
    </row>
    <row r="8517" spans="1:25" x14ac:dyDescent="0.2">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t="str" cm="1">
        <f t="array" ref="V8517">_xlfn.IFS(Suoerstore_sales[[#This Row],[Discount]]&lt;=0.05,"0-5%",Suoerstore_sales[[#This Row],[Discount]]&lt;=0.1,"5-10%",Suoerstore_sales[[#This Row],[Discount]]&lt;=0.2,"10-20%",TRUE,"20%+")</f>
        <v>0-5%</v>
      </c>
      <c r="W8517">
        <f>YEAR(Suoerstore_sales[[#This Row],[Order Date]])</f>
        <v>2015</v>
      </c>
      <c r="X8517" t="str">
        <f>"Q"&amp;ROUNDUP(MONTH(Suoerstore_sales[[#This Row],[Order Date]])/3,0)</f>
        <v>Q3</v>
      </c>
      <c r="Y8517">
        <f>MONTH(Suoerstore_sales[[#This Row],[Order Date]])</f>
        <v>8</v>
      </c>
    </row>
    <row r="8518" spans="1:25" x14ac:dyDescent="0.2">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t="str" cm="1">
        <f t="array" ref="V8518">_xlfn.IFS(Suoerstore_sales[[#This Row],[Discount]]&lt;=0.05,"0-5%",Suoerstore_sales[[#This Row],[Discount]]&lt;=0.1,"5-10%",Suoerstore_sales[[#This Row],[Discount]]&lt;=0.2,"10-20%",TRUE,"20%+")</f>
        <v>0-5%</v>
      </c>
      <c r="W8518">
        <f>YEAR(Suoerstore_sales[[#This Row],[Order Date]])</f>
        <v>2016</v>
      </c>
      <c r="X8518" t="str">
        <f>"Q"&amp;ROUNDUP(MONTH(Suoerstore_sales[[#This Row],[Order Date]])/3,0)</f>
        <v>Q2</v>
      </c>
      <c r="Y8518">
        <f>MONTH(Suoerstore_sales[[#This Row],[Order Date]])</f>
        <v>4</v>
      </c>
    </row>
    <row r="8519" spans="1:25" x14ac:dyDescent="0.2">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t="str" cm="1">
        <f t="array" ref="V8519">_xlfn.IFS(Suoerstore_sales[[#This Row],[Discount]]&lt;=0.05,"0-5%",Suoerstore_sales[[#This Row],[Discount]]&lt;=0.1,"5-10%",Suoerstore_sales[[#This Row],[Discount]]&lt;=0.2,"10-20%",TRUE,"20%+")</f>
        <v>20%+</v>
      </c>
      <c r="W8519">
        <f>YEAR(Suoerstore_sales[[#This Row],[Order Date]])</f>
        <v>2017</v>
      </c>
      <c r="X8519" t="str">
        <f>"Q"&amp;ROUNDUP(MONTH(Suoerstore_sales[[#This Row],[Order Date]])/3,0)</f>
        <v>Q2</v>
      </c>
      <c r="Y8519">
        <f>MONTH(Suoerstore_sales[[#This Row],[Order Date]])</f>
        <v>6</v>
      </c>
    </row>
    <row r="8520" spans="1:25" x14ac:dyDescent="0.2">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t="str" cm="1">
        <f t="array" ref="V8520">_xlfn.IFS(Suoerstore_sales[[#This Row],[Discount]]&lt;=0.05,"0-5%",Suoerstore_sales[[#This Row],[Discount]]&lt;=0.1,"5-10%",Suoerstore_sales[[#This Row],[Discount]]&lt;=0.2,"10-20%",TRUE,"20%+")</f>
        <v>0-5%</v>
      </c>
      <c r="W8520">
        <f>YEAR(Suoerstore_sales[[#This Row],[Order Date]])</f>
        <v>2017</v>
      </c>
      <c r="X8520" t="str">
        <f>"Q"&amp;ROUNDUP(MONTH(Suoerstore_sales[[#This Row],[Order Date]])/3,0)</f>
        <v>Q4</v>
      </c>
      <c r="Y8520">
        <f>MONTH(Suoerstore_sales[[#This Row],[Order Date]])</f>
        <v>12</v>
      </c>
    </row>
    <row r="8521" spans="1:25" x14ac:dyDescent="0.2">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t="str" cm="1">
        <f t="array" ref="V8521">_xlfn.IFS(Suoerstore_sales[[#This Row],[Discount]]&lt;=0.05,"0-5%",Suoerstore_sales[[#This Row],[Discount]]&lt;=0.1,"5-10%",Suoerstore_sales[[#This Row],[Discount]]&lt;=0.2,"10-20%",TRUE,"20%+")</f>
        <v>0-5%</v>
      </c>
      <c r="W8521">
        <f>YEAR(Suoerstore_sales[[#This Row],[Order Date]])</f>
        <v>2017</v>
      </c>
      <c r="X8521" t="str">
        <f>"Q"&amp;ROUNDUP(MONTH(Suoerstore_sales[[#This Row],[Order Date]])/3,0)</f>
        <v>Q4</v>
      </c>
      <c r="Y8521">
        <f>MONTH(Suoerstore_sales[[#This Row],[Order Date]])</f>
        <v>12</v>
      </c>
    </row>
    <row r="8522" spans="1:25" x14ac:dyDescent="0.2">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t="str" cm="1">
        <f t="array" ref="V8522">_xlfn.IFS(Suoerstore_sales[[#This Row],[Discount]]&lt;=0.05,"0-5%",Suoerstore_sales[[#This Row],[Discount]]&lt;=0.1,"5-10%",Suoerstore_sales[[#This Row],[Discount]]&lt;=0.2,"10-20%",TRUE,"20%+")</f>
        <v>0-5%</v>
      </c>
      <c r="W8522">
        <f>YEAR(Suoerstore_sales[[#This Row],[Order Date]])</f>
        <v>2017</v>
      </c>
      <c r="X8522" t="str">
        <f>"Q"&amp;ROUNDUP(MONTH(Suoerstore_sales[[#This Row],[Order Date]])/3,0)</f>
        <v>Q4</v>
      </c>
      <c r="Y8522">
        <f>MONTH(Suoerstore_sales[[#This Row],[Order Date]])</f>
        <v>12</v>
      </c>
    </row>
    <row r="8523" spans="1:25" x14ac:dyDescent="0.2">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t="str" cm="1">
        <f t="array" ref="V8523">_xlfn.IFS(Suoerstore_sales[[#This Row],[Discount]]&lt;=0.05,"0-5%",Suoerstore_sales[[#This Row],[Discount]]&lt;=0.1,"5-10%",Suoerstore_sales[[#This Row],[Discount]]&lt;=0.2,"10-20%",TRUE,"20%+")</f>
        <v>10-20%</v>
      </c>
      <c r="W8523">
        <f>YEAR(Suoerstore_sales[[#This Row],[Order Date]])</f>
        <v>2016</v>
      </c>
      <c r="X8523" t="str">
        <f>"Q"&amp;ROUNDUP(MONTH(Suoerstore_sales[[#This Row],[Order Date]])/3,0)</f>
        <v>Q1</v>
      </c>
      <c r="Y8523">
        <f>MONTH(Suoerstore_sales[[#This Row],[Order Date]])</f>
        <v>1</v>
      </c>
    </row>
    <row r="8524" spans="1:25" x14ac:dyDescent="0.2">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t="str" cm="1">
        <f t="array" ref="V8524">_xlfn.IFS(Suoerstore_sales[[#This Row],[Discount]]&lt;=0.05,"0-5%",Suoerstore_sales[[#This Row],[Discount]]&lt;=0.1,"5-10%",Suoerstore_sales[[#This Row],[Discount]]&lt;=0.2,"10-20%",TRUE,"20%+")</f>
        <v>0-5%</v>
      </c>
      <c r="W8524">
        <f>YEAR(Suoerstore_sales[[#This Row],[Order Date]])</f>
        <v>2016</v>
      </c>
      <c r="X8524" t="str">
        <f>"Q"&amp;ROUNDUP(MONTH(Suoerstore_sales[[#This Row],[Order Date]])/3,0)</f>
        <v>Q2</v>
      </c>
      <c r="Y8524">
        <f>MONTH(Suoerstore_sales[[#This Row],[Order Date]])</f>
        <v>4</v>
      </c>
    </row>
    <row r="8525" spans="1:25" x14ac:dyDescent="0.2">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t="str" cm="1">
        <f t="array" ref="V8525">_xlfn.IFS(Suoerstore_sales[[#This Row],[Discount]]&lt;=0.05,"0-5%",Suoerstore_sales[[#This Row],[Discount]]&lt;=0.1,"5-10%",Suoerstore_sales[[#This Row],[Discount]]&lt;=0.2,"10-20%",TRUE,"20%+")</f>
        <v>0-5%</v>
      </c>
      <c r="W8525">
        <f>YEAR(Suoerstore_sales[[#This Row],[Order Date]])</f>
        <v>2017</v>
      </c>
      <c r="X8525" t="str">
        <f>"Q"&amp;ROUNDUP(MONTH(Suoerstore_sales[[#This Row],[Order Date]])/3,0)</f>
        <v>Q3</v>
      </c>
      <c r="Y8525">
        <f>MONTH(Suoerstore_sales[[#This Row],[Order Date]])</f>
        <v>9</v>
      </c>
    </row>
    <row r="8526" spans="1:25" x14ac:dyDescent="0.2">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t="str" cm="1">
        <f t="array" ref="V8526">_xlfn.IFS(Suoerstore_sales[[#This Row],[Discount]]&lt;=0.05,"0-5%",Suoerstore_sales[[#This Row],[Discount]]&lt;=0.1,"5-10%",Suoerstore_sales[[#This Row],[Discount]]&lt;=0.2,"10-20%",TRUE,"20%+")</f>
        <v>20%+</v>
      </c>
      <c r="W8526">
        <f>YEAR(Suoerstore_sales[[#This Row],[Order Date]])</f>
        <v>2017</v>
      </c>
      <c r="X8526" t="str">
        <f>"Q"&amp;ROUNDUP(MONTH(Suoerstore_sales[[#This Row],[Order Date]])/3,0)</f>
        <v>Q1</v>
      </c>
      <c r="Y8526">
        <f>MONTH(Suoerstore_sales[[#This Row],[Order Date]])</f>
        <v>3</v>
      </c>
    </row>
    <row r="8527" spans="1:25" x14ac:dyDescent="0.2">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t="str" cm="1">
        <f t="array" ref="V8527">_xlfn.IFS(Suoerstore_sales[[#This Row],[Discount]]&lt;=0.05,"0-5%",Suoerstore_sales[[#This Row],[Discount]]&lt;=0.1,"5-10%",Suoerstore_sales[[#This Row],[Discount]]&lt;=0.2,"10-20%",TRUE,"20%+")</f>
        <v>10-20%</v>
      </c>
      <c r="W8527">
        <f>YEAR(Suoerstore_sales[[#This Row],[Order Date]])</f>
        <v>2017</v>
      </c>
      <c r="X8527" t="str">
        <f>"Q"&amp;ROUNDUP(MONTH(Suoerstore_sales[[#This Row],[Order Date]])/3,0)</f>
        <v>Q1</v>
      </c>
      <c r="Y8527">
        <f>MONTH(Suoerstore_sales[[#This Row],[Order Date]])</f>
        <v>3</v>
      </c>
    </row>
    <row r="8528" spans="1:25" x14ac:dyDescent="0.2">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t="str" cm="1">
        <f t="array" ref="V8528">_xlfn.IFS(Suoerstore_sales[[#This Row],[Discount]]&lt;=0.05,"0-5%",Suoerstore_sales[[#This Row],[Discount]]&lt;=0.1,"5-10%",Suoerstore_sales[[#This Row],[Discount]]&lt;=0.2,"10-20%",TRUE,"20%+")</f>
        <v>20%+</v>
      </c>
      <c r="W8528">
        <f>YEAR(Suoerstore_sales[[#This Row],[Order Date]])</f>
        <v>2017</v>
      </c>
      <c r="X8528" t="str">
        <f>"Q"&amp;ROUNDUP(MONTH(Suoerstore_sales[[#This Row],[Order Date]])/3,0)</f>
        <v>Q1</v>
      </c>
      <c r="Y8528">
        <f>MONTH(Suoerstore_sales[[#This Row],[Order Date]])</f>
        <v>3</v>
      </c>
    </row>
    <row r="8529" spans="1:25" x14ac:dyDescent="0.2">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t="str" cm="1">
        <f t="array" ref="V8529">_xlfn.IFS(Suoerstore_sales[[#This Row],[Discount]]&lt;=0.05,"0-5%",Suoerstore_sales[[#This Row],[Discount]]&lt;=0.1,"5-10%",Suoerstore_sales[[#This Row],[Discount]]&lt;=0.2,"10-20%",TRUE,"20%+")</f>
        <v>10-20%</v>
      </c>
      <c r="W8529">
        <f>YEAR(Suoerstore_sales[[#This Row],[Order Date]])</f>
        <v>2017</v>
      </c>
      <c r="X8529" t="str">
        <f>"Q"&amp;ROUNDUP(MONTH(Suoerstore_sales[[#This Row],[Order Date]])/3,0)</f>
        <v>Q1</v>
      </c>
      <c r="Y8529">
        <f>MONTH(Suoerstore_sales[[#This Row],[Order Date]])</f>
        <v>3</v>
      </c>
    </row>
    <row r="8530" spans="1:25" x14ac:dyDescent="0.2">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t="str" cm="1">
        <f t="array" ref="V8530">_xlfn.IFS(Suoerstore_sales[[#This Row],[Discount]]&lt;=0.05,"0-5%",Suoerstore_sales[[#This Row],[Discount]]&lt;=0.1,"5-10%",Suoerstore_sales[[#This Row],[Discount]]&lt;=0.2,"10-20%",TRUE,"20%+")</f>
        <v>10-20%</v>
      </c>
      <c r="W8530">
        <f>YEAR(Suoerstore_sales[[#This Row],[Order Date]])</f>
        <v>2017</v>
      </c>
      <c r="X8530" t="str">
        <f>"Q"&amp;ROUNDUP(MONTH(Suoerstore_sales[[#This Row],[Order Date]])/3,0)</f>
        <v>Q1</v>
      </c>
      <c r="Y8530">
        <f>MONTH(Suoerstore_sales[[#This Row],[Order Date]])</f>
        <v>3</v>
      </c>
    </row>
    <row r="8531" spans="1:25" x14ac:dyDescent="0.2">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t="str" cm="1">
        <f t="array" ref="V8531">_xlfn.IFS(Suoerstore_sales[[#This Row],[Discount]]&lt;=0.05,"0-5%",Suoerstore_sales[[#This Row],[Discount]]&lt;=0.1,"5-10%",Suoerstore_sales[[#This Row],[Discount]]&lt;=0.2,"10-20%",TRUE,"20%+")</f>
        <v>10-20%</v>
      </c>
      <c r="W8531">
        <f>YEAR(Suoerstore_sales[[#This Row],[Order Date]])</f>
        <v>2017</v>
      </c>
      <c r="X8531" t="str">
        <f>"Q"&amp;ROUNDUP(MONTH(Suoerstore_sales[[#This Row],[Order Date]])/3,0)</f>
        <v>Q4</v>
      </c>
      <c r="Y8531">
        <f>MONTH(Suoerstore_sales[[#This Row],[Order Date]])</f>
        <v>11</v>
      </c>
    </row>
    <row r="8532" spans="1:25" x14ac:dyDescent="0.2">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t="str" cm="1">
        <f t="array" ref="V8532">_xlfn.IFS(Suoerstore_sales[[#This Row],[Discount]]&lt;=0.05,"0-5%",Suoerstore_sales[[#This Row],[Discount]]&lt;=0.1,"5-10%",Suoerstore_sales[[#This Row],[Discount]]&lt;=0.2,"10-20%",TRUE,"20%+")</f>
        <v>0-5%</v>
      </c>
      <c r="W8532">
        <f>YEAR(Suoerstore_sales[[#This Row],[Order Date]])</f>
        <v>2016</v>
      </c>
      <c r="X8532" t="str">
        <f>"Q"&amp;ROUNDUP(MONTH(Suoerstore_sales[[#This Row],[Order Date]])/3,0)</f>
        <v>Q4</v>
      </c>
      <c r="Y8532">
        <f>MONTH(Suoerstore_sales[[#This Row],[Order Date]])</f>
        <v>11</v>
      </c>
    </row>
    <row r="8533" spans="1:25" x14ac:dyDescent="0.2">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t="str" cm="1">
        <f t="array" ref="V8533">_xlfn.IFS(Suoerstore_sales[[#This Row],[Discount]]&lt;=0.05,"0-5%",Suoerstore_sales[[#This Row],[Discount]]&lt;=0.1,"5-10%",Suoerstore_sales[[#This Row],[Discount]]&lt;=0.2,"10-20%",TRUE,"20%+")</f>
        <v>0-5%</v>
      </c>
      <c r="W8533">
        <f>YEAR(Suoerstore_sales[[#This Row],[Order Date]])</f>
        <v>2016</v>
      </c>
      <c r="X8533" t="str">
        <f>"Q"&amp;ROUNDUP(MONTH(Suoerstore_sales[[#This Row],[Order Date]])/3,0)</f>
        <v>Q4</v>
      </c>
      <c r="Y8533">
        <f>MONTH(Suoerstore_sales[[#This Row],[Order Date]])</f>
        <v>11</v>
      </c>
    </row>
    <row r="8534" spans="1:25" x14ac:dyDescent="0.2">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t="str" cm="1">
        <f t="array" ref="V8534">_xlfn.IFS(Suoerstore_sales[[#This Row],[Discount]]&lt;=0.05,"0-5%",Suoerstore_sales[[#This Row],[Discount]]&lt;=0.1,"5-10%",Suoerstore_sales[[#This Row],[Discount]]&lt;=0.2,"10-20%",TRUE,"20%+")</f>
        <v>0-5%</v>
      </c>
      <c r="W8534">
        <f>YEAR(Suoerstore_sales[[#This Row],[Order Date]])</f>
        <v>2016</v>
      </c>
      <c r="X8534" t="str">
        <f>"Q"&amp;ROUNDUP(MONTH(Suoerstore_sales[[#This Row],[Order Date]])/3,0)</f>
        <v>Q4</v>
      </c>
      <c r="Y8534">
        <f>MONTH(Suoerstore_sales[[#This Row],[Order Date]])</f>
        <v>11</v>
      </c>
    </row>
    <row r="8535" spans="1:25" x14ac:dyDescent="0.2">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t="str" cm="1">
        <f t="array" ref="V8535">_xlfn.IFS(Suoerstore_sales[[#This Row],[Discount]]&lt;=0.05,"0-5%",Suoerstore_sales[[#This Row],[Discount]]&lt;=0.1,"5-10%",Suoerstore_sales[[#This Row],[Discount]]&lt;=0.2,"10-20%",TRUE,"20%+")</f>
        <v>0-5%</v>
      </c>
      <c r="W8535">
        <f>YEAR(Suoerstore_sales[[#This Row],[Order Date]])</f>
        <v>2016</v>
      </c>
      <c r="X8535" t="str">
        <f>"Q"&amp;ROUNDUP(MONTH(Suoerstore_sales[[#This Row],[Order Date]])/3,0)</f>
        <v>Q4</v>
      </c>
      <c r="Y8535">
        <f>MONTH(Suoerstore_sales[[#This Row],[Order Date]])</f>
        <v>11</v>
      </c>
    </row>
    <row r="8536" spans="1:25" x14ac:dyDescent="0.2">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t="str" cm="1">
        <f t="array" ref="V8536">_xlfn.IFS(Suoerstore_sales[[#This Row],[Discount]]&lt;=0.05,"0-5%",Suoerstore_sales[[#This Row],[Discount]]&lt;=0.1,"5-10%",Suoerstore_sales[[#This Row],[Discount]]&lt;=0.2,"10-20%",TRUE,"20%+")</f>
        <v>0-5%</v>
      </c>
      <c r="W8536">
        <f>YEAR(Suoerstore_sales[[#This Row],[Order Date]])</f>
        <v>2015</v>
      </c>
      <c r="X8536" t="str">
        <f>"Q"&amp;ROUNDUP(MONTH(Suoerstore_sales[[#This Row],[Order Date]])/3,0)</f>
        <v>Q1</v>
      </c>
      <c r="Y8536">
        <f>MONTH(Suoerstore_sales[[#This Row],[Order Date]])</f>
        <v>1</v>
      </c>
    </row>
    <row r="8537" spans="1:25" x14ac:dyDescent="0.2">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t="str" cm="1">
        <f t="array" ref="V8537">_xlfn.IFS(Suoerstore_sales[[#This Row],[Discount]]&lt;=0.05,"0-5%",Suoerstore_sales[[#This Row],[Discount]]&lt;=0.1,"5-10%",Suoerstore_sales[[#This Row],[Discount]]&lt;=0.2,"10-20%",TRUE,"20%+")</f>
        <v>0-5%</v>
      </c>
      <c r="W8537">
        <f>YEAR(Suoerstore_sales[[#This Row],[Order Date]])</f>
        <v>2014</v>
      </c>
      <c r="X8537" t="str">
        <f>"Q"&amp;ROUNDUP(MONTH(Suoerstore_sales[[#This Row],[Order Date]])/3,0)</f>
        <v>Q2</v>
      </c>
      <c r="Y8537">
        <f>MONTH(Suoerstore_sales[[#This Row],[Order Date]])</f>
        <v>5</v>
      </c>
    </row>
    <row r="8538" spans="1:25" x14ac:dyDescent="0.2">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t="str" cm="1">
        <f t="array" ref="V8538">_xlfn.IFS(Suoerstore_sales[[#This Row],[Discount]]&lt;=0.05,"0-5%",Suoerstore_sales[[#This Row],[Discount]]&lt;=0.1,"5-10%",Suoerstore_sales[[#This Row],[Discount]]&lt;=0.2,"10-20%",TRUE,"20%+")</f>
        <v>20%+</v>
      </c>
      <c r="W8538">
        <f>YEAR(Suoerstore_sales[[#This Row],[Order Date]])</f>
        <v>2015</v>
      </c>
      <c r="X8538" t="str">
        <f>"Q"&amp;ROUNDUP(MONTH(Suoerstore_sales[[#This Row],[Order Date]])/3,0)</f>
        <v>Q2</v>
      </c>
      <c r="Y8538">
        <f>MONTH(Suoerstore_sales[[#This Row],[Order Date]])</f>
        <v>6</v>
      </c>
    </row>
    <row r="8539" spans="1:25" x14ac:dyDescent="0.2">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t="str" cm="1">
        <f t="array" ref="V8539">_xlfn.IFS(Suoerstore_sales[[#This Row],[Discount]]&lt;=0.05,"0-5%",Suoerstore_sales[[#This Row],[Discount]]&lt;=0.1,"5-10%",Suoerstore_sales[[#This Row],[Discount]]&lt;=0.2,"10-20%",TRUE,"20%+")</f>
        <v>10-20%</v>
      </c>
      <c r="W8539">
        <f>YEAR(Suoerstore_sales[[#This Row],[Order Date]])</f>
        <v>2015</v>
      </c>
      <c r="X8539" t="str">
        <f>"Q"&amp;ROUNDUP(MONTH(Suoerstore_sales[[#This Row],[Order Date]])/3,0)</f>
        <v>Q2</v>
      </c>
      <c r="Y8539">
        <f>MONTH(Suoerstore_sales[[#This Row],[Order Date]])</f>
        <v>6</v>
      </c>
    </row>
    <row r="8540" spans="1:25" x14ac:dyDescent="0.2">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t="str" cm="1">
        <f t="array" ref="V8540">_xlfn.IFS(Suoerstore_sales[[#This Row],[Discount]]&lt;=0.05,"0-5%",Suoerstore_sales[[#This Row],[Discount]]&lt;=0.1,"5-10%",Suoerstore_sales[[#This Row],[Discount]]&lt;=0.2,"10-20%",TRUE,"20%+")</f>
        <v>10-20%</v>
      </c>
      <c r="W8540">
        <f>YEAR(Suoerstore_sales[[#This Row],[Order Date]])</f>
        <v>2015</v>
      </c>
      <c r="X8540" t="str">
        <f>"Q"&amp;ROUNDUP(MONTH(Suoerstore_sales[[#This Row],[Order Date]])/3,0)</f>
        <v>Q2</v>
      </c>
      <c r="Y8540">
        <f>MONTH(Suoerstore_sales[[#This Row],[Order Date]])</f>
        <v>6</v>
      </c>
    </row>
    <row r="8541" spans="1:25" x14ac:dyDescent="0.2">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t="str" cm="1">
        <f t="array" ref="V8541">_xlfn.IFS(Suoerstore_sales[[#This Row],[Discount]]&lt;=0.05,"0-5%",Suoerstore_sales[[#This Row],[Discount]]&lt;=0.1,"5-10%",Suoerstore_sales[[#This Row],[Discount]]&lt;=0.2,"10-20%",TRUE,"20%+")</f>
        <v>10-20%</v>
      </c>
      <c r="W8541">
        <f>YEAR(Suoerstore_sales[[#This Row],[Order Date]])</f>
        <v>2017</v>
      </c>
      <c r="X8541" t="str">
        <f>"Q"&amp;ROUNDUP(MONTH(Suoerstore_sales[[#This Row],[Order Date]])/3,0)</f>
        <v>Q1</v>
      </c>
      <c r="Y8541">
        <f>MONTH(Suoerstore_sales[[#This Row],[Order Date]])</f>
        <v>3</v>
      </c>
    </row>
    <row r="8542" spans="1:25" x14ac:dyDescent="0.2">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t="str" cm="1">
        <f t="array" ref="V8542">_xlfn.IFS(Suoerstore_sales[[#This Row],[Discount]]&lt;=0.05,"0-5%",Suoerstore_sales[[#This Row],[Discount]]&lt;=0.1,"5-10%",Suoerstore_sales[[#This Row],[Discount]]&lt;=0.2,"10-20%",TRUE,"20%+")</f>
        <v>10-20%</v>
      </c>
      <c r="W8542">
        <f>YEAR(Suoerstore_sales[[#This Row],[Order Date]])</f>
        <v>2017</v>
      </c>
      <c r="X8542" t="str">
        <f>"Q"&amp;ROUNDUP(MONTH(Suoerstore_sales[[#This Row],[Order Date]])/3,0)</f>
        <v>Q1</v>
      </c>
      <c r="Y8542">
        <f>MONTH(Suoerstore_sales[[#This Row],[Order Date]])</f>
        <v>3</v>
      </c>
    </row>
    <row r="8543" spans="1:25" x14ac:dyDescent="0.2">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t="str" cm="1">
        <f t="array" ref="V8543">_xlfn.IFS(Suoerstore_sales[[#This Row],[Discount]]&lt;=0.05,"0-5%",Suoerstore_sales[[#This Row],[Discount]]&lt;=0.1,"5-10%",Suoerstore_sales[[#This Row],[Discount]]&lt;=0.2,"10-20%",TRUE,"20%+")</f>
        <v>10-20%</v>
      </c>
      <c r="W8543">
        <f>YEAR(Suoerstore_sales[[#This Row],[Order Date]])</f>
        <v>2015</v>
      </c>
      <c r="X8543" t="str">
        <f>"Q"&amp;ROUNDUP(MONTH(Suoerstore_sales[[#This Row],[Order Date]])/3,0)</f>
        <v>Q4</v>
      </c>
      <c r="Y8543">
        <f>MONTH(Suoerstore_sales[[#This Row],[Order Date]])</f>
        <v>12</v>
      </c>
    </row>
    <row r="8544" spans="1:25" x14ac:dyDescent="0.2">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t="str" cm="1">
        <f t="array" ref="V8544">_xlfn.IFS(Suoerstore_sales[[#This Row],[Discount]]&lt;=0.05,"0-5%",Suoerstore_sales[[#This Row],[Discount]]&lt;=0.1,"5-10%",Suoerstore_sales[[#This Row],[Discount]]&lt;=0.2,"10-20%",TRUE,"20%+")</f>
        <v>20%+</v>
      </c>
      <c r="W8544">
        <f>YEAR(Suoerstore_sales[[#This Row],[Order Date]])</f>
        <v>2015</v>
      </c>
      <c r="X8544" t="str">
        <f>"Q"&amp;ROUNDUP(MONTH(Suoerstore_sales[[#This Row],[Order Date]])/3,0)</f>
        <v>Q4</v>
      </c>
      <c r="Y8544">
        <f>MONTH(Suoerstore_sales[[#This Row],[Order Date]])</f>
        <v>12</v>
      </c>
    </row>
    <row r="8545" spans="1:25" x14ac:dyDescent="0.2">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t="str" cm="1">
        <f t="array" ref="V8545">_xlfn.IFS(Suoerstore_sales[[#This Row],[Discount]]&lt;=0.05,"0-5%",Suoerstore_sales[[#This Row],[Discount]]&lt;=0.1,"5-10%",Suoerstore_sales[[#This Row],[Discount]]&lt;=0.2,"10-20%",TRUE,"20%+")</f>
        <v>0-5%</v>
      </c>
      <c r="W8545">
        <f>YEAR(Suoerstore_sales[[#This Row],[Order Date]])</f>
        <v>2014</v>
      </c>
      <c r="X8545" t="str">
        <f>"Q"&amp;ROUNDUP(MONTH(Suoerstore_sales[[#This Row],[Order Date]])/3,0)</f>
        <v>Q3</v>
      </c>
      <c r="Y8545">
        <f>MONTH(Suoerstore_sales[[#This Row],[Order Date]])</f>
        <v>8</v>
      </c>
    </row>
    <row r="8546" spans="1:25" x14ac:dyDescent="0.2">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t="str" cm="1">
        <f t="array" ref="V8546">_xlfn.IFS(Suoerstore_sales[[#This Row],[Discount]]&lt;=0.05,"0-5%",Suoerstore_sales[[#This Row],[Discount]]&lt;=0.1,"5-10%",Suoerstore_sales[[#This Row],[Discount]]&lt;=0.2,"10-20%",TRUE,"20%+")</f>
        <v>0-5%</v>
      </c>
      <c r="W8546">
        <f>YEAR(Suoerstore_sales[[#This Row],[Order Date]])</f>
        <v>2016</v>
      </c>
      <c r="X8546" t="str">
        <f>"Q"&amp;ROUNDUP(MONTH(Suoerstore_sales[[#This Row],[Order Date]])/3,0)</f>
        <v>Q1</v>
      </c>
      <c r="Y8546">
        <f>MONTH(Suoerstore_sales[[#This Row],[Order Date]])</f>
        <v>3</v>
      </c>
    </row>
    <row r="8547" spans="1:25" x14ac:dyDescent="0.2">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t="str" cm="1">
        <f t="array" ref="V8547">_xlfn.IFS(Suoerstore_sales[[#This Row],[Discount]]&lt;=0.05,"0-5%",Suoerstore_sales[[#This Row],[Discount]]&lt;=0.1,"5-10%",Suoerstore_sales[[#This Row],[Discount]]&lt;=0.2,"10-20%",TRUE,"20%+")</f>
        <v>0-5%</v>
      </c>
      <c r="W8547">
        <f>YEAR(Suoerstore_sales[[#This Row],[Order Date]])</f>
        <v>2016</v>
      </c>
      <c r="X8547" t="str">
        <f>"Q"&amp;ROUNDUP(MONTH(Suoerstore_sales[[#This Row],[Order Date]])/3,0)</f>
        <v>Q1</v>
      </c>
      <c r="Y8547">
        <f>MONTH(Suoerstore_sales[[#This Row],[Order Date]])</f>
        <v>3</v>
      </c>
    </row>
    <row r="8548" spans="1:25" x14ac:dyDescent="0.2">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t="str" cm="1">
        <f t="array" ref="V8548">_xlfn.IFS(Suoerstore_sales[[#This Row],[Discount]]&lt;=0.05,"0-5%",Suoerstore_sales[[#This Row],[Discount]]&lt;=0.1,"5-10%",Suoerstore_sales[[#This Row],[Discount]]&lt;=0.2,"10-20%",TRUE,"20%+")</f>
        <v>0-5%</v>
      </c>
      <c r="W8548">
        <f>YEAR(Suoerstore_sales[[#This Row],[Order Date]])</f>
        <v>2016</v>
      </c>
      <c r="X8548" t="str">
        <f>"Q"&amp;ROUNDUP(MONTH(Suoerstore_sales[[#This Row],[Order Date]])/3,0)</f>
        <v>Q1</v>
      </c>
      <c r="Y8548">
        <f>MONTH(Suoerstore_sales[[#This Row],[Order Date]])</f>
        <v>3</v>
      </c>
    </row>
    <row r="8549" spans="1:25" x14ac:dyDescent="0.2">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t="str" cm="1">
        <f t="array" ref="V8549">_xlfn.IFS(Suoerstore_sales[[#This Row],[Discount]]&lt;=0.05,"0-5%",Suoerstore_sales[[#This Row],[Discount]]&lt;=0.1,"5-10%",Suoerstore_sales[[#This Row],[Discount]]&lt;=0.2,"10-20%",TRUE,"20%+")</f>
        <v>0-5%</v>
      </c>
      <c r="W8549">
        <f>YEAR(Suoerstore_sales[[#This Row],[Order Date]])</f>
        <v>2015</v>
      </c>
      <c r="X8549" t="str">
        <f>"Q"&amp;ROUNDUP(MONTH(Suoerstore_sales[[#This Row],[Order Date]])/3,0)</f>
        <v>Q4</v>
      </c>
      <c r="Y8549">
        <f>MONTH(Suoerstore_sales[[#This Row],[Order Date]])</f>
        <v>12</v>
      </c>
    </row>
    <row r="8550" spans="1:25" x14ac:dyDescent="0.2">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t="str" cm="1">
        <f t="array" ref="V8550">_xlfn.IFS(Suoerstore_sales[[#This Row],[Discount]]&lt;=0.05,"0-5%",Suoerstore_sales[[#This Row],[Discount]]&lt;=0.1,"5-10%",Suoerstore_sales[[#This Row],[Discount]]&lt;=0.2,"10-20%",TRUE,"20%+")</f>
        <v>0-5%</v>
      </c>
      <c r="W8550">
        <f>YEAR(Suoerstore_sales[[#This Row],[Order Date]])</f>
        <v>2015</v>
      </c>
      <c r="X8550" t="str">
        <f>"Q"&amp;ROUNDUP(MONTH(Suoerstore_sales[[#This Row],[Order Date]])/3,0)</f>
        <v>Q4</v>
      </c>
      <c r="Y8550">
        <f>MONTH(Suoerstore_sales[[#This Row],[Order Date]])</f>
        <v>12</v>
      </c>
    </row>
    <row r="8551" spans="1:25" x14ac:dyDescent="0.2">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t="str" cm="1">
        <f t="array" ref="V8551">_xlfn.IFS(Suoerstore_sales[[#This Row],[Discount]]&lt;=0.05,"0-5%",Suoerstore_sales[[#This Row],[Discount]]&lt;=0.1,"5-10%",Suoerstore_sales[[#This Row],[Discount]]&lt;=0.2,"10-20%",TRUE,"20%+")</f>
        <v>10-20%</v>
      </c>
      <c r="W8551">
        <f>YEAR(Suoerstore_sales[[#This Row],[Order Date]])</f>
        <v>2015</v>
      </c>
      <c r="X8551" t="str">
        <f>"Q"&amp;ROUNDUP(MONTH(Suoerstore_sales[[#This Row],[Order Date]])/3,0)</f>
        <v>Q3</v>
      </c>
      <c r="Y8551">
        <f>MONTH(Suoerstore_sales[[#This Row],[Order Date]])</f>
        <v>9</v>
      </c>
    </row>
    <row r="8552" spans="1:25" x14ac:dyDescent="0.2">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t="str" cm="1">
        <f t="array" ref="V8552">_xlfn.IFS(Suoerstore_sales[[#This Row],[Discount]]&lt;=0.05,"0-5%",Suoerstore_sales[[#This Row],[Discount]]&lt;=0.1,"5-10%",Suoerstore_sales[[#This Row],[Discount]]&lt;=0.2,"10-20%",TRUE,"20%+")</f>
        <v>10-20%</v>
      </c>
      <c r="W8552">
        <f>YEAR(Suoerstore_sales[[#This Row],[Order Date]])</f>
        <v>2015</v>
      </c>
      <c r="X8552" t="str">
        <f>"Q"&amp;ROUNDUP(MONTH(Suoerstore_sales[[#This Row],[Order Date]])/3,0)</f>
        <v>Q3</v>
      </c>
      <c r="Y8552">
        <f>MONTH(Suoerstore_sales[[#This Row],[Order Date]])</f>
        <v>7</v>
      </c>
    </row>
    <row r="8553" spans="1:25" x14ac:dyDescent="0.2">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t="str" cm="1">
        <f t="array" ref="V8553">_xlfn.IFS(Suoerstore_sales[[#This Row],[Discount]]&lt;=0.05,"0-5%",Suoerstore_sales[[#This Row],[Discount]]&lt;=0.1,"5-10%",Suoerstore_sales[[#This Row],[Discount]]&lt;=0.2,"10-20%",TRUE,"20%+")</f>
        <v>10-20%</v>
      </c>
      <c r="W8553">
        <f>YEAR(Suoerstore_sales[[#This Row],[Order Date]])</f>
        <v>2015</v>
      </c>
      <c r="X8553" t="str">
        <f>"Q"&amp;ROUNDUP(MONTH(Suoerstore_sales[[#This Row],[Order Date]])/3,0)</f>
        <v>Q3</v>
      </c>
      <c r="Y8553">
        <f>MONTH(Suoerstore_sales[[#This Row],[Order Date]])</f>
        <v>7</v>
      </c>
    </row>
    <row r="8554" spans="1:25" x14ac:dyDescent="0.2">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t="str" cm="1">
        <f t="array" ref="V8554">_xlfn.IFS(Suoerstore_sales[[#This Row],[Discount]]&lt;=0.05,"0-5%",Suoerstore_sales[[#This Row],[Discount]]&lt;=0.1,"5-10%",Suoerstore_sales[[#This Row],[Discount]]&lt;=0.2,"10-20%",TRUE,"20%+")</f>
        <v>10-20%</v>
      </c>
      <c r="W8554">
        <f>YEAR(Suoerstore_sales[[#This Row],[Order Date]])</f>
        <v>2014</v>
      </c>
      <c r="X8554" t="str">
        <f>"Q"&amp;ROUNDUP(MONTH(Suoerstore_sales[[#This Row],[Order Date]])/3,0)</f>
        <v>Q2</v>
      </c>
      <c r="Y8554">
        <f>MONTH(Suoerstore_sales[[#This Row],[Order Date]])</f>
        <v>5</v>
      </c>
    </row>
    <row r="8555" spans="1:25" x14ac:dyDescent="0.2">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t="str" cm="1">
        <f t="array" ref="V8555">_xlfn.IFS(Suoerstore_sales[[#This Row],[Discount]]&lt;=0.05,"0-5%",Suoerstore_sales[[#This Row],[Discount]]&lt;=0.1,"5-10%",Suoerstore_sales[[#This Row],[Discount]]&lt;=0.2,"10-20%",TRUE,"20%+")</f>
        <v>0-5%</v>
      </c>
      <c r="W8555">
        <f>YEAR(Suoerstore_sales[[#This Row],[Order Date]])</f>
        <v>2017</v>
      </c>
      <c r="X8555" t="str">
        <f>"Q"&amp;ROUNDUP(MONTH(Suoerstore_sales[[#This Row],[Order Date]])/3,0)</f>
        <v>Q4</v>
      </c>
      <c r="Y8555">
        <f>MONTH(Suoerstore_sales[[#This Row],[Order Date]])</f>
        <v>11</v>
      </c>
    </row>
    <row r="8556" spans="1:25" x14ac:dyDescent="0.2">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t="str" cm="1">
        <f t="array" ref="V8556">_xlfn.IFS(Suoerstore_sales[[#This Row],[Discount]]&lt;=0.05,"0-5%",Suoerstore_sales[[#This Row],[Discount]]&lt;=0.1,"5-10%",Suoerstore_sales[[#This Row],[Discount]]&lt;=0.2,"10-20%",TRUE,"20%+")</f>
        <v>0-5%</v>
      </c>
      <c r="W8556">
        <f>YEAR(Suoerstore_sales[[#This Row],[Order Date]])</f>
        <v>2016</v>
      </c>
      <c r="X8556" t="str">
        <f>"Q"&amp;ROUNDUP(MONTH(Suoerstore_sales[[#This Row],[Order Date]])/3,0)</f>
        <v>Q4</v>
      </c>
      <c r="Y8556">
        <f>MONTH(Suoerstore_sales[[#This Row],[Order Date]])</f>
        <v>12</v>
      </c>
    </row>
    <row r="8557" spans="1:25" x14ac:dyDescent="0.2">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t="str" cm="1">
        <f t="array" ref="V8557">_xlfn.IFS(Suoerstore_sales[[#This Row],[Discount]]&lt;=0.05,"0-5%",Suoerstore_sales[[#This Row],[Discount]]&lt;=0.1,"5-10%",Suoerstore_sales[[#This Row],[Discount]]&lt;=0.2,"10-20%",TRUE,"20%+")</f>
        <v>10-20%</v>
      </c>
      <c r="W8557">
        <f>YEAR(Suoerstore_sales[[#This Row],[Order Date]])</f>
        <v>2015</v>
      </c>
      <c r="X8557" t="str">
        <f>"Q"&amp;ROUNDUP(MONTH(Suoerstore_sales[[#This Row],[Order Date]])/3,0)</f>
        <v>Q1</v>
      </c>
      <c r="Y8557">
        <f>MONTH(Suoerstore_sales[[#This Row],[Order Date]])</f>
        <v>3</v>
      </c>
    </row>
    <row r="8558" spans="1:25" x14ac:dyDescent="0.2">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t="str" cm="1">
        <f t="array" ref="V8558">_xlfn.IFS(Suoerstore_sales[[#This Row],[Discount]]&lt;=0.05,"0-5%",Suoerstore_sales[[#This Row],[Discount]]&lt;=0.1,"5-10%",Suoerstore_sales[[#This Row],[Discount]]&lt;=0.2,"10-20%",TRUE,"20%+")</f>
        <v>10-20%</v>
      </c>
      <c r="W8558">
        <f>YEAR(Suoerstore_sales[[#This Row],[Order Date]])</f>
        <v>2015</v>
      </c>
      <c r="X8558" t="str">
        <f>"Q"&amp;ROUNDUP(MONTH(Suoerstore_sales[[#This Row],[Order Date]])/3,0)</f>
        <v>Q1</v>
      </c>
      <c r="Y8558">
        <f>MONTH(Suoerstore_sales[[#This Row],[Order Date]])</f>
        <v>3</v>
      </c>
    </row>
    <row r="8559" spans="1:25" x14ac:dyDescent="0.2">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t="str" cm="1">
        <f t="array" ref="V8559">_xlfn.IFS(Suoerstore_sales[[#This Row],[Discount]]&lt;=0.05,"0-5%",Suoerstore_sales[[#This Row],[Discount]]&lt;=0.1,"5-10%",Suoerstore_sales[[#This Row],[Discount]]&lt;=0.2,"10-20%",TRUE,"20%+")</f>
        <v>10-20%</v>
      </c>
      <c r="W8559">
        <f>YEAR(Suoerstore_sales[[#This Row],[Order Date]])</f>
        <v>2016</v>
      </c>
      <c r="X8559" t="str">
        <f>"Q"&amp;ROUNDUP(MONTH(Suoerstore_sales[[#This Row],[Order Date]])/3,0)</f>
        <v>Q4</v>
      </c>
      <c r="Y8559">
        <f>MONTH(Suoerstore_sales[[#This Row],[Order Date]])</f>
        <v>12</v>
      </c>
    </row>
    <row r="8560" spans="1:25" x14ac:dyDescent="0.2">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t="str" cm="1">
        <f t="array" ref="V8560">_xlfn.IFS(Suoerstore_sales[[#This Row],[Discount]]&lt;=0.05,"0-5%",Suoerstore_sales[[#This Row],[Discount]]&lt;=0.1,"5-10%",Suoerstore_sales[[#This Row],[Discount]]&lt;=0.2,"10-20%",TRUE,"20%+")</f>
        <v>10-20%</v>
      </c>
      <c r="W8560">
        <f>YEAR(Suoerstore_sales[[#This Row],[Order Date]])</f>
        <v>2016</v>
      </c>
      <c r="X8560" t="str">
        <f>"Q"&amp;ROUNDUP(MONTH(Suoerstore_sales[[#This Row],[Order Date]])/3,0)</f>
        <v>Q4</v>
      </c>
      <c r="Y8560">
        <f>MONTH(Suoerstore_sales[[#This Row],[Order Date]])</f>
        <v>12</v>
      </c>
    </row>
    <row r="8561" spans="1:25" x14ac:dyDescent="0.2">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t="str" cm="1">
        <f t="array" ref="V8561">_xlfn.IFS(Suoerstore_sales[[#This Row],[Discount]]&lt;=0.05,"0-5%",Suoerstore_sales[[#This Row],[Discount]]&lt;=0.1,"5-10%",Suoerstore_sales[[#This Row],[Discount]]&lt;=0.2,"10-20%",TRUE,"20%+")</f>
        <v>10-20%</v>
      </c>
      <c r="W8561">
        <f>YEAR(Suoerstore_sales[[#This Row],[Order Date]])</f>
        <v>2016</v>
      </c>
      <c r="X8561" t="str">
        <f>"Q"&amp;ROUNDUP(MONTH(Suoerstore_sales[[#This Row],[Order Date]])/3,0)</f>
        <v>Q4</v>
      </c>
      <c r="Y8561">
        <f>MONTH(Suoerstore_sales[[#This Row],[Order Date]])</f>
        <v>12</v>
      </c>
    </row>
    <row r="8562" spans="1:25" x14ac:dyDescent="0.2">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t="str" cm="1">
        <f t="array" ref="V8562">_xlfn.IFS(Suoerstore_sales[[#This Row],[Discount]]&lt;=0.05,"0-5%",Suoerstore_sales[[#This Row],[Discount]]&lt;=0.1,"5-10%",Suoerstore_sales[[#This Row],[Discount]]&lt;=0.2,"10-20%",TRUE,"20%+")</f>
        <v>10-20%</v>
      </c>
      <c r="W8562">
        <f>YEAR(Suoerstore_sales[[#This Row],[Order Date]])</f>
        <v>2016</v>
      </c>
      <c r="X8562" t="str">
        <f>"Q"&amp;ROUNDUP(MONTH(Suoerstore_sales[[#This Row],[Order Date]])/3,0)</f>
        <v>Q4</v>
      </c>
      <c r="Y8562">
        <f>MONTH(Suoerstore_sales[[#This Row],[Order Date]])</f>
        <v>12</v>
      </c>
    </row>
    <row r="8563" spans="1:25" x14ac:dyDescent="0.2">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t="str" cm="1">
        <f t="array" ref="V8563">_xlfn.IFS(Suoerstore_sales[[#This Row],[Discount]]&lt;=0.05,"0-5%",Suoerstore_sales[[#This Row],[Discount]]&lt;=0.1,"5-10%",Suoerstore_sales[[#This Row],[Discount]]&lt;=0.2,"10-20%",TRUE,"20%+")</f>
        <v>20%+</v>
      </c>
      <c r="W8563">
        <f>YEAR(Suoerstore_sales[[#This Row],[Order Date]])</f>
        <v>2016</v>
      </c>
      <c r="X8563" t="str">
        <f>"Q"&amp;ROUNDUP(MONTH(Suoerstore_sales[[#This Row],[Order Date]])/3,0)</f>
        <v>Q4</v>
      </c>
      <c r="Y8563">
        <f>MONTH(Suoerstore_sales[[#This Row],[Order Date]])</f>
        <v>12</v>
      </c>
    </row>
    <row r="8564" spans="1:25" x14ac:dyDescent="0.2">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t="str" cm="1">
        <f t="array" ref="V8564">_xlfn.IFS(Suoerstore_sales[[#This Row],[Discount]]&lt;=0.05,"0-5%",Suoerstore_sales[[#This Row],[Discount]]&lt;=0.1,"5-10%",Suoerstore_sales[[#This Row],[Discount]]&lt;=0.2,"10-20%",TRUE,"20%+")</f>
        <v>0-5%</v>
      </c>
      <c r="W8564">
        <f>YEAR(Suoerstore_sales[[#This Row],[Order Date]])</f>
        <v>2016</v>
      </c>
      <c r="X8564" t="str">
        <f>"Q"&amp;ROUNDUP(MONTH(Suoerstore_sales[[#This Row],[Order Date]])/3,0)</f>
        <v>Q2</v>
      </c>
      <c r="Y8564">
        <f>MONTH(Suoerstore_sales[[#This Row],[Order Date]])</f>
        <v>4</v>
      </c>
    </row>
    <row r="8565" spans="1:25" x14ac:dyDescent="0.2">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t="str" cm="1">
        <f t="array" ref="V8565">_xlfn.IFS(Suoerstore_sales[[#This Row],[Discount]]&lt;=0.05,"0-5%",Suoerstore_sales[[#This Row],[Discount]]&lt;=0.1,"5-10%",Suoerstore_sales[[#This Row],[Discount]]&lt;=0.2,"10-20%",TRUE,"20%+")</f>
        <v>20%+</v>
      </c>
      <c r="W8565">
        <f>YEAR(Suoerstore_sales[[#This Row],[Order Date]])</f>
        <v>2017</v>
      </c>
      <c r="X8565" t="str">
        <f>"Q"&amp;ROUNDUP(MONTH(Suoerstore_sales[[#This Row],[Order Date]])/3,0)</f>
        <v>Q2</v>
      </c>
      <c r="Y8565">
        <f>MONTH(Suoerstore_sales[[#This Row],[Order Date]])</f>
        <v>4</v>
      </c>
    </row>
    <row r="8566" spans="1:25" x14ac:dyDescent="0.2">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t="str" cm="1">
        <f t="array" ref="V8566">_xlfn.IFS(Suoerstore_sales[[#This Row],[Discount]]&lt;=0.05,"0-5%",Suoerstore_sales[[#This Row],[Discount]]&lt;=0.1,"5-10%",Suoerstore_sales[[#This Row],[Discount]]&lt;=0.2,"10-20%",TRUE,"20%+")</f>
        <v>10-20%</v>
      </c>
      <c r="W8566">
        <f>YEAR(Suoerstore_sales[[#This Row],[Order Date]])</f>
        <v>2017</v>
      </c>
      <c r="X8566" t="str">
        <f>"Q"&amp;ROUNDUP(MONTH(Suoerstore_sales[[#This Row],[Order Date]])/3,0)</f>
        <v>Q2</v>
      </c>
      <c r="Y8566">
        <f>MONTH(Suoerstore_sales[[#This Row],[Order Date]])</f>
        <v>4</v>
      </c>
    </row>
    <row r="8567" spans="1:25" x14ac:dyDescent="0.2">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t="str" cm="1">
        <f t="array" ref="V8567">_xlfn.IFS(Suoerstore_sales[[#This Row],[Discount]]&lt;=0.05,"0-5%",Suoerstore_sales[[#This Row],[Discount]]&lt;=0.1,"5-10%",Suoerstore_sales[[#This Row],[Discount]]&lt;=0.2,"10-20%",TRUE,"20%+")</f>
        <v>10-20%</v>
      </c>
      <c r="W8567">
        <f>YEAR(Suoerstore_sales[[#This Row],[Order Date]])</f>
        <v>2016</v>
      </c>
      <c r="X8567" t="str">
        <f>"Q"&amp;ROUNDUP(MONTH(Suoerstore_sales[[#This Row],[Order Date]])/3,0)</f>
        <v>Q4</v>
      </c>
      <c r="Y8567">
        <f>MONTH(Suoerstore_sales[[#This Row],[Order Date]])</f>
        <v>11</v>
      </c>
    </row>
    <row r="8568" spans="1:25" x14ac:dyDescent="0.2">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t="str" cm="1">
        <f t="array" ref="V8568">_xlfn.IFS(Suoerstore_sales[[#This Row],[Discount]]&lt;=0.05,"0-5%",Suoerstore_sales[[#This Row],[Discount]]&lt;=0.1,"5-10%",Suoerstore_sales[[#This Row],[Discount]]&lt;=0.2,"10-20%",TRUE,"20%+")</f>
        <v>10-20%</v>
      </c>
      <c r="W8568">
        <f>YEAR(Suoerstore_sales[[#This Row],[Order Date]])</f>
        <v>2016</v>
      </c>
      <c r="X8568" t="str">
        <f>"Q"&amp;ROUNDUP(MONTH(Suoerstore_sales[[#This Row],[Order Date]])/3,0)</f>
        <v>Q4</v>
      </c>
      <c r="Y8568">
        <f>MONTH(Suoerstore_sales[[#This Row],[Order Date]])</f>
        <v>11</v>
      </c>
    </row>
    <row r="8569" spans="1:25" x14ac:dyDescent="0.2">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t="str" cm="1">
        <f t="array" ref="V8569">_xlfn.IFS(Suoerstore_sales[[#This Row],[Discount]]&lt;=0.05,"0-5%",Suoerstore_sales[[#This Row],[Discount]]&lt;=0.1,"5-10%",Suoerstore_sales[[#This Row],[Discount]]&lt;=0.2,"10-20%",TRUE,"20%+")</f>
        <v>10-20%</v>
      </c>
      <c r="W8569">
        <f>YEAR(Suoerstore_sales[[#This Row],[Order Date]])</f>
        <v>2016</v>
      </c>
      <c r="X8569" t="str">
        <f>"Q"&amp;ROUNDUP(MONTH(Suoerstore_sales[[#This Row],[Order Date]])/3,0)</f>
        <v>Q4</v>
      </c>
      <c r="Y8569">
        <f>MONTH(Suoerstore_sales[[#This Row],[Order Date]])</f>
        <v>11</v>
      </c>
    </row>
    <row r="8570" spans="1:25" x14ac:dyDescent="0.2">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t="str" cm="1">
        <f t="array" ref="V8570">_xlfn.IFS(Suoerstore_sales[[#This Row],[Discount]]&lt;=0.05,"0-5%",Suoerstore_sales[[#This Row],[Discount]]&lt;=0.1,"5-10%",Suoerstore_sales[[#This Row],[Discount]]&lt;=0.2,"10-20%",TRUE,"20%+")</f>
        <v>10-20%</v>
      </c>
      <c r="W8570">
        <f>YEAR(Suoerstore_sales[[#This Row],[Order Date]])</f>
        <v>2016</v>
      </c>
      <c r="X8570" t="str">
        <f>"Q"&amp;ROUNDUP(MONTH(Suoerstore_sales[[#This Row],[Order Date]])/3,0)</f>
        <v>Q4</v>
      </c>
      <c r="Y8570">
        <f>MONTH(Suoerstore_sales[[#This Row],[Order Date]])</f>
        <v>12</v>
      </c>
    </row>
    <row r="8571" spans="1:25" x14ac:dyDescent="0.2">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t="str" cm="1">
        <f t="array" ref="V8571">_xlfn.IFS(Suoerstore_sales[[#This Row],[Discount]]&lt;=0.05,"0-5%",Suoerstore_sales[[#This Row],[Discount]]&lt;=0.1,"5-10%",Suoerstore_sales[[#This Row],[Discount]]&lt;=0.2,"10-20%",TRUE,"20%+")</f>
        <v>10-20%</v>
      </c>
      <c r="W8571">
        <f>YEAR(Suoerstore_sales[[#This Row],[Order Date]])</f>
        <v>2016</v>
      </c>
      <c r="X8571" t="str">
        <f>"Q"&amp;ROUNDUP(MONTH(Suoerstore_sales[[#This Row],[Order Date]])/3,0)</f>
        <v>Q4</v>
      </c>
      <c r="Y8571">
        <f>MONTH(Suoerstore_sales[[#This Row],[Order Date]])</f>
        <v>12</v>
      </c>
    </row>
    <row r="8572" spans="1:25" x14ac:dyDescent="0.2">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t="str" cm="1">
        <f t="array" ref="V8572">_xlfn.IFS(Suoerstore_sales[[#This Row],[Discount]]&lt;=0.05,"0-5%",Suoerstore_sales[[#This Row],[Discount]]&lt;=0.1,"5-10%",Suoerstore_sales[[#This Row],[Discount]]&lt;=0.2,"10-20%",TRUE,"20%+")</f>
        <v>10-20%</v>
      </c>
      <c r="W8572">
        <f>YEAR(Suoerstore_sales[[#This Row],[Order Date]])</f>
        <v>2016</v>
      </c>
      <c r="X8572" t="str">
        <f>"Q"&amp;ROUNDUP(MONTH(Suoerstore_sales[[#This Row],[Order Date]])/3,0)</f>
        <v>Q4</v>
      </c>
      <c r="Y8572">
        <f>MONTH(Suoerstore_sales[[#This Row],[Order Date]])</f>
        <v>12</v>
      </c>
    </row>
    <row r="8573" spans="1:25" x14ac:dyDescent="0.2">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t="str" cm="1">
        <f t="array" ref="V8573">_xlfn.IFS(Suoerstore_sales[[#This Row],[Discount]]&lt;=0.05,"0-5%",Suoerstore_sales[[#This Row],[Discount]]&lt;=0.1,"5-10%",Suoerstore_sales[[#This Row],[Discount]]&lt;=0.2,"10-20%",TRUE,"20%+")</f>
        <v>10-20%</v>
      </c>
      <c r="W8573">
        <f>YEAR(Suoerstore_sales[[#This Row],[Order Date]])</f>
        <v>2016</v>
      </c>
      <c r="X8573" t="str">
        <f>"Q"&amp;ROUNDUP(MONTH(Suoerstore_sales[[#This Row],[Order Date]])/3,0)</f>
        <v>Q2</v>
      </c>
      <c r="Y8573">
        <f>MONTH(Suoerstore_sales[[#This Row],[Order Date]])</f>
        <v>4</v>
      </c>
    </row>
    <row r="8574" spans="1:25" x14ac:dyDescent="0.2">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t="str" cm="1">
        <f t="array" ref="V8574">_xlfn.IFS(Suoerstore_sales[[#This Row],[Discount]]&lt;=0.05,"0-5%",Suoerstore_sales[[#This Row],[Discount]]&lt;=0.1,"5-10%",Suoerstore_sales[[#This Row],[Discount]]&lt;=0.2,"10-20%",TRUE,"20%+")</f>
        <v>20%+</v>
      </c>
      <c r="W8574">
        <f>YEAR(Suoerstore_sales[[#This Row],[Order Date]])</f>
        <v>2014</v>
      </c>
      <c r="X8574" t="str">
        <f>"Q"&amp;ROUNDUP(MONTH(Suoerstore_sales[[#This Row],[Order Date]])/3,0)</f>
        <v>Q4</v>
      </c>
      <c r="Y8574">
        <f>MONTH(Suoerstore_sales[[#This Row],[Order Date]])</f>
        <v>11</v>
      </c>
    </row>
    <row r="8575" spans="1:25" x14ac:dyDescent="0.2">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t="str" cm="1">
        <f t="array" ref="V8575">_xlfn.IFS(Suoerstore_sales[[#This Row],[Discount]]&lt;=0.05,"0-5%",Suoerstore_sales[[#This Row],[Discount]]&lt;=0.1,"5-10%",Suoerstore_sales[[#This Row],[Discount]]&lt;=0.2,"10-20%",TRUE,"20%+")</f>
        <v>0-5%</v>
      </c>
      <c r="W8575">
        <f>YEAR(Suoerstore_sales[[#This Row],[Order Date]])</f>
        <v>2015</v>
      </c>
      <c r="X8575" t="str">
        <f>"Q"&amp;ROUNDUP(MONTH(Suoerstore_sales[[#This Row],[Order Date]])/3,0)</f>
        <v>Q4</v>
      </c>
      <c r="Y8575">
        <f>MONTH(Suoerstore_sales[[#This Row],[Order Date]])</f>
        <v>10</v>
      </c>
    </row>
    <row r="8576" spans="1:25" x14ac:dyDescent="0.2">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t="str" cm="1">
        <f t="array" ref="V8576">_xlfn.IFS(Suoerstore_sales[[#This Row],[Discount]]&lt;=0.05,"0-5%",Suoerstore_sales[[#This Row],[Discount]]&lt;=0.1,"5-10%",Suoerstore_sales[[#This Row],[Discount]]&lt;=0.2,"10-20%",TRUE,"20%+")</f>
        <v>0-5%</v>
      </c>
      <c r="W8576">
        <f>YEAR(Suoerstore_sales[[#This Row],[Order Date]])</f>
        <v>2014</v>
      </c>
      <c r="X8576" t="str">
        <f>"Q"&amp;ROUNDUP(MONTH(Suoerstore_sales[[#This Row],[Order Date]])/3,0)</f>
        <v>Q3</v>
      </c>
      <c r="Y8576">
        <f>MONTH(Suoerstore_sales[[#This Row],[Order Date]])</f>
        <v>9</v>
      </c>
    </row>
    <row r="8577" spans="1:25" x14ac:dyDescent="0.2">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t="str" cm="1">
        <f t="array" ref="V8577">_xlfn.IFS(Suoerstore_sales[[#This Row],[Discount]]&lt;=0.05,"0-5%",Suoerstore_sales[[#This Row],[Discount]]&lt;=0.1,"5-10%",Suoerstore_sales[[#This Row],[Discount]]&lt;=0.2,"10-20%",TRUE,"20%+")</f>
        <v>10-20%</v>
      </c>
      <c r="W8577">
        <f>YEAR(Suoerstore_sales[[#This Row],[Order Date]])</f>
        <v>2017</v>
      </c>
      <c r="X8577" t="str">
        <f>"Q"&amp;ROUNDUP(MONTH(Suoerstore_sales[[#This Row],[Order Date]])/3,0)</f>
        <v>Q3</v>
      </c>
      <c r="Y8577">
        <f>MONTH(Suoerstore_sales[[#This Row],[Order Date]])</f>
        <v>8</v>
      </c>
    </row>
    <row r="8578" spans="1:25" x14ac:dyDescent="0.2">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t="str" cm="1">
        <f t="array" ref="V8578">_xlfn.IFS(Suoerstore_sales[[#This Row],[Discount]]&lt;=0.05,"0-5%",Suoerstore_sales[[#This Row],[Discount]]&lt;=0.1,"5-10%",Suoerstore_sales[[#This Row],[Discount]]&lt;=0.2,"10-20%",TRUE,"20%+")</f>
        <v>0-5%</v>
      </c>
      <c r="W8578">
        <f>YEAR(Suoerstore_sales[[#This Row],[Order Date]])</f>
        <v>2017</v>
      </c>
      <c r="X8578" t="str">
        <f>"Q"&amp;ROUNDUP(MONTH(Suoerstore_sales[[#This Row],[Order Date]])/3,0)</f>
        <v>Q3</v>
      </c>
      <c r="Y8578">
        <f>MONTH(Suoerstore_sales[[#This Row],[Order Date]])</f>
        <v>7</v>
      </c>
    </row>
    <row r="8579" spans="1:25" x14ac:dyDescent="0.2">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t="str" cm="1">
        <f t="array" ref="V8579">_xlfn.IFS(Suoerstore_sales[[#This Row],[Discount]]&lt;=0.05,"0-5%",Suoerstore_sales[[#This Row],[Discount]]&lt;=0.1,"5-10%",Suoerstore_sales[[#This Row],[Discount]]&lt;=0.2,"10-20%",TRUE,"20%+")</f>
        <v>0-5%</v>
      </c>
      <c r="W8579">
        <f>YEAR(Suoerstore_sales[[#This Row],[Order Date]])</f>
        <v>2017</v>
      </c>
      <c r="X8579" t="str">
        <f>"Q"&amp;ROUNDUP(MONTH(Suoerstore_sales[[#This Row],[Order Date]])/3,0)</f>
        <v>Q4</v>
      </c>
      <c r="Y8579">
        <f>MONTH(Suoerstore_sales[[#This Row],[Order Date]])</f>
        <v>12</v>
      </c>
    </row>
    <row r="8580" spans="1:25" x14ac:dyDescent="0.2">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t="str" cm="1">
        <f t="array" ref="V8580">_xlfn.IFS(Suoerstore_sales[[#This Row],[Discount]]&lt;=0.05,"0-5%",Suoerstore_sales[[#This Row],[Discount]]&lt;=0.1,"5-10%",Suoerstore_sales[[#This Row],[Discount]]&lt;=0.2,"10-20%",TRUE,"20%+")</f>
        <v>0-5%</v>
      </c>
      <c r="W8580">
        <f>YEAR(Suoerstore_sales[[#This Row],[Order Date]])</f>
        <v>2017</v>
      </c>
      <c r="X8580" t="str">
        <f>"Q"&amp;ROUNDUP(MONTH(Suoerstore_sales[[#This Row],[Order Date]])/3,0)</f>
        <v>Q4</v>
      </c>
      <c r="Y8580">
        <f>MONTH(Suoerstore_sales[[#This Row],[Order Date]])</f>
        <v>12</v>
      </c>
    </row>
    <row r="8581" spans="1:25" x14ac:dyDescent="0.2">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t="str" cm="1">
        <f t="array" ref="V8581">_xlfn.IFS(Suoerstore_sales[[#This Row],[Discount]]&lt;=0.05,"0-5%",Suoerstore_sales[[#This Row],[Discount]]&lt;=0.1,"5-10%",Suoerstore_sales[[#This Row],[Discount]]&lt;=0.2,"10-20%",TRUE,"20%+")</f>
        <v>0-5%</v>
      </c>
      <c r="W8581">
        <f>YEAR(Suoerstore_sales[[#This Row],[Order Date]])</f>
        <v>2016</v>
      </c>
      <c r="X8581" t="str">
        <f>"Q"&amp;ROUNDUP(MONTH(Suoerstore_sales[[#This Row],[Order Date]])/3,0)</f>
        <v>Q4</v>
      </c>
      <c r="Y8581">
        <f>MONTH(Suoerstore_sales[[#This Row],[Order Date]])</f>
        <v>12</v>
      </c>
    </row>
    <row r="8582" spans="1:25" x14ac:dyDescent="0.2">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t="str" cm="1">
        <f t="array" ref="V8582">_xlfn.IFS(Suoerstore_sales[[#This Row],[Discount]]&lt;=0.05,"0-5%",Suoerstore_sales[[#This Row],[Discount]]&lt;=0.1,"5-10%",Suoerstore_sales[[#This Row],[Discount]]&lt;=0.2,"10-20%",TRUE,"20%+")</f>
        <v>20%+</v>
      </c>
      <c r="W8582">
        <f>YEAR(Suoerstore_sales[[#This Row],[Order Date]])</f>
        <v>2014</v>
      </c>
      <c r="X8582" t="str">
        <f>"Q"&amp;ROUNDUP(MONTH(Suoerstore_sales[[#This Row],[Order Date]])/3,0)</f>
        <v>Q2</v>
      </c>
      <c r="Y8582">
        <f>MONTH(Suoerstore_sales[[#This Row],[Order Date]])</f>
        <v>5</v>
      </c>
    </row>
    <row r="8583" spans="1:25" x14ac:dyDescent="0.2">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t="str" cm="1">
        <f t="array" ref="V8583">_xlfn.IFS(Suoerstore_sales[[#This Row],[Discount]]&lt;=0.05,"0-5%",Suoerstore_sales[[#This Row],[Discount]]&lt;=0.1,"5-10%",Suoerstore_sales[[#This Row],[Discount]]&lt;=0.2,"10-20%",TRUE,"20%+")</f>
        <v>10-20%</v>
      </c>
      <c r="W8583">
        <f>YEAR(Suoerstore_sales[[#This Row],[Order Date]])</f>
        <v>2014</v>
      </c>
      <c r="X8583" t="str">
        <f>"Q"&amp;ROUNDUP(MONTH(Suoerstore_sales[[#This Row],[Order Date]])/3,0)</f>
        <v>Q2</v>
      </c>
      <c r="Y8583">
        <f>MONTH(Suoerstore_sales[[#This Row],[Order Date]])</f>
        <v>5</v>
      </c>
    </row>
    <row r="8584" spans="1:25" x14ac:dyDescent="0.2">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t="str" cm="1">
        <f t="array" ref="V8584">_xlfn.IFS(Suoerstore_sales[[#This Row],[Discount]]&lt;=0.05,"0-5%",Suoerstore_sales[[#This Row],[Discount]]&lt;=0.1,"5-10%",Suoerstore_sales[[#This Row],[Discount]]&lt;=0.2,"10-20%",TRUE,"20%+")</f>
        <v>10-20%</v>
      </c>
      <c r="W8584">
        <f>YEAR(Suoerstore_sales[[#This Row],[Order Date]])</f>
        <v>2014</v>
      </c>
      <c r="X8584" t="str">
        <f>"Q"&amp;ROUNDUP(MONTH(Suoerstore_sales[[#This Row],[Order Date]])/3,0)</f>
        <v>Q2</v>
      </c>
      <c r="Y8584">
        <f>MONTH(Suoerstore_sales[[#This Row],[Order Date]])</f>
        <v>5</v>
      </c>
    </row>
    <row r="8585" spans="1:25" x14ac:dyDescent="0.2">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t="str" cm="1">
        <f t="array" ref="V8585">_xlfn.IFS(Suoerstore_sales[[#This Row],[Discount]]&lt;=0.05,"0-5%",Suoerstore_sales[[#This Row],[Discount]]&lt;=0.1,"5-10%",Suoerstore_sales[[#This Row],[Discount]]&lt;=0.2,"10-20%",TRUE,"20%+")</f>
        <v>10-20%</v>
      </c>
      <c r="W8585">
        <f>YEAR(Suoerstore_sales[[#This Row],[Order Date]])</f>
        <v>2014</v>
      </c>
      <c r="X8585" t="str">
        <f>"Q"&amp;ROUNDUP(MONTH(Suoerstore_sales[[#This Row],[Order Date]])/3,0)</f>
        <v>Q2</v>
      </c>
      <c r="Y8585">
        <f>MONTH(Suoerstore_sales[[#This Row],[Order Date]])</f>
        <v>5</v>
      </c>
    </row>
    <row r="8586" spans="1:25" x14ac:dyDescent="0.2">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t="str" cm="1">
        <f t="array" ref="V8586">_xlfn.IFS(Suoerstore_sales[[#This Row],[Discount]]&lt;=0.05,"0-5%",Suoerstore_sales[[#This Row],[Discount]]&lt;=0.1,"5-10%",Suoerstore_sales[[#This Row],[Discount]]&lt;=0.2,"10-20%",TRUE,"20%+")</f>
        <v>10-20%</v>
      </c>
      <c r="W8586">
        <f>YEAR(Suoerstore_sales[[#This Row],[Order Date]])</f>
        <v>2014</v>
      </c>
      <c r="X8586" t="str">
        <f>"Q"&amp;ROUNDUP(MONTH(Suoerstore_sales[[#This Row],[Order Date]])/3,0)</f>
        <v>Q1</v>
      </c>
      <c r="Y8586">
        <f>MONTH(Suoerstore_sales[[#This Row],[Order Date]])</f>
        <v>2</v>
      </c>
    </row>
    <row r="8587" spans="1:25" x14ac:dyDescent="0.2">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t="str" cm="1">
        <f t="array" ref="V8587">_xlfn.IFS(Suoerstore_sales[[#This Row],[Discount]]&lt;=0.05,"0-5%",Suoerstore_sales[[#This Row],[Discount]]&lt;=0.1,"5-10%",Suoerstore_sales[[#This Row],[Discount]]&lt;=0.2,"10-20%",TRUE,"20%+")</f>
        <v>20%+</v>
      </c>
      <c r="W8587">
        <f>YEAR(Suoerstore_sales[[#This Row],[Order Date]])</f>
        <v>2017</v>
      </c>
      <c r="X8587" t="str">
        <f>"Q"&amp;ROUNDUP(MONTH(Suoerstore_sales[[#This Row],[Order Date]])/3,0)</f>
        <v>Q4</v>
      </c>
      <c r="Y8587">
        <f>MONTH(Suoerstore_sales[[#This Row],[Order Date]])</f>
        <v>12</v>
      </c>
    </row>
    <row r="8588" spans="1:25" x14ac:dyDescent="0.2">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t="str" cm="1">
        <f t="array" ref="V8588">_xlfn.IFS(Suoerstore_sales[[#This Row],[Discount]]&lt;=0.05,"0-5%",Suoerstore_sales[[#This Row],[Discount]]&lt;=0.1,"5-10%",Suoerstore_sales[[#This Row],[Discount]]&lt;=0.2,"10-20%",TRUE,"20%+")</f>
        <v>0-5%</v>
      </c>
      <c r="W8588">
        <f>YEAR(Suoerstore_sales[[#This Row],[Order Date]])</f>
        <v>2017</v>
      </c>
      <c r="X8588" t="str">
        <f>"Q"&amp;ROUNDUP(MONTH(Suoerstore_sales[[#This Row],[Order Date]])/3,0)</f>
        <v>Q3</v>
      </c>
      <c r="Y8588">
        <f>MONTH(Suoerstore_sales[[#This Row],[Order Date]])</f>
        <v>7</v>
      </c>
    </row>
    <row r="8589" spans="1:25" x14ac:dyDescent="0.2">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t="str" cm="1">
        <f t="array" ref="V8589">_xlfn.IFS(Suoerstore_sales[[#This Row],[Discount]]&lt;=0.05,"0-5%",Suoerstore_sales[[#This Row],[Discount]]&lt;=0.1,"5-10%",Suoerstore_sales[[#This Row],[Discount]]&lt;=0.2,"10-20%",TRUE,"20%+")</f>
        <v>0-5%</v>
      </c>
      <c r="W8589">
        <f>YEAR(Suoerstore_sales[[#This Row],[Order Date]])</f>
        <v>2017</v>
      </c>
      <c r="X8589" t="str">
        <f>"Q"&amp;ROUNDUP(MONTH(Suoerstore_sales[[#This Row],[Order Date]])/3,0)</f>
        <v>Q3</v>
      </c>
      <c r="Y8589">
        <f>MONTH(Suoerstore_sales[[#This Row],[Order Date]])</f>
        <v>7</v>
      </c>
    </row>
    <row r="8590" spans="1:25" x14ac:dyDescent="0.2">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t="str" cm="1">
        <f t="array" ref="V8590">_xlfn.IFS(Suoerstore_sales[[#This Row],[Discount]]&lt;=0.05,"0-5%",Suoerstore_sales[[#This Row],[Discount]]&lt;=0.1,"5-10%",Suoerstore_sales[[#This Row],[Discount]]&lt;=0.2,"10-20%",TRUE,"20%+")</f>
        <v>10-20%</v>
      </c>
      <c r="W8590">
        <f>YEAR(Suoerstore_sales[[#This Row],[Order Date]])</f>
        <v>2015</v>
      </c>
      <c r="X8590" t="str">
        <f>"Q"&amp;ROUNDUP(MONTH(Suoerstore_sales[[#This Row],[Order Date]])/3,0)</f>
        <v>Q2</v>
      </c>
      <c r="Y8590">
        <f>MONTH(Suoerstore_sales[[#This Row],[Order Date]])</f>
        <v>5</v>
      </c>
    </row>
    <row r="8591" spans="1:25" x14ac:dyDescent="0.2">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t="str" cm="1">
        <f t="array" ref="V8591">_xlfn.IFS(Suoerstore_sales[[#This Row],[Discount]]&lt;=0.05,"0-5%",Suoerstore_sales[[#This Row],[Discount]]&lt;=0.1,"5-10%",Suoerstore_sales[[#This Row],[Discount]]&lt;=0.2,"10-20%",TRUE,"20%+")</f>
        <v>10-20%</v>
      </c>
      <c r="W8591">
        <f>YEAR(Suoerstore_sales[[#This Row],[Order Date]])</f>
        <v>2017</v>
      </c>
      <c r="X8591" t="str">
        <f>"Q"&amp;ROUNDUP(MONTH(Suoerstore_sales[[#This Row],[Order Date]])/3,0)</f>
        <v>Q1</v>
      </c>
      <c r="Y8591">
        <f>MONTH(Suoerstore_sales[[#This Row],[Order Date]])</f>
        <v>1</v>
      </c>
    </row>
    <row r="8592" spans="1:25" x14ac:dyDescent="0.2">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t="str" cm="1">
        <f t="array" ref="V8592">_xlfn.IFS(Suoerstore_sales[[#This Row],[Discount]]&lt;=0.05,"0-5%",Suoerstore_sales[[#This Row],[Discount]]&lt;=0.1,"5-10%",Suoerstore_sales[[#This Row],[Discount]]&lt;=0.2,"10-20%",TRUE,"20%+")</f>
        <v>0-5%</v>
      </c>
      <c r="W8592">
        <f>YEAR(Suoerstore_sales[[#This Row],[Order Date]])</f>
        <v>2017</v>
      </c>
      <c r="X8592" t="str">
        <f>"Q"&amp;ROUNDUP(MONTH(Suoerstore_sales[[#This Row],[Order Date]])/3,0)</f>
        <v>Q3</v>
      </c>
      <c r="Y8592">
        <f>MONTH(Suoerstore_sales[[#This Row],[Order Date]])</f>
        <v>9</v>
      </c>
    </row>
    <row r="8593" spans="1:25" x14ac:dyDescent="0.2">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t="str" cm="1">
        <f t="array" ref="V8593">_xlfn.IFS(Suoerstore_sales[[#This Row],[Discount]]&lt;=0.05,"0-5%",Suoerstore_sales[[#This Row],[Discount]]&lt;=0.1,"5-10%",Suoerstore_sales[[#This Row],[Discount]]&lt;=0.2,"10-20%",TRUE,"20%+")</f>
        <v>10-20%</v>
      </c>
      <c r="W8593">
        <f>YEAR(Suoerstore_sales[[#This Row],[Order Date]])</f>
        <v>2017</v>
      </c>
      <c r="X8593" t="str">
        <f>"Q"&amp;ROUNDUP(MONTH(Suoerstore_sales[[#This Row],[Order Date]])/3,0)</f>
        <v>Q2</v>
      </c>
      <c r="Y8593">
        <f>MONTH(Suoerstore_sales[[#This Row],[Order Date]])</f>
        <v>4</v>
      </c>
    </row>
    <row r="8594" spans="1:25" x14ac:dyDescent="0.2">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t="str" cm="1">
        <f t="array" ref="V8594">_xlfn.IFS(Suoerstore_sales[[#This Row],[Discount]]&lt;=0.05,"0-5%",Suoerstore_sales[[#This Row],[Discount]]&lt;=0.1,"5-10%",Suoerstore_sales[[#This Row],[Discount]]&lt;=0.2,"10-20%",TRUE,"20%+")</f>
        <v>10-20%</v>
      </c>
      <c r="W8594">
        <f>YEAR(Suoerstore_sales[[#This Row],[Order Date]])</f>
        <v>2017</v>
      </c>
      <c r="X8594" t="str">
        <f>"Q"&amp;ROUNDUP(MONTH(Suoerstore_sales[[#This Row],[Order Date]])/3,0)</f>
        <v>Q2</v>
      </c>
      <c r="Y8594">
        <f>MONTH(Suoerstore_sales[[#This Row],[Order Date]])</f>
        <v>4</v>
      </c>
    </row>
    <row r="8595" spans="1:25" x14ac:dyDescent="0.2">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t="str" cm="1">
        <f t="array" ref="V8595">_xlfn.IFS(Suoerstore_sales[[#This Row],[Discount]]&lt;=0.05,"0-5%",Suoerstore_sales[[#This Row],[Discount]]&lt;=0.1,"5-10%",Suoerstore_sales[[#This Row],[Discount]]&lt;=0.2,"10-20%",TRUE,"20%+")</f>
        <v>10-20%</v>
      </c>
      <c r="W8595">
        <f>YEAR(Suoerstore_sales[[#This Row],[Order Date]])</f>
        <v>2017</v>
      </c>
      <c r="X8595" t="str">
        <f>"Q"&amp;ROUNDUP(MONTH(Suoerstore_sales[[#This Row],[Order Date]])/3,0)</f>
        <v>Q4</v>
      </c>
      <c r="Y8595">
        <f>MONTH(Suoerstore_sales[[#This Row],[Order Date]])</f>
        <v>11</v>
      </c>
    </row>
    <row r="8596" spans="1:25" x14ac:dyDescent="0.2">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t="str" cm="1">
        <f t="array" ref="V8596">_xlfn.IFS(Suoerstore_sales[[#This Row],[Discount]]&lt;=0.05,"0-5%",Suoerstore_sales[[#This Row],[Discount]]&lt;=0.1,"5-10%",Suoerstore_sales[[#This Row],[Discount]]&lt;=0.2,"10-20%",TRUE,"20%+")</f>
        <v>10-20%</v>
      </c>
      <c r="W8596">
        <f>YEAR(Suoerstore_sales[[#This Row],[Order Date]])</f>
        <v>2017</v>
      </c>
      <c r="X8596" t="str">
        <f>"Q"&amp;ROUNDUP(MONTH(Suoerstore_sales[[#This Row],[Order Date]])/3,0)</f>
        <v>Q4</v>
      </c>
      <c r="Y8596">
        <f>MONTH(Suoerstore_sales[[#This Row],[Order Date]])</f>
        <v>11</v>
      </c>
    </row>
    <row r="8597" spans="1:25" x14ac:dyDescent="0.2">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t="str" cm="1">
        <f t="array" ref="V8597">_xlfn.IFS(Suoerstore_sales[[#This Row],[Discount]]&lt;=0.05,"0-5%",Suoerstore_sales[[#This Row],[Discount]]&lt;=0.1,"5-10%",Suoerstore_sales[[#This Row],[Discount]]&lt;=0.2,"10-20%",TRUE,"20%+")</f>
        <v>0-5%</v>
      </c>
      <c r="W8597">
        <f>YEAR(Suoerstore_sales[[#This Row],[Order Date]])</f>
        <v>2014</v>
      </c>
      <c r="X8597" t="str">
        <f>"Q"&amp;ROUNDUP(MONTH(Suoerstore_sales[[#This Row],[Order Date]])/3,0)</f>
        <v>Q2</v>
      </c>
      <c r="Y8597">
        <f>MONTH(Suoerstore_sales[[#This Row],[Order Date]])</f>
        <v>5</v>
      </c>
    </row>
    <row r="8598" spans="1:25" x14ac:dyDescent="0.2">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t="str" cm="1">
        <f t="array" ref="V8598">_xlfn.IFS(Suoerstore_sales[[#This Row],[Discount]]&lt;=0.05,"0-5%",Suoerstore_sales[[#This Row],[Discount]]&lt;=0.1,"5-10%",Suoerstore_sales[[#This Row],[Discount]]&lt;=0.2,"10-20%",TRUE,"20%+")</f>
        <v>0-5%</v>
      </c>
      <c r="W8598">
        <f>YEAR(Suoerstore_sales[[#This Row],[Order Date]])</f>
        <v>2014</v>
      </c>
      <c r="X8598" t="str">
        <f>"Q"&amp;ROUNDUP(MONTH(Suoerstore_sales[[#This Row],[Order Date]])/3,0)</f>
        <v>Q2</v>
      </c>
      <c r="Y8598">
        <f>MONTH(Suoerstore_sales[[#This Row],[Order Date]])</f>
        <v>5</v>
      </c>
    </row>
    <row r="8599" spans="1:25" x14ac:dyDescent="0.2">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t="str" cm="1">
        <f t="array" ref="V8599">_xlfn.IFS(Suoerstore_sales[[#This Row],[Discount]]&lt;=0.05,"0-5%",Suoerstore_sales[[#This Row],[Discount]]&lt;=0.1,"5-10%",Suoerstore_sales[[#This Row],[Discount]]&lt;=0.2,"10-20%",TRUE,"20%+")</f>
        <v>10-20%</v>
      </c>
      <c r="W8599">
        <f>YEAR(Suoerstore_sales[[#This Row],[Order Date]])</f>
        <v>2016</v>
      </c>
      <c r="X8599" t="str">
        <f>"Q"&amp;ROUNDUP(MONTH(Suoerstore_sales[[#This Row],[Order Date]])/3,0)</f>
        <v>Q4</v>
      </c>
      <c r="Y8599">
        <f>MONTH(Suoerstore_sales[[#This Row],[Order Date]])</f>
        <v>10</v>
      </c>
    </row>
    <row r="8600" spans="1:25" x14ac:dyDescent="0.2">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t="str" cm="1">
        <f t="array" ref="V8600">_xlfn.IFS(Suoerstore_sales[[#This Row],[Discount]]&lt;=0.05,"0-5%",Suoerstore_sales[[#This Row],[Discount]]&lt;=0.1,"5-10%",Suoerstore_sales[[#This Row],[Discount]]&lt;=0.2,"10-20%",TRUE,"20%+")</f>
        <v>10-20%</v>
      </c>
      <c r="W8600">
        <f>YEAR(Suoerstore_sales[[#This Row],[Order Date]])</f>
        <v>2014</v>
      </c>
      <c r="X8600" t="str">
        <f>"Q"&amp;ROUNDUP(MONTH(Suoerstore_sales[[#This Row],[Order Date]])/3,0)</f>
        <v>Q4</v>
      </c>
      <c r="Y8600">
        <f>MONTH(Suoerstore_sales[[#This Row],[Order Date]])</f>
        <v>11</v>
      </c>
    </row>
    <row r="8601" spans="1:25" x14ac:dyDescent="0.2">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t="str" cm="1">
        <f t="array" ref="V8601">_xlfn.IFS(Suoerstore_sales[[#This Row],[Discount]]&lt;=0.05,"0-5%",Suoerstore_sales[[#This Row],[Discount]]&lt;=0.1,"5-10%",Suoerstore_sales[[#This Row],[Discount]]&lt;=0.2,"10-20%",TRUE,"20%+")</f>
        <v>0-5%</v>
      </c>
      <c r="W8601">
        <f>YEAR(Suoerstore_sales[[#This Row],[Order Date]])</f>
        <v>2014</v>
      </c>
      <c r="X8601" t="str">
        <f>"Q"&amp;ROUNDUP(MONTH(Suoerstore_sales[[#This Row],[Order Date]])/3,0)</f>
        <v>Q4</v>
      </c>
      <c r="Y8601">
        <f>MONTH(Suoerstore_sales[[#This Row],[Order Date]])</f>
        <v>11</v>
      </c>
    </row>
    <row r="8602" spans="1:25" x14ac:dyDescent="0.2">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t="str" cm="1">
        <f t="array" ref="V8602">_xlfn.IFS(Suoerstore_sales[[#This Row],[Discount]]&lt;=0.05,"0-5%",Suoerstore_sales[[#This Row],[Discount]]&lt;=0.1,"5-10%",Suoerstore_sales[[#This Row],[Discount]]&lt;=0.2,"10-20%",TRUE,"20%+")</f>
        <v>0-5%</v>
      </c>
      <c r="W8602">
        <f>YEAR(Suoerstore_sales[[#This Row],[Order Date]])</f>
        <v>2014</v>
      </c>
      <c r="X8602" t="str">
        <f>"Q"&amp;ROUNDUP(MONTH(Suoerstore_sales[[#This Row],[Order Date]])/3,0)</f>
        <v>Q4</v>
      </c>
      <c r="Y8602">
        <f>MONTH(Suoerstore_sales[[#This Row],[Order Date]])</f>
        <v>11</v>
      </c>
    </row>
    <row r="8603" spans="1:25" x14ac:dyDescent="0.2">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t="str" cm="1">
        <f t="array" ref="V8603">_xlfn.IFS(Suoerstore_sales[[#This Row],[Discount]]&lt;=0.05,"0-5%",Suoerstore_sales[[#This Row],[Discount]]&lt;=0.1,"5-10%",Suoerstore_sales[[#This Row],[Discount]]&lt;=0.2,"10-20%",TRUE,"20%+")</f>
        <v>10-20%</v>
      </c>
      <c r="W8603">
        <f>YEAR(Suoerstore_sales[[#This Row],[Order Date]])</f>
        <v>2014</v>
      </c>
      <c r="X8603" t="str">
        <f>"Q"&amp;ROUNDUP(MONTH(Suoerstore_sales[[#This Row],[Order Date]])/3,0)</f>
        <v>Q4</v>
      </c>
      <c r="Y8603">
        <f>MONTH(Suoerstore_sales[[#This Row],[Order Date]])</f>
        <v>11</v>
      </c>
    </row>
    <row r="8604" spans="1:25" x14ac:dyDescent="0.2">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t="str" cm="1">
        <f t="array" ref="V8604">_xlfn.IFS(Suoerstore_sales[[#This Row],[Discount]]&lt;=0.05,"0-5%",Suoerstore_sales[[#This Row],[Discount]]&lt;=0.1,"5-10%",Suoerstore_sales[[#This Row],[Discount]]&lt;=0.2,"10-20%",TRUE,"20%+")</f>
        <v>10-20%</v>
      </c>
      <c r="W8604">
        <f>YEAR(Suoerstore_sales[[#This Row],[Order Date]])</f>
        <v>2014</v>
      </c>
      <c r="X8604" t="str">
        <f>"Q"&amp;ROUNDUP(MONTH(Suoerstore_sales[[#This Row],[Order Date]])/3,0)</f>
        <v>Q4</v>
      </c>
      <c r="Y8604">
        <f>MONTH(Suoerstore_sales[[#This Row],[Order Date]])</f>
        <v>12</v>
      </c>
    </row>
    <row r="8605" spans="1:25" x14ac:dyDescent="0.2">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t="str" cm="1">
        <f t="array" ref="V8605">_xlfn.IFS(Suoerstore_sales[[#This Row],[Discount]]&lt;=0.05,"0-5%",Suoerstore_sales[[#This Row],[Discount]]&lt;=0.1,"5-10%",Suoerstore_sales[[#This Row],[Discount]]&lt;=0.2,"10-20%",TRUE,"20%+")</f>
        <v>10-20%</v>
      </c>
      <c r="W8605">
        <f>YEAR(Suoerstore_sales[[#This Row],[Order Date]])</f>
        <v>2016</v>
      </c>
      <c r="X8605" t="str">
        <f>"Q"&amp;ROUNDUP(MONTH(Suoerstore_sales[[#This Row],[Order Date]])/3,0)</f>
        <v>Q1</v>
      </c>
      <c r="Y8605">
        <f>MONTH(Suoerstore_sales[[#This Row],[Order Date]])</f>
        <v>1</v>
      </c>
    </row>
    <row r="8606" spans="1:25" x14ac:dyDescent="0.2">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t="str" cm="1">
        <f t="array" ref="V8606">_xlfn.IFS(Suoerstore_sales[[#This Row],[Discount]]&lt;=0.05,"0-5%",Suoerstore_sales[[#This Row],[Discount]]&lt;=0.1,"5-10%",Suoerstore_sales[[#This Row],[Discount]]&lt;=0.2,"10-20%",TRUE,"20%+")</f>
        <v>10-20%</v>
      </c>
      <c r="W8606">
        <f>YEAR(Suoerstore_sales[[#This Row],[Order Date]])</f>
        <v>2016</v>
      </c>
      <c r="X8606" t="str">
        <f>"Q"&amp;ROUNDUP(MONTH(Suoerstore_sales[[#This Row],[Order Date]])/3,0)</f>
        <v>Q1</v>
      </c>
      <c r="Y8606">
        <f>MONTH(Suoerstore_sales[[#This Row],[Order Date]])</f>
        <v>1</v>
      </c>
    </row>
    <row r="8607" spans="1:25" x14ac:dyDescent="0.2">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t="str" cm="1">
        <f t="array" ref="V8607">_xlfn.IFS(Suoerstore_sales[[#This Row],[Discount]]&lt;=0.05,"0-5%",Suoerstore_sales[[#This Row],[Discount]]&lt;=0.1,"5-10%",Suoerstore_sales[[#This Row],[Discount]]&lt;=0.2,"10-20%",TRUE,"20%+")</f>
        <v>10-20%</v>
      </c>
      <c r="W8607">
        <f>YEAR(Suoerstore_sales[[#This Row],[Order Date]])</f>
        <v>2016</v>
      </c>
      <c r="X8607" t="str">
        <f>"Q"&amp;ROUNDUP(MONTH(Suoerstore_sales[[#This Row],[Order Date]])/3,0)</f>
        <v>Q1</v>
      </c>
      <c r="Y8607">
        <f>MONTH(Suoerstore_sales[[#This Row],[Order Date]])</f>
        <v>1</v>
      </c>
    </row>
    <row r="8608" spans="1:25" x14ac:dyDescent="0.2">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t="str" cm="1">
        <f t="array" ref="V8608">_xlfn.IFS(Suoerstore_sales[[#This Row],[Discount]]&lt;=0.05,"0-5%",Suoerstore_sales[[#This Row],[Discount]]&lt;=0.1,"5-10%",Suoerstore_sales[[#This Row],[Discount]]&lt;=0.2,"10-20%",TRUE,"20%+")</f>
        <v>0-5%</v>
      </c>
      <c r="W8608">
        <f>YEAR(Suoerstore_sales[[#This Row],[Order Date]])</f>
        <v>2017</v>
      </c>
      <c r="X8608" t="str">
        <f>"Q"&amp;ROUNDUP(MONTH(Suoerstore_sales[[#This Row],[Order Date]])/3,0)</f>
        <v>Q3</v>
      </c>
      <c r="Y8608">
        <f>MONTH(Suoerstore_sales[[#This Row],[Order Date]])</f>
        <v>8</v>
      </c>
    </row>
    <row r="8609" spans="1:25" x14ac:dyDescent="0.2">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t="str" cm="1">
        <f t="array" ref="V8609">_xlfn.IFS(Suoerstore_sales[[#This Row],[Discount]]&lt;=0.05,"0-5%",Suoerstore_sales[[#This Row],[Discount]]&lt;=0.1,"5-10%",Suoerstore_sales[[#This Row],[Discount]]&lt;=0.2,"10-20%",TRUE,"20%+")</f>
        <v>0-5%</v>
      </c>
      <c r="W8609">
        <f>YEAR(Suoerstore_sales[[#This Row],[Order Date]])</f>
        <v>2014</v>
      </c>
      <c r="X8609" t="str">
        <f>"Q"&amp;ROUNDUP(MONTH(Suoerstore_sales[[#This Row],[Order Date]])/3,0)</f>
        <v>Q2</v>
      </c>
      <c r="Y8609">
        <f>MONTH(Suoerstore_sales[[#This Row],[Order Date]])</f>
        <v>6</v>
      </c>
    </row>
    <row r="8610" spans="1:25" x14ac:dyDescent="0.2">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t="str" cm="1">
        <f t="array" ref="V8610">_xlfn.IFS(Suoerstore_sales[[#This Row],[Discount]]&lt;=0.05,"0-5%",Suoerstore_sales[[#This Row],[Discount]]&lt;=0.1,"5-10%",Suoerstore_sales[[#This Row],[Discount]]&lt;=0.2,"10-20%",TRUE,"20%+")</f>
        <v>0-5%</v>
      </c>
      <c r="W8610">
        <f>YEAR(Suoerstore_sales[[#This Row],[Order Date]])</f>
        <v>2014</v>
      </c>
      <c r="X8610" t="str">
        <f>"Q"&amp;ROUNDUP(MONTH(Suoerstore_sales[[#This Row],[Order Date]])/3,0)</f>
        <v>Q2</v>
      </c>
      <c r="Y8610">
        <f>MONTH(Suoerstore_sales[[#This Row],[Order Date]])</f>
        <v>6</v>
      </c>
    </row>
    <row r="8611" spans="1:25" x14ac:dyDescent="0.2">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t="str" cm="1">
        <f t="array" ref="V8611">_xlfn.IFS(Suoerstore_sales[[#This Row],[Discount]]&lt;=0.05,"0-5%",Suoerstore_sales[[#This Row],[Discount]]&lt;=0.1,"5-10%",Suoerstore_sales[[#This Row],[Discount]]&lt;=0.2,"10-20%",TRUE,"20%+")</f>
        <v>10-20%</v>
      </c>
      <c r="W8611">
        <f>YEAR(Suoerstore_sales[[#This Row],[Order Date]])</f>
        <v>2014</v>
      </c>
      <c r="X8611" t="str">
        <f>"Q"&amp;ROUNDUP(MONTH(Suoerstore_sales[[#This Row],[Order Date]])/3,0)</f>
        <v>Q2</v>
      </c>
      <c r="Y8611">
        <f>MONTH(Suoerstore_sales[[#This Row],[Order Date]])</f>
        <v>6</v>
      </c>
    </row>
    <row r="8612" spans="1:25" x14ac:dyDescent="0.2">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t="str" cm="1">
        <f t="array" ref="V8612">_xlfn.IFS(Suoerstore_sales[[#This Row],[Discount]]&lt;=0.05,"0-5%",Suoerstore_sales[[#This Row],[Discount]]&lt;=0.1,"5-10%",Suoerstore_sales[[#This Row],[Discount]]&lt;=0.2,"10-20%",TRUE,"20%+")</f>
        <v>0-5%</v>
      </c>
      <c r="W8612">
        <f>YEAR(Suoerstore_sales[[#This Row],[Order Date]])</f>
        <v>2014</v>
      </c>
      <c r="X8612" t="str">
        <f>"Q"&amp;ROUNDUP(MONTH(Suoerstore_sales[[#This Row],[Order Date]])/3,0)</f>
        <v>Q2</v>
      </c>
      <c r="Y8612">
        <f>MONTH(Suoerstore_sales[[#This Row],[Order Date]])</f>
        <v>6</v>
      </c>
    </row>
    <row r="8613" spans="1:25" x14ac:dyDescent="0.2">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t="str" cm="1">
        <f t="array" ref="V8613">_xlfn.IFS(Suoerstore_sales[[#This Row],[Discount]]&lt;=0.05,"0-5%",Suoerstore_sales[[#This Row],[Discount]]&lt;=0.1,"5-10%",Suoerstore_sales[[#This Row],[Discount]]&lt;=0.2,"10-20%",TRUE,"20%+")</f>
        <v>0-5%</v>
      </c>
      <c r="W8613">
        <f>YEAR(Suoerstore_sales[[#This Row],[Order Date]])</f>
        <v>2017</v>
      </c>
      <c r="X8613" t="str">
        <f>"Q"&amp;ROUNDUP(MONTH(Suoerstore_sales[[#This Row],[Order Date]])/3,0)</f>
        <v>Q4</v>
      </c>
      <c r="Y8613">
        <f>MONTH(Suoerstore_sales[[#This Row],[Order Date]])</f>
        <v>11</v>
      </c>
    </row>
    <row r="8614" spans="1:25" x14ac:dyDescent="0.2">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t="str" cm="1">
        <f t="array" ref="V8614">_xlfn.IFS(Suoerstore_sales[[#This Row],[Discount]]&lt;=0.05,"0-5%",Suoerstore_sales[[#This Row],[Discount]]&lt;=0.1,"5-10%",Suoerstore_sales[[#This Row],[Discount]]&lt;=0.2,"10-20%",TRUE,"20%+")</f>
        <v>0-5%</v>
      </c>
      <c r="W8614">
        <f>YEAR(Suoerstore_sales[[#This Row],[Order Date]])</f>
        <v>2016</v>
      </c>
      <c r="X8614" t="str">
        <f>"Q"&amp;ROUNDUP(MONTH(Suoerstore_sales[[#This Row],[Order Date]])/3,0)</f>
        <v>Q1</v>
      </c>
      <c r="Y8614">
        <f>MONTH(Suoerstore_sales[[#This Row],[Order Date]])</f>
        <v>1</v>
      </c>
    </row>
    <row r="8615" spans="1:25" x14ac:dyDescent="0.2">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t="str" cm="1">
        <f t="array" ref="V8615">_xlfn.IFS(Suoerstore_sales[[#This Row],[Discount]]&lt;=0.05,"0-5%",Suoerstore_sales[[#This Row],[Discount]]&lt;=0.1,"5-10%",Suoerstore_sales[[#This Row],[Discount]]&lt;=0.2,"10-20%",TRUE,"20%+")</f>
        <v>0-5%</v>
      </c>
      <c r="W8615">
        <f>YEAR(Suoerstore_sales[[#This Row],[Order Date]])</f>
        <v>2016</v>
      </c>
      <c r="X8615" t="str">
        <f>"Q"&amp;ROUNDUP(MONTH(Suoerstore_sales[[#This Row],[Order Date]])/3,0)</f>
        <v>Q4</v>
      </c>
      <c r="Y8615">
        <f>MONTH(Suoerstore_sales[[#This Row],[Order Date]])</f>
        <v>11</v>
      </c>
    </row>
    <row r="8616" spans="1:25" x14ac:dyDescent="0.2">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t="str" cm="1">
        <f t="array" ref="V8616">_xlfn.IFS(Suoerstore_sales[[#This Row],[Discount]]&lt;=0.05,"0-5%",Suoerstore_sales[[#This Row],[Discount]]&lt;=0.1,"5-10%",Suoerstore_sales[[#This Row],[Discount]]&lt;=0.2,"10-20%",TRUE,"20%+")</f>
        <v>0-5%</v>
      </c>
      <c r="W8616">
        <f>YEAR(Suoerstore_sales[[#This Row],[Order Date]])</f>
        <v>2016</v>
      </c>
      <c r="X8616" t="str">
        <f>"Q"&amp;ROUNDUP(MONTH(Suoerstore_sales[[#This Row],[Order Date]])/3,0)</f>
        <v>Q3</v>
      </c>
      <c r="Y8616">
        <f>MONTH(Suoerstore_sales[[#This Row],[Order Date]])</f>
        <v>9</v>
      </c>
    </row>
    <row r="8617" spans="1:25" x14ac:dyDescent="0.2">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t="str" cm="1">
        <f t="array" ref="V8617">_xlfn.IFS(Suoerstore_sales[[#This Row],[Discount]]&lt;=0.05,"0-5%",Suoerstore_sales[[#This Row],[Discount]]&lt;=0.1,"5-10%",Suoerstore_sales[[#This Row],[Discount]]&lt;=0.2,"10-20%",TRUE,"20%+")</f>
        <v>10-20%</v>
      </c>
      <c r="W8617">
        <f>YEAR(Suoerstore_sales[[#This Row],[Order Date]])</f>
        <v>2016</v>
      </c>
      <c r="X8617" t="str">
        <f>"Q"&amp;ROUNDUP(MONTH(Suoerstore_sales[[#This Row],[Order Date]])/3,0)</f>
        <v>Q3</v>
      </c>
      <c r="Y8617">
        <f>MONTH(Suoerstore_sales[[#This Row],[Order Date]])</f>
        <v>9</v>
      </c>
    </row>
    <row r="8618" spans="1:25" x14ac:dyDescent="0.2">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t="str" cm="1">
        <f t="array" ref="V8618">_xlfn.IFS(Suoerstore_sales[[#This Row],[Discount]]&lt;=0.05,"0-5%",Suoerstore_sales[[#This Row],[Discount]]&lt;=0.1,"5-10%",Suoerstore_sales[[#This Row],[Discount]]&lt;=0.2,"10-20%",TRUE,"20%+")</f>
        <v>0-5%</v>
      </c>
      <c r="W8618">
        <f>YEAR(Suoerstore_sales[[#This Row],[Order Date]])</f>
        <v>2016</v>
      </c>
      <c r="X8618" t="str">
        <f>"Q"&amp;ROUNDUP(MONTH(Suoerstore_sales[[#This Row],[Order Date]])/3,0)</f>
        <v>Q3</v>
      </c>
      <c r="Y8618">
        <f>MONTH(Suoerstore_sales[[#This Row],[Order Date]])</f>
        <v>9</v>
      </c>
    </row>
    <row r="8619" spans="1:25" x14ac:dyDescent="0.2">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t="str" cm="1">
        <f t="array" ref="V8619">_xlfn.IFS(Suoerstore_sales[[#This Row],[Discount]]&lt;=0.05,"0-5%",Suoerstore_sales[[#This Row],[Discount]]&lt;=0.1,"5-10%",Suoerstore_sales[[#This Row],[Discount]]&lt;=0.2,"10-20%",TRUE,"20%+")</f>
        <v>10-20%</v>
      </c>
      <c r="W8619">
        <f>YEAR(Suoerstore_sales[[#This Row],[Order Date]])</f>
        <v>2016</v>
      </c>
      <c r="X8619" t="str">
        <f>"Q"&amp;ROUNDUP(MONTH(Suoerstore_sales[[#This Row],[Order Date]])/3,0)</f>
        <v>Q3</v>
      </c>
      <c r="Y8619">
        <f>MONTH(Suoerstore_sales[[#This Row],[Order Date]])</f>
        <v>9</v>
      </c>
    </row>
    <row r="8620" spans="1:25" x14ac:dyDescent="0.2">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t="str" cm="1">
        <f t="array" ref="V8620">_xlfn.IFS(Suoerstore_sales[[#This Row],[Discount]]&lt;=0.05,"0-5%",Suoerstore_sales[[#This Row],[Discount]]&lt;=0.1,"5-10%",Suoerstore_sales[[#This Row],[Discount]]&lt;=0.2,"10-20%",TRUE,"20%+")</f>
        <v>10-20%</v>
      </c>
      <c r="W8620">
        <f>YEAR(Suoerstore_sales[[#This Row],[Order Date]])</f>
        <v>2017</v>
      </c>
      <c r="X8620" t="str">
        <f>"Q"&amp;ROUNDUP(MONTH(Suoerstore_sales[[#This Row],[Order Date]])/3,0)</f>
        <v>Q1</v>
      </c>
      <c r="Y8620">
        <f>MONTH(Suoerstore_sales[[#This Row],[Order Date]])</f>
        <v>3</v>
      </c>
    </row>
    <row r="8621" spans="1:25" x14ac:dyDescent="0.2">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t="str" cm="1">
        <f t="array" ref="V8621">_xlfn.IFS(Suoerstore_sales[[#This Row],[Discount]]&lt;=0.05,"0-5%",Suoerstore_sales[[#This Row],[Discount]]&lt;=0.1,"5-10%",Suoerstore_sales[[#This Row],[Discount]]&lt;=0.2,"10-20%",TRUE,"20%+")</f>
        <v>0-5%</v>
      </c>
      <c r="W8621">
        <f>YEAR(Suoerstore_sales[[#This Row],[Order Date]])</f>
        <v>2017</v>
      </c>
      <c r="X8621" t="str">
        <f>"Q"&amp;ROUNDUP(MONTH(Suoerstore_sales[[#This Row],[Order Date]])/3,0)</f>
        <v>Q3</v>
      </c>
      <c r="Y8621">
        <f>MONTH(Suoerstore_sales[[#This Row],[Order Date]])</f>
        <v>9</v>
      </c>
    </row>
    <row r="8622" spans="1:25" x14ac:dyDescent="0.2">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t="str" cm="1">
        <f t="array" ref="V8622">_xlfn.IFS(Suoerstore_sales[[#This Row],[Discount]]&lt;=0.05,"0-5%",Suoerstore_sales[[#This Row],[Discount]]&lt;=0.1,"5-10%",Suoerstore_sales[[#This Row],[Discount]]&lt;=0.2,"10-20%",TRUE,"20%+")</f>
        <v>20%+</v>
      </c>
      <c r="W8622">
        <f>YEAR(Suoerstore_sales[[#This Row],[Order Date]])</f>
        <v>2017</v>
      </c>
      <c r="X8622" t="str">
        <f>"Q"&amp;ROUNDUP(MONTH(Suoerstore_sales[[#This Row],[Order Date]])/3,0)</f>
        <v>Q4</v>
      </c>
      <c r="Y8622">
        <f>MONTH(Suoerstore_sales[[#This Row],[Order Date]])</f>
        <v>11</v>
      </c>
    </row>
    <row r="8623" spans="1:25" x14ac:dyDescent="0.2">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t="str" cm="1">
        <f t="array" ref="V8623">_xlfn.IFS(Suoerstore_sales[[#This Row],[Discount]]&lt;=0.05,"0-5%",Suoerstore_sales[[#This Row],[Discount]]&lt;=0.1,"5-10%",Suoerstore_sales[[#This Row],[Discount]]&lt;=0.2,"10-20%",TRUE,"20%+")</f>
        <v>10-20%</v>
      </c>
      <c r="W8623">
        <f>YEAR(Suoerstore_sales[[#This Row],[Order Date]])</f>
        <v>2017</v>
      </c>
      <c r="X8623" t="str">
        <f>"Q"&amp;ROUNDUP(MONTH(Suoerstore_sales[[#This Row],[Order Date]])/3,0)</f>
        <v>Q2</v>
      </c>
      <c r="Y8623">
        <f>MONTH(Suoerstore_sales[[#This Row],[Order Date]])</f>
        <v>5</v>
      </c>
    </row>
    <row r="8624" spans="1:25" x14ac:dyDescent="0.2">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t="str" cm="1">
        <f t="array" ref="V8624">_xlfn.IFS(Suoerstore_sales[[#This Row],[Discount]]&lt;=0.05,"0-5%",Suoerstore_sales[[#This Row],[Discount]]&lt;=0.1,"5-10%",Suoerstore_sales[[#This Row],[Discount]]&lt;=0.2,"10-20%",TRUE,"20%+")</f>
        <v>10-20%</v>
      </c>
      <c r="W8624">
        <f>YEAR(Suoerstore_sales[[#This Row],[Order Date]])</f>
        <v>2016</v>
      </c>
      <c r="X8624" t="str">
        <f>"Q"&amp;ROUNDUP(MONTH(Suoerstore_sales[[#This Row],[Order Date]])/3,0)</f>
        <v>Q4</v>
      </c>
      <c r="Y8624">
        <f>MONTH(Suoerstore_sales[[#This Row],[Order Date]])</f>
        <v>11</v>
      </c>
    </row>
    <row r="8625" spans="1:25" x14ac:dyDescent="0.2">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t="str" cm="1">
        <f t="array" ref="V8625">_xlfn.IFS(Suoerstore_sales[[#This Row],[Discount]]&lt;=0.05,"0-5%",Suoerstore_sales[[#This Row],[Discount]]&lt;=0.1,"5-10%",Suoerstore_sales[[#This Row],[Discount]]&lt;=0.2,"10-20%",TRUE,"20%+")</f>
        <v>20%+</v>
      </c>
      <c r="W8625">
        <f>YEAR(Suoerstore_sales[[#This Row],[Order Date]])</f>
        <v>2015</v>
      </c>
      <c r="X8625" t="str">
        <f>"Q"&amp;ROUNDUP(MONTH(Suoerstore_sales[[#This Row],[Order Date]])/3,0)</f>
        <v>Q4</v>
      </c>
      <c r="Y8625">
        <f>MONTH(Suoerstore_sales[[#This Row],[Order Date]])</f>
        <v>11</v>
      </c>
    </row>
    <row r="8626" spans="1:25" x14ac:dyDescent="0.2">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t="str" cm="1">
        <f t="array" ref="V8626">_xlfn.IFS(Suoerstore_sales[[#This Row],[Discount]]&lt;=0.05,"0-5%",Suoerstore_sales[[#This Row],[Discount]]&lt;=0.1,"5-10%",Suoerstore_sales[[#This Row],[Discount]]&lt;=0.2,"10-20%",TRUE,"20%+")</f>
        <v>10-20%</v>
      </c>
      <c r="W8626">
        <f>YEAR(Suoerstore_sales[[#This Row],[Order Date]])</f>
        <v>2015</v>
      </c>
      <c r="X8626" t="str">
        <f>"Q"&amp;ROUNDUP(MONTH(Suoerstore_sales[[#This Row],[Order Date]])/3,0)</f>
        <v>Q4</v>
      </c>
      <c r="Y8626">
        <f>MONTH(Suoerstore_sales[[#This Row],[Order Date]])</f>
        <v>11</v>
      </c>
    </row>
    <row r="8627" spans="1:25" x14ac:dyDescent="0.2">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t="str" cm="1">
        <f t="array" ref="V8627">_xlfn.IFS(Suoerstore_sales[[#This Row],[Discount]]&lt;=0.05,"0-5%",Suoerstore_sales[[#This Row],[Discount]]&lt;=0.1,"5-10%",Suoerstore_sales[[#This Row],[Discount]]&lt;=0.2,"10-20%",TRUE,"20%+")</f>
        <v>10-20%</v>
      </c>
      <c r="W8627">
        <f>YEAR(Suoerstore_sales[[#This Row],[Order Date]])</f>
        <v>2015</v>
      </c>
      <c r="X8627" t="str">
        <f>"Q"&amp;ROUNDUP(MONTH(Suoerstore_sales[[#This Row],[Order Date]])/3,0)</f>
        <v>Q4</v>
      </c>
      <c r="Y8627">
        <f>MONTH(Suoerstore_sales[[#This Row],[Order Date]])</f>
        <v>12</v>
      </c>
    </row>
    <row r="8628" spans="1:25" x14ac:dyDescent="0.2">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t="str" cm="1">
        <f t="array" ref="V8628">_xlfn.IFS(Suoerstore_sales[[#This Row],[Discount]]&lt;=0.05,"0-5%",Suoerstore_sales[[#This Row],[Discount]]&lt;=0.1,"5-10%",Suoerstore_sales[[#This Row],[Discount]]&lt;=0.2,"10-20%",TRUE,"20%+")</f>
        <v>0-5%</v>
      </c>
      <c r="W8628">
        <f>YEAR(Suoerstore_sales[[#This Row],[Order Date]])</f>
        <v>2015</v>
      </c>
      <c r="X8628" t="str">
        <f>"Q"&amp;ROUNDUP(MONTH(Suoerstore_sales[[#This Row],[Order Date]])/3,0)</f>
        <v>Q3</v>
      </c>
      <c r="Y8628">
        <f>MONTH(Suoerstore_sales[[#This Row],[Order Date]])</f>
        <v>9</v>
      </c>
    </row>
    <row r="8629" spans="1:25" x14ac:dyDescent="0.2">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t="str" cm="1">
        <f t="array" ref="V8629">_xlfn.IFS(Suoerstore_sales[[#This Row],[Discount]]&lt;=0.05,"0-5%",Suoerstore_sales[[#This Row],[Discount]]&lt;=0.1,"5-10%",Suoerstore_sales[[#This Row],[Discount]]&lt;=0.2,"10-20%",TRUE,"20%+")</f>
        <v>0-5%</v>
      </c>
      <c r="W8629">
        <f>YEAR(Suoerstore_sales[[#This Row],[Order Date]])</f>
        <v>2015</v>
      </c>
      <c r="X8629" t="str">
        <f>"Q"&amp;ROUNDUP(MONTH(Suoerstore_sales[[#This Row],[Order Date]])/3,0)</f>
        <v>Q3</v>
      </c>
      <c r="Y8629">
        <f>MONTH(Suoerstore_sales[[#This Row],[Order Date]])</f>
        <v>9</v>
      </c>
    </row>
    <row r="8630" spans="1:25" x14ac:dyDescent="0.2">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t="str" cm="1">
        <f t="array" ref="V8630">_xlfn.IFS(Suoerstore_sales[[#This Row],[Discount]]&lt;=0.05,"0-5%",Suoerstore_sales[[#This Row],[Discount]]&lt;=0.1,"5-10%",Suoerstore_sales[[#This Row],[Discount]]&lt;=0.2,"10-20%",TRUE,"20%+")</f>
        <v>10-20%</v>
      </c>
      <c r="W8630">
        <f>YEAR(Suoerstore_sales[[#This Row],[Order Date]])</f>
        <v>2015</v>
      </c>
      <c r="X8630" t="str">
        <f>"Q"&amp;ROUNDUP(MONTH(Suoerstore_sales[[#This Row],[Order Date]])/3,0)</f>
        <v>Q3</v>
      </c>
      <c r="Y8630">
        <f>MONTH(Suoerstore_sales[[#This Row],[Order Date]])</f>
        <v>9</v>
      </c>
    </row>
    <row r="8631" spans="1:25" x14ac:dyDescent="0.2">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t="str" cm="1">
        <f t="array" ref="V8631">_xlfn.IFS(Suoerstore_sales[[#This Row],[Discount]]&lt;=0.05,"0-5%",Suoerstore_sales[[#This Row],[Discount]]&lt;=0.1,"5-10%",Suoerstore_sales[[#This Row],[Discount]]&lt;=0.2,"10-20%",TRUE,"20%+")</f>
        <v>20%+</v>
      </c>
      <c r="W8631">
        <f>YEAR(Suoerstore_sales[[#This Row],[Order Date]])</f>
        <v>2015</v>
      </c>
      <c r="X8631" t="str">
        <f>"Q"&amp;ROUNDUP(MONTH(Suoerstore_sales[[#This Row],[Order Date]])/3,0)</f>
        <v>Q3</v>
      </c>
      <c r="Y8631">
        <f>MONTH(Suoerstore_sales[[#This Row],[Order Date]])</f>
        <v>9</v>
      </c>
    </row>
    <row r="8632" spans="1:25" x14ac:dyDescent="0.2">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t="str" cm="1">
        <f t="array" ref="V8632">_xlfn.IFS(Suoerstore_sales[[#This Row],[Discount]]&lt;=0.05,"0-5%",Suoerstore_sales[[#This Row],[Discount]]&lt;=0.1,"5-10%",Suoerstore_sales[[#This Row],[Discount]]&lt;=0.2,"10-20%",TRUE,"20%+")</f>
        <v>0-5%</v>
      </c>
      <c r="W8632">
        <f>YEAR(Suoerstore_sales[[#This Row],[Order Date]])</f>
        <v>2015</v>
      </c>
      <c r="X8632" t="str">
        <f>"Q"&amp;ROUNDUP(MONTH(Suoerstore_sales[[#This Row],[Order Date]])/3,0)</f>
        <v>Q3</v>
      </c>
      <c r="Y8632">
        <f>MONTH(Suoerstore_sales[[#This Row],[Order Date]])</f>
        <v>9</v>
      </c>
    </row>
    <row r="8633" spans="1:25" x14ac:dyDescent="0.2">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t="str" cm="1">
        <f t="array" ref="V8633">_xlfn.IFS(Suoerstore_sales[[#This Row],[Discount]]&lt;=0.05,"0-5%",Suoerstore_sales[[#This Row],[Discount]]&lt;=0.1,"5-10%",Suoerstore_sales[[#This Row],[Discount]]&lt;=0.2,"10-20%",TRUE,"20%+")</f>
        <v>20%+</v>
      </c>
      <c r="W8633">
        <f>YEAR(Suoerstore_sales[[#This Row],[Order Date]])</f>
        <v>2016</v>
      </c>
      <c r="X8633" t="str">
        <f>"Q"&amp;ROUNDUP(MONTH(Suoerstore_sales[[#This Row],[Order Date]])/3,0)</f>
        <v>Q3</v>
      </c>
      <c r="Y8633">
        <f>MONTH(Suoerstore_sales[[#This Row],[Order Date]])</f>
        <v>7</v>
      </c>
    </row>
    <row r="8634" spans="1:25" x14ac:dyDescent="0.2">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t="str" cm="1">
        <f t="array" ref="V8634">_xlfn.IFS(Suoerstore_sales[[#This Row],[Discount]]&lt;=0.05,"0-5%",Suoerstore_sales[[#This Row],[Discount]]&lt;=0.1,"5-10%",Suoerstore_sales[[#This Row],[Discount]]&lt;=0.2,"10-20%",TRUE,"20%+")</f>
        <v>20%+</v>
      </c>
      <c r="W8634">
        <f>YEAR(Suoerstore_sales[[#This Row],[Order Date]])</f>
        <v>2016</v>
      </c>
      <c r="X8634" t="str">
        <f>"Q"&amp;ROUNDUP(MONTH(Suoerstore_sales[[#This Row],[Order Date]])/3,0)</f>
        <v>Q3</v>
      </c>
      <c r="Y8634">
        <f>MONTH(Suoerstore_sales[[#This Row],[Order Date]])</f>
        <v>7</v>
      </c>
    </row>
    <row r="8635" spans="1:25" x14ac:dyDescent="0.2">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t="str" cm="1">
        <f t="array" ref="V8635">_xlfn.IFS(Suoerstore_sales[[#This Row],[Discount]]&lt;=0.05,"0-5%",Suoerstore_sales[[#This Row],[Discount]]&lt;=0.1,"5-10%",Suoerstore_sales[[#This Row],[Discount]]&lt;=0.2,"10-20%",TRUE,"20%+")</f>
        <v>10-20%</v>
      </c>
      <c r="W8635">
        <f>YEAR(Suoerstore_sales[[#This Row],[Order Date]])</f>
        <v>2016</v>
      </c>
      <c r="X8635" t="str">
        <f>"Q"&amp;ROUNDUP(MONTH(Suoerstore_sales[[#This Row],[Order Date]])/3,0)</f>
        <v>Q3</v>
      </c>
      <c r="Y8635">
        <f>MONTH(Suoerstore_sales[[#This Row],[Order Date]])</f>
        <v>7</v>
      </c>
    </row>
    <row r="8636" spans="1:25" x14ac:dyDescent="0.2">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t="str" cm="1">
        <f t="array" ref="V8636">_xlfn.IFS(Suoerstore_sales[[#This Row],[Discount]]&lt;=0.05,"0-5%",Suoerstore_sales[[#This Row],[Discount]]&lt;=0.1,"5-10%",Suoerstore_sales[[#This Row],[Discount]]&lt;=0.2,"10-20%",TRUE,"20%+")</f>
        <v>20%+</v>
      </c>
      <c r="W8636">
        <f>YEAR(Suoerstore_sales[[#This Row],[Order Date]])</f>
        <v>2017</v>
      </c>
      <c r="X8636" t="str">
        <f>"Q"&amp;ROUNDUP(MONTH(Suoerstore_sales[[#This Row],[Order Date]])/3,0)</f>
        <v>Q3</v>
      </c>
      <c r="Y8636">
        <f>MONTH(Suoerstore_sales[[#This Row],[Order Date]])</f>
        <v>8</v>
      </c>
    </row>
    <row r="8637" spans="1:25" x14ac:dyDescent="0.2">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t="str" cm="1">
        <f t="array" ref="V8637">_xlfn.IFS(Suoerstore_sales[[#This Row],[Discount]]&lt;=0.05,"0-5%",Suoerstore_sales[[#This Row],[Discount]]&lt;=0.1,"5-10%",Suoerstore_sales[[#This Row],[Discount]]&lt;=0.2,"10-20%",TRUE,"20%+")</f>
        <v>0-5%</v>
      </c>
      <c r="W8637">
        <f>YEAR(Suoerstore_sales[[#This Row],[Order Date]])</f>
        <v>2014</v>
      </c>
      <c r="X8637" t="str">
        <f>"Q"&amp;ROUNDUP(MONTH(Suoerstore_sales[[#This Row],[Order Date]])/3,0)</f>
        <v>Q2</v>
      </c>
      <c r="Y8637">
        <f>MONTH(Suoerstore_sales[[#This Row],[Order Date]])</f>
        <v>4</v>
      </c>
    </row>
    <row r="8638" spans="1:25" x14ac:dyDescent="0.2">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t="str" cm="1">
        <f t="array" ref="V8638">_xlfn.IFS(Suoerstore_sales[[#This Row],[Discount]]&lt;=0.05,"0-5%",Suoerstore_sales[[#This Row],[Discount]]&lt;=0.1,"5-10%",Suoerstore_sales[[#This Row],[Discount]]&lt;=0.2,"10-20%",TRUE,"20%+")</f>
        <v>0-5%</v>
      </c>
      <c r="W8638">
        <f>YEAR(Suoerstore_sales[[#This Row],[Order Date]])</f>
        <v>2014</v>
      </c>
      <c r="X8638" t="str">
        <f>"Q"&amp;ROUNDUP(MONTH(Suoerstore_sales[[#This Row],[Order Date]])/3,0)</f>
        <v>Q2</v>
      </c>
      <c r="Y8638">
        <f>MONTH(Suoerstore_sales[[#This Row],[Order Date]])</f>
        <v>4</v>
      </c>
    </row>
    <row r="8639" spans="1:25" x14ac:dyDescent="0.2">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t="str" cm="1">
        <f t="array" ref="V8639">_xlfn.IFS(Suoerstore_sales[[#This Row],[Discount]]&lt;=0.05,"0-5%",Suoerstore_sales[[#This Row],[Discount]]&lt;=0.1,"5-10%",Suoerstore_sales[[#This Row],[Discount]]&lt;=0.2,"10-20%",TRUE,"20%+")</f>
        <v>0-5%</v>
      </c>
      <c r="W8639">
        <f>YEAR(Suoerstore_sales[[#This Row],[Order Date]])</f>
        <v>2017</v>
      </c>
      <c r="X8639" t="str">
        <f>"Q"&amp;ROUNDUP(MONTH(Suoerstore_sales[[#This Row],[Order Date]])/3,0)</f>
        <v>Q2</v>
      </c>
      <c r="Y8639">
        <f>MONTH(Suoerstore_sales[[#This Row],[Order Date]])</f>
        <v>4</v>
      </c>
    </row>
    <row r="8640" spans="1:25" x14ac:dyDescent="0.2">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t="str" cm="1">
        <f t="array" ref="V8640">_xlfn.IFS(Suoerstore_sales[[#This Row],[Discount]]&lt;=0.05,"0-5%",Suoerstore_sales[[#This Row],[Discount]]&lt;=0.1,"5-10%",Suoerstore_sales[[#This Row],[Discount]]&lt;=0.2,"10-20%",TRUE,"20%+")</f>
        <v>0-5%</v>
      </c>
      <c r="W8640">
        <f>YEAR(Suoerstore_sales[[#This Row],[Order Date]])</f>
        <v>2017</v>
      </c>
      <c r="X8640" t="str">
        <f>"Q"&amp;ROUNDUP(MONTH(Suoerstore_sales[[#This Row],[Order Date]])/3,0)</f>
        <v>Q3</v>
      </c>
      <c r="Y8640">
        <f>MONTH(Suoerstore_sales[[#This Row],[Order Date]])</f>
        <v>7</v>
      </c>
    </row>
    <row r="8641" spans="1:25" x14ac:dyDescent="0.2">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t="str" cm="1">
        <f t="array" ref="V8641">_xlfn.IFS(Suoerstore_sales[[#This Row],[Discount]]&lt;=0.05,"0-5%",Suoerstore_sales[[#This Row],[Discount]]&lt;=0.1,"5-10%",Suoerstore_sales[[#This Row],[Discount]]&lt;=0.2,"10-20%",TRUE,"20%+")</f>
        <v>0-5%</v>
      </c>
      <c r="W8641">
        <f>YEAR(Suoerstore_sales[[#This Row],[Order Date]])</f>
        <v>2014</v>
      </c>
      <c r="X8641" t="str">
        <f>"Q"&amp;ROUNDUP(MONTH(Suoerstore_sales[[#This Row],[Order Date]])/3,0)</f>
        <v>Q4</v>
      </c>
      <c r="Y8641">
        <f>MONTH(Suoerstore_sales[[#This Row],[Order Date]])</f>
        <v>12</v>
      </c>
    </row>
    <row r="8642" spans="1:25" x14ac:dyDescent="0.2">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t="str" cm="1">
        <f t="array" ref="V8642">_xlfn.IFS(Suoerstore_sales[[#This Row],[Discount]]&lt;=0.05,"0-5%",Suoerstore_sales[[#This Row],[Discount]]&lt;=0.1,"5-10%",Suoerstore_sales[[#This Row],[Discount]]&lt;=0.2,"10-20%",TRUE,"20%+")</f>
        <v>20%+</v>
      </c>
      <c r="W8642">
        <f>YEAR(Suoerstore_sales[[#This Row],[Order Date]])</f>
        <v>2017</v>
      </c>
      <c r="X8642" t="str">
        <f>"Q"&amp;ROUNDUP(MONTH(Suoerstore_sales[[#This Row],[Order Date]])/3,0)</f>
        <v>Q1</v>
      </c>
      <c r="Y8642">
        <f>MONTH(Suoerstore_sales[[#This Row],[Order Date]])</f>
        <v>1</v>
      </c>
    </row>
    <row r="8643" spans="1:25" x14ac:dyDescent="0.2">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t="str" cm="1">
        <f t="array" ref="V8643">_xlfn.IFS(Suoerstore_sales[[#This Row],[Discount]]&lt;=0.05,"0-5%",Suoerstore_sales[[#This Row],[Discount]]&lt;=0.1,"5-10%",Suoerstore_sales[[#This Row],[Discount]]&lt;=0.2,"10-20%",TRUE,"20%+")</f>
        <v>20%+</v>
      </c>
      <c r="W8643">
        <f>YEAR(Suoerstore_sales[[#This Row],[Order Date]])</f>
        <v>2017</v>
      </c>
      <c r="X8643" t="str">
        <f>"Q"&amp;ROUNDUP(MONTH(Suoerstore_sales[[#This Row],[Order Date]])/3,0)</f>
        <v>Q4</v>
      </c>
      <c r="Y8643">
        <f>MONTH(Suoerstore_sales[[#This Row],[Order Date]])</f>
        <v>12</v>
      </c>
    </row>
    <row r="8644" spans="1:25" x14ac:dyDescent="0.2">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t="str" cm="1">
        <f t="array" ref="V8644">_xlfn.IFS(Suoerstore_sales[[#This Row],[Discount]]&lt;=0.05,"0-5%",Suoerstore_sales[[#This Row],[Discount]]&lt;=0.1,"5-10%",Suoerstore_sales[[#This Row],[Discount]]&lt;=0.2,"10-20%",TRUE,"20%+")</f>
        <v>10-20%</v>
      </c>
      <c r="W8644">
        <f>YEAR(Suoerstore_sales[[#This Row],[Order Date]])</f>
        <v>2015</v>
      </c>
      <c r="X8644" t="str">
        <f>"Q"&amp;ROUNDUP(MONTH(Suoerstore_sales[[#This Row],[Order Date]])/3,0)</f>
        <v>Q4</v>
      </c>
      <c r="Y8644">
        <f>MONTH(Suoerstore_sales[[#This Row],[Order Date]])</f>
        <v>11</v>
      </c>
    </row>
    <row r="8645" spans="1:25" x14ac:dyDescent="0.2">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t="str" cm="1">
        <f t="array" ref="V8645">_xlfn.IFS(Suoerstore_sales[[#This Row],[Discount]]&lt;=0.05,"0-5%",Suoerstore_sales[[#This Row],[Discount]]&lt;=0.1,"5-10%",Suoerstore_sales[[#This Row],[Discount]]&lt;=0.2,"10-20%",TRUE,"20%+")</f>
        <v>10-20%</v>
      </c>
      <c r="W8645">
        <f>YEAR(Suoerstore_sales[[#This Row],[Order Date]])</f>
        <v>2015</v>
      </c>
      <c r="X8645" t="str">
        <f>"Q"&amp;ROUNDUP(MONTH(Suoerstore_sales[[#This Row],[Order Date]])/3,0)</f>
        <v>Q4</v>
      </c>
      <c r="Y8645">
        <f>MONTH(Suoerstore_sales[[#This Row],[Order Date]])</f>
        <v>11</v>
      </c>
    </row>
    <row r="8646" spans="1:25" x14ac:dyDescent="0.2">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t="str" cm="1">
        <f t="array" ref="V8646">_xlfn.IFS(Suoerstore_sales[[#This Row],[Discount]]&lt;=0.05,"0-5%",Suoerstore_sales[[#This Row],[Discount]]&lt;=0.1,"5-10%",Suoerstore_sales[[#This Row],[Discount]]&lt;=0.2,"10-20%",TRUE,"20%+")</f>
        <v>20%+</v>
      </c>
      <c r="W8646">
        <f>YEAR(Suoerstore_sales[[#This Row],[Order Date]])</f>
        <v>2015</v>
      </c>
      <c r="X8646" t="str">
        <f>"Q"&amp;ROUNDUP(MONTH(Suoerstore_sales[[#This Row],[Order Date]])/3,0)</f>
        <v>Q4</v>
      </c>
      <c r="Y8646">
        <f>MONTH(Suoerstore_sales[[#This Row],[Order Date]])</f>
        <v>11</v>
      </c>
    </row>
    <row r="8647" spans="1:25" x14ac:dyDescent="0.2">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t="str" cm="1">
        <f t="array" ref="V8647">_xlfn.IFS(Suoerstore_sales[[#This Row],[Discount]]&lt;=0.05,"0-5%",Suoerstore_sales[[#This Row],[Discount]]&lt;=0.1,"5-10%",Suoerstore_sales[[#This Row],[Discount]]&lt;=0.2,"10-20%",TRUE,"20%+")</f>
        <v>10-20%</v>
      </c>
      <c r="W8647">
        <f>YEAR(Suoerstore_sales[[#This Row],[Order Date]])</f>
        <v>2015</v>
      </c>
      <c r="X8647" t="str">
        <f>"Q"&amp;ROUNDUP(MONTH(Suoerstore_sales[[#This Row],[Order Date]])/3,0)</f>
        <v>Q4</v>
      </c>
      <c r="Y8647">
        <f>MONTH(Suoerstore_sales[[#This Row],[Order Date]])</f>
        <v>11</v>
      </c>
    </row>
    <row r="8648" spans="1:25" x14ac:dyDescent="0.2">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t="str" cm="1">
        <f t="array" ref="V8648">_xlfn.IFS(Suoerstore_sales[[#This Row],[Discount]]&lt;=0.05,"0-5%",Suoerstore_sales[[#This Row],[Discount]]&lt;=0.1,"5-10%",Suoerstore_sales[[#This Row],[Discount]]&lt;=0.2,"10-20%",TRUE,"20%+")</f>
        <v>10-20%</v>
      </c>
      <c r="W8648">
        <f>YEAR(Suoerstore_sales[[#This Row],[Order Date]])</f>
        <v>2016</v>
      </c>
      <c r="X8648" t="str">
        <f>"Q"&amp;ROUNDUP(MONTH(Suoerstore_sales[[#This Row],[Order Date]])/3,0)</f>
        <v>Q4</v>
      </c>
      <c r="Y8648">
        <f>MONTH(Suoerstore_sales[[#This Row],[Order Date]])</f>
        <v>11</v>
      </c>
    </row>
    <row r="8649" spans="1:25" x14ac:dyDescent="0.2">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t="str" cm="1">
        <f t="array" ref="V8649">_xlfn.IFS(Suoerstore_sales[[#This Row],[Discount]]&lt;=0.05,"0-5%",Suoerstore_sales[[#This Row],[Discount]]&lt;=0.1,"5-10%",Suoerstore_sales[[#This Row],[Discount]]&lt;=0.2,"10-20%",TRUE,"20%+")</f>
        <v>10-20%</v>
      </c>
      <c r="W8649">
        <f>YEAR(Suoerstore_sales[[#This Row],[Order Date]])</f>
        <v>2015</v>
      </c>
      <c r="X8649" t="str">
        <f>"Q"&amp;ROUNDUP(MONTH(Suoerstore_sales[[#This Row],[Order Date]])/3,0)</f>
        <v>Q4</v>
      </c>
      <c r="Y8649">
        <f>MONTH(Suoerstore_sales[[#This Row],[Order Date]])</f>
        <v>12</v>
      </c>
    </row>
    <row r="8650" spans="1:25" x14ac:dyDescent="0.2">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t="str" cm="1">
        <f t="array" ref="V8650">_xlfn.IFS(Suoerstore_sales[[#This Row],[Discount]]&lt;=0.05,"0-5%",Suoerstore_sales[[#This Row],[Discount]]&lt;=0.1,"5-10%",Suoerstore_sales[[#This Row],[Discount]]&lt;=0.2,"10-20%",TRUE,"20%+")</f>
        <v>10-20%</v>
      </c>
      <c r="W8650">
        <f>YEAR(Suoerstore_sales[[#This Row],[Order Date]])</f>
        <v>2016</v>
      </c>
      <c r="X8650" t="str">
        <f>"Q"&amp;ROUNDUP(MONTH(Suoerstore_sales[[#This Row],[Order Date]])/3,0)</f>
        <v>Q3</v>
      </c>
      <c r="Y8650">
        <f>MONTH(Suoerstore_sales[[#This Row],[Order Date]])</f>
        <v>7</v>
      </c>
    </row>
    <row r="8651" spans="1:25" x14ac:dyDescent="0.2">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t="str" cm="1">
        <f t="array" ref="V8651">_xlfn.IFS(Suoerstore_sales[[#This Row],[Discount]]&lt;=0.05,"0-5%",Suoerstore_sales[[#This Row],[Discount]]&lt;=0.1,"5-10%",Suoerstore_sales[[#This Row],[Discount]]&lt;=0.2,"10-20%",TRUE,"20%+")</f>
        <v>20%+</v>
      </c>
      <c r="W8651">
        <f>YEAR(Suoerstore_sales[[#This Row],[Order Date]])</f>
        <v>2016</v>
      </c>
      <c r="X8651" t="str">
        <f>"Q"&amp;ROUNDUP(MONTH(Suoerstore_sales[[#This Row],[Order Date]])/3,0)</f>
        <v>Q3</v>
      </c>
      <c r="Y8651">
        <f>MONTH(Suoerstore_sales[[#This Row],[Order Date]])</f>
        <v>7</v>
      </c>
    </row>
    <row r="8652" spans="1:25" x14ac:dyDescent="0.2">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t="str" cm="1">
        <f t="array" ref="V8652">_xlfn.IFS(Suoerstore_sales[[#This Row],[Discount]]&lt;=0.05,"0-5%",Suoerstore_sales[[#This Row],[Discount]]&lt;=0.1,"5-10%",Suoerstore_sales[[#This Row],[Discount]]&lt;=0.2,"10-20%",TRUE,"20%+")</f>
        <v>0-5%</v>
      </c>
      <c r="W8652">
        <f>YEAR(Suoerstore_sales[[#This Row],[Order Date]])</f>
        <v>2014</v>
      </c>
      <c r="X8652" t="str">
        <f>"Q"&amp;ROUNDUP(MONTH(Suoerstore_sales[[#This Row],[Order Date]])/3,0)</f>
        <v>Q3</v>
      </c>
      <c r="Y8652">
        <f>MONTH(Suoerstore_sales[[#This Row],[Order Date]])</f>
        <v>9</v>
      </c>
    </row>
    <row r="8653" spans="1:25" x14ac:dyDescent="0.2">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t="str" cm="1">
        <f t="array" ref="V8653">_xlfn.IFS(Suoerstore_sales[[#This Row],[Discount]]&lt;=0.05,"0-5%",Suoerstore_sales[[#This Row],[Discount]]&lt;=0.1,"5-10%",Suoerstore_sales[[#This Row],[Discount]]&lt;=0.2,"10-20%",TRUE,"20%+")</f>
        <v>0-5%</v>
      </c>
      <c r="W8653">
        <f>YEAR(Suoerstore_sales[[#This Row],[Order Date]])</f>
        <v>2014</v>
      </c>
      <c r="X8653" t="str">
        <f>"Q"&amp;ROUNDUP(MONTH(Suoerstore_sales[[#This Row],[Order Date]])/3,0)</f>
        <v>Q3</v>
      </c>
      <c r="Y8653">
        <f>MONTH(Suoerstore_sales[[#This Row],[Order Date]])</f>
        <v>9</v>
      </c>
    </row>
    <row r="8654" spans="1:25" x14ac:dyDescent="0.2">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t="str" cm="1">
        <f t="array" ref="V8654">_xlfn.IFS(Suoerstore_sales[[#This Row],[Discount]]&lt;=0.05,"0-5%",Suoerstore_sales[[#This Row],[Discount]]&lt;=0.1,"5-10%",Suoerstore_sales[[#This Row],[Discount]]&lt;=0.2,"10-20%",TRUE,"20%+")</f>
        <v>0-5%</v>
      </c>
      <c r="W8654">
        <f>YEAR(Suoerstore_sales[[#This Row],[Order Date]])</f>
        <v>2014</v>
      </c>
      <c r="X8654" t="str">
        <f>"Q"&amp;ROUNDUP(MONTH(Suoerstore_sales[[#This Row],[Order Date]])/3,0)</f>
        <v>Q3</v>
      </c>
      <c r="Y8654">
        <f>MONTH(Suoerstore_sales[[#This Row],[Order Date]])</f>
        <v>9</v>
      </c>
    </row>
    <row r="8655" spans="1:25" x14ac:dyDescent="0.2">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t="str" cm="1">
        <f t="array" ref="V8655">_xlfn.IFS(Suoerstore_sales[[#This Row],[Discount]]&lt;=0.05,"0-5%",Suoerstore_sales[[#This Row],[Discount]]&lt;=0.1,"5-10%",Suoerstore_sales[[#This Row],[Discount]]&lt;=0.2,"10-20%",TRUE,"20%+")</f>
        <v>0-5%</v>
      </c>
      <c r="W8655">
        <f>YEAR(Suoerstore_sales[[#This Row],[Order Date]])</f>
        <v>2014</v>
      </c>
      <c r="X8655" t="str">
        <f>"Q"&amp;ROUNDUP(MONTH(Suoerstore_sales[[#This Row],[Order Date]])/3,0)</f>
        <v>Q3</v>
      </c>
      <c r="Y8655">
        <f>MONTH(Suoerstore_sales[[#This Row],[Order Date]])</f>
        <v>9</v>
      </c>
    </row>
    <row r="8656" spans="1:25" x14ac:dyDescent="0.2">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t="str" cm="1">
        <f t="array" ref="V8656">_xlfn.IFS(Suoerstore_sales[[#This Row],[Discount]]&lt;=0.05,"0-5%",Suoerstore_sales[[#This Row],[Discount]]&lt;=0.1,"5-10%",Suoerstore_sales[[#This Row],[Discount]]&lt;=0.2,"10-20%",TRUE,"20%+")</f>
        <v>0-5%</v>
      </c>
      <c r="W8656">
        <f>YEAR(Suoerstore_sales[[#This Row],[Order Date]])</f>
        <v>2014</v>
      </c>
      <c r="X8656" t="str">
        <f>"Q"&amp;ROUNDUP(MONTH(Suoerstore_sales[[#This Row],[Order Date]])/3,0)</f>
        <v>Q3</v>
      </c>
      <c r="Y8656">
        <f>MONTH(Suoerstore_sales[[#This Row],[Order Date]])</f>
        <v>9</v>
      </c>
    </row>
    <row r="8657" spans="1:25" x14ac:dyDescent="0.2">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t="str" cm="1">
        <f t="array" ref="V8657">_xlfn.IFS(Suoerstore_sales[[#This Row],[Discount]]&lt;=0.05,"0-5%",Suoerstore_sales[[#This Row],[Discount]]&lt;=0.1,"5-10%",Suoerstore_sales[[#This Row],[Discount]]&lt;=0.2,"10-20%",TRUE,"20%+")</f>
        <v>0-5%</v>
      </c>
      <c r="W8657">
        <f>YEAR(Suoerstore_sales[[#This Row],[Order Date]])</f>
        <v>2014</v>
      </c>
      <c r="X8657" t="str">
        <f>"Q"&amp;ROUNDUP(MONTH(Suoerstore_sales[[#This Row],[Order Date]])/3,0)</f>
        <v>Q3</v>
      </c>
      <c r="Y8657">
        <f>MONTH(Suoerstore_sales[[#This Row],[Order Date]])</f>
        <v>9</v>
      </c>
    </row>
    <row r="8658" spans="1:25" x14ac:dyDescent="0.2">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t="str" cm="1">
        <f t="array" ref="V8658">_xlfn.IFS(Suoerstore_sales[[#This Row],[Discount]]&lt;=0.05,"0-5%",Suoerstore_sales[[#This Row],[Discount]]&lt;=0.1,"5-10%",Suoerstore_sales[[#This Row],[Discount]]&lt;=0.2,"10-20%",TRUE,"20%+")</f>
        <v>0-5%</v>
      </c>
      <c r="W8658">
        <f>YEAR(Suoerstore_sales[[#This Row],[Order Date]])</f>
        <v>2014</v>
      </c>
      <c r="X8658" t="str">
        <f>"Q"&amp;ROUNDUP(MONTH(Suoerstore_sales[[#This Row],[Order Date]])/3,0)</f>
        <v>Q3</v>
      </c>
      <c r="Y8658">
        <f>MONTH(Suoerstore_sales[[#This Row],[Order Date]])</f>
        <v>9</v>
      </c>
    </row>
    <row r="8659" spans="1:25" x14ac:dyDescent="0.2">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t="str" cm="1">
        <f t="array" ref="V8659">_xlfn.IFS(Suoerstore_sales[[#This Row],[Discount]]&lt;=0.05,"0-5%",Suoerstore_sales[[#This Row],[Discount]]&lt;=0.1,"5-10%",Suoerstore_sales[[#This Row],[Discount]]&lt;=0.2,"10-20%",TRUE,"20%+")</f>
        <v>0-5%</v>
      </c>
      <c r="W8659">
        <f>YEAR(Suoerstore_sales[[#This Row],[Order Date]])</f>
        <v>2014</v>
      </c>
      <c r="X8659" t="str">
        <f>"Q"&amp;ROUNDUP(MONTH(Suoerstore_sales[[#This Row],[Order Date]])/3,0)</f>
        <v>Q3</v>
      </c>
      <c r="Y8659">
        <f>MONTH(Suoerstore_sales[[#This Row],[Order Date]])</f>
        <v>9</v>
      </c>
    </row>
    <row r="8660" spans="1:25" x14ac:dyDescent="0.2">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t="str" cm="1">
        <f t="array" ref="V8660">_xlfn.IFS(Suoerstore_sales[[#This Row],[Discount]]&lt;=0.05,"0-5%",Suoerstore_sales[[#This Row],[Discount]]&lt;=0.1,"5-10%",Suoerstore_sales[[#This Row],[Discount]]&lt;=0.2,"10-20%",TRUE,"20%+")</f>
        <v>20%+</v>
      </c>
      <c r="W8660">
        <f>YEAR(Suoerstore_sales[[#This Row],[Order Date]])</f>
        <v>2016</v>
      </c>
      <c r="X8660" t="str">
        <f>"Q"&amp;ROUNDUP(MONTH(Suoerstore_sales[[#This Row],[Order Date]])/3,0)</f>
        <v>Q2</v>
      </c>
      <c r="Y8660">
        <f>MONTH(Suoerstore_sales[[#This Row],[Order Date]])</f>
        <v>6</v>
      </c>
    </row>
    <row r="8661" spans="1:25" x14ac:dyDescent="0.2">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t="str" cm="1">
        <f t="array" ref="V8661">_xlfn.IFS(Suoerstore_sales[[#This Row],[Discount]]&lt;=0.05,"0-5%",Suoerstore_sales[[#This Row],[Discount]]&lt;=0.1,"5-10%",Suoerstore_sales[[#This Row],[Discount]]&lt;=0.2,"10-20%",TRUE,"20%+")</f>
        <v>10-20%</v>
      </c>
      <c r="W8661">
        <f>YEAR(Suoerstore_sales[[#This Row],[Order Date]])</f>
        <v>2016</v>
      </c>
      <c r="X8661" t="str">
        <f>"Q"&amp;ROUNDUP(MONTH(Suoerstore_sales[[#This Row],[Order Date]])/3,0)</f>
        <v>Q3</v>
      </c>
      <c r="Y8661">
        <f>MONTH(Suoerstore_sales[[#This Row],[Order Date]])</f>
        <v>9</v>
      </c>
    </row>
    <row r="8662" spans="1:25" x14ac:dyDescent="0.2">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t="str" cm="1">
        <f t="array" ref="V8662">_xlfn.IFS(Suoerstore_sales[[#This Row],[Discount]]&lt;=0.05,"0-5%",Suoerstore_sales[[#This Row],[Discount]]&lt;=0.1,"5-10%",Suoerstore_sales[[#This Row],[Discount]]&lt;=0.2,"10-20%",TRUE,"20%+")</f>
        <v>10-20%</v>
      </c>
      <c r="W8662">
        <f>YEAR(Suoerstore_sales[[#This Row],[Order Date]])</f>
        <v>2017</v>
      </c>
      <c r="X8662" t="str">
        <f>"Q"&amp;ROUNDUP(MONTH(Suoerstore_sales[[#This Row],[Order Date]])/3,0)</f>
        <v>Q4</v>
      </c>
      <c r="Y8662">
        <f>MONTH(Suoerstore_sales[[#This Row],[Order Date]])</f>
        <v>11</v>
      </c>
    </row>
    <row r="8663" spans="1:25" x14ac:dyDescent="0.2">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t="str" cm="1">
        <f t="array" ref="V8663">_xlfn.IFS(Suoerstore_sales[[#This Row],[Discount]]&lt;=0.05,"0-5%",Suoerstore_sales[[#This Row],[Discount]]&lt;=0.1,"5-10%",Suoerstore_sales[[#This Row],[Discount]]&lt;=0.2,"10-20%",TRUE,"20%+")</f>
        <v>20%+</v>
      </c>
      <c r="W8663">
        <f>YEAR(Suoerstore_sales[[#This Row],[Order Date]])</f>
        <v>2015</v>
      </c>
      <c r="X8663" t="str">
        <f>"Q"&amp;ROUNDUP(MONTH(Suoerstore_sales[[#This Row],[Order Date]])/3,0)</f>
        <v>Q2</v>
      </c>
      <c r="Y8663">
        <f>MONTH(Suoerstore_sales[[#This Row],[Order Date]])</f>
        <v>5</v>
      </c>
    </row>
    <row r="8664" spans="1:25" x14ac:dyDescent="0.2">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t="str" cm="1">
        <f t="array" ref="V8664">_xlfn.IFS(Suoerstore_sales[[#This Row],[Discount]]&lt;=0.05,"0-5%",Suoerstore_sales[[#This Row],[Discount]]&lt;=0.1,"5-10%",Suoerstore_sales[[#This Row],[Discount]]&lt;=0.2,"10-20%",TRUE,"20%+")</f>
        <v>10-20%</v>
      </c>
      <c r="W8664">
        <f>YEAR(Suoerstore_sales[[#This Row],[Order Date]])</f>
        <v>2015</v>
      </c>
      <c r="X8664" t="str">
        <f>"Q"&amp;ROUNDUP(MONTH(Suoerstore_sales[[#This Row],[Order Date]])/3,0)</f>
        <v>Q2</v>
      </c>
      <c r="Y8664">
        <f>MONTH(Suoerstore_sales[[#This Row],[Order Date]])</f>
        <v>5</v>
      </c>
    </row>
    <row r="8665" spans="1:25" x14ac:dyDescent="0.2">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t="str" cm="1">
        <f t="array" ref="V8665">_xlfn.IFS(Suoerstore_sales[[#This Row],[Discount]]&lt;=0.05,"0-5%",Suoerstore_sales[[#This Row],[Discount]]&lt;=0.1,"5-10%",Suoerstore_sales[[#This Row],[Discount]]&lt;=0.2,"10-20%",TRUE,"20%+")</f>
        <v>10-20%</v>
      </c>
      <c r="W8665">
        <f>YEAR(Suoerstore_sales[[#This Row],[Order Date]])</f>
        <v>2015</v>
      </c>
      <c r="X8665" t="str">
        <f>"Q"&amp;ROUNDUP(MONTH(Suoerstore_sales[[#This Row],[Order Date]])/3,0)</f>
        <v>Q2</v>
      </c>
      <c r="Y8665">
        <f>MONTH(Suoerstore_sales[[#This Row],[Order Date]])</f>
        <v>5</v>
      </c>
    </row>
    <row r="8666" spans="1:25" x14ac:dyDescent="0.2">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t="str" cm="1">
        <f t="array" ref="V8666">_xlfn.IFS(Suoerstore_sales[[#This Row],[Discount]]&lt;=0.05,"0-5%",Suoerstore_sales[[#This Row],[Discount]]&lt;=0.1,"5-10%",Suoerstore_sales[[#This Row],[Discount]]&lt;=0.2,"10-20%",TRUE,"20%+")</f>
        <v>0-5%</v>
      </c>
      <c r="W8666">
        <f>YEAR(Suoerstore_sales[[#This Row],[Order Date]])</f>
        <v>2017</v>
      </c>
      <c r="X8666" t="str">
        <f>"Q"&amp;ROUNDUP(MONTH(Suoerstore_sales[[#This Row],[Order Date]])/3,0)</f>
        <v>Q1</v>
      </c>
      <c r="Y8666">
        <f>MONTH(Suoerstore_sales[[#This Row],[Order Date]])</f>
        <v>3</v>
      </c>
    </row>
    <row r="8667" spans="1:25" x14ac:dyDescent="0.2">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t="str" cm="1">
        <f t="array" ref="V8667">_xlfn.IFS(Suoerstore_sales[[#This Row],[Discount]]&lt;=0.05,"0-5%",Suoerstore_sales[[#This Row],[Discount]]&lt;=0.1,"5-10%",Suoerstore_sales[[#This Row],[Discount]]&lt;=0.2,"10-20%",TRUE,"20%+")</f>
        <v>0-5%</v>
      </c>
      <c r="W8667">
        <f>YEAR(Suoerstore_sales[[#This Row],[Order Date]])</f>
        <v>2016</v>
      </c>
      <c r="X8667" t="str">
        <f>"Q"&amp;ROUNDUP(MONTH(Suoerstore_sales[[#This Row],[Order Date]])/3,0)</f>
        <v>Q4</v>
      </c>
      <c r="Y8667">
        <f>MONTH(Suoerstore_sales[[#This Row],[Order Date]])</f>
        <v>11</v>
      </c>
    </row>
    <row r="8668" spans="1:25" x14ac:dyDescent="0.2">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t="str" cm="1">
        <f t="array" ref="V8668">_xlfn.IFS(Suoerstore_sales[[#This Row],[Discount]]&lt;=0.05,"0-5%",Suoerstore_sales[[#This Row],[Discount]]&lt;=0.1,"5-10%",Suoerstore_sales[[#This Row],[Discount]]&lt;=0.2,"10-20%",TRUE,"20%+")</f>
        <v>10-20%</v>
      </c>
      <c r="W8668">
        <f>YEAR(Suoerstore_sales[[#This Row],[Order Date]])</f>
        <v>2016</v>
      </c>
      <c r="X8668" t="str">
        <f>"Q"&amp;ROUNDUP(MONTH(Suoerstore_sales[[#This Row],[Order Date]])/3,0)</f>
        <v>Q4</v>
      </c>
      <c r="Y8668">
        <f>MONTH(Suoerstore_sales[[#This Row],[Order Date]])</f>
        <v>12</v>
      </c>
    </row>
    <row r="8669" spans="1:25" x14ac:dyDescent="0.2">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t="str" cm="1">
        <f t="array" ref="V8669">_xlfn.IFS(Suoerstore_sales[[#This Row],[Discount]]&lt;=0.05,"0-5%",Suoerstore_sales[[#This Row],[Discount]]&lt;=0.1,"5-10%",Suoerstore_sales[[#This Row],[Discount]]&lt;=0.2,"10-20%",TRUE,"20%+")</f>
        <v>10-20%</v>
      </c>
      <c r="W8669">
        <f>YEAR(Suoerstore_sales[[#This Row],[Order Date]])</f>
        <v>2016</v>
      </c>
      <c r="X8669" t="str">
        <f>"Q"&amp;ROUNDUP(MONTH(Suoerstore_sales[[#This Row],[Order Date]])/3,0)</f>
        <v>Q4</v>
      </c>
      <c r="Y8669">
        <f>MONTH(Suoerstore_sales[[#This Row],[Order Date]])</f>
        <v>12</v>
      </c>
    </row>
    <row r="8670" spans="1:25" x14ac:dyDescent="0.2">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t="str" cm="1">
        <f t="array" ref="V8670">_xlfn.IFS(Suoerstore_sales[[#This Row],[Discount]]&lt;=0.05,"0-5%",Suoerstore_sales[[#This Row],[Discount]]&lt;=0.1,"5-10%",Suoerstore_sales[[#This Row],[Discount]]&lt;=0.2,"10-20%",TRUE,"20%+")</f>
        <v>10-20%</v>
      </c>
      <c r="W8670">
        <f>YEAR(Suoerstore_sales[[#This Row],[Order Date]])</f>
        <v>2016</v>
      </c>
      <c r="X8670" t="str">
        <f>"Q"&amp;ROUNDUP(MONTH(Suoerstore_sales[[#This Row],[Order Date]])/3,0)</f>
        <v>Q4</v>
      </c>
      <c r="Y8670">
        <f>MONTH(Suoerstore_sales[[#This Row],[Order Date]])</f>
        <v>12</v>
      </c>
    </row>
    <row r="8671" spans="1:25" x14ac:dyDescent="0.2">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t="str" cm="1">
        <f t="array" ref="V8671">_xlfn.IFS(Suoerstore_sales[[#This Row],[Discount]]&lt;=0.05,"0-5%",Suoerstore_sales[[#This Row],[Discount]]&lt;=0.1,"5-10%",Suoerstore_sales[[#This Row],[Discount]]&lt;=0.2,"10-20%",TRUE,"20%+")</f>
        <v>0-5%</v>
      </c>
      <c r="W8671">
        <f>YEAR(Suoerstore_sales[[#This Row],[Order Date]])</f>
        <v>2015</v>
      </c>
      <c r="X8671" t="str">
        <f>"Q"&amp;ROUNDUP(MONTH(Suoerstore_sales[[#This Row],[Order Date]])/3,0)</f>
        <v>Q4</v>
      </c>
      <c r="Y8671">
        <f>MONTH(Suoerstore_sales[[#This Row],[Order Date]])</f>
        <v>12</v>
      </c>
    </row>
    <row r="8672" spans="1:25" x14ac:dyDescent="0.2">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t="str" cm="1">
        <f t="array" ref="V8672">_xlfn.IFS(Suoerstore_sales[[#This Row],[Discount]]&lt;=0.05,"0-5%",Suoerstore_sales[[#This Row],[Discount]]&lt;=0.1,"5-10%",Suoerstore_sales[[#This Row],[Discount]]&lt;=0.2,"10-20%",TRUE,"20%+")</f>
        <v>10-20%</v>
      </c>
      <c r="W8672">
        <f>YEAR(Suoerstore_sales[[#This Row],[Order Date]])</f>
        <v>2014</v>
      </c>
      <c r="X8672" t="str">
        <f>"Q"&amp;ROUNDUP(MONTH(Suoerstore_sales[[#This Row],[Order Date]])/3,0)</f>
        <v>Q4</v>
      </c>
      <c r="Y8672">
        <f>MONTH(Suoerstore_sales[[#This Row],[Order Date]])</f>
        <v>12</v>
      </c>
    </row>
    <row r="8673" spans="1:25" x14ac:dyDescent="0.2">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t="str" cm="1">
        <f t="array" ref="V8673">_xlfn.IFS(Suoerstore_sales[[#This Row],[Discount]]&lt;=0.05,"0-5%",Suoerstore_sales[[#This Row],[Discount]]&lt;=0.1,"5-10%",Suoerstore_sales[[#This Row],[Discount]]&lt;=0.2,"10-20%",TRUE,"20%+")</f>
        <v>10-20%</v>
      </c>
      <c r="W8673">
        <f>YEAR(Suoerstore_sales[[#This Row],[Order Date]])</f>
        <v>2014</v>
      </c>
      <c r="X8673" t="str">
        <f>"Q"&amp;ROUNDUP(MONTH(Suoerstore_sales[[#This Row],[Order Date]])/3,0)</f>
        <v>Q4</v>
      </c>
      <c r="Y8673">
        <f>MONTH(Suoerstore_sales[[#This Row],[Order Date]])</f>
        <v>12</v>
      </c>
    </row>
    <row r="8674" spans="1:25" x14ac:dyDescent="0.2">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t="str" cm="1">
        <f t="array" ref="V8674">_xlfn.IFS(Suoerstore_sales[[#This Row],[Discount]]&lt;=0.05,"0-5%",Suoerstore_sales[[#This Row],[Discount]]&lt;=0.1,"5-10%",Suoerstore_sales[[#This Row],[Discount]]&lt;=0.2,"10-20%",TRUE,"20%+")</f>
        <v>10-20%</v>
      </c>
      <c r="W8674">
        <f>YEAR(Suoerstore_sales[[#This Row],[Order Date]])</f>
        <v>2017</v>
      </c>
      <c r="X8674" t="str">
        <f>"Q"&amp;ROUNDUP(MONTH(Suoerstore_sales[[#This Row],[Order Date]])/3,0)</f>
        <v>Q1</v>
      </c>
      <c r="Y8674">
        <f>MONTH(Suoerstore_sales[[#This Row],[Order Date]])</f>
        <v>2</v>
      </c>
    </row>
    <row r="8675" spans="1:25" x14ac:dyDescent="0.2">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t="str" cm="1">
        <f t="array" ref="V8675">_xlfn.IFS(Suoerstore_sales[[#This Row],[Discount]]&lt;=0.05,"0-5%",Suoerstore_sales[[#This Row],[Discount]]&lt;=0.1,"5-10%",Suoerstore_sales[[#This Row],[Discount]]&lt;=0.2,"10-20%",TRUE,"20%+")</f>
        <v>20%+</v>
      </c>
      <c r="W8675">
        <f>YEAR(Suoerstore_sales[[#This Row],[Order Date]])</f>
        <v>2017</v>
      </c>
      <c r="X8675" t="str">
        <f>"Q"&amp;ROUNDUP(MONTH(Suoerstore_sales[[#This Row],[Order Date]])/3,0)</f>
        <v>Q1</v>
      </c>
      <c r="Y8675">
        <f>MONTH(Suoerstore_sales[[#This Row],[Order Date]])</f>
        <v>2</v>
      </c>
    </row>
    <row r="8676" spans="1:25" x14ac:dyDescent="0.2">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t="str" cm="1">
        <f t="array" ref="V8676">_xlfn.IFS(Suoerstore_sales[[#This Row],[Discount]]&lt;=0.05,"0-5%",Suoerstore_sales[[#This Row],[Discount]]&lt;=0.1,"5-10%",Suoerstore_sales[[#This Row],[Discount]]&lt;=0.2,"10-20%",TRUE,"20%+")</f>
        <v>10-20%</v>
      </c>
      <c r="W8676">
        <f>YEAR(Suoerstore_sales[[#This Row],[Order Date]])</f>
        <v>2017</v>
      </c>
      <c r="X8676" t="str">
        <f>"Q"&amp;ROUNDUP(MONTH(Suoerstore_sales[[#This Row],[Order Date]])/3,0)</f>
        <v>Q1</v>
      </c>
      <c r="Y8676">
        <f>MONTH(Suoerstore_sales[[#This Row],[Order Date]])</f>
        <v>2</v>
      </c>
    </row>
    <row r="8677" spans="1:25" x14ac:dyDescent="0.2">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t="str" cm="1">
        <f t="array" ref="V8677">_xlfn.IFS(Suoerstore_sales[[#This Row],[Discount]]&lt;=0.05,"0-5%",Suoerstore_sales[[#This Row],[Discount]]&lt;=0.1,"5-10%",Suoerstore_sales[[#This Row],[Discount]]&lt;=0.2,"10-20%",TRUE,"20%+")</f>
        <v>10-20%</v>
      </c>
      <c r="W8677">
        <f>YEAR(Suoerstore_sales[[#This Row],[Order Date]])</f>
        <v>2017</v>
      </c>
      <c r="X8677" t="str">
        <f>"Q"&amp;ROUNDUP(MONTH(Suoerstore_sales[[#This Row],[Order Date]])/3,0)</f>
        <v>Q1</v>
      </c>
      <c r="Y8677">
        <f>MONTH(Suoerstore_sales[[#This Row],[Order Date]])</f>
        <v>2</v>
      </c>
    </row>
    <row r="8678" spans="1:25" x14ac:dyDescent="0.2">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t="str" cm="1">
        <f t="array" ref="V8678">_xlfn.IFS(Suoerstore_sales[[#This Row],[Discount]]&lt;=0.05,"0-5%",Suoerstore_sales[[#This Row],[Discount]]&lt;=0.1,"5-10%",Suoerstore_sales[[#This Row],[Discount]]&lt;=0.2,"10-20%",TRUE,"20%+")</f>
        <v>20%+</v>
      </c>
      <c r="W8678">
        <f>YEAR(Suoerstore_sales[[#This Row],[Order Date]])</f>
        <v>2017</v>
      </c>
      <c r="X8678" t="str">
        <f>"Q"&amp;ROUNDUP(MONTH(Suoerstore_sales[[#This Row],[Order Date]])/3,0)</f>
        <v>Q1</v>
      </c>
      <c r="Y8678">
        <f>MONTH(Suoerstore_sales[[#This Row],[Order Date]])</f>
        <v>2</v>
      </c>
    </row>
    <row r="8679" spans="1:25" x14ac:dyDescent="0.2">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t="str" cm="1">
        <f t="array" ref="V8679">_xlfn.IFS(Suoerstore_sales[[#This Row],[Discount]]&lt;=0.05,"0-5%",Suoerstore_sales[[#This Row],[Discount]]&lt;=0.1,"5-10%",Suoerstore_sales[[#This Row],[Discount]]&lt;=0.2,"10-20%",TRUE,"20%+")</f>
        <v>20%+</v>
      </c>
      <c r="W8679">
        <f>YEAR(Suoerstore_sales[[#This Row],[Order Date]])</f>
        <v>2017</v>
      </c>
      <c r="X8679" t="str">
        <f>"Q"&amp;ROUNDUP(MONTH(Suoerstore_sales[[#This Row],[Order Date]])/3,0)</f>
        <v>Q4</v>
      </c>
      <c r="Y8679">
        <f>MONTH(Suoerstore_sales[[#This Row],[Order Date]])</f>
        <v>10</v>
      </c>
    </row>
    <row r="8680" spans="1:25" x14ac:dyDescent="0.2">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t="str" cm="1">
        <f t="array" ref="V8680">_xlfn.IFS(Suoerstore_sales[[#This Row],[Discount]]&lt;=0.05,"0-5%",Suoerstore_sales[[#This Row],[Discount]]&lt;=0.1,"5-10%",Suoerstore_sales[[#This Row],[Discount]]&lt;=0.2,"10-20%",TRUE,"20%+")</f>
        <v>20%+</v>
      </c>
      <c r="W8680">
        <f>YEAR(Suoerstore_sales[[#This Row],[Order Date]])</f>
        <v>2016</v>
      </c>
      <c r="X8680" t="str">
        <f>"Q"&amp;ROUNDUP(MONTH(Suoerstore_sales[[#This Row],[Order Date]])/3,0)</f>
        <v>Q3</v>
      </c>
      <c r="Y8680">
        <f>MONTH(Suoerstore_sales[[#This Row],[Order Date]])</f>
        <v>9</v>
      </c>
    </row>
    <row r="8681" spans="1:25" x14ac:dyDescent="0.2">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t="str" cm="1">
        <f t="array" ref="V8681">_xlfn.IFS(Suoerstore_sales[[#This Row],[Discount]]&lt;=0.05,"0-5%",Suoerstore_sales[[#This Row],[Discount]]&lt;=0.1,"5-10%",Suoerstore_sales[[#This Row],[Discount]]&lt;=0.2,"10-20%",TRUE,"20%+")</f>
        <v>10-20%</v>
      </c>
      <c r="W8681">
        <f>YEAR(Suoerstore_sales[[#This Row],[Order Date]])</f>
        <v>2016</v>
      </c>
      <c r="X8681" t="str">
        <f>"Q"&amp;ROUNDUP(MONTH(Suoerstore_sales[[#This Row],[Order Date]])/3,0)</f>
        <v>Q3</v>
      </c>
      <c r="Y8681">
        <f>MONTH(Suoerstore_sales[[#This Row],[Order Date]])</f>
        <v>9</v>
      </c>
    </row>
    <row r="8682" spans="1:25" x14ac:dyDescent="0.2">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t="str" cm="1">
        <f t="array" ref="V8682">_xlfn.IFS(Suoerstore_sales[[#This Row],[Discount]]&lt;=0.05,"0-5%",Suoerstore_sales[[#This Row],[Discount]]&lt;=0.1,"5-10%",Suoerstore_sales[[#This Row],[Discount]]&lt;=0.2,"10-20%",TRUE,"20%+")</f>
        <v>0-5%</v>
      </c>
      <c r="W8682">
        <f>YEAR(Suoerstore_sales[[#This Row],[Order Date]])</f>
        <v>2016</v>
      </c>
      <c r="X8682" t="str">
        <f>"Q"&amp;ROUNDUP(MONTH(Suoerstore_sales[[#This Row],[Order Date]])/3,0)</f>
        <v>Q4</v>
      </c>
      <c r="Y8682">
        <f>MONTH(Suoerstore_sales[[#This Row],[Order Date]])</f>
        <v>12</v>
      </c>
    </row>
    <row r="8683" spans="1:25" x14ac:dyDescent="0.2">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t="str" cm="1">
        <f t="array" ref="V8683">_xlfn.IFS(Suoerstore_sales[[#This Row],[Discount]]&lt;=0.05,"0-5%",Suoerstore_sales[[#This Row],[Discount]]&lt;=0.1,"5-10%",Suoerstore_sales[[#This Row],[Discount]]&lt;=0.2,"10-20%",TRUE,"20%+")</f>
        <v>0-5%</v>
      </c>
      <c r="W8683">
        <f>YEAR(Suoerstore_sales[[#This Row],[Order Date]])</f>
        <v>2016</v>
      </c>
      <c r="X8683" t="str">
        <f>"Q"&amp;ROUNDUP(MONTH(Suoerstore_sales[[#This Row],[Order Date]])/3,0)</f>
        <v>Q4</v>
      </c>
      <c r="Y8683">
        <f>MONTH(Suoerstore_sales[[#This Row],[Order Date]])</f>
        <v>12</v>
      </c>
    </row>
    <row r="8684" spans="1:25" x14ac:dyDescent="0.2">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t="str" cm="1">
        <f t="array" ref="V8684">_xlfn.IFS(Suoerstore_sales[[#This Row],[Discount]]&lt;=0.05,"0-5%",Suoerstore_sales[[#This Row],[Discount]]&lt;=0.1,"5-10%",Suoerstore_sales[[#This Row],[Discount]]&lt;=0.2,"10-20%",TRUE,"20%+")</f>
        <v>0-5%</v>
      </c>
      <c r="W8684">
        <f>YEAR(Suoerstore_sales[[#This Row],[Order Date]])</f>
        <v>2014</v>
      </c>
      <c r="X8684" t="str">
        <f>"Q"&amp;ROUNDUP(MONTH(Suoerstore_sales[[#This Row],[Order Date]])/3,0)</f>
        <v>Q4</v>
      </c>
      <c r="Y8684">
        <f>MONTH(Suoerstore_sales[[#This Row],[Order Date]])</f>
        <v>11</v>
      </c>
    </row>
    <row r="8685" spans="1:25" x14ac:dyDescent="0.2">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t="str" cm="1">
        <f t="array" ref="V8685">_xlfn.IFS(Suoerstore_sales[[#This Row],[Discount]]&lt;=0.05,"0-5%",Suoerstore_sales[[#This Row],[Discount]]&lt;=0.1,"5-10%",Suoerstore_sales[[#This Row],[Discount]]&lt;=0.2,"10-20%",TRUE,"20%+")</f>
        <v>0-5%</v>
      </c>
      <c r="W8685">
        <f>YEAR(Suoerstore_sales[[#This Row],[Order Date]])</f>
        <v>2017</v>
      </c>
      <c r="X8685" t="str">
        <f>"Q"&amp;ROUNDUP(MONTH(Suoerstore_sales[[#This Row],[Order Date]])/3,0)</f>
        <v>Q4</v>
      </c>
      <c r="Y8685">
        <f>MONTH(Suoerstore_sales[[#This Row],[Order Date]])</f>
        <v>11</v>
      </c>
    </row>
    <row r="8686" spans="1:25" x14ac:dyDescent="0.2">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t="str" cm="1">
        <f t="array" ref="V8686">_xlfn.IFS(Suoerstore_sales[[#This Row],[Discount]]&lt;=0.05,"0-5%",Suoerstore_sales[[#This Row],[Discount]]&lt;=0.1,"5-10%",Suoerstore_sales[[#This Row],[Discount]]&lt;=0.2,"10-20%",TRUE,"20%+")</f>
        <v>0-5%</v>
      </c>
      <c r="W8686">
        <f>YEAR(Suoerstore_sales[[#This Row],[Order Date]])</f>
        <v>2016</v>
      </c>
      <c r="X8686" t="str">
        <f>"Q"&amp;ROUNDUP(MONTH(Suoerstore_sales[[#This Row],[Order Date]])/3,0)</f>
        <v>Q4</v>
      </c>
      <c r="Y8686">
        <f>MONTH(Suoerstore_sales[[#This Row],[Order Date]])</f>
        <v>12</v>
      </c>
    </row>
    <row r="8687" spans="1:25" x14ac:dyDescent="0.2">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t="str" cm="1">
        <f t="array" ref="V8687">_xlfn.IFS(Suoerstore_sales[[#This Row],[Discount]]&lt;=0.05,"0-5%",Suoerstore_sales[[#This Row],[Discount]]&lt;=0.1,"5-10%",Suoerstore_sales[[#This Row],[Discount]]&lt;=0.2,"10-20%",TRUE,"20%+")</f>
        <v>0-5%</v>
      </c>
      <c r="W8687">
        <f>YEAR(Suoerstore_sales[[#This Row],[Order Date]])</f>
        <v>2017</v>
      </c>
      <c r="X8687" t="str">
        <f>"Q"&amp;ROUNDUP(MONTH(Suoerstore_sales[[#This Row],[Order Date]])/3,0)</f>
        <v>Q4</v>
      </c>
      <c r="Y8687">
        <f>MONTH(Suoerstore_sales[[#This Row],[Order Date]])</f>
        <v>11</v>
      </c>
    </row>
    <row r="8688" spans="1:25" x14ac:dyDescent="0.2">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t="str" cm="1">
        <f t="array" ref="V8688">_xlfn.IFS(Suoerstore_sales[[#This Row],[Discount]]&lt;=0.05,"0-5%",Suoerstore_sales[[#This Row],[Discount]]&lt;=0.1,"5-10%",Suoerstore_sales[[#This Row],[Discount]]&lt;=0.2,"10-20%",TRUE,"20%+")</f>
        <v>0-5%</v>
      </c>
      <c r="W8688">
        <f>YEAR(Suoerstore_sales[[#This Row],[Order Date]])</f>
        <v>2016</v>
      </c>
      <c r="X8688" t="str">
        <f>"Q"&amp;ROUNDUP(MONTH(Suoerstore_sales[[#This Row],[Order Date]])/3,0)</f>
        <v>Q2</v>
      </c>
      <c r="Y8688">
        <f>MONTH(Suoerstore_sales[[#This Row],[Order Date]])</f>
        <v>6</v>
      </c>
    </row>
    <row r="8689" spans="1:25" x14ac:dyDescent="0.2">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t="str" cm="1">
        <f t="array" ref="V8689">_xlfn.IFS(Suoerstore_sales[[#This Row],[Discount]]&lt;=0.05,"0-5%",Suoerstore_sales[[#This Row],[Discount]]&lt;=0.1,"5-10%",Suoerstore_sales[[#This Row],[Discount]]&lt;=0.2,"10-20%",TRUE,"20%+")</f>
        <v>0-5%</v>
      </c>
      <c r="W8689">
        <f>YEAR(Suoerstore_sales[[#This Row],[Order Date]])</f>
        <v>2016</v>
      </c>
      <c r="X8689" t="str">
        <f>"Q"&amp;ROUNDUP(MONTH(Suoerstore_sales[[#This Row],[Order Date]])/3,0)</f>
        <v>Q2</v>
      </c>
      <c r="Y8689">
        <f>MONTH(Suoerstore_sales[[#This Row],[Order Date]])</f>
        <v>6</v>
      </c>
    </row>
    <row r="8690" spans="1:25" x14ac:dyDescent="0.2">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t="str" cm="1">
        <f t="array" ref="V8690">_xlfn.IFS(Suoerstore_sales[[#This Row],[Discount]]&lt;=0.05,"0-5%",Suoerstore_sales[[#This Row],[Discount]]&lt;=0.1,"5-10%",Suoerstore_sales[[#This Row],[Discount]]&lt;=0.2,"10-20%",TRUE,"20%+")</f>
        <v>0-5%</v>
      </c>
      <c r="W8690">
        <f>YEAR(Suoerstore_sales[[#This Row],[Order Date]])</f>
        <v>2016</v>
      </c>
      <c r="X8690" t="str">
        <f>"Q"&amp;ROUNDUP(MONTH(Suoerstore_sales[[#This Row],[Order Date]])/3,0)</f>
        <v>Q2</v>
      </c>
      <c r="Y8690">
        <f>MONTH(Suoerstore_sales[[#This Row],[Order Date]])</f>
        <v>6</v>
      </c>
    </row>
    <row r="8691" spans="1:25" x14ac:dyDescent="0.2">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t="str" cm="1">
        <f t="array" ref="V8691">_xlfn.IFS(Suoerstore_sales[[#This Row],[Discount]]&lt;=0.05,"0-5%",Suoerstore_sales[[#This Row],[Discount]]&lt;=0.1,"5-10%",Suoerstore_sales[[#This Row],[Discount]]&lt;=0.2,"10-20%",TRUE,"20%+")</f>
        <v>10-20%</v>
      </c>
      <c r="W8691">
        <f>YEAR(Suoerstore_sales[[#This Row],[Order Date]])</f>
        <v>2014</v>
      </c>
      <c r="X8691" t="str">
        <f>"Q"&amp;ROUNDUP(MONTH(Suoerstore_sales[[#This Row],[Order Date]])/3,0)</f>
        <v>Q4</v>
      </c>
      <c r="Y8691">
        <f>MONTH(Suoerstore_sales[[#This Row],[Order Date]])</f>
        <v>12</v>
      </c>
    </row>
    <row r="8692" spans="1:25" x14ac:dyDescent="0.2">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t="str" cm="1">
        <f t="array" ref="V8692">_xlfn.IFS(Suoerstore_sales[[#This Row],[Discount]]&lt;=0.05,"0-5%",Suoerstore_sales[[#This Row],[Discount]]&lt;=0.1,"5-10%",Suoerstore_sales[[#This Row],[Discount]]&lt;=0.2,"10-20%",TRUE,"20%+")</f>
        <v>20%+</v>
      </c>
      <c r="W8692">
        <f>YEAR(Suoerstore_sales[[#This Row],[Order Date]])</f>
        <v>2016</v>
      </c>
      <c r="X8692" t="str">
        <f>"Q"&amp;ROUNDUP(MONTH(Suoerstore_sales[[#This Row],[Order Date]])/3,0)</f>
        <v>Q3</v>
      </c>
      <c r="Y8692">
        <f>MONTH(Suoerstore_sales[[#This Row],[Order Date]])</f>
        <v>8</v>
      </c>
    </row>
    <row r="8693" spans="1:25" x14ac:dyDescent="0.2">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t="str" cm="1">
        <f t="array" ref="V8693">_xlfn.IFS(Suoerstore_sales[[#This Row],[Discount]]&lt;=0.05,"0-5%",Suoerstore_sales[[#This Row],[Discount]]&lt;=0.1,"5-10%",Suoerstore_sales[[#This Row],[Discount]]&lt;=0.2,"10-20%",TRUE,"20%+")</f>
        <v>20%+</v>
      </c>
      <c r="W8693">
        <f>YEAR(Suoerstore_sales[[#This Row],[Order Date]])</f>
        <v>2016</v>
      </c>
      <c r="X8693" t="str">
        <f>"Q"&amp;ROUNDUP(MONTH(Suoerstore_sales[[#This Row],[Order Date]])/3,0)</f>
        <v>Q3</v>
      </c>
      <c r="Y8693">
        <f>MONTH(Suoerstore_sales[[#This Row],[Order Date]])</f>
        <v>8</v>
      </c>
    </row>
    <row r="8694" spans="1:25" x14ac:dyDescent="0.2">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t="str" cm="1">
        <f t="array" ref="V8694">_xlfn.IFS(Suoerstore_sales[[#This Row],[Discount]]&lt;=0.05,"0-5%",Suoerstore_sales[[#This Row],[Discount]]&lt;=0.1,"5-10%",Suoerstore_sales[[#This Row],[Discount]]&lt;=0.2,"10-20%",TRUE,"20%+")</f>
        <v>10-20%</v>
      </c>
      <c r="W8694">
        <f>YEAR(Suoerstore_sales[[#This Row],[Order Date]])</f>
        <v>2016</v>
      </c>
      <c r="X8694" t="str">
        <f>"Q"&amp;ROUNDUP(MONTH(Suoerstore_sales[[#This Row],[Order Date]])/3,0)</f>
        <v>Q3</v>
      </c>
      <c r="Y8694">
        <f>MONTH(Suoerstore_sales[[#This Row],[Order Date]])</f>
        <v>8</v>
      </c>
    </row>
    <row r="8695" spans="1:25" x14ac:dyDescent="0.2">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t="str" cm="1">
        <f t="array" ref="V8695">_xlfn.IFS(Suoerstore_sales[[#This Row],[Discount]]&lt;=0.05,"0-5%",Suoerstore_sales[[#This Row],[Discount]]&lt;=0.1,"5-10%",Suoerstore_sales[[#This Row],[Discount]]&lt;=0.2,"10-20%",TRUE,"20%+")</f>
        <v>0-5%</v>
      </c>
      <c r="W8695">
        <f>YEAR(Suoerstore_sales[[#This Row],[Order Date]])</f>
        <v>2016</v>
      </c>
      <c r="X8695" t="str">
        <f>"Q"&amp;ROUNDUP(MONTH(Suoerstore_sales[[#This Row],[Order Date]])/3,0)</f>
        <v>Q4</v>
      </c>
      <c r="Y8695">
        <f>MONTH(Suoerstore_sales[[#This Row],[Order Date]])</f>
        <v>10</v>
      </c>
    </row>
    <row r="8696" spans="1:25" x14ac:dyDescent="0.2">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t="str" cm="1">
        <f t="array" ref="V8696">_xlfn.IFS(Suoerstore_sales[[#This Row],[Discount]]&lt;=0.05,"0-5%",Suoerstore_sales[[#This Row],[Discount]]&lt;=0.1,"5-10%",Suoerstore_sales[[#This Row],[Discount]]&lt;=0.2,"10-20%",TRUE,"20%+")</f>
        <v>0-5%</v>
      </c>
      <c r="W8696">
        <f>YEAR(Suoerstore_sales[[#This Row],[Order Date]])</f>
        <v>2014</v>
      </c>
      <c r="X8696" t="str">
        <f>"Q"&amp;ROUNDUP(MONTH(Suoerstore_sales[[#This Row],[Order Date]])/3,0)</f>
        <v>Q3</v>
      </c>
      <c r="Y8696">
        <f>MONTH(Suoerstore_sales[[#This Row],[Order Date]])</f>
        <v>8</v>
      </c>
    </row>
    <row r="8697" spans="1:25" x14ac:dyDescent="0.2">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t="str" cm="1">
        <f t="array" ref="V8697">_xlfn.IFS(Suoerstore_sales[[#This Row],[Discount]]&lt;=0.05,"0-5%",Suoerstore_sales[[#This Row],[Discount]]&lt;=0.1,"5-10%",Suoerstore_sales[[#This Row],[Discount]]&lt;=0.2,"10-20%",TRUE,"20%+")</f>
        <v>10-20%</v>
      </c>
      <c r="W8697">
        <f>YEAR(Suoerstore_sales[[#This Row],[Order Date]])</f>
        <v>2017</v>
      </c>
      <c r="X8697" t="str">
        <f>"Q"&amp;ROUNDUP(MONTH(Suoerstore_sales[[#This Row],[Order Date]])/3,0)</f>
        <v>Q3</v>
      </c>
      <c r="Y8697">
        <f>MONTH(Suoerstore_sales[[#This Row],[Order Date]])</f>
        <v>9</v>
      </c>
    </row>
    <row r="8698" spans="1:25" x14ac:dyDescent="0.2">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t="str" cm="1">
        <f t="array" ref="V8698">_xlfn.IFS(Suoerstore_sales[[#This Row],[Discount]]&lt;=0.05,"0-5%",Suoerstore_sales[[#This Row],[Discount]]&lt;=0.1,"5-10%",Suoerstore_sales[[#This Row],[Discount]]&lt;=0.2,"10-20%",TRUE,"20%+")</f>
        <v>10-20%</v>
      </c>
      <c r="W8698">
        <f>YEAR(Suoerstore_sales[[#This Row],[Order Date]])</f>
        <v>2017</v>
      </c>
      <c r="X8698" t="str">
        <f>"Q"&amp;ROUNDUP(MONTH(Suoerstore_sales[[#This Row],[Order Date]])/3,0)</f>
        <v>Q2</v>
      </c>
      <c r="Y8698">
        <f>MONTH(Suoerstore_sales[[#This Row],[Order Date]])</f>
        <v>6</v>
      </c>
    </row>
    <row r="8699" spans="1:25" x14ac:dyDescent="0.2">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t="str" cm="1">
        <f t="array" ref="V8699">_xlfn.IFS(Suoerstore_sales[[#This Row],[Discount]]&lt;=0.05,"0-5%",Suoerstore_sales[[#This Row],[Discount]]&lt;=0.1,"5-10%",Suoerstore_sales[[#This Row],[Discount]]&lt;=0.2,"10-20%",TRUE,"20%+")</f>
        <v>10-20%</v>
      </c>
      <c r="W8699">
        <f>YEAR(Suoerstore_sales[[#This Row],[Order Date]])</f>
        <v>2017</v>
      </c>
      <c r="X8699" t="str">
        <f>"Q"&amp;ROUNDUP(MONTH(Suoerstore_sales[[#This Row],[Order Date]])/3,0)</f>
        <v>Q2</v>
      </c>
      <c r="Y8699">
        <f>MONTH(Suoerstore_sales[[#This Row],[Order Date]])</f>
        <v>6</v>
      </c>
    </row>
    <row r="8700" spans="1:25" x14ac:dyDescent="0.2">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t="str" cm="1">
        <f t="array" ref="V8700">_xlfn.IFS(Suoerstore_sales[[#This Row],[Discount]]&lt;=0.05,"0-5%",Suoerstore_sales[[#This Row],[Discount]]&lt;=0.1,"5-10%",Suoerstore_sales[[#This Row],[Discount]]&lt;=0.2,"10-20%",TRUE,"20%+")</f>
        <v>20%+</v>
      </c>
      <c r="W8700">
        <f>YEAR(Suoerstore_sales[[#This Row],[Order Date]])</f>
        <v>2017</v>
      </c>
      <c r="X8700" t="str">
        <f>"Q"&amp;ROUNDUP(MONTH(Suoerstore_sales[[#This Row],[Order Date]])/3,0)</f>
        <v>Q2</v>
      </c>
      <c r="Y8700">
        <f>MONTH(Suoerstore_sales[[#This Row],[Order Date]])</f>
        <v>6</v>
      </c>
    </row>
    <row r="8701" spans="1:25" x14ac:dyDescent="0.2">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t="str" cm="1">
        <f t="array" ref="V8701">_xlfn.IFS(Suoerstore_sales[[#This Row],[Discount]]&lt;=0.05,"0-5%",Suoerstore_sales[[#This Row],[Discount]]&lt;=0.1,"5-10%",Suoerstore_sales[[#This Row],[Discount]]&lt;=0.2,"10-20%",TRUE,"20%+")</f>
        <v>10-20%</v>
      </c>
      <c r="W8701">
        <f>YEAR(Suoerstore_sales[[#This Row],[Order Date]])</f>
        <v>2017</v>
      </c>
      <c r="X8701" t="str">
        <f>"Q"&amp;ROUNDUP(MONTH(Suoerstore_sales[[#This Row],[Order Date]])/3,0)</f>
        <v>Q2</v>
      </c>
      <c r="Y8701">
        <f>MONTH(Suoerstore_sales[[#This Row],[Order Date]])</f>
        <v>6</v>
      </c>
    </row>
    <row r="8702" spans="1:25" x14ac:dyDescent="0.2">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t="str" cm="1">
        <f t="array" ref="V8702">_xlfn.IFS(Suoerstore_sales[[#This Row],[Discount]]&lt;=0.05,"0-5%",Suoerstore_sales[[#This Row],[Discount]]&lt;=0.1,"5-10%",Suoerstore_sales[[#This Row],[Discount]]&lt;=0.2,"10-20%",TRUE,"20%+")</f>
        <v>10-20%</v>
      </c>
      <c r="W8702">
        <f>YEAR(Suoerstore_sales[[#This Row],[Order Date]])</f>
        <v>2017</v>
      </c>
      <c r="X8702" t="str">
        <f>"Q"&amp;ROUNDUP(MONTH(Suoerstore_sales[[#This Row],[Order Date]])/3,0)</f>
        <v>Q2</v>
      </c>
      <c r="Y8702">
        <f>MONTH(Suoerstore_sales[[#This Row],[Order Date]])</f>
        <v>6</v>
      </c>
    </row>
    <row r="8703" spans="1:25" x14ac:dyDescent="0.2">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t="str" cm="1">
        <f t="array" ref="V8703">_xlfn.IFS(Suoerstore_sales[[#This Row],[Discount]]&lt;=0.05,"0-5%",Suoerstore_sales[[#This Row],[Discount]]&lt;=0.1,"5-10%",Suoerstore_sales[[#This Row],[Discount]]&lt;=0.2,"10-20%",TRUE,"20%+")</f>
        <v>10-20%</v>
      </c>
      <c r="W8703">
        <f>YEAR(Suoerstore_sales[[#This Row],[Order Date]])</f>
        <v>2017</v>
      </c>
      <c r="X8703" t="str">
        <f>"Q"&amp;ROUNDUP(MONTH(Suoerstore_sales[[#This Row],[Order Date]])/3,0)</f>
        <v>Q2</v>
      </c>
      <c r="Y8703">
        <f>MONTH(Suoerstore_sales[[#This Row],[Order Date]])</f>
        <v>6</v>
      </c>
    </row>
    <row r="8704" spans="1:25" x14ac:dyDescent="0.2">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t="str" cm="1">
        <f t="array" ref="V8704">_xlfn.IFS(Suoerstore_sales[[#This Row],[Discount]]&lt;=0.05,"0-5%",Suoerstore_sales[[#This Row],[Discount]]&lt;=0.1,"5-10%",Suoerstore_sales[[#This Row],[Discount]]&lt;=0.2,"10-20%",TRUE,"20%+")</f>
        <v>10-20%</v>
      </c>
      <c r="W8704">
        <f>YEAR(Suoerstore_sales[[#This Row],[Order Date]])</f>
        <v>2017</v>
      </c>
      <c r="X8704" t="str">
        <f>"Q"&amp;ROUNDUP(MONTH(Suoerstore_sales[[#This Row],[Order Date]])/3,0)</f>
        <v>Q2</v>
      </c>
      <c r="Y8704">
        <f>MONTH(Suoerstore_sales[[#This Row],[Order Date]])</f>
        <v>6</v>
      </c>
    </row>
    <row r="8705" spans="1:25" x14ac:dyDescent="0.2">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t="str" cm="1">
        <f t="array" ref="V8705">_xlfn.IFS(Suoerstore_sales[[#This Row],[Discount]]&lt;=0.05,"0-5%",Suoerstore_sales[[#This Row],[Discount]]&lt;=0.1,"5-10%",Suoerstore_sales[[#This Row],[Discount]]&lt;=0.2,"10-20%",TRUE,"20%+")</f>
        <v>10-20%</v>
      </c>
      <c r="W8705">
        <f>YEAR(Suoerstore_sales[[#This Row],[Order Date]])</f>
        <v>2015</v>
      </c>
      <c r="X8705" t="str">
        <f>"Q"&amp;ROUNDUP(MONTH(Suoerstore_sales[[#This Row],[Order Date]])/3,0)</f>
        <v>Q1</v>
      </c>
      <c r="Y8705">
        <f>MONTH(Suoerstore_sales[[#This Row],[Order Date]])</f>
        <v>3</v>
      </c>
    </row>
    <row r="8706" spans="1:25" x14ac:dyDescent="0.2">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t="str" cm="1">
        <f t="array" ref="V8706">_xlfn.IFS(Suoerstore_sales[[#This Row],[Discount]]&lt;=0.05,"0-5%",Suoerstore_sales[[#This Row],[Discount]]&lt;=0.1,"5-10%",Suoerstore_sales[[#This Row],[Discount]]&lt;=0.2,"10-20%",TRUE,"20%+")</f>
        <v>10-20%</v>
      </c>
      <c r="W8706">
        <f>YEAR(Suoerstore_sales[[#This Row],[Order Date]])</f>
        <v>2016</v>
      </c>
      <c r="X8706" t="str">
        <f>"Q"&amp;ROUNDUP(MONTH(Suoerstore_sales[[#This Row],[Order Date]])/3,0)</f>
        <v>Q3</v>
      </c>
      <c r="Y8706">
        <f>MONTH(Suoerstore_sales[[#This Row],[Order Date]])</f>
        <v>7</v>
      </c>
    </row>
    <row r="8707" spans="1:25" x14ac:dyDescent="0.2">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t="str" cm="1">
        <f t="array" ref="V8707">_xlfn.IFS(Suoerstore_sales[[#This Row],[Discount]]&lt;=0.05,"0-5%",Suoerstore_sales[[#This Row],[Discount]]&lt;=0.1,"5-10%",Suoerstore_sales[[#This Row],[Discount]]&lt;=0.2,"10-20%",TRUE,"20%+")</f>
        <v>0-5%</v>
      </c>
      <c r="W8707">
        <f>YEAR(Suoerstore_sales[[#This Row],[Order Date]])</f>
        <v>2014</v>
      </c>
      <c r="X8707" t="str">
        <f>"Q"&amp;ROUNDUP(MONTH(Suoerstore_sales[[#This Row],[Order Date]])/3,0)</f>
        <v>Q4</v>
      </c>
      <c r="Y8707">
        <f>MONTH(Suoerstore_sales[[#This Row],[Order Date]])</f>
        <v>10</v>
      </c>
    </row>
    <row r="8708" spans="1:25" x14ac:dyDescent="0.2">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t="str" cm="1">
        <f t="array" ref="V8708">_xlfn.IFS(Suoerstore_sales[[#This Row],[Discount]]&lt;=0.05,"0-5%",Suoerstore_sales[[#This Row],[Discount]]&lt;=0.1,"5-10%",Suoerstore_sales[[#This Row],[Discount]]&lt;=0.2,"10-20%",TRUE,"20%+")</f>
        <v>5-10%</v>
      </c>
      <c r="W8708">
        <f>YEAR(Suoerstore_sales[[#This Row],[Order Date]])</f>
        <v>2014</v>
      </c>
      <c r="X8708" t="str">
        <f>"Q"&amp;ROUNDUP(MONTH(Suoerstore_sales[[#This Row],[Order Date]])/3,0)</f>
        <v>Q3</v>
      </c>
      <c r="Y8708">
        <f>MONTH(Suoerstore_sales[[#This Row],[Order Date]])</f>
        <v>9</v>
      </c>
    </row>
    <row r="8709" spans="1:25" x14ac:dyDescent="0.2">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t="str" cm="1">
        <f t="array" ref="V8709">_xlfn.IFS(Suoerstore_sales[[#This Row],[Discount]]&lt;=0.05,"0-5%",Suoerstore_sales[[#This Row],[Discount]]&lt;=0.1,"5-10%",Suoerstore_sales[[#This Row],[Discount]]&lt;=0.2,"10-20%",TRUE,"20%+")</f>
        <v>0-5%</v>
      </c>
      <c r="W8709">
        <f>YEAR(Suoerstore_sales[[#This Row],[Order Date]])</f>
        <v>2014</v>
      </c>
      <c r="X8709" t="str">
        <f>"Q"&amp;ROUNDUP(MONTH(Suoerstore_sales[[#This Row],[Order Date]])/3,0)</f>
        <v>Q3</v>
      </c>
      <c r="Y8709">
        <f>MONTH(Suoerstore_sales[[#This Row],[Order Date]])</f>
        <v>9</v>
      </c>
    </row>
    <row r="8710" spans="1:25" x14ac:dyDescent="0.2">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t="str" cm="1">
        <f t="array" ref="V8710">_xlfn.IFS(Suoerstore_sales[[#This Row],[Discount]]&lt;=0.05,"0-5%",Suoerstore_sales[[#This Row],[Discount]]&lt;=0.1,"5-10%",Suoerstore_sales[[#This Row],[Discount]]&lt;=0.2,"10-20%",TRUE,"20%+")</f>
        <v>10-20%</v>
      </c>
      <c r="W8710">
        <f>YEAR(Suoerstore_sales[[#This Row],[Order Date]])</f>
        <v>2014</v>
      </c>
      <c r="X8710" t="str">
        <f>"Q"&amp;ROUNDUP(MONTH(Suoerstore_sales[[#This Row],[Order Date]])/3,0)</f>
        <v>Q4</v>
      </c>
      <c r="Y8710">
        <f>MONTH(Suoerstore_sales[[#This Row],[Order Date]])</f>
        <v>11</v>
      </c>
    </row>
    <row r="8711" spans="1:25" x14ac:dyDescent="0.2">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t="str" cm="1">
        <f t="array" ref="V8711">_xlfn.IFS(Suoerstore_sales[[#This Row],[Discount]]&lt;=0.05,"0-5%",Suoerstore_sales[[#This Row],[Discount]]&lt;=0.1,"5-10%",Suoerstore_sales[[#This Row],[Discount]]&lt;=0.2,"10-20%",TRUE,"20%+")</f>
        <v>10-20%</v>
      </c>
      <c r="W8711">
        <f>YEAR(Suoerstore_sales[[#This Row],[Order Date]])</f>
        <v>2014</v>
      </c>
      <c r="X8711" t="str">
        <f>"Q"&amp;ROUNDUP(MONTH(Suoerstore_sales[[#This Row],[Order Date]])/3,0)</f>
        <v>Q4</v>
      </c>
      <c r="Y8711">
        <f>MONTH(Suoerstore_sales[[#This Row],[Order Date]])</f>
        <v>11</v>
      </c>
    </row>
    <row r="8712" spans="1:25" x14ac:dyDescent="0.2">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t="str" cm="1">
        <f t="array" ref="V8712">_xlfn.IFS(Suoerstore_sales[[#This Row],[Discount]]&lt;=0.05,"0-5%",Suoerstore_sales[[#This Row],[Discount]]&lt;=0.1,"5-10%",Suoerstore_sales[[#This Row],[Discount]]&lt;=0.2,"10-20%",TRUE,"20%+")</f>
        <v>0-5%</v>
      </c>
      <c r="W8712">
        <f>YEAR(Suoerstore_sales[[#This Row],[Order Date]])</f>
        <v>2014</v>
      </c>
      <c r="X8712" t="str">
        <f>"Q"&amp;ROUNDUP(MONTH(Suoerstore_sales[[#This Row],[Order Date]])/3,0)</f>
        <v>Q4</v>
      </c>
      <c r="Y8712">
        <f>MONTH(Suoerstore_sales[[#This Row],[Order Date]])</f>
        <v>11</v>
      </c>
    </row>
    <row r="8713" spans="1:25" x14ac:dyDescent="0.2">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t="str" cm="1">
        <f t="array" ref="V8713">_xlfn.IFS(Suoerstore_sales[[#This Row],[Discount]]&lt;=0.05,"0-5%",Suoerstore_sales[[#This Row],[Discount]]&lt;=0.1,"5-10%",Suoerstore_sales[[#This Row],[Discount]]&lt;=0.2,"10-20%",TRUE,"20%+")</f>
        <v>10-20%</v>
      </c>
      <c r="W8713">
        <f>YEAR(Suoerstore_sales[[#This Row],[Order Date]])</f>
        <v>2014</v>
      </c>
      <c r="X8713" t="str">
        <f>"Q"&amp;ROUNDUP(MONTH(Suoerstore_sales[[#This Row],[Order Date]])/3,0)</f>
        <v>Q1</v>
      </c>
      <c r="Y8713">
        <f>MONTH(Suoerstore_sales[[#This Row],[Order Date]])</f>
        <v>3</v>
      </c>
    </row>
    <row r="8714" spans="1:25" x14ac:dyDescent="0.2">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t="str" cm="1">
        <f t="array" ref="V8714">_xlfn.IFS(Suoerstore_sales[[#This Row],[Discount]]&lt;=0.05,"0-5%",Suoerstore_sales[[#This Row],[Discount]]&lt;=0.1,"5-10%",Suoerstore_sales[[#This Row],[Discount]]&lt;=0.2,"10-20%",TRUE,"20%+")</f>
        <v>10-20%</v>
      </c>
      <c r="W8714">
        <f>YEAR(Suoerstore_sales[[#This Row],[Order Date]])</f>
        <v>2015</v>
      </c>
      <c r="X8714" t="str">
        <f>"Q"&amp;ROUNDUP(MONTH(Suoerstore_sales[[#This Row],[Order Date]])/3,0)</f>
        <v>Q4</v>
      </c>
      <c r="Y8714">
        <f>MONTH(Suoerstore_sales[[#This Row],[Order Date]])</f>
        <v>12</v>
      </c>
    </row>
    <row r="8715" spans="1:25" x14ac:dyDescent="0.2">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t="str" cm="1">
        <f t="array" ref="V8715">_xlfn.IFS(Suoerstore_sales[[#This Row],[Discount]]&lt;=0.05,"0-5%",Suoerstore_sales[[#This Row],[Discount]]&lt;=0.1,"5-10%",Suoerstore_sales[[#This Row],[Discount]]&lt;=0.2,"10-20%",TRUE,"20%+")</f>
        <v>10-20%</v>
      </c>
      <c r="W8715">
        <f>YEAR(Suoerstore_sales[[#This Row],[Order Date]])</f>
        <v>2017</v>
      </c>
      <c r="X8715" t="str">
        <f>"Q"&amp;ROUNDUP(MONTH(Suoerstore_sales[[#This Row],[Order Date]])/3,0)</f>
        <v>Q3</v>
      </c>
      <c r="Y8715">
        <f>MONTH(Suoerstore_sales[[#This Row],[Order Date]])</f>
        <v>7</v>
      </c>
    </row>
    <row r="8716" spans="1:25" x14ac:dyDescent="0.2">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t="str" cm="1">
        <f t="array" ref="V8716">_xlfn.IFS(Suoerstore_sales[[#This Row],[Discount]]&lt;=0.05,"0-5%",Suoerstore_sales[[#This Row],[Discount]]&lt;=0.1,"5-10%",Suoerstore_sales[[#This Row],[Discount]]&lt;=0.2,"10-20%",TRUE,"20%+")</f>
        <v>10-20%</v>
      </c>
      <c r="W8716">
        <f>YEAR(Suoerstore_sales[[#This Row],[Order Date]])</f>
        <v>2017</v>
      </c>
      <c r="X8716" t="str">
        <f>"Q"&amp;ROUNDUP(MONTH(Suoerstore_sales[[#This Row],[Order Date]])/3,0)</f>
        <v>Q3</v>
      </c>
      <c r="Y8716">
        <f>MONTH(Suoerstore_sales[[#This Row],[Order Date]])</f>
        <v>7</v>
      </c>
    </row>
    <row r="8717" spans="1:25" x14ac:dyDescent="0.2">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t="str" cm="1">
        <f t="array" ref="V8717">_xlfn.IFS(Suoerstore_sales[[#This Row],[Discount]]&lt;=0.05,"0-5%",Suoerstore_sales[[#This Row],[Discount]]&lt;=0.1,"5-10%",Suoerstore_sales[[#This Row],[Discount]]&lt;=0.2,"10-20%",TRUE,"20%+")</f>
        <v>20%+</v>
      </c>
      <c r="W8717">
        <f>YEAR(Suoerstore_sales[[#This Row],[Order Date]])</f>
        <v>2017</v>
      </c>
      <c r="X8717" t="str">
        <f>"Q"&amp;ROUNDUP(MONTH(Suoerstore_sales[[#This Row],[Order Date]])/3,0)</f>
        <v>Q4</v>
      </c>
      <c r="Y8717">
        <f>MONTH(Suoerstore_sales[[#This Row],[Order Date]])</f>
        <v>11</v>
      </c>
    </row>
    <row r="8718" spans="1:25" x14ac:dyDescent="0.2">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t="str" cm="1">
        <f t="array" ref="V8718">_xlfn.IFS(Suoerstore_sales[[#This Row],[Discount]]&lt;=0.05,"0-5%",Suoerstore_sales[[#This Row],[Discount]]&lt;=0.1,"5-10%",Suoerstore_sales[[#This Row],[Discount]]&lt;=0.2,"10-20%",TRUE,"20%+")</f>
        <v>20%+</v>
      </c>
      <c r="W8718">
        <f>YEAR(Suoerstore_sales[[#This Row],[Order Date]])</f>
        <v>2016</v>
      </c>
      <c r="X8718" t="str">
        <f>"Q"&amp;ROUNDUP(MONTH(Suoerstore_sales[[#This Row],[Order Date]])/3,0)</f>
        <v>Q2</v>
      </c>
      <c r="Y8718">
        <f>MONTH(Suoerstore_sales[[#This Row],[Order Date]])</f>
        <v>6</v>
      </c>
    </row>
    <row r="8719" spans="1:25" x14ac:dyDescent="0.2">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t="str" cm="1">
        <f t="array" ref="V8719">_xlfn.IFS(Suoerstore_sales[[#This Row],[Discount]]&lt;=0.05,"0-5%",Suoerstore_sales[[#This Row],[Discount]]&lt;=0.1,"5-10%",Suoerstore_sales[[#This Row],[Discount]]&lt;=0.2,"10-20%",TRUE,"20%+")</f>
        <v>20%+</v>
      </c>
      <c r="W8719">
        <f>YEAR(Suoerstore_sales[[#This Row],[Order Date]])</f>
        <v>2016</v>
      </c>
      <c r="X8719" t="str">
        <f>"Q"&amp;ROUNDUP(MONTH(Suoerstore_sales[[#This Row],[Order Date]])/3,0)</f>
        <v>Q2</v>
      </c>
      <c r="Y8719">
        <f>MONTH(Suoerstore_sales[[#This Row],[Order Date]])</f>
        <v>6</v>
      </c>
    </row>
    <row r="8720" spans="1:25" x14ac:dyDescent="0.2">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t="str" cm="1">
        <f t="array" ref="V8720">_xlfn.IFS(Suoerstore_sales[[#This Row],[Discount]]&lt;=0.05,"0-5%",Suoerstore_sales[[#This Row],[Discount]]&lt;=0.1,"5-10%",Suoerstore_sales[[#This Row],[Discount]]&lt;=0.2,"10-20%",TRUE,"20%+")</f>
        <v>10-20%</v>
      </c>
      <c r="W8720">
        <f>YEAR(Suoerstore_sales[[#This Row],[Order Date]])</f>
        <v>2016</v>
      </c>
      <c r="X8720" t="str">
        <f>"Q"&amp;ROUNDUP(MONTH(Suoerstore_sales[[#This Row],[Order Date]])/3,0)</f>
        <v>Q2</v>
      </c>
      <c r="Y8720">
        <f>MONTH(Suoerstore_sales[[#This Row],[Order Date]])</f>
        <v>6</v>
      </c>
    </row>
    <row r="8721" spans="1:25" x14ac:dyDescent="0.2">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t="str" cm="1">
        <f t="array" ref="V8721">_xlfn.IFS(Suoerstore_sales[[#This Row],[Discount]]&lt;=0.05,"0-5%",Suoerstore_sales[[#This Row],[Discount]]&lt;=0.1,"5-10%",Suoerstore_sales[[#This Row],[Discount]]&lt;=0.2,"10-20%",TRUE,"20%+")</f>
        <v>10-20%</v>
      </c>
      <c r="W8721">
        <f>YEAR(Suoerstore_sales[[#This Row],[Order Date]])</f>
        <v>2016</v>
      </c>
      <c r="X8721" t="str">
        <f>"Q"&amp;ROUNDUP(MONTH(Suoerstore_sales[[#This Row],[Order Date]])/3,0)</f>
        <v>Q2</v>
      </c>
      <c r="Y8721">
        <f>MONTH(Suoerstore_sales[[#This Row],[Order Date]])</f>
        <v>6</v>
      </c>
    </row>
    <row r="8722" spans="1:25" x14ac:dyDescent="0.2">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t="str" cm="1">
        <f t="array" ref="V8722">_xlfn.IFS(Suoerstore_sales[[#This Row],[Discount]]&lt;=0.05,"0-5%",Suoerstore_sales[[#This Row],[Discount]]&lt;=0.1,"5-10%",Suoerstore_sales[[#This Row],[Discount]]&lt;=0.2,"10-20%",TRUE,"20%+")</f>
        <v>20%+</v>
      </c>
      <c r="W8722">
        <f>YEAR(Suoerstore_sales[[#This Row],[Order Date]])</f>
        <v>2016</v>
      </c>
      <c r="X8722" t="str">
        <f>"Q"&amp;ROUNDUP(MONTH(Suoerstore_sales[[#This Row],[Order Date]])/3,0)</f>
        <v>Q2</v>
      </c>
      <c r="Y8722">
        <f>MONTH(Suoerstore_sales[[#This Row],[Order Date]])</f>
        <v>6</v>
      </c>
    </row>
    <row r="8723" spans="1:25" x14ac:dyDescent="0.2">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t="str" cm="1">
        <f t="array" ref="V8723">_xlfn.IFS(Suoerstore_sales[[#This Row],[Discount]]&lt;=0.05,"0-5%",Suoerstore_sales[[#This Row],[Discount]]&lt;=0.1,"5-10%",Suoerstore_sales[[#This Row],[Discount]]&lt;=0.2,"10-20%",TRUE,"20%+")</f>
        <v>10-20%</v>
      </c>
      <c r="W8723">
        <f>YEAR(Suoerstore_sales[[#This Row],[Order Date]])</f>
        <v>2016</v>
      </c>
      <c r="X8723" t="str">
        <f>"Q"&amp;ROUNDUP(MONTH(Suoerstore_sales[[#This Row],[Order Date]])/3,0)</f>
        <v>Q2</v>
      </c>
      <c r="Y8723">
        <f>MONTH(Suoerstore_sales[[#This Row],[Order Date]])</f>
        <v>6</v>
      </c>
    </row>
    <row r="8724" spans="1:25" x14ac:dyDescent="0.2">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t="str" cm="1">
        <f t="array" ref="V8724">_xlfn.IFS(Suoerstore_sales[[#This Row],[Discount]]&lt;=0.05,"0-5%",Suoerstore_sales[[#This Row],[Discount]]&lt;=0.1,"5-10%",Suoerstore_sales[[#This Row],[Discount]]&lt;=0.2,"10-20%",TRUE,"20%+")</f>
        <v>20%+</v>
      </c>
      <c r="W8724">
        <f>YEAR(Suoerstore_sales[[#This Row],[Order Date]])</f>
        <v>2016</v>
      </c>
      <c r="X8724" t="str">
        <f>"Q"&amp;ROUNDUP(MONTH(Suoerstore_sales[[#This Row],[Order Date]])/3,0)</f>
        <v>Q2</v>
      </c>
      <c r="Y8724">
        <f>MONTH(Suoerstore_sales[[#This Row],[Order Date]])</f>
        <v>6</v>
      </c>
    </row>
    <row r="8725" spans="1:25" x14ac:dyDescent="0.2">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t="str" cm="1">
        <f t="array" ref="V8725">_xlfn.IFS(Suoerstore_sales[[#This Row],[Discount]]&lt;=0.05,"0-5%",Suoerstore_sales[[#This Row],[Discount]]&lt;=0.1,"5-10%",Suoerstore_sales[[#This Row],[Discount]]&lt;=0.2,"10-20%",TRUE,"20%+")</f>
        <v>10-20%</v>
      </c>
      <c r="W8725">
        <f>YEAR(Suoerstore_sales[[#This Row],[Order Date]])</f>
        <v>2016</v>
      </c>
      <c r="X8725" t="str">
        <f>"Q"&amp;ROUNDUP(MONTH(Suoerstore_sales[[#This Row],[Order Date]])/3,0)</f>
        <v>Q4</v>
      </c>
      <c r="Y8725">
        <f>MONTH(Suoerstore_sales[[#This Row],[Order Date]])</f>
        <v>12</v>
      </c>
    </row>
    <row r="8726" spans="1:25" x14ac:dyDescent="0.2">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t="str" cm="1">
        <f t="array" ref="V8726">_xlfn.IFS(Suoerstore_sales[[#This Row],[Discount]]&lt;=0.05,"0-5%",Suoerstore_sales[[#This Row],[Discount]]&lt;=0.1,"5-10%",Suoerstore_sales[[#This Row],[Discount]]&lt;=0.2,"10-20%",TRUE,"20%+")</f>
        <v>10-20%</v>
      </c>
      <c r="W8726">
        <f>YEAR(Suoerstore_sales[[#This Row],[Order Date]])</f>
        <v>2016</v>
      </c>
      <c r="X8726" t="str">
        <f>"Q"&amp;ROUNDUP(MONTH(Suoerstore_sales[[#This Row],[Order Date]])/3,0)</f>
        <v>Q4</v>
      </c>
      <c r="Y8726">
        <f>MONTH(Suoerstore_sales[[#This Row],[Order Date]])</f>
        <v>12</v>
      </c>
    </row>
    <row r="8727" spans="1:25" x14ac:dyDescent="0.2">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t="str" cm="1">
        <f t="array" ref="V8727">_xlfn.IFS(Suoerstore_sales[[#This Row],[Discount]]&lt;=0.05,"0-5%",Suoerstore_sales[[#This Row],[Discount]]&lt;=0.1,"5-10%",Suoerstore_sales[[#This Row],[Discount]]&lt;=0.2,"10-20%",TRUE,"20%+")</f>
        <v>0-5%</v>
      </c>
      <c r="W8727">
        <f>YEAR(Suoerstore_sales[[#This Row],[Order Date]])</f>
        <v>2017</v>
      </c>
      <c r="X8727" t="str">
        <f>"Q"&amp;ROUNDUP(MONTH(Suoerstore_sales[[#This Row],[Order Date]])/3,0)</f>
        <v>Q1</v>
      </c>
      <c r="Y8727">
        <f>MONTH(Suoerstore_sales[[#This Row],[Order Date]])</f>
        <v>3</v>
      </c>
    </row>
    <row r="8728" spans="1:25" x14ac:dyDescent="0.2">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t="str" cm="1">
        <f t="array" ref="V8728">_xlfn.IFS(Suoerstore_sales[[#This Row],[Discount]]&lt;=0.05,"0-5%",Suoerstore_sales[[#This Row],[Discount]]&lt;=0.1,"5-10%",Suoerstore_sales[[#This Row],[Discount]]&lt;=0.2,"10-20%",TRUE,"20%+")</f>
        <v>10-20%</v>
      </c>
      <c r="W8728">
        <f>YEAR(Suoerstore_sales[[#This Row],[Order Date]])</f>
        <v>2015</v>
      </c>
      <c r="X8728" t="str">
        <f>"Q"&amp;ROUNDUP(MONTH(Suoerstore_sales[[#This Row],[Order Date]])/3,0)</f>
        <v>Q4</v>
      </c>
      <c r="Y8728">
        <f>MONTH(Suoerstore_sales[[#This Row],[Order Date]])</f>
        <v>12</v>
      </c>
    </row>
    <row r="8729" spans="1:25" x14ac:dyDescent="0.2">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t="str" cm="1">
        <f t="array" ref="V8729">_xlfn.IFS(Suoerstore_sales[[#This Row],[Discount]]&lt;=0.05,"0-5%",Suoerstore_sales[[#This Row],[Discount]]&lt;=0.1,"5-10%",Suoerstore_sales[[#This Row],[Discount]]&lt;=0.2,"10-20%",TRUE,"20%+")</f>
        <v>10-20%</v>
      </c>
      <c r="W8729">
        <f>YEAR(Suoerstore_sales[[#This Row],[Order Date]])</f>
        <v>2015</v>
      </c>
      <c r="X8729" t="str">
        <f>"Q"&amp;ROUNDUP(MONTH(Suoerstore_sales[[#This Row],[Order Date]])/3,0)</f>
        <v>Q4</v>
      </c>
      <c r="Y8729">
        <f>MONTH(Suoerstore_sales[[#This Row],[Order Date]])</f>
        <v>12</v>
      </c>
    </row>
    <row r="8730" spans="1:25" x14ac:dyDescent="0.2">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t="str" cm="1">
        <f t="array" ref="V8730">_xlfn.IFS(Suoerstore_sales[[#This Row],[Discount]]&lt;=0.05,"0-5%",Suoerstore_sales[[#This Row],[Discount]]&lt;=0.1,"5-10%",Suoerstore_sales[[#This Row],[Discount]]&lt;=0.2,"10-20%",TRUE,"20%+")</f>
        <v>10-20%</v>
      </c>
      <c r="W8730">
        <f>YEAR(Suoerstore_sales[[#This Row],[Order Date]])</f>
        <v>2015</v>
      </c>
      <c r="X8730" t="str">
        <f>"Q"&amp;ROUNDUP(MONTH(Suoerstore_sales[[#This Row],[Order Date]])/3,0)</f>
        <v>Q4</v>
      </c>
      <c r="Y8730">
        <f>MONTH(Suoerstore_sales[[#This Row],[Order Date]])</f>
        <v>12</v>
      </c>
    </row>
    <row r="8731" spans="1:25" x14ac:dyDescent="0.2">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t="str" cm="1">
        <f t="array" ref="V8731">_xlfn.IFS(Suoerstore_sales[[#This Row],[Discount]]&lt;=0.05,"0-5%",Suoerstore_sales[[#This Row],[Discount]]&lt;=0.1,"5-10%",Suoerstore_sales[[#This Row],[Discount]]&lt;=0.2,"10-20%",TRUE,"20%+")</f>
        <v>10-20%</v>
      </c>
      <c r="W8731">
        <f>YEAR(Suoerstore_sales[[#This Row],[Order Date]])</f>
        <v>2015</v>
      </c>
      <c r="X8731" t="str">
        <f>"Q"&amp;ROUNDUP(MONTH(Suoerstore_sales[[#This Row],[Order Date]])/3,0)</f>
        <v>Q4</v>
      </c>
      <c r="Y8731">
        <f>MONTH(Suoerstore_sales[[#This Row],[Order Date]])</f>
        <v>12</v>
      </c>
    </row>
    <row r="8732" spans="1:25" x14ac:dyDescent="0.2">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t="str" cm="1">
        <f t="array" ref="V8732">_xlfn.IFS(Suoerstore_sales[[#This Row],[Discount]]&lt;=0.05,"0-5%",Suoerstore_sales[[#This Row],[Discount]]&lt;=0.1,"5-10%",Suoerstore_sales[[#This Row],[Discount]]&lt;=0.2,"10-20%",TRUE,"20%+")</f>
        <v>10-20%</v>
      </c>
      <c r="W8732">
        <f>YEAR(Suoerstore_sales[[#This Row],[Order Date]])</f>
        <v>2015</v>
      </c>
      <c r="X8732" t="str">
        <f>"Q"&amp;ROUNDUP(MONTH(Suoerstore_sales[[#This Row],[Order Date]])/3,0)</f>
        <v>Q4</v>
      </c>
      <c r="Y8732">
        <f>MONTH(Suoerstore_sales[[#This Row],[Order Date]])</f>
        <v>12</v>
      </c>
    </row>
    <row r="8733" spans="1:25" x14ac:dyDescent="0.2">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t="str" cm="1">
        <f t="array" ref="V8733">_xlfn.IFS(Suoerstore_sales[[#This Row],[Discount]]&lt;=0.05,"0-5%",Suoerstore_sales[[#This Row],[Discount]]&lt;=0.1,"5-10%",Suoerstore_sales[[#This Row],[Discount]]&lt;=0.2,"10-20%",TRUE,"20%+")</f>
        <v>0-5%</v>
      </c>
      <c r="W8733">
        <f>YEAR(Suoerstore_sales[[#This Row],[Order Date]])</f>
        <v>2015</v>
      </c>
      <c r="X8733" t="str">
        <f>"Q"&amp;ROUNDUP(MONTH(Suoerstore_sales[[#This Row],[Order Date]])/3,0)</f>
        <v>Q3</v>
      </c>
      <c r="Y8733">
        <f>MONTH(Suoerstore_sales[[#This Row],[Order Date]])</f>
        <v>7</v>
      </c>
    </row>
    <row r="8734" spans="1:25" x14ac:dyDescent="0.2">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t="str" cm="1">
        <f t="array" ref="V8734">_xlfn.IFS(Suoerstore_sales[[#This Row],[Discount]]&lt;=0.05,"0-5%",Suoerstore_sales[[#This Row],[Discount]]&lt;=0.1,"5-10%",Suoerstore_sales[[#This Row],[Discount]]&lt;=0.2,"10-20%",TRUE,"20%+")</f>
        <v>0-5%</v>
      </c>
      <c r="W8734">
        <f>YEAR(Suoerstore_sales[[#This Row],[Order Date]])</f>
        <v>2017</v>
      </c>
      <c r="X8734" t="str">
        <f>"Q"&amp;ROUNDUP(MONTH(Suoerstore_sales[[#This Row],[Order Date]])/3,0)</f>
        <v>Q2</v>
      </c>
      <c r="Y8734">
        <f>MONTH(Suoerstore_sales[[#This Row],[Order Date]])</f>
        <v>6</v>
      </c>
    </row>
    <row r="8735" spans="1:25" x14ac:dyDescent="0.2">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t="str" cm="1">
        <f t="array" ref="V8735">_xlfn.IFS(Suoerstore_sales[[#This Row],[Discount]]&lt;=0.05,"0-5%",Suoerstore_sales[[#This Row],[Discount]]&lt;=0.1,"5-10%",Suoerstore_sales[[#This Row],[Discount]]&lt;=0.2,"10-20%",TRUE,"20%+")</f>
        <v>0-5%</v>
      </c>
      <c r="W8735">
        <f>YEAR(Suoerstore_sales[[#This Row],[Order Date]])</f>
        <v>2017</v>
      </c>
      <c r="X8735" t="str">
        <f>"Q"&amp;ROUNDUP(MONTH(Suoerstore_sales[[#This Row],[Order Date]])/3,0)</f>
        <v>Q2</v>
      </c>
      <c r="Y8735">
        <f>MONTH(Suoerstore_sales[[#This Row],[Order Date]])</f>
        <v>6</v>
      </c>
    </row>
    <row r="8736" spans="1:25" x14ac:dyDescent="0.2">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t="str" cm="1">
        <f t="array" ref="V8736">_xlfn.IFS(Suoerstore_sales[[#This Row],[Discount]]&lt;=0.05,"0-5%",Suoerstore_sales[[#This Row],[Discount]]&lt;=0.1,"5-10%",Suoerstore_sales[[#This Row],[Discount]]&lt;=0.2,"10-20%",TRUE,"20%+")</f>
        <v>0-5%</v>
      </c>
      <c r="W8736">
        <f>YEAR(Suoerstore_sales[[#This Row],[Order Date]])</f>
        <v>2017</v>
      </c>
      <c r="X8736" t="str">
        <f>"Q"&amp;ROUNDUP(MONTH(Suoerstore_sales[[#This Row],[Order Date]])/3,0)</f>
        <v>Q2</v>
      </c>
      <c r="Y8736">
        <f>MONTH(Suoerstore_sales[[#This Row],[Order Date]])</f>
        <v>6</v>
      </c>
    </row>
    <row r="8737" spans="1:25" x14ac:dyDescent="0.2">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t="str" cm="1">
        <f t="array" ref="V8737">_xlfn.IFS(Suoerstore_sales[[#This Row],[Discount]]&lt;=0.05,"0-5%",Suoerstore_sales[[#This Row],[Discount]]&lt;=0.1,"5-10%",Suoerstore_sales[[#This Row],[Discount]]&lt;=0.2,"10-20%",TRUE,"20%+")</f>
        <v>0-5%</v>
      </c>
      <c r="W8737">
        <f>YEAR(Suoerstore_sales[[#This Row],[Order Date]])</f>
        <v>2014</v>
      </c>
      <c r="X8737" t="str">
        <f>"Q"&amp;ROUNDUP(MONTH(Suoerstore_sales[[#This Row],[Order Date]])/3,0)</f>
        <v>Q1</v>
      </c>
      <c r="Y8737">
        <f>MONTH(Suoerstore_sales[[#This Row],[Order Date]])</f>
        <v>2</v>
      </c>
    </row>
    <row r="8738" spans="1:25" x14ac:dyDescent="0.2">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t="str" cm="1">
        <f t="array" ref="V8738">_xlfn.IFS(Suoerstore_sales[[#This Row],[Discount]]&lt;=0.05,"0-5%",Suoerstore_sales[[#This Row],[Discount]]&lt;=0.1,"5-10%",Suoerstore_sales[[#This Row],[Discount]]&lt;=0.2,"10-20%",TRUE,"20%+")</f>
        <v>0-5%</v>
      </c>
      <c r="W8738">
        <f>YEAR(Suoerstore_sales[[#This Row],[Order Date]])</f>
        <v>2016</v>
      </c>
      <c r="X8738" t="str">
        <f>"Q"&amp;ROUNDUP(MONTH(Suoerstore_sales[[#This Row],[Order Date]])/3,0)</f>
        <v>Q3</v>
      </c>
      <c r="Y8738">
        <f>MONTH(Suoerstore_sales[[#This Row],[Order Date]])</f>
        <v>9</v>
      </c>
    </row>
    <row r="8739" spans="1:25" x14ac:dyDescent="0.2">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t="str" cm="1">
        <f t="array" ref="V8739">_xlfn.IFS(Suoerstore_sales[[#This Row],[Discount]]&lt;=0.05,"0-5%",Suoerstore_sales[[#This Row],[Discount]]&lt;=0.1,"5-10%",Suoerstore_sales[[#This Row],[Discount]]&lt;=0.2,"10-20%",TRUE,"20%+")</f>
        <v>20%+</v>
      </c>
      <c r="W8739">
        <f>YEAR(Suoerstore_sales[[#This Row],[Order Date]])</f>
        <v>2017</v>
      </c>
      <c r="X8739" t="str">
        <f>"Q"&amp;ROUNDUP(MONTH(Suoerstore_sales[[#This Row],[Order Date]])/3,0)</f>
        <v>Q2</v>
      </c>
      <c r="Y8739">
        <f>MONTH(Suoerstore_sales[[#This Row],[Order Date]])</f>
        <v>4</v>
      </c>
    </row>
    <row r="8740" spans="1:25" x14ac:dyDescent="0.2">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t="str" cm="1">
        <f t="array" ref="V8740">_xlfn.IFS(Suoerstore_sales[[#This Row],[Discount]]&lt;=0.05,"0-5%",Suoerstore_sales[[#This Row],[Discount]]&lt;=0.1,"5-10%",Suoerstore_sales[[#This Row],[Discount]]&lt;=0.2,"10-20%",TRUE,"20%+")</f>
        <v>10-20%</v>
      </c>
      <c r="W8740">
        <f>YEAR(Suoerstore_sales[[#This Row],[Order Date]])</f>
        <v>2017</v>
      </c>
      <c r="X8740" t="str">
        <f>"Q"&amp;ROUNDUP(MONTH(Suoerstore_sales[[#This Row],[Order Date]])/3,0)</f>
        <v>Q4</v>
      </c>
      <c r="Y8740">
        <f>MONTH(Suoerstore_sales[[#This Row],[Order Date]])</f>
        <v>12</v>
      </c>
    </row>
    <row r="8741" spans="1:25" x14ac:dyDescent="0.2">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t="str" cm="1">
        <f t="array" ref="V8741">_xlfn.IFS(Suoerstore_sales[[#This Row],[Discount]]&lt;=0.05,"0-5%",Suoerstore_sales[[#This Row],[Discount]]&lt;=0.1,"5-10%",Suoerstore_sales[[#This Row],[Discount]]&lt;=0.2,"10-20%",TRUE,"20%+")</f>
        <v>20%+</v>
      </c>
      <c r="W8741">
        <f>YEAR(Suoerstore_sales[[#This Row],[Order Date]])</f>
        <v>2017</v>
      </c>
      <c r="X8741" t="str">
        <f>"Q"&amp;ROUNDUP(MONTH(Suoerstore_sales[[#This Row],[Order Date]])/3,0)</f>
        <v>Q4</v>
      </c>
      <c r="Y8741">
        <f>MONTH(Suoerstore_sales[[#This Row],[Order Date]])</f>
        <v>12</v>
      </c>
    </row>
    <row r="8742" spans="1:25" x14ac:dyDescent="0.2">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t="str" cm="1">
        <f t="array" ref="V8742">_xlfn.IFS(Suoerstore_sales[[#This Row],[Discount]]&lt;=0.05,"0-5%",Suoerstore_sales[[#This Row],[Discount]]&lt;=0.1,"5-10%",Suoerstore_sales[[#This Row],[Discount]]&lt;=0.2,"10-20%",TRUE,"20%+")</f>
        <v>0-5%</v>
      </c>
      <c r="W8742">
        <f>YEAR(Suoerstore_sales[[#This Row],[Order Date]])</f>
        <v>2016</v>
      </c>
      <c r="X8742" t="str">
        <f>"Q"&amp;ROUNDUP(MONTH(Suoerstore_sales[[#This Row],[Order Date]])/3,0)</f>
        <v>Q3</v>
      </c>
      <c r="Y8742">
        <f>MONTH(Suoerstore_sales[[#This Row],[Order Date]])</f>
        <v>7</v>
      </c>
    </row>
    <row r="8743" spans="1:25" x14ac:dyDescent="0.2">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t="str" cm="1">
        <f t="array" ref="V8743">_xlfn.IFS(Suoerstore_sales[[#This Row],[Discount]]&lt;=0.05,"0-5%",Suoerstore_sales[[#This Row],[Discount]]&lt;=0.1,"5-10%",Suoerstore_sales[[#This Row],[Discount]]&lt;=0.2,"10-20%",TRUE,"20%+")</f>
        <v>0-5%</v>
      </c>
      <c r="W8743">
        <f>YEAR(Suoerstore_sales[[#This Row],[Order Date]])</f>
        <v>2015</v>
      </c>
      <c r="X8743" t="str">
        <f>"Q"&amp;ROUNDUP(MONTH(Suoerstore_sales[[#This Row],[Order Date]])/3,0)</f>
        <v>Q4</v>
      </c>
      <c r="Y8743">
        <f>MONTH(Suoerstore_sales[[#This Row],[Order Date]])</f>
        <v>11</v>
      </c>
    </row>
    <row r="8744" spans="1:25" x14ac:dyDescent="0.2">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t="str" cm="1">
        <f t="array" ref="V8744">_xlfn.IFS(Suoerstore_sales[[#This Row],[Discount]]&lt;=0.05,"0-5%",Suoerstore_sales[[#This Row],[Discount]]&lt;=0.1,"5-10%",Suoerstore_sales[[#This Row],[Discount]]&lt;=0.2,"10-20%",TRUE,"20%+")</f>
        <v>10-20%</v>
      </c>
      <c r="W8744">
        <f>YEAR(Suoerstore_sales[[#This Row],[Order Date]])</f>
        <v>2015</v>
      </c>
      <c r="X8744" t="str">
        <f>"Q"&amp;ROUNDUP(MONTH(Suoerstore_sales[[#This Row],[Order Date]])/3,0)</f>
        <v>Q4</v>
      </c>
      <c r="Y8744">
        <f>MONTH(Suoerstore_sales[[#This Row],[Order Date]])</f>
        <v>10</v>
      </c>
    </row>
    <row r="8745" spans="1:25" x14ac:dyDescent="0.2">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t="str" cm="1">
        <f t="array" ref="V8745">_xlfn.IFS(Suoerstore_sales[[#This Row],[Discount]]&lt;=0.05,"0-5%",Suoerstore_sales[[#This Row],[Discount]]&lt;=0.1,"5-10%",Suoerstore_sales[[#This Row],[Discount]]&lt;=0.2,"10-20%",TRUE,"20%+")</f>
        <v>10-20%</v>
      </c>
      <c r="W8745">
        <f>YEAR(Suoerstore_sales[[#This Row],[Order Date]])</f>
        <v>2015</v>
      </c>
      <c r="X8745" t="str">
        <f>"Q"&amp;ROUNDUP(MONTH(Suoerstore_sales[[#This Row],[Order Date]])/3,0)</f>
        <v>Q4</v>
      </c>
      <c r="Y8745">
        <f>MONTH(Suoerstore_sales[[#This Row],[Order Date]])</f>
        <v>10</v>
      </c>
    </row>
    <row r="8746" spans="1:25" x14ac:dyDescent="0.2">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t="str" cm="1">
        <f t="array" ref="V8746">_xlfn.IFS(Suoerstore_sales[[#This Row],[Discount]]&lt;=0.05,"0-5%",Suoerstore_sales[[#This Row],[Discount]]&lt;=0.1,"5-10%",Suoerstore_sales[[#This Row],[Discount]]&lt;=0.2,"10-20%",TRUE,"20%+")</f>
        <v>0-5%</v>
      </c>
      <c r="W8746">
        <f>YEAR(Suoerstore_sales[[#This Row],[Order Date]])</f>
        <v>2015</v>
      </c>
      <c r="X8746" t="str">
        <f>"Q"&amp;ROUNDUP(MONTH(Suoerstore_sales[[#This Row],[Order Date]])/3,0)</f>
        <v>Q4</v>
      </c>
      <c r="Y8746">
        <f>MONTH(Suoerstore_sales[[#This Row],[Order Date]])</f>
        <v>11</v>
      </c>
    </row>
    <row r="8747" spans="1:25" x14ac:dyDescent="0.2">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t="str" cm="1">
        <f t="array" ref="V8747">_xlfn.IFS(Suoerstore_sales[[#This Row],[Discount]]&lt;=0.05,"0-5%",Suoerstore_sales[[#This Row],[Discount]]&lt;=0.1,"5-10%",Suoerstore_sales[[#This Row],[Discount]]&lt;=0.2,"10-20%",TRUE,"20%+")</f>
        <v>0-5%</v>
      </c>
      <c r="W8747">
        <f>YEAR(Suoerstore_sales[[#This Row],[Order Date]])</f>
        <v>2015</v>
      </c>
      <c r="X8747" t="str">
        <f>"Q"&amp;ROUNDUP(MONTH(Suoerstore_sales[[#This Row],[Order Date]])/3,0)</f>
        <v>Q4</v>
      </c>
      <c r="Y8747">
        <f>MONTH(Suoerstore_sales[[#This Row],[Order Date]])</f>
        <v>11</v>
      </c>
    </row>
    <row r="8748" spans="1:25" x14ac:dyDescent="0.2">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t="str" cm="1">
        <f t="array" ref="V8748">_xlfn.IFS(Suoerstore_sales[[#This Row],[Discount]]&lt;=0.05,"0-5%",Suoerstore_sales[[#This Row],[Discount]]&lt;=0.1,"5-10%",Suoerstore_sales[[#This Row],[Discount]]&lt;=0.2,"10-20%",TRUE,"20%+")</f>
        <v>0-5%</v>
      </c>
      <c r="W8748">
        <f>YEAR(Suoerstore_sales[[#This Row],[Order Date]])</f>
        <v>2017</v>
      </c>
      <c r="X8748" t="str">
        <f>"Q"&amp;ROUNDUP(MONTH(Suoerstore_sales[[#This Row],[Order Date]])/3,0)</f>
        <v>Q1</v>
      </c>
      <c r="Y8748">
        <f>MONTH(Suoerstore_sales[[#This Row],[Order Date]])</f>
        <v>2</v>
      </c>
    </row>
    <row r="8749" spans="1:25" x14ac:dyDescent="0.2">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t="str" cm="1">
        <f t="array" ref="V8749">_xlfn.IFS(Suoerstore_sales[[#This Row],[Discount]]&lt;=0.05,"0-5%",Suoerstore_sales[[#This Row],[Discount]]&lt;=0.1,"5-10%",Suoerstore_sales[[#This Row],[Discount]]&lt;=0.2,"10-20%",TRUE,"20%+")</f>
        <v>10-20%</v>
      </c>
      <c r="W8749">
        <f>YEAR(Suoerstore_sales[[#This Row],[Order Date]])</f>
        <v>2017</v>
      </c>
      <c r="X8749" t="str">
        <f>"Q"&amp;ROUNDUP(MONTH(Suoerstore_sales[[#This Row],[Order Date]])/3,0)</f>
        <v>Q1</v>
      </c>
      <c r="Y8749">
        <f>MONTH(Suoerstore_sales[[#This Row],[Order Date]])</f>
        <v>2</v>
      </c>
    </row>
    <row r="8750" spans="1:25" x14ac:dyDescent="0.2">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t="str" cm="1">
        <f t="array" ref="V8750">_xlfn.IFS(Suoerstore_sales[[#This Row],[Discount]]&lt;=0.05,"0-5%",Suoerstore_sales[[#This Row],[Discount]]&lt;=0.1,"5-10%",Suoerstore_sales[[#This Row],[Discount]]&lt;=0.2,"10-20%",TRUE,"20%+")</f>
        <v>10-20%</v>
      </c>
      <c r="W8750">
        <f>YEAR(Suoerstore_sales[[#This Row],[Order Date]])</f>
        <v>2017</v>
      </c>
      <c r="X8750" t="str">
        <f>"Q"&amp;ROUNDUP(MONTH(Suoerstore_sales[[#This Row],[Order Date]])/3,0)</f>
        <v>Q1</v>
      </c>
      <c r="Y8750">
        <f>MONTH(Suoerstore_sales[[#This Row],[Order Date]])</f>
        <v>2</v>
      </c>
    </row>
    <row r="8751" spans="1:25" x14ac:dyDescent="0.2">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t="str" cm="1">
        <f t="array" ref="V8751">_xlfn.IFS(Suoerstore_sales[[#This Row],[Discount]]&lt;=0.05,"0-5%",Suoerstore_sales[[#This Row],[Discount]]&lt;=0.1,"5-10%",Suoerstore_sales[[#This Row],[Discount]]&lt;=0.2,"10-20%",TRUE,"20%+")</f>
        <v>10-20%</v>
      </c>
      <c r="W8751">
        <f>YEAR(Suoerstore_sales[[#This Row],[Order Date]])</f>
        <v>2015</v>
      </c>
      <c r="X8751" t="str">
        <f>"Q"&amp;ROUNDUP(MONTH(Suoerstore_sales[[#This Row],[Order Date]])/3,0)</f>
        <v>Q2</v>
      </c>
      <c r="Y8751">
        <f>MONTH(Suoerstore_sales[[#This Row],[Order Date]])</f>
        <v>6</v>
      </c>
    </row>
    <row r="8752" spans="1:25" x14ac:dyDescent="0.2">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t="str" cm="1">
        <f t="array" ref="V8752">_xlfn.IFS(Suoerstore_sales[[#This Row],[Discount]]&lt;=0.05,"0-5%",Suoerstore_sales[[#This Row],[Discount]]&lt;=0.1,"5-10%",Suoerstore_sales[[#This Row],[Discount]]&lt;=0.2,"10-20%",TRUE,"20%+")</f>
        <v>0-5%</v>
      </c>
      <c r="W8752">
        <f>YEAR(Suoerstore_sales[[#This Row],[Order Date]])</f>
        <v>2015</v>
      </c>
      <c r="X8752" t="str">
        <f>"Q"&amp;ROUNDUP(MONTH(Suoerstore_sales[[#This Row],[Order Date]])/3,0)</f>
        <v>Q2</v>
      </c>
      <c r="Y8752">
        <f>MONTH(Suoerstore_sales[[#This Row],[Order Date]])</f>
        <v>6</v>
      </c>
    </row>
    <row r="8753" spans="1:25" x14ac:dyDescent="0.2">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t="str" cm="1">
        <f t="array" ref="V8753">_xlfn.IFS(Suoerstore_sales[[#This Row],[Discount]]&lt;=0.05,"0-5%",Suoerstore_sales[[#This Row],[Discount]]&lt;=0.1,"5-10%",Suoerstore_sales[[#This Row],[Discount]]&lt;=0.2,"10-20%",TRUE,"20%+")</f>
        <v>10-20%</v>
      </c>
      <c r="W8753">
        <f>YEAR(Suoerstore_sales[[#This Row],[Order Date]])</f>
        <v>2016</v>
      </c>
      <c r="X8753" t="str">
        <f>"Q"&amp;ROUNDUP(MONTH(Suoerstore_sales[[#This Row],[Order Date]])/3,0)</f>
        <v>Q2</v>
      </c>
      <c r="Y8753">
        <f>MONTH(Suoerstore_sales[[#This Row],[Order Date]])</f>
        <v>5</v>
      </c>
    </row>
    <row r="8754" spans="1:25" x14ac:dyDescent="0.2">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t="str" cm="1">
        <f t="array" ref="V8754">_xlfn.IFS(Suoerstore_sales[[#This Row],[Discount]]&lt;=0.05,"0-5%",Suoerstore_sales[[#This Row],[Discount]]&lt;=0.1,"5-10%",Suoerstore_sales[[#This Row],[Discount]]&lt;=0.2,"10-20%",TRUE,"20%+")</f>
        <v>10-20%</v>
      </c>
      <c r="W8754">
        <f>YEAR(Suoerstore_sales[[#This Row],[Order Date]])</f>
        <v>2016</v>
      </c>
      <c r="X8754" t="str">
        <f>"Q"&amp;ROUNDUP(MONTH(Suoerstore_sales[[#This Row],[Order Date]])/3,0)</f>
        <v>Q2</v>
      </c>
      <c r="Y8754">
        <f>MONTH(Suoerstore_sales[[#This Row],[Order Date]])</f>
        <v>5</v>
      </c>
    </row>
    <row r="8755" spans="1:25" x14ac:dyDescent="0.2">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t="str" cm="1">
        <f t="array" ref="V8755">_xlfn.IFS(Suoerstore_sales[[#This Row],[Discount]]&lt;=0.05,"0-5%",Suoerstore_sales[[#This Row],[Discount]]&lt;=0.1,"5-10%",Suoerstore_sales[[#This Row],[Discount]]&lt;=0.2,"10-20%",TRUE,"20%+")</f>
        <v>10-20%</v>
      </c>
      <c r="W8755">
        <f>YEAR(Suoerstore_sales[[#This Row],[Order Date]])</f>
        <v>2017</v>
      </c>
      <c r="X8755" t="str">
        <f>"Q"&amp;ROUNDUP(MONTH(Suoerstore_sales[[#This Row],[Order Date]])/3,0)</f>
        <v>Q3</v>
      </c>
      <c r="Y8755">
        <f>MONTH(Suoerstore_sales[[#This Row],[Order Date]])</f>
        <v>9</v>
      </c>
    </row>
    <row r="8756" spans="1:25" x14ac:dyDescent="0.2">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t="str" cm="1">
        <f t="array" ref="V8756">_xlfn.IFS(Suoerstore_sales[[#This Row],[Discount]]&lt;=0.05,"0-5%",Suoerstore_sales[[#This Row],[Discount]]&lt;=0.1,"5-10%",Suoerstore_sales[[#This Row],[Discount]]&lt;=0.2,"10-20%",TRUE,"20%+")</f>
        <v>20%+</v>
      </c>
      <c r="W8756">
        <f>YEAR(Suoerstore_sales[[#This Row],[Order Date]])</f>
        <v>2017</v>
      </c>
      <c r="X8756" t="str">
        <f>"Q"&amp;ROUNDUP(MONTH(Suoerstore_sales[[#This Row],[Order Date]])/3,0)</f>
        <v>Q3</v>
      </c>
      <c r="Y8756">
        <f>MONTH(Suoerstore_sales[[#This Row],[Order Date]])</f>
        <v>9</v>
      </c>
    </row>
    <row r="8757" spans="1:25" x14ac:dyDescent="0.2">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t="str" cm="1">
        <f t="array" ref="V8757">_xlfn.IFS(Suoerstore_sales[[#This Row],[Discount]]&lt;=0.05,"0-5%",Suoerstore_sales[[#This Row],[Discount]]&lt;=0.1,"5-10%",Suoerstore_sales[[#This Row],[Discount]]&lt;=0.2,"10-20%",TRUE,"20%+")</f>
        <v>20%+</v>
      </c>
      <c r="W8757">
        <f>YEAR(Suoerstore_sales[[#This Row],[Order Date]])</f>
        <v>2017</v>
      </c>
      <c r="X8757" t="str">
        <f>"Q"&amp;ROUNDUP(MONTH(Suoerstore_sales[[#This Row],[Order Date]])/3,0)</f>
        <v>Q3</v>
      </c>
      <c r="Y8757">
        <f>MONTH(Suoerstore_sales[[#This Row],[Order Date]])</f>
        <v>9</v>
      </c>
    </row>
    <row r="8758" spans="1:25" x14ac:dyDescent="0.2">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t="str" cm="1">
        <f t="array" ref="V8758">_xlfn.IFS(Suoerstore_sales[[#This Row],[Discount]]&lt;=0.05,"0-5%",Suoerstore_sales[[#This Row],[Discount]]&lt;=0.1,"5-10%",Suoerstore_sales[[#This Row],[Discount]]&lt;=0.2,"10-20%",TRUE,"20%+")</f>
        <v>0-5%</v>
      </c>
      <c r="W8758">
        <f>YEAR(Suoerstore_sales[[#This Row],[Order Date]])</f>
        <v>2016</v>
      </c>
      <c r="X8758" t="str">
        <f>"Q"&amp;ROUNDUP(MONTH(Suoerstore_sales[[#This Row],[Order Date]])/3,0)</f>
        <v>Q3</v>
      </c>
      <c r="Y8758">
        <f>MONTH(Suoerstore_sales[[#This Row],[Order Date]])</f>
        <v>7</v>
      </c>
    </row>
    <row r="8759" spans="1:25" x14ac:dyDescent="0.2">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t="str" cm="1">
        <f t="array" ref="V8759">_xlfn.IFS(Suoerstore_sales[[#This Row],[Discount]]&lt;=0.05,"0-5%",Suoerstore_sales[[#This Row],[Discount]]&lt;=0.1,"5-10%",Suoerstore_sales[[#This Row],[Discount]]&lt;=0.2,"10-20%",TRUE,"20%+")</f>
        <v>0-5%</v>
      </c>
      <c r="W8759">
        <f>YEAR(Suoerstore_sales[[#This Row],[Order Date]])</f>
        <v>2016</v>
      </c>
      <c r="X8759" t="str">
        <f>"Q"&amp;ROUNDUP(MONTH(Suoerstore_sales[[#This Row],[Order Date]])/3,0)</f>
        <v>Q3</v>
      </c>
      <c r="Y8759">
        <f>MONTH(Suoerstore_sales[[#This Row],[Order Date]])</f>
        <v>7</v>
      </c>
    </row>
    <row r="8760" spans="1:25" x14ac:dyDescent="0.2">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t="str" cm="1">
        <f t="array" ref="V8760">_xlfn.IFS(Suoerstore_sales[[#This Row],[Discount]]&lt;=0.05,"0-5%",Suoerstore_sales[[#This Row],[Discount]]&lt;=0.1,"5-10%",Suoerstore_sales[[#This Row],[Discount]]&lt;=0.2,"10-20%",TRUE,"20%+")</f>
        <v>0-5%</v>
      </c>
      <c r="W8760">
        <f>YEAR(Suoerstore_sales[[#This Row],[Order Date]])</f>
        <v>2016</v>
      </c>
      <c r="X8760" t="str">
        <f>"Q"&amp;ROUNDUP(MONTH(Suoerstore_sales[[#This Row],[Order Date]])/3,0)</f>
        <v>Q3</v>
      </c>
      <c r="Y8760">
        <f>MONTH(Suoerstore_sales[[#This Row],[Order Date]])</f>
        <v>7</v>
      </c>
    </row>
    <row r="8761" spans="1:25" x14ac:dyDescent="0.2">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t="str" cm="1">
        <f t="array" ref="V8761">_xlfn.IFS(Suoerstore_sales[[#This Row],[Discount]]&lt;=0.05,"0-5%",Suoerstore_sales[[#This Row],[Discount]]&lt;=0.1,"5-10%",Suoerstore_sales[[#This Row],[Discount]]&lt;=0.2,"10-20%",TRUE,"20%+")</f>
        <v>0-5%</v>
      </c>
      <c r="W8761">
        <f>YEAR(Suoerstore_sales[[#This Row],[Order Date]])</f>
        <v>2016</v>
      </c>
      <c r="X8761" t="str">
        <f>"Q"&amp;ROUNDUP(MONTH(Suoerstore_sales[[#This Row],[Order Date]])/3,0)</f>
        <v>Q3</v>
      </c>
      <c r="Y8761">
        <f>MONTH(Suoerstore_sales[[#This Row],[Order Date]])</f>
        <v>7</v>
      </c>
    </row>
    <row r="8762" spans="1:25" x14ac:dyDescent="0.2">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t="str" cm="1">
        <f t="array" ref="V8762">_xlfn.IFS(Suoerstore_sales[[#This Row],[Discount]]&lt;=0.05,"0-5%",Suoerstore_sales[[#This Row],[Discount]]&lt;=0.1,"5-10%",Suoerstore_sales[[#This Row],[Discount]]&lt;=0.2,"10-20%",TRUE,"20%+")</f>
        <v>0-5%</v>
      </c>
      <c r="W8762">
        <f>YEAR(Suoerstore_sales[[#This Row],[Order Date]])</f>
        <v>2016</v>
      </c>
      <c r="X8762" t="str">
        <f>"Q"&amp;ROUNDUP(MONTH(Suoerstore_sales[[#This Row],[Order Date]])/3,0)</f>
        <v>Q1</v>
      </c>
      <c r="Y8762">
        <f>MONTH(Suoerstore_sales[[#This Row],[Order Date]])</f>
        <v>1</v>
      </c>
    </row>
    <row r="8763" spans="1:25" x14ac:dyDescent="0.2">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t="str" cm="1">
        <f t="array" ref="V8763">_xlfn.IFS(Suoerstore_sales[[#This Row],[Discount]]&lt;=0.05,"0-5%",Suoerstore_sales[[#This Row],[Discount]]&lt;=0.1,"5-10%",Suoerstore_sales[[#This Row],[Discount]]&lt;=0.2,"10-20%",TRUE,"20%+")</f>
        <v>0-5%</v>
      </c>
      <c r="W8763">
        <f>YEAR(Suoerstore_sales[[#This Row],[Order Date]])</f>
        <v>2016</v>
      </c>
      <c r="X8763" t="str">
        <f>"Q"&amp;ROUNDUP(MONTH(Suoerstore_sales[[#This Row],[Order Date]])/3,0)</f>
        <v>Q1</v>
      </c>
      <c r="Y8763">
        <f>MONTH(Suoerstore_sales[[#This Row],[Order Date]])</f>
        <v>1</v>
      </c>
    </row>
    <row r="8764" spans="1:25" x14ac:dyDescent="0.2">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t="str" cm="1">
        <f t="array" ref="V8764">_xlfn.IFS(Suoerstore_sales[[#This Row],[Discount]]&lt;=0.05,"0-5%",Suoerstore_sales[[#This Row],[Discount]]&lt;=0.1,"5-10%",Suoerstore_sales[[#This Row],[Discount]]&lt;=0.2,"10-20%",TRUE,"20%+")</f>
        <v>0-5%</v>
      </c>
      <c r="W8764">
        <f>YEAR(Suoerstore_sales[[#This Row],[Order Date]])</f>
        <v>2016</v>
      </c>
      <c r="X8764" t="str">
        <f>"Q"&amp;ROUNDUP(MONTH(Suoerstore_sales[[#This Row],[Order Date]])/3,0)</f>
        <v>Q4</v>
      </c>
      <c r="Y8764">
        <f>MONTH(Suoerstore_sales[[#This Row],[Order Date]])</f>
        <v>12</v>
      </c>
    </row>
    <row r="8765" spans="1:25" x14ac:dyDescent="0.2">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t="str" cm="1">
        <f t="array" ref="V8765">_xlfn.IFS(Suoerstore_sales[[#This Row],[Discount]]&lt;=0.05,"0-5%",Suoerstore_sales[[#This Row],[Discount]]&lt;=0.1,"5-10%",Suoerstore_sales[[#This Row],[Discount]]&lt;=0.2,"10-20%",TRUE,"20%+")</f>
        <v>0-5%</v>
      </c>
      <c r="W8765">
        <f>YEAR(Suoerstore_sales[[#This Row],[Order Date]])</f>
        <v>2016</v>
      </c>
      <c r="X8765" t="str">
        <f>"Q"&amp;ROUNDUP(MONTH(Suoerstore_sales[[#This Row],[Order Date]])/3,0)</f>
        <v>Q4</v>
      </c>
      <c r="Y8765">
        <f>MONTH(Suoerstore_sales[[#This Row],[Order Date]])</f>
        <v>12</v>
      </c>
    </row>
    <row r="8766" spans="1:25" x14ac:dyDescent="0.2">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t="str" cm="1">
        <f t="array" ref="V8766">_xlfn.IFS(Suoerstore_sales[[#This Row],[Discount]]&lt;=0.05,"0-5%",Suoerstore_sales[[#This Row],[Discount]]&lt;=0.1,"5-10%",Suoerstore_sales[[#This Row],[Discount]]&lt;=0.2,"10-20%",TRUE,"20%+")</f>
        <v>10-20%</v>
      </c>
      <c r="W8766">
        <f>YEAR(Suoerstore_sales[[#This Row],[Order Date]])</f>
        <v>2015</v>
      </c>
      <c r="X8766" t="str">
        <f>"Q"&amp;ROUNDUP(MONTH(Suoerstore_sales[[#This Row],[Order Date]])/3,0)</f>
        <v>Q4</v>
      </c>
      <c r="Y8766">
        <f>MONTH(Suoerstore_sales[[#This Row],[Order Date]])</f>
        <v>11</v>
      </c>
    </row>
    <row r="8767" spans="1:25" x14ac:dyDescent="0.2">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t="str" cm="1">
        <f t="array" ref="V8767">_xlfn.IFS(Suoerstore_sales[[#This Row],[Discount]]&lt;=0.05,"0-5%",Suoerstore_sales[[#This Row],[Discount]]&lt;=0.1,"5-10%",Suoerstore_sales[[#This Row],[Discount]]&lt;=0.2,"10-20%",TRUE,"20%+")</f>
        <v>20%+</v>
      </c>
      <c r="W8767">
        <f>YEAR(Suoerstore_sales[[#This Row],[Order Date]])</f>
        <v>2015</v>
      </c>
      <c r="X8767" t="str">
        <f>"Q"&amp;ROUNDUP(MONTH(Suoerstore_sales[[#This Row],[Order Date]])/3,0)</f>
        <v>Q4</v>
      </c>
      <c r="Y8767">
        <f>MONTH(Suoerstore_sales[[#This Row],[Order Date]])</f>
        <v>11</v>
      </c>
    </row>
    <row r="8768" spans="1:25" x14ac:dyDescent="0.2">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t="str" cm="1">
        <f t="array" ref="V8768">_xlfn.IFS(Suoerstore_sales[[#This Row],[Discount]]&lt;=0.05,"0-5%",Suoerstore_sales[[#This Row],[Discount]]&lt;=0.1,"5-10%",Suoerstore_sales[[#This Row],[Discount]]&lt;=0.2,"10-20%",TRUE,"20%+")</f>
        <v>20%+</v>
      </c>
      <c r="W8768">
        <f>YEAR(Suoerstore_sales[[#This Row],[Order Date]])</f>
        <v>2015</v>
      </c>
      <c r="X8768" t="str">
        <f>"Q"&amp;ROUNDUP(MONTH(Suoerstore_sales[[#This Row],[Order Date]])/3,0)</f>
        <v>Q4</v>
      </c>
      <c r="Y8768">
        <f>MONTH(Suoerstore_sales[[#This Row],[Order Date]])</f>
        <v>11</v>
      </c>
    </row>
    <row r="8769" spans="1:25" x14ac:dyDescent="0.2">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t="str" cm="1">
        <f t="array" ref="V8769">_xlfn.IFS(Suoerstore_sales[[#This Row],[Discount]]&lt;=0.05,"0-5%",Suoerstore_sales[[#This Row],[Discount]]&lt;=0.1,"5-10%",Suoerstore_sales[[#This Row],[Discount]]&lt;=0.2,"10-20%",TRUE,"20%+")</f>
        <v>20%+</v>
      </c>
      <c r="W8769">
        <f>YEAR(Suoerstore_sales[[#This Row],[Order Date]])</f>
        <v>2015</v>
      </c>
      <c r="X8769" t="str">
        <f>"Q"&amp;ROUNDUP(MONTH(Suoerstore_sales[[#This Row],[Order Date]])/3,0)</f>
        <v>Q4</v>
      </c>
      <c r="Y8769">
        <f>MONTH(Suoerstore_sales[[#This Row],[Order Date]])</f>
        <v>11</v>
      </c>
    </row>
    <row r="8770" spans="1:25" x14ac:dyDescent="0.2">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t="str" cm="1">
        <f t="array" ref="V8770">_xlfn.IFS(Suoerstore_sales[[#This Row],[Discount]]&lt;=0.05,"0-5%",Suoerstore_sales[[#This Row],[Discount]]&lt;=0.1,"5-10%",Suoerstore_sales[[#This Row],[Discount]]&lt;=0.2,"10-20%",TRUE,"20%+")</f>
        <v>10-20%</v>
      </c>
      <c r="W8770">
        <f>YEAR(Suoerstore_sales[[#This Row],[Order Date]])</f>
        <v>2015</v>
      </c>
      <c r="X8770" t="str">
        <f>"Q"&amp;ROUNDUP(MONTH(Suoerstore_sales[[#This Row],[Order Date]])/3,0)</f>
        <v>Q4</v>
      </c>
      <c r="Y8770">
        <f>MONTH(Suoerstore_sales[[#This Row],[Order Date]])</f>
        <v>10</v>
      </c>
    </row>
    <row r="8771" spans="1:25" x14ac:dyDescent="0.2">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t="str" cm="1">
        <f t="array" ref="V8771">_xlfn.IFS(Suoerstore_sales[[#This Row],[Discount]]&lt;=0.05,"0-5%",Suoerstore_sales[[#This Row],[Discount]]&lt;=0.1,"5-10%",Suoerstore_sales[[#This Row],[Discount]]&lt;=0.2,"10-20%",TRUE,"20%+")</f>
        <v>10-20%</v>
      </c>
      <c r="W8771">
        <f>YEAR(Suoerstore_sales[[#This Row],[Order Date]])</f>
        <v>2016</v>
      </c>
      <c r="X8771" t="str">
        <f>"Q"&amp;ROUNDUP(MONTH(Suoerstore_sales[[#This Row],[Order Date]])/3,0)</f>
        <v>Q3</v>
      </c>
      <c r="Y8771">
        <f>MONTH(Suoerstore_sales[[#This Row],[Order Date]])</f>
        <v>9</v>
      </c>
    </row>
    <row r="8772" spans="1:25" x14ac:dyDescent="0.2">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t="str" cm="1">
        <f t="array" ref="V8772">_xlfn.IFS(Suoerstore_sales[[#This Row],[Discount]]&lt;=0.05,"0-5%",Suoerstore_sales[[#This Row],[Discount]]&lt;=0.1,"5-10%",Suoerstore_sales[[#This Row],[Discount]]&lt;=0.2,"10-20%",TRUE,"20%+")</f>
        <v>10-20%</v>
      </c>
      <c r="W8772">
        <f>YEAR(Suoerstore_sales[[#This Row],[Order Date]])</f>
        <v>2016</v>
      </c>
      <c r="X8772" t="str">
        <f>"Q"&amp;ROUNDUP(MONTH(Suoerstore_sales[[#This Row],[Order Date]])/3,0)</f>
        <v>Q3</v>
      </c>
      <c r="Y8772">
        <f>MONTH(Suoerstore_sales[[#This Row],[Order Date]])</f>
        <v>9</v>
      </c>
    </row>
    <row r="8773" spans="1:25" x14ac:dyDescent="0.2">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t="str" cm="1">
        <f t="array" ref="V8773">_xlfn.IFS(Suoerstore_sales[[#This Row],[Discount]]&lt;=0.05,"0-5%",Suoerstore_sales[[#This Row],[Discount]]&lt;=0.1,"5-10%",Suoerstore_sales[[#This Row],[Discount]]&lt;=0.2,"10-20%",TRUE,"20%+")</f>
        <v>10-20%</v>
      </c>
      <c r="W8773">
        <f>YEAR(Suoerstore_sales[[#This Row],[Order Date]])</f>
        <v>2017</v>
      </c>
      <c r="X8773" t="str">
        <f>"Q"&amp;ROUNDUP(MONTH(Suoerstore_sales[[#This Row],[Order Date]])/3,0)</f>
        <v>Q3</v>
      </c>
      <c r="Y8773">
        <f>MONTH(Suoerstore_sales[[#This Row],[Order Date]])</f>
        <v>9</v>
      </c>
    </row>
    <row r="8774" spans="1:25" x14ac:dyDescent="0.2">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t="str" cm="1">
        <f t="array" ref="V8774">_xlfn.IFS(Suoerstore_sales[[#This Row],[Discount]]&lt;=0.05,"0-5%",Suoerstore_sales[[#This Row],[Discount]]&lt;=0.1,"5-10%",Suoerstore_sales[[#This Row],[Discount]]&lt;=0.2,"10-20%",TRUE,"20%+")</f>
        <v>10-20%</v>
      </c>
      <c r="W8774">
        <f>YEAR(Suoerstore_sales[[#This Row],[Order Date]])</f>
        <v>2017</v>
      </c>
      <c r="X8774" t="str">
        <f>"Q"&amp;ROUNDUP(MONTH(Suoerstore_sales[[#This Row],[Order Date]])/3,0)</f>
        <v>Q3</v>
      </c>
      <c r="Y8774">
        <f>MONTH(Suoerstore_sales[[#This Row],[Order Date]])</f>
        <v>9</v>
      </c>
    </row>
    <row r="8775" spans="1:25" x14ac:dyDescent="0.2">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t="str" cm="1">
        <f t="array" ref="V8775">_xlfn.IFS(Suoerstore_sales[[#This Row],[Discount]]&lt;=0.05,"0-5%",Suoerstore_sales[[#This Row],[Discount]]&lt;=0.1,"5-10%",Suoerstore_sales[[#This Row],[Discount]]&lt;=0.2,"10-20%",TRUE,"20%+")</f>
        <v>0-5%</v>
      </c>
      <c r="W8775">
        <f>YEAR(Suoerstore_sales[[#This Row],[Order Date]])</f>
        <v>2015</v>
      </c>
      <c r="X8775" t="str">
        <f>"Q"&amp;ROUNDUP(MONTH(Suoerstore_sales[[#This Row],[Order Date]])/3,0)</f>
        <v>Q1</v>
      </c>
      <c r="Y8775">
        <f>MONTH(Suoerstore_sales[[#This Row],[Order Date]])</f>
        <v>2</v>
      </c>
    </row>
    <row r="8776" spans="1:25" x14ac:dyDescent="0.2">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t="str" cm="1">
        <f t="array" ref="V8776">_xlfn.IFS(Suoerstore_sales[[#This Row],[Discount]]&lt;=0.05,"0-5%",Suoerstore_sales[[#This Row],[Discount]]&lt;=0.1,"5-10%",Suoerstore_sales[[#This Row],[Discount]]&lt;=0.2,"10-20%",TRUE,"20%+")</f>
        <v>10-20%</v>
      </c>
      <c r="W8776">
        <f>YEAR(Suoerstore_sales[[#This Row],[Order Date]])</f>
        <v>2015</v>
      </c>
      <c r="X8776" t="str">
        <f>"Q"&amp;ROUNDUP(MONTH(Suoerstore_sales[[#This Row],[Order Date]])/3,0)</f>
        <v>Q1</v>
      </c>
      <c r="Y8776">
        <f>MONTH(Suoerstore_sales[[#This Row],[Order Date]])</f>
        <v>2</v>
      </c>
    </row>
    <row r="8777" spans="1:25" x14ac:dyDescent="0.2">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t="str" cm="1">
        <f t="array" ref="V8777">_xlfn.IFS(Suoerstore_sales[[#This Row],[Discount]]&lt;=0.05,"0-5%",Suoerstore_sales[[#This Row],[Discount]]&lt;=0.1,"5-10%",Suoerstore_sales[[#This Row],[Discount]]&lt;=0.2,"10-20%",TRUE,"20%+")</f>
        <v>10-20%</v>
      </c>
      <c r="W8777">
        <f>YEAR(Suoerstore_sales[[#This Row],[Order Date]])</f>
        <v>2016</v>
      </c>
      <c r="X8777" t="str">
        <f>"Q"&amp;ROUNDUP(MONTH(Suoerstore_sales[[#This Row],[Order Date]])/3,0)</f>
        <v>Q4</v>
      </c>
      <c r="Y8777">
        <f>MONTH(Suoerstore_sales[[#This Row],[Order Date]])</f>
        <v>12</v>
      </c>
    </row>
    <row r="8778" spans="1:25" x14ac:dyDescent="0.2">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t="str" cm="1">
        <f t="array" ref="V8778">_xlfn.IFS(Suoerstore_sales[[#This Row],[Discount]]&lt;=0.05,"0-5%",Suoerstore_sales[[#This Row],[Discount]]&lt;=0.1,"5-10%",Suoerstore_sales[[#This Row],[Discount]]&lt;=0.2,"10-20%",TRUE,"20%+")</f>
        <v>20%+</v>
      </c>
      <c r="W8778">
        <f>YEAR(Suoerstore_sales[[#This Row],[Order Date]])</f>
        <v>2016</v>
      </c>
      <c r="X8778" t="str">
        <f>"Q"&amp;ROUNDUP(MONTH(Suoerstore_sales[[#This Row],[Order Date]])/3,0)</f>
        <v>Q3</v>
      </c>
      <c r="Y8778">
        <f>MONTH(Suoerstore_sales[[#This Row],[Order Date]])</f>
        <v>7</v>
      </c>
    </row>
    <row r="8779" spans="1:25" x14ac:dyDescent="0.2">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t="str" cm="1">
        <f t="array" ref="V8779">_xlfn.IFS(Suoerstore_sales[[#This Row],[Discount]]&lt;=0.05,"0-5%",Suoerstore_sales[[#This Row],[Discount]]&lt;=0.1,"5-10%",Suoerstore_sales[[#This Row],[Discount]]&lt;=0.2,"10-20%",TRUE,"20%+")</f>
        <v>10-20%</v>
      </c>
      <c r="W8779">
        <f>YEAR(Suoerstore_sales[[#This Row],[Order Date]])</f>
        <v>2016</v>
      </c>
      <c r="X8779" t="str">
        <f>"Q"&amp;ROUNDUP(MONTH(Suoerstore_sales[[#This Row],[Order Date]])/3,0)</f>
        <v>Q3</v>
      </c>
      <c r="Y8779">
        <f>MONTH(Suoerstore_sales[[#This Row],[Order Date]])</f>
        <v>7</v>
      </c>
    </row>
    <row r="8780" spans="1:25" x14ac:dyDescent="0.2">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t="str" cm="1">
        <f t="array" ref="V8780">_xlfn.IFS(Suoerstore_sales[[#This Row],[Discount]]&lt;=0.05,"0-5%",Suoerstore_sales[[#This Row],[Discount]]&lt;=0.1,"5-10%",Suoerstore_sales[[#This Row],[Discount]]&lt;=0.2,"10-20%",TRUE,"20%+")</f>
        <v>10-20%</v>
      </c>
      <c r="W8780">
        <f>YEAR(Suoerstore_sales[[#This Row],[Order Date]])</f>
        <v>2017</v>
      </c>
      <c r="X8780" t="str">
        <f>"Q"&amp;ROUNDUP(MONTH(Suoerstore_sales[[#This Row],[Order Date]])/3,0)</f>
        <v>Q4</v>
      </c>
      <c r="Y8780">
        <f>MONTH(Suoerstore_sales[[#This Row],[Order Date]])</f>
        <v>12</v>
      </c>
    </row>
    <row r="8781" spans="1:25" x14ac:dyDescent="0.2">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t="str" cm="1">
        <f t="array" ref="V8781">_xlfn.IFS(Suoerstore_sales[[#This Row],[Discount]]&lt;=0.05,"0-5%",Suoerstore_sales[[#This Row],[Discount]]&lt;=0.1,"5-10%",Suoerstore_sales[[#This Row],[Discount]]&lt;=0.2,"10-20%",TRUE,"20%+")</f>
        <v>10-20%</v>
      </c>
      <c r="W8781">
        <f>YEAR(Suoerstore_sales[[#This Row],[Order Date]])</f>
        <v>2015</v>
      </c>
      <c r="X8781" t="str">
        <f>"Q"&amp;ROUNDUP(MONTH(Suoerstore_sales[[#This Row],[Order Date]])/3,0)</f>
        <v>Q1</v>
      </c>
      <c r="Y8781">
        <f>MONTH(Suoerstore_sales[[#This Row],[Order Date]])</f>
        <v>3</v>
      </c>
    </row>
    <row r="8782" spans="1:25" x14ac:dyDescent="0.2">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t="str" cm="1">
        <f t="array" ref="V8782">_xlfn.IFS(Suoerstore_sales[[#This Row],[Discount]]&lt;=0.05,"0-5%",Suoerstore_sales[[#This Row],[Discount]]&lt;=0.1,"5-10%",Suoerstore_sales[[#This Row],[Discount]]&lt;=0.2,"10-20%",TRUE,"20%+")</f>
        <v>10-20%</v>
      </c>
      <c r="W8782">
        <f>YEAR(Suoerstore_sales[[#This Row],[Order Date]])</f>
        <v>2015</v>
      </c>
      <c r="X8782" t="str">
        <f>"Q"&amp;ROUNDUP(MONTH(Suoerstore_sales[[#This Row],[Order Date]])/3,0)</f>
        <v>Q1</v>
      </c>
      <c r="Y8782">
        <f>MONTH(Suoerstore_sales[[#This Row],[Order Date]])</f>
        <v>3</v>
      </c>
    </row>
    <row r="8783" spans="1:25" x14ac:dyDescent="0.2">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t="str" cm="1">
        <f t="array" ref="V8783">_xlfn.IFS(Suoerstore_sales[[#This Row],[Discount]]&lt;=0.05,"0-5%",Suoerstore_sales[[#This Row],[Discount]]&lt;=0.1,"5-10%",Suoerstore_sales[[#This Row],[Discount]]&lt;=0.2,"10-20%",TRUE,"20%+")</f>
        <v>20%+</v>
      </c>
      <c r="W8783">
        <f>YEAR(Suoerstore_sales[[#This Row],[Order Date]])</f>
        <v>2015</v>
      </c>
      <c r="X8783" t="str">
        <f>"Q"&amp;ROUNDUP(MONTH(Suoerstore_sales[[#This Row],[Order Date]])/3,0)</f>
        <v>Q1</v>
      </c>
      <c r="Y8783">
        <f>MONTH(Suoerstore_sales[[#This Row],[Order Date]])</f>
        <v>3</v>
      </c>
    </row>
    <row r="8784" spans="1:25" x14ac:dyDescent="0.2">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t="str" cm="1">
        <f t="array" ref="V8784">_xlfn.IFS(Suoerstore_sales[[#This Row],[Discount]]&lt;=0.05,"0-5%",Suoerstore_sales[[#This Row],[Discount]]&lt;=0.1,"5-10%",Suoerstore_sales[[#This Row],[Discount]]&lt;=0.2,"10-20%",TRUE,"20%+")</f>
        <v>10-20%</v>
      </c>
      <c r="W8784">
        <f>YEAR(Suoerstore_sales[[#This Row],[Order Date]])</f>
        <v>2016</v>
      </c>
      <c r="X8784" t="str">
        <f>"Q"&amp;ROUNDUP(MONTH(Suoerstore_sales[[#This Row],[Order Date]])/3,0)</f>
        <v>Q3</v>
      </c>
      <c r="Y8784">
        <f>MONTH(Suoerstore_sales[[#This Row],[Order Date]])</f>
        <v>9</v>
      </c>
    </row>
    <row r="8785" spans="1:25" x14ac:dyDescent="0.2">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t="str" cm="1">
        <f t="array" ref="V8785">_xlfn.IFS(Suoerstore_sales[[#This Row],[Discount]]&lt;=0.05,"0-5%",Suoerstore_sales[[#This Row],[Discount]]&lt;=0.1,"5-10%",Suoerstore_sales[[#This Row],[Discount]]&lt;=0.2,"10-20%",TRUE,"20%+")</f>
        <v>0-5%</v>
      </c>
      <c r="W8785">
        <f>YEAR(Suoerstore_sales[[#This Row],[Order Date]])</f>
        <v>2016</v>
      </c>
      <c r="X8785" t="str">
        <f>"Q"&amp;ROUNDUP(MONTH(Suoerstore_sales[[#This Row],[Order Date]])/3,0)</f>
        <v>Q3</v>
      </c>
      <c r="Y8785">
        <f>MONTH(Suoerstore_sales[[#This Row],[Order Date]])</f>
        <v>9</v>
      </c>
    </row>
    <row r="8786" spans="1:25" x14ac:dyDescent="0.2">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t="str" cm="1">
        <f t="array" ref="V8786">_xlfn.IFS(Suoerstore_sales[[#This Row],[Discount]]&lt;=0.05,"0-5%",Suoerstore_sales[[#This Row],[Discount]]&lt;=0.1,"5-10%",Suoerstore_sales[[#This Row],[Discount]]&lt;=0.2,"10-20%",TRUE,"20%+")</f>
        <v>10-20%</v>
      </c>
      <c r="W8786">
        <f>YEAR(Suoerstore_sales[[#This Row],[Order Date]])</f>
        <v>2017</v>
      </c>
      <c r="X8786" t="str">
        <f>"Q"&amp;ROUNDUP(MONTH(Suoerstore_sales[[#This Row],[Order Date]])/3,0)</f>
        <v>Q1</v>
      </c>
      <c r="Y8786">
        <f>MONTH(Suoerstore_sales[[#This Row],[Order Date]])</f>
        <v>3</v>
      </c>
    </row>
    <row r="8787" spans="1:25" x14ac:dyDescent="0.2">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t="str" cm="1">
        <f t="array" ref="V8787">_xlfn.IFS(Suoerstore_sales[[#This Row],[Discount]]&lt;=0.05,"0-5%",Suoerstore_sales[[#This Row],[Discount]]&lt;=0.1,"5-10%",Suoerstore_sales[[#This Row],[Discount]]&lt;=0.2,"10-20%",TRUE,"20%+")</f>
        <v>10-20%</v>
      </c>
      <c r="W8787">
        <f>YEAR(Suoerstore_sales[[#This Row],[Order Date]])</f>
        <v>2017</v>
      </c>
      <c r="X8787" t="str">
        <f>"Q"&amp;ROUNDUP(MONTH(Suoerstore_sales[[#This Row],[Order Date]])/3,0)</f>
        <v>Q2</v>
      </c>
      <c r="Y8787">
        <f>MONTH(Suoerstore_sales[[#This Row],[Order Date]])</f>
        <v>5</v>
      </c>
    </row>
    <row r="8788" spans="1:25" x14ac:dyDescent="0.2">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t="str" cm="1">
        <f t="array" ref="V8788">_xlfn.IFS(Suoerstore_sales[[#This Row],[Discount]]&lt;=0.05,"0-5%",Suoerstore_sales[[#This Row],[Discount]]&lt;=0.1,"5-10%",Suoerstore_sales[[#This Row],[Discount]]&lt;=0.2,"10-20%",TRUE,"20%+")</f>
        <v>10-20%</v>
      </c>
      <c r="W8788">
        <f>YEAR(Suoerstore_sales[[#This Row],[Order Date]])</f>
        <v>2017</v>
      </c>
      <c r="X8788" t="str">
        <f>"Q"&amp;ROUNDUP(MONTH(Suoerstore_sales[[#This Row],[Order Date]])/3,0)</f>
        <v>Q2</v>
      </c>
      <c r="Y8788">
        <f>MONTH(Suoerstore_sales[[#This Row],[Order Date]])</f>
        <v>5</v>
      </c>
    </row>
    <row r="8789" spans="1:25" x14ac:dyDescent="0.2">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t="str" cm="1">
        <f t="array" ref="V8789">_xlfn.IFS(Suoerstore_sales[[#This Row],[Discount]]&lt;=0.05,"0-5%",Suoerstore_sales[[#This Row],[Discount]]&lt;=0.1,"5-10%",Suoerstore_sales[[#This Row],[Discount]]&lt;=0.2,"10-20%",TRUE,"20%+")</f>
        <v>10-20%</v>
      </c>
      <c r="W8789">
        <f>YEAR(Suoerstore_sales[[#This Row],[Order Date]])</f>
        <v>2017</v>
      </c>
      <c r="X8789" t="str">
        <f>"Q"&amp;ROUNDUP(MONTH(Suoerstore_sales[[#This Row],[Order Date]])/3,0)</f>
        <v>Q2</v>
      </c>
      <c r="Y8789">
        <f>MONTH(Suoerstore_sales[[#This Row],[Order Date]])</f>
        <v>5</v>
      </c>
    </row>
    <row r="8790" spans="1:25" x14ac:dyDescent="0.2">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t="str" cm="1">
        <f t="array" ref="V8790">_xlfn.IFS(Suoerstore_sales[[#This Row],[Discount]]&lt;=0.05,"0-5%",Suoerstore_sales[[#This Row],[Discount]]&lt;=0.1,"5-10%",Suoerstore_sales[[#This Row],[Discount]]&lt;=0.2,"10-20%",TRUE,"20%+")</f>
        <v>10-20%</v>
      </c>
      <c r="W8790">
        <f>YEAR(Suoerstore_sales[[#This Row],[Order Date]])</f>
        <v>2017</v>
      </c>
      <c r="X8790" t="str">
        <f>"Q"&amp;ROUNDUP(MONTH(Suoerstore_sales[[#This Row],[Order Date]])/3,0)</f>
        <v>Q2</v>
      </c>
      <c r="Y8790">
        <f>MONTH(Suoerstore_sales[[#This Row],[Order Date]])</f>
        <v>6</v>
      </c>
    </row>
    <row r="8791" spans="1:25" x14ac:dyDescent="0.2">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t="str" cm="1">
        <f t="array" ref="V8791">_xlfn.IFS(Suoerstore_sales[[#This Row],[Discount]]&lt;=0.05,"0-5%",Suoerstore_sales[[#This Row],[Discount]]&lt;=0.1,"5-10%",Suoerstore_sales[[#This Row],[Discount]]&lt;=0.2,"10-20%",TRUE,"20%+")</f>
        <v>10-20%</v>
      </c>
      <c r="W8791">
        <f>YEAR(Suoerstore_sales[[#This Row],[Order Date]])</f>
        <v>2017</v>
      </c>
      <c r="X8791" t="str">
        <f>"Q"&amp;ROUNDUP(MONTH(Suoerstore_sales[[#This Row],[Order Date]])/3,0)</f>
        <v>Q2</v>
      </c>
      <c r="Y8791">
        <f>MONTH(Suoerstore_sales[[#This Row],[Order Date]])</f>
        <v>6</v>
      </c>
    </row>
    <row r="8792" spans="1:25" x14ac:dyDescent="0.2">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t="str" cm="1">
        <f t="array" ref="V8792">_xlfn.IFS(Suoerstore_sales[[#This Row],[Discount]]&lt;=0.05,"0-5%",Suoerstore_sales[[#This Row],[Discount]]&lt;=0.1,"5-10%",Suoerstore_sales[[#This Row],[Discount]]&lt;=0.2,"10-20%",TRUE,"20%+")</f>
        <v>0-5%</v>
      </c>
      <c r="W8792">
        <f>YEAR(Suoerstore_sales[[#This Row],[Order Date]])</f>
        <v>2015</v>
      </c>
      <c r="X8792" t="str">
        <f>"Q"&amp;ROUNDUP(MONTH(Suoerstore_sales[[#This Row],[Order Date]])/3,0)</f>
        <v>Q3</v>
      </c>
      <c r="Y8792">
        <f>MONTH(Suoerstore_sales[[#This Row],[Order Date]])</f>
        <v>9</v>
      </c>
    </row>
    <row r="8793" spans="1:25" x14ac:dyDescent="0.2">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t="str" cm="1">
        <f t="array" ref="V8793">_xlfn.IFS(Suoerstore_sales[[#This Row],[Discount]]&lt;=0.05,"0-5%",Suoerstore_sales[[#This Row],[Discount]]&lt;=0.1,"5-10%",Suoerstore_sales[[#This Row],[Discount]]&lt;=0.2,"10-20%",TRUE,"20%+")</f>
        <v>10-20%</v>
      </c>
      <c r="W8793">
        <f>YEAR(Suoerstore_sales[[#This Row],[Order Date]])</f>
        <v>2017</v>
      </c>
      <c r="X8793" t="str">
        <f>"Q"&amp;ROUNDUP(MONTH(Suoerstore_sales[[#This Row],[Order Date]])/3,0)</f>
        <v>Q1</v>
      </c>
      <c r="Y8793">
        <f>MONTH(Suoerstore_sales[[#This Row],[Order Date]])</f>
        <v>3</v>
      </c>
    </row>
    <row r="8794" spans="1:25" x14ac:dyDescent="0.2">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t="str" cm="1">
        <f t="array" ref="V8794">_xlfn.IFS(Suoerstore_sales[[#This Row],[Discount]]&lt;=0.05,"0-5%",Suoerstore_sales[[#This Row],[Discount]]&lt;=0.1,"5-10%",Suoerstore_sales[[#This Row],[Discount]]&lt;=0.2,"10-20%",TRUE,"20%+")</f>
        <v>0-5%</v>
      </c>
      <c r="W8794">
        <f>YEAR(Suoerstore_sales[[#This Row],[Order Date]])</f>
        <v>2014</v>
      </c>
      <c r="X8794" t="str">
        <f>"Q"&amp;ROUNDUP(MONTH(Suoerstore_sales[[#This Row],[Order Date]])/3,0)</f>
        <v>Q4</v>
      </c>
      <c r="Y8794">
        <f>MONTH(Suoerstore_sales[[#This Row],[Order Date]])</f>
        <v>12</v>
      </c>
    </row>
    <row r="8795" spans="1:25" x14ac:dyDescent="0.2">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t="str" cm="1">
        <f t="array" ref="V8795">_xlfn.IFS(Suoerstore_sales[[#This Row],[Discount]]&lt;=0.05,"0-5%",Suoerstore_sales[[#This Row],[Discount]]&lt;=0.1,"5-10%",Suoerstore_sales[[#This Row],[Discount]]&lt;=0.2,"10-20%",TRUE,"20%+")</f>
        <v>0-5%</v>
      </c>
      <c r="W8795">
        <f>YEAR(Suoerstore_sales[[#This Row],[Order Date]])</f>
        <v>2014</v>
      </c>
      <c r="X8795" t="str">
        <f>"Q"&amp;ROUNDUP(MONTH(Suoerstore_sales[[#This Row],[Order Date]])/3,0)</f>
        <v>Q4</v>
      </c>
      <c r="Y8795">
        <f>MONTH(Suoerstore_sales[[#This Row],[Order Date]])</f>
        <v>12</v>
      </c>
    </row>
    <row r="8796" spans="1:25" x14ac:dyDescent="0.2">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t="str" cm="1">
        <f t="array" ref="V8796">_xlfn.IFS(Suoerstore_sales[[#This Row],[Discount]]&lt;=0.05,"0-5%",Suoerstore_sales[[#This Row],[Discount]]&lt;=0.1,"5-10%",Suoerstore_sales[[#This Row],[Discount]]&lt;=0.2,"10-20%",TRUE,"20%+")</f>
        <v>10-20%</v>
      </c>
      <c r="W8796">
        <f>YEAR(Suoerstore_sales[[#This Row],[Order Date]])</f>
        <v>2014</v>
      </c>
      <c r="X8796" t="str">
        <f>"Q"&amp;ROUNDUP(MONTH(Suoerstore_sales[[#This Row],[Order Date]])/3,0)</f>
        <v>Q4</v>
      </c>
      <c r="Y8796">
        <f>MONTH(Suoerstore_sales[[#This Row],[Order Date]])</f>
        <v>12</v>
      </c>
    </row>
    <row r="8797" spans="1:25" x14ac:dyDescent="0.2">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t="str" cm="1">
        <f t="array" ref="V8797">_xlfn.IFS(Suoerstore_sales[[#This Row],[Discount]]&lt;=0.05,"0-5%",Suoerstore_sales[[#This Row],[Discount]]&lt;=0.1,"5-10%",Suoerstore_sales[[#This Row],[Discount]]&lt;=0.2,"10-20%",TRUE,"20%+")</f>
        <v>10-20%</v>
      </c>
      <c r="W8797">
        <f>YEAR(Suoerstore_sales[[#This Row],[Order Date]])</f>
        <v>2014</v>
      </c>
      <c r="X8797" t="str">
        <f>"Q"&amp;ROUNDUP(MONTH(Suoerstore_sales[[#This Row],[Order Date]])/3,0)</f>
        <v>Q4</v>
      </c>
      <c r="Y8797">
        <f>MONTH(Suoerstore_sales[[#This Row],[Order Date]])</f>
        <v>12</v>
      </c>
    </row>
    <row r="8798" spans="1:25" x14ac:dyDescent="0.2">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t="str" cm="1">
        <f t="array" ref="V8798">_xlfn.IFS(Suoerstore_sales[[#This Row],[Discount]]&lt;=0.05,"0-5%",Suoerstore_sales[[#This Row],[Discount]]&lt;=0.1,"5-10%",Suoerstore_sales[[#This Row],[Discount]]&lt;=0.2,"10-20%",TRUE,"20%+")</f>
        <v>0-5%</v>
      </c>
      <c r="W8798">
        <f>YEAR(Suoerstore_sales[[#This Row],[Order Date]])</f>
        <v>2016</v>
      </c>
      <c r="X8798" t="str">
        <f>"Q"&amp;ROUNDUP(MONTH(Suoerstore_sales[[#This Row],[Order Date]])/3,0)</f>
        <v>Q3</v>
      </c>
      <c r="Y8798">
        <f>MONTH(Suoerstore_sales[[#This Row],[Order Date]])</f>
        <v>7</v>
      </c>
    </row>
    <row r="8799" spans="1:25" x14ac:dyDescent="0.2">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t="str" cm="1">
        <f t="array" ref="V8799">_xlfn.IFS(Suoerstore_sales[[#This Row],[Discount]]&lt;=0.05,"0-5%",Suoerstore_sales[[#This Row],[Discount]]&lt;=0.1,"5-10%",Suoerstore_sales[[#This Row],[Discount]]&lt;=0.2,"10-20%",TRUE,"20%+")</f>
        <v>0-5%</v>
      </c>
      <c r="W8799">
        <f>YEAR(Suoerstore_sales[[#This Row],[Order Date]])</f>
        <v>2016</v>
      </c>
      <c r="X8799" t="str">
        <f>"Q"&amp;ROUNDUP(MONTH(Suoerstore_sales[[#This Row],[Order Date]])/3,0)</f>
        <v>Q3</v>
      </c>
      <c r="Y8799">
        <f>MONTH(Suoerstore_sales[[#This Row],[Order Date]])</f>
        <v>7</v>
      </c>
    </row>
    <row r="8800" spans="1:25" x14ac:dyDescent="0.2">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t="str" cm="1">
        <f t="array" ref="V8800">_xlfn.IFS(Suoerstore_sales[[#This Row],[Discount]]&lt;=0.05,"0-5%",Suoerstore_sales[[#This Row],[Discount]]&lt;=0.1,"5-10%",Suoerstore_sales[[#This Row],[Discount]]&lt;=0.2,"10-20%",TRUE,"20%+")</f>
        <v>0-5%</v>
      </c>
      <c r="W8800">
        <f>YEAR(Suoerstore_sales[[#This Row],[Order Date]])</f>
        <v>2016</v>
      </c>
      <c r="X8800" t="str">
        <f>"Q"&amp;ROUNDUP(MONTH(Suoerstore_sales[[#This Row],[Order Date]])/3,0)</f>
        <v>Q2</v>
      </c>
      <c r="Y8800">
        <f>MONTH(Suoerstore_sales[[#This Row],[Order Date]])</f>
        <v>4</v>
      </c>
    </row>
    <row r="8801" spans="1:25" x14ac:dyDescent="0.2">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t="str" cm="1">
        <f t="array" ref="V8801">_xlfn.IFS(Suoerstore_sales[[#This Row],[Discount]]&lt;=0.05,"0-5%",Suoerstore_sales[[#This Row],[Discount]]&lt;=0.1,"5-10%",Suoerstore_sales[[#This Row],[Discount]]&lt;=0.2,"10-20%",TRUE,"20%+")</f>
        <v>20%+</v>
      </c>
      <c r="W8801">
        <f>YEAR(Suoerstore_sales[[#This Row],[Order Date]])</f>
        <v>2014</v>
      </c>
      <c r="X8801" t="str">
        <f>"Q"&amp;ROUNDUP(MONTH(Suoerstore_sales[[#This Row],[Order Date]])/3,0)</f>
        <v>Q2</v>
      </c>
      <c r="Y8801">
        <f>MONTH(Suoerstore_sales[[#This Row],[Order Date]])</f>
        <v>5</v>
      </c>
    </row>
    <row r="8802" spans="1:25" x14ac:dyDescent="0.2">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t="str" cm="1">
        <f t="array" ref="V8802">_xlfn.IFS(Suoerstore_sales[[#This Row],[Discount]]&lt;=0.05,"0-5%",Suoerstore_sales[[#This Row],[Discount]]&lt;=0.1,"5-10%",Suoerstore_sales[[#This Row],[Discount]]&lt;=0.2,"10-20%",TRUE,"20%+")</f>
        <v>10-20%</v>
      </c>
      <c r="W8802">
        <f>YEAR(Suoerstore_sales[[#This Row],[Order Date]])</f>
        <v>2017</v>
      </c>
      <c r="X8802" t="str">
        <f>"Q"&amp;ROUNDUP(MONTH(Suoerstore_sales[[#This Row],[Order Date]])/3,0)</f>
        <v>Q4</v>
      </c>
      <c r="Y8802">
        <f>MONTH(Suoerstore_sales[[#This Row],[Order Date]])</f>
        <v>11</v>
      </c>
    </row>
    <row r="8803" spans="1:25" x14ac:dyDescent="0.2">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t="str" cm="1">
        <f t="array" ref="V8803">_xlfn.IFS(Suoerstore_sales[[#This Row],[Discount]]&lt;=0.05,"0-5%",Suoerstore_sales[[#This Row],[Discount]]&lt;=0.1,"5-10%",Suoerstore_sales[[#This Row],[Discount]]&lt;=0.2,"10-20%",TRUE,"20%+")</f>
        <v>0-5%</v>
      </c>
      <c r="W8803">
        <f>YEAR(Suoerstore_sales[[#This Row],[Order Date]])</f>
        <v>2016</v>
      </c>
      <c r="X8803" t="str">
        <f>"Q"&amp;ROUNDUP(MONTH(Suoerstore_sales[[#This Row],[Order Date]])/3,0)</f>
        <v>Q4</v>
      </c>
      <c r="Y8803">
        <f>MONTH(Suoerstore_sales[[#This Row],[Order Date]])</f>
        <v>11</v>
      </c>
    </row>
    <row r="8804" spans="1:25" x14ac:dyDescent="0.2">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t="str" cm="1">
        <f t="array" ref="V8804">_xlfn.IFS(Suoerstore_sales[[#This Row],[Discount]]&lt;=0.05,"0-5%",Suoerstore_sales[[#This Row],[Discount]]&lt;=0.1,"5-10%",Suoerstore_sales[[#This Row],[Discount]]&lt;=0.2,"10-20%",TRUE,"20%+")</f>
        <v>0-5%</v>
      </c>
      <c r="W8804">
        <f>YEAR(Suoerstore_sales[[#This Row],[Order Date]])</f>
        <v>2016</v>
      </c>
      <c r="X8804" t="str">
        <f>"Q"&amp;ROUNDUP(MONTH(Suoerstore_sales[[#This Row],[Order Date]])/3,0)</f>
        <v>Q4</v>
      </c>
      <c r="Y8804">
        <f>MONTH(Suoerstore_sales[[#This Row],[Order Date]])</f>
        <v>11</v>
      </c>
    </row>
    <row r="8805" spans="1:25" x14ac:dyDescent="0.2">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t="str" cm="1">
        <f t="array" ref="V8805">_xlfn.IFS(Suoerstore_sales[[#This Row],[Discount]]&lt;=0.05,"0-5%",Suoerstore_sales[[#This Row],[Discount]]&lt;=0.1,"5-10%",Suoerstore_sales[[#This Row],[Discount]]&lt;=0.2,"10-20%",TRUE,"20%+")</f>
        <v>0-5%</v>
      </c>
      <c r="W8805">
        <f>YEAR(Suoerstore_sales[[#This Row],[Order Date]])</f>
        <v>2014</v>
      </c>
      <c r="X8805" t="str">
        <f>"Q"&amp;ROUNDUP(MONTH(Suoerstore_sales[[#This Row],[Order Date]])/3,0)</f>
        <v>Q4</v>
      </c>
      <c r="Y8805">
        <f>MONTH(Suoerstore_sales[[#This Row],[Order Date]])</f>
        <v>12</v>
      </c>
    </row>
    <row r="8806" spans="1:25" x14ac:dyDescent="0.2">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t="str" cm="1">
        <f t="array" ref="V8806">_xlfn.IFS(Suoerstore_sales[[#This Row],[Discount]]&lt;=0.05,"0-5%",Suoerstore_sales[[#This Row],[Discount]]&lt;=0.1,"5-10%",Suoerstore_sales[[#This Row],[Discount]]&lt;=0.2,"10-20%",TRUE,"20%+")</f>
        <v>0-5%</v>
      </c>
      <c r="W8806">
        <f>YEAR(Suoerstore_sales[[#This Row],[Order Date]])</f>
        <v>2014</v>
      </c>
      <c r="X8806" t="str">
        <f>"Q"&amp;ROUNDUP(MONTH(Suoerstore_sales[[#This Row],[Order Date]])/3,0)</f>
        <v>Q4</v>
      </c>
      <c r="Y8806">
        <f>MONTH(Suoerstore_sales[[#This Row],[Order Date]])</f>
        <v>12</v>
      </c>
    </row>
    <row r="8807" spans="1:25" x14ac:dyDescent="0.2">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t="str" cm="1">
        <f t="array" ref="V8807">_xlfn.IFS(Suoerstore_sales[[#This Row],[Discount]]&lt;=0.05,"0-5%",Suoerstore_sales[[#This Row],[Discount]]&lt;=0.1,"5-10%",Suoerstore_sales[[#This Row],[Discount]]&lt;=0.2,"10-20%",TRUE,"20%+")</f>
        <v>10-20%</v>
      </c>
      <c r="W8807">
        <f>YEAR(Suoerstore_sales[[#This Row],[Order Date]])</f>
        <v>2017</v>
      </c>
      <c r="X8807" t="str">
        <f>"Q"&amp;ROUNDUP(MONTH(Suoerstore_sales[[#This Row],[Order Date]])/3,0)</f>
        <v>Q3</v>
      </c>
      <c r="Y8807">
        <f>MONTH(Suoerstore_sales[[#This Row],[Order Date]])</f>
        <v>8</v>
      </c>
    </row>
    <row r="8808" spans="1:25" x14ac:dyDescent="0.2">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t="str" cm="1">
        <f t="array" ref="V8808">_xlfn.IFS(Suoerstore_sales[[#This Row],[Discount]]&lt;=0.05,"0-5%",Suoerstore_sales[[#This Row],[Discount]]&lt;=0.1,"5-10%",Suoerstore_sales[[#This Row],[Discount]]&lt;=0.2,"10-20%",TRUE,"20%+")</f>
        <v>0-5%</v>
      </c>
      <c r="W8808">
        <f>YEAR(Suoerstore_sales[[#This Row],[Order Date]])</f>
        <v>2016</v>
      </c>
      <c r="X8808" t="str">
        <f>"Q"&amp;ROUNDUP(MONTH(Suoerstore_sales[[#This Row],[Order Date]])/3,0)</f>
        <v>Q3</v>
      </c>
      <c r="Y8808">
        <f>MONTH(Suoerstore_sales[[#This Row],[Order Date]])</f>
        <v>9</v>
      </c>
    </row>
    <row r="8809" spans="1:25" x14ac:dyDescent="0.2">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t="str" cm="1">
        <f t="array" ref="V8809">_xlfn.IFS(Suoerstore_sales[[#This Row],[Discount]]&lt;=0.05,"0-5%",Suoerstore_sales[[#This Row],[Discount]]&lt;=0.1,"5-10%",Suoerstore_sales[[#This Row],[Discount]]&lt;=0.2,"10-20%",TRUE,"20%+")</f>
        <v>20%+</v>
      </c>
      <c r="W8809">
        <f>YEAR(Suoerstore_sales[[#This Row],[Order Date]])</f>
        <v>2017</v>
      </c>
      <c r="X8809" t="str">
        <f>"Q"&amp;ROUNDUP(MONTH(Suoerstore_sales[[#This Row],[Order Date]])/3,0)</f>
        <v>Q4</v>
      </c>
      <c r="Y8809">
        <f>MONTH(Suoerstore_sales[[#This Row],[Order Date]])</f>
        <v>10</v>
      </c>
    </row>
    <row r="8810" spans="1:25" x14ac:dyDescent="0.2">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t="str" cm="1">
        <f t="array" ref="V8810">_xlfn.IFS(Suoerstore_sales[[#This Row],[Discount]]&lt;=0.05,"0-5%",Suoerstore_sales[[#This Row],[Discount]]&lt;=0.1,"5-10%",Suoerstore_sales[[#This Row],[Discount]]&lt;=0.2,"10-20%",TRUE,"20%+")</f>
        <v>20%+</v>
      </c>
      <c r="W8810">
        <f>YEAR(Suoerstore_sales[[#This Row],[Order Date]])</f>
        <v>2017</v>
      </c>
      <c r="X8810" t="str">
        <f>"Q"&amp;ROUNDUP(MONTH(Suoerstore_sales[[#This Row],[Order Date]])/3,0)</f>
        <v>Q4</v>
      </c>
      <c r="Y8810">
        <f>MONTH(Suoerstore_sales[[#This Row],[Order Date]])</f>
        <v>10</v>
      </c>
    </row>
    <row r="8811" spans="1:25" x14ac:dyDescent="0.2">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t="str" cm="1">
        <f t="array" ref="V8811">_xlfn.IFS(Suoerstore_sales[[#This Row],[Discount]]&lt;=0.05,"0-5%",Suoerstore_sales[[#This Row],[Discount]]&lt;=0.1,"5-10%",Suoerstore_sales[[#This Row],[Discount]]&lt;=0.2,"10-20%",TRUE,"20%+")</f>
        <v>10-20%</v>
      </c>
      <c r="W8811">
        <f>YEAR(Suoerstore_sales[[#This Row],[Order Date]])</f>
        <v>2017</v>
      </c>
      <c r="X8811" t="str">
        <f>"Q"&amp;ROUNDUP(MONTH(Suoerstore_sales[[#This Row],[Order Date]])/3,0)</f>
        <v>Q4</v>
      </c>
      <c r="Y8811">
        <f>MONTH(Suoerstore_sales[[#This Row],[Order Date]])</f>
        <v>10</v>
      </c>
    </row>
    <row r="8812" spans="1:25" x14ac:dyDescent="0.2">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t="str" cm="1">
        <f t="array" ref="V8812">_xlfn.IFS(Suoerstore_sales[[#This Row],[Discount]]&lt;=0.05,"0-5%",Suoerstore_sales[[#This Row],[Discount]]&lt;=0.1,"5-10%",Suoerstore_sales[[#This Row],[Discount]]&lt;=0.2,"10-20%",TRUE,"20%+")</f>
        <v>0-5%</v>
      </c>
      <c r="W8812">
        <f>YEAR(Suoerstore_sales[[#This Row],[Order Date]])</f>
        <v>2017</v>
      </c>
      <c r="X8812" t="str">
        <f>"Q"&amp;ROUNDUP(MONTH(Suoerstore_sales[[#This Row],[Order Date]])/3,0)</f>
        <v>Q2</v>
      </c>
      <c r="Y8812">
        <f>MONTH(Suoerstore_sales[[#This Row],[Order Date]])</f>
        <v>5</v>
      </c>
    </row>
    <row r="8813" spans="1:25" x14ac:dyDescent="0.2">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t="str" cm="1">
        <f t="array" ref="V8813">_xlfn.IFS(Suoerstore_sales[[#This Row],[Discount]]&lt;=0.05,"0-5%",Suoerstore_sales[[#This Row],[Discount]]&lt;=0.1,"5-10%",Suoerstore_sales[[#This Row],[Discount]]&lt;=0.2,"10-20%",TRUE,"20%+")</f>
        <v>5-10%</v>
      </c>
      <c r="W8813">
        <f>YEAR(Suoerstore_sales[[#This Row],[Order Date]])</f>
        <v>2016</v>
      </c>
      <c r="X8813" t="str">
        <f>"Q"&amp;ROUNDUP(MONTH(Suoerstore_sales[[#This Row],[Order Date]])/3,0)</f>
        <v>Q1</v>
      </c>
      <c r="Y8813">
        <f>MONTH(Suoerstore_sales[[#This Row],[Order Date]])</f>
        <v>3</v>
      </c>
    </row>
    <row r="8814" spans="1:25" x14ac:dyDescent="0.2">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t="str" cm="1">
        <f t="array" ref="V8814">_xlfn.IFS(Suoerstore_sales[[#This Row],[Discount]]&lt;=0.05,"0-5%",Suoerstore_sales[[#This Row],[Discount]]&lt;=0.1,"5-10%",Suoerstore_sales[[#This Row],[Discount]]&lt;=0.2,"10-20%",TRUE,"20%+")</f>
        <v>0-5%</v>
      </c>
      <c r="W8814">
        <f>YEAR(Suoerstore_sales[[#This Row],[Order Date]])</f>
        <v>2016</v>
      </c>
      <c r="X8814" t="str">
        <f>"Q"&amp;ROUNDUP(MONTH(Suoerstore_sales[[#This Row],[Order Date]])/3,0)</f>
        <v>Q1</v>
      </c>
      <c r="Y8814">
        <f>MONTH(Suoerstore_sales[[#This Row],[Order Date]])</f>
        <v>3</v>
      </c>
    </row>
    <row r="8815" spans="1:25" x14ac:dyDescent="0.2">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t="str" cm="1">
        <f t="array" ref="V8815">_xlfn.IFS(Suoerstore_sales[[#This Row],[Discount]]&lt;=0.05,"0-5%",Suoerstore_sales[[#This Row],[Discount]]&lt;=0.1,"5-10%",Suoerstore_sales[[#This Row],[Discount]]&lt;=0.2,"10-20%",TRUE,"20%+")</f>
        <v>10-20%</v>
      </c>
      <c r="W8815">
        <f>YEAR(Suoerstore_sales[[#This Row],[Order Date]])</f>
        <v>2015</v>
      </c>
      <c r="X8815" t="str">
        <f>"Q"&amp;ROUNDUP(MONTH(Suoerstore_sales[[#This Row],[Order Date]])/3,0)</f>
        <v>Q3</v>
      </c>
      <c r="Y8815">
        <f>MONTH(Suoerstore_sales[[#This Row],[Order Date]])</f>
        <v>7</v>
      </c>
    </row>
    <row r="8816" spans="1:25" x14ac:dyDescent="0.2">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t="str" cm="1">
        <f t="array" ref="V8816">_xlfn.IFS(Suoerstore_sales[[#This Row],[Discount]]&lt;=0.05,"0-5%",Suoerstore_sales[[#This Row],[Discount]]&lt;=0.1,"5-10%",Suoerstore_sales[[#This Row],[Discount]]&lt;=0.2,"10-20%",TRUE,"20%+")</f>
        <v>0-5%</v>
      </c>
      <c r="W8816">
        <f>YEAR(Suoerstore_sales[[#This Row],[Order Date]])</f>
        <v>2015</v>
      </c>
      <c r="X8816" t="str">
        <f>"Q"&amp;ROUNDUP(MONTH(Suoerstore_sales[[#This Row],[Order Date]])/3,0)</f>
        <v>Q4</v>
      </c>
      <c r="Y8816">
        <f>MONTH(Suoerstore_sales[[#This Row],[Order Date]])</f>
        <v>11</v>
      </c>
    </row>
    <row r="8817" spans="1:25" x14ac:dyDescent="0.2">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t="str" cm="1">
        <f t="array" ref="V8817">_xlfn.IFS(Suoerstore_sales[[#This Row],[Discount]]&lt;=0.05,"0-5%",Suoerstore_sales[[#This Row],[Discount]]&lt;=0.1,"5-10%",Suoerstore_sales[[#This Row],[Discount]]&lt;=0.2,"10-20%",TRUE,"20%+")</f>
        <v>0-5%</v>
      </c>
      <c r="W8817">
        <f>YEAR(Suoerstore_sales[[#This Row],[Order Date]])</f>
        <v>2015</v>
      </c>
      <c r="X8817" t="str">
        <f>"Q"&amp;ROUNDUP(MONTH(Suoerstore_sales[[#This Row],[Order Date]])/3,0)</f>
        <v>Q4</v>
      </c>
      <c r="Y8817">
        <f>MONTH(Suoerstore_sales[[#This Row],[Order Date]])</f>
        <v>11</v>
      </c>
    </row>
    <row r="8818" spans="1:25" x14ac:dyDescent="0.2">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t="str" cm="1">
        <f t="array" ref="V8818">_xlfn.IFS(Suoerstore_sales[[#This Row],[Discount]]&lt;=0.05,"0-5%",Suoerstore_sales[[#This Row],[Discount]]&lt;=0.1,"5-10%",Suoerstore_sales[[#This Row],[Discount]]&lt;=0.2,"10-20%",TRUE,"20%+")</f>
        <v>0-5%</v>
      </c>
      <c r="W8818">
        <f>YEAR(Suoerstore_sales[[#This Row],[Order Date]])</f>
        <v>2015</v>
      </c>
      <c r="X8818" t="str">
        <f>"Q"&amp;ROUNDUP(MONTH(Suoerstore_sales[[#This Row],[Order Date]])/3,0)</f>
        <v>Q4</v>
      </c>
      <c r="Y8818">
        <f>MONTH(Suoerstore_sales[[#This Row],[Order Date]])</f>
        <v>11</v>
      </c>
    </row>
    <row r="8819" spans="1:25" x14ac:dyDescent="0.2">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t="str" cm="1">
        <f t="array" ref="V8819">_xlfn.IFS(Suoerstore_sales[[#This Row],[Discount]]&lt;=0.05,"0-5%",Suoerstore_sales[[#This Row],[Discount]]&lt;=0.1,"5-10%",Suoerstore_sales[[#This Row],[Discount]]&lt;=0.2,"10-20%",TRUE,"20%+")</f>
        <v>0-5%</v>
      </c>
      <c r="W8819">
        <f>YEAR(Suoerstore_sales[[#This Row],[Order Date]])</f>
        <v>2015</v>
      </c>
      <c r="X8819" t="str">
        <f>"Q"&amp;ROUNDUP(MONTH(Suoerstore_sales[[#This Row],[Order Date]])/3,0)</f>
        <v>Q4</v>
      </c>
      <c r="Y8819">
        <f>MONTH(Suoerstore_sales[[#This Row],[Order Date]])</f>
        <v>11</v>
      </c>
    </row>
    <row r="8820" spans="1:25" x14ac:dyDescent="0.2">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t="str" cm="1">
        <f t="array" ref="V8820">_xlfn.IFS(Suoerstore_sales[[#This Row],[Discount]]&lt;=0.05,"0-5%",Suoerstore_sales[[#This Row],[Discount]]&lt;=0.1,"5-10%",Suoerstore_sales[[#This Row],[Discount]]&lt;=0.2,"10-20%",TRUE,"20%+")</f>
        <v>0-5%</v>
      </c>
      <c r="W8820">
        <f>YEAR(Suoerstore_sales[[#This Row],[Order Date]])</f>
        <v>2015</v>
      </c>
      <c r="X8820" t="str">
        <f>"Q"&amp;ROUNDUP(MONTH(Suoerstore_sales[[#This Row],[Order Date]])/3,0)</f>
        <v>Q4</v>
      </c>
      <c r="Y8820">
        <f>MONTH(Suoerstore_sales[[#This Row],[Order Date]])</f>
        <v>11</v>
      </c>
    </row>
    <row r="8821" spans="1:25" x14ac:dyDescent="0.2">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t="str" cm="1">
        <f t="array" ref="V8821">_xlfn.IFS(Suoerstore_sales[[#This Row],[Discount]]&lt;=0.05,"0-5%",Suoerstore_sales[[#This Row],[Discount]]&lt;=0.1,"5-10%",Suoerstore_sales[[#This Row],[Discount]]&lt;=0.2,"10-20%",TRUE,"20%+")</f>
        <v>10-20%</v>
      </c>
      <c r="W8821">
        <f>YEAR(Suoerstore_sales[[#This Row],[Order Date]])</f>
        <v>2015</v>
      </c>
      <c r="X8821" t="str">
        <f>"Q"&amp;ROUNDUP(MONTH(Suoerstore_sales[[#This Row],[Order Date]])/3,0)</f>
        <v>Q4</v>
      </c>
      <c r="Y8821">
        <f>MONTH(Suoerstore_sales[[#This Row],[Order Date]])</f>
        <v>11</v>
      </c>
    </row>
    <row r="8822" spans="1:25" x14ac:dyDescent="0.2">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t="str" cm="1">
        <f t="array" ref="V8822">_xlfn.IFS(Suoerstore_sales[[#This Row],[Discount]]&lt;=0.05,"0-5%",Suoerstore_sales[[#This Row],[Discount]]&lt;=0.1,"5-10%",Suoerstore_sales[[#This Row],[Discount]]&lt;=0.2,"10-20%",TRUE,"20%+")</f>
        <v>10-20%</v>
      </c>
      <c r="W8822">
        <f>YEAR(Suoerstore_sales[[#This Row],[Order Date]])</f>
        <v>2017</v>
      </c>
      <c r="X8822" t="str">
        <f>"Q"&amp;ROUNDUP(MONTH(Suoerstore_sales[[#This Row],[Order Date]])/3,0)</f>
        <v>Q4</v>
      </c>
      <c r="Y8822">
        <f>MONTH(Suoerstore_sales[[#This Row],[Order Date]])</f>
        <v>11</v>
      </c>
    </row>
    <row r="8823" spans="1:25" x14ac:dyDescent="0.2">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t="str" cm="1">
        <f t="array" ref="V8823">_xlfn.IFS(Suoerstore_sales[[#This Row],[Discount]]&lt;=0.05,"0-5%",Suoerstore_sales[[#This Row],[Discount]]&lt;=0.1,"5-10%",Suoerstore_sales[[#This Row],[Discount]]&lt;=0.2,"10-20%",TRUE,"20%+")</f>
        <v>20%+</v>
      </c>
      <c r="W8823">
        <f>YEAR(Suoerstore_sales[[#This Row],[Order Date]])</f>
        <v>2017</v>
      </c>
      <c r="X8823" t="str">
        <f>"Q"&amp;ROUNDUP(MONTH(Suoerstore_sales[[#This Row],[Order Date]])/3,0)</f>
        <v>Q4</v>
      </c>
      <c r="Y8823">
        <f>MONTH(Suoerstore_sales[[#This Row],[Order Date]])</f>
        <v>11</v>
      </c>
    </row>
    <row r="8824" spans="1:25" x14ac:dyDescent="0.2">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t="str" cm="1">
        <f t="array" ref="V8824">_xlfn.IFS(Suoerstore_sales[[#This Row],[Discount]]&lt;=0.05,"0-5%",Suoerstore_sales[[#This Row],[Discount]]&lt;=0.1,"5-10%",Suoerstore_sales[[#This Row],[Discount]]&lt;=0.2,"10-20%",TRUE,"20%+")</f>
        <v>10-20%</v>
      </c>
      <c r="W8824">
        <f>YEAR(Suoerstore_sales[[#This Row],[Order Date]])</f>
        <v>2017</v>
      </c>
      <c r="X8824" t="str">
        <f>"Q"&amp;ROUNDUP(MONTH(Suoerstore_sales[[#This Row],[Order Date]])/3,0)</f>
        <v>Q4</v>
      </c>
      <c r="Y8824">
        <f>MONTH(Suoerstore_sales[[#This Row],[Order Date]])</f>
        <v>11</v>
      </c>
    </row>
    <row r="8825" spans="1:25" x14ac:dyDescent="0.2">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t="str" cm="1">
        <f t="array" ref="V8825">_xlfn.IFS(Suoerstore_sales[[#This Row],[Discount]]&lt;=0.05,"0-5%",Suoerstore_sales[[#This Row],[Discount]]&lt;=0.1,"5-10%",Suoerstore_sales[[#This Row],[Discount]]&lt;=0.2,"10-20%",TRUE,"20%+")</f>
        <v>10-20%</v>
      </c>
      <c r="W8825">
        <f>YEAR(Suoerstore_sales[[#This Row],[Order Date]])</f>
        <v>2017</v>
      </c>
      <c r="X8825" t="str">
        <f>"Q"&amp;ROUNDUP(MONTH(Suoerstore_sales[[#This Row],[Order Date]])/3,0)</f>
        <v>Q4</v>
      </c>
      <c r="Y8825">
        <f>MONTH(Suoerstore_sales[[#This Row],[Order Date]])</f>
        <v>11</v>
      </c>
    </row>
    <row r="8826" spans="1:25" x14ac:dyDescent="0.2">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t="str" cm="1">
        <f t="array" ref="V8826">_xlfn.IFS(Suoerstore_sales[[#This Row],[Discount]]&lt;=0.05,"0-5%",Suoerstore_sales[[#This Row],[Discount]]&lt;=0.1,"5-10%",Suoerstore_sales[[#This Row],[Discount]]&lt;=0.2,"10-20%",TRUE,"20%+")</f>
        <v>10-20%</v>
      </c>
      <c r="W8826">
        <f>YEAR(Suoerstore_sales[[#This Row],[Order Date]])</f>
        <v>2017</v>
      </c>
      <c r="X8826" t="str">
        <f>"Q"&amp;ROUNDUP(MONTH(Suoerstore_sales[[#This Row],[Order Date]])/3,0)</f>
        <v>Q1</v>
      </c>
      <c r="Y8826">
        <f>MONTH(Suoerstore_sales[[#This Row],[Order Date]])</f>
        <v>3</v>
      </c>
    </row>
    <row r="8827" spans="1:25" x14ac:dyDescent="0.2">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t="str" cm="1">
        <f t="array" ref="V8827">_xlfn.IFS(Suoerstore_sales[[#This Row],[Discount]]&lt;=0.05,"0-5%",Suoerstore_sales[[#This Row],[Discount]]&lt;=0.1,"5-10%",Suoerstore_sales[[#This Row],[Discount]]&lt;=0.2,"10-20%",TRUE,"20%+")</f>
        <v>10-20%</v>
      </c>
      <c r="W8827">
        <f>YEAR(Suoerstore_sales[[#This Row],[Order Date]])</f>
        <v>2015</v>
      </c>
      <c r="X8827" t="str">
        <f>"Q"&amp;ROUNDUP(MONTH(Suoerstore_sales[[#This Row],[Order Date]])/3,0)</f>
        <v>Q4</v>
      </c>
      <c r="Y8827">
        <f>MONTH(Suoerstore_sales[[#This Row],[Order Date]])</f>
        <v>12</v>
      </c>
    </row>
    <row r="8828" spans="1:25" x14ac:dyDescent="0.2">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t="str" cm="1">
        <f t="array" ref="V8828">_xlfn.IFS(Suoerstore_sales[[#This Row],[Discount]]&lt;=0.05,"0-5%",Suoerstore_sales[[#This Row],[Discount]]&lt;=0.1,"5-10%",Suoerstore_sales[[#This Row],[Discount]]&lt;=0.2,"10-20%",TRUE,"20%+")</f>
        <v>10-20%</v>
      </c>
      <c r="W8828">
        <f>YEAR(Suoerstore_sales[[#This Row],[Order Date]])</f>
        <v>2014</v>
      </c>
      <c r="X8828" t="str">
        <f>"Q"&amp;ROUNDUP(MONTH(Suoerstore_sales[[#This Row],[Order Date]])/3,0)</f>
        <v>Q2</v>
      </c>
      <c r="Y8828">
        <f>MONTH(Suoerstore_sales[[#This Row],[Order Date]])</f>
        <v>4</v>
      </c>
    </row>
    <row r="8829" spans="1:25" x14ac:dyDescent="0.2">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t="str" cm="1">
        <f t="array" ref="V8829">_xlfn.IFS(Suoerstore_sales[[#This Row],[Discount]]&lt;=0.05,"0-5%",Suoerstore_sales[[#This Row],[Discount]]&lt;=0.1,"5-10%",Suoerstore_sales[[#This Row],[Discount]]&lt;=0.2,"10-20%",TRUE,"20%+")</f>
        <v>10-20%</v>
      </c>
      <c r="W8829">
        <f>YEAR(Suoerstore_sales[[#This Row],[Order Date]])</f>
        <v>2014</v>
      </c>
      <c r="X8829" t="str">
        <f>"Q"&amp;ROUNDUP(MONTH(Suoerstore_sales[[#This Row],[Order Date]])/3,0)</f>
        <v>Q2</v>
      </c>
      <c r="Y8829">
        <f>MONTH(Suoerstore_sales[[#This Row],[Order Date]])</f>
        <v>4</v>
      </c>
    </row>
    <row r="8830" spans="1:25" x14ac:dyDescent="0.2">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t="str" cm="1">
        <f t="array" ref="V8830">_xlfn.IFS(Suoerstore_sales[[#This Row],[Discount]]&lt;=0.05,"0-5%",Suoerstore_sales[[#This Row],[Discount]]&lt;=0.1,"5-10%",Suoerstore_sales[[#This Row],[Discount]]&lt;=0.2,"10-20%",TRUE,"20%+")</f>
        <v>0-5%</v>
      </c>
      <c r="W8830">
        <f>YEAR(Suoerstore_sales[[#This Row],[Order Date]])</f>
        <v>2015</v>
      </c>
      <c r="X8830" t="str">
        <f>"Q"&amp;ROUNDUP(MONTH(Suoerstore_sales[[#This Row],[Order Date]])/3,0)</f>
        <v>Q2</v>
      </c>
      <c r="Y8830">
        <f>MONTH(Suoerstore_sales[[#This Row],[Order Date]])</f>
        <v>6</v>
      </c>
    </row>
    <row r="8831" spans="1:25" x14ac:dyDescent="0.2">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t="str" cm="1">
        <f t="array" ref="V8831">_xlfn.IFS(Suoerstore_sales[[#This Row],[Discount]]&lt;=0.05,"0-5%",Suoerstore_sales[[#This Row],[Discount]]&lt;=0.1,"5-10%",Suoerstore_sales[[#This Row],[Discount]]&lt;=0.2,"10-20%",TRUE,"20%+")</f>
        <v>0-5%</v>
      </c>
      <c r="W8831">
        <f>YEAR(Suoerstore_sales[[#This Row],[Order Date]])</f>
        <v>2014</v>
      </c>
      <c r="X8831" t="str">
        <f>"Q"&amp;ROUNDUP(MONTH(Suoerstore_sales[[#This Row],[Order Date]])/3,0)</f>
        <v>Q4</v>
      </c>
      <c r="Y8831">
        <f>MONTH(Suoerstore_sales[[#This Row],[Order Date]])</f>
        <v>10</v>
      </c>
    </row>
    <row r="8832" spans="1:25" x14ac:dyDescent="0.2">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t="str" cm="1">
        <f t="array" ref="V8832">_xlfn.IFS(Suoerstore_sales[[#This Row],[Discount]]&lt;=0.05,"0-5%",Suoerstore_sales[[#This Row],[Discount]]&lt;=0.1,"5-10%",Suoerstore_sales[[#This Row],[Discount]]&lt;=0.2,"10-20%",TRUE,"20%+")</f>
        <v>10-20%</v>
      </c>
      <c r="W8832">
        <f>YEAR(Suoerstore_sales[[#This Row],[Order Date]])</f>
        <v>2016</v>
      </c>
      <c r="X8832" t="str">
        <f>"Q"&amp;ROUNDUP(MONTH(Suoerstore_sales[[#This Row],[Order Date]])/3,0)</f>
        <v>Q3</v>
      </c>
      <c r="Y8832">
        <f>MONTH(Suoerstore_sales[[#This Row],[Order Date]])</f>
        <v>8</v>
      </c>
    </row>
    <row r="8833" spans="1:25" x14ac:dyDescent="0.2">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t="str" cm="1">
        <f t="array" ref="V8833">_xlfn.IFS(Suoerstore_sales[[#This Row],[Discount]]&lt;=0.05,"0-5%",Suoerstore_sales[[#This Row],[Discount]]&lt;=0.1,"5-10%",Suoerstore_sales[[#This Row],[Discount]]&lt;=0.2,"10-20%",TRUE,"20%+")</f>
        <v>0-5%</v>
      </c>
      <c r="W8833">
        <f>YEAR(Suoerstore_sales[[#This Row],[Order Date]])</f>
        <v>2015</v>
      </c>
      <c r="X8833" t="str">
        <f>"Q"&amp;ROUNDUP(MONTH(Suoerstore_sales[[#This Row],[Order Date]])/3,0)</f>
        <v>Q4</v>
      </c>
      <c r="Y8833">
        <f>MONTH(Suoerstore_sales[[#This Row],[Order Date]])</f>
        <v>11</v>
      </c>
    </row>
    <row r="8834" spans="1:25" x14ac:dyDescent="0.2">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t="str" cm="1">
        <f t="array" ref="V8834">_xlfn.IFS(Suoerstore_sales[[#This Row],[Discount]]&lt;=0.05,"0-5%",Suoerstore_sales[[#This Row],[Discount]]&lt;=0.1,"5-10%",Suoerstore_sales[[#This Row],[Discount]]&lt;=0.2,"10-20%",TRUE,"20%+")</f>
        <v>10-20%</v>
      </c>
      <c r="W8834">
        <f>YEAR(Suoerstore_sales[[#This Row],[Order Date]])</f>
        <v>2015</v>
      </c>
      <c r="X8834" t="str">
        <f>"Q"&amp;ROUNDUP(MONTH(Suoerstore_sales[[#This Row],[Order Date]])/3,0)</f>
        <v>Q2</v>
      </c>
      <c r="Y8834">
        <f>MONTH(Suoerstore_sales[[#This Row],[Order Date]])</f>
        <v>6</v>
      </c>
    </row>
    <row r="8835" spans="1:25" x14ac:dyDescent="0.2">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t="str" cm="1">
        <f t="array" ref="V8835">_xlfn.IFS(Suoerstore_sales[[#This Row],[Discount]]&lt;=0.05,"0-5%",Suoerstore_sales[[#This Row],[Discount]]&lt;=0.1,"5-10%",Suoerstore_sales[[#This Row],[Discount]]&lt;=0.2,"10-20%",TRUE,"20%+")</f>
        <v>0-5%</v>
      </c>
      <c r="W8835">
        <f>YEAR(Suoerstore_sales[[#This Row],[Order Date]])</f>
        <v>2017</v>
      </c>
      <c r="X8835" t="str">
        <f>"Q"&amp;ROUNDUP(MONTH(Suoerstore_sales[[#This Row],[Order Date]])/3,0)</f>
        <v>Q3</v>
      </c>
      <c r="Y8835">
        <f>MONTH(Suoerstore_sales[[#This Row],[Order Date]])</f>
        <v>9</v>
      </c>
    </row>
    <row r="8836" spans="1:25" x14ac:dyDescent="0.2">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t="str" cm="1">
        <f t="array" ref="V8836">_xlfn.IFS(Suoerstore_sales[[#This Row],[Discount]]&lt;=0.05,"0-5%",Suoerstore_sales[[#This Row],[Discount]]&lt;=0.1,"5-10%",Suoerstore_sales[[#This Row],[Discount]]&lt;=0.2,"10-20%",TRUE,"20%+")</f>
        <v>0-5%</v>
      </c>
      <c r="W8836">
        <f>YEAR(Suoerstore_sales[[#This Row],[Order Date]])</f>
        <v>2017</v>
      </c>
      <c r="X8836" t="str">
        <f>"Q"&amp;ROUNDUP(MONTH(Suoerstore_sales[[#This Row],[Order Date]])/3,0)</f>
        <v>Q3</v>
      </c>
      <c r="Y8836">
        <f>MONTH(Suoerstore_sales[[#This Row],[Order Date]])</f>
        <v>9</v>
      </c>
    </row>
    <row r="8837" spans="1:25" x14ac:dyDescent="0.2">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t="str" cm="1">
        <f t="array" ref="V8837">_xlfn.IFS(Suoerstore_sales[[#This Row],[Discount]]&lt;=0.05,"0-5%",Suoerstore_sales[[#This Row],[Discount]]&lt;=0.1,"5-10%",Suoerstore_sales[[#This Row],[Discount]]&lt;=0.2,"10-20%",TRUE,"20%+")</f>
        <v>0-5%</v>
      </c>
      <c r="W8837">
        <f>YEAR(Suoerstore_sales[[#This Row],[Order Date]])</f>
        <v>2017</v>
      </c>
      <c r="X8837" t="str">
        <f>"Q"&amp;ROUNDUP(MONTH(Suoerstore_sales[[#This Row],[Order Date]])/3,0)</f>
        <v>Q3</v>
      </c>
      <c r="Y8837">
        <f>MONTH(Suoerstore_sales[[#This Row],[Order Date]])</f>
        <v>9</v>
      </c>
    </row>
    <row r="8838" spans="1:25" x14ac:dyDescent="0.2">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t="str" cm="1">
        <f t="array" ref="V8838">_xlfn.IFS(Suoerstore_sales[[#This Row],[Discount]]&lt;=0.05,"0-5%",Suoerstore_sales[[#This Row],[Discount]]&lt;=0.1,"5-10%",Suoerstore_sales[[#This Row],[Discount]]&lt;=0.2,"10-20%",TRUE,"20%+")</f>
        <v>0-5%</v>
      </c>
      <c r="W8838">
        <f>YEAR(Suoerstore_sales[[#This Row],[Order Date]])</f>
        <v>2017</v>
      </c>
      <c r="X8838" t="str">
        <f>"Q"&amp;ROUNDUP(MONTH(Suoerstore_sales[[#This Row],[Order Date]])/3,0)</f>
        <v>Q3</v>
      </c>
      <c r="Y8838">
        <f>MONTH(Suoerstore_sales[[#This Row],[Order Date]])</f>
        <v>9</v>
      </c>
    </row>
    <row r="8839" spans="1:25" x14ac:dyDescent="0.2">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t="str" cm="1">
        <f t="array" ref="V8839">_xlfn.IFS(Suoerstore_sales[[#This Row],[Discount]]&lt;=0.05,"0-5%",Suoerstore_sales[[#This Row],[Discount]]&lt;=0.1,"5-10%",Suoerstore_sales[[#This Row],[Discount]]&lt;=0.2,"10-20%",TRUE,"20%+")</f>
        <v>0-5%</v>
      </c>
      <c r="W8839">
        <f>YEAR(Suoerstore_sales[[#This Row],[Order Date]])</f>
        <v>2017</v>
      </c>
      <c r="X8839" t="str">
        <f>"Q"&amp;ROUNDUP(MONTH(Suoerstore_sales[[#This Row],[Order Date]])/3,0)</f>
        <v>Q3</v>
      </c>
      <c r="Y8839">
        <f>MONTH(Suoerstore_sales[[#This Row],[Order Date]])</f>
        <v>9</v>
      </c>
    </row>
    <row r="8840" spans="1:25" x14ac:dyDescent="0.2">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t="str" cm="1">
        <f t="array" ref="V8840">_xlfn.IFS(Suoerstore_sales[[#This Row],[Discount]]&lt;=0.05,"0-5%",Suoerstore_sales[[#This Row],[Discount]]&lt;=0.1,"5-10%",Suoerstore_sales[[#This Row],[Discount]]&lt;=0.2,"10-20%",TRUE,"20%+")</f>
        <v>0-5%</v>
      </c>
      <c r="W8840">
        <f>YEAR(Suoerstore_sales[[#This Row],[Order Date]])</f>
        <v>2014</v>
      </c>
      <c r="X8840" t="str">
        <f>"Q"&amp;ROUNDUP(MONTH(Suoerstore_sales[[#This Row],[Order Date]])/3,0)</f>
        <v>Q2</v>
      </c>
      <c r="Y8840">
        <f>MONTH(Suoerstore_sales[[#This Row],[Order Date]])</f>
        <v>4</v>
      </c>
    </row>
    <row r="8841" spans="1:25" x14ac:dyDescent="0.2">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t="str" cm="1">
        <f t="array" ref="V8841">_xlfn.IFS(Suoerstore_sales[[#This Row],[Discount]]&lt;=0.05,"0-5%",Suoerstore_sales[[#This Row],[Discount]]&lt;=0.1,"5-10%",Suoerstore_sales[[#This Row],[Discount]]&lt;=0.2,"10-20%",TRUE,"20%+")</f>
        <v>10-20%</v>
      </c>
      <c r="W8841">
        <f>YEAR(Suoerstore_sales[[#This Row],[Order Date]])</f>
        <v>2014</v>
      </c>
      <c r="X8841" t="str">
        <f>"Q"&amp;ROUNDUP(MONTH(Suoerstore_sales[[#This Row],[Order Date]])/3,0)</f>
        <v>Q2</v>
      </c>
      <c r="Y8841">
        <f>MONTH(Suoerstore_sales[[#This Row],[Order Date]])</f>
        <v>4</v>
      </c>
    </row>
    <row r="8842" spans="1:25" x14ac:dyDescent="0.2">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t="str" cm="1">
        <f t="array" ref="V8842">_xlfn.IFS(Suoerstore_sales[[#This Row],[Discount]]&lt;=0.05,"0-5%",Suoerstore_sales[[#This Row],[Discount]]&lt;=0.1,"5-10%",Suoerstore_sales[[#This Row],[Discount]]&lt;=0.2,"10-20%",TRUE,"20%+")</f>
        <v>0-5%</v>
      </c>
      <c r="W8842">
        <f>YEAR(Suoerstore_sales[[#This Row],[Order Date]])</f>
        <v>2014</v>
      </c>
      <c r="X8842" t="str">
        <f>"Q"&amp;ROUNDUP(MONTH(Suoerstore_sales[[#This Row],[Order Date]])/3,0)</f>
        <v>Q2</v>
      </c>
      <c r="Y8842">
        <f>MONTH(Suoerstore_sales[[#This Row],[Order Date]])</f>
        <v>4</v>
      </c>
    </row>
    <row r="8843" spans="1:25" x14ac:dyDescent="0.2">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t="str" cm="1">
        <f t="array" ref="V8843">_xlfn.IFS(Suoerstore_sales[[#This Row],[Discount]]&lt;=0.05,"0-5%",Suoerstore_sales[[#This Row],[Discount]]&lt;=0.1,"5-10%",Suoerstore_sales[[#This Row],[Discount]]&lt;=0.2,"10-20%",TRUE,"20%+")</f>
        <v>0-5%</v>
      </c>
      <c r="W8843">
        <f>YEAR(Suoerstore_sales[[#This Row],[Order Date]])</f>
        <v>2016</v>
      </c>
      <c r="X8843" t="str">
        <f>"Q"&amp;ROUNDUP(MONTH(Suoerstore_sales[[#This Row],[Order Date]])/3,0)</f>
        <v>Q1</v>
      </c>
      <c r="Y8843">
        <f>MONTH(Suoerstore_sales[[#This Row],[Order Date]])</f>
        <v>2</v>
      </c>
    </row>
    <row r="8844" spans="1:25" x14ac:dyDescent="0.2">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t="str" cm="1">
        <f t="array" ref="V8844">_xlfn.IFS(Suoerstore_sales[[#This Row],[Discount]]&lt;=0.05,"0-5%",Suoerstore_sales[[#This Row],[Discount]]&lt;=0.1,"5-10%",Suoerstore_sales[[#This Row],[Discount]]&lt;=0.2,"10-20%",TRUE,"20%+")</f>
        <v>0-5%</v>
      </c>
      <c r="W8844">
        <f>YEAR(Suoerstore_sales[[#This Row],[Order Date]])</f>
        <v>2016</v>
      </c>
      <c r="X8844" t="str">
        <f>"Q"&amp;ROUNDUP(MONTH(Suoerstore_sales[[#This Row],[Order Date]])/3,0)</f>
        <v>Q1</v>
      </c>
      <c r="Y8844">
        <f>MONTH(Suoerstore_sales[[#This Row],[Order Date]])</f>
        <v>2</v>
      </c>
    </row>
    <row r="8845" spans="1:25" x14ac:dyDescent="0.2">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t="str" cm="1">
        <f t="array" ref="V8845">_xlfn.IFS(Suoerstore_sales[[#This Row],[Discount]]&lt;=0.05,"0-5%",Suoerstore_sales[[#This Row],[Discount]]&lt;=0.1,"5-10%",Suoerstore_sales[[#This Row],[Discount]]&lt;=0.2,"10-20%",TRUE,"20%+")</f>
        <v>0-5%</v>
      </c>
      <c r="W8845">
        <f>YEAR(Suoerstore_sales[[#This Row],[Order Date]])</f>
        <v>2014</v>
      </c>
      <c r="X8845" t="str">
        <f>"Q"&amp;ROUNDUP(MONTH(Suoerstore_sales[[#This Row],[Order Date]])/3,0)</f>
        <v>Q4</v>
      </c>
      <c r="Y8845">
        <f>MONTH(Suoerstore_sales[[#This Row],[Order Date]])</f>
        <v>11</v>
      </c>
    </row>
    <row r="8846" spans="1:25" x14ac:dyDescent="0.2">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t="str" cm="1">
        <f t="array" ref="V8846">_xlfn.IFS(Suoerstore_sales[[#This Row],[Discount]]&lt;=0.05,"0-5%",Suoerstore_sales[[#This Row],[Discount]]&lt;=0.1,"5-10%",Suoerstore_sales[[#This Row],[Discount]]&lt;=0.2,"10-20%",TRUE,"20%+")</f>
        <v>20%+</v>
      </c>
      <c r="W8846">
        <f>YEAR(Suoerstore_sales[[#This Row],[Order Date]])</f>
        <v>2017</v>
      </c>
      <c r="X8846" t="str">
        <f>"Q"&amp;ROUNDUP(MONTH(Suoerstore_sales[[#This Row],[Order Date]])/3,0)</f>
        <v>Q4</v>
      </c>
      <c r="Y8846">
        <f>MONTH(Suoerstore_sales[[#This Row],[Order Date]])</f>
        <v>12</v>
      </c>
    </row>
    <row r="8847" spans="1:25" x14ac:dyDescent="0.2">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t="str" cm="1">
        <f t="array" ref="V8847">_xlfn.IFS(Suoerstore_sales[[#This Row],[Discount]]&lt;=0.05,"0-5%",Suoerstore_sales[[#This Row],[Discount]]&lt;=0.1,"5-10%",Suoerstore_sales[[#This Row],[Discount]]&lt;=0.2,"10-20%",TRUE,"20%+")</f>
        <v>10-20%</v>
      </c>
      <c r="W8847">
        <f>YEAR(Suoerstore_sales[[#This Row],[Order Date]])</f>
        <v>2017</v>
      </c>
      <c r="X8847" t="str">
        <f>"Q"&amp;ROUNDUP(MONTH(Suoerstore_sales[[#This Row],[Order Date]])/3,0)</f>
        <v>Q4</v>
      </c>
      <c r="Y8847">
        <f>MONTH(Suoerstore_sales[[#This Row],[Order Date]])</f>
        <v>12</v>
      </c>
    </row>
    <row r="8848" spans="1:25" x14ac:dyDescent="0.2">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t="str" cm="1">
        <f t="array" ref="V8848">_xlfn.IFS(Suoerstore_sales[[#This Row],[Discount]]&lt;=0.05,"0-5%",Suoerstore_sales[[#This Row],[Discount]]&lt;=0.1,"5-10%",Suoerstore_sales[[#This Row],[Discount]]&lt;=0.2,"10-20%",TRUE,"20%+")</f>
        <v>10-20%</v>
      </c>
      <c r="W8848">
        <f>YEAR(Suoerstore_sales[[#This Row],[Order Date]])</f>
        <v>2017</v>
      </c>
      <c r="X8848" t="str">
        <f>"Q"&amp;ROUNDUP(MONTH(Suoerstore_sales[[#This Row],[Order Date]])/3,0)</f>
        <v>Q4</v>
      </c>
      <c r="Y8848">
        <f>MONTH(Suoerstore_sales[[#This Row],[Order Date]])</f>
        <v>12</v>
      </c>
    </row>
    <row r="8849" spans="1:25" x14ac:dyDescent="0.2">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t="str" cm="1">
        <f t="array" ref="V8849">_xlfn.IFS(Suoerstore_sales[[#This Row],[Discount]]&lt;=0.05,"0-5%",Suoerstore_sales[[#This Row],[Discount]]&lt;=0.1,"5-10%",Suoerstore_sales[[#This Row],[Discount]]&lt;=0.2,"10-20%",TRUE,"20%+")</f>
        <v>10-20%</v>
      </c>
      <c r="W8849">
        <f>YEAR(Suoerstore_sales[[#This Row],[Order Date]])</f>
        <v>2017</v>
      </c>
      <c r="X8849" t="str">
        <f>"Q"&amp;ROUNDUP(MONTH(Suoerstore_sales[[#This Row],[Order Date]])/3,0)</f>
        <v>Q4</v>
      </c>
      <c r="Y8849">
        <f>MONTH(Suoerstore_sales[[#This Row],[Order Date]])</f>
        <v>12</v>
      </c>
    </row>
    <row r="8850" spans="1:25" x14ac:dyDescent="0.2">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t="str" cm="1">
        <f t="array" ref="V8850">_xlfn.IFS(Suoerstore_sales[[#This Row],[Discount]]&lt;=0.05,"0-5%",Suoerstore_sales[[#This Row],[Discount]]&lt;=0.1,"5-10%",Suoerstore_sales[[#This Row],[Discount]]&lt;=0.2,"10-20%",TRUE,"20%+")</f>
        <v>10-20%</v>
      </c>
      <c r="W8850">
        <f>YEAR(Suoerstore_sales[[#This Row],[Order Date]])</f>
        <v>2015</v>
      </c>
      <c r="X8850" t="str">
        <f>"Q"&amp;ROUNDUP(MONTH(Suoerstore_sales[[#This Row],[Order Date]])/3,0)</f>
        <v>Q3</v>
      </c>
      <c r="Y8850">
        <f>MONTH(Suoerstore_sales[[#This Row],[Order Date]])</f>
        <v>7</v>
      </c>
    </row>
    <row r="8851" spans="1:25" x14ac:dyDescent="0.2">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t="str" cm="1">
        <f t="array" ref="V8851">_xlfn.IFS(Suoerstore_sales[[#This Row],[Discount]]&lt;=0.05,"0-5%",Suoerstore_sales[[#This Row],[Discount]]&lt;=0.1,"5-10%",Suoerstore_sales[[#This Row],[Discount]]&lt;=0.2,"10-20%",TRUE,"20%+")</f>
        <v>10-20%</v>
      </c>
      <c r="W8851">
        <f>YEAR(Suoerstore_sales[[#This Row],[Order Date]])</f>
        <v>2015</v>
      </c>
      <c r="X8851" t="str">
        <f>"Q"&amp;ROUNDUP(MONTH(Suoerstore_sales[[#This Row],[Order Date]])/3,0)</f>
        <v>Q3</v>
      </c>
      <c r="Y8851">
        <f>MONTH(Suoerstore_sales[[#This Row],[Order Date]])</f>
        <v>7</v>
      </c>
    </row>
    <row r="8852" spans="1:25" x14ac:dyDescent="0.2">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t="str" cm="1">
        <f t="array" ref="V8852">_xlfn.IFS(Suoerstore_sales[[#This Row],[Discount]]&lt;=0.05,"0-5%",Suoerstore_sales[[#This Row],[Discount]]&lt;=0.1,"5-10%",Suoerstore_sales[[#This Row],[Discount]]&lt;=0.2,"10-20%",TRUE,"20%+")</f>
        <v>20%+</v>
      </c>
      <c r="W8852">
        <f>YEAR(Suoerstore_sales[[#This Row],[Order Date]])</f>
        <v>2015</v>
      </c>
      <c r="X8852" t="str">
        <f>"Q"&amp;ROUNDUP(MONTH(Suoerstore_sales[[#This Row],[Order Date]])/3,0)</f>
        <v>Q3</v>
      </c>
      <c r="Y8852">
        <f>MONTH(Suoerstore_sales[[#This Row],[Order Date]])</f>
        <v>7</v>
      </c>
    </row>
    <row r="8853" spans="1:25" x14ac:dyDescent="0.2">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t="str" cm="1">
        <f t="array" ref="V8853">_xlfn.IFS(Suoerstore_sales[[#This Row],[Discount]]&lt;=0.05,"0-5%",Suoerstore_sales[[#This Row],[Discount]]&lt;=0.1,"5-10%",Suoerstore_sales[[#This Row],[Discount]]&lt;=0.2,"10-20%",TRUE,"20%+")</f>
        <v>10-20%</v>
      </c>
      <c r="W8853">
        <f>YEAR(Suoerstore_sales[[#This Row],[Order Date]])</f>
        <v>2015</v>
      </c>
      <c r="X8853" t="str">
        <f>"Q"&amp;ROUNDUP(MONTH(Suoerstore_sales[[#This Row],[Order Date]])/3,0)</f>
        <v>Q3</v>
      </c>
      <c r="Y8853">
        <f>MONTH(Suoerstore_sales[[#This Row],[Order Date]])</f>
        <v>7</v>
      </c>
    </row>
    <row r="8854" spans="1:25" x14ac:dyDescent="0.2">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t="str" cm="1">
        <f t="array" ref="V8854">_xlfn.IFS(Suoerstore_sales[[#This Row],[Discount]]&lt;=0.05,"0-5%",Suoerstore_sales[[#This Row],[Discount]]&lt;=0.1,"5-10%",Suoerstore_sales[[#This Row],[Discount]]&lt;=0.2,"10-20%",TRUE,"20%+")</f>
        <v>0-5%</v>
      </c>
      <c r="W8854">
        <f>YEAR(Suoerstore_sales[[#This Row],[Order Date]])</f>
        <v>2014</v>
      </c>
      <c r="X8854" t="str">
        <f>"Q"&amp;ROUNDUP(MONTH(Suoerstore_sales[[#This Row],[Order Date]])/3,0)</f>
        <v>Q4</v>
      </c>
      <c r="Y8854">
        <f>MONTH(Suoerstore_sales[[#This Row],[Order Date]])</f>
        <v>10</v>
      </c>
    </row>
    <row r="8855" spans="1:25" x14ac:dyDescent="0.2">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t="str" cm="1">
        <f t="array" ref="V8855">_xlfn.IFS(Suoerstore_sales[[#This Row],[Discount]]&lt;=0.05,"0-5%",Suoerstore_sales[[#This Row],[Discount]]&lt;=0.1,"5-10%",Suoerstore_sales[[#This Row],[Discount]]&lt;=0.2,"10-20%",TRUE,"20%+")</f>
        <v>10-20%</v>
      </c>
      <c r="W8855">
        <f>YEAR(Suoerstore_sales[[#This Row],[Order Date]])</f>
        <v>2015</v>
      </c>
      <c r="X8855" t="str">
        <f>"Q"&amp;ROUNDUP(MONTH(Suoerstore_sales[[#This Row],[Order Date]])/3,0)</f>
        <v>Q3</v>
      </c>
      <c r="Y8855">
        <f>MONTH(Suoerstore_sales[[#This Row],[Order Date]])</f>
        <v>9</v>
      </c>
    </row>
    <row r="8856" spans="1:25" x14ac:dyDescent="0.2">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t="str" cm="1">
        <f t="array" ref="V8856">_xlfn.IFS(Suoerstore_sales[[#This Row],[Discount]]&lt;=0.05,"0-5%",Suoerstore_sales[[#This Row],[Discount]]&lt;=0.1,"5-10%",Suoerstore_sales[[#This Row],[Discount]]&lt;=0.2,"10-20%",TRUE,"20%+")</f>
        <v>10-20%</v>
      </c>
      <c r="W8856">
        <f>YEAR(Suoerstore_sales[[#This Row],[Order Date]])</f>
        <v>2015</v>
      </c>
      <c r="X8856" t="str">
        <f>"Q"&amp;ROUNDUP(MONTH(Suoerstore_sales[[#This Row],[Order Date]])/3,0)</f>
        <v>Q3</v>
      </c>
      <c r="Y8856">
        <f>MONTH(Suoerstore_sales[[#This Row],[Order Date]])</f>
        <v>9</v>
      </c>
    </row>
    <row r="8857" spans="1:25" x14ac:dyDescent="0.2">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t="str" cm="1">
        <f t="array" ref="V8857">_xlfn.IFS(Suoerstore_sales[[#This Row],[Discount]]&lt;=0.05,"0-5%",Suoerstore_sales[[#This Row],[Discount]]&lt;=0.1,"5-10%",Suoerstore_sales[[#This Row],[Discount]]&lt;=0.2,"10-20%",TRUE,"20%+")</f>
        <v>10-20%</v>
      </c>
      <c r="W8857">
        <f>YEAR(Suoerstore_sales[[#This Row],[Order Date]])</f>
        <v>2017</v>
      </c>
      <c r="X8857" t="str">
        <f>"Q"&amp;ROUNDUP(MONTH(Suoerstore_sales[[#This Row],[Order Date]])/3,0)</f>
        <v>Q4</v>
      </c>
      <c r="Y8857">
        <f>MONTH(Suoerstore_sales[[#This Row],[Order Date]])</f>
        <v>12</v>
      </c>
    </row>
    <row r="8858" spans="1:25" x14ac:dyDescent="0.2">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t="str" cm="1">
        <f t="array" ref="V8858">_xlfn.IFS(Suoerstore_sales[[#This Row],[Discount]]&lt;=0.05,"0-5%",Suoerstore_sales[[#This Row],[Discount]]&lt;=0.1,"5-10%",Suoerstore_sales[[#This Row],[Discount]]&lt;=0.2,"10-20%",TRUE,"20%+")</f>
        <v>0-5%</v>
      </c>
      <c r="W8858">
        <f>YEAR(Suoerstore_sales[[#This Row],[Order Date]])</f>
        <v>2017</v>
      </c>
      <c r="X8858" t="str">
        <f>"Q"&amp;ROUNDUP(MONTH(Suoerstore_sales[[#This Row],[Order Date]])/3,0)</f>
        <v>Q4</v>
      </c>
      <c r="Y8858">
        <f>MONTH(Suoerstore_sales[[#This Row],[Order Date]])</f>
        <v>10</v>
      </c>
    </row>
    <row r="8859" spans="1:25" x14ac:dyDescent="0.2">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t="str" cm="1">
        <f t="array" ref="V8859">_xlfn.IFS(Suoerstore_sales[[#This Row],[Discount]]&lt;=0.05,"0-5%",Suoerstore_sales[[#This Row],[Discount]]&lt;=0.1,"5-10%",Suoerstore_sales[[#This Row],[Discount]]&lt;=0.2,"10-20%",TRUE,"20%+")</f>
        <v>10-20%</v>
      </c>
      <c r="W8859">
        <f>YEAR(Suoerstore_sales[[#This Row],[Order Date]])</f>
        <v>2017</v>
      </c>
      <c r="X8859" t="str">
        <f>"Q"&amp;ROUNDUP(MONTH(Suoerstore_sales[[#This Row],[Order Date]])/3,0)</f>
        <v>Q4</v>
      </c>
      <c r="Y8859">
        <f>MONTH(Suoerstore_sales[[#This Row],[Order Date]])</f>
        <v>10</v>
      </c>
    </row>
    <row r="8860" spans="1:25" x14ac:dyDescent="0.2">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t="str" cm="1">
        <f t="array" ref="V8860">_xlfn.IFS(Suoerstore_sales[[#This Row],[Discount]]&lt;=0.05,"0-5%",Suoerstore_sales[[#This Row],[Discount]]&lt;=0.1,"5-10%",Suoerstore_sales[[#This Row],[Discount]]&lt;=0.2,"10-20%",TRUE,"20%+")</f>
        <v>10-20%</v>
      </c>
      <c r="W8860">
        <f>YEAR(Suoerstore_sales[[#This Row],[Order Date]])</f>
        <v>2017</v>
      </c>
      <c r="X8860" t="str">
        <f>"Q"&amp;ROUNDUP(MONTH(Suoerstore_sales[[#This Row],[Order Date]])/3,0)</f>
        <v>Q4</v>
      </c>
      <c r="Y8860">
        <f>MONTH(Suoerstore_sales[[#This Row],[Order Date]])</f>
        <v>10</v>
      </c>
    </row>
    <row r="8861" spans="1:25" x14ac:dyDescent="0.2">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t="str" cm="1">
        <f t="array" ref="V8861">_xlfn.IFS(Suoerstore_sales[[#This Row],[Discount]]&lt;=0.05,"0-5%",Suoerstore_sales[[#This Row],[Discount]]&lt;=0.1,"5-10%",Suoerstore_sales[[#This Row],[Discount]]&lt;=0.2,"10-20%",TRUE,"20%+")</f>
        <v>10-20%</v>
      </c>
      <c r="W8861">
        <f>YEAR(Suoerstore_sales[[#This Row],[Order Date]])</f>
        <v>2017</v>
      </c>
      <c r="X8861" t="str">
        <f>"Q"&amp;ROUNDUP(MONTH(Suoerstore_sales[[#This Row],[Order Date]])/3,0)</f>
        <v>Q3</v>
      </c>
      <c r="Y8861">
        <f>MONTH(Suoerstore_sales[[#This Row],[Order Date]])</f>
        <v>8</v>
      </c>
    </row>
    <row r="8862" spans="1:25" x14ac:dyDescent="0.2">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t="str" cm="1">
        <f t="array" ref="V8862">_xlfn.IFS(Suoerstore_sales[[#This Row],[Discount]]&lt;=0.05,"0-5%",Suoerstore_sales[[#This Row],[Discount]]&lt;=0.1,"5-10%",Suoerstore_sales[[#This Row],[Discount]]&lt;=0.2,"10-20%",TRUE,"20%+")</f>
        <v>0-5%</v>
      </c>
      <c r="W8862">
        <f>YEAR(Suoerstore_sales[[#This Row],[Order Date]])</f>
        <v>2015</v>
      </c>
      <c r="X8862" t="str">
        <f>"Q"&amp;ROUNDUP(MONTH(Suoerstore_sales[[#This Row],[Order Date]])/3,0)</f>
        <v>Q3</v>
      </c>
      <c r="Y8862">
        <f>MONTH(Suoerstore_sales[[#This Row],[Order Date]])</f>
        <v>9</v>
      </c>
    </row>
    <row r="8863" spans="1:25" x14ac:dyDescent="0.2">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t="str" cm="1">
        <f t="array" ref="V8863">_xlfn.IFS(Suoerstore_sales[[#This Row],[Discount]]&lt;=0.05,"0-5%",Suoerstore_sales[[#This Row],[Discount]]&lt;=0.1,"5-10%",Suoerstore_sales[[#This Row],[Discount]]&lt;=0.2,"10-20%",TRUE,"20%+")</f>
        <v>0-5%</v>
      </c>
      <c r="W8863">
        <f>YEAR(Suoerstore_sales[[#This Row],[Order Date]])</f>
        <v>2015</v>
      </c>
      <c r="X8863" t="str">
        <f>"Q"&amp;ROUNDUP(MONTH(Suoerstore_sales[[#This Row],[Order Date]])/3,0)</f>
        <v>Q3</v>
      </c>
      <c r="Y8863">
        <f>MONTH(Suoerstore_sales[[#This Row],[Order Date]])</f>
        <v>9</v>
      </c>
    </row>
    <row r="8864" spans="1:25" x14ac:dyDescent="0.2">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t="str" cm="1">
        <f t="array" ref="V8864">_xlfn.IFS(Suoerstore_sales[[#This Row],[Discount]]&lt;=0.05,"0-5%",Suoerstore_sales[[#This Row],[Discount]]&lt;=0.1,"5-10%",Suoerstore_sales[[#This Row],[Discount]]&lt;=0.2,"10-20%",TRUE,"20%+")</f>
        <v>0-5%</v>
      </c>
      <c r="W8864">
        <f>YEAR(Suoerstore_sales[[#This Row],[Order Date]])</f>
        <v>2015</v>
      </c>
      <c r="X8864" t="str">
        <f>"Q"&amp;ROUNDUP(MONTH(Suoerstore_sales[[#This Row],[Order Date]])/3,0)</f>
        <v>Q3</v>
      </c>
      <c r="Y8864">
        <f>MONTH(Suoerstore_sales[[#This Row],[Order Date]])</f>
        <v>9</v>
      </c>
    </row>
    <row r="8865" spans="1:25" x14ac:dyDescent="0.2">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t="str" cm="1">
        <f t="array" ref="V8865">_xlfn.IFS(Suoerstore_sales[[#This Row],[Discount]]&lt;=0.05,"0-5%",Suoerstore_sales[[#This Row],[Discount]]&lt;=0.1,"5-10%",Suoerstore_sales[[#This Row],[Discount]]&lt;=0.2,"10-20%",TRUE,"20%+")</f>
        <v>0-5%</v>
      </c>
      <c r="W8865">
        <f>YEAR(Suoerstore_sales[[#This Row],[Order Date]])</f>
        <v>2015</v>
      </c>
      <c r="X8865" t="str">
        <f>"Q"&amp;ROUNDUP(MONTH(Suoerstore_sales[[#This Row],[Order Date]])/3,0)</f>
        <v>Q3</v>
      </c>
      <c r="Y8865">
        <f>MONTH(Suoerstore_sales[[#This Row],[Order Date]])</f>
        <v>9</v>
      </c>
    </row>
    <row r="8866" spans="1:25" x14ac:dyDescent="0.2">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t="str" cm="1">
        <f t="array" ref="V8866">_xlfn.IFS(Suoerstore_sales[[#This Row],[Discount]]&lt;=0.05,"0-5%",Suoerstore_sales[[#This Row],[Discount]]&lt;=0.1,"5-10%",Suoerstore_sales[[#This Row],[Discount]]&lt;=0.2,"10-20%",TRUE,"20%+")</f>
        <v>0-5%</v>
      </c>
      <c r="W8866">
        <f>YEAR(Suoerstore_sales[[#This Row],[Order Date]])</f>
        <v>2015</v>
      </c>
      <c r="X8866" t="str">
        <f>"Q"&amp;ROUNDUP(MONTH(Suoerstore_sales[[#This Row],[Order Date]])/3,0)</f>
        <v>Q3</v>
      </c>
      <c r="Y8866">
        <f>MONTH(Suoerstore_sales[[#This Row],[Order Date]])</f>
        <v>9</v>
      </c>
    </row>
    <row r="8867" spans="1:25" x14ac:dyDescent="0.2">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t="str" cm="1">
        <f t="array" ref="V8867">_xlfn.IFS(Suoerstore_sales[[#This Row],[Discount]]&lt;=0.05,"0-5%",Suoerstore_sales[[#This Row],[Discount]]&lt;=0.1,"5-10%",Suoerstore_sales[[#This Row],[Discount]]&lt;=0.2,"10-20%",TRUE,"20%+")</f>
        <v>0-5%</v>
      </c>
      <c r="W8867">
        <f>YEAR(Suoerstore_sales[[#This Row],[Order Date]])</f>
        <v>2015</v>
      </c>
      <c r="X8867" t="str">
        <f>"Q"&amp;ROUNDUP(MONTH(Suoerstore_sales[[#This Row],[Order Date]])/3,0)</f>
        <v>Q4</v>
      </c>
      <c r="Y8867">
        <f>MONTH(Suoerstore_sales[[#This Row],[Order Date]])</f>
        <v>12</v>
      </c>
    </row>
    <row r="8868" spans="1:25" x14ac:dyDescent="0.2">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t="str" cm="1">
        <f t="array" ref="V8868">_xlfn.IFS(Suoerstore_sales[[#This Row],[Discount]]&lt;=0.05,"0-5%",Suoerstore_sales[[#This Row],[Discount]]&lt;=0.1,"5-10%",Suoerstore_sales[[#This Row],[Discount]]&lt;=0.2,"10-20%",TRUE,"20%+")</f>
        <v>20%+</v>
      </c>
      <c r="W8868">
        <f>YEAR(Suoerstore_sales[[#This Row],[Order Date]])</f>
        <v>2014</v>
      </c>
      <c r="X8868" t="str">
        <f>"Q"&amp;ROUNDUP(MONTH(Suoerstore_sales[[#This Row],[Order Date]])/3,0)</f>
        <v>Q3</v>
      </c>
      <c r="Y8868">
        <f>MONTH(Suoerstore_sales[[#This Row],[Order Date]])</f>
        <v>9</v>
      </c>
    </row>
    <row r="8869" spans="1:25" x14ac:dyDescent="0.2">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t="str" cm="1">
        <f t="array" ref="V8869">_xlfn.IFS(Suoerstore_sales[[#This Row],[Discount]]&lt;=0.05,"0-5%",Suoerstore_sales[[#This Row],[Discount]]&lt;=0.1,"5-10%",Suoerstore_sales[[#This Row],[Discount]]&lt;=0.2,"10-20%",TRUE,"20%+")</f>
        <v>10-20%</v>
      </c>
      <c r="W8869">
        <f>YEAR(Suoerstore_sales[[#This Row],[Order Date]])</f>
        <v>2014</v>
      </c>
      <c r="X8869" t="str">
        <f>"Q"&amp;ROUNDUP(MONTH(Suoerstore_sales[[#This Row],[Order Date]])/3,0)</f>
        <v>Q3</v>
      </c>
      <c r="Y8869">
        <f>MONTH(Suoerstore_sales[[#This Row],[Order Date]])</f>
        <v>9</v>
      </c>
    </row>
    <row r="8870" spans="1:25" x14ac:dyDescent="0.2">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t="str" cm="1">
        <f t="array" ref="V8870">_xlfn.IFS(Suoerstore_sales[[#This Row],[Discount]]&lt;=0.05,"0-5%",Suoerstore_sales[[#This Row],[Discount]]&lt;=0.1,"5-10%",Suoerstore_sales[[#This Row],[Discount]]&lt;=0.2,"10-20%",TRUE,"20%+")</f>
        <v>10-20%</v>
      </c>
      <c r="W8870">
        <f>YEAR(Suoerstore_sales[[#This Row],[Order Date]])</f>
        <v>2016</v>
      </c>
      <c r="X8870" t="str">
        <f>"Q"&amp;ROUNDUP(MONTH(Suoerstore_sales[[#This Row],[Order Date]])/3,0)</f>
        <v>Q4</v>
      </c>
      <c r="Y8870">
        <f>MONTH(Suoerstore_sales[[#This Row],[Order Date]])</f>
        <v>11</v>
      </c>
    </row>
    <row r="8871" spans="1:25" x14ac:dyDescent="0.2">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t="str" cm="1">
        <f t="array" ref="V8871">_xlfn.IFS(Suoerstore_sales[[#This Row],[Discount]]&lt;=0.05,"0-5%",Suoerstore_sales[[#This Row],[Discount]]&lt;=0.1,"5-10%",Suoerstore_sales[[#This Row],[Discount]]&lt;=0.2,"10-20%",TRUE,"20%+")</f>
        <v>10-20%</v>
      </c>
      <c r="W8871">
        <f>YEAR(Suoerstore_sales[[#This Row],[Order Date]])</f>
        <v>2017</v>
      </c>
      <c r="X8871" t="str">
        <f>"Q"&amp;ROUNDUP(MONTH(Suoerstore_sales[[#This Row],[Order Date]])/3,0)</f>
        <v>Q4</v>
      </c>
      <c r="Y8871">
        <f>MONTH(Suoerstore_sales[[#This Row],[Order Date]])</f>
        <v>12</v>
      </c>
    </row>
    <row r="8872" spans="1:25" x14ac:dyDescent="0.2">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t="str" cm="1">
        <f t="array" ref="V8872">_xlfn.IFS(Suoerstore_sales[[#This Row],[Discount]]&lt;=0.05,"0-5%",Suoerstore_sales[[#This Row],[Discount]]&lt;=0.1,"5-10%",Suoerstore_sales[[#This Row],[Discount]]&lt;=0.2,"10-20%",TRUE,"20%+")</f>
        <v>0-5%</v>
      </c>
      <c r="W8872">
        <f>YEAR(Suoerstore_sales[[#This Row],[Order Date]])</f>
        <v>2017</v>
      </c>
      <c r="X8872" t="str">
        <f>"Q"&amp;ROUNDUP(MONTH(Suoerstore_sales[[#This Row],[Order Date]])/3,0)</f>
        <v>Q4</v>
      </c>
      <c r="Y8872">
        <f>MONTH(Suoerstore_sales[[#This Row],[Order Date]])</f>
        <v>12</v>
      </c>
    </row>
    <row r="8873" spans="1:25" x14ac:dyDescent="0.2">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t="str" cm="1">
        <f t="array" ref="V8873">_xlfn.IFS(Suoerstore_sales[[#This Row],[Discount]]&lt;=0.05,"0-5%",Suoerstore_sales[[#This Row],[Discount]]&lt;=0.1,"5-10%",Suoerstore_sales[[#This Row],[Discount]]&lt;=0.2,"10-20%",TRUE,"20%+")</f>
        <v>0-5%</v>
      </c>
      <c r="W8873">
        <f>YEAR(Suoerstore_sales[[#This Row],[Order Date]])</f>
        <v>2017</v>
      </c>
      <c r="X8873" t="str">
        <f>"Q"&amp;ROUNDUP(MONTH(Suoerstore_sales[[#This Row],[Order Date]])/3,0)</f>
        <v>Q4</v>
      </c>
      <c r="Y8873">
        <f>MONTH(Suoerstore_sales[[#This Row],[Order Date]])</f>
        <v>12</v>
      </c>
    </row>
    <row r="8874" spans="1:25" x14ac:dyDescent="0.2">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t="str" cm="1">
        <f t="array" ref="V8874">_xlfn.IFS(Suoerstore_sales[[#This Row],[Discount]]&lt;=0.05,"0-5%",Suoerstore_sales[[#This Row],[Discount]]&lt;=0.1,"5-10%",Suoerstore_sales[[#This Row],[Discount]]&lt;=0.2,"10-20%",TRUE,"20%+")</f>
        <v>20%+</v>
      </c>
      <c r="W8874">
        <f>YEAR(Suoerstore_sales[[#This Row],[Order Date]])</f>
        <v>2014</v>
      </c>
      <c r="X8874" t="str">
        <f>"Q"&amp;ROUNDUP(MONTH(Suoerstore_sales[[#This Row],[Order Date]])/3,0)</f>
        <v>Q4</v>
      </c>
      <c r="Y8874">
        <f>MONTH(Suoerstore_sales[[#This Row],[Order Date]])</f>
        <v>10</v>
      </c>
    </row>
    <row r="8875" spans="1:25" x14ac:dyDescent="0.2">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t="str" cm="1">
        <f t="array" ref="V8875">_xlfn.IFS(Suoerstore_sales[[#This Row],[Discount]]&lt;=0.05,"0-5%",Suoerstore_sales[[#This Row],[Discount]]&lt;=0.1,"5-10%",Suoerstore_sales[[#This Row],[Discount]]&lt;=0.2,"10-20%",TRUE,"20%+")</f>
        <v>20%+</v>
      </c>
      <c r="W8875">
        <f>YEAR(Suoerstore_sales[[#This Row],[Order Date]])</f>
        <v>2014</v>
      </c>
      <c r="X8875" t="str">
        <f>"Q"&amp;ROUNDUP(MONTH(Suoerstore_sales[[#This Row],[Order Date]])/3,0)</f>
        <v>Q4</v>
      </c>
      <c r="Y8875">
        <f>MONTH(Suoerstore_sales[[#This Row],[Order Date]])</f>
        <v>10</v>
      </c>
    </row>
    <row r="8876" spans="1:25" x14ac:dyDescent="0.2">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t="str" cm="1">
        <f t="array" ref="V8876">_xlfn.IFS(Suoerstore_sales[[#This Row],[Discount]]&lt;=0.05,"0-5%",Suoerstore_sales[[#This Row],[Discount]]&lt;=0.1,"5-10%",Suoerstore_sales[[#This Row],[Discount]]&lt;=0.2,"10-20%",TRUE,"20%+")</f>
        <v>20%+</v>
      </c>
      <c r="W8876">
        <f>YEAR(Suoerstore_sales[[#This Row],[Order Date]])</f>
        <v>2017</v>
      </c>
      <c r="X8876" t="str">
        <f>"Q"&amp;ROUNDUP(MONTH(Suoerstore_sales[[#This Row],[Order Date]])/3,0)</f>
        <v>Q4</v>
      </c>
      <c r="Y8876">
        <f>MONTH(Suoerstore_sales[[#This Row],[Order Date]])</f>
        <v>11</v>
      </c>
    </row>
    <row r="8877" spans="1:25" x14ac:dyDescent="0.2">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t="str" cm="1">
        <f t="array" ref="V8877">_xlfn.IFS(Suoerstore_sales[[#This Row],[Discount]]&lt;=0.05,"0-5%",Suoerstore_sales[[#This Row],[Discount]]&lt;=0.1,"5-10%",Suoerstore_sales[[#This Row],[Discount]]&lt;=0.2,"10-20%",TRUE,"20%+")</f>
        <v>10-20%</v>
      </c>
      <c r="W8877">
        <f>YEAR(Suoerstore_sales[[#This Row],[Order Date]])</f>
        <v>2016</v>
      </c>
      <c r="X8877" t="str">
        <f>"Q"&amp;ROUNDUP(MONTH(Suoerstore_sales[[#This Row],[Order Date]])/3,0)</f>
        <v>Q3</v>
      </c>
      <c r="Y8877">
        <f>MONTH(Suoerstore_sales[[#This Row],[Order Date]])</f>
        <v>8</v>
      </c>
    </row>
    <row r="8878" spans="1:25" x14ac:dyDescent="0.2">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t="str" cm="1">
        <f t="array" ref="V8878">_xlfn.IFS(Suoerstore_sales[[#This Row],[Discount]]&lt;=0.05,"0-5%",Suoerstore_sales[[#This Row],[Discount]]&lt;=0.1,"5-10%",Suoerstore_sales[[#This Row],[Discount]]&lt;=0.2,"10-20%",TRUE,"20%+")</f>
        <v>20%+</v>
      </c>
      <c r="W8878">
        <f>YEAR(Suoerstore_sales[[#This Row],[Order Date]])</f>
        <v>2016</v>
      </c>
      <c r="X8878" t="str">
        <f>"Q"&amp;ROUNDUP(MONTH(Suoerstore_sales[[#This Row],[Order Date]])/3,0)</f>
        <v>Q3</v>
      </c>
      <c r="Y8878">
        <f>MONTH(Suoerstore_sales[[#This Row],[Order Date]])</f>
        <v>8</v>
      </c>
    </row>
    <row r="8879" spans="1:25" x14ac:dyDescent="0.2">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t="str" cm="1">
        <f t="array" ref="V8879">_xlfn.IFS(Suoerstore_sales[[#This Row],[Discount]]&lt;=0.05,"0-5%",Suoerstore_sales[[#This Row],[Discount]]&lt;=0.1,"5-10%",Suoerstore_sales[[#This Row],[Discount]]&lt;=0.2,"10-20%",TRUE,"20%+")</f>
        <v>0-5%</v>
      </c>
      <c r="W8879">
        <f>YEAR(Suoerstore_sales[[#This Row],[Order Date]])</f>
        <v>2017</v>
      </c>
      <c r="X8879" t="str">
        <f>"Q"&amp;ROUNDUP(MONTH(Suoerstore_sales[[#This Row],[Order Date]])/3,0)</f>
        <v>Q3</v>
      </c>
      <c r="Y8879">
        <f>MONTH(Suoerstore_sales[[#This Row],[Order Date]])</f>
        <v>9</v>
      </c>
    </row>
    <row r="8880" spans="1:25" x14ac:dyDescent="0.2">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t="str" cm="1">
        <f t="array" ref="V8880">_xlfn.IFS(Suoerstore_sales[[#This Row],[Discount]]&lt;=0.05,"0-5%",Suoerstore_sales[[#This Row],[Discount]]&lt;=0.1,"5-10%",Suoerstore_sales[[#This Row],[Discount]]&lt;=0.2,"10-20%",TRUE,"20%+")</f>
        <v>0-5%</v>
      </c>
      <c r="W8880">
        <f>YEAR(Suoerstore_sales[[#This Row],[Order Date]])</f>
        <v>2017</v>
      </c>
      <c r="X8880" t="str">
        <f>"Q"&amp;ROUNDUP(MONTH(Suoerstore_sales[[#This Row],[Order Date]])/3,0)</f>
        <v>Q3</v>
      </c>
      <c r="Y8880">
        <f>MONTH(Suoerstore_sales[[#This Row],[Order Date]])</f>
        <v>9</v>
      </c>
    </row>
    <row r="8881" spans="1:25" x14ac:dyDescent="0.2">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t="str" cm="1">
        <f t="array" ref="V8881">_xlfn.IFS(Suoerstore_sales[[#This Row],[Discount]]&lt;=0.05,"0-5%",Suoerstore_sales[[#This Row],[Discount]]&lt;=0.1,"5-10%",Suoerstore_sales[[#This Row],[Discount]]&lt;=0.2,"10-20%",TRUE,"20%+")</f>
        <v>0-5%</v>
      </c>
      <c r="W8881">
        <f>YEAR(Suoerstore_sales[[#This Row],[Order Date]])</f>
        <v>2015</v>
      </c>
      <c r="X8881" t="str">
        <f>"Q"&amp;ROUNDUP(MONTH(Suoerstore_sales[[#This Row],[Order Date]])/3,0)</f>
        <v>Q1</v>
      </c>
      <c r="Y8881">
        <f>MONTH(Suoerstore_sales[[#This Row],[Order Date]])</f>
        <v>3</v>
      </c>
    </row>
    <row r="8882" spans="1:25" x14ac:dyDescent="0.2">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t="str" cm="1">
        <f t="array" ref="V8882">_xlfn.IFS(Suoerstore_sales[[#This Row],[Discount]]&lt;=0.05,"0-5%",Suoerstore_sales[[#This Row],[Discount]]&lt;=0.1,"5-10%",Suoerstore_sales[[#This Row],[Discount]]&lt;=0.2,"10-20%",TRUE,"20%+")</f>
        <v>0-5%</v>
      </c>
      <c r="W8882">
        <f>YEAR(Suoerstore_sales[[#This Row],[Order Date]])</f>
        <v>2015</v>
      </c>
      <c r="X8882" t="str">
        <f>"Q"&amp;ROUNDUP(MONTH(Suoerstore_sales[[#This Row],[Order Date]])/3,0)</f>
        <v>Q1</v>
      </c>
      <c r="Y8882">
        <f>MONTH(Suoerstore_sales[[#This Row],[Order Date]])</f>
        <v>3</v>
      </c>
    </row>
    <row r="8883" spans="1:25" x14ac:dyDescent="0.2">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t="str" cm="1">
        <f t="array" ref="V8883">_xlfn.IFS(Suoerstore_sales[[#This Row],[Discount]]&lt;=0.05,"0-5%",Suoerstore_sales[[#This Row],[Discount]]&lt;=0.1,"5-10%",Suoerstore_sales[[#This Row],[Discount]]&lt;=0.2,"10-20%",TRUE,"20%+")</f>
        <v>10-20%</v>
      </c>
      <c r="W8883">
        <f>YEAR(Suoerstore_sales[[#This Row],[Order Date]])</f>
        <v>2016</v>
      </c>
      <c r="X8883" t="str">
        <f>"Q"&amp;ROUNDUP(MONTH(Suoerstore_sales[[#This Row],[Order Date]])/3,0)</f>
        <v>Q2</v>
      </c>
      <c r="Y8883">
        <f>MONTH(Suoerstore_sales[[#This Row],[Order Date]])</f>
        <v>6</v>
      </c>
    </row>
    <row r="8884" spans="1:25" x14ac:dyDescent="0.2">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t="str" cm="1">
        <f t="array" ref="V8884">_xlfn.IFS(Suoerstore_sales[[#This Row],[Discount]]&lt;=0.05,"0-5%",Suoerstore_sales[[#This Row],[Discount]]&lt;=0.1,"5-10%",Suoerstore_sales[[#This Row],[Discount]]&lt;=0.2,"10-20%",TRUE,"20%+")</f>
        <v>10-20%</v>
      </c>
      <c r="W8884">
        <f>YEAR(Suoerstore_sales[[#This Row],[Order Date]])</f>
        <v>2017</v>
      </c>
      <c r="X8884" t="str">
        <f>"Q"&amp;ROUNDUP(MONTH(Suoerstore_sales[[#This Row],[Order Date]])/3,0)</f>
        <v>Q4</v>
      </c>
      <c r="Y8884">
        <f>MONTH(Suoerstore_sales[[#This Row],[Order Date]])</f>
        <v>10</v>
      </c>
    </row>
    <row r="8885" spans="1:25" x14ac:dyDescent="0.2">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t="str" cm="1">
        <f t="array" ref="V8885">_xlfn.IFS(Suoerstore_sales[[#This Row],[Discount]]&lt;=0.05,"0-5%",Suoerstore_sales[[#This Row],[Discount]]&lt;=0.1,"5-10%",Suoerstore_sales[[#This Row],[Discount]]&lt;=0.2,"10-20%",TRUE,"20%+")</f>
        <v>10-20%</v>
      </c>
      <c r="W8885">
        <f>YEAR(Suoerstore_sales[[#This Row],[Order Date]])</f>
        <v>2017</v>
      </c>
      <c r="X8885" t="str">
        <f>"Q"&amp;ROUNDUP(MONTH(Suoerstore_sales[[#This Row],[Order Date]])/3,0)</f>
        <v>Q4</v>
      </c>
      <c r="Y8885">
        <f>MONTH(Suoerstore_sales[[#This Row],[Order Date]])</f>
        <v>10</v>
      </c>
    </row>
    <row r="8886" spans="1:25" x14ac:dyDescent="0.2">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t="str" cm="1">
        <f t="array" ref="V8886">_xlfn.IFS(Suoerstore_sales[[#This Row],[Discount]]&lt;=0.05,"0-5%",Suoerstore_sales[[#This Row],[Discount]]&lt;=0.1,"5-10%",Suoerstore_sales[[#This Row],[Discount]]&lt;=0.2,"10-20%",TRUE,"20%+")</f>
        <v>20%+</v>
      </c>
      <c r="W8886">
        <f>YEAR(Suoerstore_sales[[#This Row],[Order Date]])</f>
        <v>2014</v>
      </c>
      <c r="X8886" t="str">
        <f>"Q"&amp;ROUNDUP(MONTH(Suoerstore_sales[[#This Row],[Order Date]])/3,0)</f>
        <v>Q3</v>
      </c>
      <c r="Y8886">
        <f>MONTH(Suoerstore_sales[[#This Row],[Order Date]])</f>
        <v>8</v>
      </c>
    </row>
    <row r="8887" spans="1:25" x14ac:dyDescent="0.2">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t="str" cm="1">
        <f t="array" ref="V8887">_xlfn.IFS(Suoerstore_sales[[#This Row],[Discount]]&lt;=0.05,"0-5%",Suoerstore_sales[[#This Row],[Discount]]&lt;=0.1,"5-10%",Suoerstore_sales[[#This Row],[Discount]]&lt;=0.2,"10-20%",TRUE,"20%+")</f>
        <v>20%+</v>
      </c>
      <c r="W8887">
        <f>YEAR(Suoerstore_sales[[#This Row],[Order Date]])</f>
        <v>2014</v>
      </c>
      <c r="X8887" t="str">
        <f>"Q"&amp;ROUNDUP(MONTH(Suoerstore_sales[[#This Row],[Order Date]])/3,0)</f>
        <v>Q3</v>
      </c>
      <c r="Y8887">
        <f>MONTH(Suoerstore_sales[[#This Row],[Order Date]])</f>
        <v>8</v>
      </c>
    </row>
    <row r="8888" spans="1:25" x14ac:dyDescent="0.2">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t="str" cm="1">
        <f t="array" ref="V8888">_xlfn.IFS(Suoerstore_sales[[#This Row],[Discount]]&lt;=0.05,"0-5%",Suoerstore_sales[[#This Row],[Discount]]&lt;=0.1,"5-10%",Suoerstore_sales[[#This Row],[Discount]]&lt;=0.2,"10-20%",TRUE,"20%+")</f>
        <v>20%+</v>
      </c>
      <c r="W8888">
        <f>YEAR(Suoerstore_sales[[#This Row],[Order Date]])</f>
        <v>2014</v>
      </c>
      <c r="X8888" t="str">
        <f>"Q"&amp;ROUNDUP(MONTH(Suoerstore_sales[[#This Row],[Order Date]])/3,0)</f>
        <v>Q3</v>
      </c>
      <c r="Y8888">
        <f>MONTH(Suoerstore_sales[[#This Row],[Order Date]])</f>
        <v>8</v>
      </c>
    </row>
    <row r="8889" spans="1:25" x14ac:dyDescent="0.2">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t="str" cm="1">
        <f t="array" ref="V8889">_xlfn.IFS(Suoerstore_sales[[#This Row],[Discount]]&lt;=0.05,"0-5%",Suoerstore_sales[[#This Row],[Discount]]&lt;=0.1,"5-10%",Suoerstore_sales[[#This Row],[Discount]]&lt;=0.2,"10-20%",TRUE,"20%+")</f>
        <v>0-5%</v>
      </c>
      <c r="W8889">
        <f>YEAR(Suoerstore_sales[[#This Row],[Order Date]])</f>
        <v>2014</v>
      </c>
      <c r="X8889" t="str">
        <f>"Q"&amp;ROUNDUP(MONTH(Suoerstore_sales[[#This Row],[Order Date]])/3,0)</f>
        <v>Q3</v>
      </c>
      <c r="Y8889">
        <f>MONTH(Suoerstore_sales[[#This Row],[Order Date]])</f>
        <v>7</v>
      </c>
    </row>
    <row r="8890" spans="1:25" x14ac:dyDescent="0.2">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t="str" cm="1">
        <f t="array" ref="V8890">_xlfn.IFS(Suoerstore_sales[[#This Row],[Discount]]&lt;=0.05,"0-5%",Suoerstore_sales[[#This Row],[Discount]]&lt;=0.1,"5-10%",Suoerstore_sales[[#This Row],[Discount]]&lt;=0.2,"10-20%",TRUE,"20%+")</f>
        <v>0-5%</v>
      </c>
      <c r="W8890">
        <f>YEAR(Suoerstore_sales[[#This Row],[Order Date]])</f>
        <v>2017</v>
      </c>
      <c r="X8890" t="str">
        <f>"Q"&amp;ROUNDUP(MONTH(Suoerstore_sales[[#This Row],[Order Date]])/3,0)</f>
        <v>Q4</v>
      </c>
      <c r="Y8890">
        <f>MONTH(Suoerstore_sales[[#This Row],[Order Date]])</f>
        <v>12</v>
      </c>
    </row>
    <row r="8891" spans="1:25" x14ac:dyDescent="0.2">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t="str" cm="1">
        <f t="array" ref="V8891">_xlfn.IFS(Suoerstore_sales[[#This Row],[Discount]]&lt;=0.05,"0-5%",Suoerstore_sales[[#This Row],[Discount]]&lt;=0.1,"5-10%",Suoerstore_sales[[#This Row],[Discount]]&lt;=0.2,"10-20%",TRUE,"20%+")</f>
        <v>0-5%</v>
      </c>
      <c r="W8891">
        <f>YEAR(Suoerstore_sales[[#This Row],[Order Date]])</f>
        <v>2016</v>
      </c>
      <c r="X8891" t="str">
        <f>"Q"&amp;ROUNDUP(MONTH(Suoerstore_sales[[#This Row],[Order Date]])/3,0)</f>
        <v>Q4</v>
      </c>
      <c r="Y8891">
        <f>MONTH(Suoerstore_sales[[#This Row],[Order Date]])</f>
        <v>10</v>
      </c>
    </row>
    <row r="8892" spans="1:25" x14ac:dyDescent="0.2">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t="str" cm="1">
        <f t="array" ref="V8892">_xlfn.IFS(Suoerstore_sales[[#This Row],[Discount]]&lt;=0.05,"0-5%",Suoerstore_sales[[#This Row],[Discount]]&lt;=0.1,"5-10%",Suoerstore_sales[[#This Row],[Discount]]&lt;=0.2,"10-20%",TRUE,"20%+")</f>
        <v>0-5%</v>
      </c>
      <c r="W8892">
        <f>YEAR(Suoerstore_sales[[#This Row],[Order Date]])</f>
        <v>2016</v>
      </c>
      <c r="X8892" t="str">
        <f>"Q"&amp;ROUNDUP(MONTH(Suoerstore_sales[[#This Row],[Order Date]])/3,0)</f>
        <v>Q4</v>
      </c>
      <c r="Y8892">
        <f>MONTH(Suoerstore_sales[[#This Row],[Order Date]])</f>
        <v>10</v>
      </c>
    </row>
    <row r="8893" spans="1:25" x14ac:dyDescent="0.2">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t="str" cm="1">
        <f t="array" ref="V8893">_xlfn.IFS(Suoerstore_sales[[#This Row],[Discount]]&lt;=0.05,"0-5%",Suoerstore_sales[[#This Row],[Discount]]&lt;=0.1,"5-10%",Suoerstore_sales[[#This Row],[Discount]]&lt;=0.2,"10-20%",TRUE,"20%+")</f>
        <v>0-5%</v>
      </c>
      <c r="W8893">
        <f>YEAR(Suoerstore_sales[[#This Row],[Order Date]])</f>
        <v>2016</v>
      </c>
      <c r="X8893" t="str">
        <f>"Q"&amp;ROUNDUP(MONTH(Suoerstore_sales[[#This Row],[Order Date]])/3,0)</f>
        <v>Q3</v>
      </c>
      <c r="Y8893">
        <f>MONTH(Suoerstore_sales[[#This Row],[Order Date]])</f>
        <v>9</v>
      </c>
    </row>
    <row r="8894" spans="1:25" x14ac:dyDescent="0.2">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t="str" cm="1">
        <f t="array" ref="V8894">_xlfn.IFS(Suoerstore_sales[[#This Row],[Discount]]&lt;=0.05,"0-5%",Suoerstore_sales[[#This Row],[Discount]]&lt;=0.1,"5-10%",Suoerstore_sales[[#This Row],[Discount]]&lt;=0.2,"10-20%",TRUE,"20%+")</f>
        <v>10-20%</v>
      </c>
      <c r="W8894">
        <f>YEAR(Suoerstore_sales[[#This Row],[Order Date]])</f>
        <v>2015</v>
      </c>
      <c r="X8894" t="str">
        <f>"Q"&amp;ROUNDUP(MONTH(Suoerstore_sales[[#This Row],[Order Date]])/3,0)</f>
        <v>Q4</v>
      </c>
      <c r="Y8894">
        <f>MONTH(Suoerstore_sales[[#This Row],[Order Date]])</f>
        <v>12</v>
      </c>
    </row>
    <row r="8895" spans="1:25" x14ac:dyDescent="0.2">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t="str" cm="1">
        <f t="array" ref="V8895">_xlfn.IFS(Suoerstore_sales[[#This Row],[Discount]]&lt;=0.05,"0-5%",Suoerstore_sales[[#This Row],[Discount]]&lt;=0.1,"5-10%",Suoerstore_sales[[#This Row],[Discount]]&lt;=0.2,"10-20%",TRUE,"20%+")</f>
        <v>20%+</v>
      </c>
      <c r="W8895">
        <f>YEAR(Suoerstore_sales[[#This Row],[Order Date]])</f>
        <v>2014</v>
      </c>
      <c r="X8895" t="str">
        <f>"Q"&amp;ROUNDUP(MONTH(Suoerstore_sales[[#This Row],[Order Date]])/3,0)</f>
        <v>Q3</v>
      </c>
      <c r="Y8895">
        <f>MONTH(Suoerstore_sales[[#This Row],[Order Date]])</f>
        <v>8</v>
      </c>
    </row>
    <row r="8896" spans="1:25" x14ac:dyDescent="0.2">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t="str" cm="1">
        <f t="array" ref="V8896">_xlfn.IFS(Suoerstore_sales[[#This Row],[Discount]]&lt;=0.05,"0-5%",Suoerstore_sales[[#This Row],[Discount]]&lt;=0.1,"5-10%",Suoerstore_sales[[#This Row],[Discount]]&lt;=0.2,"10-20%",TRUE,"20%+")</f>
        <v>0-5%</v>
      </c>
      <c r="W8896">
        <f>YEAR(Suoerstore_sales[[#This Row],[Order Date]])</f>
        <v>2016</v>
      </c>
      <c r="X8896" t="str">
        <f>"Q"&amp;ROUNDUP(MONTH(Suoerstore_sales[[#This Row],[Order Date]])/3,0)</f>
        <v>Q3</v>
      </c>
      <c r="Y8896">
        <f>MONTH(Suoerstore_sales[[#This Row],[Order Date]])</f>
        <v>8</v>
      </c>
    </row>
    <row r="8897" spans="1:25" x14ac:dyDescent="0.2">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t="str" cm="1">
        <f t="array" ref="V8897">_xlfn.IFS(Suoerstore_sales[[#This Row],[Discount]]&lt;=0.05,"0-5%",Suoerstore_sales[[#This Row],[Discount]]&lt;=0.1,"5-10%",Suoerstore_sales[[#This Row],[Discount]]&lt;=0.2,"10-20%",TRUE,"20%+")</f>
        <v>0-5%</v>
      </c>
      <c r="W8897">
        <f>YEAR(Suoerstore_sales[[#This Row],[Order Date]])</f>
        <v>2016</v>
      </c>
      <c r="X8897" t="str">
        <f>"Q"&amp;ROUNDUP(MONTH(Suoerstore_sales[[#This Row],[Order Date]])/3,0)</f>
        <v>Q3</v>
      </c>
      <c r="Y8897">
        <f>MONTH(Suoerstore_sales[[#This Row],[Order Date]])</f>
        <v>8</v>
      </c>
    </row>
    <row r="8898" spans="1:25" x14ac:dyDescent="0.2">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t="str" cm="1">
        <f t="array" ref="V8898">_xlfn.IFS(Suoerstore_sales[[#This Row],[Discount]]&lt;=0.05,"0-5%",Suoerstore_sales[[#This Row],[Discount]]&lt;=0.1,"5-10%",Suoerstore_sales[[#This Row],[Discount]]&lt;=0.2,"10-20%",TRUE,"20%+")</f>
        <v>10-20%</v>
      </c>
      <c r="W8898">
        <f>YEAR(Suoerstore_sales[[#This Row],[Order Date]])</f>
        <v>2016</v>
      </c>
      <c r="X8898" t="str">
        <f>"Q"&amp;ROUNDUP(MONTH(Suoerstore_sales[[#This Row],[Order Date]])/3,0)</f>
        <v>Q3</v>
      </c>
      <c r="Y8898">
        <f>MONTH(Suoerstore_sales[[#This Row],[Order Date]])</f>
        <v>8</v>
      </c>
    </row>
    <row r="8899" spans="1:25" x14ac:dyDescent="0.2">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t="str" cm="1">
        <f t="array" ref="V8899">_xlfn.IFS(Suoerstore_sales[[#This Row],[Discount]]&lt;=0.05,"0-5%",Suoerstore_sales[[#This Row],[Discount]]&lt;=0.1,"5-10%",Suoerstore_sales[[#This Row],[Discount]]&lt;=0.2,"10-20%",TRUE,"20%+")</f>
        <v>0-5%</v>
      </c>
      <c r="W8899">
        <f>YEAR(Suoerstore_sales[[#This Row],[Order Date]])</f>
        <v>2016</v>
      </c>
      <c r="X8899" t="str">
        <f>"Q"&amp;ROUNDUP(MONTH(Suoerstore_sales[[#This Row],[Order Date]])/3,0)</f>
        <v>Q3</v>
      </c>
      <c r="Y8899">
        <f>MONTH(Suoerstore_sales[[#This Row],[Order Date]])</f>
        <v>8</v>
      </c>
    </row>
    <row r="8900" spans="1:25" x14ac:dyDescent="0.2">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t="str" cm="1">
        <f t="array" ref="V8900">_xlfn.IFS(Suoerstore_sales[[#This Row],[Discount]]&lt;=0.05,"0-5%",Suoerstore_sales[[#This Row],[Discount]]&lt;=0.1,"5-10%",Suoerstore_sales[[#This Row],[Discount]]&lt;=0.2,"10-20%",TRUE,"20%+")</f>
        <v>0-5%</v>
      </c>
      <c r="W8900">
        <f>YEAR(Suoerstore_sales[[#This Row],[Order Date]])</f>
        <v>2015</v>
      </c>
      <c r="X8900" t="str">
        <f>"Q"&amp;ROUNDUP(MONTH(Suoerstore_sales[[#This Row],[Order Date]])/3,0)</f>
        <v>Q3</v>
      </c>
      <c r="Y8900">
        <f>MONTH(Suoerstore_sales[[#This Row],[Order Date]])</f>
        <v>8</v>
      </c>
    </row>
    <row r="8901" spans="1:25" x14ac:dyDescent="0.2">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t="str" cm="1">
        <f t="array" ref="V8901">_xlfn.IFS(Suoerstore_sales[[#This Row],[Discount]]&lt;=0.05,"0-5%",Suoerstore_sales[[#This Row],[Discount]]&lt;=0.1,"5-10%",Suoerstore_sales[[#This Row],[Discount]]&lt;=0.2,"10-20%",TRUE,"20%+")</f>
        <v>0-5%</v>
      </c>
      <c r="W8901">
        <f>YEAR(Suoerstore_sales[[#This Row],[Order Date]])</f>
        <v>2015</v>
      </c>
      <c r="X8901" t="str">
        <f>"Q"&amp;ROUNDUP(MONTH(Suoerstore_sales[[#This Row],[Order Date]])/3,0)</f>
        <v>Q3</v>
      </c>
      <c r="Y8901">
        <f>MONTH(Suoerstore_sales[[#This Row],[Order Date]])</f>
        <v>8</v>
      </c>
    </row>
    <row r="8902" spans="1:25" x14ac:dyDescent="0.2">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t="str" cm="1">
        <f t="array" ref="V8902">_xlfn.IFS(Suoerstore_sales[[#This Row],[Discount]]&lt;=0.05,"0-5%",Suoerstore_sales[[#This Row],[Discount]]&lt;=0.1,"5-10%",Suoerstore_sales[[#This Row],[Discount]]&lt;=0.2,"10-20%",TRUE,"20%+")</f>
        <v>20%+</v>
      </c>
      <c r="W8902">
        <f>YEAR(Suoerstore_sales[[#This Row],[Order Date]])</f>
        <v>2016</v>
      </c>
      <c r="X8902" t="str">
        <f>"Q"&amp;ROUNDUP(MONTH(Suoerstore_sales[[#This Row],[Order Date]])/3,0)</f>
        <v>Q2</v>
      </c>
      <c r="Y8902">
        <f>MONTH(Suoerstore_sales[[#This Row],[Order Date]])</f>
        <v>5</v>
      </c>
    </row>
    <row r="8903" spans="1:25" x14ac:dyDescent="0.2">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t="str" cm="1">
        <f t="array" ref="V8903">_xlfn.IFS(Suoerstore_sales[[#This Row],[Discount]]&lt;=0.05,"0-5%",Suoerstore_sales[[#This Row],[Discount]]&lt;=0.1,"5-10%",Suoerstore_sales[[#This Row],[Discount]]&lt;=0.2,"10-20%",TRUE,"20%+")</f>
        <v>10-20%</v>
      </c>
      <c r="W8903">
        <f>YEAR(Suoerstore_sales[[#This Row],[Order Date]])</f>
        <v>2016</v>
      </c>
      <c r="X8903" t="str">
        <f>"Q"&amp;ROUNDUP(MONTH(Suoerstore_sales[[#This Row],[Order Date]])/3,0)</f>
        <v>Q2</v>
      </c>
      <c r="Y8903">
        <f>MONTH(Suoerstore_sales[[#This Row],[Order Date]])</f>
        <v>5</v>
      </c>
    </row>
    <row r="8904" spans="1:25" x14ac:dyDescent="0.2">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t="str" cm="1">
        <f t="array" ref="V8904">_xlfn.IFS(Suoerstore_sales[[#This Row],[Discount]]&lt;=0.05,"0-5%",Suoerstore_sales[[#This Row],[Discount]]&lt;=0.1,"5-10%",Suoerstore_sales[[#This Row],[Discount]]&lt;=0.2,"10-20%",TRUE,"20%+")</f>
        <v>20%+</v>
      </c>
      <c r="W8904">
        <f>YEAR(Suoerstore_sales[[#This Row],[Order Date]])</f>
        <v>2016</v>
      </c>
      <c r="X8904" t="str">
        <f>"Q"&amp;ROUNDUP(MONTH(Suoerstore_sales[[#This Row],[Order Date]])/3,0)</f>
        <v>Q2</v>
      </c>
      <c r="Y8904">
        <f>MONTH(Suoerstore_sales[[#This Row],[Order Date]])</f>
        <v>5</v>
      </c>
    </row>
    <row r="8905" spans="1:25" x14ac:dyDescent="0.2">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t="str" cm="1">
        <f t="array" ref="V8905">_xlfn.IFS(Suoerstore_sales[[#This Row],[Discount]]&lt;=0.05,"0-5%",Suoerstore_sales[[#This Row],[Discount]]&lt;=0.1,"5-10%",Suoerstore_sales[[#This Row],[Discount]]&lt;=0.2,"10-20%",TRUE,"20%+")</f>
        <v>10-20%</v>
      </c>
      <c r="W8905">
        <f>YEAR(Suoerstore_sales[[#This Row],[Order Date]])</f>
        <v>2016</v>
      </c>
      <c r="X8905" t="str">
        <f>"Q"&amp;ROUNDUP(MONTH(Suoerstore_sales[[#This Row],[Order Date]])/3,0)</f>
        <v>Q2</v>
      </c>
      <c r="Y8905">
        <f>MONTH(Suoerstore_sales[[#This Row],[Order Date]])</f>
        <v>5</v>
      </c>
    </row>
    <row r="8906" spans="1:25" x14ac:dyDescent="0.2">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t="str" cm="1">
        <f t="array" ref="V8906">_xlfn.IFS(Suoerstore_sales[[#This Row],[Discount]]&lt;=0.05,"0-5%",Suoerstore_sales[[#This Row],[Discount]]&lt;=0.1,"5-10%",Suoerstore_sales[[#This Row],[Discount]]&lt;=0.2,"10-20%",TRUE,"20%+")</f>
        <v>0-5%</v>
      </c>
      <c r="W8906">
        <f>YEAR(Suoerstore_sales[[#This Row],[Order Date]])</f>
        <v>2016</v>
      </c>
      <c r="X8906" t="str">
        <f>"Q"&amp;ROUNDUP(MONTH(Suoerstore_sales[[#This Row],[Order Date]])/3,0)</f>
        <v>Q3</v>
      </c>
      <c r="Y8906">
        <f>MONTH(Suoerstore_sales[[#This Row],[Order Date]])</f>
        <v>7</v>
      </c>
    </row>
    <row r="8907" spans="1:25" x14ac:dyDescent="0.2">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t="str" cm="1">
        <f t="array" ref="V8907">_xlfn.IFS(Suoerstore_sales[[#This Row],[Discount]]&lt;=0.05,"0-5%",Suoerstore_sales[[#This Row],[Discount]]&lt;=0.1,"5-10%",Suoerstore_sales[[#This Row],[Discount]]&lt;=0.2,"10-20%",TRUE,"20%+")</f>
        <v>0-5%</v>
      </c>
      <c r="W8907">
        <f>YEAR(Suoerstore_sales[[#This Row],[Order Date]])</f>
        <v>2016</v>
      </c>
      <c r="X8907" t="str">
        <f>"Q"&amp;ROUNDUP(MONTH(Suoerstore_sales[[#This Row],[Order Date]])/3,0)</f>
        <v>Q3</v>
      </c>
      <c r="Y8907">
        <f>MONTH(Suoerstore_sales[[#This Row],[Order Date]])</f>
        <v>7</v>
      </c>
    </row>
    <row r="8908" spans="1:25" x14ac:dyDescent="0.2">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t="str" cm="1">
        <f t="array" ref="V8908">_xlfn.IFS(Suoerstore_sales[[#This Row],[Discount]]&lt;=0.05,"0-5%",Suoerstore_sales[[#This Row],[Discount]]&lt;=0.1,"5-10%",Suoerstore_sales[[#This Row],[Discount]]&lt;=0.2,"10-20%",TRUE,"20%+")</f>
        <v>0-5%</v>
      </c>
      <c r="W8908">
        <f>YEAR(Suoerstore_sales[[#This Row],[Order Date]])</f>
        <v>2016</v>
      </c>
      <c r="X8908" t="str">
        <f>"Q"&amp;ROUNDUP(MONTH(Suoerstore_sales[[#This Row],[Order Date]])/3,0)</f>
        <v>Q3</v>
      </c>
      <c r="Y8908">
        <f>MONTH(Suoerstore_sales[[#This Row],[Order Date]])</f>
        <v>7</v>
      </c>
    </row>
    <row r="8909" spans="1:25" x14ac:dyDescent="0.2">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t="str" cm="1">
        <f t="array" ref="V8909">_xlfn.IFS(Suoerstore_sales[[#This Row],[Discount]]&lt;=0.05,"0-5%",Suoerstore_sales[[#This Row],[Discount]]&lt;=0.1,"5-10%",Suoerstore_sales[[#This Row],[Discount]]&lt;=0.2,"10-20%",TRUE,"20%+")</f>
        <v>10-20%</v>
      </c>
      <c r="W8909">
        <f>YEAR(Suoerstore_sales[[#This Row],[Order Date]])</f>
        <v>2016</v>
      </c>
      <c r="X8909" t="str">
        <f>"Q"&amp;ROUNDUP(MONTH(Suoerstore_sales[[#This Row],[Order Date]])/3,0)</f>
        <v>Q4</v>
      </c>
      <c r="Y8909">
        <f>MONTH(Suoerstore_sales[[#This Row],[Order Date]])</f>
        <v>12</v>
      </c>
    </row>
    <row r="8910" spans="1:25" x14ac:dyDescent="0.2">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t="str" cm="1">
        <f t="array" ref="V8910">_xlfn.IFS(Suoerstore_sales[[#This Row],[Discount]]&lt;=0.05,"0-5%",Suoerstore_sales[[#This Row],[Discount]]&lt;=0.1,"5-10%",Suoerstore_sales[[#This Row],[Discount]]&lt;=0.2,"10-20%",TRUE,"20%+")</f>
        <v>0-5%</v>
      </c>
      <c r="W8910">
        <f>YEAR(Suoerstore_sales[[#This Row],[Order Date]])</f>
        <v>2015</v>
      </c>
      <c r="X8910" t="str">
        <f>"Q"&amp;ROUNDUP(MONTH(Suoerstore_sales[[#This Row],[Order Date]])/3,0)</f>
        <v>Q1</v>
      </c>
      <c r="Y8910">
        <f>MONTH(Suoerstore_sales[[#This Row],[Order Date]])</f>
        <v>1</v>
      </c>
    </row>
    <row r="8911" spans="1:25" x14ac:dyDescent="0.2">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t="str" cm="1">
        <f t="array" ref="V8911">_xlfn.IFS(Suoerstore_sales[[#This Row],[Discount]]&lt;=0.05,"0-5%",Suoerstore_sales[[#This Row],[Discount]]&lt;=0.1,"5-10%",Suoerstore_sales[[#This Row],[Discount]]&lt;=0.2,"10-20%",TRUE,"20%+")</f>
        <v>0-5%</v>
      </c>
      <c r="W8911">
        <f>YEAR(Suoerstore_sales[[#This Row],[Order Date]])</f>
        <v>2017</v>
      </c>
      <c r="X8911" t="str">
        <f>"Q"&amp;ROUNDUP(MONTH(Suoerstore_sales[[#This Row],[Order Date]])/3,0)</f>
        <v>Q4</v>
      </c>
      <c r="Y8911">
        <f>MONTH(Suoerstore_sales[[#This Row],[Order Date]])</f>
        <v>10</v>
      </c>
    </row>
    <row r="8912" spans="1:25" x14ac:dyDescent="0.2">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t="str" cm="1">
        <f t="array" ref="V8912">_xlfn.IFS(Suoerstore_sales[[#This Row],[Discount]]&lt;=0.05,"0-5%",Suoerstore_sales[[#This Row],[Discount]]&lt;=0.1,"5-10%",Suoerstore_sales[[#This Row],[Discount]]&lt;=0.2,"10-20%",TRUE,"20%+")</f>
        <v>10-20%</v>
      </c>
      <c r="W8912">
        <f>YEAR(Suoerstore_sales[[#This Row],[Order Date]])</f>
        <v>2017</v>
      </c>
      <c r="X8912" t="str">
        <f>"Q"&amp;ROUNDUP(MONTH(Suoerstore_sales[[#This Row],[Order Date]])/3,0)</f>
        <v>Q4</v>
      </c>
      <c r="Y8912">
        <f>MONTH(Suoerstore_sales[[#This Row],[Order Date]])</f>
        <v>11</v>
      </c>
    </row>
    <row r="8913" spans="1:25" x14ac:dyDescent="0.2">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t="str" cm="1">
        <f t="array" ref="V8913">_xlfn.IFS(Suoerstore_sales[[#This Row],[Discount]]&lt;=0.05,"0-5%",Suoerstore_sales[[#This Row],[Discount]]&lt;=0.1,"5-10%",Suoerstore_sales[[#This Row],[Discount]]&lt;=0.2,"10-20%",TRUE,"20%+")</f>
        <v>10-20%</v>
      </c>
      <c r="W8913">
        <f>YEAR(Suoerstore_sales[[#This Row],[Order Date]])</f>
        <v>2017</v>
      </c>
      <c r="X8913" t="str">
        <f>"Q"&amp;ROUNDUP(MONTH(Suoerstore_sales[[#This Row],[Order Date]])/3,0)</f>
        <v>Q4</v>
      </c>
      <c r="Y8913">
        <f>MONTH(Suoerstore_sales[[#This Row],[Order Date]])</f>
        <v>11</v>
      </c>
    </row>
    <row r="8914" spans="1:25" x14ac:dyDescent="0.2">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t="str" cm="1">
        <f t="array" ref="V8914">_xlfn.IFS(Suoerstore_sales[[#This Row],[Discount]]&lt;=0.05,"0-5%",Suoerstore_sales[[#This Row],[Discount]]&lt;=0.1,"5-10%",Suoerstore_sales[[#This Row],[Discount]]&lt;=0.2,"10-20%",TRUE,"20%+")</f>
        <v>20%+</v>
      </c>
      <c r="W8914">
        <f>YEAR(Suoerstore_sales[[#This Row],[Order Date]])</f>
        <v>2017</v>
      </c>
      <c r="X8914" t="str">
        <f>"Q"&amp;ROUNDUP(MONTH(Suoerstore_sales[[#This Row],[Order Date]])/3,0)</f>
        <v>Q4</v>
      </c>
      <c r="Y8914">
        <f>MONTH(Suoerstore_sales[[#This Row],[Order Date]])</f>
        <v>11</v>
      </c>
    </row>
    <row r="8915" spans="1:25" x14ac:dyDescent="0.2">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t="str" cm="1">
        <f t="array" ref="V8915">_xlfn.IFS(Suoerstore_sales[[#This Row],[Discount]]&lt;=0.05,"0-5%",Suoerstore_sales[[#This Row],[Discount]]&lt;=0.1,"5-10%",Suoerstore_sales[[#This Row],[Discount]]&lt;=0.2,"10-20%",TRUE,"20%+")</f>
        <v>10-20%</v>
      </c>
      <c r="W8915">
        <f>YEAR(Suoerstore_sales[[#This Row],[Order Date]])</f>
        <v>2017</v>
      </c>
      <c r="X8915" t="str">
        <f>"Q"&amp;ROUNDUP(MONTH(Suoerstore_sales[[#This Row],[Order Date]])/3,0)</f>
        <v>Q4</v>
      </c>
      <c r="Y8915">
        <f>MONTH(Suoerstore_sales[[#This Row],[Order Date]])</f>
        <v>11</v>
      </c>
    </row>
    <row r="8916" spans="1:25" x14ac:dyDescent="0.2">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t="str" cm="1">
        <f t="array" ref="V8916">_xlfn.IFS(Suoerstore_sales[[#This Row],[Discount]]&lt;=0.05,"0-5%",Suoerstore_sales[[#This Row],[Discount]]&lt;=0.1,"5-10%",Suoerstore_sales[[#This Row],[Discount]]&lt;=0.2,"10-20%",TRUE,"20%+")</f>
        <v>10-20%</v>
      </c>
      <c r="W8916">
        <f>YEAR(Suoerstore_sales[[#This Row],[Order Date]])</f>
        <v>2016</v>
      </c>
      <c r="X8916" t="str">
        <f>"Q"&amp;ROUNDUP(MONTH(Suoerstore_sales[[#This Row],[Order Date]])/3,0)</f>
        <v>Q2</v>
      </c>
      <c r="Y8916">
        <f>MONTH(Suoerstore_sales[[#This Row],[Order Date]])</f>
        <v>5</v>
      </c>
    </row>
    <row r="8917" spans="1:25" x14ac:dyDescent="0.2">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t="str" cm="1">
        <f t="array" ref="V8917">_xlfn.IFS(Suoerstore_sales[[#This Row],[Discount]]&lt;=0.05,"0-5%",Suoerstore_sales[[#This Row],[Discount]]&lt;=0.1,"5-10%",Suoerstore_sales[[#This Row],[Discount]]&lt;=0.2,"10-20%",TRUE,"20%+")</f>
        <v>20%+</v>
      </c>
      <c r="W8917">
        <f>YEAR(Suoerstore_sales[[#This Row],[Order Date]])</f>
        <v>2016</v>
      </c>
      <c r="X8917" t="str">
        <f>"Q"&amp;ROUNDUP(MONTH(Suoerstore_sales[[#This Row],[Order Date]])/3,0)</f>
        <v>Q2</v>
      </c>
      <c r="Y8917">
        <f>MONTH(Suoerstore_sales[[#This Row],[Order Date]])</f>
        <v>5</v>
      </c>
    </row>
    <row r="8918" spans="1:25" x14ac:dyDescent="0.2">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t="str" cm="1">
        <f t="array" ref="V8918">_xlfn.IFS(Suoerstore_sales[[#This Row],[Discount]]&lt;=0.05,"0-5%",Suoerstore_sales[[#This Row],[Discount]]&lt;=0.1,"5-10%",Suoerstore_sales[[#This Row],[Discount]]&lt;=0.2,"10-20%",TRUE,"20%+")</f>
        <v>20%+</v>
      </c>
      <c r="W8918">
        <f>YEAR(Suoerstore_sales[[#This Row],[Order Date]])</f>
        <v>2016</v>
      </c>
      <c r="X8918" t="str">
        <f>"Q"&amp;ROUNDUP(MONTH(Suoerstore_sales[[#This Row],[Order Date]])/3,0)</f>
        <v>Q2</v>
      </c>
      <c r="Y8918">
        <f>MONTH(Suoerstore_sales[[#This Row],[Order Date]])</f>
        <v>5</v>
      </c>
    </row>
    <row r="8919" spans="1:25" x14ac:dyDescent="0.2">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t="str" cm="1">
        <f t="array" ref="V8919">_xlfn.IFS(Suoerstore_sales[[#This Row],[Discount]]&lt;=0.05,"0-5%",Suoerstore_sales[[#This Row],[Discount]]&lt;=0.1,"5-10%",Suoerstore_sales[[#This Row],[Discount]]&lt;=0.2,"10-20%",TRUE,"20%+")</f>
        <v>10-20%</v>
      </c>
      <c r="W8919">
        <f>YEAR(Suoerstore_sales[[#This Row],[Order Date]])</f>
        <v>2016</v>
      </c>
      <c r="X8919" t="str">
        <f>"Q"&amp;ROUNDUP(MONTH(Suoerstore_sales[[#This Row],[Order Date]])/3,0)</f>
        <v>Q2</v>
      </c>
      <c r="Y8919">
        <f>MONTH(Suoerstore_sales[[#This Row],[Order Date]])</f>
        <v>5</v>
      </c>
    </row>
    <row r="8920" spans="1:25" x14ac:dyDescent="0.2">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t="str" cm="1">
        <f t="array" ref="V8920">_xlfn.IFS(Suoerstore_sales[[#This Row],[Discount]]&lt;=0.05,"0-5%",Suoerstore_sales[[#This Row],[Discount]]&lt;=0.1,"5-10%",Suoerstore_sales[[#This Row],[Discount]]&lt;=0.2,"10-20%",TRUE,"20%+")</f>
        <v>20%+</v>
      </c>
      <c r="W8920">
        <f>YEAR(Suoerstore_sales[[#This Row],[Order Date]])</f>
        <v>2016</v>
      </c>
      <c r="X8920" t="str">
        <f>"Q"&amp;ROUNDUP(MONTH(Suoerstore_sales[[#This Row],[Order Date]])/3,0)</f>
        <v>Q2</v>
      </c>
      <c r="Y8920">
        <f>MONTH(Suoerstore_sales[[#This Row],[Order Date]])</f>
        <v>5</v>
      </c>
    </row>
    <row r="8921" spans="1:25" x14ac:dyDescent="0.2">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t="str" cm="1">
        <f t="array" ref="V8921">_xlfn.IFS(Suoerstore_sales[[#This Row],[Discount]]&lt;=0.05,"0-5%",Suoerstore_sales[[#This Row],[Discount]]&lt;=0.1,"5-10%",Suoerstore_sales[[#This Row],[Discount]]&lt;=0.2,"10-20%",TRUE,"20%+")</f>
        <v>0-5%</v>
      </c>
      <c r="W8921">
        <f>YEAR(Suoerstore_sales[[#This Row],[Order Date]])</f>
        <v>2014</v>
      </c>
      <c r="X8921" t="str">
        <f>"Q"&amp;ROUNDUP(MONTH(Suoerstore_sales[[#This Row],[Order Date]])/3,0)</f>
        <v>Q2</v>
      </c>
      <c r="Y8921">
        <f>MONTH(Suoerstore_sales[[#This Row],[Order Date]])</f>
        <v>4</v>
      </c>
    </row>
    <row r="8922" spans="1:25" x14ac:dyDescent="0.2">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t="str" cm="1">
        <f t="array" ref="V8922">_xlfn.IFS(Suoerstore_sales[[#This Row],[Discount]]&lt;=0.05,"0-5%",Suoerstore_sales[[#This Row],[Discount]]&lt;=0.1,"5-10%",Suoerstore_sales[[#This Row],[Discount]]&lt;=0.2,"10-20%",TRUE,"20%+")</f>
        <v>0-5%</v>
      </c>
      <c r="W8922">
        <f>YEAR(Suoerstore_sales[[#This Row],[Order Date]])</f>
        <v>2014</v>
      </c>
      <c r="X8922" t="str">
        <f>"Q"&amp;ROUNDUP(MONTH(Suoerstore_sales[[#This Row],[Order Date]])/3,0)</f>
        <v>Q2</v>
      </c>
      <c r="Y8922">
        <f>MONTH(Suoerstore_sales[[#This Row],[Order Date]])</f>
        <v>4</v>
      </c>
    </row>
    <row r="8923" spans="1:25" x14ac:dyDescent="0.2">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t="str" cm="1">
        <f t="array" ref="V8923">_xlfn.IFS(Suoerstore_sales[[#This Row],[Discount]]&lt;=0.05,"0-5%",Suoerstore_sales[[#This Row],[Discount]]&lt;=0.1,"5-10%",Suoerstore_sales[[#This Row],[Discount]]&lt;=0.2,"10-20%",TRUE,"20%+")</f>
        <v>10-20%</v>
      </c>
      <c r="W8923">
        <f>YEAR(Suoerstore_sales[[#This Row],[Order Date]])</f>
        <v>2016</v>
      </c>
      <c r="X8923" t="str">
        <f>"Q"&amp;ROUNDUP(MONTH(Suoerstore_sales[[#This Row],[Order Date]])/3,0)</f>
        <v>Q4</v>
      </c>
      <c r="Y8923">
        <f>MONTH(Suoerstore_sales[[#This Row],[Order Date]])</f>
        <v>10</v>
      </c>
    </row>
    <row r="8924" spans="1:25" x14ac:dyDescent="0.2">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t="str" cm="1">
        <f t="array" ref="V8924">_xlfn.IFS(Suoerstore_sales[[#This Row],[Discount]]&lt;=0.05,"0-5%",Suoerstore_sales[[#This Row],[Discount]]&lt;=0.1,"5-10%",Suoerstore_sales[[#This Row],[Discount]]&lt;=0.2,"10-20%",TRUE,"20%+")</f>
        <v>10-20%</v>
      </c>
      <c r="W8924">
        <f>YEAR(Suoerstore_sales[[#This Row],[Order Date]])</f>
        <v>2016</v>
      </c>
      <c r="X8924" t="str">
        <f>"Q"&amp;ROUNDUP(MONTH(Suoerstore_sales[[#This Row],[Order Date]])/3,0)</f>
        <v>Q4</v>
      </c>
      <c r="Y8924">
        <f>MONTH(Suoerstore_sales[[#This Row],[Order Date]])</f>
        <v>10</v>
      </c>
    </row>
    <row r="8925" spans="1:25" x14ac:dyDescent="0.2">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t="str" cm="1">
        <f t="array" ref="V8925">_xlfn.IFS(Suoerstore_sales[[#This Row],[Discount]]&lt;=0.05,"0-5%",Suoerstore_sales[[#This Row],[Discount]]&lt;=0.1,"5-10%",Suoerstore_sales[[#This Row],[Discount]]&lt;=0.2,"10-20%",TRUE,"20%+")</f>
        <v>20%+</v>
      </c>
      <c r="W8925">
        <f>YEAR(Suoerstore_sales[[#This Row],[Order Date]])</f>
        <v>2017</v>
      </c>
      <c r="X8925" t="str">
        <f>"Q"&amp;ROUNDUP(MONTH(Suoerstore_sales[[#This Row],[Order Date]])/3,0)</f>
        <v>Q2</v>
      </c>
      <c r="Y8925">
        <f>MONTH(Suoerstore_sales[[#This Row],[Order Date]])</f>
        <v>6</v>
      </c>
    </row>
    <row r="8926" spans="1:25" x14ac:dyDescent="0.2">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t="str" cm="1">
        <f t="array" ref="V8926">_xlfn.IFS(Suoerstore_sales[[#This Row],[Discount]]&lt;=0.05,"0-5%",Suoerstore_sales[[#This Row],[Discount]]&lt;=0.1,"5-10%",Suoerstore_sales[[#This Row],[Discount]]&lt;=0.2,"10-20%",TRUE,"20%+")</f>
        <v>10-20%</v>
      </c>
      <c r="W8926">
        <f>YEAR(Suoerstore_sales[[#This Row],[Order Date]])</f>
        <v>2016</v>
      </c>
      <c r="X8926" t="str">
        <f>"Q"&amp;ROUNDUP(MONTH(Suoerstore_sales[[#This Row],[Order Date]])/3,0)</f>
        <v>Q1</v>
      </c>
      <c r="Y8926">
        <f>MONTH(Suoerstore_sales[[#This Row],[Order Date]])</f>
        <v>1</v>
      </c>
    </row>
    <row r="8927" spans="1:25" x14ac:dyDescent="0.2">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t="str" cm="1">
        <f t="array" ref="V8927">_xlfn.IFS(Suoerstore_sales[[#This Row],[Discount]]&lt;=0.05,"0-5%",Suoerstore_sales[[#This Row],[Discount]]&lt;=0.1,"5-10%",Suoerstore_sales[[#This Row],[Discount]]&lt;=0.2,"10-20%",TRUE,"20%+")</f>
        <v>20%+</v>
      </c>
      <c r="W8927">
        <f>YEAR(Suoerstore_sales[[#This Row],[Order Date]])</f>
        <v>2016</v>
      </c>
      <c r="X8927" t="str">
        <f>"Q"&amp;ROUNDUP(MONTH(Suoerstore_sales[[#This Row],[Order Date]])/3,0)</f>
        <v>Q1</v>
      </c>
      <c r="Y8927">
        <f>MONTH(Suoerstore_sales[[#This Row],[Order Date]])</f>
        <v>1</v>
      </c>
    </row>
    <row r="8928" spans="1:25" x14ac:dyDescent="0.2">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t="str" cm="1">
        <f t="array" ref="V8928">_xlfn.IFS(Suoerstore_sales[[#This Row],[Discount]]&lt;=0.05,"0-5%",Suoerstore_sales[[#This Row],[Discount]]&lt;=0.1,"5-10%",Suoerstore_sales[[#This Row],[Discount]]&lt;=0.2,"10-20%",TRUE,"20%+")</f>
        <v>20%+</v>
      </c>
      <c r="W8928">
        <f>YEAR(Suoerstore_sales[[#This Row],[Order Date]])</f>
        <v>2016</v>
      </c>
      <c r="X8928" t="str">
        <f>"Q"&amp;ROUNDUP(MONTH(Suoerstore_sales[[#This Row],[Order Date]])/3,0)</f>
        <v>Q1</v>
      </c>
      <c r="Y8928">
        <f>MONTH(Suoerstore_sales[[#This Row],[Order Date]])</f>
        <v>1</v>
      </c>
    </row>
    <row r="8929" spans="1:25" x14ac:dyDescent="0.2">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t="str" cm="1">
        <f t="array" ref="V8929">_xlfn.IFS(Suoerstore_sales[[#This Row],[Discount]]&lt;=0.05,"0-5%",Suoerstore_sales[[#This Row],[Discount]]&lt;=0.1,"5-10%",Suoerstore_sales[[#This Row],[Discount]]&lt;=0.2,"10-20%",TRUE,"20%+")</f>
        <v>0-5%</v>
      </c>
      <c r="W8929">
        <f>YEAR(Suoerstore_sales[[#This Row],[Order Date]])</f>
        <v>2015</v>
      </c>
      <c r="X8929" t="str">
        <f>"Q"&amp;ROUNDUP(MONTH(Suoerstore_sales[[#This Row],[Order Date]])/3,0)</f>
        <v>Q3</v>
      </c>
      <c r="Y8929">
        <f>MONTH(Suoerstore_sales[[#This Row],[Order Date]])</f>
        <v>9</v>
      </c>
    </row>
    <row r="8930" spans="1:25" x14ac:dyDescent="0.2">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t="str" cm="1">
        <f t="array" ref="V8930">_xlfn.IFS(Suoerstore_sales[[#This Row],[Discount]]&lt;=0.05,"0-5%",Suoerstore_sales[[#This Row],[Discount]]&lt;=0.1,"5-10%",Suoerstore_sales[[#This Row],[Discount]]&lt;=0.2,"10-20%",TRUE,"20%+")</f>
        <v>20%+</v>
      </c>
      <c r="W8930">
        <f>YEAR(Suoerstore_sales[[#This Row],[Order Date]])</f>
        <v>2015</v>
      </c>
      <c r="X8930" t="str">
        <f>"Q"&amp;ROUNDUP(MONTH(Suoerstore_sales[[#This Row],[Order Date]])/3,0)</f>
        <v>Q2</v>
      </c>
      <c r="Y8930">
        <f>MONTH(Suoerstore_sales[[#This Row],[Order Date]])</f>
        <v>4</v>
      </c>
    </row>
    <row r="8931" spans="1:25" x14ac:dyDescent="0.2">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t="str" cm="1">
        <f t="array" ref="V8931">_xlfn.IFS(Suoerstore_sales[[#This Row],[Discount]]&lt;=0.05,"0-5%",Suoerstore_sales[[#This Row],[Discount]]&lt;=0.1,"5-10%",Suoerstore_sales[[#This Row],[Discount]]&lt;=0.2,"10-20%",TRUE,"20%+")</f>
        <v>20%+</v>
      </c>
      <c r="W8931">
        <f>YEAR(Suoerstore_sales[[#This Row],[Order Date]])</f>
        <v>2015</v>
      </c>
      <c r="X8931" t="str">
        <f>"Q"&amp;ROUNDUP(MONTH(Suoerstore_sales[[#This Row],[Order Date]])/3,0)</f>
        <v>Q2</v>
      </c>
      <c r="Y8931">
        <f>MONTH(Suoerstore_sales[[#This Row],[Order Date]])</f>
        <v>4</v>
      </c>
    </row>
    <row r="8932" spans="1:25" x14ac:dyDescent="0.2">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t="str" cm="1">
        <f t="array" ref="V8932">_xlfn.IFS(Suoerstore_sales[[#This Row],[Discount]]&lt;=0.05,"0-5%",Suoerstore_sales[[#This Row],[Discount]]&lt;=0.1,"5-10%",Suoerstore_sales[[#This Row],[Discount]]&lt;=0.2,"10-20%",TRUE,"20%+")</f>
        <v>10-20%</v>
      </c>
      <c r="W8932">
        <f>YEAR(Suoerstore_sales[[#This Row],[Order Date]])</f>
        <v>2015</v>
      </c>
      <c r="X8932" t="str">
        <f>"Q"&amp;ROUNDUP(MONTH(Suoerstore_sales[[#This Row],[Order Date]])/3,0)</f>
        <v>Q2</v>
      </c>
      <c r="Y8932">
        <f>MONTH(Suoerstore_sales[[#This Row],[Order Date]])</f>
        <v>4</v>
      </c>
    </row>
    <row r="8933" spans="1:25" x14ac:dyDescent="0.2">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t="str" cm="1">
        <f t="array" ref="V8933">_xlfn.IFS(Suoerstore_sales[[#This Row],[Discount]]&lt;=0.05,"0-5%",Suoerstore_sales[[#This Row],[Discount]]&lt;=0.1,"5-10%",Suoerstore_sales[[#This Row],[Discount]]&lt;=0.2,"10-20%",TRUE,"20%+")</f>
        <v>0-5%</v>
      </c>
      <c r="W8933">
        <f>YEAR(Suoerstore_sales[[#This Row],[Order Date]])</f>
        <v>2017</v>
      </c>
      <c r="X8933" t="str">
        <f>"Q"&amp;ROUNDUP(MONTH(Suoerstore_sales[[#This Row],[Order Date]])/3,0)</f>
        <v>Q4</v>
      </c>
      <c r="Y8933">
        <f>MONTH(Suoerstore_sales[[#This Row],[Order Date]])</f>
        <v>12</v>
      </c>
    </row>
    <row r="8934" spans="1:25" x14ac:dyDescent="0.2">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t="str" cm="1">
        <f t="array" ref="V8934">_xlfn.IFS(Suoerstore_sales[[#This Row],[Discount]]&lt;=0.05,"0-5%",Suoerstore_sales[[#This Row],[Discount]]&lt;=0.1,"5-10%",Suoerstore_sales[[#This Row],[Discount]]&lt;=0.2,"10-20%",TRUE,"20%+")</f>
        <v>0-5%</v>
      </c>
      <c r="W8934">
        <f>YEAR(Suoerstore_sales[[#This Row],[Order Date]])</f>
        <v>2017</v>
      </c>
      <c r="X8934" t="str">
        <f>"Q"&amp;ROUNDUP(MONTH(Suoerstore_sales[[#This Row],[Order Date]])/3,0)</f>
        <v>Q4</v>
      </c>
      <c r="Y8934">
        <f>MONTH(Suoerstore_sales[[#This Row],[Order Date]])</f>
        <v>12</v>
      </c>
    </row>
    <row r="8935" spans="1:25" x14ac:dyDescent="0.2">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t="str" cm="1">
        <f t="array" ref="V8935">_xlfn.IFS(Suoerstore_sales[[#This Row],[Discount]]&lt;=0.05,"0-5%",Suoerstore_sales[[#This Row],[Discount]]&lt;=0.1,"5-10%",Suoerstore_sales[[#This Row],[Discount]]&lt;=0.2,"10-20%",TRUE,"20%+")</f>
        <v>0-5%</v>
      </c>
      <c r="W8935">
        <f>YEAR(Suoerstore_sales[[#This Row],[Order Date]])</f>
        <v>2016</v>
      </c>
      <c r="X8935" t="str">
        <f>"Q"&amp;ROUNDUP(MONTH(Suoerstore_sales[[#This Row],[Order Date]])/3,0)</f>
        <v>Q1</v>
      </c>
      <c r="Y8935">
        <f>MONTH(Suoerstore_sales[[#This Row],[Order Date]])</f>
        <v>3</v>
      </c>
    </row>
    <row r="8936" spans="1:25" x14ac:dyDescent="0.2">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t="str" cm="1">
        <f t="array" ref="V8936">_xlfn.IFS(Suoerstore_sales[[#This Row],[Discount]]&lt;=0.05,"0-5%",Suoerstore_sales[[#This Row],[Discount]]&lt;=0.1,"5-10%",Suoerstore_sales[[#This Row],[Discount]]&lt;=0.2,"10-20%",TRUE,"20%+")</f>
        <v>10-20%</v>
      </c>
      <c r="W8936">
        <f>YEAR(Suoerstore_sales[[#This Row],[Order Date]])</f>
        <v>2017</v>
      </c>
      <c r="X8936" t="str">
        <f>"Q"&amp;ROUNDUP(MONTH(Suoerstore_sales[[#This Row],[Order Date]])/3,0)</f>
        <v>Q3</v>
      </c>
      <c r="Y8936">
        <f>MONTH(Suoerstore_sales[[#This Row],[Order Date]])</f>
        <v>8</v>
      </c>
    </row>
    <row r="8937" spans="1:25" x14ac:dyDescent="0.2">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t="str" cm="1">
        <f t="array" ref="V8937">_xlfn.IFS(Suoerstore_sales[[#This Row],[Discount]]&lt;=0.05,"0-5%",Suoerstore_sales[[#This Row],[Discount]]&lt;=0.1,"5-10%",Suoerstore_sales[[#This Row],[Discount]]&lt;=0.2,"10-20%",TRUE,"20%+")</f>
        <v>10-20%</v>
      </c>
      <c r="W8937">
        <f>YEAR(Suoerstore_sales[[#This Row],[Order Date]])</f>
        <v>2017</v>
      </c>
      <c r="X8937" t="str">
        <f>"Q"&amp;ROUNDUP(MONTH(Suoerstore_sales[[#This Row],[Order Date]])/3,0)</f>
        <v>Q3</v>
      </c>
      <c r="Y8937">
        <f>MONTH(Suoerstore_sales[[#This Row],[Order Date]])</f>
        <v>8</v>
      </c>
    </row>
    <row r="8938" spans="1:25" x14ac:dyDescent="0.2">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t="str" cm="1">
        <f t="array" ref="V8938">_xlfn.IFS(Suoerstore_sales[[#This Row],[Discount]]&lt;=0.05,"0-5%",Suoerstore_sales[[#This Row],[Discount]]&lt;=0.1,"5-10%",Suoerstore_sales[[#This Row],[Discount]]&lt;=0.2,"10-20%",TRUE,"20%+")</f>
        <v>0-5%</v>
      </c>
      <c r="W8938">
        <f>YEAR(Suoerstore_sales[[#This Row],[Order Date]])</f>
        <v>2015</v>
      </c>
      <c r="X8938" t="str">
        <f>"Q"&amp;ROUNDUP(MONTH(Suoerstore_sales[[#This Row],[Order Date]])/3,0)</f>
        <v>Q4</v>
      </c>
      <c r="Y8938">
        <f>MONTH(Suoerstore_sales[[#This Row],[Order Date]])</f>
        <v>12</v>
      </c>
    </row>
    <row r="8939" spans="1:25" x14ac:dyDescent="0.2">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t="str" cm="1">
        <f t="array" ref="V8939">_xlfn.IFS(Suoerstore_sales[[#This Row],[Discount]]&lt;=0.05,"0-5%",Suoerstore_sales[[#This Row],[Discount]]&lt;=0.1,"5-10%",Suoerstore_sales[[#This Row],[Discount]]&lt;=0.2,"10-20%",TRUE,"20%+")</f>
        <v>10-20%</v>
      </c>
      <c r="W8939">
        <f>YEAR(Suoerstore_sales[[#This Row],[Order Date]])</f>
        <v>2015</v>
      </c>
      <c r="X8939" t="str">
        <f>"Q"&amp;ROUNDUP(MONTH(Suoerstore_sales[[#This Row],[Order Date]])/3,0)</f>
        <v>Q4</v>
      </c>
      <c r="Y8939">
        <f>MONTH(Suoerstore_sales[[#This Row],[Order Date]])</f>
        <v>12</v>
      </c>
    </row>
    <row r="8940" spans="1:25" x14ac:dyDescent="0.2">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t="str" cm="1">
        <f t="array" ref="V8940">_xlfn.IFS(Suoerstore_sales[[#This Row],[Discount]]&lt;=0.05,"0-5%",Suoerstore_sales[[#This Row],[Discount]]&lt;=0.1,"5-10%",Suoerstore_sales[[#This Row],[Discount]]&lt;=0.2,"10-20%",TRUE,"20%+")</f>
        <v>0-5%</v>
      </c>
      <c r="W8940">
        <f>YEAR(Suoerstore_sales[[#This Row],[Order Date]])</f>
        <v>2015</v>
      </c>
      <c r="X8940" t="str">
        <f>"Q"&amp;ROUNDUP(MONTH(Suoerstore_sales[[#This Row],[Order Date]])/3,0)</f>
        <v>Q4</v>
      </c>
      <c r="Y8940">
        <f>MONTH(Suoerstore_sales[[#This Row],[Order Date]])</f>
        <v>12</v>
      </c>
    </row>
    <row r="8941" spans="1:25" x14ac:dyDescent="0.2">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t="str" cm="1">
        <f t="array" ref="V8941">_xlfn.IFS(Suoerstore_sales[[#This Row],[Discount]]&lt;=0.05,"0-5%",Suoerstore_sales[[#This Row],[Discount]]&lt;=0.1,"5-10%",Suoerstore_sales[[#This Row],[Discount]]&lt;=0.2,"10-20%",TRUE,"20%+")</f>
        <v>10-20%</v>
      </c>
      <c r="W8941">
        <f>YEAR(Suoerstore_sales[[#This Row],[Order Date]])</f>
        <v>2015</v>
      </c>
      <c r="X8941" t="str">
        <f>"Q"&amp;ROUNDUP(MONTH(Suoerstore_sales[[#This Row],[Order Date]])/3,0)</f>
        <v>Q4</v>
      </c>
      <c r="Y8941">
        <f>MONTH(Suoerstore_sales[[#This Row],[Order Date]])</f>
        <v>12</v>
      </c>
    </row>
    <row r="8942" spans="1:25" x14ac:dyDescent="0.2">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t="str" cm="1">
        <f t="array" ref="V8942">_xlfn.IFS(Suoerstore_sales[[#This Row],[Discount]]&lt;=0.05,"0-5%",Suoerstore_sales[[#This Row],[Discount]]&lt;=0.1,"5-10%",Suoerstore_sales[[#This Row],[Discount]]&lt;=0.2,"10-20%",TRUE,"20%+")</f>
        <v>10-20%</v>
      </c>
      <c r="W8942">
        <f>YEAR(Suoerstore_sales[[#This Row],[Order Date]])</f>
        <v>2014</v>
      </c>
      <c r="X8942" t="str">
        <f>"Q"&amp;ROUNDUP(MONTH(Suoerstore_sales[[#This Row],[Order Date]])/3,0)</f>
        <v>Q3</v>
      </c>
      <c r="Y8942">
        <f>MONTH(Suoerstore_sales[[#This Row],[Order Date]])</f>
        <v>8</v>
      </c>
    </row>
    <row r="8943" spans="1:25" x14ac:dyDescent="0.2">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t="str" cm="1">
        <f t="array" ref="V8943">_xlfn.IFS(Suoerstore_sales[[#This Row],[Discount]]&lt;=0.05,"0-5%",Suoerstore_sales[[#This Row],[Discount]]&lt;=0.1,"5-10%",Suoerstore_sales[[#This Row],[Discount]]&lt;=0.2,"10-20%",TRUE,"20%+")</f>
        <v>20%+</v>
      </c>
      <c r="W8943">
        <f>YEAR(Suoerstore_sales[[#This Row],[Order Date]])</f>
        <v>2016</v>
      </c>
      <c r="X8943" t="str">
        <f>"Q"&amp;ROUNDUP(MONTH(Suoerstore_sales[[#This Row],[Order Date]])/3,0)</f>
        <v>Q4</v>
      </c>
      <c r="Y8943">
        <f>MONTH(Suoerstore_sales[[#This Row],[Order Date]])</f>
        <v>11</v>
      </c>
    </row>
    <row r="8944" spans="1:25" x14ac:dyDescent="0.2">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t="str" cm="1">
        <f t="array" ref="V8944">_xlfn.IFS(Suoerstore_sales[[#This Row],[Discount]]&lt;=0.05,"0-5%",Suoerstore_sales[[#This Row],[Discount]]&lt;=0.1,"5-10%",Suoerstore_sales[[#This Row],[Discount]]&lt;=0.2,"10-20%",TRUE,"20%+")</f>
        <v>20%+</v>
      </c>
      <c r="W8944">
        <f>YEAR(Suoerstore_sales[[#This Row],[Order Date]])</f>
        <v>2016</v>
      </c>
      <c r="X8944" t="str">
        <f>"Q"&amp;ROUNDUP(MONTH(Suoerstore_sales[[#This Row],[Order Date]])/3,0)</f>
        <v>Q4</v>
      </c>
      <c r="Y8944">
        <f>MONTH(Suoerstore_sales[[#This Row],[Order Date]])</f>
        <v>11</v>
      </c>
    </row>
    <row r="8945" spans="1:25" x14ac:dyDescent="0.2">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t="str" cm="1">
        <f t="array" ref="V8945">_xlfn.IFS(Suoerstore_sales[[#This Row],[Discount]]&lt;=0.05,"0-5%",Suoerstore_sales[[#This Row],[Discount]]&lt;=0.1,"5-10%",Suoerstore_sales[[#This Row],[Discount]]&lt;=0.2,"10-20%",TRUE,"20%+")</f>
        <v>20%+</v>
      </c>
      <c r="W8945">
        <f>YEAR(Suoerstore_sales[[#This Row],[Order Date]])</f>
        <v>2017</v>
      </c>
      <c r="X8945" t="str">
        <f>"Q"&amp;ROUNDUP(MONTH(Suoerstore_sales[[#This Row],[Order Date]])/3,0)</f>
        <v>Q4</v>
      </c>
      <c r="Y8945">
        <f>MONTH(Suoerstore_sales[[#This Row],[Order Date]])</f>
        <v>10</v>
      </c>
    </row>
    <row r="8946" spans="1:25" x14ac:dyDescent="0.2">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t="str" cm="1">
        <f t="array" ref="V8946">_xlfn.IFS(Suoerstore_sales[[#This Row],[Discount]]&lt;=0.05,"0-5%",Suoerstore_sales[[#This Row],[Discount]]&lt;=0.1,"5-10%",Suoerstore_sales[[#This Row],[Discount]]&lt;=0.2,"10-20%",TRUE,"20%+")</f>
        <v>0-5%</v>
      </c>
      <c r="W8946">
        <f>YEAR(Suoerstore_sales[[#This Row],[Order Date]])</f>
        <v>2014</v>
      </c>
      <c r="X8946" t="str">
        <f>"Q"&amp;ROUNDUP(MONTH(Suoerstore_sales[[#This Row],[Order Date]])/3,0)</f>
        <v>Q4</v>
      </c>
      <c r="Y8946">
        <f>MONTH(Suoerstore_sales[[#This Row],[Order Date]])</f>
        <v>12</v>
      </c>
    </row>
    <row r="8947" spans="1:25" x14ac:dyDescent="0.2">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t="str" cm="1">
        <f t="array" ref="V8947">_xlfn.IFS(Suoerstore_sales[[#This Row],[Discount]]&lt;=0.05,"0-5%",Suoerstore_sales[[#This Row],[Discount]]&lt;=0.1,"5-10%",Suoerstore_sales[[#This Row],[Discount]]&lt;=0.2,"10-20%",TRUE,"20%+")</f>
        <v>0-5%</v>
      </c>
      <c r="W8947">
        <f>YEAR(Suoerstore_sales[[#This Row],[Order Date]])</f>
        <v>2014</v>
      </c>
      <c r="X8947" t="str">
        <f>"Q"&amp;ROUNDUP(MONTH(Suoerstore_sales[[#This Row],[Order Date]])/3,0)</f>
        <v>Q4</v>
      </c>
      <c r="Y8947">
        <f>MONTH(Suoerstore_sales[[#This Row],[Order Date]])</f>
        <v>11</v>
      </c>
    </row>
    <row r="8948" spans="1:25" x14ac:dyDescent="0.2">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t="str" cm="1">
        <f t="array" ref="V8948">_xlfn.IFS(Suoerstore_sales[[#This Row],[Discount]]&lt;=0.05,"0-5%",Suoerstore_sales[[#This Row],[Discount]]&lt;=0.1,"5-10%",Suoerstore_sales[[#This Row],[Discount]]&lt;=0.2,"10-20%",TRUE,"20%+")</f>
        <v>0-5%</v>
      </c>
      <c r="W8948">
        <f>YEAR(Suoerstore_sales[[#This Row],[Order Date]])</f>
        <v>2017</v>
      </c>
      <c r="X8948" t="str">
        <f>"Q"&amp;ROUNDUP(MONTH(Suoerstore_sales[[#This Row],[Order Date]])/3,0)</f>
        <v>Q4</v>
      </c>
      <c r="Y8948">
        <f>MONTH(Suoerstore_sales[[#This Row],[Order Date]])</f>
        <v>12</v>
      </c>
    </row>
    <row r="8949" spans="1:25" x14ac:dyDescent="0.2">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t="str" cm="1">
        <f t="array" ref="V8949">_xlfn.IFS(Suoerstore_sales[[#This Row],[Discount]]&lt;=0.05,"0-5%",Suoerstore_sales[[#This Row],[Discount]]&lt;=0.1,"5-10%",Suoerstore_sales[[#This Row],[Discount]]&lt;=0.2,"10-20%",TRUE,"20%+")</f>
        <v>0-5%</v>
      </c>
      <c r="W8949">
        <f>YEAR(Suoerstore_sales[[#This Row],[Order Date]])</f>
        <v>2017</v>
      </c>
      <c r="X8949" t="str">
        <f>"Q"&amp;ROUNDUP(MONTH(Suoerstore_sales[[#This Row],[Order Date]])/3,0)</f>
        <v>Q4</v>
      </c>
      <c r="Y8949">
        <f>MONTH(Suoerstore_sales[[#This Row],[Order Date]])</f>
        <v>12</v>
      </c>
    </row>
    <row r="8950" spans="1:25" x14ac:dyDescent="0.2">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t="str" cm="1">
        <f t="array" ref="V8950">_xlfn.IFS(Suoerstore_sales[[#This Row],[Discount]]&lt;=0.05,"0-5%",Suoerstore_sales[[#This Row],[Discount]]&lt;=0.1,"5-10%",Suoerstore_sales[[#This Row],[Discount]]&lt;=0.2,"10-20%",TRUE,"20%+")</f>
        <v>0-5%</v>
      </c>
      <c r="W8950">
        <f>YEAR(Suoerstore_sales[[#This Row],[Order Date]])</f>
        <v>2014</v>
      </c>
      <c r="X8950" t="str">
        <f>"Q"&amp;ROUNDUP(MONTH(Suoerstore_sales[[#This Row],[Order Date]])/3,0)</f>
        <v>Q4</v>
      </c>
      <c r="Y8950">
        <f>MONTH(Suoerstore_sales[[#This Row],[Order Date]])</f>
        <v>12</v>
      </c>
    </row>
    <row r="8951" spans="1:25" x14ac:dyDescent="0.2">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t="str" cm="1">
        <f t="array" ref="V8951">_xlfn.IFS(Suoerstore_sales[[#This Row],[Discount]]&lt;=0.05,"0-5%",Suoerstore_sales[[#This Row],[Discount]]&lt;=0.1,"5-10%",Suoerstore_sales[[#This Row],[Discount]]&lt;=0.2,"10-20%",TRUE,"20%+")</f>
        <v>20%+</v>
      </c>
      <c r="W8951">
        <f>YEAR(Suoerstore_sales[[#This Row],[Order Date]])</f>
        <v>2017</v>
      </c>
      <c r="X8951" t="str">
        <f>"Q"&amp;ROUNDUP(MONTH(Suoerstore_sales[[#This Row],[Order Date]])/3,0)</f>
        <v>Q4</v>
      </c>
      <c r="Y8951">
        <f>MONTH(Suoerstore_sales[[#This Row],[Order Date]])</f>
        <v>12</v>
      </c>
    </row>
    <row r="8952" spans="1:25" x14ac:dyDescent="0.2">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t="str" cm="1">
        <f t="array" ref="V8952">_xlfn.IFS(Suoerstore_sales[[#This Row],[Discount]]&lt;=0.05,"0-5%",Suoerstore_sales[[#This Row],[Discount]]&lt;=0.1,"5-10%",Suoerstore_sales[[#This Row],[Discount]]&lt;=0.2,"10-20%",TRUE,"20%+")</f>
        <v>10-20%</v>
      </c>
      <c r="W8952">
        <f>YEAR(Suoerstore_sales[[#This Row],[Order Date]])</f>
        <v>2017</v>
      </c>
      <c r="X8952" t="str">
        <f>"Q"&amp;ROUNDUP(MONTH(Suoerstore_sales[[#This Row],[Order Date]])/3,0)</f>
        <v>Q4</v>
      </c>
      <c r="Y8952">
        <f>MONTH(Suoerstore_sales[[#This Row],[Order Date]])</f>
        <v>12</v>
      </c>
    </row>
    <row r="8953" spans="1:25" x14ac:dyDescent="0.2">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t="str" cm="1">
        <f t="array" ref="V8953">_xlfn.IFS(Suoerstore_sales[[#This Row],[Discount]]&lt;=0.05,"0-5%",Suoerstore_sales[[#This Row],[Discount]]&lt;=0.1,"5-10%",Suoerstore_sales[[#This Row],[Discount]]&lt;=0.2,"10-20%",TRUE,"20%+")</f>
        <v>10-20%</v>
      </c>
      <c r="W8953">
        <f>YEAR(Suoerstore_sales[[#This Row],[Order Date]])</f>
        <v>2017</v>
      </c>
      <c r="X8953" t="str">
        <f>"Q"&amp;ROUNDUP(MONTH(Suoerstore_sales[[#This Row],[Order Date]])/3,0)</f>
        <v>Q4</v>
      </c>
      <c r="Y8953">
        <f>MONTH(Suoerstore_sales[[#This Row],[Order Date]])</f>
        <v>12</v>
      </c>
    </row>
    <row r="8954" spans="1:25" x14ac:dyDescent="0.2">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t="str" cm="1">
        <f t="array" ref="V8954">_xlfn.IFS(Suoerstore_sales[[#This Row],[Discount]]&lt;=0.05,"0-5%",Suoerstore_sales[[#This Row],[Discount]]&lt;=0.1,"5-10%",Suoerstore_sales[[#This Row],[Discount]]&lt;=0.2,"10-20%",TRUE,"20%+")</f>
        <v>10-20%</v>
      </c>
      <c r="W8954">
        <f>YEAR(Suoerstore_sales[[#This Row],[Order Date]])</f>
        <v>2017</v>
      </c>
      <c r="X8954" t="str">
        <f>"Q"&amp;ROUNDUP(MONTH(Suoerstore_sales[[#This Row],[Order Date]])/3,0)</f>
        <v>Q4</v>
      </c>
      <c r="Y8954">
        <f>MONTH(Suoerstore_sales[[#This Row],[Order Date]])</f>
        <v>12</v>
      </c>
    </row>
    <row r="8955" spans="1:25" x14ac:dyDescent="0.2">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t="str" cm="1">
        <f t="array" ref="V8955">_xlfn.IFS(Suoerstore_sales[[#This Row],[Discount]]&lt;=0.05,"0-5%",Suoerstore_sales[[#This Row],[Discount]]&lt;=0.1,"5-10%",Suoerstore_sales[[#This Row],[Discount]]&lt;=0.2,"10-20%",TRUE,"20%+")</f>
        <v>10-20%</v>
      </c>
      <c r="W8955">
        <f>YEAR(Suoerstore_sales[[#This Row],[Order Date]])</f>
        <v>2017</v>
      </c>
      <c r="X8955" t="str">
        <f>"Q"&amp;ROUNDUP(MONTH(Suoerstore_sales[[#This Row],[Order Date]])/3,0)</f>
        <v>Q4</v>
      </c>
      <c r="Y8955">
        <f>MONTH(Suoerstore_sales[[#This Row],[Order Date]])</f>
        <v>12</v>
      </c>
    </row>
    <row r="8956" spans="1:25" x14ac:dyDescent="0.2">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t="str" cm="1">
        <f t="array" ref="V8956">_xlfn.IFS(Suoerstore_sales[[#This Row],[Discount]]&lt;=0.05,"0-5%",Suoerstore_sales[[#This Row],[Discount]]&lt;=0.1,"5-10%",Suoerstore_sales[[#This Row],[Discount]]&lt;=0.2,"10-20%",TRUE,"20%+")</f>
        <v>10-20%</v>
      </c>
      <c r="W8956">
        <f>YEAR(Suoerstore_sales[[#This Row],[Order Date]])</f>
        <v>2014</v>
      </c>
      <c r="X8956" t="str">
        <f>"Q"&amp;ROUNDUP(MONTH(Suoerstore_sales[[#This Row],[Order Date]])/3,0)</f>
        <v>Q3</v>
      </c>
      <c r="Y8956">
        <f>MONTH(Suoerstore_sales[[#This Row],[Order Date]])</f>
        <v>8</v>
      </c>
    </row>
    <row r="8957" spans="1:25" x14ac:dyDescent="0.2">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t="str" cm="1">
        <f t="array" ref="V8957">_xlfn.IFS(Suoerstore_sales[[#This Row],[Discount]]&lt;=0.05,"0-5%",Suoerstore_sales[[#This Row],[Discount]]&lt;=0.1,"5-10%",Suoerstore_sales[[#This Row],[Discount]]&lt;=0.2,"10-20%",TRUE,"20%+")</f>
        <v>0-5%</v>
      </c>
      <c r="W8957">
        <f>YEAR(Suoerstore_sales[[#This Row],[Order Date]])</f>
        <v>2014</v>
      </c>
      <c r="X8957" t="str">
        <f>"Q"&amp;ROUNDUP(MONTH(Suoerstore_sales[[#This Row],[Order Date]])/3,0)</f>
        <v>Q3</v>
      </c>
      <c r="Y8957">
        <f>MONTH(Suoerstore_sales[[#This Row],[Order Date]])</f>
        <v>9</v>
      </c>
    </row>
    <row r="8958" spans="1:25" x14ac:dyDescent="0.2">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t="str" cm="1">
        <f t="array" ref="V8958">_xlfn.IFS(Suoerstore_sales[[#This Row],[Discount]]&lt;=0.05,"0-5%",Suoerstore_sales[[#This Row],[Discount]]&lt;=0.1,"5-10%",Suoerstore_sales[[#This Row],[Discount]]&lt;=0.2,"10-20%",TRUE,"20%+")</f>
        <v>10-20%</v>
      </c>
      <c r="W8958">
        <f>YEAR(Suoerstore_sales[[#This Row],[Order Date]])</f>
        <v>2017</v>
      </c>
      <c r="X8958" t="str">
        <f>"Q"&amp;ROUNDUP(MONTH(Suoerstore_sales[[#This Row],[Order Date]])/3,0)</f>
        <v>Q4</v>
      </c>
      <c r="Y8958">
        <f>MONTH(Suoerstore_sales[[#This Row],[Order Date]])</f>
        <v>12</v>
      </c>
    </row>
    <row r="8959" spans="1:25" x14ac:dyDescent="0.2">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t="str" cm="1">
        <f t="array" ref="V8959">_xlfn.IFS(Suoerstore_sales[[#This Row],[Discount]]&lt;=0.05,"0-5%",Suoerstore_sales[[#This Row],[Discount]]&lt;=0.1,"5-10%",Suoerstore_sales[[#This Row],[Discount]]&lt;=0.2,"10-20%",TRUE,"20%+")</f>
        <v>20%+</v>
      </c>
      <c r="W8959">
        <f>YEAR(Suoerstore_sales[[#This Row],[Order Date]])</f>
        <v>2017</v>
      </c>
      <c r="X8959" t="str">
        <f>"Q"&amp;ROUNDUP(MONTH(Suoerstore_sales[[#This Row],[Order Date]])/3,0)</f>
        <v>Q4</v>
      </c>
      <c r="Y8959">
        <f>MONTH(Suoerstore_sales[[#This Row],[Order Date]])</f>
        <v>12</v>
      </c>
    </row>
    <row r="8960" spans="1:25" x14ac:dyDescent="0.2">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t="str" cm="1">
        <f t="array" ref="V8960">_xlfn.IFS(Suoerstore_sales[[#This Row],[Discount]]&lt;=0.05,"0-5%",Suoerstore_sales[[#This Row],[Discount]]&lt;=0.1,"5-10%",Suoerstore_sales[[#This Row],[Discount]]&lt;=0.2,"10-20%",TRUE,"20%+")</f>
        <v>10-20%</v>
      </c>
      <c r="W8960">
        <f>YEAR(Suoerstore_sales[[#This Row],[Order Date]])</f>
        <v>2017</v>
      </c>
      <c r="X8960" t="str">
        <f>"Q"&amp;ROUNDUP(MONTH(Suoerstore_sales[[#This Row],[Order Date]])/3,0)</f>
        <v>Q4</v>
      </c>
      <c r="Y8960">
        <f>MONTH(Suoerstore_sales[[#This Row],[Order Date]])</f>
        <v>11</v>
      </c>
    </row>
    <row r="8961" spans="1:25" x14ac:dyDescent="0.2">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t="str" cm="1">
        <f t="array" ref="V8961">_xlfn.IFS(Suoerstore_sales[[#This Row],[Discount]]&lt;=0.05,"0-5%",Suoerstore_sales[[#This Row],[Discount]]&lt;=0.1,"5-10%",Suoerstore_sales[[#This Row],[Discount]]&lt;=0.2,"10-20%",TRUE,"20%+")</f>
        <v>20%+</v>
      </c>
      <c r="W8961">
        <f>YEAR(Suoerstore_sales[[#This Row],[Order Date]])</f>
        <v>2017</v>
      </c>
      <c r="X8961" t="str">
        <f>"Q"&amp;ROUNDUP(MONTH(Suoerstore_sales[[#This Row],[Order Date]])/3,0)</f>
        <v>Q4</v>
      </c>
      <c r="Y8961">
        <f>MONTH(Suoerstore_sales[[#This Row],[Order Date]])</f>
        <v>11</v>
      </c>
    </row>
    <row r="8962" spans="1:25" x14ac:dyDescent="0.2">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t="str" cm="1">
        <f t="array" ref="V8962">_xlfn.IFS(Suoerstore_sales[[#This Row],[Discount]]&lt;=0.05,"0-5%",Suoerstore_sales[[#This Row],[Discount]]&lt;=0.1,"5-10%",Suoerstore_sales[[#This Row],[Discount]]&lt;=0.2,"10-20%",TRUE,"20%+")</f>
        <v>20%+</v>
      </c>
      <c r="W8962">
        <f>YEAR(Suoerstore_sales[[#This Row],[Order Date]])</f>
        <v>2017</v>
      </c>
      <c r="X8962" t="str">
        <f>"Q"&amp;ROUNDUP(MONTH(Suoerstore_sales[[#This Row],[Order Date]])/3,0)</f>
        <v>Q4</v>
      </c>
      <c r="Y8962">
        <f>MONTH(Suoerstore_sales[[#This Row],[Order Date]])</f>
        <v>11</v>
      </c>
    </row>
    <row r="8963" spans="1:25" x14ac:dyDescent="0.2">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t="str" cm="1">
        <f t="array" ref="V8963">_xlfn.IFS(Suoerstore_sales[[#This Row],[Discount]]&lt;=0.05,"0-5%",Suoerstore_sales[[#This Row],[Discount]]&lt;=0.1,"5-10%",Suoerstore_sales[[#This Row],[Discount]]&lt;=0.2,"10-20%",TRUE,"20%+")</f>
        <v>10-20%</v>
      </c>
      <c r="W8963">
        <f>YEAR(Suoerstore_sales[[#This Row],[Order Date]])</f>
        <v>2017</v>
      </c>
      <c r="X8963" t="str">
        <f>"Q"&amp;ROUNDUP(MONTH(Suoerstore_sales[[#This Row],[Order Date]])/3,0)</f>
        <v>Q4</v>
      </c>
      <c r="Y8963">
        <f>MONTH(Suoerstore_sales[[#This Row],[Order Date]])</f>
        <v>11</v>
      </c>
    </row>
    <row r="8964" spans="1:25" x14ac:dyDescent="0.2">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t="str" cm="1">
        <f t="array" ref="V8964">_xlfn.IFS(Suoerstore_sales[[#This Row],[Discount]]&lt;=0.05,"0-5%",Suoerstore_sales[[#This Row],[Discount]]&lt;=0.1,"5-10%",Suoerstore_sales[[#This Row],[Discount]]&lt;=0.2,"10-20%",TRUE,"20%+")</f>
        <v>0-5%</v>
      </c>
      <c r="W8964">
        <f>YEAR(Suoerstore_sales[[#This Row],[Order Date]])</f>
        <v>2016</v>
      </c>
      <c r="X8964" t="str">
        <f>"Q"&amp;ROUNDUP(MONTH(Suoerstore_sales[[#This Row],[Order Date]])/3,0)</f>
        <v>Q4</v>
      </c>
      <c r="Y8964">
        <f>MONTH(Suoerstore_sales[[#This Row],[Order Date]])</f>
        <v>11</v>
      </c>
    </row>
    <row r="8965" spans="1:25" x14ac:dyDescent="0.2">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t="str" cm="1">
        <f t="array" ref="V8965">_xlfn.IFS(Suoerstore_sales[[#This Row],[Discount]]&lt;=0.05,"0-5%",Suoerstore_sales[[#This Row],[Discount]]&lt;=0.1,"5-10%",Suoerstore_sales[[#This Row],[Discount]]&lt;=0.2,"10-20%",TRUE,"20%+")</f>
        <v>0-5%</v>
      </c>
      <c r="W8965">
        <f>YEAR(Suoerstore_sales[[#This Row],[Order Date]])</f>
        <v>2016</v>
      </c>
      <c r="X8965" t="str">
        <f>"Q"&amp;ROUNDUP(MONTH(Suoerstore_sales[[#This Row],[Order Date]])/3,0)</f>
        <v>Q4</v>
      </c>
      <c r="Y8965">
        <f>MONTH(Suoerstore_sales[[#This Row],[Order Date]])</f>
        <v>11</v>
      </c>
    </row>
    <row r="8966" spans="1:25" x14ac:dyDescent="0.2">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t="str" cm="1">
        <f t="array" ref="V8966">_xlfn.IFS(Suoerstore_sales[[#This Row],[Discount]]&lt;=0.05,"0-5%",Suoerstore_sales[[#This Row],[Discount]]&lt;=0.1,"5-10%",Suoerstore_sales[[#This Row],[Discount]]&lt;=0.2,"10-20%",TRUE,"20%+")</f>
        <v>0-5%</v>
      </c>
      <c r="W8966">
        <f>YEAR(Suoerstore_sales[[#This Row],[Order Date]])</f>
        <v>2016</v>
      </c>
      <c r="X8966" t="str">
        <f>"Q"&amp;ROUNDUP(MONTH(Suoerstore_sales[[#This Row],[Order Date]])/3,0)</f>
        <v>Q4</v>
      </c>
      <c r="Y8966">
        <f>MONTH(Suoerstore_sales[[#This Row],[Order Date]])</f>
        <v>11</v>
      </c>
    </row>
    <row r="8967" spans="1:25" x14ac:dyDescent="0.2">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t="str" cm="1">
        <f t="array" ref="V8967">_xlfn.IFS(Suoerstore_sales[[#This Row],[Discount]]&lt;=0.05,"0-5%",Suoerstore_sales[[#This Row],[Discount]]&lt;=0.1,"5-10%",Suoerstore_sales[[#This Row],[Discount]]&lt;=0.2,"10-20%",TRUE,"20%+")</f>
        <v>20%+</v>
      </c>
      <c r="W8967">
        <f>YEAR(Suoerstore_sales[[#This Row],[Order Date]])</f>
        <v>2017</v>
      </c>
      <c r="X8967" t="str">
        <f>"Q"&amp;ROUNDUP(MONTH(Suoerstore_sales[[#This Row],[Order Date]])/3,0)</f>
        <v>Q4</v>
      </c>
      <c r="Y8967">
        <f>MONTH(Suoerstore_sales[[#This Row],[Order Date]])</f>
        <v>11</v>
      </c>
    </row>
    <row r="8968" spans="1:25" x14ac:dyDescent="0.2">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t="str" cm="1">
        <f t="array" ref="V8968">_xlfn.IFS(Suoerstore_sales[[#This Row],[Discount]]&lt;=0.05,"0-5%",Suoerstore_sales[[#This Row],[Discount]]&lt;=0.1,"5-10%",Suoerstore_sales[[#This Row],[Discount]]&lt;=0.2,"10-20%",TRUE,"20%+")</f>
        <v>10-20%</v>
      </c>
      <c r="W8968">
        <f>YEAR(Suoerstore_sales[[#This Row],[Order Date]])</f>
        <v>2016</v>
      </c>
      <c r="X8968" t="str">
        <f>"Q"&amp;ROUNDUP(MONTH(Suoerstore_sales[[#This Row],[Order Date]])/3,0)</f>
        <v>Q4</v>
      </c>
      <c r="Y8968">
        <f>MONTH(Suoerstore_sales[[#This Row],[Order Date]])</f>
        <v>11</v>
      </c>
    </row>
    <row r="8969" spans="1:25" x14ac:dyDescent="0.2">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t="str" cm="1">
        <f t="array" ref="V8969">_xlfn.IFS(Suoerstore_sales[[#This Row],[Discount]]&lt;=0.05,"0-5%",Suoerstore_sales[[#This Row],[Discount]]&lt;=0.1,"5-10%",Suoerstore_sales[[#This Row],[Discount]]&lt;=0.2,"10-20%",TRUE,"20%+")</f>
        <v>20%+</v>
      </c>
      <c r="W8969">
        <f>YEAR(Suoerstore_sales[[#This Row],[Order Date]])</f>
        <v>2016</v>
      </c>
      <c r="X8969" t="str">
        <f>"Q"&amp;ROUNDUP(MONTH(Suoerstore_sales[[#This Row],[Order Date]])/3,0)</f>
        <v>Q4</v>
      </c>
      <c r="Y8969">
        <f>MONTH(Suoerstore_sales[[#This Row],[Order Date]])</f>
        <v>11</v>
      </c>
    </row>
    <row r="8970" spans="1:25" x14ac:dyDescent="0.2">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t="str" cm="1">
        <f t="array" ref="V8970">_xlfn.IFS(Suoerstore_sales[[#This Row],[Discount]]&lt;=0.05,"0-5%",Suoerstore_sales[[#This Row],[Discount]]&lt;=0.1,"5-10%",Suoerstore_sales[[#This Row],[Discount]]&lt;=0.2,"10-20%",TRUE,"20%+")</f>
        <v>10-20%</v>
      </c>
      <c r="W8970">
        <f>YEAR(Suoerstore_sales[[#This Row],[Order Date]])</f>
        <v>2014</v>
      </c>
      <c r="X8970" t="str">
        <f>"Q"&amp;ROUNDUP(MONTH(Suoerstore_sales[[#This Row],[Order Date]])/3,0)</f>
        <v>Q4</v>
      </c>
      <c r="Y8970">
        <f>MONTH(Suoerstore_sales[[#This Row],[Order Date]])</f>
        <v>12</v>
      </c>
    </row>
    <row r="8971" spans="1:25" x14ac:dyDescent="0.2">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t="str" cm="1">
        <f t="array" ref="V8971">_xlfn.IFS(Suoerstore_sales[[#This Row],[Discount]]&lt;=0.05,"0-5%",Suoerstore_sales[[#This Row],[Discount]]&lt;=0.1,"5-10%",Suoerstore_sales[[#This Row],[Discount]]&lt;=0.2,"10-20%",TRUE,"20%+")</f>
        <v>10-20%</v>
      </c>
      <c r="W8971">
        <f>YEAR(Suoerstore_sales[[#This Row],[Order Date]])</f>
        <v>2017</v>
      </c>
      <c r="X8971" t="str">
        <f>"Q"&amp;ROUNDUP(MONTH(Suoerstore_sales[[#This Row],[Order Date]])/3,0)</f>
        <v>Q4</v>
      </c>
      <c r="Y8971">
        <f>MONTH(Suoerstore_sales[[#This Row],[Order Date]])</f>
        <v>12</v>
      </c>
    </row>
    <row r="8972" spans="1:25" x14ac:dyDescent="0.2">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t="str" cm="1">
        <f t="array" ref="V8972">_xlfn.IFS(Suoerstore_sales[[#This Row],[Discount]]&lt;=0.05,"0-5%",Suoerstore_sales[[#This Row],[Discount]]&lt;=0.1,"5-10%",Suoerstore_sales[[#This Row],[Discount]]&lt;=0.2,"10-20%",TRUE,"20%+")</f>
        <v>20%+</v>
      </c>
      <c r="W8972">
        <f>YEAR(Suoerstore_sales[[#This Row],[Order Date]])</f>
        <v>2017</v>
      </c>
      <c r="X8972" t="str">
        <f>"Q"&amp;ROUNDUP(MONTH(Suoerstore_sales[[#This Row],[Order Date]])/3,0)</f>
        <v>Q4</v>
      </c>
      <c r="Y8972">
        <f>MONTH(Suoerstore_sales[[#This Row],[Order Date]])</f>
        <v>12</v>
      </c>
    </row>
    <row r="8973" spans="1:25" x14ac:dyDescent="0.2">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t="str" cm="1">
        <f t="array" ref="V8973">_xlfn.IFS(Suoerstore_sales[[#This Row],[Discount]]&lt;=0.05,"0-5%",Suoerstore_sales[[#This Row],[Discount]]&lt;=0.1,"5-10%",Suoerstore_sales[[#This Row],[Discount]]&lt;=0.2,"10-20%",TRUE,"20%+")</f>
        <v>5-10%</v>
      </c>
      <c r="W8973">
        <f>YEAR(Suoerstore_sales[[#This Row],[Order Date]])</f>
        <v>2017</v>
      </c>
      <c r="X8973" t="str">
        <f>"Q"&amp;ROUNDUP(MONTH(Suoerstore_sales[[#This Row],[Order Date]])/3,0)</f>
        <v>Q1</v>
      </c>
      <c r="Y8973">
        <f>MONTH(Suoerstore_sales[[#This Row],[Order Date]])</f>
        <v>3</v>
      </c>
    </row>
    <row r="8974" spans="1:25" x14ac:dyDescent="0.2">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t="str" cm="1">
        <f t="array" ref="V8974">_xlfn.IFS(Suoerstore_sales[[#This Row],[Discount]]&lt;=0.05,"0-5%",Suoerstore_sales[[#This Row],[Discount]]&lt;=0.1,"5-10%",Suoerstore_sales[[#This Row],[Discount]]&lt;=0.2,"10-20%",TRUE,"20%+")</f>
        <v>10-20%</v>
      </c>
      <c r="W8974">
        <f>YEAR(Suoerstore_sales[[#This Row],[Order Date]])</f>
        <v>2014</v>
      </c>
      <c r="X8974" t="str">
        <f>"Q"&amp;ROUNDUP(MONTH(Suoerstore_sales[[#This Row],[Order Date]])/3,0)</f>
        <v>Q4</v>
      </c>
      <c r="Y8974">
        <f>MONTH(Suoerstore_sales[[#This Row],[Order Date]])</f>
        <v>11</v>
      </c>
    </row>
    <row r="8975" spans="1:25" x14ac:dyDescent="0.2">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t="str" cm="1">
        <f t="array" ref="V8975">_xlfn.IFS(Suoerstore_sales[[#This Row],[Discount]]&lt;=0.05,"0-5%",Suoerstore_sales[[#This Row],[Discount]]&lt;=0.1,"5-10%",Suoerstore_sales[[#This Row],[Discount]]&lt;=0.2,"10-20%",TRUE,"20%+")</f>
        <v>10-20%</v>
      </c>
      <c r="W8975">
        <f>YEAR(Suoerstore_sales[[#This Row],[Order Date]])</f>
        <v>2017</v>
      </c>
      <c r="X8975" t="str">
        <f>"Q"&amp;ROUNDUP(MONTH(Suoerstore_sales[[#This Row],[Order Date]])/3,0)</f>
        <v>Q2</v>
      </c>
      <c r="Y8975">
        <f>MONTH(Suoerstore_sales[[#This Row],[Order Date]])</f>
        <v>4</v>
      </c>
    </row>
    <row r="8976" spans="1:25" x14ac:dyDescent="0.2">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t="str" cm="1">
        <f t="array" ref="V8976">_xlfn.IFS(Suoerstore_sales[[#This Row],[Discount]]&lt;=0.05,"0-5%",Suoerstore_sales[[#This Row],[Discount]]&lt;=0.1,"5-10%",Suoerstore_sales[[#This Row],[Discount]]&lt;=0.2,"10-20%",TRUE,"20%+")</f>
        <v>10-20%</v>
      </c>
      <c r="W8976">
        <f>YEAR(Suoerstore_sales[[#This Row],[Order Date]])</f>
        <v>2017</v>
      </c>
      <c r="X8976" t="str">
        <f>"Q"&amp;ROUNDUP(MONTH(Suoerstore_sales[[#This Row],[Order Date]])/3,0)</f>
        <v>Q4</v>
      </c>
      <c r="Y8976">
        <f>MONTH(Suoerstore_sales[[#This Row],[Order Date]])</f>
        <v>11</v>
      </c>
    </row>
    <row r="8977" spans="1:25" x14ac:dyDescent="0.2">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t="str" cm="1">
        <f t="array" ref="V8977">_xlfn.IFS(Suoerstore_sales[[#This Row],[Discount]]&lt;=0.05,"0-5%",Suoerstore_sales[[#This Row],[Discount]]&lt;=0.1,"5-10%",Suoerstore_sales[[#This Row],[Discount]]&lt;=0.2,"10-20%",TRUE,"20%+")</f>
        <v>10-20%</v>
      </c>
      <c r="W8977">
        <f>YEAR(Suoerstore_sales[[#This Row],[Order Date]])</f>
        <v>2017</v>
      </c>
      <c r="X8977" t="str">
        <f>"Q"&amp;ROUNDUP(MONTH(Suoerstore_sales[[#This Row],[Order Date]])/3,0)</f>
        <v>Q4</v>
      </c>
      <c r="Y8977">
        <f>MONTH(Suoerstore_sales[[#This Row],[Order Date]])</f>
        <v>11</v>
      </c>
    </row>
    <row r="8978" spans="1:25" x14ac:dyDescent="0.2">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t="str" cm="1">
        <f t="array" ref="V8978">_xlfn.IFS(Suoerstore_sales[[#This Row],[Discount]]&lt;=0.05,"0-5%",Suoerstore_sales[[#This Row],[Discount]]&lt;=0.1,"5-10%",Suoerstore_sales[[#This Row],[Discount]]&lt;=0.2,"10-20%",TRUE,"20%+")</f>
        <v>20%+</v>
      </c>
      <c r="W8978">
        <f>YEAR(Suoerstore_sales[[#This Row],[Order Date]])</f>
        <v>2017</v>
      </c>
      <c r="X8978" t="str">
        <f>"Q"&amp;ROUNDUP(MONTH(Suoerstore_sales[[#This Row],[Order Date]])/3,0)</f>
        <v>Q4</v>
      </c>
      <c r="Y8978">
        <f>MONTH(Suoerstore_sales[[#This Row],[Order Date]])</f>
        <v>11</v>
      </c>
    </row>
    <row r="8979" spans="1:25" x14ac:dyDescent="0.2">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t="str" cm="1">
        <f t="array" ref="V8979">_xlfn.IFS(Suoerstore_sales[[#This Row],[Discount]]&lt;=0.05,"0-5%",Suoerstore_sales[[#This Row],[Discount]]&lt;=0.1,"5-10%",Suoerstore_sales[[#This Row],[Discount]]&lt;=0.2,"10-20%",TRUE,"20%+")</f>
        <v>20%+</v>
      </c>
      <c r="W8979">
        <f>YEAR(Suoerstore_sales[[#This Row],[Order Date]])</f>
        <v>2017</v>
      </c>
      <c r="X8979" t="str">
        <f>"Q"&amp;ROUNDUP(MONTH(Suoerstore_sales[[#This Row],[Order Date]])/3,0)</f>
        <v>Q4</v>
      </c>
      <c r="Y8979">
        <f>MONTH(Suoerstore_sales[[#This Row],[Order Date]])</f>
        <v>11</v>
      </c>
    </row>
    <row r="8980" spans="1:25" x14ac:dyDescent="0.2">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t="str" cm="1">
        <f t="array" ref="V8980">_xlfn.IFS(Suoerstore_sales[[#This Row],[Discount]]&lt;=0.05,"0-5%",Suoerstore_sales[[#This Row],[Discount]]&lt;=0.1,"5-10%",Suoerstore_sales[[#This Row],[Discount]]&lt;=0.2,"10-20%",TRUE,"20%+")</f>
        <v>0-5%</v>
      </c>
      <c r="W8980">
        <f>YEAR(Suoerstore_sales[[#This Row],[Order Date]])</f>
        <v>2014</v>
      </c>
      <c r="X8980" t="str">
        <f>"Q"&amp;ROUNDUP(MONTH(Suoerstore_sales[[#This Row],[Order Date]])/3,0)</f>
        <v>Q4</v>
      </c>
      <c r="Y8980">
        <f>MONTH(Suoerstore_sales[[#This Row],[Order Date]])</f>
        <v>11</v>
      </c>
    </row>
    <row r="8981" spans="1:25" x14ac:dyDescent="0.2">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t="str" cm="1">
        <f t="array" ref="V8981">_xlfn.IFS(Suoerstore_sales[[#This Row],[Discount]]&lt;=0.05,"0-5%",Suoerstore_sales[[#This Row],[Discount]]&lt;=0.1,"5-10%",Suoerstore_sales[[#This Row],[Discount]]&lt;=0.2,"10-20%",TRUE,"20%+")</f>
        <v>20%+</v>
      </c>
      <c r="W8981">
        <f>YEAR(Suoerstore_sales[[#This Row],[Order Date]])</f>
        <v>2015</v>
      </c>
      <c r="X8981" t="str">
        <f>"Q"&amp;ROUNDUP(MONTH(Suoerstore_sales[[#This Row],[Order Date]])/3,0)</f>
        <v>Q4</v>
      </c>
      <c r="Y8981">
        <f>MONTH(Suoerstore_sales[[#This Row],[Order Date]])</f>
        <v>10</v>
      </c>
    </row>
    <row r="8982" spans="1:25" x14ac:dyDescent="0.2">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t="str" cm="1">
        <f t="array" ref="V8982">_xlfn.IFS(Suoerstore_sales[[#This Row],[Discount]]&lt;=0.05,"0-5%",Suoerstore_sales[[#This Row],[Discount]]&lt;=0.1,"5-10%",Suoerstore_sales[[#This Row],[Discount]]&lt;=0.2,"10-20%",TRUE,"20%+")</f>
        <v>20%+</v>
      </c>
      <c r="W8982">
        <f>YEAR(Suoerstore_sales[[#This Row],[Order Date]])</f>
        <v>2014</v>
      </c>
      <c r="X8982" t="str">
        <f>"Q"&amp;ROUNDUP(MONTH(Suoerstore_sales[[#This Row],[Order Date]])/3,0)</f>
        <v>Q1</v>
      </c>
      <c r="Y8982">
        <f>MONTH(Suoerstore_sales[[#This Row],[Order Date]])</f>
        <v>2</v>
      </c>
    </row>
    <row r="8983" spans="1:25" x14ac:dyDescent="0.2">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t="str" cm="1">
        <f t="array" ref="V8983">_xlfn.IFS(Suoerstore_sales[[#This Row],[Discount]]&lt;=0.05,"0-5%",Suoerstore_sales[[#This Row],[Discount]]&lt;=0.1,"5-10%",Suoerstore_sales[[#This Row],[Discount]]&lt;=0.2,"10-20%",TRUE,"20%+")</f>
        <v>20%+</v>
      </c>
      <c r="W8983">
        <f>YEAR(Suoerstore_sales[[#This Row],[Order Date]])</f>
        <v>2016</v>
      </c>
      <c r="X8983" t="str">
        <f>"Q"&amp;ROUNDUP(MONTH(Suoerstore_sales[[#This Row],[Order Date]])/3,0)</f>
        <v>Q1</v>
      </c>
      <c r="Y8983">
        <f>MONTH(Suoerstore_sales[[#This Row],[Order Date]])</f>
        <v>3</v>
      </c>
    </row>
    <row r="8984" spans="1:25" x14ac:dyDescent="0.2">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t="str" cm="1">
        <f t="array" ref="V8984">_xlfn.IFS(Suoerstore_sales[[#This Row],[Discount]]&lt;=0.05,"0-5%",Suoerstore_sales[[#This Row],[Discount]]&lt;=0.1,"5-10%",Suoerstore_sales[[#This Row],[Discount]]&lt;=0.2,"10-20%",TRUE,"20%+")</f>
        <v>20%+</v>
      </c>
      <c r="W8984">
        <f>YEAR(Suoerstore_sales[[#This Row],[Order Date]])</f>
        <v>2016</v>
      </c>
      <c r="X8984" t="str">
        <f>"Q"&amp;ROUNDUP(MONTH(Suoerstore_sales[[#This Row],[Order Date]])/3,0)</f>
        <v>Q1</v>
      </c>
      <c r="Y8984">
        <f>MONTH(Suoerstore_sales[[#This Row],[Order Date]])</f>
        <v>3</v>
      </c>
    </row>
    <row r="8985" spans="1:25" x14ac:dyDescent="0.2">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t="str" cm="1">
        <f t="array" ref="V8985">_xlfn.IFS(Suoerstore_sales[[#This Row],[Discount]]&lt;=0.05,"0-5%",Suoerstore_sales[[#This Row],[Discount]]&lt;=0.1,"5-10%",Suoerstore_sales[[#This Row],[Discount]]&lt;=0.2,"10-20%",TRUE,"20%+")</f>
        <v>20%+</v>
      </c>
      <c r="W8985">
        <f>YEAR(Suoerstore_sales[[#This Row],[Order Date]])</f>
        <v>2016</v>
      </c>
      <c r="X8985" t="str">
        <f>"Q"&amp;ROUNDUP(MONTH(Suoerstore_sales[[#This Row],[Order Date]])/3,0)</f>
        <v>Q1</v>
      </c>
      <c r="Y8985">
        <f>MONTH(Suoerstore_sales[[#This Row],[Order Date]])</f>
        <v>3</v>
      </c>
    </row>
    <row r="8986" spans="1:25" x14ac:dyDescent="0.2">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t="str" cm="1">
        <f t="array" ref="V8986">_xlfn.IFS(Suoerstore_sales[[#This Row],[Discount]]&lt;=0.05,"0-5%",Suoerstore_sales[[#This Row],[Discount]]&lt;=0.1,"5-10%",Suoerstore_sales[[#This Row],[Discount]]&lt;=0.2,"10-20%",TRUE,"20%+")</f>
        <v>20%+</v>
      </c>
      <c r="W8986">
        <f>YEAR(Suoerstore_sales[[#This Row],[Order Date]])</f>
        <v>2016</v>
      </c>
      <c r="X8986" t="str">
        <f>"Q"&amp;ROUNDUP(MONTH(Suoerstore_sales[[#This Row],[Order Date]])/3,0)</f>
        <v>Q1</v>
      </c>
      <c r="Y8986">
        <f>MONTH(Suoerstore_sales[[#This Row],[Order Date]])</f>
        <v>3</v>
      </c>
    </row>
    <row r="8987" spans="1:25" x14ac:dyDescent="0.2">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t="str" cm="1">
        <f t="array" ref="V8987">_xlfn.IFS(Suoerstore_sales[[#This Row],[Discount]]&lt;=0.05,"0-5%",Suoerstore_sales[[#This Row],[Discount]]&lt;=0.1,"5-10%",Suoerstore_sales[[#This Row],[Discount]]&lt;=0.2,"10-20%",TRUE,"20%+")</f>
        <v>10-20%</v>
      </c>
      <c r="W8987">
        <f>YEAR(Suoerstore_sales[[#This Row],[Order Date]])</f>
        <v>2015</v>
      </c>
      <c r="X8987" t="str">
        <f>"Q"&amp;ROUNDUP(MONTH(Suoerstore_sales[[#This Row],[Order Date]])/3,0)</f>
        <v>Q4</v>
      </c>
      <c r="Y8987">
        <f>MONTH(Suoerstore_sales[[#This Row],[Order Date]])</f>
        <v>12</v>
      </c>
    </row>
    <row r="8988" spans="1:25" x14ac:dyDescent="0.2">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t="str" cm="1">
        <f t="array" ref="V8988">_xlfn.IFS(Suoerstore_sales[[#This Row],[Discount]]&lt;=0.05,"0-5%",Suoerstore_sales[[#This Row],[Discount]]&lt;=0.1,"5-10%",Suoerstore_sales[[#This Row],[Discount]]&lt;=0.2,"10-20%",TRUE,"20%+")</f>
        <v>20%+</v>
      </c>
      <c r="W8988">
        <f>YEAR(Suoerstore_sales[[#This Row],[Order Date]])</f>
        <v>2015</v>
      </c>
      <c r="X8988" t="str">
        <f>"Q"&amp;ROUNDUP(MONTH(Suoerstore_sales[[#This Row],[Order Date]])/3,0)</f>
        <v>Q4</v>
      </c>
      <c r="Y8988">
        <f>MONTH(Suoerstore_sales[[#This Row],[Order Date]])</f>
        <v>12</v>
      </c>
    </row>
    <row r="8989" spans="1:25" x14ac:dyDescent="0.2">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t="str" cm="1">
        <f t="array" ref="V8989">_xlfn.IFS(Suoerstore_sales[[#This Row],[Discount]]&lt;=0.05,"0-5%",Suoerstore_sales[[#This Row],[Discount]]&lt;=0.1,"5-10%",Suoerstore_sales[[#This Row],[Discount]]&lt;=0.2,"10-20%",TRUE,"20%+")</f>
        <v>10-20%</v>
      </c>
      <c r="W8989">
        <f>YEAR(Suoerstore_sales[[#This Row],[Order Date]])</f>
        <v>2015</v>
      </c>
      <c r="X8989" t="str">
        <f>"Q"&amp;ROUNDUP(MONTH(Suoerstore_sales[[#This Row],[Order Date]])/3,0)</f>
        <v>Q4</v>
      </c>
      <c r="Y8989">
        <f>MONTH(Suoerstore_sales[[#This Row],[Order Date]])</f>
        <v>12</v>
      </c>
    </row>
    <row r="8990" spans="1:25" x14ac:dyDescent="0.2">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t="str" cm="1">
        <f t="array" ref="V8990">_xlfn.IFS(Suoerstore_sales[[#This Row],[Discount]]&lt;=0.05,"0-5%",Suoerstore_sales[[#This Row],[Discount]]&lt;=0.1,"5-10%",Suoerstore_sales[[#This Row],[Discount]]&lt;=0.2,"10-20%",TRUE,"20%+")</f>
        <v>10-20%</v>
      </c>
      <c r="W8990">
        <f>YEAR(Suoerstore_sales[[#This Row],[Order Date]])</f>
        <v>2015</v>
      </c>
      <c r="X8990" t="str">
        <f>"Q"&amp;ROUNDUP(MONTH(Suoerstore_sales[[#This Row],[Order Date]])/3,0)</f>
        <v>Q4</v>
      </c>
      <c r="Y8990">
        <f>MONTH(Suoerstore_sales[[#This Row],[Order Date]])</f>
        <v>12</v>
      </c>
    </row>
    <row r="8991" spans="1:25" x14ac:dyDescent="0.2">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t="str" cm="1">
        <f t="array" ref="V8991">_xlfn.IFS(Suoerstore_sales[[#This Row],[Discount]]&lt;=0.05,"0-5%",Suoerstore_sales[[#This Row],[Discount]]&lt;=0.1,"5-10%",Suoerstore_sales[[#This Row],[Discount]]&lt;=0.2,"10-20%",TRUE,"20%+")</f>
        <v>0-5%</v>
      </c>
      <c r="W8991">
        <f>YEAR(Suoerstore_sales[[#This Row],[Order Date]])</f>
        <v>2015</v>
      </c>
      <c r="X8991" t="str">
        <f>"Q"&amp;ROUNDUP(MONTH(Suoerstore_sales[[#This Row],[Order Date]])/3,0)</f>
        <v>Q4</v>
      </c>
      <c r="Y8991">
        <f>MONTH(Suoerstore_sales[[#This Row],[Order Date]])</f>
        <v>12</v>
      </c>
    </row>
    <row r="8992" spans="1:25" x14ac:dyDescent="0.2">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t="str" cm="1">
        <f t="array" ref="V8992">_xlfn.IFS(Suoerstore_sales[[#This Row],[Discount]]&lt;=0.05,"0-5%",Suoerstore_sales[[#This Row],[Discount]]&lt;=0.1,"5-10%",Suoerstore_sales[[#This Row],[Discount]]&lt;=0.2,"10-20%",TRUE,"20%+")</f>
        <v>0-5%</v>
      </c>
      <c r="W8992">
        <f>YEAR(Suoerstore_sales[[#This Row],[Order Date]])</f>
        <v>2015</v>
      </c>
      <c r="X8992" t="str">
        <f>"Q"&amp;ROUNDUP(MONTH(Suoerstore_sales[[#This Row],[Order Date]])/3,0)</f>
        <v>Q4</v>
      </c>
      <c r="Y8992">
        <f>MONTH(Suoerstore_sales[[#This Row],[Order Date]])</f>
        <v>12</v>
      </c>
    </row>
    <row r="8993" spans="1:25" x14ac:dyDescent="0.2">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t="str" cm="1">
        <f t="array" ref="V8993">_xlfn.IFS(Suoerstore_sales[[#This Row],[Discount]]&lt;=0.05,"0-5%",Suoerstore_sales[[#This Row],[Discount]]&lt;=0.1,"5-10%",Suoerstore_sales[[#This Row],[Discount]]&lt;=0.2,"10-20%",TRUE,"20%+")</f>
        <v>0-5%</v>
      </c>
      <c r="W8993">
        <f>YEAR(Suoerstore_sales[[#This Row],[Order Date]])</f>
        <v>2017</v>
      </c>
      <c r="X8993" t="str">
        <f>"Q"&amp;ROUNDUP(MONTH(Suoerstore_sales[[#This Row],[Order Date]])/3,0)</f>
        <v>Q4</v>
      </c>
      <c r="Y8993">
        <f>MONTH(Suoerstore_sales[[#This Row],[Order Date]])</f>
        <v>10</v>
      </c>
    </row>
    <row r="8994" spans="1:25" x14ac:dyDescent="0.2">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t="str" cm="1">
        <f t="array" ref="V8994">_xlfn.IFS(Suoerstore_sales[[#This Row],[Discount]]&lt;=0.05,"0-5%",Suoerstore_sales[[#This Row],[Discount]]&lt;=0.1,"5-10%",Suoerstore_sales[[#This Row],[Discount]]&lt;=0.2,"10-20%",TRUE,"20%+")</f>
        <v>10-20%</v>
      </c>
      <c r="W8994">
        <f>YEAR(Suoerstore_sales[[#This Row],[Order Date]])</f>
        <v>2017</v>
      </c>
      <c r="X8994" t="str">
        <f>"Q"&amp;ROUNDUP(MONTH(Suoerstore_sales[[#This Row],[Order Date]])/3,0)</f>
        <v>Q4</v>
      </c>
      <c r="Y8994">
        <f>MONTH(Suoerstore_sales[[#This Row],[Order Date]])</f>
        <v>10</v>
      </c>
    </row>
    <row r="8995" spans="1:25" x14ac:dyDescent="0.2">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t="str" cm="1">
        <f t="array" ref="V8995">_xlfn.IFS(Suoerstore_sales[[#This Row],[Discount]]&lt;=0.05,"0-5%",Suoerstore_sales[[#This Row],[Discount]]&lt;=0.1,"5-10%",Suoerstore_sales[[#This Row],[Discount]]&lt;=0.2,"10-20%",TRUE,"20%+")</f>
        <v>20%+</v>
      </c>
      <c r="W8995">
        <f>YEAR(Suoerstore_sales[[#This Row],[Order Date]])</f>
        <v>2017</v>
      </c>
      <c r="X8995" t="str">
        <f>"Q"&amp;ROUNDUP(MONTH(Suoerstore_sales[[#This Row],[Order Date]])/3,0)</f>
        <v>Q4</v>
      </c>
      <c r="Y8995">
        <f>MONTH(Suoerstore_sales[[#This Row],[Order Date]])</f>
        <v>10</v>
      </c>
    </row>
    <row r="8996" spans="1:25" x14ac:dyDescent="0.2">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t="str" cm="1">
        <f t="array" ref="V8996">_xlfn.IFS(Suoerstore_sales[[#This Row],[Discount]]&lt;=0.05,"0-5%",Suoerstore_sales[[#This Row],[Discount]]&lt;=0.1,"5-10%",Suoerstore_sales[[#This Row],[Discount]]&lt;=0.2,"10-20%",TRUE,"20%+")</f>
        <v>10-20%</v>
      </c>
      <c r="W8996">
        <f>YEAR(Suoerstore_sales[[#This Row],[Order Date]])</f>
        <v>2014</v>
      </c>
      <c r="X8996" t="str">
        <f>"Q"&amp;ROUNDUP(MONTH(Suoerstore_sales[[#This Row],[Order Date]])/3,0)</f>
        <v>Q3</v>
      </c>
      <c r="Y8996">
        <f>MONTH(Suoerstore_sales[[#This Row],[Order Date]])</f>
        <v>8</v>
      </c>
    </row>
    <row r="8997" spans="1:25" x14ac:dyDescent="0.2">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t="str" cm="1">
        <f t="array" ref="V8997">_xlfn.IFS(Suoerstore_sales[[#This Row],[Discount]]&lt;=0.05,"0-5%",Suoerstore_sales[[#This Row],[Discount]]&lt;=0.1,"5-10%",Suoerstore_sales[[#This Row],[Discount]]&lt;=0.2,"10-20%",TRUE,"20%+")</f>
        <v>10-20%</v>
      </c>
      <c r="W8997">
        <f>YEAR(Suoerstore_sales[[#This Row],[Order Date]])</f>
        <v>2014</v>
      </c>
      <c r="X8997" t="str">
        <f>"Q"&amp;ROUNDUP(MONTH(Suoerstore_sales[[#This Row],[Order Date]])/3,0)</f>
        <v>Q3</v>
      </c>
      <c r="Y8997">
        <f>MONTH(Suoerstore_sales[[#This Row],[Order Date]])</f>
        <v>8</v>
      </c>
    </row>
    <row r="8998" spans="1:25" x14ac:dyDescent="0.2">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t="str" cm="1">
        <f t="array" ref="V8998">_xlfn.IFS(Suoerstore_sales[[#This Row],[Discount]]&lt;=0.05,"0-5%",Suoerstore_sales[[#This Row],[Discount]]&lt;=0.1,"5-10%",Suoerstore_sales[[#This Row],[Discount]]&lt;=0.2,"10-20%",TRUE,"20%+")</f>
        <v>10-20%</v>
      </c>
      <c r="W8998">
        <f>YEAR(Suoerstore_sales[[#This Row],[Order Date]])</f>
        <v>2017</v>
      </c>
      <c r="X8998" t="str">
        <f>"Q"&amp;ROUNDUP(MONTH(Suoerstore_sales[[#This Row],[Order Date]])/3,0)</f>
        <v>Q4</v>
      </c>
      <c r="Y8998">
        <f>MONTH(Suoerstore_sales[[#This Row],[Order Date]])</f>
        <v>11</v>
      </c>
    </row>
    <row r="8999" spans="1:25" x14ac:dyDescent="0.2">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t="str" cm="1">
        <f t="array" ref="V8999">_xlfn.IFS(Suoerstore_sales[[#This Row],[Discount]]&lt;=0.05,"0-5%",Suoerstore_sales[[#This Row],[Discount]]&lt;=0.1,"5-10%",Suoerstore_sales[[#This Row],[Discount]]&lt;=0.2,"10-20%",TRUE,"20%+")</f>
        <v>10-20%</v>
      </c>
      <c r="W8999">
        <f>YEAR(Suoerstore_sales[[#This Row],[Order Date]])</f>
        <v>2017</v>
      </c>
      <c r="X8999" t="str">
        <f>"Q"&amp;ROUNDUP(MONTH(Suoerstore_sales[[#This Row],[Order Date]])/3,0)</f>
        <v>Q1</v>
      </c>
      <c r="Y8999">
        <f>MONTH(Suoerstore_sales[[#This Row],[Order Date]])</f>
        <v>3</v>
      </c>
    </row>
    <row r="9000" spans="1:25" x14ac:dyDescent="0.2">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t="str" cm="1">
        <f t="array" ref="V9000">_xlfn.IFS(Suoerstore_sales[[#This Row],[Discount]]&lt;=0.05,"0-5%",Suoerstore_sales[[#This Row],[Discount]]&lt;=0.1,"5-10%",Suoerstore_sales[[#This Row],[Discount]]&lt;=0.2,"10-20%",TRUE,"20%+")</f>
        <v>10-20%</v>
      </c>
      <c r="W9000">
        <f>YEAR(Suoerstore_sales[[#This Row],[Order Date]])</f>
        <v>2017</v>
      </c>
      <c r="X9000" t="str">
        <f>"Q"&amp;ROUNDUP(MONTH(Suoerstore_sales[[#This Row],[Order Date]])/3,0)</f>
        <v>Q1</v>
      </c>
      <c r="Y9000">
        <f>MONTH(Suoerstore_sales[[#This Row],[Order Date]])</f>
        <v>3</v>
      </c>
    </row>
    <row r="9001" spans="1:25" x14ac:dyDescent="0.2">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t="str" cm="1">
        <f t="array" ref="V9001">_xlfn.IFS(Suoerstore_sales[[#This Row],[Discount]]&lt;=0.05,"0-5%",Suoerstore_sales[[#This Row],[Discount]]&lt;=0.1,"5-10%",Suoerstore_sales[[#This Row],[Discount]]&lt;=0.2,"10-20%",TRUE,"20%+")</f>
        <v>20%+</v>
      </c>
      <c r="W9001">
        <f>YEAR(Suoerstore_sales[[#This Row],[Order Date]])</f>
        <v>2017</v>
      </c>
      <c r="X9001" t="str">
        <f>"Q"&amp;ROUNDUP(MONTH(Suoerstore_sales[[#This Row],[Order Date]])/3,0)</f>
        <v>Q2</v>
      </c>
      <c r="Y9001">
        <f>MONTH(Suoerstore_sales[[#This Row],[Order Date]])</f>
        <v>5</v>
      </c>
    </row>
    <row r="9002" spans="1:25" x14ac:dyDescent="0.2">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t="str" cm="1">
        <f t="array" ref="V9002">_xlfn.IFS(Suoerstore_sales[[#This Row],[Discount]]&lt;=0.05,"0-5%",Suoerstore_sales[[#This Row],[Discount]]&lt;=0.1,"5-10%",Suoerstore_sales[[#This Row],[Discount]]&lt;=0.2,"10-20%",TRUE,"20%+")</f>
        <v>20%+</v>
      </c>
      <c r="W9002">
        <f>YEAR(Suoerstore_sales[[#This Row],[Order Date]])</f>
        <v>2014</v>
      </c>
      <c r="X9002" t="str">
        <f>"Q"&amp;ROUNDUP(MONTH(Suoerstore_sales[[#This Row],[Order Date]])/3,0)</f>
        <v>Q2</v>
      </c>
      <c r="Y9002">
        <f>MONTH(Suoerstore_sales[[#This Row],[Order Date]])</f>
        <v>6</v>
      </c>
    </row>
    <row r="9003" spans="1:25" x14ac:dyDescent="0.2">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t="str" cm="1">
        <f t="array" ref="V9003">_xlfn.IFS(Suoerstore_sales[[#This Row],[Discount]]&lt;=0.05,"0-5%",Suoerstore_sales[[#This Row],[Discount]]&lt;=0.1,"5-10%",Suoerstore_sales[[#This Row],[Discount]]&lt;=0.2,"10-20%",TRUE,"20%+")</f>
        <v>0-5%</v>
      </c>
      <c r="W9003">
        <f>YEAR(Suoerstore_sales[[#This Row],[Order Date]])</f>
        <v>2014</v>
      </c>
      <c r="X9003" t="str">
        <f>"Q"&amp;ROUNDUP(MONTH(Suoerstore_sales[[#This Row],[Order Date]])/3,0)</f>
        <v>Q4</v>
      </c>
      <c r="Y9003">
        <f>MONTH(Suoerstore_sales[[#This Row],[Order Date]])</f>
        <v>12</v>
      </c>
    </row>
    <row r="9004" spans="1:25" x14ac:dyDescent="0.2">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t="str" cm="1">
        <f t="array" ref="V9004">_xlfn.IFS(Suoerstore_sales[[#This Row],[Discount]]&lt;=0.05,"0-5%",Suoerstore_sales[[#This Row],[Discount]]&lt;=0.1,"5-10%",Suoerstore_sales[[#This Row],[Discount]]&lt;=0.2,"10-20%",TRUE,"20%+")</f>
        <v>0-5%</v>
      </c>
      <c r="W9004">
        <f>YEAR(Suoerstore_sales[[#This Row],[Order Date]])</f>
        <v>2014</v>
      </c>
      <c r="X9004" t="str">
        <f>"Q"&amp;ROUNDUP(MONTH(Suoerstore_sales[[#This Row],[Order Date]])/3,0)</f>
        <v>Q4</v>
      </c>
      <c r="Y9004">
        <f>MONTH(Suoerstore_sales[[#This Row],[Order Date]])</f>
        <v>12</v>
      </c>
    </row>
    <row r="9005" spans="1:25" x14ac:dyDescent="0.2">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t="str" cm="1">
        <f t="array" ref="V9005">_xlfn.IFS(Suoerstore_sales[[#This Row],[Discount]]&lt;=0.05,"0-5%",Suoerstore_sales[[#This Row],[Discount]]&lt;=0.1,"5-10%",Suoerstore_sales[[#This Row],[Discount]]&lt;=0.2,"10-20%",TRUE,"20%+")</f>
        <v>0-5%</v>
      </c>
      <c r="W9005">
        <f>YEAR(Suoerstore_sales[[#This Row],[Order Date]])</f>
        <v>2015</v>
      </c>
      <c r="X9005" t="str">
        <f>"Q"&amp;ROUNDUP(MONTH(Suoerstore_sales[[#This Row],[Order Date]])/3,0)</f>
        <v>Q2</v>
      </c>
      <c r="Y9005">
        <f>MONTH(Suoerstore_sales[[#This Row],[Order Date]])</f>
        <v>4</v>
      </c>
    </row>
    <row r="9006" spans="1:25" x14ac:dyDescent="0.2">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t="str" cm="1">
        <f t="array" ref="V9006">_xlfn.IFS(Suoerstore_sales[[#This Row],[Discount]]&lt;=0.05,"0-5%",Suoerstore_sales[[#This Row],[Discount]]&lt;=0.1,"5-10%",Suoerstore_sales[[#This Row],[Discount]]&lt;=0.2,"10-20%",TRUE,"20%+")</f>
        <v>0-5%</v>
      </c>
      <c r="W9006">
        <f>YEAR(Suoerstore_sales[[#This Row],[Order Date]])</f>
        <v>2015</v>
      </c>
      <c r="X9006" t="str">
        <f>"Q"&amp;ROUNDUP(MONTH(Suoerstore_sales[[#This Row],[Order Date]])/3,0)</f>
        <v>Q2</v>
      </c>
      <c r="Y9006">
        <f>MONTH(Suoerstore_sales[[#This Row],[Order Date]])</f>
        <v>4</v>
      </c>
    </row>
    <row r="9007" spans="1:25" x14ac:dyDescent="0.2">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t="str" cm="1">
        <f t="array" ref="V9007">_xlfn.IFS(Suoerstore_sales[[#This Row],[Discount]]&lt;=0.05,"0-5%",Suoerstore_sales[[#This Row],[Discount]]&lt;=0.1,"5-10%",Suoerstore_sales[[#This Row],[Discount]]&lt;=0.2,"10-20%",TRUE,"20%+")</f>
        <v>0-5%</v>
      </c>
      <c r="W9007">
        <f>YEAR(Suoerstore_sales[[#This Row],[Order Date]])</f>
        <v>2017</v>
      </c>
      <c r="X9007" t="str">
        <f>"Q"&amp;ROUNDUP(MONTH(Suoerstore_sales[[#This Row],[Order Date]])/3,0)</f>
        <v>Q4</v>
      </c>
      <c r="Y9007">
        <f>MONTH(Suoerstore_sales[[#This Row],[Order Date]])</f>
        <v>11</v>
      </c>
    </row>
    <row r="9008" spans="1:25" x14ac:dyDescent="0.2">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t="str" cm="1">
        <f t="array" ref="V9008">_xlfn.IFS(Suoerstore_sales[[#This Row],[Discount]]&lt;=0.05,"0-5%",Suoerstore_sales[[#This Row],[Discount]]&lt;=0.1,"5-10%",Suoerstore_sales[[#This Row],[Discount]]&lt;=0.2,"10-20%",TRUE,"20%+")</f>
        <v>0-5%</v>
      </c>
      <c r="W9008">
        <f>YEAR(Suoerstore_sales[[#This Row],[Order Date]])</f>
        <v>2017</v>
      </c>
      <c r="X9008" t="str">
        <f>"Q"&amp;ROUNDUP(MONTH(Suoerstore_sales[[#This Row],[Order Date]])/3,0)</f>
        <v>Q4</v>
      </c>
      <c r="Y9008">
        <f>MONTH(Suoerstore_sales[[#This Row],[Order Date]])</f>
        <v>11</v>
      </c>
    </row>
    <row r="9009" spans="1:25" x14ac:dyDescent="0.2">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t="str" cm="1">
        <f t="array" ref="V9009">_xlfn.IFS(Suoerstore_sales[[#This Row],[Discount]]&lt;=0.05,"0-5%",Suoerstore_sales[[#This Row],[Discount]]&lt;=0.1,"5-10%",Suoerstore_sales[[#This Row],[Discount]]&lt;=0.2,"10-20%",TRUE,"20%+")</f>
        <v>0-5%</v>
      </c>
      <c r="W9009">
        <f>YEAR(Suoerstore_sales[[#This Row],[Order Date]])</f>
        <v>2017</v>
      </c>
      <c r="X9009" t="str">
        <f>"Q"&amp;ROUNDUP(MONTH(Suoerstore_sales[[#This Row],[Order Date]])/3,0)</f>
        <v>Q4</v>
      </c>
      <c r="Y9009">
        <f>MONTH(Suoerstore_sales[[#This Row],[Order Date]])</f>
        <v>11</v>
      </c>
    </row>
    <row r="9010" spans="1:25" x14ac:dyDescent="0.2">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t="str" cm="1">
        <f t="array" ref="V9010">_xlfn.IFS(Suoerstore_sales[[#This Row],[Discount]]&lt;=0.05,"0-5%",Suoerstore_sales[[#This Row],[Discount]]&lt;=0.1,"5-10%",Suoerstore_sales[[#This Row],[Discount]]&lt;=0.2,"10-20%",TRUE,"20%+")</f>
        <v>0-5%</v>
      </c>
      <c r="W9010">
        <f>YEAR(Suoerstore_sales[[#This Row],[Order Date]])</f>
        <v>2017</v>
      </c>
      <c r="X9010" t="str">
        <f>"Q"&amp;ROUNDUP(MONTH(Suoerstore_sales[[#This Row],[Order Date]])/3,0)</f>
        <v>Q4</v>
      </c>
      <c r="Y9010">
        <f>MONTH(Suoerstore_sales[[#This Row],[Order Date]])</f>
        <v>11</v>
      </c>
    </row>
    <row r="9011" spans="1:25" x14ac:dyDescent="0.2">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t="str" cm="1">
        <f t="array" ref="V9011">_xlfn.IFS(Suoerstore_sales[[#This Row],[Discount]]&lt;=0.05,"0-5%",Suoerstore_sales[[#This Row],[Discount]]&lt;=0.1,"5-10%",Suoerstore_sales[[#This Row],[Discount]]&lt;=0.2,"10-20%",TRUE,"20%+")</f>
        <v>10-20%</v>
      </c>
      <c r="W9011">
        <f>YEAR(Suoerstore_sales[[#This Row],[Order Date]])</f>
        <v>2017</v>
      </c>
      <c r="X9011" t="str">
        <f>"Q"&amp;ROUNDUP(MONTH(Suoerstore_sales[[#This Row],[Order Date]])/3,0)</f>
        <v>Q3</v>
      </c>
      <c r="Y9011">
        <f>MONTH(Suoerstore_sales[[#This Row],[Order Date]])</f>
        <v>7</v>
      </c>
    </row>
    <row r="9012" spans="1:25" x14ac:dyDescent="0.2">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t="str" cm="1">
        <f t="array" ref="V9012">_xlfn.IFS(Suoerstore_sales[[#This Row],[Discount]]&lt;=0.05,"0-5%",Suoerstore_sales[[#This Row],[Discount]]&lt;=0.1,"5-10%",Suoerstore_sales[[#This Row],[Discount]]&lt;=0.2,"10-20%",TRUE,"20%+")</f>
        <v>0-5%</v>
      </c>
      <c r="W9012">
        <f>YEAR(Suoerstore_sales[[#This Row],[Order Date]])</f>
        <v>2017</v>
      </c>
      <c r="X9012" t="str">
        <f>"Q"&amp;ROUNDUP(MONTH(Suoerstore_sales[[#This Row],[Order Date]])/3,0)</f>
        <v>Q2</v>
      </c>
      <c r="Y9012">
        <f>MONTH(Suoerstore_sales[[#This Row],[Order Date]])</f>
        <v>5</v>
      </c>
    </row>
    <row r="9013" spans="1:25" x14ac:dyDescent="0.2">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t="str" cm="1">
        <f t="array" ref="V9013">_xlfn.IFS(Suoerstore_sales[[#This Row],[Discount]]&lt;=0.05,"0-5%",Suoerstore_sales[[#This Row],[Discount]]&lt;=0.1,"5-10%",Suoerstore_sales[[#This Row],[Discount]]&lt;=0.2,"10-20%",TRUE,"20%+")</f>
        <v>10-20%</v>
      </c>
      <c r="W9013">
        <f>YEAR(Suoerstore_sales[[#This Row],[Order Date]])</f>
        <v>2015</v>
      </c>
      <c r="X9013" t="str">
        <f>"Q"&amp;ROUNDUP(MONTH(Suoerstore_sales[[#This Row],[Order Date]])/3,0)</f>
        <v>Q4</v>
      </c>
      <c r="Y9013">
        <f>MONTH(Suoerstore_sales[[#This Row],[Order Date]])</f>
        <v>12</v>
      </c>
    </row>
    <row r="9014" spans="1:25" x14ac:dyDescent="0.2">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t="str" cm="1">
        <f t="array" ref="V9014">_xlfn.IFS(Suoerstore_sales[[#This Row],[Discount]]&lt;=0.05,"0-5%",Suoerstore_sales[[#This Row],[Discount]]&lt;=0.1,"5-10%",Suoerstore_sales[[#This Row],[Discount]]&lt;=0.2,"10-20%",TRUE,"20%+")</f>
        <v>0-5%</v>
      </c>
      <c r="W9014">
        <f>YEAR(Suoerstore_sales[[#This Row],[Order Date]])</f>
        <v>2016</v>
      </c>
      <c r="X9014" t="str">
        <f>"Q"&amp;ROUNDUP(MONTH(Suoerstore_sales[[#This Row],[Order Date]])/3,0)</f>
        <v>Q1</v>
      </c>
      <c r="Y9014">
        <f>MONTH(Suoerstore_sales[[#This Row],[Order Date]])</f>
        <v>2</v>
      </c>
    </row>
    <row r="9015" spans="1:25" x14ac:dyDescent="0.2">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t="str" cm="1">
        <f t="array" ref="V9015">_xlfn.IFS(Suoerstore_sales[[#This Row],[Discount]]&lt;=0.05,"0-5%",Suoerstore_sales[[#This Row],[Discount]]&lt;=0.1,"5-10%",Suoerstore_sales[[#This Row],[Discount]]&lt;=0.2,"10-20%",TRUE,"20%+")</f>
        <v>0-5%</v>
      </c>
      <c r="W9015">
        <f>YEAR(Suoerstore_sales[[#This Row],[Order Date]])</f>
        <v>2017</v>
      </c>
      <c r="X9015" t="str">
        <f>"Q"&amp;ROUNDUP(MONTH(Suoerstore_sales[[#This Row],[Order Date]])/3,0)</f>
        <v>Q1</v>
      </c>
      <c r="Y9015">
        <f>MONTH(Suoerstore_sales[[#This Row],[Order Date]])</f>
        <v>3</v>
      </c>
    </row>
    <row r="9016" spans="1:25" x14ac:dyDescent="0.2">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t="str" cm="1">
        <f t="array" ref="V9016">_xlfn.IFS(Suoerstore_sales[[#This Row],[Discount]]&lt;=0.05,"0-5%",Suoerstore_sales[[#This Row],[Discount]]&lt;=0.1,"5-10%",Suoerstore_sales[[#This Row],[Discount]]&lt;=0.2,"10-20%",TRUE,"20%+")</f>
        <v>0-5%</v>
      </c>
      <c r="W9016">
        <f>YEAR(Suoerstore_sales[[#This Row],[Order Date]])</f>
        <v>2017</v>
      </c>
      <c r="X9016" t="str">
        <f>"Q"&amp;ROUNDUP(MONTH(Suoerstore_sales[[#This Row],[Order Date]])/3,0)</f>
        <v>Q1</v>
      </c>
      <c r="Y9016">
        <f>MONTH(Suoerstore_sales[[#This Row],[Order Date]])</f>
        <v>3</v>
      </c>
    </row>
    <row r="9017" spans="1:25" x14ac:dyDescent="0.2">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t="str" cm="1">
        <f t="array" ref="V9017">_xlfn.IFS(Suoerstore_sales[[#This Row],[Discount]]&lt;=0.05,"0-5%",Suoerstore_sales[[#This Row],[Discount]]&lt;=0.1,"5-10%",Suoerstore_sales[[#This Row],[Discount]]&lt;=0.2,"10-20%",TRUE,"20%+")</f>
        <v>10-20%</v>
      </c>
      <c r="W9017">
        <f>YEAR(Suoerstore_sales[[#This Row],[Order Date]])</f>
        <v>2016</v>
      </c>
      <c r="X9017" t="str">
        <f>"Q"&amp;ROUNDUP(MONTH(Suoerstore_sales[[#This Row],[Order Date]])/3,0)</f>
        <v>Q4</v>
      </c>
      <c r="Y9017">
        <f>MONTH(Suoerstore_sales[[#This Row],[Order Date]])</f>
        <v>12</v>
      </c>
    </row>
    <row r="9018" spans="1:25" x14ac:dyDescent="0.2">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t="str" cm="1">
        <f t="array" ref="V9018">_xlfn.IFS(Suoerstore_sales[[#This Row],[Discount]]&lt;=0.05,"0-5%",Suoerstore_sales[[#This Row],[Discount]]&lt;=0.1,"5-10%",Suoerstore_sales[[#This Row],[Discount]]&lt;=0.2,"10-20%",TRUE,"20%+")</f>
        <v>10-20%</v>
      </c>
      <c r="W9018">
        <f>YEAR(Suoerstore_sales[[#This Row],[Order Date]])</f>
        <v>2016</v>
      </c>
      <c r="X9018" t="str">
        <f>"Q"&amp;ROUNDUP(MONTH(Suoerstore_sales[[#This Row],[Order Date]])/3,0)</f>
        <v>Q4</v>
      </c>
      <c r="Y9018">
        <f>MONTH(Suoerstore_sales[[#This Row],[Order Date]])</f>
        <v>12</v>
      </c>
    </row>
    <row r="9019" spans="1:25" x14ac:dyDescent="0.2">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t="str" cm="1">
        <f t="array" ref="V9019">_xlfn.IFS(Suoerstore_sales[[#This Row],[Discount]]&lt;=0.05,"0-5%",Suoerstore_sales[[#This Row],[Discount]]&lt;=0.1,"5-10%",Suoerstore_sales[[#This Row],[Discount]]&lt;=0.2,"10-20%",TRUE,"20%+")</f>
        <v>0-5%</v>
      </c>
      <c r="W9019">
        <f>YEAR(Suoerstore_sales[[#This Row],[Order Date]])</f>
        <v>2016</v>
      </c>
      <c r="X9019" t="str">
        <f>"Q"&amp;ROUNDUP(MONTH(Suoerstore_sales[[#This Row],[Order Date]])/3,0)</f>
        <v>Q1</v>
      </c>
      <c r="Y9019">
        <f>MONTH(Suoerstore_sales[[#This Row],[Order Date]])</f>
        <v>3</v>
      </c>
    </row>
    <row r="9020" spans="1:25" x14ac:dyDescent="0.2">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t="str" cm="1">
        <f t="array" ref="V9020">_xlfn.IFS(Suoerstore_sales[[#This Row],[Discount]]&lt;=0.05,"0-5%",Suoerstore_sales[[#This Row],[Discount]]&lt;=0.1,"5-10%",Suoerstore_sales[[#This Row],[Discount]]&lt;=0.2,"10-20%",TRUE,"20%+")</f>
        <v>10-20%</v>
      </c>
      <c r="W9020">
        <f>YEAR(Suoerstore_sales[[#This Row],[Order Date]])</f>
        <v>2016</v>
      </c>
      <c r="X9020" t="str">
        <f>"Q"&amp;ROUNDUP(MONTH(Suoerstore_sales[[#This Row],[Order Date]])/3,0)</f>
        <v>Q1</v>
      </c>
      <c r="Y9020">
        <f>MONTH(Suoerstore_sales[[#This Row],[Order Date]])</f>
        <v>3</v>
      </c>
    </row>
    <row r="9021" spans="1:25" x14ac:dyDescent="0.2">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t="str" cm="1">
        <f t="array" ref="V9021">_xlfn.IFS(Suoerstore_sales[[#This Row],[Discount]]&lt;=0.05,"0-5%",Suoerstore_sales[[#This Row],[Discount]]&lt;=0.1,"5-10%",Suoerstore_sales[[#This Row],[Discount]]&lt;=0.2,"10-20%",TRUE,"20%+")</f>
        <v>0-5%</v>
      </c>
      <c r="W9021">
        <f>YEAR(Suoerstore_sales[[#This Row],[Order Date]])</f>
        <v>2014</v>
      </c>
      <c r="X9021" t="str">
        <f>"Q"&amp;ROUNDUP(MONTH(Suoerstore_sales[[#This Row],[Order Date]])/3,0)</f>
        <v>Q4</v>
      </c>
      <c r="Y9021">
        <f>MONTH(Suoerstore_sales[[#This Row],[Order Date]])</f>
        <v>12</v>
      </c>
    </row>
    <row r="9022" spans="1:25" x14ac:dyDescent="0.2">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t="str" cm="1">
        <f t="array" ref="V9022">_xlfn.IFS(Suoerstore_sales[[#This Row],[Discount]]&lt;=0.05,"0-5%",Suoerstore_sales[[#This Row],[Discount]]&lt;=0.1,"5-10%",Suoerstore_sales[[#This Row],[Discount]]&lt;=0.2,"10-20%",TRUE,"20%+")</f>
        <v>0-5%</v>
      </c>
      <c r="W9022">
        <f>YEAR(Suoerstore_sales[[#This Row],[Order Date]])</f>
        <v>2014</v>
      </c>
      <c r="X9022" t="str">
        <f>"Q"&amp;ROUNDUP(MONTH(Suoerstore_sales[[#This Row],[Order Date]])/3,0)</f>
        <v>Q4</v>
      </c>
      <c r="Y9022">
        <f>MONTH(Suoerstore_sales[[#This Row],[Order Date]])</f>
        <v>12</v>
      </c>
    </row>
    <row r="9023" spans="1:25" x14ac:dyDescent="0.2">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t="str" cm="1">
        <f t="array" ref="V9023">_xlfn.IFS(Suoerstore_sales[[#This Row],[Discount]]&lt;=0.05,"0-5%",Suoerstore_sales[[#This Row],[Discount]]&lt;=0.1,"5-10%",Suoerstore_sales[[#This Row],[Discount]]&lt;=0.2,"10-20%",TRUE,"20%+")</f>
        <v>20%+</v>
      </c>
      <c r="W9023">
        <f>YEAR(Suoerstore_sales[[#This Row],[Order Date]])</f>
        <v>2015</v>
      </c>
      <c r="X9023" t="str">
        <f>"Q"&amp;ROUNDUP(MONTH(Suoerstore_sales[[#This Row],[Order Date]])/3,0)</f>
        <v>Q4</v>
      </c>
      <c r="Y9023">
        <f>MONTH(Suoerstore_sales[[#This Row],[Order Date]])</f>
        <v>11</v>
      </c>
    </row>
    <row r="9024" spans="1:25" x14ac:dyDescent="0.2">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t="str" cm="1">
        <f t="array" ref="V9024">_xlfn.IFS(Suoerstore_sales[[#This Row],[Discount]]&lt;=0.05,"0-5%",Suoerstore_sales[[#This Row],[Discount]]&lt;=0.1,"5-10%",Suoerstore_sales[[#This Row],[Discount]]&lt;=0.2,"10-20%",TRUE,"20%+")</f>
        <v>10-20%</v>
      </c>
      <c r="W9024">
        <f>YEAR(Suoerstore_sales[[#This Row],[Order Date]])</f>
        <v>2016</v>
      </c>
      <c r="X9024" t="str">
        <f>"Q"&amp;ROUNDUP(MONTH(Suoerstore_sales[[#This Row],[Order Date]])/3,0)</f>
        <v>Q3</v>
      </c>
      <c r="Y9024">
        <f>MONTH(Suoerstore_sales[[#This Row],[Order Date]])</f>
        <v>8</v>
      </c>
    </row>
    <row r="9025" spans="1:25" x14ac:dyDescent="0.2">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t="str" cm="1">
        <f t="array" ref="V9025">_xlfn.IFS(Suoerstore_sales[[#This Row],[Discount]]&lt;=0.05,"0-5%",Suoerstore_sales[[#This Row],[Discount]]&lt;=0.1,"5-10%",Suoerstore_sales[[#This Row],[Discount]]&lt;=0.2,"10-20%",TRUE,"20%+")</f>
        <v>5-10%</v>
      </c>
      <c r="W9025">
        <f>YEAR(Suoerstore_sales[[#This Row],[Order Date]])</f>
        <v>2015</v>
      </c>
      <c r="X9025" t="str">
        <f>"Q"&amp;ROUNDUP(MONTH(Suoerstore_sales[[#This Row],[Order Date]])/3,0)</f>
        <v>Q2</v>
      </c>
      <c r="Y9025">
        <f>MONTH(Suoerstore_sales[[#This Row],[Order Date]])</f>
        <v>6</v>
      </c>
    </row>
    <row r="9026" spans="1:25" x14ac:dyDescent="0.2">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t="str" cm="1">
        <f t="array" ref="V9026">_xlfn.IFS(Suoerstore_sales[[#This Row],[Discount]]&lt;=0.05,"0-5%",Suoerstore_sales[[#This Row],[Discount]]&lt;=0.1,"5-10%",Suoerstore_sales[[#This Row],[Discount]]&lt;=0.2,"10-20%",TRUE,"20%+")</f>
        <v>0-5%</v>
      </c>
      <c r="W9026">
        <f>YEAR(Suoerstore_sales[[#This Row],[Order Date]])</f>
        <v>2016</v>
      </c>
      <c r="X9026" t="str">
        <f>"Q"&amp;ROUNDUP(MONTH(Suoerstore_sales[[#This Row],[Order Date]])/3,0)</f>
        <v>Q2</v>
      </c>
      <c r="Y9026">
        <f>MONTH(Suoerstore_sales[[#This Row],[Order Date]])</f>
        <v>6</v>
      </c>
    </row>
    <row r="9027" spans="1:25" x14ac:dyDescent="0.2">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t="str" cm="1">
        <f t="array" ref="V9027">_xlfn.IFS(Suoerstore_sales[[#This Row],[Discount]]&lt;=0.05,"0-5%",Suoerstore_sales[[#This Row],[Discount]]&lt;=0.1,"5-10%",Suoerstore_sales[[#This Row],[Discount]]&lt;=0.2,"10-20%",TRUE,"20%+")</f>
        <v>0-5%</v>
      </c>
      <c r="W9027">
        <f>YEAR(Suoerstore_sales[[#This Row],[Order Date]])</f>
        <v>2016</v>
      </c>
      <c r="X9027" t="str">
        <f>"Q"&amp;ROUNDUP(MONTH(Suoerstore_sales[[#This Row],[Order Date]])/3,0)</f>
        <v>Q2</v>
      </c>
      <c r="Y9027">
        <f>MONTH(Suoerstore_sales[[#This Row],[Order Date]])</f>
        <v>6</v>
      </c>
    </row>
    <row r="9028" spans="1:25" x14ac:dyDescent="0.2">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t="str" cm="1">
        <f t="array" ref="V9028">_xlfn.IFS(Suoerstore_sales[[#This Row],[Discount]]&lt;=0.05,"0-5%",Suoerstore_sales[[#This Row],[Discount]]&lt;=0.1,"5-10%",Suoerstore_sales[[#This Row],[Discount]]&lt;=0.2,"10-20%",TRUE,"20%+")</f>
        <v>0-5%</v>
      </c>
      <c r="W9028">
        <f>YEAR(Suoerstore_sales[[#This Row],[Order Date]])</f>
        <v>2016</v>
      </c>
      <c r="X9028" t="str">
        <f>"Q"&amp;ROUNDUP(MONTH(Suoerstore_sales[[#This Row],[Order Date]])/3,0)</f>
        <v>Q2</v>
      </c>
      <c r="Y9028">
        <f>MONTH(Suoerstore_sales[[#This Row],[Order Date]])</f>
        <v>6</v>
      </c>
    </row>
    <row r="9029" spans="1:25" x14ac:dyDescent="0.2">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t="str" cm="1">
        <f t="array" ref="V9029">_xlfn.IFS(Suoerstore_sales[[#This Row],[Discount]]&lt;=0.05,"0-5%",Suoerstore_sales[[#This Row],[Discount]]&lt;=0.1,"5-10%",Suoerstore_sales[[#This Row],[Discount]]&lt;=0.2,"10-20%",TRUE,"20%+")</f>
        <v>0-5%</v>
      </c>
      <c r="W9029">
        <f>YEAR(Suoerstore_sales[[#This Row],[Order Date]])</f>
        <v>2016</v>
      </c>
      <c r="X9029" t="str">
        <f>"Q"&amp;ROUNDUP(MONTH(Suoerstore_sales[[#This Row],[Order Date]])/3,0)</f>
        <v>Q3</v>
      </c>
      <c r="Y9029">
        <f>MONTH(Suoerstore_sales[[#This Row],[Order Date]])</f>
        <v>9</v>
      </c>
    </row>
    <row r="9030" spans="1:25" x14ac:dyDescent="0.2">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t="str" cm="1">
        <f t="array" ref="V9030">_xlfn.IFS(Suoerstore_sales[[#This Row],[Discount]]&lt;=0.05,"0-5%",Suoerstore_sales[[#This Row],[Discount]]&lt;=0.1,"5-10%",Suoerstore_sales[[#This Row],[Discount]]&lt;=0.2,"10-20%",TRUE,"20%+")</f>
        <v>0-5%</v>
      </c>
      <c r="W9030">
        <f>YEAR(Suoerstore_sales[[#This Row],[Order Date]])</f>
        <v>2016</v>
      </c>
      <c r="X9030" t="str">
        <f>"Q"&amp;ROUNDUP(MONTH(Suoerstore_sales[[#This Row],[Order Date]])/3,0)</f>
        <v>Q3</v>
      </c>
      <c r="Y9030">
        <f>MONTH(Suoerstore_sales[[#This Row],[Order Date]])</f>
        <v>9</v>
      </c>
    </row>
    <row r="9031" spans="1:25" x14ac:dyDescent="0.2">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t="str" cm="1">
        <f t="array" ref="V9031">_xlfn.IFS(Suoerstore_sales[[#This Row],[Discount]]&lt;=0.05,"0-5%",Suoerstore_sales[[#This Row],[Discount]]&lt;=0.1,"5-10%",Suoerstore_sales[[#This Row],[Discount]]&lt;=0.2,"10-20%",TRUE,"20%+")</f>
        <v>10-20%</v>
      </c>
      <c r="W9031">
        <f>YEAR(Suoerstore_sales[[#This Row],[Order Date]])</f>
        <v>2014</v>
      </c>
      <c r="X9031" t="str">
        <f>"Q"&amp;ROUNDUP(MONTH(Suoerstore_sales[[#This Row],[Order Date]])/3,0)</f>
        <v>Q3</v>
      </c>
      <c r="Y9031">
        <f>MONTH(Suoerstore_sales[[#This Row],[Order Date]])</f>
        <v>7</v>
      </c>
    </row>
    <row r="9032" spans="1:25" x14ac:dyDescent="0.2">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t="str" cm="1">
        <f t="array" ref="V9032">_xlfn.IFS(Suoerstore_sales[[#This Row],[Discount]]&lt;=0.05,"0-5%",Suoerstore_sales[[#This Row],[Discount]]&lt;=0.1,"5-10%",Suoerstore_sales[[#This Row],[Discount]]&lt;=0.2,"10-20%",TRUE,"20%+")</f>
        <v>0-5%</v>
      </c>
      <c r="W9032">
        <f>YEAR(Suoerstore_sales[[#This Row],[Order Date]])</f>
        <v>2017</v>
      </c>
      <c r="X9032" t="str">
        <f>"Q"&amp;ROUNDUP(MONTH(Suoerstore_sales[[#This Row],[Order Date]])/3,0)</f>
        <v>Q3</v>
      </c>
      <c r="Y9032">
        <f>MONTH(Suoerstore_sales[[#This Row],[Order Date]])</f>
        <v>9</v>
      </c>
    </row>
    <row r="9033" spans="1:25" x14ac:dyDescent="0.2">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t="str" cm="1">
        <f t="array" ref="V9033">_xlfn.IFS(Suoerstore_sales[[#This Row],[Discount]]&lt;=0.05,"0-5%",Suoerstore_sales[[#This Row],[Discount]]&lt;=0.1,"5-10%",Suoerstore_sales[[#This Row],[Discount]]&lt;=0.2,"10-20%",TRUE,"20%+")</f>
        <v>0-5%</v>
      </c>
      <c r="W9033">
        <f>YEAR(Suoerstore_sales[[#This Row],[Order Date]])</f>
        <v>2017</v>
      </c>
      <c r="X9033" t="str">
        <f>"Q"&amp;ROUNDUP(MONTH(Suoerstore_sales[[#This Row],[Order Date]])/3,0)</f>
        <v>Q3</v>
      </c>
      <c r="Y9033">
        <f>MONTH(Suoerstore_sales[[#This Row],[Order Date]])</f>
        <v>9</v>
      </c>
    </row>
    <row r="9034" spans="1:25" x14ac:dyDescent="0.2">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t="str" cm="1">
        <f t="array" ref="V9034">_xlfn.IFS(Suoerstore_sales[[#This Row],[Discount]]&lt;=0.05,"0-5%",Suoerstore_sales[[#This Row],[Discount]]&lt;=0.1,"5-10%",Suoerstore_sales[[#This Row],[Discount]]&lt;=0.2,"10-20%",TRUE,"20%+")</f>
        <v>0-5%</v>
      </c>
      <c r="W9034">
        <f>YEAR(Suoerstore_sales[[#This Row],[Order Date]])</f>
        <v>2017</v>
      </c>
      <c r="X9034" t="str">
        <f>"Q"&amp;ROUNDUP(MONTH(Suoerstore_sales[[#This Row],[Order Date]])/3,0)</f>
        <v>Q2</v>
      </c>
      <c r="Y9034">
        <f>MONTH(Suoerstore_sales[[#This Row],[Order Date]])</f>
        <v>6</v>
      </c>
    </row>
    <row r="9035" spans="1:25" x14ac:dyDescent="0.2">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t="str" cm="1">
        <f t="array" ref="V9035">_xlfn.IFS(Suoerstore_sales[[#This Row],[Discount]]&lt;=0.05,"0-5%",Suoerstore_sales[[#This Row],[Discount]]&lt;=0.1,"5-10%",Suoerstore_sales[[#This Row],[Discount]]&lt;=0.2,"10-20%",TRUE,"20%+")</f>
        <v>0-5%</v>
      </c>
      <c r="W9035">
        <f>YEAR(Suoerstore_sales[[#This Row],[Order Date]])</f>
        <v>2014</v>
      </c>
      <c r="X9035" t="str">
        <f>"Q"&amp;ROUNDUP(MONTH(Suoerstore_sales[[#This Row],[Order Date]])/3,0)</f>
        <v>Q3</v>
      </c>
      <c r="Y9035">
        <f>MONTH(Suoerstore_sales[[#This Row],[Order Date]])</f>
        <v>9</v>
      </c>
    </row>
    <row r="9036" spans="1:25" x14ac:dyDescent="0.2">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t="str" cm="1">
        <f t="array" ref="V9036">_xlfn.IFS(Suoerstore_sales[[#This Row],[Discount]]&lt;=0.05,"0-5%",Suoerstore_sales[[#This Row],[Discount]]&lt;=0.1,"5-10%",Suoerstore_sales[[#This Row],[Discount]]&lt;=0.2,"10-20%",TRUE,"20%+")</f>
        <v>20%+</v>
      </c>
      <c r="W9036">
        <f>YEAR(Suoerstore_sales[[#This Row],[Order Date]])</f>
        <v>2015</v>
      </c>
      <c r="X9036" t="str">
        <f>"Q"&amp;ROUNDUP(MONTH(Suoerstore_sales[[#This Row],[Order Date]])/3,0)</f>
        <v>Q4</v>
      </c>
      <c r="Y9036">
        <f>MONTH(Suoerstore_sales[[#This Row],[Order Date]])</f>
        <v>10</v>
      </c>
    </row>
    <row r="9037" spans="1:25" x14ac:dyDescent="0.2">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t="str" cm="1">
        <f t="array" ref="V9037">_xlfn.IFS(Suoerstore_sales[[#This Row],[Discount]]&lt;=0.05,"0-5%",Suoerstore_sales[[#This Row],[Discount]]&lt;=0.1,"5-10%",Suoerstore_sales[[#This Row],[Discount]]&lt;=0.2,"10-20%",TRUE,"20%+")</f>
        <v>10-20%</v>
      </c>
      <c r="W9037">
        <f>YEAR(Suoerstore_sales[[#This Row],[Order Date]])</f>
        <v>2015</v>
      </c>
      <c r="X9037" t="str">
        <f>"Q"&amp;ROUNDUP(MONTH(Suoerstore_sales[[#This Row],[Order Date]])/3,0)</f>
        <v>Q4</v>
      </c>
      <c r="Y9037">
        <f>MONTH(Suoerstore_sales[[#This Row],[Order Date]])</f>
        <v>10</v>
      </c>
    </row>
    <row r="9038" spans="1:25" x14ac:dyDescent="0.2">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t="str" cm="1">
        <f t="array" ref="V9038">_xlfn.IFS(Suoerstore_sales[[#This Row],[Discount]]&lt;=0.05,"0-5%",Suoerstore_sales[[#This Row],[Discount]]&lt;=0.1,"5-10%",Suoerstore_sales[[#This Row],[Discount]]&lt;=0.2,"10-20%",TRUE,"20%+")</f>
        <v>0-5%</v>
      </c>
      <c r="W9038">
        <f>YEAR(Suoerstore_sales[[#This Row],[Order Date]])</f>
        <v>2015</v>
      </c>
      <c r="X9038" t="str">
        <f>"Q"&amp;ROUNDUP(MONTH(Suoerstore_sales[[#This Row],[Order Date]])/3,0)</f>
        <v>Q2</v>
      </c>
      <c r="Y9038">
        <f>MONTH(Suoerstore_sales[[#This Row],[Order Date]])</f>
        <v>4</v>
      </c>
    </row>
    <row r="9039" spans="1:25" x14ac:dyDescent="0.2">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t="str" cm="1">
        <f t="array" ref="V9039">_xlfn.IFS(Suoerstore_sales[[#This Row],[Discount]]&lt;=0.05,"0-5%",Suoerstore_sales[[#This Row],[Discount]]&lt;=0.1,"5-10%",Suoerstore_sales[[#This Row],[Discount]]&lt;=0.2,"10-20%",TRUE,"20%+")</f>
        <v>0-5%</v>
      </c>
      <c r="W9039">
        <f>YEAR(Suoerstore_sales[[#This Row],[Order Date]])</f>
        <v>2015</v>
      </c>
      <c r="X9039" t="str">
        <f>"Q"&amp;ROUNDUP(MONTH(Suoerstore_sales[[#This Row],[Order Date]])/3,0)</f>
        <v>Q2</v>
      </c>
      <c r="Y9039">
        <f>MONTH(Suoerstore_sales[[#This Row],[Order Date]])</f>
        <v>4</v>
      </c>
    </row>
    <row r="9040" spans="1:25" x14ac:dyDescent="0.2">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t="str" cm="1">
        <f t="array" ref="V9040">_xlfn.IFS(Suoerstore_sales[[#This Row],[Discount]]&lt;=0.05,"0-5%",Suoerstore_sales[[#This Row],[Discount]]&lt;=0.1,"5-10%",Suoerstore_sales[[#This Row],[Discount]]&lt;=0.2,"10-20%",TRUE,"20%+")</f>
        <v>10-20%</v>
      </c>
      <c r="W9040">
        <f>YEAR(Suoerstore_sales[[#This Row],[Order Date]])</f>
        <v>2017</v>
      </c>
      <c r="X9040" t="str">
        <f>"Q"&amp;ROUNDUP(MONTH(Suoerstore_sales[[#This Row],[Order Date]])/3,0)</f>
        <v>Q4</v>
      </c>
      <c r="Y9040">
        <f>MONTH(Suoerstore_sales[[#This Row],[Order Date]])</f>
        <v>11</v>
      </c>
    </row>
    <row r="9041" spans="1:25" x14ac:dyDescent="0.2">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t="str" cm="1">
        <f t="array" ref="V9041">_xlfn.IFS(Suoerstore_sales[[#This Row],[Discount]]&lt;=0.05,"0-5%",Suoerstore_sales[[#This Row],[Discount]]&lt;=0.1,"5-10%",Suoerstore_sales[[#This Row],[Discount]]&lt;=0.2,"10-20%",TRUE,"20%+")</f>
        <v>0-5%</v>
      </c>
      <c r="W9041">
        <f>YEAR(Suoerstore_sales[[#This Row],[Order Date]])</f>
        <v>2016</v>
      </c>
      <c r="X9041" t="str">
        <f>"Q"&amp;ROUNDUP(MONTH(Suoerstore_sales[[#This Row],[Order Date]])/3,0)</f>
        <v>Q4</v>
      </c>
      <c r="Y9041">
        <f>MONTH(Suoerstore_sales[[#This Row],[Order Date]])</f>
        <v>12</v>
      </c>
    </row>
    <row r="9042" spans="1:25" x14ac:dyDescent="0.2">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t="str" cm="1">
        <f t="array" ref="V9042">_xlfn.IFS(Suoerstore_sales[[#This Row],[Discount]]&lt;=0.05,"0-5%",Suoerstore_sales[[#This Row],[Discount]]&lt;=0.1,"5-10%",Suoerstore_sales[[#This Row],[Discount]]&lt;=0.2,"10-20%",TRUE,"20%+")</f>
        <v>20%+</v>
      </c>
      <c r="W9042">
        <f>YEAR(Suoerstore_sales[[#This Row],[Order Date]])</f>
        <v>2014</v>
      </c>
      <c r="X9042" t="str">
        <f>"Q"&amp;ROUNDUP(MONTH(Suoerstore_sales[[#This Row],[Order Date]])/3,0)</f>
        <v>Q3</v>
      </c>
      <c r="Y9042">
        <f>MONTH(Suoerstore_sales[[#This Row],[Order Date]])</f>
        <v>9</v>
      </c>
    </row>
    <row r="9043" spans="1:25" x14ac:dyDescent="0.2">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t="str" cm="1">
        <f t="array" ref="V9043">_xlfn.IFS(Suoerstore_sales[[#This Row],[Discount]]&lt;=0.05,"0-5%",Suoerstore_sales[[#This Row],[Discount]]&lt;=0.1,"5-10%",Suoerstore_sales[[#This Row],[Discount]]&lt;=0.2,"10-20%",TRUE,"20%+")</f>
        <v>10-20%</v>
      </c>
      <c r="W9043">
        <f>YEAR(Suoerstore_sales[[#This Row],[Order Date]])</f>
        <v>2014</v>
      </c>
      <c r="X9043" t="str">
        <f>"Q"&amp;ROUNDUP(MONTH(Suoerstore_sales[[#This Row],[Order Date]])/3,0)</f>
        <v>Q3</v>
      </c>
      <c r="Y9043">
        <f>MONTH(Suoerstore_sales[[#This Row],[Order Date]])</f>
        <v>9</v>
      </c>
    </row>
    <row r="9044" spans="1:25" x14ac:dyDescent="0.2">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t="str" cm="1">
        <f t="array" ref="V9044">_xlfn.IFS(Suoerstore_sales[[#This Row],[Discount]]&lt;=0.05,"0-5%",Suoerstore_sales[[#This Row],[Discount]]&lt;=0.1,"5-10%",Suoerstore_sales[[#This Row],[Discount]]&lt;=0.2,"10-20%",TRUE,"20%+")</f>
        <v>0-5%</v>
      </c>
      <c r="W9044">
        <f>YEAR(Suoerstore_sales[[#This Row],[Order Date]])</f>
        <v>2015</v>
      </c>
      <c r="X9044" t="str">
        <f>"Q"&amp;ROUNDUP(MONTH(Suoerstore_sales[[#This Row],[Order Date]])/3,0)</f>
        <v>Q3</v>
      </c>
      <c r="Y9044">
        <f>MONTH(Suoerstore_sales[[#This Row],[Order Date]])</f>
        <v>9</v>
      </c>
    </row>
    <row r="9045" spans="1:25" x14ac:dyDescent="0.2">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t="str" cm="1">
        <f t="array" ref="V9045">_xlfn.IFS(Suoerstore_sales[[#This Row],[Discount]]&lt;=0.05,"0-5%",Suoerstore_sales[[#This Row],[Discount]]&lt;=0.1,"5-10%",Suoerstore_sales[[#This Row],[Discount]]&lt;=0.2,"10-20%",TRUE,"20%+")</f>
        <v>0-5%</v>
      </c>
      <c r="W9045">
        <f>YEAR(Suoerstore_sales[[#This Row],[Order Date]])</f>
        <v>2016</v>
      </c>
      <c r="X9045" t="str">
        <f>"Q"&amp;ROUNDUP(MONTH(Suoerstore_sales[[#This Row],[Order Date]])/3,0)</f>
        <v>Q4</v>
      </c>
      <c r="Y9045">
        <f>MONTH(Suoerstore_sales[[#This Row],[Order Date]])</f>
        <v>11</v>
      </c>
    </row>
    <row r="9046" spans="1:25" x14ac:dyDescent="0.2">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t="str" cm="1">
        <f t="array" ref="V9046">_xlfn.IFS(Suoerstore_sales[[#This Row],[Discount]]&lt;=0.05,"0-5%",Suoerstore_sales[[#This Row],[Discount]]&lt;=0.1,"5-10%",Suoerstore_sales[[#This Row],[Discount]]&lt;=0.2,"10-20%",TRUE,"20%+")</f>
        <v>10-20%</v>
      </c>
      <c r="W9046">
        <f>YEAR(Suoerstore_sales[[#This Row],[Order Date]])</f>
        <v>2017</v>
      </c>
      <c r="X9046" t="str">
        <f>"Q"&amp;ROUNDUP(MONTH(Suoerstore_sales[[#This Row],[Order Date]])/3,0)</f>
        <v>Q4</v>
      </c>
      <c r="Y9046">
        <f>MONTH(Suoerstore_sales[[#This Row],[Order Date]])</f>
        <v>12</v>
      </c>
    </row>
    <row r="9047" spans="1:25" x14ac:dyDescent="0.2">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t="str" cm="1">
        <f t="array" ref="V9047">_xlfn.IFS(Suoerstore_sales[[#This Row],[Discount]]&lt;=0.05,"0-5%",Suoerstore_sales[[#This Row],[Discount]]&lt;=0.1,"5-10%",Suoerstore_sales[[#This Row],[Discount]]&lt;=0.2,"10-20%",TRUE,"20%+")</f>
        <v>0-5%</v>
      </c>
      <c r="W9047">
        <f>YEAR(Suoerstore_sales[[#This Row],[Order Date]])</f>
        <v>2017</v>
      </c>
      <c r="X9047" t="str">
        <f>"Q"&amp;ROUNDUP(MONTH(Suoerstore_sales[[#This Row],[Order Date]])/3,0)</f>
        <v>Q4</v>
      </c>
      <c r="Y9047">
        <f>MONTH(Suoerstore_sales[[#This Row],[Order Date]])</f>
        <v>12</v>
      </c>
    </row>
    <row r="9048" spans="1:25" x14ac:dyDescent="0.2">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t="str" cm="1">
        <f t="array" ref="V9048">_xlfn.IFS(Suoerstore_sales[[#This Row],[Discount]]&lt;=0.05,"0-5%",Suoerstore_sales[[#This Row],[Discount]]&lt;=0.1,"5-10%",Suoerstore_sales[[#This Row],[Discount]]&lt;=0.2,"10-20%",TRUE,"20%+")</f>
        <v>0-5%</v>
      </c>
      <c r="W9048">
        <f>YEAR(Suoerstore_sales[[#This Row],[Order Date]])</f>
        <v>2017</v>
      </c>
      <c r="X9048" t="str">
        <f>"Q"&amp;ROUNDUP(MONTH(Suoerstore_sales[[#This Row],[Order Date]])/3,0)</f>
        <v>Q4</v>
      </c>
      <c r="Y9048">
        <f>MONTH(Suoerstore_sales[[#This Row],[Order Date]])</f>
        <v>12</v>
      </c>
    </row>
    <row r="9049" spans="1:25" x14ac:dyDescent="0.2">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t="str" cm="1">
        <f t="array" ref="V9049">_xlfn.IFS(Suoerstore_sales[[#This Row],[Discount]]&lt;=0.05,"0-5%",Suoerstore_sales[[#This Row],[Discount]]&lt;=0.1,"5-10%",Suoerstore_sales[[#This Row],[Discount]]&lt;=0.2,"10-20%",TRUE,"20%+")</f>
        <v>0-5%</v>
      </c>
      <c r="W9049">
        <f>YEAR(Suoerstore_sales[[#This Row],[Order Date]])</f>
        <v>2017</v>
      </c>
      <c r="X9049" t="str">
        <f>"Q"&amp;ROUNDUP(MONTH(Suoerstore_sales[[#This Row],[Order Date]])/3,0)</f>
        <v>Q4</v>
      </c>
      <c r="Y9049">
        <f>MONTH(Suoerstore_sales[[#This Row],[Order Date]])</f>
        <v>12</v>
      </c>
    </row>
    <row r="9050" spans="1:25" x14ac:dyDescent="0.2">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t="str" cm="1">
        <f t="array" ref="V9050">_xlfn.IFS(Suoerstore_sales[[#This Row],[Discount]]&lt;=0.05,"0-5%",Suoerstore_sales[[#This Row],[Discount]]&lt;=0.1,"5-10%",Suoerstore_sales[[#This Row],[Discount]]&lt;=0.2,"10-20%",TRUE,"20%+")</f>
        <v>0-5%</v>
      </c>
      <c r="W9050">
        <f>YEAR(Suoerstore_sales[[#This Row],[Order Date]])</f>
        <v>2017</v>
      </c>
      <c r="X9050" t="str">
        <f>"Q"&amp;ROUNDUP(MONTH(Suoerstore_sales[[#This Row],[Order Date]])/3,0)</f>
        <v>Q4</v>
      </c>
      <c r="Y9050">
        <f>MONTH(Suoerstore_sales[[#This Row],[Order Date]])</f>
        <v>12</v>
      </c>
    </row>
    <row r="9051" spans="1:25" x14ac:dyDescent="0.2">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t="str" cm="1">
        <f t="array" ref="V9051">_xlfn.IFS(Suoerstore_sales[[#This Row],[Discount]]&lt;=0.05,"0-5%",Suoerstore_sales[[#This Row],[Discount]]&lt;=0.1,"5-10%",Suoerstore_sales[[#This Row],[Discount]]&lt;=0.2,"10-20%",TRUE,"20%+")</f>
        <v>0-5%</v>
      </c>
      <c r="W9051">
        <f>YEAR(Suoerstore_sales[[#This Row],[Order Date]])</f>
        <v>2014</v>
      </c>
      <c r="X9051" t="str">
        <f>"Q"&amp;ROUNDUP(MONTH(Suoerstore_sales[[#This Row],[Order Date]])/3,0)</f>
        <v>Q3</v>
      </c>
      <c r="Y9051">
        <f>MONTH(Suoerstore_sales[[#This Row],[Order Date]])</f>
        <v>9</v>
      </c>
    </row>
    <row r="9052" spans="1:25" x14ac:dyDescent="0.2">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t="str" cm="1">
        <f t="array" ref="V9052">_xlfn.IFS(Suoerstore_sales[[#This Row],[Discount]]&lt;=0.05,"0-5%",Suoerstore_sales[[#This Row],[Discount]]&lt;=0.1,"5-10%",Suoerstore_sales[[#This Row],[Discount]]&lt;=0.2,"10-20%",TRUE,"20%+")</f>
        <v>0-5%</v>
      </c>
      <c r="W9052">
        <f>YEAR(Suoerstore_sales[[#This Row],[Order Date]])</f>
        <v>2015</v>
      </c>
      <c r="X9052" t="str">
        <f>"Q"&amp;ROUNDUP(MONTH(Suoerstore_sales[[#This Row],[Order Date]])/3,0)</f>
        <v>Q2</v>
      </c>
      <c r="Y9052">
        <f>MONTH(Suoerstore_sales[[#This Row],[Order Date]])</f>
        <v>5</v>
      </c>
    </row>
    <row r="9053" spans="1:25" x14ac:dyDescent="0.2">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t="str" cm="1">
        <f t="array" ref="V9053">_xlfn.IFS(Suoerstore_sales[[#This Row],[Discount]]&lt;=0.05,"0-5%",Suoerstore_sales[[#This Row],[Discount]]&lt;=0.1,"5-10%",Suoerstore_sales[[#This Row],[Discount]]&lt;=0.2,"10-20%",TRUE,"20%+")</f>
        <v>0-5%</v>
      </c>
      <c r="W9053">
        <f>YEAR(Suoerstore_sales[[#This Row],[Order Date]])</f>
        <v>2014</v>
      </c>
      <c r="X9053" t="str">
        <f>"Q"&amp;ROUNDUP(MONTH(Suoerstore_sales[[#This Row],[Order Date]])/3,0)</f>
        <v>Q1</v>
      </c>
      <c r="Y9053">
        <f>MONTH(Suoerstore_sales[[#This Row],[Order Date]])</f>
        <v>3</v>
      </c>
    </row>
    <row r="9054" spans="1:25" x14ac:dyDescent="0.2">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t="str" cm="1">
        <f t="array" ref="V9054">_xlfn.IFS(Suoerstore_sales[[#This Row],[Discount]]&lt;=0.05,"0-5%",Suoerstore_sales[[#This Row],[Discount]]&lt;=0.1,"5-10%",Suoerstore_sales[[#This Row],[Discount]]&lt;=0.2,"10-20%",TRUE,"20%+")</f>
        <v>10-20%</v>
      </c>
      <c r="W9054">
        <f>YEAR(Suoerstore_sales[[#This Row],[Order Date]])</f>
        <v>2014</v>
      </c>
      <c r="X9054" t="str">
        <f>"Q"&amp;ROUNDUP(MONTH(Suoerstore_sales[[#This Row],[Order Date]])/3,0)</f>
        <v>Q1</v>
      </c>
      <c r="Y9054">
        <f>MONTH(Suoerstore_sales[[#This Row],[Order Date]])</f>
        <v>3</v>
      </c>
    </row>
    <row r="9055" spans="1:25" x14ac:dyDescent="0.2">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t="str" cm="1">
        <f t="array" ref="V9055">_xlfn.IFS(Suoerstore_sales[[#This Row],[Discount]]&lt;=0.05,"0-5%",Suoerstore_sales[[#This Row],[Discount]]&lt;=0.1,"5-10%",Suoerstore_sales[[#This Row],[Discount]]&lt;=0.2,"10-20%",TRUE,"20%+")</f>
        <v>10-20%</v>
      </c>
      <c r="W9055">
        <f>YEAR(Suoerstore_sales[[#This Row],[Order Date]])</f>
        <v>2014</v>
      </c>
      <c r="X9055" t="str">
        <f>"Q"&amp;ROUNDUP(MONTH(Suoerstore_sales[[#This Row],[Order Date]])/3,0)</f>
        <v>Q1</v>
      </c>
      <c r="Y9055">
        <f>MONTH(Suoerstore_sales[[#This Row],[Order Date]])</f>
        <v>3</v>
      </c>
    </row>
    <row r="9056" spans="1:25" x14ac:dyDescent="0.2">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t="str" cm="1">
        <f t="array" ref="V9056">_xlfn.IFS(Suoerstore_sales[[#This Row],[Discount]]&lt;=0.05,"0-5%",Suoerstore_sales[[#This Row],[Discount]]&lt;=0.1,"5-10%",Suoerstore_sales[[#This Row],[Discount]]&lt;=0.2,"10-20%",TRUE,"20%+")</f>
        <v>0-5%</v>
      </c>
      <c r="W9056">
        <f>YEAR(Suoerstore_sales[[#This Row],[Order Date]])</f>
        <v>2017</v>
      </c>
      <c r="X9056" t="str">
        <f>"Q"&amp;ROUNDUP(MONTH(Suoerstore_sales[[#This Row],[Order Date]])/3,0)</f>
        <v>Q3</v>
      </c>
      <c r="Y9056">
        <f>MONTH(Suoerstore_sales[[#This Row],[Order Date]])</f>
        <v>9</v>
      </c>
    </row>
    <row r="9057" spans="1:25" x14ac:dyDescent="0.2">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t="str" cm="1">
        <f t="array" ref="V9057">_xlfn.IFS(Suoerstore_sales[[#This Row],[Discount]]&lt;=0.05,"0-5%",Suoerstore_sales[[#This Row],[Discount]]&lt;=0.1,"5-10%",Suoerstore_sales[[#This Row],[Discount]]&lt;=0.2,"10-20%",TRUE,"20%+")</f>
        <v>0-5%</v>
      </c>
      <c r="W9057">
        <f>YEAR(Suoerstore_sales[[#This Row],[Order Date]])</f>
        <v>2015</v>
      </c>
      <c r="X9057" t="str">
        <f>"Q"&amp;ROUNDUP(MONTH(Suoerstore_sales[[#This Row],[Order Date]])/3,0)</f>
        <v>Q3</v>
      </c>
      <c r="Y9057">
        <f>MONTH(Suoerstore_sales[[#This Row],[Order Date]])</f>
        <v>9</v>
      </c>
    </row>
    <row r="9058" spans="1:25" x14ac:dyDescent="0.2">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t="str" cm="1">
        <f t="array" ref="V9058">_xlfn.IFS(Suoerstore_sales[[#This Row],[Discount]]&lt;=0.05,"0-5%",Suoerstore_sales[[#This Row],[Discount]]&lt;=0.1,"5-10%",Suoerstore_sales[[#This Row],[Discount]]&lt;=0.2,"10-20%",TRUE,"20%+")</f>
        <v>5-10%</v>
      </c>
      <c r="W9058">
        <f>YEAR(Suoerstore_sales[[#This Row],[Order Date]])</f>
        <v>2015</v>
      </c>
      <c r="X9058" t="str">
        <f>"Q"&amp;ROUNDUP(MONTH(Suoerstore_sales[[#This Row],[Order Date]])/3,0)</f>
        <v>Q4</v>
      </c>
      <c r="Y9058">
        <f>MONTH(Suoerstore_sales[[#This Row],[Order Date]])</f>
        <v>11</v>
      </c>
    </row>
    <row r="9059" spans="1:25" x14ac:dyDescent="0.2">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t="str" cm="1">
        <f t="array" ref="V9059">_xlfn.IFS(Suoerstore_sales[[#This Row],[Discount]]&lt;=0.05,"0-5%",Suoerstore_sales[[#This Row],[Discount]]&lt;=0.1,"5-10%",Suoerstore_sales[[#This Row],[Discount]]&lt;=0.2,"10-20%",TRUE,"20%+")</f>
        <v>0-5%</v>
      </c>
      <c r="W9059">
        <f>YEAR(Suoerstore_sales[[#This Row],[Order Date]])</f>
        <v>2015</v>
      </c>
      <c r="X9059" t="str">
        <f>"Q"&amp;ROUNDUP(MONTH(Suoerstore_sales[[#This Row],[Order Date]])/3,0)</f>
        <v>Q4</v>
      </c>
      <c r="Y9059">
        <f>MONTH(Suoerstore_sales[[#This Row],[Order Date]])</f>
        <v>10</v>
      </c>
    </row>
    <row r="9060" spans="1:25" x14ac:dyDescent="0.2">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t="str" cm="1">
        <f t="array" ref="V9060">_xlfn.IFS(Suoerstore_sales[[#This Row],[Discount]]&lt;=0.05,"0-5%",Suoerstore_sales[[#This Row],[Discount]]&lt;=0.1,"5-10%",Suoerstore_sales[[#This Row],[Discount]]&lt;=0.2,"10-20%",TRUE,"20%+")</f>
        <v>10-20%</v>
      </c>
      <c r="W9060">
        <f>YEAR(Suoerstore_sales[[#This Row],[Order Date]])</f>
        <v>2015</v>
      </c>
      <c r="X9060" t="str">
        <f>"Q"&amp;ROUNDUP(MONTH(Suoerstore_sales[[#This Row],[Order Date]])/3,0)</f>
        <v>Q4</v>
      </c>
      <c r="Y9060">
        <f>MONTH(Suoerstore_sales[[#This Row],[Order Date]])</f>
        <v>10</v>
      </c>
    </row>
    <row r="9061" spans="1:25" x14ac:dyDescent="0.2">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t="str" cm="1">
        <f t="array" ref="V9061">_xlfn.IFS(Suoerstore_sales[[#This Row],[Discount]]&lt;=0.05,"0-5%",Suoerstore_sales[[#This Row],[Discount]]&lt;=0.1,"5-10%",Suoerstore_sales[[#This Row],[Discount]]&lt;=0.2,"10-20%",TRUE,"20%+")</f>
        <v>0-5%</v>
      </c>
      <c r="W9061">
        <f>YEAR(Suoerstore_sales[[#This Row],[Order Date]])</f>
        <v>2016</v>
      </c>
      <c r="X9061" t="str">
        <f>"Q"&amp;ROUNDUP(MONTH(Suoerstore_sales[[#This Row],[Order Date]])/3,0)</f>
        <v>Q2</v>
      </c>
      <c r="Y9061">
        <f>MONTH(Suoerstore_sales[[#This Row],[Order Date]])</f>
        <v>6</v>
      </c>
    </row>
    <row r="9062" spans="1:25" x14ac:dyDescent="0.2">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t="str" cm="1">
        <f t="array" ref="V9062">_xlfn.IFS(Suoerstore_sales[[#This Row],[Discount]]&lt;=0.05,"0-5%",Suoerstore_sales[[#This Row],[Discount]]&lt;=0.1,"5-10%",Suoerstore_sales[[#This Row],[Discount]]&lt;=0.2,"10-20%",TRUE,"20%+")</f>
        <v>10-20%</v>
      </c>
      <c r="W9062">
        <f>YEAR(Suoerstore_sales[[#This Row],[Order Date]])</f>
        <v>2015</v>
      </c>
      <c r="X9062" t="str">
        <f>"Q"&amp;ROUNDUP(MONTH(Suoerstore_sales[[#This Row],[Order Date]])/3,0)</f>
        <v>Q4</v>
      </c>
      <c r="Y9062">
        <f>MONTH(Suoerstore_sales[[#This Row],[Order Date]])</f>
        <v>11</v>
      </c>
    </row>
    <row r="9063" spans="1:25" x14ac:dyDescent="0.2">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t="str" cm="1">
        <f t="array" ref="V9063">_xlfn.IFS(Suoerstore_sales[[#This Row],[Discount]]&lt;=0.05,"0-5%",Suoerstore_sales[[#This Row],[Discount]]&lt;=0.1,"5-10%",Suoerstore_sales[[#This Row],[Discount]]&lt;=0.2,"10-20%",TRUE,"20%+")</f>
        <v>0-5%</v>
      </c>
      <c r="W9063">
        <f>YEAR(Suoerstore_sales[[#This Row],[Order Date]])</f>
        <v>2015</v>
      </c>
      <c r="X9063" t="str">
        <f>"Q"&amp;ROUNDUP(MONTH(Suoerstore_sales[[#This Row],[Order Date]])/3,0)</f>
        <v>Q4</v>
      </c>
      <c r="Y9063">
        <f>MONTH(Suoerstore_sales[[#This Row],[Order Date]])</f>
        <v>11</v>
      </c>
    </row>
    <row r="9064" spans="1:25" x14ac:dyDescent="0.2">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t="str" cm="1">
        <f t="array" ref="V9064">_xlfn.IFS(Suoerstore_sales[[#This Row],[Discount]]&lt;=0.05,"0-5%",Suoerstore_sales[[#This Row],[Discount]]&lt;=0.1,"5-10%",Suoerstore_sales[[#This Row],[Discount]]&lt;=0.2,"10-20%",TRUE,"20%+")</f>
        <v>0-5%</v>
      </c>
      <c r="W9064">
        <f>YEAR(Suoerstore_sales[[#This Row],[Order Date]])</f>
        <v>2016</v>
      </c>
      <c r="X9064" t="str">
        <f>"Q"&amp;ROUNDUP(MONTH(Suoerstore_sales[[#This Row],[Order Date]])/3,0)</f>
        <v>Q1</v>
      </c>
      <c r="Y9064">
        <f>MONTH(Suoerstore_sales[[#This Row],[Order Date]])</f>
        <v>2</v>
      </c>
    </row>
    <row r="9065" spans="1:25" x14ac:dyDescent="0.2">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t="str" cm="1">
        <f t="array" ref="V9065">_xlfn.IFS(Suoerstore_sales[[#This Row],[Discount]]&lt;=0.05,"0-5%",Suoerstore_sales[[#This Row],[Discount]]&lt;=0.1,"5-10%",Suoerstore_sales[[#This Row],[Discount]]&lt;=0.2,"10-20%",TRUE,"20%+")</f>
        <v>10-20%</v>
      </c>
      <c r="W9065">
        <f>YEAR(Suoerstore_sales[[#This Row],[Order Date]])</f>
        <v>2014</v>
      </c>
      <c r="X9065" t="str">
        <f>"Q"&amp;ROUNDUP(MONTH(Suoerstore_sales[[#This Row],[Order Date]])/3,0)</f>
        <v>Q4</v>
      </c>
      <c r="Y9065">
        <f>MONTH(Suoerstore_sales[[#This Row],[Order Date]])</f>
        <v>10</v>
      </c>
    </row>
    <row r="9066" spans="1:25" x14ac:dyDescent="0.2">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t="str" cm="1">
        <f t="array" ref="V9066">_xlfn.IFS(Suoerstore_sales[[#This Row],[Discount]]&lt;=0.05,"0-5%",Suoerstore_sales[[#This Row],[Discount]]&lt;=0.1,"5-10%",Suoerstore_sales[[#This Row],[Discount]]&lt;=0.2,"10-20%",TRUE,"20%+")</f>
        <v>20%+</v>
      </c>
      <c r="W9066">
        <f>YEAR(Suoerstore_sales[[#This Row],[Order Date]])</f>
        <v>2014</v>
      </c>
      <c r="X9066" t="str">
        <f>"Q"&amp;ROUNDUP(MONTH(Suoerstore_sales[[#This Row],[Order Date]])/3,0)</f>
        <v>Q4</v>
      </c>
      <c r="Y9066">
        <f>MONTH(Suoerstore_sales[[#This Row],[Order Date]])</f>
        <v>10</v>
      </c>
    </row>
    <row r="9067" spans="1:25" x14ac:dyDescent="0.2">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t="str" cm="1">
        <f t="array" ref="V9067">_xlfn.IFS(Suoerstore_sales[[#This Row],[Discount]]&lt;=0.05,"0-5%",Suoerstore_sales[[#This Row],[Discount]]&lt;=0.1,"5-10%",Suoerstore_sales[[#This Row],[Discount]]&lt;=0.2,"10-20%",TRUE,"20%+")</f>
        <v>10-20%</v>
      </c>
      <c r="W9067">
        <f>YEAR(Suoerstore_sales[[#This Row],[Order Date]])</f>
        <v>2014</v>
      </c>
      <c r="X9067" t="str">
        <f>"Q"&amp;ROUNDUP(MONTH(Suoerstore_sales[[#This Row],[Order Date]])/3,0)</f>
        <v>Q4</v>
      </c>
      <c r="Y9067">
        <f>MONTH(Suoerstore_sales[[#This Row],[Order Date]])</f>
        <v>10</v>
      </c>
    </row>
    <row r="9068" spans="1:25" x14ac:dyDescent="0.2">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t="str" cm="1">
        <f t="array" ref="V9068">_xlfn.IFS(Suoerstore_sales[[#This Row],[Discount]]&lt;=0.05,"0-5%",Suoerstore_sales[[#This Row],[Discount]]&lt;=0.1,"5-10%",Suoerstore_sales[[#This Row],[Discount]]&lt;=0.2,"10-20%",TRUE,"20%+")</f>
        <v>0-5%</v>
      </c>
      <c r="W9068">
        <f>YEAR(Suoerstore_sales[[#This Row],[Order Date]])</f>
        <v>2017</v>
      </c>
      <c r="X9068" t="str">
        <f>"Q"&amp;ROUNDUP(MONTH(Suoerstore_sales[[#This Row],[Order Date]])/3,0)</f>
        <v>Q2</v>
      </c>
      <c r="Y9068">
        <f>MONTH(Suoerstore_sales[[#This Row],[Order Date]])</f>
        <v>5</v>
      </c>
    </row>
    <row r="9069" spans="1:25" x14ac:dyDescent="0.2">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t="str" cm="1">
        <f t="array" ref="V9069">_xlfn.IFS(Suoerstore_sales[[#This Row],[Discount]]&lt;=0.05,"0-5%",Suoerstore_sales[[#This Row],[Discount]]&lt;=0.1,"5-10%",Suoerstore_sales[[#This Row],[Discount]]&lt;=0.2,"10-20%",TRUE,"20%+")</f>
        <v>0-5%</v>
      </c>
      <c r="W9069">
        <f>YEAR(Suoerstore_sales[[#This Row],[Order Date]])</f>
        <v>2016</v>
      </c>
      <c r="X9069" t="str">
        <f>"Q"&amp;ROUNDUP(MONTH(Suoerstore_sales[[#This Row],[Order Date]])/3,0)</f>
        <v>Q1</v>
      </c>
      <c r="Y9069">
        <f>MONTH(Suoerstore_sales[[#This Row],[Order Date]])</f>
        <v>2</v>
      </c>
    </row>
    <row r="9070" spans="1:25" x14ac:dyDescent="0.2">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t="str" cm="1">
        <f t="array" ref="V9070">_xlfn.IFS(Suoerstore_sales[[#This Row],[Discount]]&lt;=0.05,"0-5%",Suoerstore_sales[[#This Row],[Discount]]&lt;=0.1,"5-10%",Suoerstore_sales[[#This Row],[Discount]]&lt;=0.2,"10-20%",TRUE,"20%+")</f>
        <v>10-20%</v>
      </c>
      <c r="W9070">
        <f>YEAR(Suoerstore_sales[[#This Row],[Order Date]])</f>
        <v>2016</v>
      </c>
      <c r="X9070" t="str">
        <f>"Q"&amp;ROUNDUP(MONTH(Suoerstore_sales[[#This Row],[Order Date]])/3,0)</f>
        <v>Q3</v>
      </c>
      <c r="Y9070">
        <f>MONTH(Suoerstore_sales[[#This Row],[Order Date]])</f>
        <v>9</v>
      </c>
    </row>
    <row r="9071" spans="1:25" x14ac:dyDescent="0.2">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t="str" cm="1">
        <f t="array" ref="V9071">_xlfn.IFS(Suoerstore_sales[[#This Row],[Discount]]&lt;=0.05,"0-5%",Suoerstore_sales[[#This Row],[Discount]]&lt;=0.1,"5-10%",Suoerstore_sales[[#This Row],[Discount]]&lt;=0.2,"10-20%",TRUE,"20%+")</f>
        <v>0-5%</v>
      </c>
      <c r="W9071">
        <f>YEAR(Suoerstore_sales[[#This Row],[Order Date]])</f>
        <v>2016</v>
      </c>
      <c r="X9071" t="str">
        <f>"Q"&amp;ROUNDUP(MONTH(Suoerstore_sales[[#This Row],[Order Date]])/3,0)</f>
        <v>Q3</v>
      </c>
      <c r="Y9071">
        <f>MONTH(Suoerstore_sales[[#This Row],[Order Date]])</f>
        <v>9</v>
      </c>
    </row>
    <row r="9072" spans="1:25" x14ac:dyDescent="0.2">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t="str" cm="1">
        <f t="array" ref="V9072">_xlfn.IFS(Suoerstore_sales[[#This Row],[Discount]]&lt;=0.05,"0-5%",Suoerstore_sales[[#This Row],[Discount]]&lt;=0.1,"5-10%",Suoerstore_sales[[#This Row],[Discount]]&lt;=0.2,"10-20%",TRUE,"20%+")</f>
        <v>10-20%</v>
      </c>
      <c r="W9072">
        <f>YEAR(Suoerstore_sales[[#This Row],[Order Date]])</f>
        <v>2017</v>
      </c>
      <c r="X9072" t="str">
        <f>"Q"&amp;ROUNDUP(MONTH(Suoerstore_sales[[#This Row],[Order Date]])/3,0)</f>
        <v>Q4</v>
      </c>
      <c r="Y9072">
        <f>MONTH(Suoerstore_sales[[#This Row],[Order Date]])</f>
        <v>12</v>
      </c>
    </row>
    <row r="9073" spans="1:25" x14ac:dyDescent="0.2">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t="str" cm="1">
        <f t="array" ref="V9073">_xlfn.IFS(Suoerstore_sales[[#This Row],[Discount]]&lt;=0.05,"0-5%",Suoerstore_sales[[#This Row],[Discount]]&lt;=0.1,"5-10%",Suoerstore_sales[[#This Row],[Discount]]&lt;=0.2,"10-20%",TRUE,"20%+")</f>
        <v>0-5%</v>
      </c>
      <c r="W9073">
        <f>YEAR(Suoerstore_sales[[#This Row],[Order Date]])</f>
        <v>2015</v>
      </c>
      <c r="X9073" t="str">
        <f>"Q"&amp;ROUNDUP(MONTH(Suoerstore_sales[[#This Row],[Order Date]])/3,0)</f>
        <v>Q2</v>
      </c>
      <c r="Y9073">
        <f>MONTH(Suoerstore_sales[[#This Row],[Order Date]])</f>
        <v>6</v>
      </c>
    </row>
    <row r="9074" spans="1:25" x14ac:dyDescent="0.2">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t="str" cm="1">
        <f t="array" ref="V9074">_xlfn.IFS(Suoerstore_sales[[#This Row],[Discount]]&lt;=0.05,"0-5%",Suoerstore_sales[[#This Row],[Discount]]&lt;=0.1,"5-10%",Suoerstore_sales[[#This Row],[Discount]]&lt;=0.2,"10-20%",TRUE,"20%+")</f>
        <v>0-5%</v>
      </c>
      <c r="W9074">
        <f>YEAR(Suoerstore_sales[[#This Row],[Order Date]])</f>
        <v>2016</v>
      </c>
      <c r="X9074" t="str">
        <f>"Q"&amp;ROUNDUP(MONTH(Suoerstore_sales[[#This Row],[Order Date]])/3,0)</f>
        <v>Q3</v>
      </c>
      <c r="Y9074">
        <f>MONTH(Suoerstore_sales[[#This Row],[Order Date]])</f>
        <v>9</v>
      </c>
    </row>
    <row r="9075" spans="1:25" x14ac:dyDescent="0.2">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t="str" cm="1">
        <f t="array" ref="V9075">_xlfn.IFS(Suoerstore_sales[[#This Row],[Discount]]&lt;=0.05,"0-5%",Suoerstore_sales[[#This Row],[Discount]]&lt;=0.1,"5-10%",Suoerstore_sales[[#This Row],[Discount]]&lt;=0.2,"10-20%",TRUE,"20%+")</f>
        <v>0-5%</v>
      </c>
      <c r="W9075">
        <f>YEAR(Suoerstore_sales[[#This Row],[Order Date]])</f>
        <v>2016</v>
      </c>
      <c r="X9075" t="str">
        <f>"Q"&amp;ROUNDUP(MONTH(Suoerstore_sales[[#This Row],[Order Date]])/3,0)</f>
        <v>Q3</v>
      </c>
      <c r="Y9075">
        <f>MONTH(Suoerstore_sales[[#This Row],[Order Date]])</f>
        <v>9</v>
      </c>
    </row>
    <row r="9076" spans="1:25" x14ac:dyDescent="0.2">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t="str" cm="1">
        <f t="array" ref="V9076">_xlfn.IFS(Suoerstore_sales[[#This Row],[Discount]]&lt;=0.05,"0-5%",Suoerstore_sales[[#This Row],[Discount]]&lt;=0.1,"5-10%",Suoerstore_sales[[#This Row],[Discount]]&lt;=0.2,"10-20%",TRUE,"20%+")</f>
        <v>0-5%</v>
      </c>
      <c r="W9076">
        <f>YEAR(Suoerstore_sales[[#This Row],[Order Date]])</f>
        <v>2014</v>
      </c>
      <c r="X9076" t="str">
        <f>"Q"&amp;ROUNDUP(MONTH(Suoerstore_sales[[#This Row],[Order Date]])/3,0)</f>
        <v>Q2</v>
      </c>
      <c r="Y9076">
        <f>MONTH(Suoerstore_sales[[#This Row],[Order Date]])</f>
        <v>4</v>
      </c>
    </row>
    <row r="9077" spans="1:25" x14ac:dyDescent="0.2">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t="str" cm="1">
        <f t="array" ref="V9077">_xlfn.IFS(Suoerstore_sales[[#This Row],[Discount]]&lt;=0.05,"0-5%",Suoerstore_sales[[#This Row],[Discount]]&lt;=0.1,"5-10%",Suoerstore_sales[[#This Row],[Discount]]&lt;=0.2,"10-20%",TRUE,"20%+")</f>
        <v>20%+</v>
      </c>
      <c r="W9077">
        <f>YEAR(Suoerstore_sales[[#This Row],[Order Date]])</f>
        <v>2015</v>
      </c>
      <c r="X9077" t="str">
        <f>"Q"&amp;ROUNDUP(MONTH(Suoerstore_sales[[#This Row],[Order Date]])/3,0)</f>
        <v>Q4</v>
      </c>
      <c r="Y9077">
        <f>MONTH(Suoerstore_sales[[#This Row],[Order Date]])</f>
        <v>11</v>
      </c>
    </row>
    <row r="9078" spans="1:25" x14ac:dyDescent="0.2">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t="str" cm="1">
        <f t="array" ref="V9078">_xlfn.IFS(Suoerstore_sales[[#This Row],[Discount]]&lt;=0.05,"0-5%",Suoerstore_sales[[#This Row],[Discount]]&lt;=0.1,"5-10%",Suoerstore_sales[[#This Row],[Discount]]&lt;=0.2,"10-20%",TRUE,"20%+")</f>
        <v>10-20%</v>
      </c>
      <c r="W9078">
        <f>YEAR(Suoerstore_sales[[#This Row],[Order Date]])</f>
        <v>2015</v>
      </c>
      <c r="X9078" t="str">
        <f>"Q"&amp;ROUNDUP(MONTH(Suoerstore_sales[[#This Row],[Order Date]])/3,0)</f>
        <v>Q4</v>
      </c>
      <c r="Y9078">
        <f>MONTH(Suoerstore_sales[[#This Row],[Order Date]])</f>
        <v>11</v>
      </c>
    </row>
    <row r="9079" spans="1:25" x14ac:dyDescent="0.2">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t="str" cm="1">
        <f t="array" ref="V9079">_xlfn.IFS(Suoerstore_sales[[#This Row],[Discount]]&lt;=0.05,"0-5%",Suoerstore_sales[[#This Row],[Discount]]&lt;=0.1,"5-10%",Suoerstore_sales[[#This Row],[Discount]]&lt;=0.2,"10-20%",TRUE,"20%+")</f>
        <v>0-5%</v>
      </c>
      <c r="W9079">
        <f>YEAR(Suoerstore_sales[[#This Row],[Order Date]])</f>
        <v>2014</v>
      </c>
      <c r="X9079" t="str">
        <f>"Q"&amp;ROUNDUP(MONTH(Suoerstore_sales[[#This Row],[Order Date]])/3,0)</f>
        <v>Q4</v>
      </c>
      <c r="Y9079">
        <f>MONTH(Suoerstore_sales[[#This Row],[Order Date]])</f>
        <v>11</v>
      </c>
    </row>
    <row r="9080" spans="1:25" x14ac:dyDescent="0.2">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t="str" cm="1">
        <f t="array" ref="V9080">_xlfn.IFS(Suoerstore_sales[[#This Row],[Discount]]&lt;=0.05,"0-5%",Suoerstore_sales[[#This Row],[Discount]]&lt;=0.1,"5-10%",Suoerstore_sales[[#This Row],[Discount]]&lt;=0.2,"10-20%",TRUE,"20%+")</f>
        <v>0-5%</v>
      </c>
      <c r="W9080">
        <f>YEAR(Suoerstore_sales[[#This Row],[Order Date]])</f>
        <v>2016</v>
      </c>
      <c r="X9080" t="str">
        <f>"Q"&amp;ROUNDUP(MONTH(Suoerstore_sales[[#This Row],[Order Date]])/3,0)</f>
        <v>Q1</v>
      </c>
      <c r="Y9080">
        <f>MONTH(Suoerstore_sales[[#This Row],[Order Date]])</f>
        <v>2</v>
      </c>
    </row>
    <row r="9081" spans="1:25" x14ac:dyDescent="0.2">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t="str" cm="1">
        <f t="array" ref="V9081">_xlfn.IFS(Suoerstore_sales[[#This Row],[Discount]]&lt;=0.05,"0-5%",Suoerstore_sales[[#This Row],[Discount]]&lt;=0.1,"5-10%",Suoerstore_sales[[#This Row],[Discount]]&lt;=0.2,"10-20%",TRUE,"20%+")</f>
        <v>0-5%</v>
      </c>
      <c r="W9081">
        <f>YEAR(Suoerstore_sales[[#This Row],[Order Date]])</f>
        <v>2016</v>
      </c>
      <c r="X9081" t="str">
        <f>"Q"&amp;ROUNDUP(MONTH(Suoerstore_sales[[#This Row],[Order Date]])/3,0)</f>
        <v>Q1</v>
      </c>
      <c r="Y9081">
        <f>MONTH(Suoerstore_sales[[#This Row],[Order Date]])</f>
        <v>2</v>
      </c>
    </row>
    <row r="9082" spans="1:25" x14ac:dyDescent="0.2">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t="str" cm="1">
        <f t="array" ref="V9082">_xlfn.IFS(Suoerstore_sales[[#This Row],[Discount]]&lt;=0.05,"0-5%",Suoerstore_sales[[#This Row],[Discount]]&lt;=0.1,"5-10%",Suoerstore_sales[[#This Row],[Discount]]&lt;=0.2,"10-20%",TRUE,"20%+")</f>
        <v>10-20%</v>
      </c>
      <c r="W9082">
        <f>YEAR(Suoerstore_sales[[#This Row],[Order Date]])</f>
        <v>2017</v>
      </c>
      <c r="X9082" t="str">
        <f>"Q"&amp;ROUNDUP(MONTH(Suoerstore_sales[[#This Row],[Order Date]])/3,0)</f>
        <v>Q3</v>
      </c>
      <c r="Y9082">
        <f>MONTH(Suoerstore_sales[[#This Row],[Order Date]])</f>
        <v>9</v>
      </c>
    </row>
    <row r="9083" spans="1:25" x14ac:dyDescent="0.2">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t="str" cm="1">
        <f t="array" ref="V9083">_xlfn.IFS(Suoerstore_sales[[#This Row],[Discount]]&lt;=0.05,"0-5%",Suoerstore_sales[[#This Row],[Discount]]&lt;=0.1,"5-10%",Suoerstore_sales[[#This Row],[Discount]]&lt;=0.2,"10-20%",TRUE,"20%+")</f>
        <v>0-5%</v>
      </c>
      <c r="W9083">
        <f>YEAR(Suoerstore_sales[[#This Row],[Order Date]])</f>
        <v>2017</v>
      </c>
      <c r="X9083" t="str">
        <f>"Q"&amp;ROUNDUP(MONTH(Suoerstore_sales[[#This Row],[Order Date]])/3,0)</f>
        <v>Q3</v>
      </c>
      <c r="Y9083">
        <f>MONTH(Suoerstore_sales[[#This Row],[Order Date]])</f>
        <v>9</v>
      </c>
    </row>
    <row r="9084" spans="1:25" x14ac:dyDescent="0.2">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t="str" cm="1">
        <f t="array" ref="V9084">_xlfn.IFS(Suoerstore_sales[[#This Row],[Discount]]&lt;=0.05,"0-5%",Suoerstore_sales[[#This Row],[Discount]]&lt;=0.1,"5-10%",Suoerstore_sales[[#This Row],[Discount]]&lt;=0.2,"10-20%",TRUE,"20%+")</f>
        <v>0-5%</v>
      </c>
      <c r="W9084">
        <f>YEAR(Suoerstore_sales[[#This Row],[Order Date]])</f>
        <v>2017</v>
      </c>
      <c r="X9084" t="str">
        <f>"Q"&amp;ROUNDUP(MONTH(Suoerstore_sales[[#This Row],[Order Date]])/3,0)</f>
        <v>Q4</v>
      </c>
      <c r="Y9084">
        <f>MONTH(Suoerstore_sales[[#This Row],[Order Date]])</f>
        <v>11</v>
      </c>
    </row>
    <row r="9085" spans="1:25" x14ac:dyDescent="0.2">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t="str" cm="1">
        <f t="array" ref="V9085">_xlfn.IFS(Suoerstore_sales[[#This Row],[Discount]]&lt;=0.05,"0-5%",Suoerstore_sales[[#This Row],[Discount]]&lt;=0.1,"5-10%",Suoerstore_sales[[#This Row],[Discount]]&lt;=0.2,"10-20%",TRUE,"20%+")</f>
        <v>0-5%</v>
      </c>
      <c r="W9085">
        <f>YEAR(Suoerstore_sales[[#This Row],[Order Date]])</f>
        <v>2015</v>
      </c>
      <c r="X9085" t="str">
        <f>"Q"&amp;ROUNDUP(MONTH(Suoerstore_sales[[#This Row],[Order Date]])/3,0)</f>
        <v>Q1</v>
      </c>
      <c r="Y9085">
        <f>MONTH(Suoerstore_sales[[#This Row],[Order Date]])</f>
        <v>2</v>
      </c>
    </row>
    <row r="9086" spans="1:25" x14ac:dyDescent="0.2">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t="str" cm="1">
        <f t="array" ref="V9086">_xlfn.IFS(Suoerstore_sales[[#This Row],[Discount]]&lt;=0.05,"0-5%",Suoerstore_sales[[#This Row],[Discount]]&lt;=0.1,"5-10%",Suoerstore_sales[[#This Row],[Discount]]&lt;=0.2,"10-20%",TRUE,"20%+")</f>
        <v>0-5%</v>
      </c>
      <c r="W9086">
        <f>YEAR(Suoerstore_sales[[#This Row],[Order Date]])</f>
        <v>2015</v>
      </c>
      <c r="X9086" t="str">
        <f>"Q"&amp;ROUNDUP(MONTH(Suoerstore_sales[[#This Row],[Order Date]])/3,0)</f>
        <v>Q1</v>
      </c>
      <c r="Y9086">
        <f>MONTH(Suoerstore_sales[[#This Row],[Order Date]])</f>
        <v>2</v>
      </c>
    </row>
    <row r="9087" spans="1:25" x14ac:dyDescent="0.2">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t="str" cm="1">
        <f t="array" ref="V9087">_xlfn.IFS(Suoerstore_sales[[#This Row],[Discount]]&lt;=0.05,"0-5%",Suoerstore_sales[[#This Row],[Discount]]&lt;=0.1,"5-10%",Suoerstore_sales[[#This Row],[Discount]]&lt;=0.2,"10-20%",TRUE,"20%+")</f>
        <v>10-20%</v>
      </c>
      <c r="W9087">
        <f>YEAR(Suoerstore_sales[[#This Row],[Order Date]])</f>
        <v>2016</v>
      </c>
      <c r="X9087" t="str">
        <f>"Q"&amp;ROUNDUP(MONTH(Suoerstore_sales[[#This Row],[Order Date]])/3,0)</f>
        <v>Q3</v>
      </c>
      <c r="Y9087">
        <f>MONTH(Suoerstore_sales[[#This Row],[Order Date]])</f>
        <v>9</v>
      </c>
    </row>
    <row r="9088" spans="1:25" x14ac:dyDescent="0.2">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t="str" cm="1">
        <f t="array" ref="V9088">_xlfn.IFS(Suoerstore_sales[[#This Row],[Discount]]&lt;=0.05,"0-5%",Suoerstore_sales[[#This Row],[Discount]]&lt;=0.1,"5-10%",Suoerstore_sales[[#This Row],[Discount]]&lt;=0.2,"10-20%",TRUE,"20%+")</f>
        <v>20%+</v>
      </c>
      <c r="W9088">
        <f>YEAR(Suoerstore_sales[[#This Row],[Order Date]])</f>
        <v>2016</v>
      </c>
      <c r="X9088" t="str">
        <f>"Q"&amp;ROUNDUP(MONTH(Suoerstore_sales[[#This Row],[Order Date]])/3,0)</f>
        <v>Q3</v>
      </c>
      <c r="Y9088">
        <f>MONTH(Suoerstore_sales[[#This Row],[Order Date]])</f>
        <v>9</v>
      </c>
    </row>
    <row r="9089" spans="1:25" x14ac:dyDescent="0.2">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t="str" cm="1">
        <f t="array" ref="V9089">_xlfn.IFS(Suoerstore_sales[[#This Row],[Discount]]&lt;=0.05,"0-5%",Suoerstore_sales[[#This Row],[Discount]]&lt;=0.1,"5-10%",Suoerstore_sales[[#This Row],[Discount]]&lt;=0.2,"10-20%",TRUE,"20%+")</f>
        <v>20%+</v>
      </c>
      <c r="W9089">
        <f>YEAR(Suoerstore_sales[[#This Row],[Order Date]])</f>
        <v>2016</v>
      </c>
      <c r="X9089" t="str">
        <f>"Q"&amp;ROUNDUP(MONTH(Suoerstore_sales[[#This Row],[Order Date]])/3,0)</f>
        <v>Q3</v>
      </c>
      <c r="Y9089">
        <f>MONTH(Suoerstore_sales[[#This Row],[Order Date]])</f>
        <v>9</v>
      </c>
    </row>
    <row r="9090" spans="1:25" x14ac:dyDescent="0.2">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t="str" cm="1">
        <f t="array" ref="V9090">_xlfn.IFS(Suoerstore_sales[[#This Row],[Discount]]&lt;=0.05,"0-5%",Suoerstore_sales[[#This Row],[Discount]]&lt;=0.1,"5-10%",Suoerstore_sales[[#This Row],[Discount]]&lt;=0.2,"10-20%",TRUE,"20%+")</f>
        <v>10-20%</v>
      </c>
      <c r="W9090">
        <f>YEAR(Suoerstore_sales[[#This Row],[Order Date]])</f>
        <v>2015</v>
      </c>
      <c r="X9090" t="str">
        <f>"Q"&amp;ROUNDUP(MONTH(Suoerstore_sales[[#This Row],[Order Date]])/3,0)</f>
        <v>Q4</v>
      </c>
      <c r="Y9090">
        <f>MONTH(Suoerstore_sales[[#This Row],[Order Date]])</f>
        <v>12</v>
      </c>
    </row>
    <row r="9091" spans="1:25" x14ac:dyDescent="0.2">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t="str" cm="1">
        <f t="array" ref="V9091">_xlfn.IFS(Suoerstore_sales[[#This Row],[Discount]]&lt;=0.05,"0-5%",Suoerstore_sales[[#This Row],[Discount]]&lt;=0.1,"5-10%",Suoerstore_sales[[#This Row],[Discount]]&lt;=0.2,"10-20%",TRUE,"20%+")</f>
        <v>10-20%</v>
      </c>
      <c r="W9091">
        <f>YEAR(Suoerstore_sales[[#This Row],[Order Date]])</f>
        <v>2016</v>
      </c>
      <c r="X9091" t="str">
        <f>"Q"&amp;ROUNDUP(MONTH(Suoerstore_sales[[#This Row],[Order Date]])/3,0)</f>
        <v>Q3</v>
      </c>
      <c r="Y9091">
        <f>MONTH(Suoerstore_sales[[#This Row],[Order Date]])</f>
        <v>9</v>
      </c>
    </row>
    <row r="9092" spans="1:25" x14ac:dyDescent="0.2">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t="str" cm="1">
        <f t="array" ref="V9092">_xlfn.IFS(Suoerstore_sales[[#This Row],[Discount]]&lt;=0.05,"0-5%",Suoerstore_sales[[#This Row],[Discount]]&lt;=0.1,"5-10%",Suoerstore_sales[[#This Row],[Discount]]&lt;=0.2,"10-20%",TRUE,"20%+")</f>
        <v>0-5%</v>
      </c>
      <c r="W9092">
        <f>YEAR(Suoerstore_sales[[#This Row],[Order Date]])</f>
        <v>2017</v>
      </c>
      <c r="X9092" t="str">
        <f>"Q"&amp;ROUNDUP(MONTH(Suoerstore_sales[[#This Row],[Order Date]])/3,0)</f>
        <v>Q4</v>
      </c>
      <c r="Y9092">
        <f>MONTH(Suoerstore_sales[[#This Row],[Order Date]])</f>
        <v>10</v>
      </c>
    </row>
    <row r="9093" spans="1:25" x14ac:dyDescent="0.2">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t="str" cm="1">
        <f t="array" ref="V9093">_xlfn.IFS(Suoerstore_sales[[#This Row],[Discount]]&lt;=0.05,"0-5%",Suoerstore_sales[[#This Row],[Discount]]&lt;=0.1,"5-10%",Suoerstore_sales[[#This Row],[Discount]]&lt;=0.2,"10-20%",TRUE,"20%+")</f>
        <v>10-20%</v>
      </c>
      <c r="W9093">
        <f>YEAR(Suoerstore_sales[[#This Row],[Order Date]])</f>
        <v>2015</v>
      </c>
      <c r="X9093" t="str">
        <f>"Q"&amp;ROUNDUP(MONTH(Suoerstore_sales[[#This Row],[Order Date]])/3,0)</f>
        <v>Q2</v>
      </c>
      <c r="Y9093">
        <f>MONTH(Suoerstore_sales[[#This Row],[Order Date]])</f>
        <v>6</v>
      </c>
    </row>
    <row r="9094" spans="1:25" x14ac:dyDescent="0.2">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t="str" cm="1">
        <f t="array" ref="V9094">_xlfn.IFS(Suoerstore_sales[[#This Row],[Discount]]&lt;=0.05,"0-5%",Suoerstore_sales[[#This Row],[Discount]]&lt;=0.1,"5-10%",Suoerstore_sales[[#This Row],[Discount]]&lt;=0.2,"10-20%",TRUE,"20%+")</f>
        <v>20%+</v>
      </c>
      <c r="W9094">
        <f>YEAR(Suoerstore_sales[[#This Row],[Order Date]])</f>
        <v>2015</v>
      </c>
      <c r="X9094" t="str">
        <f>"Q"&amp;ROUNDUP(MONTH(Suoerstore_sales[[#This Row],[Order Date]])/3,0)</f>
        <v>Q2</v>
      </c>
      <c r="Y9094">
        <f>MONTH(Suoerstore_sales[[#This Row],[Order Date]])</f>
        <v>6</v>
      </c>
    </row>
    <row r="9095" spans="1:25" x14ac:dyDescent="0.2">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t="str" cm="1">
        <f t="array" ref="V9095">_xlfn.IFS(Suoerstore_sales[[#This Row],[Discount]]&lt;=0.05,"0-5%",Suoerstore_sales[[#This Row],[Discount]]&lt;=0.1,"5-10%",Suoerstore_sales[[#This Row],[Discount]]&lt;=0.2,"10-20%",TRUE,"20%+")</f>
        <v>0-5%</v>
      </c>
      <c r="W9095">
        <f>YEAR(Suoerstore_sales[[#This Row],[Order Date]])</f>
        <v>2015</v>
      </c>
      <c r="X9095" t="str">
        <f>"Q"&amp;ROUNDUP(MONTH(Suoerstore_sales[[#This Row],[Order Date]])/3,0)</f>
        <v>Q2</v>
      </c>
      <c r="Y9095">
        <f>MONTH(Suoerstore_sales[[#This Row],[Order Date]])</f>
        <v>6</v>
      </c>
    </row>
    <row r="9096" spans="1:25" x14ac:dyDescent="0.2">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t="str" cm="1">
        <f t="array" ref="V9096">_xlfn.IFS(Suoerstore_sales[[#This Row],[Discount]]&lt;=0.05,"0-5%",Suoerstore_sales[[#This Row],[Discount]]&lt;=0.1,"5-10%",Suoerstore_sales[[#This Row],[Discount]]&lt;=0.2,"10-20%",TRUE,"20%+")</f>
        <v>0-5%</v>
      </c>
      <c r="W9096">
        <f>YEAR(Suoerstore_sales[[#This Row],[Order Date]])</f>
        <v>2015</v>
      </c>
      <c r="X9096" t="str">
        <f>"Q"&amp;ROUNDUP(MONTH(Suoerstore_sales[[#This Row],[Order Date]])/3,0)</f>
        <v>Q2</v>
      </c>
      <c r="Y9096">
        <f>MONTH(Suoerstore_sales[[#This Row],[Order Date]])</f>
        <v>6</v>
      </c>
    </row>
    <row r="9097" spans="1:25" x14ac:dyDescent="0.2">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t="str" cm="1">
        <f t="array" ref="V9097">_xlfn.IFS(Suoerstore_sales[[#This Row],[Discount]]&lt;=0.05,"0-5%",Suoerstore_sales[[#This Row],[Discount]]&lt;=0.1,"5-10%",Suoerstore_sales[[#This Row],[Discount]]&lt;=0.2,"10-20%",TRUE,"20%+")</f>
        <v>0-5%</v>
      </c>
      <c r="W9097">
        <f>YEAR(Suoerstore_sales[[#This Row],[Order Date]])</f>
        <v>2015</v>
      </c>
      <c r="X9097" t="str">
        <f>"Q"&amp;ROUNDUP(MONTH(Suoerstore_sales[[#This Row],[Order Date]])/3,0)</f>
        <v>Q2</v>
      </c>
      <c r="Y9097">
        <f>MONTH(Suoerstore_sales[[#This Row],[Order Date]])</f>
        <v>6</v>
      </c>
    </row>
    <row r="9098" spans="1:25" x14ac:dyDescent="0.2">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t="str" cm="1">
        <f t="array" ref="V9098">_xlfn.IFS(Suoerstore_sales[[#This Row],[Discount]]&lt;=0.05,"0-5%",Suoerstore_sales[[#This Row],[Discount]]&lt;=0.1,"5-10%",Suoerstore_sales[[#This Row],[Discount]]&lt;=0.2,"10-20%",TRUE,"20%+")</f>
        <v>0-5%</v>
      </c>
      <c r="W9098">
        <f>YEAR(Suoerstore_sales[[#This Row],[Order Date]])</f>
        <v>2015</v>
      </c>
      <c r="X9098" t="str">
        <f>"Q"&amp;ROUNDUP(MONTH(Suoerstore_sales[[#This Row],[Order Date]])/3,0)</f>
        <v>Q2</v>
      </c>
      <c r="Y9098">
        <f>MONTH(Suoerstore_sales[[#This Row],[Order Date]])</f>
        <v>6</v>
      </c>
    </row>
    <row r="9099" spans="1:25" x14ac:dyDescent="0.2">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t="str" cm="1">
        <f t="array" ref="V9099">_xlfn.IFS(Suoerstore_sales[[#This Row],[Discount]]&lt;=0.05,"0-5%",Suoerstore_sales[[#This Row],[Discount]]&lt;=0.1,"5-10%",Suoerstore_sales[[#This Row],[Discount]]&lt;=0.2,"10-20%",TRUE,"20%+")</f>
        <v>0-5%</v>
      </c>
      <c r="W9099">
        <f>YEAR(Suoerstore_sales[[#This Row],[Order Date]])</f>
        <v>2014</v>
      </c>
      <c r="X9099" t="str">
        <f>"Q"&amp;ROUNDUP(MONTH(Suoerstore_sales[[#This Row],[Order Date]])/3,0)</f>
        <v>Q2</v>
      </c>
      <c r="Y9099">
        <f>MONTH(Suoerstore_sales[[#This Row],[Order Date]])</f>
        <v>4</v>
      </c>
    </row>
    <row r="9100" spans="1:25" x14ac:dyDescent="0.2">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t="str" cm="1">
        <f t="array" ref="V9100">_xlfn.IFS(Suoerstore_sales[[#This Row],[Discount]]&lt;=0.05,"0-5%",Suoerstore_sales[[#This Row],[Discount]]&lt;=0.1,"5-10%",Suoerstore_sales[[#This Row],[Discount]]&lt;=0.2,"10-20%",TRUE,"20%+")</f>
        <v>10-20%</v>
      </c>
      <c r="W9100">
        <f>YEAR(Suoerstore_sales[[#This Row],[Order Date]])</f>
        <v>2017</v>
      </c>
      <c r="X9100" t="str">
        <f>"Q"&amp;ROUNDUP(MONTH(Suoerstore_sales[[#This Row],[Order Date]])/3,0)</f>
        <v>Q4</v>
      </c>
      <c r="Y9100">
        <f>MONTH(Suoerstore_sales[[#This Row],[Order Date]])</f>
        <v>10</v>
      </c>
    </row>
    <row r="9101" spans="1:25" x14ac:dyDescent="0.2">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t="str" cm="1">
        <f t="array" ref="V9101">_xlfn.IFS(Suoerstore_sales[[#This Row],[Discount]]&lt;=0.05,"0-5%",Suoerstore_sales[[#This Row],[Discount]]&lt;=0.1,"5-10%",Suoerstore_sales[[#This Row],[Discount]]&lt;=0.2,"10-20%",TRUE,"20%+")</f>
        <v>10-20%</v>
      </c>
      <c r="W9101">
        <f>YEAR(Suoerstore_sales[[#This Row],[Order Date]])</f>
        <v>2017</v>
      </c>
      <c r="X9101" t="str">
        <f>"Q"&amp;ROUNDUP(MONTH(Suoerstore_sales[[#This Row],[Order Date]])/3,0)</f>
        <v>Q4</v>
      </c>
      <c r="Y9101">
        <f>MONTH(Suoerstore_sales[[#This Row],[Order Date]])</f>
        <v>10</v>
      </c>
    </row>
    <row r="9102" spans="1:25" x14ac:dyDescent="0.2">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t="str" cm="1">
        <f t="array" ref="V9102">_xlfn.IFS(Suoerstore_sales[[#This Row],[Discount]]&lt;=0.05,"0-5%",Suoerstore_sales[[#This Row],[Discount]]&lt;=0.1,"5-10%",Suoerstore_sales[[#This Row],[Discount]]&lt;=0.2,"10-20%",TRUE,"20%+")</f>
        <v>10-20%</v>
      </c>
      <c r="W9102">
        <f>YEAR(Suoerstore_sales[[#This Row],[Order Date]])</f>
        <v>2017</v>
      </c>
      <c r="X9102" t="str">
        <f>"Q"&amp;ROUNDUP(MONTH(Suoerstore_sales[[#This Row],[Order Date]])/3,0)</f>
        <v>Q4</v>
      </c>
      <c r="Y9102">
        <f>MONTH(Suoerstore_sales[[#This Row],[Order Date]])</f>
        <v>10</v>
      </c>
    </row>
    <row r="9103" spans="1:25" x14ac:dyDescent="0.2">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t="str" cm="1">
        <f t="array" ref="V9103">_xlfn.IFS(Suoerstore_sales[[#This Row],[Discount]]&lt;=0.05,"0-5%",Suoerstore_sales[[#This Row],[Discount]]&lt;=0.1,"5-10%",Suoerstore_sales[[#This Row],[Discount]]&lt;=0.2,"10-20%",TRUE,"20%+")</f>
        <v>10-20%</v>
      </c>
      <c r="W9103">
        <f>YEAR(Suoerstore_sales[[#This Row],[Order Date]])</f>
        <v>2015</v>
      </c>
      <c r="X9103" t="str">
        <f>"Q"&amp;ROUNDUP(MONTH(Suoerstore_sales[[#This Row],[Order Date]])/3,0)</f>
        <v>Q4</v>
      </c>
      <c r="Y9103">
        <f>MONTH(Suoerstore_sales[[#This Row],[Order Date]])</f>
        <v>11</v>
      </c>
    </row>
    <row r="9104" spans="1:25" x14ac:dyDescent="0.2">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t="str" cm="1">
        <f t="array" ref="V9104">_xlfn.IFS(Suoerstore_sales[[#This Row],[Discount]]&lt;=0.05,"0-5%",Suoerstore_sales[[#This Row],[Discount]]&lt;=0.1,"5-10%",Suoerstore_sales[[#This Row],[Discount]]&lt;=0.2,"10-20%",TRUE,"20%+")</f>
        <v>10-20%</v>
      </c>
      <c r="W9104">
        <f>YEAR(Suoerstore_sales[[#This Row],[Order Date]])</f>
        <v>2015</v>
      </c>
      <c r="X9104" t="str">
        <f>"Q"&amp;ROUNDUP(MONTH(Suoerstore_sales[[#This Row],[Order Date]])/3,0)</f>
        <v>Q4</v>
      </c>
      <c r="Y9104">
        <f>MONTH(Suoerstore_sales[[#This Row],[Order Date]])</f>
        <v>11</v>
      </c>
    </row>
    <row r="9105" spans="1:25" x14ac:dyDescent="0.2">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t="str" cm="1">
        <f t="array" ref="V9105">_xlfn.IFS(Suoerstore_sales[[#This Row],[Discount]]&lt;=0.05,"0-5%",Suoerstore_sales[[#This Row],[Discount]]&lt;=0.1,"5-10%",Suoerstore_sales[[#This Row],[Discount]]&lt;=0.2,"10-20%",TRUE,"20%+")</f>
        <v>20%+</v>
      </c>
      <c r="W9105">
        <f>YEAR(Suoerstore_sales[[#This Row],[Order Date]])</f>
        <v>2015</v>
      </c>
      <c r="X9105" t="str">
        <f>"Q"&amp;ROUNDUP(MONTH(Suoerstore_sales[[#This Row],[Order Date]])/3,0)</f>
        <v>Q4</v>
      </c>
      <c r="Y9105">
        <f>MONTH(Suoerstore_sales[[#This Row],[Order Date]])</f>
        <v>11</v>
      </c>
    </row>
    <row r="9106" spans="1:25" x14ac:dyDescent="0.2">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t="str" cm="1">
        <f t="array" ref="V9106">_xlfn.IFS(Suoerstore_sales[[#This Row],[Discount]]&lt;=0.05,"0-5%",Suoerstore_sales[[#This Row],[Discount]]&lt;=0.1,"5-10%",Suoerstore_sales[[#This Row],[Discount]]&lt;=0.2,"10-20%",TRUE,"20%+")</f>
        <v>20%+</v>
      </c>
      <c r="W9106">
        <f>YEAR(Suoerstore_sales[[#This Row],[Order Date]])</f>
        <v>2015</v>
      </c>
      <c r="X9106" t="str">
        <f>"Q"&amp;ROUNDUP(MONTH(Suoerstore_sales[[#This Row],[Order Date]])/3,0)</f>
        <v>Q4</v>
      </c>
      <c r="Y9106">
        <f>MONTH(Suoerstore_sales[[#This Row],[Order Date]])</f>
        <v>11</v>
      </c>
    </row>
    <row r="9107" spans="1:25" x14ac:dyDescent="0.2">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t="str" cm="1">
        <f t="array" ref="V9107">_xlfn.IFS(Suoerstore_sales[[#This Row],[Discount]]&lt;=0.05,"0-5%",Suoerstore_sales[[#This Row],[Discount]]&lt;=0.1,"5-10%",Suoerstore_sales[[#This Row],[Discount]]&lt;=0.2,"10-20%",TRUE,"20%+")</f>
        <v>10-20%</v>
      </c>
      <c r="W9107">
        <f>YEAR(Suoerstore_sales[[#This Row],[Order Date]])</f>
        <v>2015</v>
      </c>
      <c r="X9107" t="str">
        <f>"Q"&amp;ROUNDUP(MONTH(Suoerstore_sales[[#This Row],[Order Date]])/3,0)</f>
        <v>Q4</v>
      </c>
      <c r="Y9107">
        <f>MONTH(Suoerstore_sales[[#This Row],[Order Date]])</f>
        <v>11</v>
      </c>
    </row>
    <row r="9108" spans="1:25" x14ac:dyDescent="0.2">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t="str" cm="1">
        <f t="array" ref="V9108">_xlfn.IFS(Suoerstore_sales[[#This Row],[Discount]]&lt;=0.05,"0-5%",Suoerstore_sales[[#This Row],[Discount]]&lt;=0.1,"5-10%",Suoerstore_sales[[#This Row],[Discount]]&lt;=0.2,"10-20%",TRUE,"20%+")</f>
        <v>20%+</v>
      </c>
      <c r="W9108">
        <f>YEAR(Suoerstore_sales[[#This Row],[Order Date]])</f>
        <v>2015</v>
      </c>
      <c r="X9108" t="str">
        <f>"Q"&amp;ROUNDUP(MONTH(Suoerstore_sales[[#This Row],[Order Date]])/3,0)</f>
        <v>Q4</v>
      </c>
      <c r="Y9108">
        <f>MONTH(Suoerstore_sales[[#This Row],[Order Date]])</f>
        <v>11</v>
      </c>
    </row>
    <row r="9109" spans="1:25" x14ac:dyDescent="0.2">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t="str" cm="1">
        <f t="array" ref="V9109">_xlfn.IFS(Suoerstore_sales[[#This Row],[Discount]]&lt;=0.05,"0-5%",Suoerstore_sales[[#This Row],[Discount]]&lt;=0.1,"5-10%",Suoerstore_sales[[#This Row],[Discount]]&lt;=0.2,"10-20%",TRUE,"20%+")</f>
        <v>10-20%</v>
      </c>
      <c r="W9109">
        <f>YEAR(Suoerstore_sales[[#This Row],[Order Date]])</f>
        <v>2015</v>
      </c>
      <c r="X9109" t="str">
        <f>"Q"&amp;ROUNDUP(MONTH(Suoerstore_sales[[#This Row],[Order Date]])/3,0)</f>
        <v>Q2</v>
      </c>
      <c r="Y9109">
        <f>MONTH(Suoerstore_sales[[#This Row],[Order Date]])</f>
        <v>5</v>
      </c>
    </row>
    <row r="9110" spans="1:25" x14ac:dyDescent="0.2">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t="str" cm="1">
        <f t="array" ref="V9110">_xlfn.IFS(Suoerstore_sales[[#This Row],[Discount]]&lt;=0.05,"0-5%",Suoerstore_sales[[#This Row],[Discount]]&lt;=0.1,"5-10%",Suoerstore_sales[[#This Row],[Discount]]&lt;=0.2,"10-20%",TRUE,"20%+")</f>
        <v>10-20%</v>
      </c>
      <c r="W9110">
        <f>YEAR(Suoerstore_sales[[#This Row],[Order Date]])</f>
        <v>2015</v>
      </c>
      <c r="X9110" t="str">
        <f>"Q"&amp;ROUNDUP(MONTH(Suoerstore_sales[[#This Row],[Order Date]])/3,0)</f>
        <v>Q2</v>
      </c>
      <c r="Y9110">
        <f>MONTH(Suoerstore_sales[[#This Row],[Order Date]])</f>
        <v>5</v>
      </c>
    </row>
    <row r="9111" spans="1:25" x14ac:dyDescent="0.2">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t="str" cm="1">
        <f t="array" ref="V9111">_xlfn.IFS(Suoerstore_sales[[#This Row],[Discount]]&lt;=0.05,"0-5%",Suoerstore_sales[[#This Row],[Discount]]&lt;=0.1,"5-10%",Suoerstore_sales[[#This Row],[Discount]]&lt;=0.2,"10-20%",TRUE,"20%+")</f>
        <v>10-20%</v>
      </c>
      <c r="W9111">
        <f>YEAR(Suoerstore_sales[[#This Row],[Order Date]])</f>
        <v>2015</v>
      </c>
      <c r="X9111" t="str">
        <f>"Q"&amp;ROUNDUP(MONTH(Suoerstore_sales[[#This Row],[Order Date]])/3,0)</f>
        <v>Q2</v>
      </c>
      <c r="Y9111">
        <f>MONTH(Suoerstore_sales[[#This Row],[Order Date]])</f>
        <v>5</v>
      </c>
    </row>
    <row r="9112" spans="1:25" x14ac:dyDescent="0.2">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t="str" cm="1">
        <f t="array" ref="V9112">_xlfn.IFS(Suoerstore_sales[[#This Row],[Discount]]&lt;=0.05,"0-5%",Suoerstore_sales[[#This Row],[Discount]]&lt;=0.1,"5-10%",Suoerstore_sales[[#This Row],[Discount]]&lt;=0.2,"10-20%",TRUE,"20%+")</f>
        <v>0-5%</v>
      </c>
      <c r="W9112">
        <f>YEAR(Suoerstore_sales[[#This Row],[Order Date]])</f>
        <v>2014</v>
      </c>
      <c r="X9112" t="str">
        <f>"Q"&amp;ROUNDUP(MONTH(Suoerstore_sales[[#This Row],[Order Date]])/3,0)</f>
        <v>Q4</v>
      </c>
      <c r="Y9112">
        <f>MONTH(Suoerstore_sales[[#This Row],[Order Date]])</f>
        <v>10</v>
      </c>
    </row>
    <row r="9113" spans="1:25" x14ac:dyDescent="0.2">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t="str" cm="1">
        <f t="array" ref="V9113">_xlfn.IFS(Suoerstore_sales[[#This Row],[Discount]]&lt;=0.05,"0-5%",Suoerstore_sales[[#This Row],[Discount]]&lt;=0.1,"5-10%",Suoerstore_sales[[#This Row],[Discount]]&lt;=0.2,"10-20%",TRUE,"20%+")</f>
        <v>0-5%</v>
      </c>
      <c r="W9113">
        <f>YEAR(Suoerstore_sales[[#This Row],[Order Date]])</f>
        <v>2014</v>
      </c>
      <c r="X9113" t="str">
        <f>"Q"&amp;ROUNDUP(MONTH(Suoerstore_sales[[#This Row],[Order Date]])/3,0)</f>
        <v>Q4</v>
      </c>
      <c r="Y9113">
        <f>MONTH(Suoerstore_sales[[#This Row],[Order Date]])</f>
        <v>10</v>
      </c>
    </row>
    <row r="9114" spans="1:25" x14ac:dyDescent="0.2">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t="str" cm="1">
        <f t="array" ref="V9114">_xlfn.IFS(Suoerstore_sales[[#This Row],[Discount]]&lt;=0.05,"0-5%",Suoerstore_sales[[#This Row],[Discount]]&lt;=0.1,"5-10%",Suoerstore_sales[[#This Row],[Discount]]&lt;=0.2,"10-20%",TRUE,"20%+")</f>
        <v>0-5%</v>
      </c>
      <c r="W9114">
        <f>YEAR(Suoerstore_sales[[#This Row],[Order Date]])</f>
        <v>2014</v>
      </c>
      <c r="X9114" t="str">
        <f>"Q"&amp;ROUNDUP(MONTH(Suoerstore_sales[[#This Row],[Order Date]])/3,0)</f>
        <v>Q4</v>
      </c>
      <c r="Y9114">
        <f>MONTH(Suoerstore_sales[[#This Row],[Order Date]])</f>
        <v>10</v>
      </c>
    </row>
    <row r="9115" spans="1:25" x14ac:dyDescent="0.2">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t="str" cm="1">
        <f t="array" ref="V9115">_xlfn.IFS(Suoerstore_sales[[#This Row],[Discount]]&lt;=0.05,"0-5%",Suoerstore_sales[[#This Row],[Discount]]&lt;=0.1,"5-10%",Suoerstore_sales[[#This Row],[Discount]]&lt;=0.2,"10-20%",TRUE,"20%+")</f>
        <v>0-5%</v>
      </c>
      <c r="W9115">
        <f>YEAR(Suoerstore_sales[[#This Row],[Order Date]])</f>
        <v>2014</v>
      </c>
      <c r="X9115" t="str">
        <f>"Q"&amp;ROUNDUP(MONTH(Suoerstore_sales[[#This Row],[Order Date]])/3,0)</f>
        <v>Q4</v>
      </c>
      <c r="Y9115">
        <f>MONTH(Suoerstore_sales[[#This Row],[Order Date]])</f>
        <v>10</v>
      </c>
    </row>
    <row r="9116" spans="1:25" x14ac:dyDescent="0.2">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t="str" cm="1">
        <f t="array" ref="V9116">_xlfn.IFS(Suoerstore_sales[[#This Row],[Discount]]&lt;=0.05,"0-5%",Suoerstore_sales[[#This Row],[Discount]]&lt;=0.1,"5-10%",Suoerstore_sales[[#This Row],[Discount]]&lt;=0.2,"10-20%",TRUE,"20%+")</f>
        <v>10-20%</v>
      </c>
      <c r="W9116">
        <f>YEAR(Suoerstore_sales[[#This Row],[Order Date]])</f>
        <v>2016</v>
      </c>
      <c r="X9116" t="str">
        <f>"Q"&amp;ROUNDUP(MONTH(Suoerstore_sales[[#This Row],[Order Date]])/3,0)</f>
        <v>Q1</v>
      </c>
      <c r="Y9116">
        <f>MONTH(Suoerstore_sales[[#This Row],[Order Date]])</f>
        <v>2</v>
      </c>
    </row>
    <row r="9117" spans="1:25" x14ac:dyDescent="0.2">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t="str" cm="1">
        <f t="array" ref="V9117">_xlfn.IFS(Suoerstore_sales[[#This Row],[Discount]]&lt;=0.05,"0-5%",Suoerstore_sales[[#This Row],[Discount]]&lt;=0.1,"5-10%",Suoerstore_sales[[#This Row],[Discount]]&lt;=0.2,"10-20%",TRUE,"20%+")</f>
        <v>20%+</v>
      </c>
      <c r="W9117">
        <f>YEAR(Suoerstore_sales[[#This Row],[Order Date]])</f>
        <v>2017</v>
      </c>
      <c r="X9117" t="str">
        <f>"Q"&amp;ROUNDUP(MONTH(Suoerstore_sales[[#This Row],[Order Date]])/3,0)</f>
        <v>Q1</v>
      </c>
      <c r="Y9117">
        <f>MONTH(Suoerstore_sales[[#This Row],[Order Date]])</f>
        <v>1</v>
      </c>
    </row>
    <row r="9118" spans="1:25" x14ac:dyDescent="0.2">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t="str" cm="1">
        <f t="array" ref="V9118">_xlfn.IFS(Suoerstore_sales[[#This Row],[Discount]]&lt;=0.05,"0-5%",Suoerstore_sales[[#This Row],[Discount]]&lt;=0.1,"5-10%",Suoerstore_sales[[#This Row],[Discount]]&lt;=0.2,"10-20%",TRUE,"20%+")</f>
        <v>10-20%</v>
      </c>
      <c r="W9118">
        <f>YEAR(Suoerstore_sales[[#This Row],[Order Date]])</f>
        <v>2017</v>
      </c>
      <c r="X9118" t="str">
        <f>"Q"&amp;ROUNDUP(MONTH(Suoerstore_sales[[#This Row],[Order Date]])/3,0)</f>
        <v>Q1</v>
      </c>
      <c r="Y9118">
        <f>MONTH(Suoerstore_sales[[#This Row],[Order Date]])</f>
        <v>1</v>
      </c>
    </row>
    <row r="9119" spans="1:25" x14ac:dyDescent="0.2">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t="str" cm="1">
        <f t="array" ref="V9119">_xlfn.IFS(Suoerstore_sales[[#This Row],[Discount]]&lt;=0.05,"0-5%",Suoerstore_sales[[#This Row],[Discount]]&lt;=0.1,"5-10%",Suoerstore_sales[[#This Row],[Discount]]&lt;=0.2,"10-20%",TRUE,"20%+")</f>
        <v>20%+</v>
      </c>
      <c r="W9119">
        <f>YEAR(Suoerstore_sales[[#This Row],[Order Date]])</f>
        <v>2017</v>
      </c>
      <c r="X9119" t="str">
        <f>"Q"&amp;ROUNDUP(MONTH(Suoerstore_sales[[#This Row],[Order Date]])/3,0)</f>
        <v>Q1</v>
      </c>
      <c r="Y9119">
        <f>MONTH(Suoerstore_sales[[#This Row],[Order Date]])</f>
        <v>1</v>
      </c>
    </row>
    <row r="9120" spans="1:25" x14ac:dyDescent="0.2">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t="str" cm="1">
        <f t="array" ref="V9120">_xlfn.IFS(Suoerstore_sales[[#This Row],[Discount]]&lt;=0.05,"0-5%",Suoerstore_sales[[#This Row],[Discount]]&lt;=0.1,"5-10%",Suoerstore_sales[[#This Row],[Discount]]&lt;=0.2,"10-20%",TRUE,"20%+")</f>
        <v>10-20%</v>
      </c>
      <c r="W9120">
        <f>YEAR(Suoerstore_sales[[#This Row],[Order Date]])</f>
        <v>2017</v>
      </c>
      <c r="X9120" t="str">
        <f>"Q"&amp;ROUNDUP(MONTH(Suoerstore_sales[[#This Row],[Order Date]])/3,0)</f>
        <v>Q1</v>
      </c>
      <c r="Y9120">
        <f>MONTH(Suoerstore_sales[[#This Row],[Order Date]])</f>
        <v>1</v>
      </c>
    </row>
    <row r="9121" spans="1:25" x14ac:dyDescent="0.2">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t="str" cm="1">
        <f t="array" ref="V9121">_xlfn.IFS(Suoerstore_sales[[#This Row],[Discount]]&lt;=0.05,"0-5%",Suoerstore_sales[[#This Row],[Discount]]&lt;=0.1,"5-10%",Suoerstore_sales[[#This Row],[Discount]]&lt;=0.2,"10-20%",TRUE,"20%+")</f>
        <v>0-5%</v>
      </c>
      <c r="W9121">
        <f>YEAR(Suoerstore_sales[[#This Row],[Order Date]])</f>
        <v>2016</v>
      </c>
      <c r="X9121" t="str">
        <f>"Q"&amp;ROUNDUP(MONTH(Suoerstore_sales[[#This Row],[Order Date]])/3,0)</f>
        <v>Q2</v>
      </c>
      <c r="Y9121">
        <f>MONTH(Suoerstore_sales[[#This Row],[Order Date]])</f>
        <v>6</v>
      </c>
    </row>
    <row r="9122" spans="1:25" x14ac:dyDescent="0.2">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t="str" cm="1">
        <f t="array" ref="V9122">_xlfn.IFS(Suoerstore_sales[[#This Row],[Discount]]&lt;=0.05,"0-5%",Suoerstore_sales[[#This Row],[Discount]]&lt;=0.1,"5-10%",Suoerstore_sales[[#This Row],[Discount]]&lt;=0.2,"10-20%",TRUE,"20%+")</f>
        <v>0-5%</v>
      </c>
      <c r="W9122">
        <f>YEAR(Suoerstore_sales[[#This Row],[Order Date]])</f>
        <v>2016</v>
      </c>
      <c r="X9122" t="str">
        <f>"Q"&amp;ROUNDUP(MONTH(Suoerstore_sales[[#This Row],[Order Date]])/3,0)</f>
        <v>Q2</v>
      </c>
      <c r="Y9122">
        <f>MONTH(Suoerstore_sales[[#This Row],[Order Date]])</f>
        <v>6</v>
      </c>
    </row>
    <row r="9123" spans="1:25" x14ac:dyDescent="0.2">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t="str" cm="1">
        <f t="array" ref="V9123">_xlfn.IFS(Suoerstore_sales[[#This Row],[Discount]]&lt;=0.05,"0-5%",Suoerstore_sales[[#This Row],[Discount]]&lt;=0.1,"5-10%",Suoerstore_sales[[#This Row],[Discount]]&lt;=0.2,"10-20%",TRUE,"20%+")</f>
        <v>0-5%</v>
      </c>
      <c r="W9123">
        <f>YEAR(Suoerstore_sales[[#This Row],[Order Date]])</f>
        <v>2017</v>
      </c>
      <c r="X9123" t="str">
        <f>"Q"&amp;ROUNDUP(MONTH(Suoerstore_sales[[#This Row],[Order Date]])/3,0)</f>
        <v>Q1</v>
      </c>
      <c r="Y9123">
        <f>MONTH(Suoerstore_sales[[#This Row],[Order Date]])</f>
        <v>3</v>
      </c>
    </row>
    <row r="9124" spans="1:25" x14ac:dyDescent="0.2">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t="str" cm="1">
        <f t="array" ref="V9124">_xlfn.IFS(Suoerstore_sales[[#This Row],[Discount]]&lt;=0.05,"0-5%",Suoerstore_sales[[#This Row],[Discount]]&lt;=0.1,"5-10%",Suoerstore_sales[[#This Row],[Discount]]&lt;=0.2,"10-20%",TRUE,"20%+")</f>
        <v>0-5%</v>
      </c>
      <c r="W9124">
        <f>YEAR(Suoerstore_sales[[#This Row],[Order Date]])</f>
        <v>2017</v>
      </c>
      <c r="X9124" t="str">
        <f>"Q"&amp;ROUNDUP(MONTH(Suoerstore_sales[[#This Row],[Order Date]])/3,0)</f>
        <v>Q4</v>
      </c>
      <c r="Y9124">
        <f>MONTH(Suoerstore_sales[[#This Row],[Order Date]])</f>
        <v>11</v>
      </c>
    </row>
    <row r="9125" spans="1:25" x14ac:dyDescent="0.2">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t="str" cm="1">
        <f t="array" ref="V9125">_xlfn.IFS(Suoerstore_sales[[#This Row],[Discount]]&lt;=0.05,"0-5%",Suoerstore_sales[[#This Row],[Discount]]&lt;=0.1,"5-10%",Suoerstore_sales[[#This Row],[Discount]]&lt;=0.2,"10-20%",TRUE,"20%+")</f>
        <v>20%+</v>
      </c>
      <c r="W9125">
        <f>YEAR(Suoerstore_sales[[#This Row],[Order Date]])</f>
        <v>2016</v>
      </c>
      <c r="X9125" t="str">
        <f>"Q"&amp;ROUNDUP(MONTH(Suoerstore_sales[[#This Row],[Order Date]])/3,0)</f>
        <v>Q4</v>
      </c>
      <c r="Y9125">
        <f>MONTH(Suoerstore_sales[[#This Row],[Order Date]])</f>
        <v>11</v>
      </c>
    </row>
    <row r="9126" spans="1:25" x14ac:dyDescent="0.2">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t="str" cm="1">
        <f t="array" ref="V9126">_xlfn.IFS(Suoerstore_sales[[#This Row],[Discount]]&lt;=0.05,"0-5%",Suoerstore_sales[[#This Row],[Discount]]&lt;=0.1,"5-10%",Suoerstore_sales[[#This Row],[Discount]]&lt;=0.2,"10-20%",TRUE,"20%+")</f>
        <v>20%+</v>
      </c>
      <c r="W9126">
        <f>YEAR(Suoerstore_sales[[#This Row],[Order Date]])</f>
        <v>2016</v>
      </c>
      <c r="X9126" t="str">
        <f>"Q"&amp;ROUNDUP(MONTH(Suoerstore_sales[[#This Row],[Order Date]])/3,0)</f>
        <v>Q3</v>
      </c>
      <c r="Y9126">
        <f>MONTH(Suoerstore_sales[[#This Row],[Order Date]])</f>
        <v>8</v>
      </c>
    </row>
    <row r="9127" spans="1:25" x14ac:dyDescent="0.2">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t="str" cm="1">
        <f t="array" ref="V9127">_xlfn.IFS(Suoerstore_sales[[#This Row],[Discount]]&lt;=0.05,"0-5%",Suoerstore_sales[[#This Row],[Discount]]&lt;=0.1,"5-10%",Suoerstore_sales[[#This Row],[Discount]]&lt;=0.2,"10-20%",TRUE,"20%+")</f>
        <v>20%+</v>
      </c>
      <c r="W9127">
        <f>YEAR(Suoerstore_sales[[#This Row],[Order Date]])</f>
        <v>2016</v>
      </c>
      <c r="X9127" t="str">
        <f>"Q"&amp;ROUNDUP(MONTH(Suoerstore_sales[[#This Row],[Order Date]])/3,0)</f>
        <v>Q3</v>
      </c>
      <c r="Y9127">
        <f>MONTH(Suoerstore_sales[[#This Row],[Order Date]])</f>
        <v>8</v>
      </c>
    </row>
    <row r="9128" spans="1:25" x14ac:dyDescent="0.2">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t="str" cm="1">
        <f t="array" ref="V9128">_xlfn.IFS(Suoerstore_sales[[#This Row],[Discount]]&lt;=0.05,"0-5%",Suoerstore_sales[[#This Row],[Discount]]&lt;=0.1,"5-10%",Suoerstore_sales[[#This Row],[Discount]]&lt;=0.2,"10-20%",TRUE,"20%+")</f>
        <v>0-5%</v>
      </c>
      <c r="W9128">
        <f>YEAR(Suoerstore_sales[[#This Row],[Order Date]])</f>
        <v>2015</v>
      </c>
      <c r="X9128" t="str">
        <f>"Q"&amp;ROUNDUP(MONTH(Suoerstore_sales[[#This Row],[Order Date]])/3,0)</f>
        <v>Q4</v>
      </c>
      <c r="Y9128">
        <f>MONTH(Suoerstore_sales[[#This Row],[Order Date]])</f>
        <v>11</v>
      </c>
    </row>
    <row r="9129" spans="1:25" x14ac:dyDescent="0.2">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t="str" cm="1">
        <f t="array" ref="V9129">_xlfn.IFS(Suoerstore_sales[[#This Row],[Discount]]&lt;=0.05,"0-5%",Suoerstore_sales[[#This Row],[Discount]]&lt;=0.1,"5-10%",Suoerstore_sales[[#This Row],[Discount]]&lt;=0.2,"10-20%",TRUE,"20%+")</f>
        <v>10-20%</v>
      </c>
      <c r="W9129">
        <f>YEAR(Suoerstore_sales[[#This Row],[Order Date]])</f>
        <v>2017</v>
      </c>
      <c r="X9129" t="str">
        <f>"Q"&amp;ROUNDUP(MONTH(Suoerstore_sales[[#This Row],[Order Date]])/3,0)</f>
        <v>Q2</v>
      </c>
      <c r="Y9129">
        <f>MONTH(Suoerstore_sales[[#This Row],[Order Date]])</f>
        <v>5</v>
      </c>
    </row>
    <row r="9130" spans="1:25" x14ac:dyDescent="0.2">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t="str" cm="1">
        <f t="array" ref="V9130">_xlfn.IFS(Suoerstore_sales[[#This Row],[Discount]]&lt;=0.05,"0-5%",Suoerstore_sales[[#This Row],[Discount]]&lt;=0.1,"5-10%",Suoerstore_sales[[#This Row],[Discount]]&lt;=0.2,"10-20%",TRUE,"20%+")</f>
        <v>20%+</v>
      </c>
      <c r="W9130">
        <f>YEAR(Suoerstore_sales[[#This Row],[Order Date]])</f>
        <v>2017</v>
      </c>
      <c r="X9130" t="str">
        <f>"Q"&amp;ROUNDUP(MONTH(Suoerstore_sales[[#This Row],[Order Date]])/3,0)</f>
        <v>Q3</v>
      </c>
      <c r="Y9130">
        <f>MONTH(Suoerstore_sales[[#This Row],[Order Date]])</f>
        <v>9</v>
      </c>
    </row>
    <row r="9131" spans="1:25" x14ac:dyDescent="0.2">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t="str" cm="1">
        <f t="array" ref="V9131">_xlfn.IFS(Suoerstore_sales[[#This Row],[Discount]]&lt;=0.05,"0-5%",Suoerstore_sales[[#This Row],[Discount]]&lt;=0.1,"5-10%",Suoerstore_sales[[#This Row],[Discount]]&lt;=0.2,"10-20%",TRUE,"20%+")</f>
        <v>20%+</v>
      </c>
      <c r="W9131">
        <f>YEAR(Suoerstore_sales[[#This Row],[Order Date]])</f>
        <v>2016</v>
      </c>
      <c r="X9131" t="str">
        <f>"Q"&amp;ROUNDUP(MONTH(Suoerstore_sales[[#This Row],[Order Date]])/3,0)</f>
        <v>Q1</v>
      </c>
      <c r="Y9131">
        <f>MONTH(Suoerstore_sales[[#This Row],[Order Date]])</f>
        <v>3</v>
      </c>
    </row>
    <row r="9132" spans="1:25" x14ac:dyDescent="0.2">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t="str" cm="1">
        <f t="array" ref="V9132">_xlfn.IFS(Suoerstore_sales[[#This Row],[Discount]]&lt;=0.05,"0-5%",Suoerstore_sales[[#This Row],[Discount]]&lt;=0.1,"5-10%",Suoerstore_sales[[#This Row],[Discount]]&lt;=0.2,"10-20%",TRUE,"20%+")</f>
        <v>10-20%</v>
      </c>
      <c r="W9132">
        <f>YEAR(Suoerstore_sales[[#This Row],[Order Date]])</f>
        <v>2016</v>
      </c>
      <c r="X9132" t="str">
        <f>"Q"&amp;ROUNDUP(MONTH(Suoerstore_sales[[#This Row],[Order Date]])/3,0)</f>
        <v>Q1</v>
      </c>
      <c r="Y9132">
        <f>MONTH(Suoerstore_sales[[#This Row],[Order Date]])</f>
        <v>3</v>
      </c>
    </row>
    <row r="9133" spans="1:25" x14ac:dyDescent="0.2">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t="str" cm="1">
        <f t="array" ref="V9133">_xlfn.IFS(Suoerstore_sales[[#This Row],[Discount]]&lt;=0.05,"0-5%",Suoerstore_sales[[#This Row],[Discount]]&lt;=0.1,"5-10%",Suoerstore_sales[[#This Row],[Discount]]&lt;=0.2,"10-20%",TRUE,"20%+")</f>
        <v>0-5%</v>
      </c>
      <c r="W9133">
        <f>YEAR(Suoerstore_sales[[#This Row],[Order Date]])</f>
        <v>2017</v>
      </c>
      <c r="X9133" t="str">
        <f>"Q"&amp;ROUNDUP(MONTH(Suoerstore_sales[[#This Row],[Order Date]])/3,0)</f>
        <v>Q2</v>
      </c>
      <c r="Y9133">
        <f>MONTH(Suoerstore_sales[[#This Row],[Order Date]])</f>
        <v>5</v>
      </c>
    </row>
    <row r="9134" spans="1:25" x14ac:dyDescent="0.2">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t="str" cm="1">
        <f t="array" ref="V9134">_xlfn.IFS(Suoerstore_sales[[#This Row],[Discount]]&lt;=0.05,"0-5%",Suoerstore_sales[[#This Row],[Discount]]&lt;=0.1,"5-10%",Suoerstore_sales[[#This Row],[Discount]]&lt;=0.2,"10-20%",TRUE,"20%+")</f>
        <v>0-5%</v>
      </c>
      <c r="W9134">
        <f>YEAR(Suoerstore_sales[[#This Row],[Order Date]])</f>
        <v>2017</v>
      </c>
      <c r="X9134" t="str">
        <f>"Q"&amp;ROUNDUP(MONTH(Suoerstore_sales[[#This Row],[Order Date]])/3,0)</f>
        <v>Q2</v>
      </c>
      <c r="Y9134">
        <f>MONTH(Suoerstore_sales[[#This Row],[Order Date]])</f>
        <v>5</v>
      </c>
    </row>
    <row r="9135" spans="1:25" x14ac:dyDescent="0.2">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t="str" cm="1">
        <f t="array" ref="V9135">_xlfn.IFS(Suoerstore_sales[[#This Row],[Discount]]&lt;=0.05,"0-5%",Suoerstore_sales[[#This Row],[Discount]]&lt;=0.1,"5-10%",Suoerstore_sales[[#This Row],[Discount]]&lt;=0.2,"10-20%",TRUE,"20%+")</f>
        <v>10-20%</v>
      </c>
      <c r="W9135">
        <f>YEAR(Suoerstore_sales[[#This Row],[Order Date]])</f>
        <v>2015</v>
      </c>
      <c r="X9135" t="str">
        <f>"Q"&amp;ROUNDUP(MONTH(Suoerstore_sales[[#This Row],[Order Date]])/3,0)</f>
        <v>Q3</v>
      </c>
      <c r="Y9135">
        <f>MONTH(Suoerstore_sales[[#This Row],[Order Date]])</f>
        <v>8</v>
      </c>
    </row>
    <row r="9136" spans="1:25" x14ac:dyDescent="0.2">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t="str" cm="1">
        <f t="array" ref="V9136">_xlfn.IFS(Suoerstore_sales[[#This Row],[Discount]]&lt;=0.05,"0-5%",Suoerstore_sales[[#This Row],[Discount]]&lt;=0.1,"5-10%",Suoerstore_sales[[#This Row],[Discount]]&lt;=0.2,"10-20%",TRUE,"20%+")</f>
        <v>10-20%</v>
      </c>
      <c r="W9136">
        <f>YEAR(Suoerstore_sales[[#This Row],[Order Date]])</f>
        <v>2016</v>
      </c>
      <c r="X9136" t="str">
        <f>"Q"&amp;ROUNDUP(MONTH(Suoerstore_sales[[#This Row],[Order Date]])/3,0)</f>
        <v>Q2</v>
      </c>
      <c r="Y9136">
        <f>MONTH(Suoerstore_sales[[#This Row],[Order Date]])</f>
        <v>4</v>
      </c>
    </row>
    <row r="9137" spans="1:25" x14ac:dyDescent="0.2">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t="str" cm="1">
        <f t="array" ref="V9137">_xlfn.IFS(Suoerstore_sales[[#This Row],[Discount]]&lt;=0.05,"0-5%",Suoerstore_sales[[#This Row],[Discount]]&lt;=0.1,"5-10%",Suoerstore_sales[[#This Row],[Discount]]&lt;=0.2,"10-20%",TRUE,"20%+")</f>
        <v>10-20%</v>
      </c>
      <c r="W9137">
        <f>YEAR(Suoerstore_sales[[#This Row],[Order Date]])</f>
        <v>2016</v>
      </c>
      <c r="X9137" t="str">
        <f>"Q"&amp;ROUNDUP(MONTH(Suoerstore_sales[[#This Row],[Order Date]])/3,0)</f>
        <v>Q2</v>
      </c>
      <c r="Y9137">
        <f>MONTH(Suoerstore_sales[[#This Row],[Order Date]])</f>
        <v>4</v>
      </c>
    </row>
    <row r="9138" spans="1:25" x14ac:dyDescent="0.2">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t="str" cm="1">
        <f t="array" ref="V9138">_xlfn.IFS(Suoerstore_sales[[#This Row],[Discount]]&lt;=0.05,"0-5%",Suoerstore_sales[[#This Row],[Discount]]&lt;=0.1,"5-10%",Suoerstore_sales[[#This Row],[Discount]]&lt;=0.2,"10-20%",TRUE,"20%+")</f>
        <v>10-20%</v>
      </c>
      <c r="W9138">
        <f>YEAR(Suoerstore_sales[[#This Row],[Order Date]])</f>
        <v>2016</v>
      </c>
      <c r="X9138" t="str">
        <f>"Q"&amp;ROUNDUP(MONTH(Suoerstore_sales[[#This Row],[Order Date]])/3,0)</f>
        <v>Q2</v>
      </c>
      <c r="Y9138">
        <f>MONTH(Suoerstore_sales[[#This Row],[Order Date]])</f>
        <v>4</v>
      </c>
    </row>
    <row r="9139" spans="1:25" x14ac:dyDescent="0.2">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t="str" cm="1">
        <f t="array" ref="V9139">_xlfn.IFS(Suoerstore_sales[[#This Row],[Discount]]&lt;=0.05,"0-5%",Suoerstore_sales[[#This Row],[Discount]]&lt;=0.1,"5-10%",Suoerstore_sales[[#This Row],[Discount]]&lt;=0.2,"10-20%",TRUE,"20%+")</f>
        <v>20%+</v>
      </c>
      <c r="W9139">
        <f>YEAR(Suoerstore_sales[[#This Row],[Order Date]])</f>
        <v>2014</v>
      </c>
      <c r="X9139" t="str">
        <f>"Q"&amp;ROUNDUP(MONTH(Suoerstore_sales[[#This Row],[Order Date]])/3,0)</f>
        <v>Q1</v>
      </c>
      <c r="Y9139">
        <f>MONTH(Suoerstore_sales[[#This Row],[Order Date]])</f>
        <v>2</v>
      </c>
    </row>
    <row r="9140" spans="1:25" x14ac:dyDescent="0.2">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t="str" cm="1">
        <f t="array" ref="V9140">_xlfn.IFS(Suoerstore_sales[[#This Row],[Discount]]&lt;=0.05,"0-5%",Suoerstore_sales[[#This Row],[Discount]]&lt;=0.1,"5-10%",Suoerstore_sales[[#This Row],[Discount]]&lt;=0.2,"10-20%",TRUE,"20%+")</f>
        <v>10-20%</v>
      </c>
      <c r="W9140">
        <f>YEAR(Suoerstore_sales[[#This Row],[Order Date]])</f>
        <v>2014</v>
      </c>
      <c r="X9140" t="str">
        <f>"Q"&amp;ROUNDUP(MONTH(Suoerstore_sales[[#This Row],[Order Date]])/3,0)</f>
        <v>Q1</v>
      </c>
      <c r="Y9140">
        <f>MONTH(Suoerstore_sales[[#This Row],[Order Date]])</f>
        <v>2</v>
      </c>
    </row>
    <row r="9141" spans="1:25" x14ac:dyDescent="0.2">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t="str" cm="1">
        <f t="array" ref="V9141">_xlfn.IFS(Suoerstore_sales[[#This Row],[Discount]]&lt;=0.05,"0-5%",Suoerstore_sales[[#This Row],[Discount]]&lt;=0.1,"5-10%",Suoerstore_sales[[#This Row],[Discount]]&lt;=0.2,"10-20%",TRUE,"20%+")</f>
        <v>10-20%</v>
      </c>
      <c r="W9141">
        <f>YEAR(Suoerstore_sales[[#This Row],[Order Date]])</f>
        <v>2014</v>
      </c>
      <c r="X9141" t="str">
        <f>"Q"&amp;ROUNDUP(MONTH(Suoerstore_sales[[#This Row],[Order Date]])/3,0)</f>
        <v>Q3</v>
      </c>
      <c r="Y9141">
        <f>MONTH(Suoerstore_sales[[#This Row],[Order Date]])</f>
        <v>9</v>
      </c>
    </row>
    <row r="9142" spans="1:25" x14ac:dyDescent="0.2">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t="str" cm="1">
        <f t="array" ref="V9142">_xlfn.IFS(Suoerstore_sales[[#This Row],[Discount]]&lt;=0.05,"0-5%",Suoerstore_sales[[#This Row],[Discount]]&lt;=0.1,"5-10%",Suoerstore_sales[[#This Row],[Discount]]&lt;=0.2,"10-20%",TRUE,"20%+")</f>
        <v>0-5%</v>
      </c>
      <c r="W9142">
        <f>YEAR(Suoerstore_sales[[#This Row],[Order Date]])</f>
        <v>2017</v>
      </c>
      <c r="X9142" t="str">
        <f>"Q"&amp;ROUNDUP(MONTH(Suoerstore_sales[[#This Row],[Order Date]])/3,0)</f>
        <v>Q3</v>
      </c>
      <c r="Y9142">
        <f>MONTH(Suoerstore_sales[[#This Row],[Order Date]])</f>
        <v>9</v>
      </c>
    </row>
    <row r="9143" spans="1:25" x14ac:dyDescent="0.2">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t="str" cm="1">
        <f t="array" ref="V9143">_xlfn.IFS(Suoerstore_sales[[#This Row],[Discount]]&lt;=0.05,"0-5%",Suoerstore_sales[[#This Row],[Discount]]&lt;=0.1,"5-10%",Suoerstore_sales[[#This Row],[Discount]]&lt;=0.2,"10-20%",TRUE,"20%+")</f>
        <v>0-5%</v>
      </c>
      <c r="W9143">
        <f>YEAR(Suoerstore_sales[[#This Row],[Order Date]])</f>
        <v>2016</v>
      </c>
      <c r="X9143" t="str">
        <f>"Q"&amp;ROUNDUP(MONTH(Suoerstore_sales[[#This Row],[Order Date]])/3,0)</f>
        <v>Q3</v>
      </c>
      <c r="Y9143">
        <f>MONTH(Suoerstore_sales[[#This Row],[Order Date]])</f>
        <v>9</v>
      </c>
    </row>
    <row r="9144" spans="1:25" x14ac:dyDescent="0.2">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t="str" cm="1">
        <f t="array" ref="V9144">_xlfn.IFS(Suoerstore_sales[[#This Row],[Discount]]&lt;=0.05,"0-5%",Suoerstore_sales[[#This Row],[Discount]]&lt;=0.1,"5-10%",Suoerstore_sales[[#This Row],[Discount]]&lt;=0.2,"10-20%",TRUE,"20%+")</f>
        <v>10-20%</v>
      </c>
      <c r="W9144">
        <f>YEAR(Suoerstore_sales[[#This Row],[Order Date]])</f>
        <v>2017</v>
      </c>
      <c r="X9144" t="str">
        <f>"Q"&amp;ROUNDUP(MONTH(Suoerstore_sales[[#This Row],[Order Date]])/3,0)</f>
        <v>Q2</v>
      </c>
      <c r="Y9144">
        <f>MONTH(Suoerstore_sales[[#This Row],[Order Date]])</f>
        <v>5</v>
      </c>
    </row>
    <row r="9145" spans="1:25" x14ac:dyDescent="0.2">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t="str" cm="1">
        <f t="array" ref="V9145">_xlfn.IFS(Suoerstore_sales[[#This Row],[Discount]]&lt;=0.05,"0-5%",Suoerstore_sales[[#This Row],[Discount]]&lt;=0.1,"5-10%",Suoerstore_sales[[#This Row],[Discount]]&lt;=0.2,"10-20%",TRUE,"20%+")</f>
        <v>10-20%</v>
      </c>
      <c r="W9145">
        <f>YEAR(Suoerstore_sales[[#This Row],[Order Date]])</f>
        <v>2017</v>
      </c>
      <c r="X9145" t="str">
        <f>"Q"&amp;ROUNDUP(MONTH(Suoerstore_sales[[#This Row],[Order Date]])/3,0)</f>
        <v>Q2</v>
      </c>
      <c r="Y9145">
        <f>MONTH(Suoerstore_sales[[#This Row],[Order Date]])</f>
        <v>5</v>
      </c>
    </row>
    <row r="9146" spans="1:25" x14ac:dyDescent="0.2">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t="str" cm="1">
        <f t="array" ref="V9146">_xlfn.IFS(Suoerstore_sales[[#This Row],[Discount]]&lt;=0.05,"0-5%",Suoerstore_sales[[#This Row],[Discount]]&lt;=0.1,"5-10%",Suoerstore_sales[[#This Row],[Discount]]&lt;=0.2,"10-20%",TRUE,"20%+")</f>
        <v>0-5%</v>
      </c>
      <c r="W9146">
        <f>YEAR(Suoerstore_sales[[#This Row],[Order Date]])</f>
        <v>2017</v>
      </c>
      <c r="X9146" t="str">
        <f>"Q"&amp;ROUNDUP(MONTH(Suoerstore_sales[[#This Row],[Order Date]])/3,0)</f>
        <v>Q2</v>
      </c>
      <c r="Y9146">
        <f>MONTH(Suoerstore_sales[[#This Row],[Order Date]])</f>
        <v>5</v>
      </c>
    </row>
    <row r="9147" spans="1:25" x14ac:dyDescent="0.2">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t="str" cm="1">
        <f t="array" ref="V9147">_xlfn.IFS(Suoerstore_sales[[#This Row],[Discount]]&lt;=0.05,"0-5%",Suoerstore_sales[[#This Row],[Discount]]&lt;=0.1,"5-10%",Suoerstore_sales[[#This Row],[Discount]]&lt;=0.2,"10-20%",TRUE,"20%+")</f>
        <v>20%+</v>
      </c>
      <c r="W9147">
        <f>YEAR(Suoerstore_sales[[#This Row],[Order Date]])</f>
        <v>2015</v>
      </c>
      <c r="X9147" t="str">
        <f>"Q"&amp;ROUNDUP(MONTH(Suoerstore_sales[[#This Row],[Order Date]])/3,0)</f>
        <v>Q3</v>
      </c>
      <c r="Y9147">
        <f>MONTH(Suoerstore_sales[[#This Row],[Order Date]])</f>
        <v>9</v>
      </c>
    </row>
    <row r="9148" spans="1:25" x14ac:dyDescent="0.2">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t="str" cm="1">
        <f t="array" ref="V9148">_xlfn.IFS(Suoerstore_sales[[#This Row],[Discount]]&lt;=0.05,"0-5%",Suoerstore_sales[[#This Row],[Discount]]&lt;=0.1,"5-10%",Suoerstore_sales[[#This Row],[Discount]]&lt;=0.2,"10-20%",TRUE,"20%+")</f>
        <v>0-5%</v>
      </c>
      <c r="W9148">
        <f>YEAR(Suoerstore_sales[[#This Row],[Order Date]])</f>
        <v>2016</v>
      </c>
      <c r="X9148" t="str">
        <f>"Q"&amp;ROUNDUP(MONTH(Suoerstore_sales[[#This Row],[Order Date]])/3,0)</f>
        <v>Q1</v>
      </c>
      <c r="Y9148">
        <f>MONTH(Suoerstore_sales[[#This Row],[Order Date]])</f>
        <v>1</v>
      </c>
    </row>
    <row r="9149" spans="1:25" x14ac:dyDescent="0.2">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t="str" cm="1">
        <f t="array" ref="V9149">_xlfn.IFS(Suoerstore_sales[[#This Row],[Discount]]&lt;=0.05,"0-5%",Suoerstore_sales[[#This Row],[Discount]]&lt;=0.1,"5-10%",Suoerstore_sales[[#This Row],[Discount]]&lt;=0.2,"10-20%",TRUE,"20%+")</f>
        <v>0-5%</v>
      </c>
      <c r="W9149">
        <f>YEAR(Suoerstore_sales[[#This Row],[Order Date]])</f>
        <v>2016</v>
      </c>
      <c r="X9149" t="str">
        <f>"Q"&amp;ROUNDUP(MONTH(Suoerstore_sales[[#This Row],[Order Date]])/3,0)</f>
        <v>Q1</v>
      </c>
      <c r="Y9149">
        <f>MONTH(Suoerstore_sales[[#This Row],[Order Date]])</f>
        <v>1</v>
      </c>
    </row>
    <row r="9150" spans="1:25" x14ac:dyDescent="0.2">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t="str" cm="1">
        <f t="array" ref="V9150">_xlfn.IFS(Suoerstore_sales[[#This Row],[Discount]]&lt;=0.05,"0-5%",Suoerstore_sales[[#This Row],[Discount]]&lt;=0.1,"5-10%",Suoerstore_sales[[#This Row],[Discount]]&lt;=0.2,"10-20%",TRUE,"20%+")</f>
        <v>0-5%</v>
      </c>
      <c r="W9150">
        <f>YEAR(Suoerstore_sales[[#This Row],[Order Date]])</f>
        <v>2016</v>
      </c>
      <c r="X9150" t="str">
        <f>"Q"&amp;ROUNDUP(MONTH(Suoerstore_sales[[#This Row],[Order Date]])/3,0)</f>
        <v>Q1</v>
      </c>
      <c r="Y9150">
        <f>MONTH(Suoerstore_sales[[#This Row],[Order Date]])</f>
        <v>1</v>
      </c>
    </row>
    <row r="9151" spans="1:25" x14ac:dyDescent="0.2">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t="str" cm="1">
        <f t="array" ref="V9151">_xlfn.IFS(Suoerstore_sales[[#This Row],[Discount]]&lt;=0.05,"0-5%",Suoerstore_sales[[#This Row],[Discount]]&lt;=0.1,"5-10%",Suoerstore_sales[[#This Row],[Discount]]&lt;=0.2,"10-20%",TRUE,"20%+")</f>
        <v>0-5%</v>
      </c>
      <c r="W9151">
        <f>YEAR(Suoerstore_sales[[#This Row],[Order Date]])</f>
        <v>2014</v>
      </c>
      <c r="X9151" t="str">
        <f>"Q"&amp;ROUNDUP(MONTH(Suoerstore_sales[[#This Row],[Order Date]])/3,0)</f>
        <v>Q2</v>
      </c>
      <c r="Y9151">
        <f>MONTH(Suoerstore_sales[[#This Row],[Order Date]])</f>
        <v>6</v>
      </c>
    </row>
    <row r="9152" spans="1:25" x14ac:dyDescent="0.2">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t="str" cm="1">
        <f t="array" ref="V9152">_xlfn.IFS(Suoerstore_sales[[#This Row],[Discount]]&lt;=0.05,"0-5%",Suoerstore_sales[[#This Row],[Discount]]&lt;=0.1,"5-10%",Suoerstore_sales[[#This Row],[Discount]]&lt;=0.2,"10-20%",TRUE,"20%+")</f>
        <v>5-10%</v>
      </c>
      <c r="W9152">
        <f>YEAR(Suoerstore_sales[[#This Row],[Order Date]])</f>
        <v>2014</v>
      </c>
      <c r="X9152" t="str">
        <f>"Q"&amp;ROUNDUP(MONTH(Suoerstore_sales[[#This Row],[Order Date]])/3,0)</f>
        <v>Q2</v>
      </c>
      <c r="Y9152">
        <f>MONTH(Suoerstore_sales[[#This Row],[Order Date]])</f>
        <v>6</v>
      </c>
    </row>
    <row r="9153" spans="1:25" x14ac:dyDescent="0.2">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t="str" cm="1">
        <f t="array" ref="V9153">_xlfn.IFS(Suoerstore_sales[[#This Row],[Discount]]&lt;=0.05,"0-5%",Suoerstore_sales[[#This Row],[Discount]]&lt;=0.1,"5-10%",Suoerstore_sales[[#This Row],[Discount]]&lt;=0.2,"10-20%",TRUE,"20%+")</f>
        <v>10-20%</v>
      </c>
      <c r="W9153">
        <f>YEAR(Suoerstore_sales[[#This Row],[Order Date]])</f>
        <v>2015</v>
      </c>
      <c r="X9153" t="str">
        <f>"Q"&amp;ROUNDUP(MONTH(Suoerstore_sales[[#This Row],[Order Date]])/3,0)</f>
        <v>Q3</v>
      </c>
      <c r="Y9153">
        <f>MONTH(Suoerstore_sales[[#This Row],[Order Date]])</f>
        <v>9</v>
      </c>
    </row>
    <row r="9154" spans="1:25" x14ac:dyDescent="0.2">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t="str" cm="1">
        <f t="array" ref="V9154">_xlfn.IFS(Suoerstore_sales[[#This Row],[Discount]]&lt;=0.05,"0-5%",Suoerstore_sales[[#This Row],[Discount]]&lt;=0.1,"5-10%",Suoerstore_sales[[#This Row],[Discount]]&lt;=0.2,"10-20%",TRUE,"20%+")</f>
        <v>10-20%</v>
      </c>
      <c r="W9154">
        <f>YEAR(Suoerstore_sales[[#This Row],[Order Date]])</f>
        <v>2015</v>
      </c>
      <c r="X9154" t="str">
        <f>"Q"&amp;ROUNDUP(MONTH(Suoerstore_sales[[#This Row],[Order Date]])/3,0)</f>
        <v>Q3</v>
      </c>
      <c r="Y9154">
        <f>MONTH(Suoerstore_sales[[#This Row],[Order Date]])</f>
        <v>9</v>
      </c>
    </row>
    <row r="9155" spans="1:25" x14ac:dyDescent="0.2">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t="str" cm="1">
        <f t="array" ref="V9155">_xlfn.IFS(Suoerstore_sales[[#This Row],[Discount]]&lt;=0.05,"0-5%",Suoerstore_sales[[#This Row],[Discount]]&lt;=0.1,"5-10%",Suoerstore_sales[[#This Row],[Discount]]&lt;=0.2,"10-20%",TRUE,"20%+")</f>
        <v>10-20%</v>
      </c>
      <c r="W9155">
        <f>YEAR(Suoerstore_sales[[#This Row],[Order Date]])</f>
        <v>2015</v>
      </c>
      <c r="X9155" t="str">
        <f>"Q"&amp;ROUNDUP(MONTH(Suoerstore_sales[[#This Row],[Order Date]])/3,0)</f>
        <v>Q3</v>
      </c>
      <c r="Y9155">
        <f>MONTH(Suoerstore_sales[[#This Row],[Order Date]])</f>
        <v>9</v>
      </c>
    </row>
    <row r="9156" spans="1:25" x14ac:dyDescent="0.2">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t="str" cm="1">
        <f t="array" ref="V9156">_xlfn.IFS(Suoerstore_sales[[#This Row],[Discount]]&lt;=0.05,"0-5%",Suoerstore_sales[[#This Row],[Discount]]&lt;=0.1,"5-10%",Suoerstore_sales[[#This Row],[Discount]]&lt;=0.2,"10-20%",TRUE,"20%+")</f>
        <v>10-20%</v>
      </c>
      <c r="W9156">
        <f>YEAR(Suoerstore_sales[[#This Row],[Order Date]])</f>
        <v>2016</v>
      </c>
      <c r="X9156" t="str">
        <f>"Q"&amp;ROUNDUP(MONTH(Suoerstore_sales[[#This Row],[Order Date]])/3,0)</f>
        <v>Q3</v>
      </c>
      <c r="Y9156">
        <f>MONTH(Suoerstore_sales[[#This Row],[Order Date]])</f>
        <v>8</v>
      </c>
    </row>
    <row r="9157" spans="1:25" x14ac:dyDescent="0.2">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t="str" cm="1">
        <f t="array" ref="V9157">_xlfn.IFS(Suoerstore_sales[[#This Row],[Discount]]&lt;=0.05,"0-5%",Suoerstore_sales[[#This Row],[Discount]]&lt;=0.1,"5-10%",Suoerstore_sales[[#This Row],[Discount]]&lt;=0.2,"10-20%",TRUE,"20%+")</f>
        <v>0-5%</v>
      </c>
      <c r="W9157">
        <f>YEAR(Suoerstore_sales[[#This Row],[Order Date]])</f>
        <v>2014</v>
      </c>
      <c r="X9157" t="str">
        <f>"Q"&amp;ROUNDUP(MONTH(Suoerstore_sales[[#This Row],[Order Date]])/3,0)</f>
        <v>Q1</v>
      </c>
      <c r="Y9157">
        <f>MONTH(Suoerstore_sales[[#This Row],[Order Date]])</f>
        <v>1</v>
      </c>
    </row>
    <row r="9158" spans="1:25" x14ac:dyDescent="0.2">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t="str" cm="1">
        <f t="array" ref="V9158">_xlfn.IFS(Suoerstore_sales[[#This Row],[Discount]]&lt;=0.05,"0-5%",Suoerstore_sales[[#This Row],[Discount]]&lt;=0.1,"5-10%",Suoerstore_sales[[#This Row],[Discount]]&lt;=0.2,"10-20%",TRUE,"20%+")</f>
        <v>0-5%</v>
      </c>
      <c r="W9158">
        <f>YEAR(Suoerstore_sales[[#This Row],[Order Date]])</f>
        <v>2014</v>
      </c>
      <c r="X9158" t="str">
        <f>"Q"&amp;ROUNDUP(MONTH(Suoerstore_sales[[#This Row],[Order Date]])/3,0)</f>
        <v>Q3</v>
      </c>
      <c r="Y9158">
        <f>MONTH(Suoerstore_sales[[#This Row],[Order Date]])</f>
        <v>8</v>
      </c>
    </row>
    <row r="9159" spans="1:25" x14ac:dyDescent="0.2">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t="str" cm="1">
        <f t="array" ref="V9159">_xlfn.IFS(Suoerstore_sales[[#This Row],[Discount]]&lt;=0.05,"0-5%",Suoerstore_sales[[#This Row],[Discount]]&lt;=0.1,"5-10%",Suoerstore_sales[[#This Row],[Discount]]&lt;=0.2,"10-20%",TRUE,"20%+")</f>
        <v>0-5%</v>
      </c>
      <c r="W9159">
        <f>YEAR(Suoerstore_sales[[#This Row],[Order Date]])</f>
        <v>2014</v>
      </c>
      <c r="X9159" t="str">
        <f>"Q"&amp;ROUNDUP(MONTH(Suoerstore_sales[[#This Row],[Order Date]])/3,0)</f>
        <v>Q3</v>
      </c>
      <c r="Y9159">
        <f>MONTH(Suoerstore_sales[[#This Row],[Order Date]])</f>
        <v>8</v>
      </c>
    </row>
    <row r="9160" spans="1:25" x14ac:dyDescent="0.2">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t="str" cm="1">
        <f t="array" ref="V9160">_xlfn.IFS(Suoerstore_sales[[#This Row],[Discount]]&lt;=0.05,"0-5%",Suoerstore_sales[[#This Row],[Discount]]&lt;=0.1,"5-10%",Suoerstore_sales[[#This Row],[Discount]]&lt;=0.2,"10-20%",TRUE,"20%+")</f>
        <v>0-5%</v>
      </c>
      <c r="W9160">
        <f>YEAR(Suoerstore_sales[[#This Row],[Order Date]])</f>
        <v>2014</v>
      </c>
      <c r="X9160" t="str">
        <f>"Q"&amp;ROUNDUP(MONTH(Suoerstore_sales[[#This Row],[Order Date]])/3,0)</f>
        <v>Q3</v>
      </c>
      <c r="Y9160">
        <f>MONTH(Suoerstore_sales[[#This Row],[Order Date]])</f>
        <v>8</v>
      </c>
    </row>
    <row r="9161" spans="1:25" x14ac:dyDescent="0.2">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t="str" cm="1">
        <f t="array" ref="V9161">_xlfn.IFS(Suoerstore_sales[[#This Row],[Discount]]&lt;=0.05,"0-5%",Suoerstore_sales[[#This Row],[Discount]]&lt;=0.1,"5-10%",Suoerstore_sales[[#This Row],[Discount]]&lt;=0.2,"10-20%",TRUE,"20%+")</f>
        <v>20%+</v>
      </c>
      <c r="W9161">
        <f>YEAR(Suoerstore_sales[[#This Row],[Order Date]])</f>
        <v>2016</v>
      </c>
      <c r="X9161" t="str">
        <f>"Q"&amp;ROUNDUP(MONTH(Suoerstore_sales[[#This Row],[Order Date]])/3,0)</f>
        <v>Q3</v>
      </c>
      <c r="Y9161">
        <f>MONTH(Suoerstore_sales[[#This Row],[Order Date]])</f>
        <v>8</v>
      </c>
    </row>
    <row r="9162" spans="1:25" x14ac:dyDescent="0.2">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t="str" cm="1">
        <f t="array" ref="V9162">_xlfn.IFS(Suoerstore_sales[[#This Row],[Discount]]&lt;=0.05,"0-5%",Suoerstore_sales[[#This Row],[Discount]]&lt;=0.1,"5-10%",Suoerstore_sales[[#This Row],[Discount]]&lt;=0.2,"10-20%",TRUE,"20%+")</f>
        <v>20%+</v>
      </c>
      <c r="W9162">
        <f>YEAR(Suoerstore_sales[[#This Row],[Order Date]])</f>
        <v>2016</v>
      </c>
      <c r="X9162" t="str">
        <f>"Q"&amp;ROUNDUP(MONTH(Suoerstore_sales[[#This Row],[Order Date]])/3,0)</f>
        <v>Q3</v>
      </c>
      <c r="Y9162">
        <f>MONTH(Suoerstore_sales[[#This Row],[Order Date]])</f>
        <v>8</v>
      </c>
    </row>
    <row r="9163" spans="1:25" x14ac:dyDescent="0.2">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t="str" cm="1">
        <f t="array" ref="V9163">_xlfn.IFS(Suoerstore_sales[[#This Row],[Discount]]&lt;=0.05,"0-5%",Suoerstore_sales[[#This Row],[Discount]]&lt;=0.1,"5-10%",Suoerstore_sales[[#This Row],[Discount]]&lt;=0.2,"10-20%",TRUE,"20%+")</f>
        <v>0-5%</v>
      </c>
      <c r="W9163">
        <f>YEAR(Suoerstore_sales[[#This Row],[Order Date]])</f>
        <v>2016</v>
      </c>
      <c r="X9163" t="str">
        <f>"Q"&amp;ROUNDUP(MONTH(Suoerstore_sales[[#This Row],[Order Date]])/3,0)</f>
        <v>Q4</v>
      </c>
      <c r="Y9163">
        <f>MONTH(Suoerstore_sales[[#This Row],[Order Date]])</f>
        <v>12</v>
      </c>
    </row>
    <row r="9164" spans="1:25" x14ac:dyDescent="0.2">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t="str" cm="1">
        <f t="array" ref="V9164">_xlfn.IFS(Suoerstore_sales[[#This Row],[Discount]]&lt;=0.05,"0-5%",Suoerstore_sales[[#This Row],[Discount]]&lt;=0.1,"5-10%",Suoerstore_sales[[#This Row],[Discount]]&lt;=0.2,"10-20%",TRUE,"20%+")</f>
        <v>0-5%</v>
      </c>
      <c r="W9164">
        <f>YEAR(Suoerstore_sales[[#This Row],[Order Date]])</f>
        <v>2016</v>
      </c>
      <c r="X9164" t="str">
        <f>"Q"&amp;ROUNDUP(MONTH(Suoerstore_sales[[#This Row],[Order Date]])/3,0)</f>
        <v>Q4</v>
      </c>
      <c r="Y9164">
        <f>MONTH(Suoerstore_sales[[#This Row],[Order Date]])</f>
        <v>12</v>
      </c>
    </row>
    <row r="9165" spans="1:25" x14ac:dyDescent="0.2">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t="str" cm="1">
        <f t="array" ref="V9165">_xlfn.IFS(Suoerstore_sales[[#This Row],[Discount]]&lt;=0.05,"0-5%",Suoerstore_sales[[#This Row],[Discount]]&lt;=0.1,"5-10%",Suoerstore_sales[[#This Row],[Discount]]&lt;=0.2,"10-20%",TRUE,"20%+")</f>
        <v>10-20%</v>
      </c>
      <c r="W9165">
        <f>YEAR(Suoerstore_sales[[#This Row],[Order Date]])</f>
        <v>2015</v>
      </c>
      <c r="X9165" t="str">
        <f>"Q"&amp;ROUNDUP(MONTH(Suoerstore_sales[[#This Row],[Order Date]])/3,0)</f>
        <v>Q2</v>
      </c>
      <c r="Y9165">
        <f>MONTH(Suoerstore_sales[[#This Row],[Order Date]])</f>
        <v>6</v>
      </c>
    </row>
    <row r="9166" spans="1:25" x14ac:dyDescent="0.2">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t="str" cm="1">
        <f t="array" ref="V9166">_xlfn.IFS(Suoerstore_sales[[#This Row],[Discount]]&lt;=0.05,"0-5%",Suoerstore_sales[[#This Row],[Discount]]&lt;=0.1,"5-10%",Suoerstore_sales[[#This Row],[Discount]]&lt;=0.2,"10-20%",TRUE,"20%+")</f>
        <v>20%+</v>
      </c>
      <c r="W9166">
        <f>YEAR(Suoerstore_sales[[#This Row],[Order Date]])</f>
        <v>2015</v>
      </c>
      <c r="X9166" t="str">
        <f>"Q"&amp;ROUNDUP(MONTH(Suoerstore_sales[[#This Row],[Order Date]])/3,0)</f>
        <v>Q2</v>
      </c>
      <c r="Y9166">
        <f>MONTH(Suoerstore_sales[[#This Row],[Order Date]])</f>
        <v>6</v>
      </c>
    </row>
    <row r="9167" spans="1:25" x14ac:dyDescent="0.2">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t="str" cm="1">
        <f t="array" ref="V9167">_xlfn.IFS(Suoerstore_sales[[#This Row],[Discount]]&lt;=0.05,"0-5%",Suoerstore_sales[[#This Row],[Discount]]&lt;=0.1,"5-10%",Suoerstore_sales[[#This Row],[Discount]]&lt;=0.2,"10-20%",TRUE,"20%+")</f>
        <v>10-20%</v>
      </c>
      <c r="W9167">
        <f>YEAR(Suoerstore_sales[[#This Row],[Order Date]])</f>
        <v>2016</v>
      </c>
      <c r="X9167" t="str">
        <f>"Q"&amp;ROUNDUP(MONTH(Suoerstore_sales[[#This Row],[Order Date]])/3,0)</f>
        <v>Q2</v>
      </c>
      <c r="Y9167">
        <f>MONTH(Suoerstore_sales[[#This Row],[Order Date]])</f>
        <v>6</v>
      </c>
    </row>
    <row r="9168" spans="1:25" x14ac:dyDescent="0.2">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t="str" cm="1">
        <f t="array" ref="V9168">_xlfn.IFS(Suoerstore_sales[[#This Row],[Discount]]&lt;=0.05,"0-5%",Suoerstore_sales[[#This Row],[Discount]]&lt;=0.1,"5-10%",Suoerstore_sales[[#This Row],[Discount]]&lt;=0.2,"10-20%",TRUE,"20%+")</f>
        <v>0-5%</v>
      </c>
      <c r="W9168">
        <f>YEAR(Suoerstore_sales[[#This Row],[Order Date]])</f>
        <v>2016</v>
      </c>
      <c r="X9168" t="str">
        <f>"Q"&amp;ROUNDUP(MONTH(Suoerstore_sales[[#This Row],[Order Date]])/3,0)</f>
        <v>Q2</v>
      </c>
      <c r="Y9168">
        <f>MONTH(Suoerstore_sales[[#This Row],[Order Date]])</f>
        <v>6</v>
      </c>
    </row>
    <row r="9169" spans="1:25" x14ac:dyDescent="0.2">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t="str" cm="1">
        <f t="array" ref="V9169">_xlfn.IFS(Suoerstore_sales[[#This Row],[Discount]]&lt;=0.05,"0-5%",Suoerstore_sales[[#This Row],[Discount]]&lt;=0.1,"5-10%",Suoerstore_sales[[#This Row],[Discount]]&lt;=0.2,"10-20%",TRUE,"20%+")</f>
        <v>0-5%</v>
      </c>
      <c r="W9169">
        <f>YEAR(Suoerstore_sales[[#This Row],[Order Date]])</f>
        <v>2016</v>
      </c>
      <c r="X9169" t="str">
        <f>"Q"&amp;ROUNDUP(MONTH(Suoerstore_sales[[#This Row],[Order Date]])/3,0)</f>
        <v>Q2</v>
      </c>
      <c r="Y9169">
        <f>MONTH(Suoerstore_sales[[#This Row],[Order Date]])</f>
        <v>6</v>
      </c>
    </row>
    <row r="9170" spans="1:25" x14ac:dyDescent="0.2">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t="str" cm="1">
        <f t="array" ref="V9170">_xlfn.IFS(Suoerstore_sales[[#This Row],[Discount]]&lt;=0.05,"0-5%",Suoerstore_sales[[#This Row],[Discount]]&lt;=0.1,"5-10%",Suoerstore_sales[[#This Row],[Discount]]&lt;=0.2,"10-20%",TRUE,"20%+")</f>
        <v>0-5%</v>
      </c>
      <c r="W9170">
        <f>YEAR(Suoerstore_sales[[#This Row],[Order Date]])</f>
        <v>2016</v>
      </c>
      <c r="X9170" t="str">
        <f>"Q"&amp;ROUNDUP(MONTH(Suoerstore_sales[[#This Row],[Order Date]])/3,0)</f>
        <v>Q1</v>
      </c>
      <c r="Y9170">
        <f>MONTH(Suoerstore_sales[[#This Row],[Order Date]])</f>
        <v>3</v>
      </c>
    </row>
    <row r="9171" spans="1:25" x14ac:dyDescent="0.2">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t="str" cm="1">
        <f t="array" ref="V9171">_xlfn.IFS(Suoerstore_sales[[#This Row],[Discount]]&lt;=0.05,"0-5%",Suoerstore_sales[[#This Row],[Discount]]&lt;=0.1,"5-10%",Suoerstore_sales[[#This Row],[Discount]]&lt;=0.2,"10-20%",TRUE,"20%+")</f>
        <v>0-5%</v>
      </c>
      <c r="W9171">
        <f>YEAR(Suoerstore_sales[[#This Row],[Order Date]])</f>
        <v>2016</v>
      </c>
      <c r="X9171" t="str">
        <f>"Q"&amp;ROUNDUP(MONTH(Suoerstore_sales[[#This Row],[Order Date]])/3,0)</f>
        <v>Q1</v>
      </c>
      <c r="Y9171">
        <f>MONTH(Suoerstore_sales[[#This Row],[Order Date]])</f>
        <v>3</v>
      </c>
    </row>
    <row r="9172" spans="1:25" x14ac:dyDescent="0.2">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t="str" cm="1">
        <f t="array" ref="V9172">_xlfn.IFS(Suoerstore_sales[[#This Row],[Discount]]&lt;=0.05,"0-5%",Suoerstore_sales[[#This Row],[Discount]]&lt;=0.1,"5-10%",Suoerstore_sales[[#This Row],[Discount]]&lt;=0.2,"10-20%",TRUE,"20%+")</f>
        <v>0-5%</v>
      </c>
      <c r="W9172">
        <f>YEAR(Suoerstore_sales[[#This Row],[Order Date]])</f>
        <v>2016</v>
      </c>
      <c r="X9172" t="str">
        <f>"Q"&amp;ROUNDUP(MONTH(Suoerstore_sales[[#This Row],[Order Date]])/3,0)</f>
        <v>Q4</v>
      </c>
      <c r="Y9172">
        <f>MONTH(Suoerstore_sales[[#This Row],[Order Date]])</f>
        <v>12</v>
      </c>
    </row>
    <row r="9173" spans="1:25" x14ac:dyDescent="0.2">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t="str" cm="1">
        <f t="array" ref="V9173">_xlfn.IFS(Suoerstore_sales[[#This Row],[Discount]]&lt;=0.05,"0-5%",Suoerstore_sales[[#This Row],[Discount]]&lt;=0.1,"5-10%",Suoerstore_sales[[#This Row],[Discount]]&lt;=0.2,"10-20%",TRUE,"20%+")</f>
        <v>0-5%</v>
      </c>
      <c r="W9173">
        <f>YEAR(Suoerstore_sales[[#This Row],[Order Date]])</f>
        <v>2016</v>
      </c>
      <c r="X9173" t="str">
        <f>"Q"&amp;ROUNDUP(MONTH(Suoerstore_sales[[#This Row],[Order Date]])/3,0)</f>
        <v>Q4</v>
      </c>
      <c r="Y9173">
        <f>MONTH(Suoerstore_sales[[#This Row],[Order Date]])</f>
        <v>12</v>
      </c>
    </row>
    <row r="9174" spans="1:25" x14ac:dyDescent="0.2">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t="str" cm="1">
        <f t="array" ref="V9174">_xlfn.IFS(Suoerstore_sales[[#This Row],[Discount]]&lt;=0.05,"0-5%",Suoerstore_sales[[#This Row],[Discount]]&lt;=0.1,"5-10%",Suoerstore_sales[[#This Row],[Discount]]&lt;=0.2,"10-20%",TRUE,"20%+")</f>
        <v>0-5%</v>
      </c>
      <c r="W9174">
        <f>YEAR(Suoerstore_sales[[#This Row],[Order Date]])</f>
        <v>2016</v>
      </c>
      <c r="X9174" t="str">
        <f>"Q"&amp;ROUNDUP(MONTH(Suoerstore_sales[[#This Row],[Order Date]])/3,0)</f>
        <v>Q4</v>
      </c>
      <c r="Y9174">
        <f>MONTH(Suoerstore_sales[[#This Row],[Order Date]])</f>
        <v>12</v>
      </c>
    </row>
    <row r="9175" spans="1:25" x14ac:dyDescent="0.2">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t="str" cm="1">
        <f t="array" ref="V9175">_xlfn.IFS(Suoerstore_sales[[#This Row],[Discount]]&lt;=0.05,"0-5%",Suoerstore_sales[[#This Row],[Discount]]&lt;=0.1,"5-10%",Suoerstore_sales[[#This Row],[Discount]]&lt;=0.2,"10-20%",TRUE,"20%+")</f>
        <v>0-5%</v>
      </c>
      <c r="W9175">
        <f>YEAR(Suoerstore_sales[[#This Row],[Order Date]])</f>
        <v>2016</v>
      </c>
      <c r="X9175" t="str">
        <f>"Q"&amp;ROUNDUP(MONTH(Suoerstore_sales[[#This Row],[Order Date]])/3,0)</f>
        <v>Q4</v>
      </c>
      <c r="Y9175">
        <f>MONTH(Suoerstore_sales[[#This Row],[Order Date]])</f>
        <v>12</v>
      </c>
    </row>
    <row r="9176" spans="1:25" x14ac:dyDescent="0.2">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t="str" cm="1">
        <f t="array" ref="V9176">_xlfn.IFS(Suoerstore_sales[[#This Row],[Discount]]&lt;=0.05,"0-5%",Suoerstore_sales[[#This Row],[Discount]]&lt;=0.1,"5-10%",Suoerstore_sales[[#This Row],[Discount]]&lt;=0.2,"10-20%",TRUE,"20%+")</f>
        <v>10-20%</v>
      </c>
      <c r="W9176">
        <f>YEAR(Suoerstore_sales[[#This Row],[Order Date]])</f>
        <v>2017</v>
      </c>
      <c r="X9176" t="str">
        <f>"Q"&amp;ROUNDUP(MONTH(Suoerstore_sales[[#This Row],[Order Date]])/3,0)</f>
        <v>Q2</v>
      </c>
      <c r="Y9176">
        <f>MONTH(Suoerstore_sales[[#This Row],[Order Date]])</f>
        <v>6</v>
      </c>
    </row>
    <row r="9177" spans="1:25" x14ac:dyDescent="0.2">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t="str" cm="1">
        <f t="array" ref="V9177">_xlfn.IFS(Suoerstore_sales[[#This Row],[Discount]]&lt;=0.05,"0-5%",Suoerstore_sales[[#This Row],[Discount]]&lt;=0.1,"5-10%",Suoerstore_sales[[#This Row],[Discount]]&lt;=0.2,"10-20%",TRUE,"20%+")</f>
        <v>0-5%</v>
      </c>
      <c r="W9177">
        <f>YEAR(Suoerstore_sales[[#This Row],[Order Date]])</f>
        <v>2017</v>
      </c>
      <c r="X9177" t="str">
        <f>"Q"&amp;ROUNDUP(MONTH(Suoerstore_sales[[#This Row],[Order Date]])/3,0)</f>
        <v>Q2</v>
      </c>
      <c r="Y9177">
        <f>MONTH(Suoerstore_sales[[#This Row],[Order Date]])</f>
        <v>6</v>
      </c>
    </row>
    <row r="9178" spans="1:25" x14ac:dyDescent="0.2">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t="str" cm="1">
        <f t="array" ref="V9178">_xlfn.IFS(Suoerstore_sales[[#This Row],[Discount]]&lt;=0.05,"0-5%",Suoerstore_sales[[#This Row],[Discount]]&lt;=0.1,"5-10%",Suoerstore_sales[[#This Row],[Discount]]&lt;=0.2,"10-20%",TRUE,"20%+")</f>
        <v>20%+</v>
      </c>
      <c r="W9178">
        <f>YEAR(Suoerstore_sales[[#This Row],[Order Date]])</f>
        <v>2016</v>
      </c>
      <c r="X9178" t="str">
        <f>"Q"&amp;ROUNDUP(MONTH(Suoerstore_sales[[#This Row],[Order Date]])/3,0)</f>
        <v>Q1</v>
      </c>
      <c r="Y9178">
        <f>MONTH(Suoerstore_sales[[#This Row],[Order Date]])</f>
        <v>3</v>
      </c>
    </row>
    <row r="9179" spans="1:25" x14ac:dyDescent="0.2">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t="str" cm="1">
        <f t="array" ref="V9179">_xlfn.IFS(Suoerstore_sales[[#This Row],[Discount]]&lt;=0.05,"0-5%",Suoerstore_sales[[#This Row],[Discount]]&lt;=0.1,"5-10%",Suoerstore_sales[[#This Row],[Discount]]&lt;=0.2,"10-20%",TRUE,"20%+")</f>
        <v>0-5%</v>
      </c>
      <c r="W9179">
        <f>YEAR(Suoerstore_sales[[#This Row],[Order Date]])</f>
        <v>2016</v>
      </c>
      <c r="X9179" t="str">
        <f>"Q"&amp;ROUNDUP(MONTH(Suoerstore_sales[[#This Row],[Order Date]])/3,0)</f>
        <v>Q4</v>
      </c>
      <c r="Y9179">
        <f>MONTH(Suoerstore_sales[[#This Row],[Order Date]])</f>
        <v>11</v>
      </c>
    </row>
    <row r="9180" spans="1:25" x14ac:dyDescent="0.2">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t="str" cm="1">
        <f t="array" ref="V9180">_xlfn.IFS(Suoerstore_sales[[#This Row],[Discount]]&lt;=0.05,"0-5%",Suoerstore_sales[[#This Row],[Discount]]&lt;=0.1,"5-10%",Suoerstore_sales[[#This Row],[Discount]]&lt;=0.2,"10-20%",TRUE,"20%+")</f>
        <v>0-5%</v>
      </c>
      <c r="W9180">
        <f>YEAR(Suoerstore_sales[[#This Row],[Order Date]])</f>
        <v>2016</v>
      </c>
      <c r="X9180" t="str">
        <f>"Q"&amp;ROUNDUP(MONTH(Suoerstore_sales[[#This Row],[Order Date]])/3,0)</f>
        <v>Q4</v>
      </c>
      <c r="Y9180">
        <f>MONTH(Suoerstore_sales[[#This Row],[Order Date]])</f>
        <v>11</v>
      </c>
    </row>
    <row r="9181" spans="1:25" x14ac:dyDescent="0.2">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t="str" cm="1">
        <f t="array" ref="V9181">_xlfn.IFS(Suoerstore_sales[[#This Row],[Discount]]&lt;=0.05,"0-5%",Suoerstore_sales[[#This Row],[Discount]]&lt;=0.1,"5-10%",Suoerstore_sales[[#This Row],[Discount]]&lt;=0.2,"10-20%",TRUE,"20%+")</f>
        <v>10-20%</v>
      </c>
      <c r="W9181">
        <f>YEAR(Suoerstore_sales[[#This Row],[Order Date]])</f>
        <v>2017</v>
      </c>
      <c r="X9181" t="str">
        <f>"Q"&amp;ROUNDUP(MONTH(Suoerstore_sales[[#This Row],[Order Date]])/3,0)</f>
        <v>Q3</v>
      </c>
      <c r="Y9181">
        <f>MONTH(Suoerstore_sales[[#This Row],[Order Date]])</f>
        <v>8</v>
      </c>
    </row>
    <row r="9182" spans="1:25" x14ac:dyDescent="0.2">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t="str" cm="1">
        <f t="array" ref="V9182">_xlfn.IFS(Suoerstore_sales[[#This Row],[Discount]]&lt;=0.05,"0-5%",Suoerstore_sales[[#This Row],[Discount]]&lt;=0.1,"5-10%",Suoerstore_sales[[#This Row],[Discount]]&lt;=0.2,"10-20%",TRUE,"20%+")</f>
        <v>10-20%</v>
      </c>
      <c r="W9182">
        <f>YEAR(Suoerstore_sales[[#This Row],[Order Date]])</f>
        <v>2017</v>
      </c>
      <c r="X9182" t="str">
        <f>"Q"&amp;ROUNDUP(MONTH(Suoerstore_sales[[#This Row],[Order Date]])/3,0)</f>
        <v>Q3</v>
      </c>
      <c r="Y9182">
        <f>MONTH(Suoerstore_sales[[#This Row],[Order Date]])</f>
        <v>8</v>
      </c>
    </row>
    <row r="9183" spans="1:25" x14ac:dyDescent="0.2">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t="str" cm="1">
        <f t="array" ref="V9183">_xlfn.IFS(Suoerstore_sales[[#This Row],[Discount]]&lt;=0.05,"0-5%",Suoerstore_sales[[#This Row],[Discount]]&lt;=0.1,"5-10%",Suoerstore_sales[[#This Row],[Discount]]&lt;=0.2,"10-20%",TRUE,"20%+")</f>
        <v>10-20%</v>
      </c>
      <c r="W9183">
        <f>YEAR(Suoerstore_sales[[#This Row],[Order Date]])</f>
        <v>2017</v>
      </c>
      <c r="X9183" t="str">
        <f>"Q"&amp;ROUNDUP(MONTH(Suoerstore_sales[[#This Row],[Order Date]])/3,0)</f>
        <v>Q3</v>
      </c>
      <c r="Y9183">
        <f>MONTH(Suoerstore_sales[[#This Row],[Order Date]])</f>
        <v>8</v>
      </c>
    </row>
    <row r="9184" spans="1:25" x14ac:dyDescent="0.2">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t="str" cm="1">
        <f t="array" ref="V9184">_xlfn.IFS(Suoerstore_sales[[#This Row],[Discount]]&lt;=0.05,"0-5%",Suoerstore_sales[[#This Row],[Discount]]&lt;=0.1,"5-10%",Suoerstore_sales[[#This Row],[Discount]]&lt;=0.2,"10-20%",TRUE,"20%+")</f>
        <v>0-5%</v>
      </c>
      <c r="W9184">
        <f>YEAR(Suoerstore_sales[[#This Row],[Order Date]])</f>
        <v>2017</v>
      </c>
      <c r="X9184" t="str">
        <f>"Q"&amp;ROUNDUP(MONTH(Suoerstore_sales[[#This Row],[Order Date]])/3,0)</f>
        <v>Q3</v>
      </c>
      <c r="Y9184">
        <f>MONTH(Suoerstore_sales[[#This Row],[Order Date]])</f>
        <v>8</v>
      </c>
    </row>
    <row r="9185" spans="1:25" x14ac:dyDescent="0.2">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t="str" cm="1">
        <f t="array" ref="V9185">_xlfn.IFS(Suoerstore_sales[[#This Row],[Discount]]&lt;=0.05,"0-5%",Suoerstore_sales[[#This Row],[Discount]]&lt;=0.1,"5-10%",Suoerstore_sales[[#This Row],[Discount]]&lt;=0.2,"10-20%",TRUE,"20%+")</f>
        <v>0-5%</v>
      </c>
      <c r="W9185">
        <f>YEAR(Suoerstore_sales[[#This Row],[Order Date]])</f>
        <v>2017</v>
      </c>
      <c r="X9185" t="str">
        <f>"Q"&amp;ROUNDUP(MONTH(Suoerstore_sales[[#This Row],[Order Date]])/3,0)</f>
        <v>Q3</v>
      </c>
      <c r="Y9185">
        <f>MONTH(Suoerstore_sales[[#This Row],[Order Date]])</f>
        <v>8</v>
      </c>
    </row>
    <row r="9186" spans="1:25" x14ac:dyDescent="0.2">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t="str" cm="1">
        <f t="array" ref="V9186">_xlfn.IFS(Suoerstore_sales[[#This Row],[Discount]]&lt;=0.05,"0-5%",Suoerstore_sales[[#This Row],[Discount]]&lt;=0.1,"5-10%",Suoerstore_sales[[#This Row],[Discount]]&lt;=0.2,"10-20%",TRUE,"20%+")</f>
        <v>0-5%</v>
      </c>
      <c r="W9186">
        <f>YEAR(Suoerstore_sales[[#This Row],[Order Date]])</f>
        <v>2017</v>
      </c>
      <c r="X9186" t="str">
        <f>"Q"&amp;ROUNDUP(MONTH(Suoerstore_sales[[#This Row],[Order Date]])/3,0)</f>
        <v>Q3</v>
      </c>
      <c r="Y9186">
        <f>MONTH(Suoerstore_sales[[#This Row],[Order Date]])</f>
        <v>8</v>
      </c>
    </row>
    <row r="9187" spans="1:25" x14ac:dyDescent="0.2">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t="str" cm="1">
        <f t="array" ref="V9187">_xlfn.IFS(Suoerstore_sales[[#This Row],[Discount]]&lt;=0.05,"0-5%",Suoerstore_sales[[#This Row],[Discount]]&lt;=0.1,"5-10%",Suoerstore_sales[[#This Row],[Discount]]&lt;=0.2,"10-20%",TRUE,"20%+")</f>
        <v>10-20%</v>
      </c>
      <c r="W9187">
        <f>YEAR(Suoerstore_sales[[#This Row],[Order Date]])</f>
        <v>2017</v>
      </c>
      <c r="X9187" t="str">
        <f>"Q"&amp;ROUNDUP(MONTH(Suoerstore_sales[[#This Row],[Order Date]])/3,0)</f>
        <v>Q3</v>
      </c>
      <c r="Y9187">
        <f>MONTH(Suoerstore_sales[[#This Row],[Order Date]])</f>
        <v>8</v>
      </c>
    </row>
    <row r="9188" spans="1:25" x14ac:dyDescent="0.2">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t="str" cm="1">
        <f t="array" ref="V9188">_xlfn.IFS(Suoerstore_sales[[#This Row],[Discount]]&lt;=0.05,"0-5%",Suoerstore_sales[[#This Row],[Discount]]&lt;=0.1,"5-10%",Suoerstore_sales[[#This Row],[Discount]]&lt;=0.2,"10-20%",TRUE,"20%+")</f>
        <v>0-5%</v>
      </c>
      <c r="W9188">
        <f>YEAR(Suoerstore_sales[[#This Row],[Order Date]])</f>
        <v>2017</v>
      </c>
      <c r="X9188" t="str">
        <f>"Q"&amp;ROUNDUP(MONTH(Suoerstore_sales[[#This Row],[Order Date]])/3,0)</f>
        <v>Q3</v>
      </c>
      <c r="Y9188">
        <f>MONTH(Suoerstore_sales[[#This Row],[Order Date]])</f>
        <v>8</v>
      </c>
    </row>
    <row r="9189" spans="1:25" x14ac:dyDescent="0.2">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t="str" cm="1">
        <f t="array" ref="V9189">_xlfn.IFS(Suoerstore_sales[[#This Row],[Discount]]&lt;=0.05,"0-5%",Suoerstore_sales[[#This Row],[Discount]]&lt;=0.1,"5-10%",Suoerstore_sales[[#This Row],[Discount]]&lt;=0.2,"10-20%",TRUE,"20%+")</f>
        <v>10-20%</v>
      </c>
      <c r="W9189">
        <f>YEAR(Suoerstore_sales[[#This Row],[Order Date]])</f>
        <v>2015</v>
      </c>
      <c r="X9189" t="str">
        <f>"Q"&amp;ROUNDUP(MONTH(Suoerstore_sales[[#This Row],[Order Date]])/3,0)</f>
        <v>Q3</v>
      </c>
      <c r="Y9189">
        <f>MONTH(Suoerstore_sales[[#This Row],[Order Date]])</f>
        <v>8</v>
      </c>
    </row>
    <row r="9190" spans="1:25" x14ac:dyDescent="0.2">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t="str" cm="1">
        <f t="array" ref="V9190">_xlfn.IFS(Suoerstore_sales[[#This Row],[Discount]]&lt;=0.05,"0-5%",Suoerstore_sales[[#This Row],[Discount]]&lt;=0.1,"5-10%",Suoerstore_sales[[#This Row],[Discount]]&lt;=0.2,"10-20%",TRUE,"20%+")</f>
        <v>10-20%</v>
      </c>
      <c r="W9190">
        <f>YEAR(Suoerstore_sales[[#This Row],[Order Date]])</f>
        <v>2015</v>
      </c>
      <c r="X9190" t="str">
        <f>"Q"&amp;ROUNDUP(MONTH(Suoerstore_sales[[#This Row],[Order Date]])/3,0)</f>
        <v>Q3</v>
      </c>
      <c r="Y9190">
        <f>MONTH(Suoerstore_sales[[#This Row],[Order Date]])</f>
        <v>8</v>
      </c>
    </row>
    <row r="9191" spans="1:25" x14ac:dyDescent="0.2">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t="str" cm="1">
        <f t="array" ref="V9191">_xlfn.IFS(Suoerstore_sales[[#This Row],[Discount]]&lt;=0.05,"0-5%",Suoerstore_sales[[#This Row],[Discount]]&lt;=0.1,"5-10%",Suoerstore_sales[[#This Row],[Discount]]&lt;=0.2,"10-20%",TRUE,"20%+")</f>
        <v>10-20%</v>
      </c>
      <c r="W9191">
        <f>YEAR(Suoerstore_sales[[#This Row],[Order Date]])</f>
        <v>2015</v>
      </c>
      <c r="X9191" t="str">
        <f>"Q"&amp;ROUNDUP(MONTH(Suoerstore_sales[[#This Row],[Order Date]])/3,0)</f>
        <v>Q3</v>
      </c>
      <c r="Y9191">
        <f>MONTH(Suoerstore_sales[[#This Row],[Order Date]])</f>
        <v>8</v>
      </c>
    </row>
    <row r="9192" spans="1:25" x14ac:dyDescent="0.2">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t="str" cm="1">
        <f t="array" ref="V9192">_xlfn.IFS(Suoerstore_sales[[#This Row],[Discount]]&lt;=0.05,"0-5%",Suoerstore_sales[[#This Row],[Discount]]&lt;=0.1,"5-10%",Suoerstore_sales[[#This Row],[Discount]]&lt;=0.2,"10-20%",TRUE,"20%+")</f>
        <v>20%+</v>
      </c>
      <c r="W9192">
        <f>YEAR(Suoerstore_sales[[#This Row],[Order Date]])</f>
        <v>2015</v>
      </c>
      <c r="X9192" t="str">
        <f>"Q"&amp;ROUNDUP(MONTH(Suoerstore_sales[[#This Row],[Order Date]])/3,0)</f>
        <v>Q3</v>
      </c>
      <c r="Y9192">
        <f>MONTH(Suoerstore_sales[[#This Row],[Order Date]])</f>
        <v>8</v>
      </c>
    </row>
    <row r="9193" spans="1:25" x14ac:dyDescent="0.2">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t="str" cm="1">
        <f t="array" ref="V9193">_xlfn.IFS(Suoerstore_sales[[#This Row],[Discount]]&lt;=0.05,"0-5%",Suoerstore_sales[[#This Row],[Discount]]&lt;=0.1,"5-10%",Suoerstore_sales[[#This Row],[Discount]]&lt;=0.2,"10-20%",TRUE,"20%+")</f>
        <v>10-20%</v>
      </c>
      <c r="W9193">
        <f>YEAR(Suoerstore_sales[[#This Row],[Order Date]])</f>
        <v>2015</v>
      </c>
      <c r="X9193" t="str">
        <f>"Q"&amp;ROUNDUP(MONTH(Suoerstore_sales[[#This Row],[Order Date]])/3,0)</f>
        <v>Q3</v>
      </c>
      <c r="Y9193">
        <f>MONTH(Suoerstore_sales[[#This Row],[Order Date]])</f>
        <v>8</v>
      </c>
    </row>
    <row r="9194" spans="1:25" x14ac:dyDescent="0.2">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t="str" cm="1">
        <f t="array" ref="V9194">_xlfn.IFS(Suoerstore_sales[[#This Row],[Discount]]&lt;=0.05,"0-5%",Suoerstore_sales[[#This Row],[Discount]]&lt;=0.1,"5-10%",Suoerstore_sales[[#This Row],[Discount]]&lt;=0.2,"10-20%",TRUE,"20%+")</f>
        <v>20%+</v>
      </c>
      <c r="W9194">
        <f>YEAR(Suoerstore_sales[[#This Row],[Order Date]])</f>
        <v>2015</v>
      </c>
      <c r="X9194" t="str">
        <f>"Q"&amp;ROUNDUP(MONTH(Suoerstore_sales[[#This Row],[Order Date]])/3,0)</f>
        <v>Q4</v>
      </c>
      <c r="Y9194">
        <f>MONTH(Suoerstore_sales[[#This Row],[Order Date]])</f>
        <v>11</v>
      </c>
    </row>
    <row r="9195" spans="1:25" x14ac:dyDescent="0.2">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t="str" cm="1">
        <f t="array" ref="V9195">_xlfn.IFS(Suoerstore_sales[[#This Row],[Discount]]&lt;=0.05,"0-5%",Suoerstore_sales[[#This Row],[Discount]]&lt;=0.1,"5-10%",Suoerstore_sales[[#This Row],[Discount]]&lt;=0.2,"10-20%",TRUE,"20%+")</f>
        <v>10-20%</v>
      </c>
      <c r="W9195">
        <f>YEAR(Suoerstore_sales[[#This Row],[Order Date]])</f>
        <v>2015</v>
      </c>
      <c r="X9195" t="str">
        <f>"Q"&amp;ROUNDUP(MONTH(Suoerstore_sales[[#This Row],[Order Date]])/3,0)</f>
        <v>Q4</v>
      </c>
      <c r="Y9195">
        <f>MONTH(Suoerstore_sales[[#This Row],[Order Date]])</f>
        <v>11</v>
      </c>
    </row>
    <row r="9196" spans="1:25" x14ac:dyDescent="0.2">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t="str" cm="1">
        <f t="array" ref="V9196">_xlfn.IFS(Suoerstore_sales[[#This Row],[Discount]]&lt;=0.05,"0-5%",Suoerstore_sales[[#This Row],[Discount]]&lt;=0.1,"5-10%",Suoerstore_sales[[#This Row],[Discount]]&lt;=0.2,"10-20%",TRUE,"20%+")</f>
        <v>10-20%</v>
      </c>
      <c r="W9196">
        <f>YEAR(Suoerstore_sales[[#This Row],[Order Date]])</f>
        <v>2014</v>
      </c>
      <c r="X9196" t="str">
        <f>"Q"&amp;ROUNDUP(MONTH(Suoerstore_sales[[#This Row],[Order Date]])/3,0)</f>
        <v>Q4</v>
      </c>
      <c r="Y9196">
        <f>MONTH(Suoerstore_sales[[#This Row],[Order Date]])</f>
        <v>11</v>
      </c>
    </row>
    <row r="9197" spans="1:25" x14ac:dyDescent="0.2">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t="str" cm="1">
        <f t="array" ref="V9197">_xlfn.IFS(Suoerstore_sales[[#This Row],[Discount]]&lt;=0.05,"0-5%",Suoerstore_sales[[#This Row],[Discount]]&lt;=0.1,"5-10%",Suoerstore_sales[[#This Row],[Discount]]&lt;=0.2,"10-20%",TRUE,"20%+")</f>
        <v>10-20%</v>
      </c>
      <c r="W9197">
        <f>YEAR(Suoerstore_sales[[#This Row],[Order Date]])</f>
        <v>2014</v>
      </c>
      <c r="X9197" t="str">
        <f>"Q"&amp;ROUNDUP(MONTH(Suoerstore_sales[[#This Row],[Order Date]])/3,0)</f>
        <v>Q4</v>
      </c>
      <c r="Y9197">
        <f>MONTH(Suoerstore_sales[[#This Row],[Order Date]])</f>
        <v>11</v>
      </c>
    </row>
    <row r="9198" spans="1:25" x14ac:dyDescent="0.2">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t="str" cm="1">
        <f t="array" ref="V9198">_xlfn.IFS(Suoerstore_sales[[#This Row],[Discount]]&lt;=0.05,"0-5%",Suoerstore_sales[[#This Row],[Discount]]&lt;=0.1,"5-10%",Suoerstore_sales[[#This Row],[Discount]]&lt;=0.2,"10-20%",TRUE,"20%+")</f>
        <v>0-5%</v>
      </c>
      <c r="W9198">
        <f>YEAR(Suoerstore_sales[[#This Row],[Order Date]])</f>
        <v>2014</v>
      </c>
      <c r="X9198" t="str">
        <f>"Q"&amp;ROUNDUP(MONTH(Suoerstore_sales[[#This Row],[Order Date]])/3,0)</f>
        <v>Q2</v>
      </c>
      <c r="Y9198">
        <f>MONTH(Suoerstore_sales[[#This Row],[Order Date]])</f>
        <v>5</v>
      </c>
    </row>
    <row r="9199" spans="1:25" x14ac:dyDescent="0.2">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t="str" cm="1">
        <f t="array" ref="V9199">_xlfn.IFS(Suoerstore_sales[[#This Row],[Discount]]&lt;=0.05,"0-5%",Suoerstore_sales[[#This Row],[Discount]]&lt;=0.1,"5-10%",Suoerstore_sales[[#This Row],[Discount]]&lt;=0.2,"10-20%",TRUE,"20%+")</f>
        <v>10-20%</v>
      </c>
      <c r="W9199">
        <f>YEAR(Suoerstore_sales[[#This Row],[Order Date]])</f>
        <v>2014</v>
      </c>
      <c r="X9199" t="str">
        <f>"Q"&amp;ROUNDUP(MONTH(Suoerstore_sales[[#This Row],[Order Date]])/3,0)</f>
        <v>Q2</v>
      </c>
      <c r="Y9199">
        <f>MONTH(Suoerstore_sales[[#This Row],[Order Date]])</f>
        <v>5</v>
      </c>
    </row>
    <row r="9200" spans="1:25" x14ac:dyDescent="0.2">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t="str" cm="1">
        <f t="array" ref="V9200">_xlfn.IFS(Suoerstore_sales[[#This Row],[Discount]]&lt;=0.05,"0-5%",Suoerstore_sales[[#This Row],[Discount]]&lt;=0.1,"5-10%",Suoerstore_sales[[#This Row],[Discount]]&lt;=0.2,"10-20%",TRUE,"20%+")</f>
        <v>0-5%</v>
      </c>
      <c r="W9200">
        <f>YEAR(Suoerstore_sales[[#This Row],[Order Date]])</f>
        <v>2014</v>
      </c>
      <c r="X9200" t="str">
        <f>"Q"&amp;ROUNDUP(MONTH(Suoerstore_sales[[#This Row],[Order Date]])/3,0)</f>
        <v>Q2</v>
      </c>
      <c r="Y9200">
        <f>MONTH(Suoerstore_sales[[#This Row],[Order Date]])</f>
        <v>5</v>
      </c>
    </row>
    <row r="9201" spans="1:25" x14ac:dyDescent="0.2">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t="str" cm="1">
        <f t="array" ref="V9201">_xlfn.IFS(Suoerstore_sales[[#This Row],[Discount]]&lt;=0.05,"0-5%",Suoerstore_sales[[#This Row],[Discount]]&lt;=0.1,"5-10%",Suoerstore_sales[[#This Row],[Discount]]&lt;=0.2,"10-20%",TRUE,"20%+")</f>
        <v>10-20%</v>
      </c>
      <c r="W9201">
        <f>YEAR(Suoerstore_sales[[#This Row],[Order Date]])</f>
        <v>2014</v>
      </c>
      <c r="X9201" t="str">
        <f>"Q"&amp;ROUNDUP(MONTH(Suoerstore_sales[[#This Row],[Order Date]])/3,0)</f>
        <v>Q2</v>
      </c>
      <c r="Y9201">
        <f>MONTH(Suoerstore_sales[[#This Row],[Order Date]])</f>
        <v>5</v>
      </c>
    </row>
    <row r="9202" spans="1:25" x14ac:dyDescent="0.2">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t="str" cm="1">
        <f t="array" ref="V9202">_xlfn.IFS(Suoerstore_sales[[#This Row],[Discount]]&lt;=0.05,"0-5%",Suoerstore_sales[[#This Row],[Discount]]&lt;=0.1,"5-10%",Suoerstore_sales[[#This Row],[Discount]]&lt;=0.2,"10-20%",TRUE,"20%+")</f>
        <v>0-5%</v>
      </c>
      <c r="W9202">
        <f>YEAR(Suoerstore_sales[[#This Row],[Order Date]])</f>
        <v>2016</v>
      </c>
      <c r="X9202" t="str">
        <f>"Q"&amp;ROUNDUP(MONTH(Suoerstore_sales[[#This Row],[Order Date]])/3,0)</f>
        <v>Q4</v>
      </c>
      <c r="Y9202">
        <f>MONTH(Suoerstore_sales[[#This Row],[Order Date]])</f>
        <v>10</v>
      </c>
    </row>
    <row r="9203" spans="1:25" x14ac:dyDescent="0.2">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t="str" cm="1">
        <f t="array" ref="V9203">_xlfn.IFS(Suoerstore_sales[[#This Row],[Discount]]&lt;=0.05,"0-5%",Suoerstore_sales[[#This Row],[Discount]]&lt;=0.1,"5-10%",Suoerstore_sales[[#This Row],[Discount]]&lt;=0.2,"10-20%",TRUE,"20%+")</f>
        <v>0-5%</v>
      </c>
      <c r="W9203">
        <f>YEAR(Suoerstore_sales[[#This Row],[Order Date]])</f>
        <v>2016</v>
      </c>
      <c r="X9203" t="str">
        <f>"Q"&amp;ROUNDUP(MONTH(Suoerstore_sales[[#This Row],[Order Date]])/3,0)</f>
        <v>Q4</v>
      </c>
      <c r="Y9203">
        <f>MONTH(Suoerstore_sales[[#This Row],[Order Date]])</f>
        <v>10</v>
      </c>
    </row>
    <row r="9204" spans="1:25" x14ac:dyDescent="0.2">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t="str" cm="1">
        <f t="array" ref="V9204">_xlfn.IFS(Suoerstore_sales[[#This Row],[Discount]]&lt;=0.05,"0-5%",Suoerstore_sales[[#This Row],[Discount]]&lt;=0.1,"5-10%",Suoerstore_sales[[#This Row],[Discount]]&lt;=0.2,"10-20%",TRUE,"20%+")</f>
        <v>10-20%</v>
      </c>
      <c r="W9204">
        <f>YEAR(Suoerstore_sales[[#This Row],[Order Date]])</f>
        <v>2016</v>
      </c>
      <c r="X9204" t="str">
        <f>"Q"&amp;ROUNDUP(MONTH(Suoerstore_sales[[#This Row],[Order Date]])/3,0)</f>
        <v>Q4</v>
      </c>
      <c r="Y9204">
        <f>MONTH(Suoerstore_sales[[#This Row],[Order Date]])</f>
        <v>10</v>
      </c>
    </row>
    <row r="9205" spans="1:25" x14ac:dyDescent="0.2">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t="str" cm="1">
        <f t="array" ref="V9205">_xlfn.IFS(Suoerstore_sales[[#This Row],[Discount]]&lt;=0.05,"0-5%",Suoerstore_sales[[#This Row],[Discount]]&lt;=0.1,"5-10%",Suoerstore_sales[[#This Row],[Discount]]&lt;=0.2,"10-20%",TRUE,"20%+")</f>
        <v>0-5%</v>
      </c>
      <c r="W9205">
        <f>YEAR(Suoerstore_sales[[#This Row],[Order Date]])</f>
        <v>2016</v>
      </c>
      <c r="X9205" t="str">
        <f>"Q"&amp;ROUNDUP(MONTH(Suoerstore_sales[[#This Row],[Order Date]])/3,0)</f>
        <v>Q4</v>
      </c>
      <c r="Y9205">
        <f>MONTH(Suoerstore_sales[[#This Row],[Order Date]])</f>
        <v>10</v>
      </c>
    </row>
    <row r="9206" spans="1:25" x14ac:dyDescent="0.2">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t="str" cm="1">
        <f t="array" ref="V9206">_xlfn.IFS(Suoerstore_sales[[#This Row],[Discount]]&lt;=0.05,"0-5%",Suoerstore_sales[[#This Row],[Discount]]&lt;=0.1,"5-10%",Suoerstore_sales[[#This Row],[Discount]]&lt;=0.2,"10-20%",TRUE,"20%+")</f>
        <v>0-5%</v>
      </c>
      <c r="W9206">
        <f>YEAR(Suoerstore_sales[[#This Row],[Order Date]])</f>
        <v>2016</v>
      </c>
      <c r="X9206" t="str">
        <f>"Q"&amp;ROUNDUP(MONTH(Suoerstore_sales[[#This Row],[Order Date]])/3,0)</f>
        <v>Q4</v>
      </c>
      <c r="Y9206">
        <f>MONTH(Suoerstore_sales[[#This Row],[Order Date]])</f>
        <v>12</v>
      </c>
    </row>
    <row r="9207" spans="1:25" x14ac:dyDescent="0.2">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t="str" cm="1">
        <f t="array" ref="V9207">_xlfn.IFS(Suoerstore_sales[[#This Row],[Discount]]&lt;=0.05,"0-5%",Suoerstore_sales[[#This Row],[Discount]]&lt;=0.1,"5-10%",Suoerstore_sales[[#This Row],[Discount]]&lt;=0.2,"10-20%",TRUE,"20%+")</f>
        <v>0-5%</v>
      </c>
      <c r="W9207">
        <f>YEAR(Suoerstore_sales[[#This Row],[Order Date]])</f>
        <v>2016</v>
      </c>
      <c r="X9207" t="str">
        <f>"Q"&amp;ROUNDUP(MONTH(Suoerstore_sales[[#This Row],[Order Date]])/3,0)</f>
        <v>Q2</v>
      </c>
      <c r="Y9207">
        <f>MONTH(Suoerstore_sales[[#This Row],[Order Date]])</f>
        <v>4</v>
      </c>
    </row>
    <row r="9208" spans="1:25" x14ac:dyDescent="0.2">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t="str" cm="1">
        <f t="array" ref="V9208">_xlfn.IFS(Suoerstore_sales[[#This Row],[Discount]]&lt;=0.05,"0-5%",Suoerstore_sales[[#This Row],[Discount]]&lt;=0.1,"5-10%",Suoerstore_sales[[#This Row],[Discount]]&lt;=0.2,"10-20%",TRUE,"20%+")</f>
        <v>0-5%</v>
      </c>
      <c r="W9208">
        <f>YEAR(Suoerstore_sales[[#This Row],[Order Date]])</f>
        <v>2016</v>
      </c>
      <c r="X9208" t="str">
        <f>"Q"&amp;ROUNDUP(MONTH(Suoerstore_sales[[#This Row],[Order Date]])/3,0)</f>
        <v>Q2</v>
      </c>
      <c r="Y9208">
        <f>MONTH(Suoerstore_sales[[#This Row],[Order Date]])</f>
        <v>4</v>
      </c>
    </row>
    <row r="9209" spans="1:25" x14ac:dyDescent="0.2">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t="str" cm="1">
        <f t="array" ref="V9209">_xlfn.IFS(Suoerstore_sales[[#This Row],[Discount]]&lt;=0.05,"0-5%",Suoerstore_sales[[#This Row],[Discount]]&lt;=0.1,"5-10%",Suoerstore_sales[[#This Row],[Discount]]&lt;=0.2,"10-20%",TRUE,"20%+")</f>
        <v>10-20%</v>
      </c>
      <c r="W9209">
        <f>YEAR(Suoerstore_sales[[#This Row],[Order Date]])</f>
        <v>2017</v>
      </c>
      <c r="X9209" t="str">
        <f>"Q"&amp;ROUNDUP(MONTH(Suoerstore_sales[[#This Row],[Order Date]])/3,0)</f>
        <v>Q3</v>
      </c>
      <c r="Y9209">
        <f>MONTH(Suoerstore_sales[[#This Row],[Order Date]])</f>
        <v>8</v>
      </c>
    </row>
    <row r="9210" spans="1:25" x14ac:dyDescent="0.2">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t="str" cm="1">
        <f t="array" ref="V9210">_xlfn.IFS(Suoerstore_sales[[#This Row],[Discount]]&lt;=0.05,"0-5%",Suoerstore_sales[[#This Row],[Discount]]&lt;=0.1,"5-10%",Suoerstore_sales[[#This Row],[Discount]]&lt;=0.2,"10-20%",TRUE,"20%+")</f>
        <v>0-5%</v>
      </c>
      <c r="W9210">
        <f>YEAR(Suoerstore_sales[[#This Row],[Order Date]])</f>
        <v>2017</v>
      </c>
      <c r="X9210" t="str">
        <f>"Q"&amp;ROUNDUP(MONTH(Suoerstore_sales[[#This Row],[Order Date]])/3,0)</f>
        <v>Q3</v>
      </c>
      <c r="Y9210">
        <f>MONTH(Suoerstore_sales[[#This Row],[Order Date]])</f>
        <v>8</v>
      </c>
    </row>
    <row r="9211" spans="1:25" x14ac:dyDescent="0.2">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t="str" cm="1">
        <f t="array" ref="V9211">_xlfn.IFS(Suoerstore_sales[[#This Row],[Discount]]&lt;=0.05,"0-5%",Suoerstore_sales[[#This Row],[Discount]]&lt;=0.1,"5-10%",Suoerstore_sales[[#This Row],[Discount]]&lt;=0.2,"10-20%",TRUE,"20%+")</f>
        <v>0-5%</v>
      </c>
      <c r="W9211">
        <f>YEAR(Suoerstore_sales[[#This Row],[Order Date]])</f>
        <v>2017</v>
      </c>
      <c r="X9211" t="str">
        <f>"Q"&amp;ROUNDUP(MONTH(Suoerstore_sales[[#This Row],[Order Date]])/3,0)</f>
        <v>Q4</v>
      </c>
      <c r="Y9211">
        <f>MONTH(Suoerstore_sales[[#This Row],[Order Date]])</f>
        <v>12</v>
      </c>
    </row>
    <row r="9212" spans="1:25" x14ac:dyDescent="0.2">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t="str" cm="1">
        <f t="array" ref="V9212">_xlfn.IFS(Suoerstore_sales[[#This Row],[Discount]]&lt;=0.05,"0-5%",Suoerstore_sales[[#This Row],[Discount]]&lt;=0.1,"5-10%",Suoerstore_sales[[#This Row],[Discount]]&lt;=0.2,"10-20%",TRUE,"20%+")</f>
        <v>0-5%</v>
      </c>
      <c r="W9212">
        <f>YEAR(Suoerstore_sales[[#This Row],[Order Date]])</f>
        <v>2017</v>
      </c>
      <c r="X9212" t="str">
        <f>"Q"&amp;ROUNDUP(MONTH(Suoerstore_sales[[#This Row],[Order Date]])/3,0)</f>
        <v>Q4</v>
      </c>
      <c r="Y9212">
        <f>MONTH(Suoerstore_sales[[#This Row],[Order Date]])</f>
        <v>12</v>
      </c>
    </row>
    <row r="9213" spans="1:25" x14ac:dyDescent="0.2">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t="str" cm="1">
        <f t="array" ref="V9213">_xlfn.IFS(Suoerstore_sales[[#This Row],[Discount]]&lt;=0.05,"0-5%",Suoerstore_sales[[#This Row],[Discount]]&lt;=0.1,"5-10%",Suoerstore_sales[[#This Row],[Discount]]&lt;=0.2,"10-20%",TRUE,"20%+")</f>
        <v>0-5%</v>
      </c>
      <c r="W9213">
        <f>YEAR(Suoerstore_sales[[#This Row],[Order Date]])</f>
        <v>2015</v>
      </c>
      <c r="X9213" t="str">
        <f>"Q"&amp;ROUNDUP(MONTH(Suoerstore_sales[[#This Row],[Order Date]])/3,0)</f>
        <v>Q1</v>
      </c>
      <c r="Y9213">
        <f>MONTH(Suoerstore_sales[[#This Row],[Order Date]])</f>
        <v>3</v>
      </c>
    </row>
    <row r="9214" spans="1:25" x14ac:dyDescent="0.2">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t="str" cm="1">
        <f t="array" ref="V9214">_xlfn.IFS(Suoerstore_sales[[#This Row],[Discount]]&lt;=0.05,"0-5%",Suoerstore_sales[[#This Row],[Discount]]&lt;=0.1,"5-10%",Suoerstore_sales[[#This Row],[Discount]]&lt;=0.2,"10-20%",TRUE,"20%+")</f>
        <v>0-5%</v>
      </c>
      <c r="W9214">
        <f>YEAR(Suoerstore_sales[[#This Row],[Order Date]])</f>
        <v>2014</v>
      </c>
      <c r="X9214" t="str">
        <f>"Q"&amp;ROUNDUP(MONTH(Suoerstore_sales[[#This Row],[Order Date]])/3,0)</f>
        <v>Q4</v>
      </c>
      <c r="Y9214">
        <f>MONTH(Suoerstore_sales[[#This Row],[Order Date]])</f>
        <v>12</v>
      </c>
    </row>
    <row r="9215" spans="1:25" x14ac:dyDescent="0.2">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t="str" cm="1">
        <f t="array" ref="V9215">_xlfn.IFS(Suoerstore_sales[[#This Row],[Discount]]&lt;=0.05,"0-5%",Suoerstore_sales[[#This Row],[Discount]]&lt;=0.1,"5-10%",Suoerstore_sales[[#This Row],[Discount]]&lt;=0.2,"10-20%",TRUE,"20%+")</f>
        <v>0-5%</v>
      </c>
      <c r="W9215">
        <f>YEAR(Suoerstore_sales[[#This Row],[Order Date]])</f>
        <v>2014</v>
      </c>
      <c r="X9215" t="str">
        <f>"Q"&amp;ROUNDUP(MONTH(Suoerstore_sales[[#This Row],[Order Date]])/3,0)</f>
        <v>Q4</v>
      </c>
      <c r="Y9215">
        <f>MONTH(Suoerstore_sales[[#This Row],[Order Date]])</f>
        <v>12</v>
      </c>
    </row>
    <row r="9216" spans="1:25" x14ac:dyDescent="0.2">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t="str" cm="1">
        <f t="array" ref="V9216">_xlfn.IFS(Suoerstore_sales[[#This Row],[Discount]]&lt;=0.05,"0-5%",Suoerstore_sales[[#This Row],[Discount]]&lt;=0.1,"5-10%",Suoerstore_sales[[#This Row],[Discount]]&lt;=0.2,"10-20%",TRUE,"20%+")</f>
        <v>10-20%</v>
      </c>
      <c r="W9216">
        <f>YEAR(Suoerstore_sales[[#This Row],[Order Date]])</f>
        <v>2017</v>
      </c>
      <c r="X9216" t="str">
        <f>"Q"&amp;ROUNDUP(MONTH(Suoerstore_sales[[#This Row],[Order Date]])/3,0)</f>
        <v>Q3</v>
      </c>
      <c r="Y9216">
        <f>MONTH(Suoerstore_sales[[#This Row],[Order Date]])</f>
        <v>9</v>
      </c>
    </row>
    <row r="9217" spans="1:25" x14ac:dyDescent="0.2">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t="str" cm="1">
        <f t="array" ref="V9217">_xlfn.IFS(Suoerstore_sales[[#This Row],[Discount]]&lt;=0.05,"0-5%",Suoerstore_sales[[#This Row],[Discount]]&lt;=0.1,"5-10%",Suoerstore_sales[[#This Row],[Discount]]&lt;=0.2,"10-20%",TRUE,"20%+")</f>
        <v>0-5%</v>
      </c>
      <c r="W9217">
        <f>YEAR(Suoerstore_sales[[#This Row],[Order Date]])</f>
        <v>2016</v>
      </c>
      <c r="X9217" t="str">
        <f>"Q"&amp;ROUNDUP(MONTH(Suoerstore_sales[[#This Row],[Order Date]])/3,0)</f>
        <v>Q4</v>
      </c>
      <c r="Y9217">
        <f>MONTH(Suoerstore_sales[[#This Row],[Order Date]])</f>
        <v>11</v>
      </c>
    </row>
    <row r="9218" spans="1:25" x14ac:dyDescent="0.2">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t="str" cm="1">
        <f t="array" ref="V9218">_xlfn.IFS(Suoerstore_sales[[#This Row],[Discount]]&lt;=0.05,"0-5%",Suoerstore_sales[[#This Row],[Discount]]&lt;=0.1,"5-10%",Suoerstore_sales[[#This Row],[Discount]]&lt;=0.2,"10-20%",TRUE,"20%+")</f>
        <v>20%+</v>
      </c>
      <c r="W9218">
        <f>YEAR(Suoerstore_sales[[#This Row],[Order Date]])</f>
        <v>2017</v>
      </c>
      <c r="X9218" t="str">
        <f>"Q"&amp;ROUNDUP(MONTH(Suoerstore_sales[[#This Row],[Order Date]])/3,0)</f>
        <v>Q4</v>
      </c>
      <c r="Y9218">
        <f>MONTH(Suoerstore_sales[[#This Row],[Order Date]])</f>
        <v>11</v>
      </c>
    </row>
    <row r="9219" spans="1:25" x14ac:dyDescent="0.2">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t="str" cm="1">
        <f t="array" ref="V9219">_xlfn.IFS(Suoerstore_sales[[#This Row],[Discount]]&lt;=0.05,"0-5%",Suoerstore_sales[[#This Row],[Discount]]&lt;=0.1,"5-10%",Suoerstore_sales[[#This Row],[Discount]]&lt;=0.2,"10-20%",TRUE,"20%+")</f>
        <v>0-5%</v>
      </c>
      <c r="W9219">
        <f>YEAR(Suoerstore_sales[[#This Row],[Order Date]])</f>
        <v>2017</v>
      </c>
      <c r="X9219" t="str">
        <f>"Q"&amp;ROUNDUP(MONTH(Suoerstore_sales[[#This Row],[Order Date]])/3,0)</f>
        <v>Q4</v>
      </c>
      <c r="Y9219">
        <f>MONTH(Suoerstore_sales[[#This Row],[Order Date]])</f>
        <v>11</v>
      </c>
    </row>
    <row r="9220" spans="1:25" x14ac:dyDescent="0.2">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t="str" cm="1">
        <f t="array" ref="V9220">_xlfn.IFS(Suoerstore_sales[[#This Row],[Discount]]&lt;=0.05,"0-5%",Suoerstore_sales[[#This Row],[Discount]]&lt;=0.1,"5-10%",Suoerstore_sales[[#This Row],[Discount]]&lt;=0.2,"10-20%",TRUE,"20%+")</f>
        <v>10-20%</v>
      </c>
      <c r="W9220">
        <f>YEAR(Suoerstore_sales[[#This Row],[Order Date]])</f>
        <v>2015</v>
      </c>
      <c r="X9220" t="str">
        <f>"Q"&amp;ROUNDUP(MONTH(Suoerstore_sales[[#This Row],[Order Date]])/3,0)</f>
        <v>Q3</v>
      </c>
      <c r="Y9220">
        <f>MONTH(Suoerstore_sales[[#This Row],[Order Date]])</f>
        <v>8</v>
      </c>
    </row>
    <row r="9221" spans="1:25" x14ac:dyDescent="0.2">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t="str" cm="1">
        <f t="array" ref="V9221">_xlfn.IFS(Suoerstore_sales[[#This Row],[Discount]]&lt;=0.05,"0-5%",Suoerstore_sales[[#This Row],[Discount]]&lt;=0.1,"5-10%",Suoerstore_sales[[#This Row],[Discount]]&lt;=0.2,"10-20%",TRUE,"20%+")</f>
        <v>20%+</v>
      </c>
      <c r="W9221">
        <f>YEAR(Suoerstore_sales[[#This Row],[Order Date]])</f>
        <v>2015</v>
      </c>
      <c r="X9221" t="str">
        <f>"Q"&amp;ROUNDUP(MONTH(Suoerstore_sales[[#This Row],[Order Date]])/3,0)</f>
        <v>Q3</v>
      </c>
      <c r="Y9221">
        <f>MONTH(Suoerstore_sales[[#This Row],[Order Date]])</f>
        <v>8</v>
      </c>
    </row>
    <row r="9222" spans="1:25" x14ac:dyDescent="0.2">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t="str" cm="1">
        <f t="array" ref="V9222">_xlfn.IFS(Suoerstore_sales[[#This Row],[Discount]]&lt;=0.05,"0-5%",Suoerstore_sales[[#This Row],[Discount]]&lt;=0.1,"5-10%",Suoerstore_sales[[#This Row],[Discount]]&lt;=0.2,"10-20%",TRUE,"20%+")</f>
        <v>0-5%</v>
      </c>
      <c r="W9222">
        <f>YEAR(Suoerstore_sales[[#This Row],[Order Date]])</f>
        <v>2017</v>
      </c>
      <c r="X9222" t="str">
        <f>"Q"&amp;ROUNDUP(MONTH(Suoerstore_sales[[#This Row],[Order Date]])/3,0)</f>
        <v>Q4</v>
      </c>
      <c r="Y9222">
        <f>MONTH(Suoerstore_sales[[#This Row],[Order Date]])</f>
        <v>10</v>
      </c>
    </row>
    <row r="9223" spans="1:25" x14ac:dyDescent="0.2">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t="str" cm="1">
        <f t="array" ref="V9223">_xlfn.IFS(Suoerstore_sales[[#This Row],[Discount]]&lt;=0.05,"0-5%",Suoerstore_sales[[#This Row],[Discount]]&lt;=0.1,"5-10%",Suoerstore_sales[[#This Row],[Discount]]&lt;=0.2,"10-20%",TRUE,"20%+")</f>
        <v>0-5%</v>
      </c>
      <c r="W9223">
        <f>YEAR(Suoerstore_sales[[#This Row],[Order Date]])</f>
        <v>2017</v>
      </c>
      <c r="X9223" t="str">
        <f>"Q"&amp;ROUNDUP(MONTH(Suoerstore_sales[[#This Row],[Order Date]])/3,0)</f>
        <v>Q4</v>
      </c>
      <c r="Y9223">
        <f>MONTH(Suoerstore_sales[[#This Row],[Order Date]])</f>
        <v>10</v>
      </c>
    </row>
    <row r="9224" spans="1:25" x14ac:dyDescent="0.2">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t="str" cm="1">
        <f t="array" ref="V9224">_xlfn.IFS(Suoerstore_sales[[#This Row],[Discount]]&lt;=0.05,"0-5%",Suoerstore_sales[[#This Row],[Discount]]&lt;=0.1,"5-10%",Suoerstore_sales[[#This Row],[Discount]]&lt;=0.2,"10-20%",TRUE,"20%+")</f>
        <v>0-5%</v>
      </c>
      <c r="W9224">
        <f>YEAR(Suoerstore_sales[[#This Row],[Order Date]])</f>
        <v>2017</v>
      </c>
      <c r="X9224" t="str">
        <f>"Q"&amp;ROUNDUP(MONTH(Suoerstore_sales[[#This Row],[Order Date]])/3,0)</f>
        <v>Q4</v>
      </c>
      <c r="Y9224">
        <f>MONTH(Suoerstore_sales[[#This Row],[Order Date]])</f>
        <v>10</v>
      </c>
    </row>
    <row r="9225" spans="1:25" x14ac:dyDescent="0.2">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t="str" cm="1">
        <f t="array" ref="V9225">_xlfn.IFS(Suoerstore_sales[[#This Row],[Discount]]&lt;=0.05,"0-5%",Suoerstore_sales[[#This Row],[Discount]]&lt;=0.1,"5-10%",Suoerstore_sales[[#This Row],[Discount]]&lt;=0.2,"10-20%",TRUE,"20%+")</f>
        <v>20%+</v>
      </c>
      <c r="W9225">
        <f>YEAR(Suoerstore_sales[[#This Row],[Order Date]])</f>
        <v>2017</v>
      </c>
      <c r="X9225" t="str">
        <f>"Q"&amp;ROUNDUP(MONTH(Suoerstore_sales[[#This Row],[Order Date]])/3,0)</f>
        <v>Q4</v>
      </c>
      <c r="Y9225">
        <f>MONTH(Suoerstore_sales[[#This Row],[Order Date]])</f>
        <v>11</v>
      </c>
    </row>
    <row r="9226" spans="1:25" x14ac:dyDescent="0.2">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t="str" cm="1">
        <f t="array" ref="V9226">_xlfn.IFS(Suoerstore_sales[[#This Row],[Discount]]&lt;=0.05,"0-5%",Suoerstore_sales[[#This Row],[Discount]]&lt;=0.1,"5-10%",Suoerstore_sales[[#This Row],[Discount]]&lt;=0.2,"10-20%",TRUE,"20%+")</f>
        <v>20%+</v>
      </c>
      <c r="W9226">
        <f>YEAR(Suoerstore_sales[[#This Row],[Order Date]])</f>
        <v>2017</v>
      </c>
      <c r="X9226" t="str">
        <f>"Q"&amp;ROUNDUP(MONTH(Suoerstore_sales[[#This Row],[Order Date]])/3,0)</f>
        <v>Q4</v>
      </c>
      <c r="Y9226">
        <f>MONTH(Suoerstore_sales[[#This Row],[Order Date]])</f>
        <v>11</v>
      </c>
    </row>
    <row r="9227" spans="1:25" x14ac:dyDescent="0.2">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t="str" cm="1">
        <f t="array" ref="V9227">_xlfn.IFS(Suoerstore_sales[[#This Row],[Discount]]&lt;=0.05,"0-5%",Suoerstore_sales[[#This Row],[Discount]]&lt;=0.1,"5-10%",Suoerstore_sales[[#This Row],[Discount]]&lt;=0.2,"10-20%",TRUE,"20%+")</f>
        <v>20%+</v>
      </c>
      <c r="W9227">
        <f>YEAR(Suoerstore_sales[[#This Row],[Order Date]])</f>
        <v>2017</v>
      </c>
      <c r="X9227" t="str">
        <f>"Q"&amp;ROUNDUP(MONTH(Suoerstore_sales[[#This Row],[Order Date]])/3,0)</f>
        <v>Q4</v>
      </c>
      <c r="Y9227">
        <f>MONTH(Suoerstore_sales[[#This Row],[Order Date]])</f>
        <v>11</v>
      </c>
    </row>
    <row r="9228" spans="1:25" x14ac:dyDescent="0.2">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t="str" cm="1">
        <f t="array" ref="V9228">_xlfn.IFS(Suoerstore_sales[[#This Row],[Discount]]&lt;=0.05,"0-5%",Suoerstore_sales[[#This Row],[Discount]]&lt;=0.1,"5-10%",Suoerstore_sales[[#This Row],[Discount]]&lt;=0.2,"10-20%",TRUE,"20%+")</f>
        <v>10-20%</v>
      </c>
      <c r="W9228">
        <f>YEAR(Suoerstore_sales[[#This Row],[Order Date]])</f>
        <v>2017</v>
      </c>
      <c r="X9228" t="str">
        <f>"Q"&amp;ROUNDUP(MONTH(Suoerstore_sales[[#This Row],[Order Date]])/3,0)</f>
        <v>Q4</v>
      </c>
      <c r="Y9228">
        <f>MONTH(Suoerstore_sales[[#This Row],[Order Date]])</f>
        <v>11</v>
      </c>
    </row>
    <row r="9229" spans="1:25" x14ac:dyDescent="0.2">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t="str" cm="1">
        <f t="array" ref="V9229">_xlfn.IFS(Suoerstore_sales[[#This Row],[Discount]]&lt;=0.05,"0-5%",Suoerstore_sales[[#This Row],[Discount]]&lt;=0.1,"5-10%",Suoerstore_sales[[#This Row],[Discount]]&lt;=0.2,"10-20%",TRUE,"20%+")</f>
        <v>0-5%</v>
      </c>
      <c r="W9229">
        <f>YEAR(Suoerstore_sales[[#This Row],[Order Date]])</f>
        <v>2017</v>
      </c>
      <c r="X9229" t="str">
        <f>"Q"&amp;ROUNDUP(MONTH(Suoerstore_sales[[#This Row],[Order Date]])/3,0)</f>
        <v>Q1</v>
      </c>
      <c r="Y9229">
        <f>MONTH(Suoerstore_sales[[#This Row],[Order Date]])</f>
        <v>3</v>
      </c>
    </row>
    <row r="9230" spans="1:25" x14ac:dyDescent="0.2">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t="str" cm="1">
        <f t="array" ref="V9230">_xlfn.IFS(Suoerstore_sales[[#This Row],[Discount]]&lt;=0.05,"0-5%",Suoerstore_sales[[#This Row],[Discount]]&lt;=0.1,"5-10%",Suoerstore_sales[[#This Row],[Discount]]&lt;=0.2,"10-20%",TRUE,"20%+")</f>
        <v>0-5%</v>
      </c>
      <c r="W9230">
        <f>YEAR(Suoerstore_sales[[#This Row],[Order Date]])</f>
        <v>2014</v>
      </c>
      <c r="X9230" t="str">
        <f>"Q"&amp;ROUNDUP(MONTH(Suoerstore_sales[[#This Row],[Order Date]])/3,0)</f>
        <v>Q4</v>
      </c>
      <c r="Y9230">
        <f>MONTH(Suoerstore_sales[[#This Row],[Order Date]])</f>
        <v>11</v>
      </c>
    </row>
    <row r="9231" spans="1:25" x14ac:dyDescent="0.2">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t="str" cm="1">
        <f t="array" ref="V9231">_xlfn.IFS(Suoerstore_sales[[#This Row],[Discount]]&lt;=0.05,"0-5%",Suoerstore_sales[[#This Row],[Discount]]&lt;=0.1,"5-10%",Suoerstore_sales[[#This Row],[Discount]]&lt;=0.2,"10-20%",TRUE,"20%+")</f>
        <v>10-20%</v>
      </c>
      <c r="W9231">
        <f>YEAR(Suoerstore_sales[[#This Row],[Order Date]])</f>
        <v>2017</v>
      </c>
      <c r="X9231" t="str">
        <f>"Q"&amp;ROUNDUP(MONTH(Suoerstore_sales[[#This Row],[Order Date]])/3,0)</f>
        <v>Q3</v>
      </c>
      <c r="Y9231">
        <f>MONTH(Suoerstore_sales[[#This Row],[Order Date]])</f>
        <v>7</v>
      </c>
    </row>
    <row r="9232" spans="1:25" x14ac:dyDescent="0.2">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t="str" cm="1">
        <f t="array" ref="V9232">_xlfn.IFS(Suoerstore_sales[[#This Row],[Discount]]&lt;=0.05,"0-5%",Suoerstore_sales[[#This Row],[Discount]]&lt;=0.1,"5-10%",Suoerstore_sales[[#This Row],[Discount]]&lt;=0.2,"10-20%",TRUE,"20%+")</f>
        <v>0-5%</v>
      </c>
      <c r="W9232">
        <f>YEAR(Suoerstore_sales[[#This Row],[Order Date]])</f>
        <v>2017</v>
      </c>
      <c r="X9232" t="str">
        <f>"Q"&amp;ROUNDUP(MONTH(Suoerstore_sales[[#This Row],[Order Date]])/3,0)</f>
        <v>Q3</v>
      </c>
      <c r="Y9232">
        <f>MONTH(Suoerstore_sales[[#This Row],[Order Date]])</f>
        <v>7</v>
      </c>
    </row>
    <row r="9233" spans="1:25" x14ac:dyDescent="0.2">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t="str" cm="1">
        <f t="array" ref="V9233">_xlfn.IFS(Suoerstore_sales[[#This Row],[Discount]]&lt;=0.05,"0-5%",Suoerstore_sales[[#This Row],[Discount]]&lt;=0.1,"5-10%",Suoerstore_sales[[#This Row],[Discount]]&lt;=0.2,"10-20%",TRUE,"20%+")</f>
        <v>20%+</v>
      </c>
      <c r="W9233">
        <f>YEAR(Suoerstore_sales[[#This Row],[Order Date]])</f>
        <v>2014</v>
      </c>
      <c r="X9233" t="str">
        <f>"Q"&amp;ROUNDUP(MONTH(Suoerstore_sales[[#This Row],[Order Date]])/3,0)</f>
        <v>Q4</v>
      </c>
      <c r="Y9233">
        <f>MONTH(Suoerstore_sales[[#This Row],[Order Date]])</f>
        <v>12</v>
      </c>
    </row>
    <row r="9234" spans="1:25" x14ac:dyDescent="0.2">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t="str" cm="1">
        <f t="array" ref="V9234">_xlfn.IFS(Suoerstore_sales[[#This Row],[Discount]]&lt;=0.05,"0-5%",Suoerstore_sales[[#This Row],[Discount]]&lt;=0.1,"5-10%",Suoerstore_sales[[#This Row],[Discount]]&lt;=0.2,"10-20%",TRUE,"20%+")</f>
        <v>0-5%</v>
      </c>
      <c r="W9234">
        <f>YEAR(Suoerstore_sales[[#This Row],[Order Date]])</f>
        <v>2016</v>
      </c>
      <c r="X9234" t="str">
        <f>"Q"&amp;ROUNDUP(MONTH(Suoerstore_sales[[#This Row],[Order Date]])/3,0)</f>
        <v>Q3</v>
      </c>
      <c r="Y9234">
        <f>MONTH(Suoerstore_sales[[#This Row],[Order Date]])</f>
        <v>9</v>
      </c>
    </row>
    <row r="9235" spans="1:25" x14ac:dyDescent="0.2">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t="str" cm="1">
        <f t="array" ref="V9235">_xlfn.IFS(Suoerstore_sales[[#This Row],[Discount]]&lt;=0.05,"0-5%",Suoerstore_sales[[#This Row],[Discount]]&lt;=0.1,"5-10%",Suoerstore_sales[[#This Row],[Discount]]&lt;=0.2,"10-20%",TRUE,"20%+")</f>
        <v>0-5%</v>
      </c>
      <c r="W9235">
        <f>YEAR(Suoerstore_sales[[#This Row],[Order Date]])</f>
        <v>2016</v>
      </c>
      <c r="X9235" t="str">
        <f>"Q"&amp;ROUNDUP(MONTH(Suoerstore_sales[[#This Row],[Order Date]])/3,0)</f>
        <v>Q3</v>
      </c>
      <c r="Y9235">
        <f>MONTH(Suoerstore_sales[[#This Row],[Order Date]])</f>
        <v>9</v>
      </c>
    </row>
    <row r="9236" spans="1:25" x14ac:dyDescent="0.2">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t="str" cm="1">
        <f t="array" ref="V9236">_xlfn.IFS(Suoerstore_sales[[#This Row],[Discount]]&lt;=0.05,"0-5%",Suoerstore_sales[[#This Row],[Discount]]&lt;=0.1,"5-10%",Suoerstore_sales[[#This Row],[Discount]]&lt;=0.2,"10-20%",TRUE,"20%+")</f>
        <v>10-20%</v>
      </c>
      <c r="W9236">
        <f>YEAR(Suoerstore_sales[[#This Row],[Order Date]])</f>
        <v>2016</v>
      </c>
      <c r="X9236" t="str">
        <f>"Q"&amp;ROUNDUP(MONTH(Suoerstore_sales[[#This Row],[Order Date]])/3,0)</f>
        <v>Q3</v>
      </c>
      <c r="Y9236">
        <f>MONTH(Suoerstore_sales[[#This Row],[Order Date]])</f>
        <v>9</v>
      </c>
    </row>
    <row r="9237" spans="1:25" x14ac:dyDescent="0.2">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t="str" cm="1">
        <f t="array" ref="V9237">_xlfn.IFS(Suoerstore_sales[[#This Row],[Discount]]&lt;=0.05,"0-5%",Suoerstore_sales[[#This Row],[Discount]]&lt;=0.1,"5-10%",Suoerstore_sales[[#This Row],[Discount]]&lt;=0.2,"10-20%",TRUE,"20%+")</f>
        <v>0-5%</v>
      </c>
      <c r="W9237">
        <f>YEAR(Suoerstore_sales[[#This Row],[Order Date]])</f>
        <v>2016</v>
      </c>
      <c r="X9237" t="str">
        <f>"Q"&amp;ROUNDUP(MONTH(Suoerstore_sales[[#This Row],[Order Date]])/3,0)</f>
        <v>Q3</v>
      </c>
      <c r="Y9237">
        <f>MONTH(Suoerstore_sales[[#This Row],[Order Date]])</f>
        <v>9</v>
      </c>
    </row>
    <row r="9238" spans="1:25" x14ac:dyDescent="0.2">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t="str" cm="1">
        <f t="array" ref="V9238">_xlfn.IFS(Suoerstore_sales[[#This Row],[Discount]]&lt;=0.05,"0-5%",Suoerstore_sales[[#This Row],[Discount]]&lt;=0.1,"5-10%",Suoerstore_sales[[#This Row],[Discount]]&lt;=0.2,"10-20%",TRUE,"20%+")</f>
        <v>10-20%</v>
      </c>
      <c r="W9238">
        <f>YEAR(Suoerstore_sales[[#This Row],[Order Date]])</f>
        <v>2016</v>
      </c>
      <c r="X9238" t="str">
        <f>"Q"&amp;ROUNDUP(MONTH(Suoerstore_sales[[#This Row],[Order Date]])/3,0)</f>
        <v>Q3</v>
      </c>
      <c r="Y9238">
        <f>MONTH(Suoerstore_sales[[#This Row],[Order Date]])</f>
        <v>9</v>
      </c>
    </row>
    <row r="9239" spans="1:25" x14ac:dyDescent="0.2">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t="str" cm="1">
        <f t="array" ref="V9239">_xlfn.IFS(Suoerstore_sales[[#This Row],[Discount]]&lt;=0.05,"0-5%",Suoerstore_sales[[#This Row],[Discount]]&lt;=0.1,"5-10%",Suoerstore_sales[[#This Row],[Discount]]&lt;=0.2,"10-20%",TRUE,"20%+")</f>
        <v>10-20%</v>
      </c>
      <c r="W9239">
        <f>YEAR(Suoerstore_sales[[#This Row],[Order Date]])</f>
        <v>2016</v>
      </c>
      <c r="X9239" t="str">
        <f>"Q"&amp;ROUNDUP(MONTH(Suoerstore_sales[[#This Row],[Order Date]])/3,0)</f>
        <v>Q3</v>
      </c>
      <c r="Y9239">
        <f>MONTH(Suoerstore_sales[[#This Row],[Order Date]])</f>
        <v>9</v>
      </c>
    </row>
    <row r="9240" spans="1:25" x14ac:dyDescent="0.2">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t="str" cm="1">
        <f t="array" ref="V9240">_xlfn.IFS(Suoerstore_sales[[#This Row],[Discount]]&lt;=0.05,"0-5%",Suoerstore_sales[[#This Row],[Discount]]&lt;=0.1,"5-10%",Suoerstore_sales[[#This Row],[Discount]]&lt;=0.2,"10-20%",TRUE,"20%+")</f>
        <v>10-20%</v>
      </c>
      <c r="W9240">
        <f>YEAR(Suoerstore_sales[[#This Row],[Order Date]])</f>
        <v>2017</v>
      </c>
      <c r="X9240" t="str">
        <f>"Q"&amp;ROUNDUP(MONTH(Suoerstore_sales[[#This Row],[Order Date]])/3,0)</f>
        <v>Q1</v>
      </c>
      <c r="Y9240">
        <f>MONTH(Suoerstore_sales[[#This Row],[Order Date]])</f>
        <v>2</v>
      </c>
    </row>
    <row r="9241" spans="1:25" x14ac:dyDescent="0.2">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t="str" cm="1">
        <f t="array" ref="V9241">_xlfn.IFS(Suoerstore_sales[[#This Row],[Discount]]&lt;=0.05,"0-5%",Suoerstore_sales[[#This Row],[Discount]]&lt;=0.1,"5-10%",Suoerstore_sales[[#This Row],[Discount]]&lt;=0.2,"10-20%",TRUE,"20%+")</f>
        <v>10-20%</v>
      </c>
      <c r="W9241">
        <f>YEAR(Suoerstore_sales[[#This Row],[Order Date]])</f>
        <v>2017</v>
      </c>
      <c r="X9241" t="str">
        <f>"Q"&amp;ROUNDUP(MONTH(Suoerstore_sales[[#This Row],[Order Date]])/3,0)</f>
        <v>Q4</v>
      </c>
      <c r="Y9241">
        <f>MONTH(Suoerstore_sales[[#This Row],[Order Date]])</f>
        <v>10</v>
      </c>
    </row>
    <row r="9242" spans="1:25" x14ac:dyDescent="0.2">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t="str" cm="1">
        <f t="array" ref="V9242">_xlfn.IFS(Suoerstore_sales[[#This Row],[Discount]]&lt;=0.05,"0-5%",Suoerstore_sales[[#This Row],[Discount]]&lt;=0.1,"5-10%",Suoerstore_sales[[#This Row],[Discount]]&lt;=0.2,"10-20%",TRUE,"20%+")</f>
        <v>20%+</v>
      </c>
      <c r="W9242">
        <f>YEAR(Suoerstore_sales[[#This Row],[Order Date]])</f>
        <v>2017</v>
      </c>
      <c r="X9242" t="str">
        <f>"Q"&amp;ROUNDUP(MONTH(Suoerstore_sales[[#This Row],[Order Date]])/3,0)</f>
        <v>Q4</v>
      </c>
      <c r="Y9242">
        <f>MONTH(Suoerstore_sales[[#This Row],[Order Date]])</f>
        <v>10</v>
      </c>
    </row>
    <row r="9243" spans="1:25" x14ac:dyDescent="0.2">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t="str" cm="1">
        <f t="array" ref="V9243">_xlfn.IFS(Suoerstore_sales[[#This Row],[Discount]]&lt;=0.05,"0-5%",Suoerstore_sales[[#This Row],[Discount]]&lt;=0.1,"5-10%",Suoerstore_sales[[#This Row],[Discount]]&lt;=0.2,"10-20%",TRUE,"20%+")</f>
        <v>10-20%</v>
      </c>
      <c r="W9243">
        <f>YEAR(Suoerstore_sales[[#This Row],[Order Date]])</f>
        <v>2017</v>
      </c>
      <c r="X9243" t="str">
        <f>"Q"&amp;ROUNDUP(MONTH(Suoerstore_sales[[#This Row],[Order Date]])/3,0)</f>
        <v>Q4</v>
      </c>
      <c r="Y9243">
        <f>MONTH(Suoerstore_sales[[#This Row],[Order Date]])</f>
        <v>10</v>
      </c>
    </row>
    <row r="9244" spans="1:25" x14ac:dyDescent="0.2">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t="str" cm="1">
        <f t="array" ref="V9244">_xlfn.IFS(Suoerstore_sales[[#This Row],[Discount]]&lt;=0.05,"0-5%",Suoerstore_sales[[#This Row],[Discount]]&lt;=0.1,"5-10%",Suoerstore_sales[[#This Row],[Discount]]&lt;=0.2,"10-20%",TRUE,"20%+")</f>
        <v>10-20%</v>
      </c>
      <c r="W9244">
        <f>YEAR(Suoerstore_sales[[#This Row],[Order Date]])</f>
        <v>2014</v>
      </c>
      <c r="X9244" t="str">
        <f>"Q"&amp;ROUNDUP(MONTH(Suoerstore_sales[[#This Row],[Order Date]])/3,0)</f>
        <v>Q3</v>
      </c>
      <c r="Y9244">
        <f>MONTH(Suoerstore_sales[[#This Row],[Order Date]])</f>
        <v>7</v>
      </c>
    </row>
    <row r="9245" spans="1:25" x14ac:dyDescent="0.2">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t="str" cm="1">
        <f t="array" ref="V9245">_xlfn.IFS(Suoerstore_sales[[#This Row],[Discount]]&lt;=0.05,"0-5%",Suoerstore_sales[[#This Row],[Discount]]&lt;=0.1,"5-10%",Suoerstore_sales[[#This Row],[Discount]]&lt;=0.2,"10-20%",TRUE,"20%+")</f>
        <v>10-20%</v>
      </c>
      <c r="W9245">
        <f>YEAR(Suoerstore_sales[[#This Row],[Order Date]])</f>
        <v>2014</v>
      </c>
      <c r="X9245" t="str">
        <f>"Q"&amp;ROUNDUP(MONTH(Suoerstore_sales[[#This Row],[Order Date]])/3,0)</f>
        <v>Q3</v>
      </c>
      <c r="Y9245">
        <f>MONTH(Suoerstore_sales[[#This Row],[Order Date]])</f>
        <v>7</v>
      </c>
    </row>
    <row r="9246" spans="1:25" x14ac:dyDescent="0.2">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t="str" cm="1">
        <f t="array" ref="V9246">_xlfn.IFS(Suoerstore_sales[[#This Row],[Discount]]&lt;=0.05,"0-5%",Suoerstore_sales[[#This Row],[Discount]]&lt;=0.1,"5-10%",Suoerstore_sales[[#This Row],[Discount]]&lt;=0.2,"10-20%",TRUE,"20%+")</f>
        <v>0-5%</v>
      </c>
      <c r="W9246">
        <f>YEAR(Suoerstore_sales[[#This Row],[Order Date]])</f>
        <v>2014</v>
      </c>
      <c r="X9246" t="str">
        <f>"Q"&amp;ROUNDUP(MONTH(Suoerstore_sales[[#This Row],[Order Date]])/3,0)</f>
        <v>Q3</v>
      </c>
      <c r="Y9246">
        <f>MONTH(Suoerstore_sales[[#This Row],[Order Date]])</f>
        <v>7</v>
      </c>
    </row>
    <row r="9247" spans="1:25" x14ac:dyDescent="0.2">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t="str" cm="1">
        <f t="array" ref="V9247">_xlfn.IFS(Suoerstore_sales[[#This Row],[Discount]]&lt;=0.05,"0-5%",Suoerstore_sales[[#This Row],[Discount]]&lt;=0.1,"5-10%",Suoerstore_sales[[#This Row],[Discount]]&lt;=0.2,"10-20%",TRUE,"20%+")</f>
        <v>0-5%</v>
      </c>
      <c r="W9247">
        <f>YEAR(Suoerstore_sales[[#This Row],[Order Date]])</f>
        <v>2014</v>
      </c>
      <c r="X9247" t="str">
        <f>"Q"&amp;ROUNDUP(MONTH(Suoerstore_sales[[#This Row],[Order Date]])/3,0)</f>
        <v>Q3</v>
      </c>
      <c r="Y9247">
        <f>MONTH(Suoerstore_sales[[#This Row],[Order Date]])</f>
        <v>7</v>
      </c>
    </row>
    <row r="9248" spans="1:25" x14ac:dyDescent="0.2">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t="str" cm="1">
        <f t="array" ref="V9248">_xlfn.IFS(Suoerstore_sales[[#This Row],[Discount]]&lt;=0.05,"0-5%",Suoerstore_sales[[#This Row],[Discount]]&lt;=0.1,"5-10%",Suoerstore_sales[[#This Row],[Discount]]&lt;=0.2,"10-20%",TRUE,"20%+")</f>
        <v>0-5%</v>
      </c>
      <c r="W9248">
        <f>YEAR(Suoerstore_sales[[#This Row],[Order Date]])</f>
        <v>2017</v>
      </c>
      <c r="X9248" t="str">
        <f>"Q"&amp;ROUNDUP(MONTH(Suoerstore_sales[[#This Row],[Order Date]])/3,0)</f>
        <v>Q2</v>
      </c>
      <c r="Y9248">
        <f>MONTH(Suoerstore_sales[[#This Row],[Order Date]])</f>
        <v>5</v>
      </c>
    </row>
    <row r="9249" spans="1:25" x14ac:dyDescent="0.2">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t="str" cm="1">
        <f t="array" ref="V9249">_xlfn.IFS(Suoerstore_sales[[#This Row],[Discount]]&lt;=0.05,"0-5%",Suoerstore_sales[[#This Row],[Discount]]&lt;=0.1,"5-10%",Suoerstore_sales[[#This Row],[Discount]]&lt;=0.2,"10-20%",TRUE,"20%+")</f>
        <v>0-5%</v>
      </c>
      <c r="W9249">
        <f>YEAR(Suoerstore_sales[[#This Row],[Order Date]])</f>
        <v>2017</v>
      </c>
      <c r="X9249" t="str">
        <f>"Q"&amp;ROUNDUP(MONTH(Suoerstore_sales[[#This Row],[Order Date]])/3,0)</f>
        <v>Q2</v>
      </c>
      <c r="Y9249">
        <f>MONTH(Suoerstore_sales[[#This Row],[Order Date]])</f>
        <v>5</v>
      </c>
    </row>
    <row r="9250" spans="1:25" x14ac:dyDescent="0.2">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t="str" cm="1">
        <f t="array" ref="V9250">_xlfn.IFS(Suoerstore_sales[[#This Row],[Discount]]&lt;=0.05,"0-5%",Suoerstore_sales[[#This Row],[Discount]]&lt;=0.1,"5-10%",Suoerstore_sales[[#This Row],[Discount]]&lt;=0.2,"10-20%",TRUE,"20%+")</f>
        <v>10-20%</v>
      </c>
      <c r="W9250">
        <f>YEAR(Suoerstore_sales[[#This Row],[Order Date]])</f>
        <v>2016</v>
      </c>
      <c r="X9250" t="str">
        <f>"Q"&amp;ROUNDUP(MONTH(Suoerstore_sales[[#This Row],[Order Date]])/3,0)</f>
        <v>Q4</v>
      </c>
      <c r="Y9250">
        <f>MONTH(Suoerstore_sales[[#This Row],[Order Date]])</f>
        <v>11</v>
      </c>
    </row>
    <row r="9251" spans="1:25" x14ac:dyDescent="0.2">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t="str" cm="1">
        <f t="array" ref="V9251">_xlfn.IFS(Suoerstore_sales[[#This Row],[Discount]]&lt;=0.05,"0-5%",Suoerstore_sales[[#This Row],[Discount]]&lt;=0.1,"5-10%",Suoerstore_sales[[#This Row],[Discount]]&lt;=0.2,"10-20%",TRUE,"20%+")</f>
        <v>0-5%</v>
      </c>
      <c r="W9251">
        <f>YEAR(Suoerstore_sales[[#This Row],[Order Date]])</f>
        <v>2016</v>
      </c>
      <c r="X9251" t="str">
        <f>"Q"&amp;ROUNDUP(MONTH(Suoerstore_sales[[#This Row],[Order Date]])/3,0)</f>
        <v>Q4</v>
      </c>
      <c r="Y9251">
        <f>MONTH(Suoerstore_sales[[#This Row],[Order Date]])</f>
        <v>11</v>
      </c>
    </row>
    <row r="9252" spans="1:25" x14ac:dyDescent="0.2">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t="str" cm="1">
        <f t="array" ref="V9252">_xlfn.IFS(Suoerstore_sales[[#This Row],[Discount]]&lt;=0.05,"0-5%",Suoerstore_sales[[#This Row],[Discount]]&lt;=0.1,"5-10%",Suoerstore_sales[[#This Row],[Discount]]&lt;=0.2,"10-20%",TRUE,"20%+")</f>
        <v>0-5%</v>
      </c>
      <c r="W9252">
        <f>YEAR(Suoerstore_sales[[#This Row],[Order Date]])</f>
        <v>2016</v>
      </c>
      <c r="X9252" t="str">
        <f>"Q"&amp;ROUNDUP(MONTH(Suoerstore_sales[[#This Row],[Order Date]])/3,0)</f>
        <v>Q4</v>
      </c>
      <c r="Y9252">
        <f>MONTH(Suoerstore_sales[[#This Row],[Order Date]])</f>
        <v>12</v>
      </c>
    </row>
    <row r="9253" spans="1:25" x14ac:dyDescent="0.2">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t="str" cm="1">
        <f t="array" ref="V9253">_xlfn.IFS(Suoerstore_sales[[#This Row],[Discount]]&lt;=0.05,"0-5%",Suoerstore_sales[[#This Row],[Discount]]&lt;=0.1,"5-10%",Suoerstore_sales[[#This Row],[Discount]]&lt;=0.2,"10-20%",TRUE,"20%+")</f>
        <v>10-20%</v>
      </c>
      <c r="W9253">
        <f>YEAR(Suoerstore_sales[[#This Row],[Order Date]])</f>
        <v>2017</v>
      </c>
      <c r="X9253" t="str">
        <f>"Q"&amp;ROUNDUP(MONTH(Suoerstore_sales[[#This Row],[Order Date]])/3,0)</f>
        <v>Q1</v>
      </c>
      <c r="Y9253">
        <f>MONTH(Suoerstore_sales[[#This Row],[Order Date]])</f>
        <v>3</v>
      </c>
    </row>
    <row r="9254" spans="1:25" x14ac:dyDescent="0.2">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t="str" cm="1">
        <f t="array" ref="V9254">_xlfn.IFS(Suoerstore_sales[[#This Row],[Discount]]&lt;=0.05,"0-5%",Suoerstore_sales[[#This Row],[Discount]]&lt;=0.1,"5-10%",Suoerstore_sales[[#This Row],[Discount]]&lt;=0.2,"10-20%",TRUE,"20%+")</f>
        <v>0-5%</v>
      </c>
      <c r="W9254">
        <f>YEAR(Suoerstore_sales[[#This Row],[Order Date]])</f>
        <v>2017</v>
      </c>
      <c r="X9254" t="str">
        <f>"Q"&amp;ROUNDUP(MONTH(Suoerstore_sales[[#This Row],[Order Date]])/3,0)</f>
        <v>Q3</v>
      </c>
      <c r="Y9254">
        <f>MONTH(Suoerstore_sales[[#This Row],[Order Date]])</f>
        <v>9</v>
      </c>
    </row>
    <row r="9255" spans="1:25" x14ac:dyDescent="0.2">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t="str" cm="1">
        <f t="array" ref="V9255">_xlfn.IFS(Suoerstore_sales[[#This Row],[Discount]]&lt;=0.05,"0-5%",Suoerstore_sales[[#This Row],[Discount]]&lt;=0.1,"5-10%",Suoerstore_sales[[#This Row],[Discount]]&lt;=0.2,"10-20%",TRUE,"20%+")</f>
        <v>0-5%</v>
      </c>
      <c r="W9255">
        <f>YEAR(Suoerstore_sales[[#This Row],[Order Date]])</f>
        <v>2017</v>
      </c>
      <c r="X9255" t="str">
        <f>"Q"&amp;ROUNDUP(MONTH(Suoerstore_sales[[#This Row],[Order Date]])/3,0)</f>
        <v>Q3</v>
      </c>
      <c r="Y9255">
        <f>MONTH(Suoerstore_sales[[#This Row],[Order Date]])</f>
        <v>9</v>
      </c>
    </row>
    <row r="9256" spans="1:25" x14ac:dyDescent="0.2">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t="str" cm="1">
        <f t="array" ref="V9256">_xlfn.IFS(Suoerstore_sales[[#This Row],[Discount]]&lt;=0.05,"0-5%",Suoerstore_sales[[#This Row],[Discount]]&lt;=0.1,"5-10%",Suoerstore_sales[[#This Row],[Discount]]&lt;=0.2,"10-20%",TRUE,"20%+")</f>
        <v>0-5%</v>
      </c>
      <c r="W9256">
        <f>YEAR(Suoerstore_sales[[#This Row],[Order Date]])</f>
        <v>2014</v>
      </c>
      <c r="X9256" t="str">
        <f>"Q"&amp;ROUNDUP(MONTH(Suoerstore_sales[[#This Row],[Order Date]])/3,0)</f>
        <v>Q1</v>
      </c>
      <c r="Y9256">
        <f>MONTH(Suoerstore_sales[[#This Row],[Order Date]])</f>
        <v>2</v>
      </c>
    </row>
    <row r="9257" spans="1:25" x14ac:dyDescent="0.2">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t="str" cm="1">
        <f t="array" ref="V9257">_xlfn.IFS(Suoerstore_sales[[#This Row],[Discount]]&lt;=0.05,"0-5%",Suoerstore_sales[[#This Row],[Discount]]&lt;=0.1,"5-10%",Suoerstore_sales[[#This Row],[Discount]]&lt;=0.2,"10-20%",TRUE,"20%+")</f>
        <v>0-5%</v>
      </c>
      <c r="W9257">
        <f>YEAR(Suoerstore_sales[[#This Row],[Order Date]])</f>
        <v>2014</v>
      </c>
      <c r="X9257" t="str">
        <f>"Q"&amp;ROUNDUP(MONTH(Suoerstore_sales[[#This Row],[Order Date]])/3,0)</f>
        <v>Q1</v>
      </c>
      <c r="Y9257">
        <f>MONTH(Suoerstore_sales[[#This Row],[Order Date]])</f>
        <v>2</v>
      </c>
    </row>
    <row r="9258" spans="1:25" x14ac:dyDescent="0.2">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t="str" cm="1">
        <f t="array" ref="V9258">_xlfn.IFS(Suoerstore_sales[[#This Row],[Discount]]&lt;=0.05,"0-5%",Suoerstore_sales[[#This Row],[Discount]]&lt;=0.1,"5-10%",Suoerstore_sales[[#This Row],[Discount]]&lt;=0.2,"10-20%",TRUE,"20%+")</f>
        <v>0-5%</v>
      </c>
      <c r="W9258">
        <f>YEAR(Suoerstore_sales[[#This Row],[Order Date]])</f>
        <v>2014</v>
      </c>
      <c r="X9258" t="str">
        <f>"Q"&amp;ROUNDUP(MONTH(Suoerstore_sales[[#This Row],[Order Date]])/3,0)</f>
        <v>Q1</v>
      </c>
      <c r="Y9258">
        <f>MONTH(Suoerstore_sales[[#This Row],[Order Date]])</f>
        <v>2</v>
      </c>
    </row>
    <row r="9259" spans="1:25" x14ac:dyDescent="0.2">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t="str" cm="1">
        <f t="array" ref="V9259">_xlfn.IFS(Suoerstore_sales[[#This Row],[Discount]]&lt;=0.05,"0-5%",Suoerstore_sales[[#This Row],[Discount]]&lt;=0.1,"5-10%",Suoerstore_sales[[#This Row],[Discount]]&lt;=0.2,"10-20%",TRUE,"20%+")</f>
        <v>0-5%</v>
      </c>
      <c r="W9259">
        <f>YEAR(Suoerstore_sales[[#This Row],[Order Date]])</f>
        <v>2014</v>
      </c>
      <c r="X9259" t="str">
        <f>"Q"&amp;ROUNDUP(MONTH(Suoerstore_sales[[#This Row],[Order Date]])/3,0)</f>
        <v>Q1</v>
      </c>
      <c r="Y9259">
        <f>MONTH(Suoerstore_sales[[#This Row],[Order Date]])</f>
        <v>2</v>
      </c>
    </row>
    <row r="9260" spans="1:25" x14ac:dyDescent="0.2">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t="str" cm="1">
        <f t="array" ref="V9260">_xlfn.IFS(Suoerstore_sales[[#This Row],[Discount]]&lt;=0.05,"0-5%",Suoerstore_sales[[#This Row],[Discount]]&lt;=0.1,"5-10%",Suoerstore_sales[[#This Row],[Discount]]&lt;=0.2,"10-20%",TRUE,"20%+")</f>
        <v>0-5%</v>
      </c>
      <c r="W9260">
        <f>YEAR(Suoerstore_sales[[#This Row],[Order Date]])</f>
        <v>2014</v>
      </c>
      <c r="X9260" t="str">
        <f>"Q"&amp;ROUNDUP(MONTH(Suoerstore_sales[[#This Row],[Order Date]])/3,0)</f>
        <v>Q1</v>
      </c>
      <c r="Y9260">
        <f>MONTH(Suoerstore_sales[[#This Row],[Order Date]])</f>
        <v>2</v>
      </c>
    </row>
    <row r="9261" spans="1:25" x14ac:dyDescent="0.2">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t="str" cm="1">
        <f t="array" ref="V9261">_xlfn.IFS(Suoerstore_sales[[#This Row],[Discount]]&lt;=0.05,"0-5%",Suoerstore_sales[[#This Row],[Discount]]&lt;=0.1,"5-10%",Suoerstore_sales[[#This Row],[Discount]]&lt;=0.2,"10-20%",TRUE,"20%+")</f>
        <v>0-5%</v>
      </c>
      <c r="W9261">
        <f>YEAR(Suoerstore_sales[[#This Row],[Order Date]])</f>
        <v>2014</v>
      </c>
      <c r="X9261" t="str">
        <f>"Q"&amp;ROUNDUP(MONTH(Suoerstore_sales[[#This Row],[Order Date]])/3,0)</f>
        <v>Q1</v>
      </c>
      <c r="Y9261">
        <f>MONTH(Suoerstore_sales[[#This Row],[Order Date]])</f>
        <v>2</v>
      </c>
    </row>
    <row r="9262" spans="1:25" x14ac:dyDescent="0.2">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t="str" cm="1">
        <f t="array" ref="V9262">_xlfn.IFS(Suoerstore_sales[[#This Row],[Discount]]&lt;=0.05,"0-5%",Suoerstore_sales[[#This Row],[Discount]]&lt;=0.1,"5-10%",Suoerstore_sales[[#This Row],[Discount]]&lt;=0.2,"10-20%",TRUE,"20%+")</f>
        <v>0-5%</v>
      </c>
      <c r="W9262">
        <f>YEAR(Suoerstore_sales[[#This Row],[Order Date]])</f>
        <v>2017</v>
      </c>
      <c r="X9262" t="str">
        <f>"Q"&amp;ROUNDUP(MONTH(Suoerstore_sales[[#This Row],[Order Date]])/3,0)</f>
        <v>Q4</v>
      </c>
      <c r="Y9262">
        <f>MONTH(Suoerstore_sales[[#This Row],[Order Date]])</f>
        <v>11</v>
      </c>
    </row>
    <row r="9263" spans="1:25" x14ac:dyDescent="0.2">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t="str" cm="1">
        <f t="array" ref="V9263">_xlfn.IFS(Suoerstore_sales[[#This Row],[Discount]]&lt;=0.05,"0-5%",Suoerstore_sales[[#This Row],[Discount]]&lt;=0.1,"5-10%",Suoerstore_sales[[#This Row],[Discount]]&lt;=0.2,"10-20%",TRUE,"20%+")</f>
        <v>10-20%</v>
      </c>
      <c r="W9263">
        <f>YEAR(Suoerstore_sales[[#This Row],[Order Date]])</f>
        <v>2017</v>
      </c>
      <c r="X9263" t="str">
        <f>"Q"&amp;ROUNDUP(MONTH(Suoerstore_sales[[#This Row],[Order Date]])/3,0)</f>
        <v>Q3</v>
      </c>
      <c r="Y9263">
        <f>MONTH(Suoerstore_sales[[#This Row],[Order Date]])</f>
        <v>9</v>
      </c>
    </row>
    <row r="9264" spans="1:25" x14ac:dyDescent="0.2">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t="str" cm="1">
        <f t="array" ref="V9264">_xlfn.IFS(Suoerstore_sales[[#This Row],[Discount]]&lt;=0.05,"0-5%",Suoerstore_sales[[#This Row],[Discount]]&lt;=0.1,"5-10%",Suoerstore_sales[[#This Row],[Discount]]&lt;=0.2,"10-20%",TRUE,"20%+")</f>
        <v>0-5%</v>
      </c>
      <c r="W9264">
        <f>YEAR(Suoerstore_sales[[#This Row],[Order Date]])</f>
        <v>2015</v>
      </c>
      <c r="X9264" t="str">
        <f>"Q"&amp;ROUNDUP(MONTH(Suoerstore_sales[[#This Row],[Order Date]])/3,0)</f>
        <v>Q4</v>
      </c>
      <c r="Y9264">
        <f>MONTH(Suoerstore_sales[[#This Row],[Order Date]])</f>
        <v>10</v>
      </c>
    </row>
    <row r="9265" spans="1:25" x14ac:dyDescent="0.2">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t="str" cm="1">
        <f t="array" ref="V9265">_xlfn.IFS(Suoerstore_sales[[#This Row],[Discount]]&lt;=0.05,"0-5%",Suoerstore_sales[[#This Row],[Discount]]&lt;=0.1,"5-10%",Suoerstore_sales[[#This Row],[Discount]]&lt;=0.2,"10-20%",TRUE,"20%+")</f>
        <v>5-10%</v>
      </c>
      <c r="W9265">
        <f>YEAR(Suoerstore_sales[[#This Row],[Order Date]])</f>
        <v>2015</v>
      </c>
      <c r="X9265" t="str">
        <f>"Q"&amp;ROUNDUP(MONTH(Suoerstore_sales[[#This Row],[Order Date]])/3,0)</f>
        <v>Q4</v>
      </c>
      <c r="Y9265">
        <f>MONTH(Suoerstore_sales[[#This Row],[Order Date]])</f>
        <v>10</v>
      </c>
    </row>
    <row r="9266" spans="1:25" x14ac:dyDescent="0.2">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t="str" cm="1">
        <f t="array" ref="V9266">_xlfn.IFS(Suoerstore_sales[[#This Row],[Discount]]&lt;=0.05,"0-5%",Suoerstore_sales[[#This Row],[Discount]]&lt;=0.1,"5-10%",Suoerstore_sales[[#This Row],[Discount]]&lt;=0.2,"10-20%",TRUE,"20%+")</f>
        <v>20%+</v>
      </c>
      <c r="W9266">
        <f>YEAR(Suoerstore_sales[[#This Row],[Order Date]])</f>
        <v>2017</v>
      </c>
      <c r="X9266" t="str">
        <f>"Q"&amp;ROUNDUP(MONTH(Suoerstore_sales[[#This Row],[Order Date]])/3,0)</f>
        <v>Q4</v>
      </c>
      <c r="Y9266">
        <f>MONTH(Suoerstore_sales[[#This Row],[Order Date]])</f>
        <v>11</v>
      </c>
    </row>
    <row r="9267" spans="1:25" x14ac:dyDescent="0.2">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t="str" cm="1">
        <f t="array" ref="V9267">_xlfn.IFS(Suoerstore_sales[[#This Row],[Discount]]&lt;=0.05,"0-5%",Suoerstore_sales[[#This Row],[Discount]]&lt;=0.1,"5-10%",Suoerstore_sales[[#This Row],[Discount]]&lt;=0.2,"10-20%",TRUE,"20%+")</f>
        <v>10-20%</v>
      </c>
      <c r="W9267">
        <f>YEAR(Suoerstore_sales[[#This Row],[Order Date]])</f>
        <v>2017</v>
      </c>
      <c r="X9267" t="str">
        <f>"Q"&amp;ROUNDUP(MONTH(Suoerstore_sales[[#This Row],[Order Date]])/3,0)</f>
        <v>Q4</v>
      </c>
      <c r="Y9267">
        <f>MONTH(Suoerstore_sales[[#This Row],[Order Date]])</f>
        <v>11</v>
      </c>
    </row>
    <row r="9268" spans="1:25" x14ac:dyDescent="0.2">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t="str" cm="1">
        <f t="array" ref="V9268">_xlfn.IFS(Suoerstore_sales[[#This Row],[Discount]]&lt;=0.05,"0-5%",Suoerstore_sales[[#This Row],[Discount]]&lt;=0.1,"5-10%",Suoerstore_sales[[#This Row],[Discount]]&lt;=0.2,"10-20%",TRUE,"20%+")</f>
        <v>0-5%</v>
      </c>
      <c r="W9268">
        <f>YEAR(Suoerstore_sales[[#This Row],[Order Date]])</f>
        <v>2014</v>
      </c>
      <c r="X9268" t="str">
        <f>"Q"&amp;ROUNDUP(MONTH(Suoerstore_sales[[#This Row],[Order Date]])/3,0)</f>
        <v>Q1</v>
      </c>
      <c r="Y9268">
        <f>MONTH(Suoerstore_sales[[#This Row],[Order Date]])</f>
        <v>2</v>
      </c>
    </row>
    <row r="9269" spans="1:25" x14ac:dyDescent="0.2">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t="str" cm="1">
        <f t="array" ref="V9269">_xlfn.IFS(Suoerstore_sales[[#This Row],[Discount]]&lt;=0.05,"0-5%",Suoerstore_sales[[#This Row],[Discount]]&lt;=0.1,"5-10%",Suoerstore_sales[[#This Row],[Discount]]&lt;=0.2,"10-20%",TRUE,"20%+")</f>
        <v>5-10%</v>
      </c>
      <c r="W9269">
        <f>YEAR(Suoerstore_sales[[#This Row],[Order Date]])</f>
        <v>2015</v>
      </c>
      <c r="X9269" t="str">
        <f>"Q"&amp;ROUNDUP(MONTH(Suoerstore_sales[[#This Row],[Order Date]])/3,0)</f>
        <v>Q3</v>
      </c>
      <c r="Y9269">
        <f>MONTH(Suoerstore_sales[[#This Row],[Order Date]])</f>
        <v>9</v>
      </c>
    </row>
    <row r="9270" spans="1:25" x14ac:dyDescent="0.2">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t="str" cm="1">
        <f t="array" ref="V9270">_xlfn.IFS(Suoerstore_sales[[#This Row],[Discount]]&lt;=0.05,"0-5%",Suoerstore_sales[[#This Row],[Discount]]&lt;=0.1,"5-10%",Suoerstore_sales[[#This Row],[Discount]]&lt;=0.2,"10-20%",TRUE,"20%+")</f>
        <v>0-5%</v>
      </c>
      <c r="W9270">
        <f>YEAR(Suoerstore_sales[[#This Row],[Order Date]])</f>
        <v>2015</v>
      </c>
      <c r="X9270" t="str">
        <f>"Q"&amp;ROUNDUP(MONTH(Suoerstore_sales[[#This Row],[Order Date]])/3,0)</f>
        <v>Q3</v>
      </c>
      <c r="Y9270">
        <f>MONTH(Suoerstore_sales[[#This Row],[Order Date]])</f>
        <v>9</v>
      </c>
    </row>
    <row r="9271" spans="1:25" x14ac:dyDescent="0.2">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t="str" cm="1">
        <f t="array" ref="V9271">_xlfn.IFS(Suoerstore_sales[[#This Row],[Discount]]&lt;=0.05,"0-5%",Suoerstore_sales[[#This Row],[Discount]]&lt;=0.1,"5-10%",Suoerstore_sales[[#This Row],[Discount]]&lt;=0.2,"10-20%",TRUE,"20%+")</f>
        <v>10-20%</v>
      </c>
      <c r="W9271">
        <f>YEAR(Suoerstore_sales[[#This Row],[Order Date]])</f>
        <v>2017</v>
      </c>
      <c r="X9271" t="str">
        <f>"Q"&amp;ROUNDUP(MONTH(Suoerstore_sales[[#This Row],[Order Date]])/3,0)</f>
        <v>Q3</v>
      </c>
      <c r="Y9271">
        <f>MONTH(Suoerstore_sales[[#This Row],[Order Date]])</f>
        <v>8</v>
      </c>
    </row>
    <row r="9272" spans="1:25" x14ac:dyDescent="0.2">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t="str" cm="1">
        <f t="array" ref="V9272">_xlfn.IFS(Suoerstore_sales[[#This Row],[Discount]]&lt;=0.05,"0-5%",Suoerstore_sales[[#This Row],[Discount]]&lt;=0.1,"5-10%",Suoerstore_sales[[#This Row],[Discount]]&lt;=0.2,"10-20%",TRUE,"20%+")</f>
        <v>10-20%</v>
      </c>
      <c r="W9272">
        <f>YEAR(Suoerstore_sales[[#This Row],[Order Date]])</f>
        <v>2017</v>
      </c>
      <c r="X9272" t="str">
        <f>"Q"&amp;ROUNDUP(MONTH(Suoerstore_sales[[#This Row],[Order Date]])/3,0)</f>
        <v>Q3</v>
      </c>
      <c r="Y9272">
        <f>MONTH(Suoerstore_sales[[#This Row],[Order Date]])</f>
        <v>8</v>
      </c>
    </row>
    <row r="9273" spans="1:25" x14ac:dyDescent="0.2">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t="str" cm="1">
        <f t="array" ref="V9273">_xlfn.IFS(Suoerstore_sales[[#This Row],[Discount]]&lt;=0.05,"0-5%",Suoerstore_sales[[#This Row],[Discount]]&lt;=0.1,"5-10%",Suoerstore_sales[[#This Row],[Discount]]&lt;=0.2,"10-20%",TRUE,"20%+")</f>
        <v>0-5%</v>
      </c>
      <c r="W9273">
        <f>YEAR(Suoerstore_sales[[#This Row],[Order Date]])</f>
        <v>2016</v>
      </c>
      <c r="X9273" t="str">
        <f>"Q"&amp;ROUNDUP(MONTH(Suoerstore_sales[[#This Row],[Order Date]])/3,0)</f>
        <v>Q2</v>
      </c>
      <c r="Y9273">
        <f>MONTH(Suoerstore_sales[[#This Row],[Order Date]])</f>
        <v>5</v>
      </c>
    </row>
    <row r="9274" spans="1:25" x14ac:dyDescent="0.2">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t="str" cm="1">
        <f t="array" ref="V9274">_xlfn.IFS(Suoerstore_sales[[#This Row],[Discount]]&lt;=0.05,"0-5%",Suoerstore_sales[[#This Row],[Discount]]&lt;=0.1,"5-10%",Suoerstore_sales[[#This Row],[Discount]]&lt;=0.2,"10-20%",TRUE,"20%+")</f>
        <v>0-5%</v>
      </c>
      <c r="W9274">
        <f>YEAR(Suoerstore_sales[[#This Row],[Order Date]])</f>
        <v>2016</v>
      </c>
      <c r="X9274" t="str">
        <f>"Q"&amp;ROUNDUP(MONTH(Suoerstore_sales[[#This Row],[Order Date]])/3,0)</f>
        <v>Q2</v>
      </c>
      <c r="Y9274">
        <f>MONTH(Suoerstore_sales[[#This Row],[Order Date]])</f>
        <v>5</v>
      </c>
    </row>
    <row r="9275" spans="1:25" x14ac:dyDescent="0.2">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t="str" cm="1">
        <f t="array" ref="V9275">_xlfn.IFS(Suoerstore_sales[[#This Row],[Discount]]&lt;=0.05,"0-5%",Suoerstore_sales[[#This Row],[Discount]]&lt;=0.1,"5-10%",Suoerstore_sales[[#This Row],[Discount]]&lt;=0.2,"10-20%",TRUE,"20%+")</f>
        <v>0-5%</v>
      </c>
      <c r="W9275">
        <f>YEAR(Suoerstore_sales[[#This Row],[Order Date]])</f>
        <v>2017</v>
      </c>
      <c r="X9275" t="str">
        <f>"Q"&amp;ROUNDUP(MONTH(Suoerstore_sales[[#This Row],[Order Date]])/3,0)</f>
        <v>Q3</v>
      </c>
      <c r="Y9275">
        <f>MONTH(Suoerstore_sales[[#This Row],[Order Date]])</f>
        <v>9</v>
      </c>
    </row>
    <row r="9276" spans="1:25" x14ac:dyDescent="0.2">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t="str" cm="1">
        <f t="array" ref="V9276">_xlfn.IFS(Suoerstore_sales[[#This Row],[Discount]]&lt;=0.05,"0-5%",Suoerstore_sales[[#This Row],[Discount]]&lt;=0.1,"5-10%",Suoerstore_sales[[#This Row],[Discount]]&lt;=0.2,"10-20%",TRUE,"20%+")</f>
        <v>0-5%</v>
      </c>
      <c r="W9276">
        <f>YEAR(Suoerstore_sales[[#This Row],[Order Date]])</f>
        <v>2014</v>
      </c>
      <c r="X9276" t="str">
        <f>"Q"&amp;ROUNDUP(MONTH(Suoerstore_sales[[#This Row],[Order Date]])/3,0)</f>
        <v>Q4</v>
      </c>
      <c r="Y9276">
        <f>MONTH(Suoerstore_sales[[#This Row],[Order Date]])</f>
        <v>10</v>
      </c>
    </row>
    <row r="9277" spans="1:25" x14ac:dyDescent="0.2">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t="str" cm="1">
        <f t="array" ref="V9277">_xlfn.IFS(Suoerstore_sales[[#This Row],[Discount]]&lt;=0.05,"0-5%",Suoerstore_sales[[#This Row],[Discount]]&lt;=0.1,"5-10%",Suoerstore_sales[[#This Row],[Discount]]&lt;=0.2,"10-20%",TRUE,"20%+")</f>
        <v>10-20%</v>
      </c>
      <c r="W9277">
        <f>YEAR(Suoerstore_sales[[#This Row],[Order Date]])</f>
        <v>2016</v>
      </c>
      <c r="X9277" t="str">
        <f>"Q"&amp;ROUNDUP(MONTH(Suoerstore_sales[[#This Row],[Order Date]])/3,0)</f>
        <v>Q2</v>
      </c>
      <c r="Y9277">
        <f>MONTH(Suoerstore_sales[[#This Row],[Order Date]])</f>
        <v>5</v>
      </c>
    </row>
    <row r="9278" spans="1:25" x14ac:dyDescent="0.2">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t="str" cm="1">
        <f t="array" ref="V9278">_xlfn.IFS(Suoerstore_sales[[#This Row],[Discount]]&lt;=0.05,"0-5%",Suoerstore_sales[[#This Row],[Discount]]&lt;=0.1,"5-10%",Suoerstore_sales[[#This Row],[Discount]]&lt;=0.2,"10-20%",TRUE,"20%+")</f>
        <v>10-20%</v>
      </c>
      <c r="W9278">
        <f>YEAR(Suoerstore_sales[[#This Row],[Order Date]])</f>
        <v>2016</v>
      </c>
      <c r="X9278" t="str">
        <f>"Q"&amp;ROUNDUP(MONTH(Suoerstore_sales[[#This Row],[Order Date]])/3,0)</f>
        <v>Q2</v>
      </c>
      <c r="Y9278">
        <f>MONTH(Suoerstore_sales[[#This Row],[Order Date]])</f>
        <v>5</v>
      </c>
    </row>
    <row r="9279" spans="1:25" x14ac:dyDescent="0.2">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t="str" cm="1">
        <f t="array" ref="V9279">_xlfn.IFS(Suoerstore_sales[[#This Row],[Discount]]&lt;=0.05,"0-5%",Suoerstore_sales[[#This Row],[Discount]]&lt;=0.1,"5-10%",Suoerstore_sales[[#This Row],[Discount]]&lt;=0.2,"10-20%",TRUE,"20%+")</f>
        <v>10-20%</v>
      </c>
      <c r="W9279">
        <f>YEAR(Suoerstore_sales[[#This Row],[Order Date]])</f>
        <v>2017</v>
      </c>
      <c r="X9279" t="str">
        <f>"Q"&amp;ROUNDUP(MONTH(Suoerstore_sales[[#This Row],[Order Date]])/3,0)</f>
        <v>Q4</v>
      </c>
      <c r="Y9279">
        <f>MONTH(Suoerstore_sales[[#This Row],[Order Date]])</f>
        <v>12</v>
      </c>
    </row>
    <row r="9280" spans="1:25" x14ac:dyDescent="0.2">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t="str" cm="1">
        <f t="array" ref="V9280">_xlfn.IFS(Suoerstore_sales[[#This Row],[Discount]]&lt;=0.05,"0-5%",Suoerstore_sales[[#This Row],[Discount]]&lt;=0.1,"5-10%",Suoerstore_sales[[#This Row],[Discount]]&lt;=0.2,"10-20%",TRUE,"20%+")</f>
        <v>20%+</v>
      </c>
      <c r="W9280">
        <f>YEAR(Suoerstore_sales[[#This Row],[Order Date]])</f>
        <v>2017</v>
      </c>
      <c r="X9280" t="str">
        <f>"Q"&amp;ROUNDUP(MONTH(Suoerstore_sales[[#This Row],[Order Date]])/3,0)</f>
        <v>Q4</v>
      </c>
      <c r="Y9280">
        <f>MONTH(Suoerstore_sales[[#This Row],[Order Date]])</f>
        <v>12</v>
      </c>
    </row>
    <row r="9281" spans="1:25" x14ac:dyDescent="0.2">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t="str" cm="1">
        <f t="array" ref="V9281">_xlfn.IFS(Suoerstore_sales[[#This Row],[Discount]]&lt;=0.05,"0-5%",Suoerstore_sales[[#This Row],[Discount]]&lt;=0.1,"5-10%",Suoerstore_sales[[#This Row],[Discount]]&lt;=0.2,"10-20%",TRUE,"20%+")</f>
        <v>20%+</v>
      </c>
      <c r="W9281">
        <f>YEAR(Suoerstore_sales[[#This Row],[Order Date]])</f>
        <v>2017</v>
      </c>
      <c r="X9281" t="str">
        <f>"Q"&amp;ROUNDUP(MONTH(Suoerstore_sales[[#This Row],[Order Date]])/3,0)</f>
        <v>Q4</v>
      </c>
      <c r="Y9281">
        <f>MONTH(Suoerstore_sales[[#This Row],[Order Date]])</f>
        <v>12</v>
      </c>
    </row>
    <row r="9282" spans="1:25" x14ac:dyDescent="0.2">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t="str" cm="1">
        <f t="array" ref="V9282">_xlfn.IFS(Suoerstore_sales[[#This Row],[Discount]]&lt;=0.05,"0-5%",Suoerstore_sales[[#This Row],[Discount]]&lt;=0.1,"5-10%",Suoerstore_sales[[#This Row],[Discount]]&lt;=0.2,"10-20%",TRUE,"20%+")</f>
        <v>0-5%</v>
      </c>
      <c r="W9282">
        <f>YEAR(Suoerstore_sales[[#This Row],[Order Date]])</f>
        <v>2016</v>
      </c>
      <c r="X9282" t="str">
        <f>"Q"&amp;ROUNDUP(MONTH(Suoerstore_sales[[#This Row],[Order Date]])/3,0)</f>
        <v>Q3</v>
      </c>
      <c r="Y9282">
        <f>MONTH(Suoerstore_sales[[#This Row],[Order Date]])</f>
        <v>9</v>
      </c>
    </row>
    <row r="9283" spans="1:25" x14ac:dyDescent="0.2">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t="str" cm="1">
        <f t="array" ref="V9283">_xlfn.IFS(Suoerstore_sales[[#This Row],[Discount]]&lt;=0.05,"0-5%",Suoerstore_sales[[#This Row],[Discount]]&lt;=0.1,"5-10%",Suoerstore_sales[[#This Row],[Discount]]&lt;=0.2,"10-20%",TRUE,"20%+")</f>
        <v>0-5%</v>
      </c>
      <c r="W9283">
        <f>YEAR(Suoerstore_sales[[#This Row],[Order Date]])</f>
        <v>2017</v>
      </c>
      <c r="X9283" t="str">
        <f>"Q"&amp;ROUNDUP(MONTH(Suoerstore_sales[[#This Row],[Order Date]])/3,0)</f>
        <v>Q3</v>
      </c>
      <c r="Y9283">
        <f>MONTH(Suoerstore_sales[[#This Row],[Order Date]])</f>
        <v>9</v>
      </c>
    </row>
    <row r="9284" spans="1:25" x14ac:dyDescent="0.2">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t="str" cm="1">
        <f t="array" ref="V9284">_xlfn.IFS(Suoerstore_sales[[#This Row],[Discount]]&lt;=0.05,"0-5%",Suoerstore_sales[[#This Row],[Discount]]&lt;=0.1,"5-10%",Suoerstore_sales[[#This Row],[Discount]]&lt;=0.2,"10-20%",TRUE,"20%+")</f>
        <v>10-20%</v>
      </c>
      <c r="W9284">
        <f>YEAR(Suoerstore_sales[[#This Row],[Order Date]])</f>
        <v>2016</v>
      </c>
      <c r="X9284" t="str">
        <f>"Q"&amp;ROUNDUP(MONTH(Suoerstore_sales[[#This Row],[Order Date]])/3,0)</f>
        <v>Q4</v>
      </c>
      <c r="Y9284">
        <f>MONTH(Suoerstore_sales[[#This Row],[Order Date]])</f>
        <v>12</v>
      </c>
    </row>
    <row r="9285" spans="1:25" x14ac:dyDescent="0.2">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t="str" cm="1">
        <f t="array" ref="V9285">_xlfn.IFS(Suoerstore_sales[[#This Row],[Discount]]&lt;=0.05,"0-5%",Suoerstore_sales[[#This Row],[Discount]]&lt;=0.1,"5-10%",Suoerstore_sales[[#This Row],[Discount]]&lt;=0.2,"10-20%",TRUE,"20%+")</f>
        <v>10-20%</v>
      </c>
      <c r="W9285">
        <f>YEAR(Suoerstore_sales[[#This Row],[Order Date]])</f>
        <v>2017</v>
      </c>
      <c r="X9285" t="str">
        <f>"Q"&amp;ROUNDUP(MONTH(Suoerstore_sales[[#This Row],[Order Date]])/3,0)</f>
        <v>Q3</v>
      </c>
      <c r="Y9285">
        <f>MONTH(Suoerstore_sales[[#This Row],[Order Date]])</f>
        <v>9</v>
      </c>
    </row>
    <row r="9286" spans="1:25" x14ac:dyDescent="0.2">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t="str" cm="1">
        <f t="array" ref="V9286">_xlfn.IFS(Suoerstore_sales[[#This Row],[Discount]]&lt;=0.05,"0-5%",Suoerstore_sales[[#This Row],[Discount]]&lt;=0.1,"5-10%",Suoerstore_sales[[#This Row],[Discount]]&lt;=0.2,"10-20%",TRUE,"20%+")</f>
        <v>0-5%</v>
      </c>
      <c r="W9286">
        <f>YEAR(Suoerstore_sales[[#This Row],[Order Date]])</f>
        <v>2014</v>
      </c>
      <c r="X9286" t="str">
        <f>"Q"&amp;ROUNDUP(MONTH(Suoerstore_sales[[#This Row],[Order Date]])/3,0)</f>
        <v>Q4</v>
      </c>
      <c r="Y9286">
        <f>MONTH(Suoerstore_sales[[#This Row],[Order Date]])</f>
        <v>11</v>
      </c>
    </row>
    <row r="9287" spans="1:25" x14ac:dyDescent="0.2">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t="str" cm="1">
        <f t="array" ref="V9287">_xlfn.IFS(Suoerstore_sales[[#This Row],[Discount]]&lt;=0.05,"0-5%",Suoerstore_sales[[#This Row],[Discount]]&lt;=0.1,"5-10%",Suoerstore_sales[[#This Row],[Discount]]&lt;=0.2,"10-20%",TRUE,"20%+")</f>
        <v>10-20%</v>
      </c>
      <c r="W9287">
        <f>YEAR(Suoerstore_sales[[#This Row],[Order Date]])</f>
        <v>2015</v>
      </c>
      <c r="X9287" t="str">
        <f>"Q"&amp;ROUNDUP(MONTH(Suoerstore_sales[[#This Row],[Order Date]])/3,0)</f>
        <v>Q4</v>
      </c>
      <c r="Y9287">
        <f>MONTH(Suoerstore_sales[[#This Row],[Order Date]])</f>
        <v>11</v>
      </c>
    </row>
    <row r="9288" spans="1:25" x14ac:dyDescent="0.2">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t="str" cm="1">
        <f t="array" ref="V9288">_xlfn.IFS(Suoerstore_sales[[#This Row],[Discount]]&lt;=0.05,"0-5%",Suoerstore_sales[[#This Row],[Discount]]&lt;=0.1,"5-10%",Suoerstore_sales[[#This Row],[Discount]]&lt;=0.2,"10-20%",TRUE,"20%+")</f>
        <v>20%+</v>
      </c>
      <c r="W9288">
        <f>YEAR(Suoerstore_sales[[#This Row],[Order Date]])</f>
        <v>2017</v>
      </c>
      <c r="X9288" t="str">
        <f>"Q"&amp;ROUNDUP(MONTH(Suoerstore_sales[[#This Row],[Order Date]])/3,0)</f>
        <v>Q2</v>
      </c>
      <c r="Y9288">
        <f>MONTH(Suoerstore_sales[[#This Row],[Order Date]])</f>
        <v>6</v>
      </c>
    </row>
    <row r="9289" spans="1:25" x14ac:dyDescent="0.2">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t="str" cm="1">
        <f t="array" ref="V9289">_xlfn.IFS(Suoerstore_sales[[#This Row],[Discount]]&lt;=0.05,"0-5%",Suoerstore_sales[[#This Row],[Discount]]&lt;=0.1,"5-10%",Suoerstore_sales[[#This Row],[Discount]]&lt;=0.2,"10-20%",TRUE,"20%+")</f>
        <v>20%+</v>
      </c>
      <c r="W9289">
        <f>YEAR(Suoerstore_sales[[#This Row],[Order Date]])</f>
        <v>2017</v>
      </c>
      <c r="X9289" t="str">
        <f>"Q"&amp;ROUNDUP(MONTH(Suoerstore_sales[[#This Row],[Order Date]])/3,0)</f>
        <v>Q2</v>
      </c>
      <c r="Y9289">
        <f>MONTH(Suoerstore_sales[[#This Row],[Order Date]])</f>
        <v>6</v>
      </c>
    </row>
    <row r="9290" spans="1:25" x14ac:dyDescent="0.2">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t="str" cm="1">
        <f t="array" ref="V9290">_xlfn.IFS(Suoerstore_sales[[#This Row],[Discount]]&lt;=0.05,"0-5%",Suoerstore_sales[[#This Row],[Discount]]&lt;=0.1,"5-10%",Suoerstore_sales[[#This Row],[Discount]]&lt;=0.2,"10-20%",TRUE,"20%+")</f>
        <v>20%+</v>
      </c>
      <c r="W9290">
        <f>YEAR(Suoerstore_sales[[#This Row],[Order Date]])</f>
        <v>2017</v>
      </c>
      <c r="X9290" t="str">
        <f>"Q"&amp;ROUNDUP(MONTH(Suoerstore_sales[[#This Row],[Order Date]])/3,0)</f>
        <v>Q4</v>
      </c>
      <c r="Y9290">
        <f>MONTH(Suoerstore_sales[[#This Row],[Order Date]])</f>
        <v>11</v>
      </c>
    </row>
    <row r="9291" spans="1:25" x14ac:dyDescent="0.2">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t="str" cm="1">
        <f t="array" ref="V9291">_xlfn.IFS(Suoerstore_sales[[#This Row],[Discount]]&lt;=0.05,"0-5%",Suoerstore_sales[[#This Row],[Discount]]&lt;=0.1,"5-10%",Suoerstore_sales[[#This Row],[Discount]]&lt;=0.2,"10-20%",TRUE,"20%+")</f>
        <v>0-5%</v>
      </c>
      <c r="W9291">
        <f>YEAR(Suoerstore_sales[[#This Row],[Order Date]])</f>
        <v>2014</v>
      </c>
      <c r="X9291" t="str">
        <f>"Q"&amp;ROUNDUP(MONTH(Suoerstore_sales[[#This Row],[Order Date]])/3,0)</f>
        <v>Q2</v>
      </c>
      <c r="Y9291">
        <f>MONTH(Suoerstore_sales[[#This Row],[Order Date]])</f>
        <v>4</v>
      </c>
    </row>
    <row r="9292" spans="1:25" x14ac:dyDescent="0.2">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t="str" cm="1">
        <f t="array" ref="V9292">_xlfn.IFS(Suoerstore_sales[[#This Row],[Discount]]&lt;=0.05,"0-5%",Suoerstore_sales[[#This Row],[Discount]]&lt;=0.1,"5-10%",Suoerstore_sales[[#This Row],[Discount]]&lt;=0.2,"10-20%",TRUE,"20%+")</f>
        <v>0-5%</v>
      </c>
      <c r="W9292">
        <f>YEAR(Suoerstore_sales[[#This Row],[Order Date]])</f>
        <v>2014</v>
      </c>
      <c r="X9292" t="str">
        <f>"Q"&amp;ROUNDUP(MONTH(Suoerstore_sales[[#This Row],[Order Date]])/3,0)</f>
        <v>Q3</v>
      </c>
      <c r="Y9292">
        <f>MONTH(Suoerstore_sales[[#This Row],[Order Date]])</f>
        <v>9</v>
      </c>
    </row>
    <row r="9293" spans="1:25" x14ac:dyDescent="0.2">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t="str" cm="1">
        <f t="array" ref="V9293">_xlfn.IFS(Suoerstore_sales[[#This Row],[Discount]]&lt;=0.05,"0-5%",Suoerstore_sales[[#This Row],[Discount]]&lt;=0.1,"5-10%",Suoerstore_sales[[#This Row],[Discount]]&lt;=0.2,"10-20%",TRUE,"20%+")</f>
        <v>0-5%</v>
      </c>
      <c r="W9293">
        <f>YEAR(Suoerstore_sales[[#This Row],[Order Date]])</f>
        <v>2014</v>
      </c>
      <c r="X9293" t="str">
        <f>"Q"&amp;ROUNDUP(MONTH(Suoerstore_sales[[#This Row],[Order Date]])/3,0)</f>
        <v>Q3</v>
      </c>
      <c r="Y9293">
        <f>MONTH(Suoerstore_sales[[#This Row],[Order Date]])</f>
        <v>9</v>
      </c>
    </row>
    <row r="9294" spans="1:25" x14ac:dyDescent="0.2">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t="str" cm="1">
        <f t="array" ref="V9294">_xlfn.IFS(Suoerstore_sales[[#This Row],[Discount]]&lt;=0.05,"0-5%",Suoerstore_sales[[#This Row],[Discount]]&lt;=0.1,"5-10%",Suoerstore_sales[[#This Row],[Discount]]&lt;=0.2,"10-20%",TRUE,"20%+")</f>
        <v>20%+</v>
      </c>
      <c r="W9294">
        <f>YEAR(Suoerstore_sales[[#This Row],[Order Date]])</f>
        <v>2017</v>
      </c>
      <c r="X9294" t="str">
        <f>"Q"&amp;ROUNDUP(MONTH(Suoerstore_sales[[#This Row],[Order Date]])/3,0)</f>
        <v>Q1</v>
      </c>
      <c r="Y9294">
        <f>MONTH(Suoerstore_sales[[#This Row],[Order Date]])</f>
        <v>3</v>
      </c>
    </row>
    <row r="9295" spans="1:25" x14ac:dyDescent="0.2">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t="str" cm="1">
        <f t="array" ref="V9295">_xlfn.IFS(Suoerstore_sales[[#This Row],[Discount]]&lt;=0.05,"0-5%",Suoerstore_sales[[#This Row],[Discount]]&lt;=0.1,"5-10%",Suoerstore_sales[[#This Row],[Discount]]&lt;=0.2,"10-20%",TRUE,"20%+")</f>
        <v>0-5%</v>
      </c>
      <c r="W9295">
        <f>YEAR(Suoerstore_sales[[#This Row],[Order Date]])</f>
        <v>2017</v>
      </c>
      <c r="X9295" t="str">
        <f>"Q"&amp;ROUNDUP(MONTH(Suoerstore_sales[[#This Row],[Order Date]])/3,0)</f>
        <v>Q4</v>
      </c>
      <c r="Y9295">
        <f>MONTH(Suoerstore_sales[[#This Row],[Order Date]])</f>
        <v>11</v>
      </c>
    </row>
    <row r="9296" spans="1:25" x14ac:dyDescent="0.2">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t="str" cm="1">
        <f t="array" ref="V9296">_xlfn.IFS(Suoerstore_sales[[#This Row],[Discount]]&lt;=0.05,"0-5%",Suoerstore_sales[[#This Row],[Discount]]&lt;=0.1,"5-10%",Suoerstore_sales[[#This Row],[Discount]]&lt;=0.2,"10-20%",TRUE,"20%+")</f>
        <v>10-20%</v>
      </c>
      <c r="W9296">
        <f>YEAR(Suoerstore_sales[[#This Row],[Order Date]])</f>
        <v>2017</v>
      </c>
      <c r="X9296" t="str">
        <f>"Q"&amp;ROUNDUP(MONTH(Suoerstore_sales[[#This Row],[Order Date]])/3,0)</f>
        <v>Q2</v>
      </c>
      <c r="Y9296">
        <f>MONTH(Suoerstore_sales[[#This Row],[Order Date]])</f>
        <v>5</v>
      </c>
    </row>
    <row r="9297" spans="1:25" x14ac:dyDescent="0.2">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t="str" cm="1">
        <f t="array" ref="V9297">_xlfn.IFS(Suoerstore_sales[[#This Row],[Discount]]&lt;=0.05,"0-5%",Suoerstore_sales[[#This Row],[Discount]]&lt;=0.1,"5-10%",Suoerstore_sales[[#This Row],[Discount]]&lt;=0.2,"10-20%",TRUE,"20%+")</f>
        <v>20%+</v>
      </c>
      <c r="W9297">
        <f>YEAR(Suoerstore_sales[[#This Row],[Order Date]])</f>
        <v>2017</v>
      </c>
      <c r="X9297" t="str">
        <f>"Q"&amp;ROUNDUP(MONTH(Suoerstore_sales[[#This Row],[Order Date]])/3,0)</f>
        <v>Q2</v>
      </c>
      <c r="Y9297">
        <f>MONTH(Suoerstore_sales[[#This Row],[Order Date]])</f>
        <v>5</v>
      </c>
    </row>
    <row r="9298" spans="1:25" x14ac:dyDescent="0.2">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t="str" cm="1">
        <f t="array" ref="V9298">_xlfn.IFS(Suoerstore_sales[[#This Row],[Discount]]&lt;=0.05,"0-5%",Suoerstore_sales[[#This Row],[Discount]]&lt;=0.1,"5-10%",Suoerstore_sales[[#This Row],[Discount]]&lt;=0.2,"10-20%",TRUE,"20%+")</f>
        <v>10-20%</v>
      </c>
      <c r="W9298">
        <f>YEAR(Suoerstore_sales[[#This Row],[Order Date]])</f>
        <v>2015</v>
      </c>
      <c r="X9298" t="str">
        <f>"Q"&amp;ROUNDUP(MONTH(Suoerstore_sales[[#This Row],[Order Date]])/3,0)</f>
        <v>Q2</v>
      </c>
      <c r="Y9298">
        <f>MONTH(Suoerstore_sales[[#This Row],[Order Date]])</f>
        <v>4</v>
      </c>
    </row>
    <row r="9299" spans="1:25" x14ac:dyDescent="0.2">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t="str" cm="1">
        <f t="array" ref="V9299">_xlfn.IFS(Suoerstore_sales[[#This Row],[Discount]]&lt;=0.05,"0-5%",Suoerstore_sales[[#This Row],[Discount]]&lt;=0.1,"5-10%",Suoerstore_sales[[#This Row],[Discount]]&lt;=0.2,"10-20%",TRUE,"20%+")</f>
        <v>10-20%</v>
      </c>
      <c r="W9299">
        <f>YEAR(Suoerstore_sales[[#This Row],[Order Date]])</f>
        <v>2015</v>
      </c>
      <c r="X9299" t="str">
        <f>"Q"&amp;ROUNDUP(MONTH(Suoerstore_sales[[#This Row],[Order Date]])/3,0)</f>
        <v>Q2</v>
      </c>
      <c r="Y9299">
        <f>MONTH(Suoerstore_sales[[#This Row],[Order Date]])</f>
        <v>4</v>
      </c>
    </row>
    <row r="9300" spans="1:25" x14ac:dyDescent="0.2">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t="str" cm="1">
        <f t="array" ref="V9300">_xlfn.IFS(Suoerstore_sales[[#This Row],[Discount]]&lt;=0.05,"0-5%",Suoerstore_sales[[#This Row],[Discount]]&lt;=0.1,"5-10%",Suoerstore_sales[[#This Row],[Discount]]&lt;=0.2,"10-20%",TRUE,"20%+")</f>
        <v>10-20%</v>
      </c>
      <c r="W9300">
        <f>YEAR(Suoerstore_sales[[#This Row],[Order Date]])</f>
        <v>2015</v>
      </c>
      <c r="X9300" t="str">
        <f>"Q"&amp;ROUNDUP(MONTH(Suoerstore_sales[[#This Row],[Order Date]])/3,0)</f>
        <v>Q2</v>
      </c>
      <c r="Y9300">
        <f>MONTH(Suoerstore_sales[[#This Row],[Order Date]])</f>
        <v>4</v>
      </c>
    </row>
    <row r="9301" spans="1:25" x14ac:dyDescent="0.2">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t="str" cm="1">
        <f t="array" ref="V9301">_xlfn.IFS(Suoerstore_sales[[#This Row],[Discount]]&lt;=0.05,"0-5%",Suoerstore_sales[[#This Row],[Discount]]&lt;=0.1,"5-10%",Suoerstore_sales[[#This Row],[Discount]]&lt;=0.2,"10-20%",TRUE,"20%+")</f>
        <v>20%+</v>
      </c>
      <c r="W9301">
        <f>YEAR(Suoerstore_sales[[#This Row],[Order Date]])</f>
        <v>2015</v>
      </c>
      <c r="X9301" t="str">
        <f>"Q"&amp;ROUNDUP(MONTH(Suoerstore_sales[[#This Row],[Order Date]])/3,0)</f>
        <v>Q2</v>
      </c>
      <c r="Y9301">
        <f>MONTH(Suoerstore_sales[[#This Row],[Order Date]])</f>
        <v>4</v>
      </c>
    </row>
    <row r="9302" spans="1:25" x14ac:dyDescent="0.2">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t="str" cm="1">
        <f t="array" ref="V9302">_xlfn.IFS(Suoerstore_sales[[#This Row],[Discount]]&lt;=0.05,"0-5%",Suoerstore_sales[[#This Row],[Discount]]&lt;=0.1,"5-10%",Suoerstore_sales[[#This Row],[Discount]]&lt;=0.2,"10-20%",TRUE,"20%+")</f>
        <v>20%+</v>
      </c>
      <c r="W9302">
        <f>YEAR(Suoerstore_sales[[#This Row],[Order Date]])</f>
        <v>2015</v>
      </c>
      <c r="X9302" t="str">
        <f>"Q"&amp;ROUNDUP(MONTH(Suoerstore_sales[[#This Row],[Order Date]])/3,0)</f>
        <v>Q2</v>
      </c>
      <c r="Y9302">
        <f>MONTH(Suoerstore_sales[[#This Row],[Order Date]])</f>
        <v>4</v>
      </c>
    </row>
    <row r="9303" spans="1:25" x14ac:dyDescent="0.2">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t="str" cm="1">
        <f t="array" ref="V9303">_xlfn.IFS(Suoerstore_sales[[#This Row],[Discount]]&lt;=0.05,"0-5%",Suoerstore_sales[[#This Row],[Discount]]&lt;=0.1,"5-10%",Suoerstore_sales[[#This Row],[Discount]]&lt;=0.2,"10-20%",TRUE,"20%+")</f>
        <v>10-20%</v>
      </c>
      <c r="W9303">
        <f>YEAR(Suoerstore_sales[[#This Row],[Order Date]])</f>
        <v>2015</v>
      </c>
      <c r="X9303" t="str">
        <f>"Q"&amp;ROUNDUP(MONTH(Suoerstore_sales[[#This Row],[Order Date]])/3,0)</f>
        <v>Q2</v>
      </c>
      <c r="Y9303">
        <f>MONTH(Suoerstore_sales[[#This Row],[Order Date]])</f>
        <v>4</v>
      </c>
    </row>
    <row r="9304" spans="1:25" x14ac:dyDescent="0.2">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t="str" cm="1">
        <f t="array" ref="V9304">_xlfn.IFS(Suoerstore_sales[[#This Row],[Discount]]&lt;=0.05,"0-5%",Suoerstore_sales[[#This Row],[Discount]]&lt;=0.1,"5-10%",Suoerstore_sales[[#This Row],[Discount]]&lt;=0.2,"10-20%",TRUE,"20%+")</f>
        <v>10-20%</v>
      </c>
      <c r="W9304">
        <f>YEAR(Suoerstore_sales[[#This Row],[Order Date]])</f>
        <v>2015</v>
      </c>
      <c r="X9304" t="str">
        <f>"Q"&amp;ROUNDUP(MONTH(Suoerstore_sales[[#This Row],[Order Date]])/3,0)</f>
        <v>Q2</v>
      </c>
      <c r="Y9304">
        <f>MONTH(Suoerstore_sales[[#This Row],[Order Date]])</f>
        <v>4</v>
      </c>
    </row>
    <row r="9305" spans="1:25" x14ac:dyDescent="0.2">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t="str" cm="1">
        <f t="array" ref="V9305">_xlfn.IFS(Suoerstore_sales[[#This Row],[Discount]]&lt;=0.05,"0-5%",Suoerstore_sales[[#This Row],[Discount]]&lt;=0.1,"5-10%",Suoerstore_sales[[#This Row],[Discount]]&lt;=0.2,"10-20%",TRUE,"20%+")</f>
        <v>10-20%</v>
      </c>
      <c r="W9305">
        <f>YEAR(Suoerstore_sales[[#This Row],[Order Date]])</f>
        <v>2015</v>
      </c>
      <c r="X9305" t="str">
        <f>"Q"&amp;ROUNDUP(MONTH(Suoerstore_sales[[#This Row],[Order Date]])/3,0)</f>
        <v>Q2</v>
      </c>
      <c r="Y9305">
        <f>MONTH(Suoerstore_sales[[#This Row],[Order Date]])</f>
        <v>4</v>
      </c>
    </row>
    <row r="9306" spans="1:25" x14ac:dyDescent="0.2">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t="str" cm="1">
        <f t="array" ref="V9306">_xlfn.IFS(Suoerstore_sales[[#This Row],[Discount]]&lt;=0.05,"0-5%",Suoerstore_sales[[#This Row],[Discount]]&lt;=0.1,"5-10%",Suoerstore_sales[[#This Row],[Discount]]&lt;=0.2,"10-20%",TRUE,"20%+")</f>
        <v>20%+</v>
      </c>
      <c r="W9306">
        <f>YEAR(Suoerstore_sales[[#This Row],[Order Date]])</f>
        <v>2015</v>
      </c>
      <c r="X9306" t="str">
        <f>"Q"&amp;ROUNDUP(MONTH(Suoerstore_sales[[#This Row],[Order Date]])/3,0)</f>
        <v>Q2</v>
      </c>
      <c r="Y9306">
        <f>MONTH(Suoerstore_sales[[#This Row],[Order Date]])</f>
        <v>4</v>
      </c>
    </row>
    <row r="9307" spans="1:25" x14ac:dyDescent="0.2">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t="str" cm="1">
        <f t="array" ref="V9307">_xlfn.IFS(Suoerstore_sales[[#This Row],[Discount]]&lt;=0.05,"0-5%",Suoerstore_sales[[#This Row],[Discount]]&lt;=0.1,"5-10%",Suoerstore_sales[[#This Row],[Discount]]&lt;=0.2,"10-20%",TRUE,"20%+")</f>
        <v>0-5%</v>
      </c>
      <c r="W9307">
        <f>YEAR(Suoerstore_sales[[#This Row],[Order Date]])</f>
        <v>2015</v>
      </c>
      <c r="X9307" t="str">
        <f>"Q"&amp;ROUNDUP(MONTH(Suoerstore_sales[[#This Row],[Order Date]])/3,0)</f>
        <v>Q3</v>
      </c>
      <c r="Y9307">
        <f>MONTH(Suoerstore_sales[[#This Row],[Order Date]])</f>
        <v>9</v>
      </c>
    </row>
    <row r="9308" spans="1:25" x14ac:dyDescent="0.2">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t="str" cm="1">
        <f t="array" ref="V9308">_xlfn.IFS(Suoerstore_sales[[#This Row],[Discount]]&lt;=0.05,"0-5%",Suoerstore_sales[[#This Row],[Discount]]&lt;=0.1,"5-10%",Suoerstore_sales[[#This Row],[Discount]]&lt;=0.2,"10-20%",TRUE,"20%+")</f>
        <v>0-5%</v>
      </c>
      <c r="W9308">
        <f>YEAR(Suoerstore_sales[[#This Row],[Order Date]])</f>
        <v>2014</v>
      </c>
      <c r="X9308" t="str">
        <f>"Q"&amp;ROUNDUP(MONTH(Suoerstore_sales[[#This Row],[Order Date]])/3,0)</f>
        <v>Q1</v>
      </c>
      <c r="Y9308">
        <f>MONTH(Suoerstore_sales[[#This Row],[Order Date]])</f>
        <v>3</v>
      </c>
    </row>
    <row r="9309" spans="1:25" x14ac:dyDescent="0.2">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t="str" cm="1">
        <f t="array" ref="V9309">_xlfn.IFS(Suoerstore_sales[[#This Row],[Discount]]&lt;=0.05,"0-5%",Suoerstore_sales[[#This Row],[Discount]]&lt;=0.1,"5-10%",Suoerstore_sales[[#This Row],[Discount]]&lt;=0.2,"10-20%",TRUE,"20%+")</f>
        <v>0-5%</v>
      </c>
      <c r="W9309">
        <f>YEAR(Suoerstore_sales[[#This Row],[Order Date]])</f>
        <v>2014</v>
      </c>
      <c r="X9309" t="str">
        <f>"Q"&amp;ROUNDUP(MONTH(Suoerstore_sales[[#This Row],[Order Date]])/3,0)</f>
        <v>Q1</v>
      </c>
      <c r="Y9309">
        <f>MONTH(Suoerstore_sales[[#This Row],[Order Date]])</f>
        <v>3</v>
      </c>
    </row>
    <row r="9310" spans="1:25" x14ac:dyDescent="0.2">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t="str" cm="1">
        <f t="array" ref="V9310">_xlfn.IFS(Suoerstore_sales[[#This Row],[Discount]]&lt;=0.05,"0-5%",Suoerstore_sales[[#This Row],[Discount]]&lt;=0.1,"5-10%",Suoerstore_sales[[#This Row],[Discount]]&lt;=0.2,"10-20%",TRUE,"20%+")</f>
        <v>0-5%</v>
      </c>
      <c r="W9310">
        <f>YEAR(Suoerstore_sales[[#This Row],[Order Date]])</f>
        <v>2014</v>
      </c>
      <c r="X9310" t="str">
        <f>"Q"&amp;ROUNDUP(MONTH(Suoerstore_sales[[#This Row],[Order Date]])/3,0)</f>
        <v>Q1</v>
      </c>
      <c r="Y9310">
        <f>MONTH(Suoerstore_sales[[#This Row],[Order Date]])</f>
        <v>3</v>
      </c>
    </row>
    <row r="9311" spans="1:25" x14ac:dyDescent="0.2">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t="str" cm="1">
        <f t="array" ref="V9311">_xlfn.IFS(Suoerstore_sales[[#This Row],[Discount]]&lt;=0.05,"0-5%",Suoerstore_sales[[#This Row],[Discount]]&lt;=0.1,"5-10%",Suoerstore_sales[[#This Row],[Discount]]&lt;=0.2,"10-20%",TRUE,"20%+")</f>
        <v>0-5%</v>
      </c>
      <c r="W9311">
        <f>YEAR(Suoerstore_sales[[#This Row],[Order Date]])</f>
        <v>2014</v>
      </c>
      <c r="X9311" t="str">
        <f>"Q"&amp;ROUNDUP(MONTH(Suoerstore_sales[[#This Row],[Order Date]])/3,0)</f>
        <v>Q1</v>
      </c>
      <c r="Y9311">
        <f>MONTH(Suoerstore_sales[[#This Row],[Order Date]])</f>
        <v>3</v>
      </c>
    </row>
    <row r="9312" spans="1:25" x14ac:dyDescent="0.2">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t="str" cm="1">
        <f t="array" ref="V9312">_xlfn.IFS(Suoerstore_sales[[#This Row],[Discount]]&lt;=0.05,"0-5%",Suoerstore_sales[[#This Row],[Discount]]&lt;=0.1,"5-10%",Suoerstore_sales[[#This Row],[Discount]]&lt;=0.2,"10-20%",TRUE,"20%+")</f>
        <v>10-20%</v>
      </c>
      <c r="W9312">
        <f>YEAR(Suoerstore_sales[[#This Row],[Order Date]])</f>
        <v>2016</v>
      </c>
      <c r="X9312" t="str">
        <f>"Q"&amp;ROUNDUP(MONTH(Suoerstore_sales[[#This Row],[Order Date]])/3,0)</f>
        <v>Q3</v>
      </c>
      <c r="Y9312">
        <f>MONTH(Suoerstore_sales[[#This Row],[Order Date]])</f>
        <v>8</v>
      </c>
    </row>
    <row r="9313" spans="1:25" x14ac:dyDescent="0.2">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t="str" cm="1">
        <f t="array" ref="V9313">_xlfn.IFS(Suoerstore_sales[[#This Row],[Discount]]&lt;=0.05,"0-5%",Suoerstore_sales[[#This Row],[Discount]]&lt;=0.1,"5-10%",Suoerstore_sales[[#This Row],[Discount]]&lt;=0.2,"10-20%",TRUE,"20%+")</f>
        <v>10-20%</v>
      </c>
      <c r="W9313">
        <f>YEAR(Suoerstore_sales[[#This Row],[Order Date]])</f>
        <v>2017</v>
      </c>
      <c r="X9313" t="str">
        <f>"Q"&amp;ROUNDUP(MONTH(Suoerstore_sales[[#This Row],[Order Date]])/3,0)</f>
        <v>Q1</v>
      </c>
      <c r="Y9313">
        <f>MONTH(Suoerstore_sales[[#This Row],[Order Date]])</f>
        <v>3</v>
      </c>
    </row>
    <row r="9314" spans="1:25" x14ac:dyDescent="0.2">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t="str" cm="1">
        <f t="array" ref="V9314">_xlfn.IFS(Suoerstore_sales[[#This Row],[Discount]]&lt;=0.05,"0-5%",Suoerstore_sales[[#This Row],[Discount]]&lt;=0.1,"5-10%",Suoerstore_sales[[#This Row],[Discount]]&lt;=0.2,"10-20%",TRUE,"20%+")</f>
        <v>10-20%</v>
      </c>
      <c r="W9314">
        <f>YEAR(Suoerstore_sales[[#This Row],[Order Date]])</f>
        <v>2017</v>
      </c>
      <c r="X9314" t="str">
        <f>"Q"&amp;ROUNDUP(MONTH(Suoerstore_sales[[#This Row],[Order Date]])/3,0)</f>
        <v>Q1</v>
      </c>
      <c r="Y9314">
        <f>MONTH(Suoerstore_sales[[#This Row],[Order Date]])</f>
        <v>3</v>
      </c>
    </row>
    <row r="9315" spans="1:25" x14ac:dyDescent="0.2">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t="str" cm="1">
        <f t="array" ref="V9315">_xlfn.IFS(Suoerstore_sales[[#This Row],[Discount]]&lt;=0.05,"0-5%",Suoerstore_sales[[#This Row],[Discount]]&lt;=0.1,"5-10%",Suoerstore_sales[[#This Row],[Discount]]&lt;=0.2,"10-20%",TRUE,"20%+")</f>
        <v>0-5%</v>
      </c>
      <c r="W9315">
        <f>YEAR(Suoerstore_sales[[#This Row],[Order Date]])</f>
        <v>2015</v>
      </c>
      <c r="X9315" t="str">
        <f>"Q"&amp;ROUNDUP(MONTH(Suoerstore_sales[[#This Row],[Order Date]])/3,0)</f>
        <v>Q4</v>
      </c>
      <c r="Y9315">
        <f>MONTH(Suoerstore_sales[[#This Row],[Order Date]])</f>
        <v>11</v>
      </c>
    </row>
    <row r="9316" spans="1:25" x14ac:dyDescent="0.2">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t="str" cm="1">
        <f t="array" ref="V9316">_xlfn.IFS(Suoerstore_sales[[#This Row],[Discount]]&lt;=0.05,"0-5%",Suoerstore_sales[[#This Row],[Discount]]&lt;=0.1,"5-10%",Suoerstore_sales[[#This Row],[Discount]]&lt;=0.2,"10-20%",TRUE,"20%+")</f>
        <v>5-10%</v>
      </c>
      <c r="W9316">
        <f>YEAR(Suoerstore_sales[[#This Row],[Order Date]])</f>
        <v>2015</v>
      </c>
      <c r="X9316" t="str">
        <f>"Q"&amp;ROUNDUP(MONTH(Suoerstore_sales[[#This Row],[Order Date]])/3,0)</f>
        <v>Q4</v>
      </c>
      <c r="Y9316">
        <f>MONTH(Suoerstore_sales[[#This Row],[Order Date]])</f>
        <v>11</v>
      </c>
    </row>
    <row r="9317" spans="1:25" x14ac:dyDescent="0.2">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t="str" cm="1">
        <f t="array" ref="V9317">_xlfn.IFS(Suoerstore_sales[[#This Row],[Discount]]&lt;=0.05,"0-5%",Suoerstore_sales[[#This Row],[Discount]]&lt;=0.1,"5-10%",Suoerstore_sales[[#This Row],[Discount]]&lt;=0.2,"10-20%",TRUE,"20%+")</f>
        <v>20%+</v>
      </c>
      <c r="W9317">
        <f>YEAR(Suoerstore_sales[[#This Row],[Order Date]])</f>
        <v>2016</v>
      </c>
      <c r="X9317" t="str">
        <f>"Q"&amp;ROUNDUP(MONTH(Suoerstore_sales[[#This Row],[Order Date]])/3,0)</f>
        <v>Q2</v>
      </c>
      <c r="Y9317">
        <f>MONTH(Suoerstore_sales[[#This Row],[Order Date]])</f>
        <v>4</v>
      </c>
    </row>
    <row r="9318" spans="1:25" x14ac:dyDescent="0.2">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t="str" cm="1">
        <f t="array" ref="V9318">_xlfn.IFS(Suoerstore_sales[[#This Row],[Discount]]&lt;=0.05,"0-5%",Suoerstore_sales[[#This Row],[Discount]]&lt;=0.1,"5-10%",Suoerstore_sales[[#This Row],[Discount]]&lt;=0.2,"10-20%",TRUE,"20%+")</f>
        <v>10-20%</v>
      </c>
      <c r="W9318">
        <f>YEAR(Suoerstore_sales[[#This Row],[Order Date]])</f>
        <v>2016</v>
      </c>
      <c r="X9318" t="str">
        <f>"Q"&amp;ROUNDUP(MONTH(Suoerstore_sales[[#This Row],[Order Date]])/3,0)</f>
        <v>Q2</v>
      </c>
      <c r="Y9318">
        <f>MONTH(Suoerstore_sales[[#This Row],[Order Date]])</f>
        <v>4</v>
      </c>
    </row>
    <row r="9319" spans="1:25" x14ac:dyDescent="0.2">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t="str" cm="1">
        <f t="array" ref="V9319">_xlfn.IFS(Suoerstore_sales[[#This Row],[Discount]]&lt;=0.05,"0-5%",Suoerstore_sales[[#This Row],[Discount]]&lt;=0.1,"5-10%",Suoerstore_sales[[#This Row],[Discount]]&lt;=0.2,"10-20%",TRUE,"20%+")</f>
        <v>10-20%</v>
      </c>
      <c r="W9319">
        <f>YEAR(Suoerstore_sales[[#This Row],[Order Date]])</f>
        <v>2017</v>
      </c>
      <c r="X9319" t="str">
        <f>"Q"&amp;ROUNDUP(MONTH(Suoerstore_sales[[#This Row],[Order Date]])/3,0)</f>
        <v>Q1</v>
      </c>
      <c r="Y9319">
        <f>MONTH(Suoerstore_sales[[#This Row],[Order Date]])</f>
        <v>2</v>
      </c>
    </row>
    <row r="9320" spans="1:25" x14ac:dyDescent="0.2">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t="str" cm="1">
        <f t="array" ref="V9320">_xlfn.IFS(Suoerstore_sales[[#This Row],[Discount]]&lt;=0.05,"0-5%",Suoerstore_sales[[#This Row],[Discount]]&lt;=0.1,"5-10%",Suoerstore_sales[[#This Row],[Discount]]&lt;=0.2,"10-20%",TRUE,"20%+")</f>
        <v>0-5%</v>
      </c>
      <c r="W9320">
        <f>YEAR(Suoerstore_sales[[#This Row],[Order Date]])</f>
        <v>2017</v>
      </c>
      <c r="X9320" t="str">
        <f>"Q"&amp;ROUNDUP(MONTH(Suoerstore_sales[[#This Row],[Order Date]])/3,0)</f>
        <v>Q3</v>
      </c>
      <c r="Y9320">
        <f>MONTH(Suoerstore_sales[[#This Row],[Order Date]])</f>
        <v>7</v>
      </c>
    </row>
    <row r="9321" spans="1:25" x14ac:dyDescent="0.2">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t="str" cm="1">
        <f t="array" ref="V9321">_xlfn.IFS(Suoerstore_sales[[#This Row],[Discount]]&lt;=0.05,"0-5%",Suoerstore_sales[[#This Row],[Discount]]&lt;=0.1,"5-10%",Suoerstore_sales[[#This Row],[Discount]]&lt;=0.2,"10-20%",TRUE,"20%+")</f>
        <v>5-10%</v>
      </c>
      <c r="W9321">
        <f>YEAR(Suoerstore_sales[[#This Row],[Order Date]])</f>
        <v>2017</v>
      </c>
      <c r="X9321" t="str">
        <f>"Q"&amp;ROUNDUP(MONTH(Suoerstore_sales[[#This Row],[Order Date]])/3,0)</f>
        <v>Q3</v>
      </c>
      <c r="Y9321">
        <f>MONTH(Suoerstore_sales[[#This Row],[Order Date]])</f>
        <v>7</v>
      </c>
    </row>
    <row r="9322" spans="1:25" x14ac:dyDescent="0.2">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t="str" cm="1">
        <f t="array" ref="V9322">_xlfn.IFS(Suoerstore_sales[[#This Row],[Discount]]&lt;=0.05,"0-5%",Suoerstore_sales[[#This Row],[Discount]]&lt;=0.1,"5-10%",Suoerstore_sales[[#This Row],[Discount]]&lt;=0.2,"10-20%",TRUE,"20%+")</f>
        <v>0-5%</v>
      </c>
      <c r="W9322">
        <f>YEAR(Suoerstore_sales[[#This Row],[Order Date]])</f>
        <v>2017</v>
      </c>
      <c r="X9322" t="str">
        <f>"Q"&amp;ROUNDUP(MONTH(Suoerstore_sales[[#This Row],[Order Date]])/3,0)</f>
        <v>Q3</v>
      </c>
      <c r="Y9322">
        <f>MONTH(Suoerstore_sales[[#This Row],[Order Date]])</f>
        <v>7</v>
      </c>
    </row>
    <row r="9323" spans="1:25" x14ac:dyDescent="0.2">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t="str" cm="1">
        <f t="array" ref="V9323">_xlfn.IFS(Suoerstore_sales[[#This Row],[Discount]]&lt;=0.05,"0-5%",Suoerstore_sales[[#This Row],[Discount]]&lt;=0.1,"5-10%",Suoerstore_sales[[#This Row],[Discount]]&lt;=0.2,"10-20%",TRUE,"20%+")</f>
        <v>20%+</v>
      </c>
      <c r="W9323">
        <f>YEAR(Suoerstore_sales[[#This Row],[Order Date]])</f>
        <v>2016</v>
      </c>
      <c r="X9323" t="str">
        <f>"Q"&amp;ROUNDUP(MONTH(Suoerstore_sales[[#This Row],[Order Date]])/3,0)</f>
        <v>Q4</v>
      </c>
      <c r="Y9323">
        <f>MONTH(Suoerstore_sales[[#This Row],[Order Date]])</f>
        <v>11</v>
      </c>
    </row>
    <row r="9324" spans="1:25" x14ac:dyDescent="0.2">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t="str" cm="1">
        <f t="array" ref="V9324">_xlfn.IFS(Suoerstore_sales[[#This Row],[Discount]]&lt;=0.05,"0-5%",Suoerstore_sales[[#This Row],[Discount]]&lt;=0.1,"5-10%",Suoerstore_sales[[#This Row],[Discount]]&lt;=0.2,"10-20%",TRUE,"20%+")</f>
        <v>20%+</v>
      </c>
      <c r="W9324">
        <f>YEAR(Suoerstore_sales[[#This Row],[Order Date]])</f>
        <v>2016</v>
      </c>
      <c r="X9324" t="str">
        <f>"Q"&amp;ROUNDUP(MONTH(Suoerstore_sales[[#This Row],[Order Date]])/3,0)</f>
        <v>Q4</v>
      </c>
      <c r="Y9324">
        <f>MONTH(Suoerstore_sales[[#This Row],[Order Date]])</f>
        <v>11</v>
      </c>
    </row>
    <row r="9325" spans="1:25" x14ac:dyDescent="0.2">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t="str" cm="1">
        <f t="array" ref="V9325">_xlfn.IFS(Suoerstore_sales[[#This Row],[Discount]]&lt;=0.05,"0-5%",Suoerstore_sales[[#This Row],[Discount]]&lt;=0.1,"5-10%",Suoerstore_sales[[#This Row],[Discount]]&lt;=0.2,"10-20%",TRUE,"20%+")</f>
        <v>0-5%</v>
      </c>
      <c r="W9325">
        <f>YEAR(Suoerstore_sales[[#This Row],[Order Date]])</f>
        <v>2017</v>
      </c>
      <c r="X9325" t="str">
        <f>"Q"&amp;ROUNDUP(MONTH(Suoerstore_sales[[#This Row],[Order Date]])/3,0)</f>
        <v>Q3</v>
      </c>
      <c r="Y9325">
        <f>MONTH(Suoerstore_sales[[#This Row],[Order Date]])</f>
        <v>9</v>
      </c>
    </row>
    <row r="9326" spans="1:25" x14ac:dyDescent="0.2">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t="str" cm="1">
        <f t="array" ref="V9326">_xlfn.IFS(Suoerstore_sales[[#This Row],[Discount]]&lt;=0.05,"0-5%",Suoerstore_sales[[#This Row],[Discount]]&lt;=0.1,"5-10%",Suoerstore_sales[[#This Row],[Discount]]&lt;=0.2,"10-20%",TRUE,"20%+")</f>
        <v>10-20%</v>
      </c>
      <c r="W9326">
        <f>YEAR(Suoerstore_sales[[#This Row],[Order Date]])</f>
        <v>2017</v>
      </c>
      <c r="X9326" t="str">
        <f>"Q"&amp;ROUNDUP(MONTH(Suoerstore_sales[[#This Row],[Order Date]])/3,0)</f>
        <v>Q3</v>
      </c>
      <c r="Y9326">
        <f>MONTH(Suoerstore_sales[[#This Row],[Order Date]])</f>
        <v>9</v>
      </c>
    </row>
    <row r="9327" spans="1:25" x14ac:dyDescent="0.2">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t="str" cm="1">
        <f t="array" ref="V9327">_xlfn.IFS(Suoerstore_sales[[#This Row],[Discount]]&lt;=0.05,"0-5%",Suoerstore_sales[[#This Row],[Discount]]&lt;=0.1,"5-10%",Suoerstore_sales[[#This Row],[Discount]]&lt;=0.2,"10-20%",TRUE,"20%+")</f>
        <v>10-20%</v>
      </c>
      <c r="W9327">
        <f>YEAR(Suoerstore_sales[[#This Row],[Order Date]])</f>
        <v>2017</v>
      </c>
      <c r="X9327" t="str">
        <f>"Q"&amp;ROUNDUP(MONTH(Suoerstore_sales[[#This Row],[Order Date]])/3,0)</f>
        <v>Q3</v>
      </c>
      <c r="Y9327">
        <f>MONTH(Suoerstore_sales[[#This Row],[Order Date]])</f>
        <v>9</v>
      </c>
    </row>
    <row r="9328" spans="1:25" x14ac:dyDescent="0.2">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t="str" cm="1">
        <f t="array" ref="V9328">_xlfn.IFS(Suoerstore_sales[[#This Row],[Discount]]&lt;=0.05,"0-5%",Suoerstore_sales[[#This Row],[Discount]]&lt;=0.1,"5-10%",Suoerstore_sales[[#This Row],[Discount]]&lt;=0.2,"10-20%",TRUE,"20%+")</f>
        <v>0-5%</v>
      </c>
      <c r="W9328">
        <f>YEAR(Suoerstore_sales[[#This Row],[Order Date]])</f>
        <v>2017</v>
      </c>
      <c r="X9328" t="str">
        <f>"Q"&amp;ROUNDUP(MONTH(Suoerstore_sales[[#This Row],[Order Date]])/3,0)</f>
        <v>Q3</v>
      </c>
      <c r="Y9328">
        <f>MONTH(Suoerstore_sales[[#This Row],[Order Date]])</f>
        <v>9</v>
      </c>
    </row>
    <row r="9329" spans="1:25" x14ac:dyDescent="0.2">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t="str" cm="1">
        <f t="array" ref="V9329">_xlfn.IFS(Suoerstore_sales[[#This Row],[Discount]]&lt;=0.05,"0-5%",Suoerstore_sales[[#This Row],[Discount]]&lt;=0.1,"5-10%",Suoerstore_sales[[#This Row],[Discount]]&lt;=0.2,"10-20%",TRUE,"20%+")</f>
        <v>10-20%</v>
      </c>
      <c r="W9329">
        <f>YEAR(Suoerstore_sales[[#This Row],[Order Date]])</f>
        <v>2017</v>
      </c>
      <c r="X9329" t="str">
        <f>"Q"&amp;ROUNDUP(MONTH(Suoerstore_sales[[#This Row],[Order Date]])/3,0)</f>
        <v>Q3</v>
      </c>
      <c r="Y9329">
        <f>MONTH(Suoerstore_sales[[#This Row],[Order Date]])</f>
        <v>9</v>
      </c>
    </row>
    <row r="9330" spans="1:25" x14ac:dyDescent="0.2">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t="str" cm="1">
        <f t="array" ref="V9330">_xlfn.IFS(Suoerstore_sales[[#This Row],[Discount]]&lt;=0.05,"0-5%",Suoerstore_sales[[#This Row],[Discount]]&lt;=0.1,"5-10%",Suoerstore_sales[[#This Row],[Discount]]&lt;=0.2,"10-20%",TRUE,"20%+")</f>
        <v>0-5%</v>
      </c>
      <c r="W9330">
        <f>YEAR(Suoerstore_sales[[#This Row],[Order Date]])</f>
        <v>2017</v>
      </c>
      <c r="X9330" t="str">
        <f>"Q"&amp;ROUNDUP(MONTH(Suoerstore_sales[[#This Row],[Order Date]])/3,0)</f>
        <v>Q3</v>
      </c>
      <c r="Y9330">
        <f>MONTH(Suoerstore_sales[[#This Row],[Order Date]])</f>
        <v>9</v>
      </c>
    </row>
    <row r="9331" spans="1:25" x14ac:dyDescent="0.2">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t="str" cm="1">
        <f t="array" ref="V9331">_xlfn.IFS(Suoerstore_sales[[#This Row],[Discount]]&lt;=0.05,"0-5%",Suoerstore_sales[[#This Row],[Discount]]&lt;=0.1,"5-10%",Suoerstore_sales[[#This Row],[Discount]]&lt;=0.2,"10-20%",TRUE,"20%+")</f>
        <v>0-5%</v>
      </c>
      <c r="W9331">
        <f>YEAR(Suoerstore_sales[[#This Row],[Order Date]])</f>
        <v>2015</v>
      </c>
      <c r="X9331" t="str">
        <f>"Q"&amp;ROUNDUP(MONTH(Suoerstore_sales[[#This Row],[Order Date]])/3,0)</f>
        <v>Q4</v>
      </c>
      <c r="Y9331">
        <f>MONTH(Suoerstore_sales[[#This Row],[Order Date]])</f>
        <v>11</v>
      </c>
    </row>
    <row r="9332" spans="1:25" x14ac:dyDescent="0.2">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t="str" cm="1">
        <f t="array" ref="V9332">_xlfn.IFS(Suoerstore_sales[[#This Row],[Discount]]&lt;=0.05,"0-5%",Suoerstore_sales[[#This Row],[Discount]]&lt;=0.1,"5-10%",Suoerstore_sales[[#This Row],[Discount]]&lt;=0.2,"10-20%",TRUE,"20%+")</f>
        <v>0-5%</v>
      </c>
      <c r="W9332">
        <f>YEAR(Suoerstore_sales[[#This Row],[Order Date]])</f>
        <v>2015</v>
      </c>
      <c r="X9332" t="str">
        <f>"Q"&amp;ROUNDUP(MONTH(Suoerstore_sales[[#This Row],[Order Date]])/3,0)</f>
        <v>Q4</v>
      </c>
      <c r="Y9332">
        <f>MONTH(Suoerstore_sales[[#This Row],[Order Date]])</f>
        <v>11</v>
      </c>
    </row>
    <row r="9333" spans="1:25" x14ac:dyDescent="0.2">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t="str" cm="1">
        <f t="array" ref="V9333">_xlfn.IFS(Suoerstore_sales[[#This Row],[Discount]]&lt;=0.05,"0-5%",Suoerstore_sales[[#This Row],[Discount]]&lt;=0.1,"5-10%",Suoerstore_sales[[#This Row],[Discount]]&lt;=0.2,"10-20%",TRUE,"20%+")</f>
        <v>10-20%</v>
      </c>
      <c r="W9333">
        <f>YEAR(Suoerstore_sales[[#This Row],[Order Date]])</f>
        <v>2016</v>
      </c>
      <c r="X9333" t="str">
        <f>"Q"&amp;ROUNDUP(MONTH(Suoerstore_sales[[#This Row],[Order Date]])/3,0)</f>
        <v>Q3</v>
      </c>
      <c r="Y9333">
        <f>MONTH(Suoerstore_sales[[#This Row],[Order Date]])</f>
        <v>9</v>
      </c>
    </row>
    <row r="9334" spans="1:25" x14ac:dyDescent="0.2">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t="str" cm="1">
        <f t="array" ref="V9334">_xlfn.IFS(Suoerstore_sales[[#This Row],[Discount]]&lt;=0.05,"0-5%",Suoerstore_sales[[#This Row],[Discount]]&lt;=0.1,"5-10%",Suoerstore_sales[[#This Row],[Discount]]&lt;=0.2,"10-20%",TRUE,"20%+")</f>
        <v>0-5%</v>
      </c>
      <c r="W9334">
        <f>YEAR(Suoerstore_sales[[#This Row],[Order Date]])</f>
        <v>2017</v>
      </c>
      <c r="X9334" t="str">
        <f>"Q"&amp;ROUNDUP(MONTH(Suoerstore_sales[[#This Row],[Order Date]])/3,0)</f>
        <v>Q3</v>
      </c>
      <c r="Y9334">
        <f>MONTH(Suoerstore_sales[[#This Row],[Order Date]])</f>
        <v>9</v>
      </c>
    </row>
    <row r="9335" spans="1:25" x14ac:dyDescent="0.2">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t="str" cm="1">
        <f t="array" ref="V9335">_xlfn.IFS(Suoerstore_sales[[#This Row],[Discount]]&lt;=0.05,"0-5%",Suoerstore_sales[[#This Row],[Discount]]&lt;=0.1,"5-10%",Suoerstore_sales[[#This Row],[Discount]]&lt;=0.2,"10-20%",TRUE,"20%+")</f>
        <v>0-5%</v>
      </c>
      <c r="W9335">
        <f>YEAR(Suoerstore_sales[[#This Row],[Order Date]])</f>
        <v>2017</v>
      </c>
      <c r="X9335" t="str">
        <f>"Q"&amp;ROUNDUP(MONTH(Suoerstore_sales[[#This Row],[Order Date]])/3,0)</f>
        <v>Q3</v>
      </c>
      <c r="Y9335">
        <f>MONTH(Suoerstore_sales[[#This Row],[Order Date]])</f>
        <v>9</v>
      </c>
    </row>
    <row r="9336" spans="1:25" x14ac:dyDescent="0.2">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t="str" cm="1">
        <f t="array" ref="V9336">_xlfn.IFS(Suoerstore_sales[[#This Row],[Discount]]&lt;=0.05,"0-5%",Suoerstore_sales[[#This Row],[Discount]]&lt;=0.1,"5-10%",Suoerstore_sales[[#This Row],[Discount]]&lt;=0.2,"10-20%",TRUE,"20%+")</f>
        <v>10-20%</v>
      </c>
      <c r="W9336">
        <f>YEAR(Suoerstore_sales[[#This Row],[Order Date]])</f>
        <v>2017</v>
      </c>
      <c r="X9336" t="str">
        <f>"Q"&amp;ROUNDUP(MONTH(Suoerstore_sales[[#This Row],[Order Date]])/3,0)</f>
        <v>Q2</v>
      </c>
      <c r="Y9336">
        <f>MONTH(Suoerstore_sales[[#This Row],[Order Date]])</f>
        <v>5</v>
      </c>
    </row>
    <row r="9337" spans="1:25" x14ac:dyDescent="0.2">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t="str" cm="1">
        <f t="array" ref="V9337">_xlfn.IFS(Suoerstore_sales[[#This Row],[Discount]]&lt;=0.05,"0-5%",Suoerstore_sales[[#This Row],[Discount]]&lt;=0.1,"5-10%",Suoerstore_sales[[#This Row],[Discount]]&lt;=0.2,"10-20%",TRUE,"20%+")</f>
        <v>10-20%</v>
      </c>
      <c r="W9337">
        <f>YEAR(Suoerstore_sales[[#This Row],[Order Date]])</f>
        <v>2017</v>
      </c>
      <c r="X9337" t="str">
        <f>"Q"&amp;ROUNDUP(MONTH(Suoerstore_sales[[#This Row],[Order Date]])/3,0)</f>
        <v>Q2</v>
      </c>
      <c r="Y9337">
        <f>MONTH(Suoerstore_sales[[#This Row],[Order Date]])</f>
        <v>5</v>
      </c>
    </row>
    <row r="9338" spans="1:25" x14ac:dyDescent="0.2">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t="str" cm="1">
        <f t="array" ref="V9338">_xlfn.IFS(Suoerstore_sales[[#This Row],[Discount]]&lt;=0.05,"0-5%",Suoerstore_sales[[#This Row],[Discount]]&lt;=0.1,"5-10%",Suoerstore_sales[[#This Row],[Discount]]&lt;=0.2,"10-20%",TRUE,"20%+")</f>
        <v>0-5%</v>
      </c>
      <c r="W9338">
        <f>YEAR(Suoerstore_sales[[#This Row],[Order Date]])</f>
        <v>2017</v>
      </c>
      <c r="X9338" t="str">
        <f>"Q"&amp;ROUNDUP(MONTH(Suoerstore_sales[[#This Row],[Order Date]])/3,0)</f>
        <v>Q3</v>
      </c>
      <c r="Y9338">
        <f>MONTH(Suoerstore_sales[[#This Row],[Order Date]])</f>
        <v>9</v>
      </c>
    </row>
    <row r="9339" spans="1:25" x14ac:dyDescent="0.2">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t="str" cm="1">
        <f t="array" ref="V9339">_xlfn.IFS(Suoerstore_sales[[#This Row],[Discount]]&lt;=0.05,"0-5%",Suoerstore_sales[[#This Row],[Discount]]&lt;=0.1,"5-10%",Suoerstore_sales[[#This Row],[Discount]]&lt;=0.2,"10-20%",TRUE,"20%+")</f>
        <v>10-20%</v>
      </c>
      <c r="W9339">
        <f>YEAR(Suoerstore_sales[[#This Row],[Order Date]])</f>
        <v>2014</v>
      </c>
      <c r="X9339" t="str">
        <f>"Q"&amp;ROUNDUP(MONTH(Suoerstore_sales[[#This Row],[Order Date]])/3,0)</f>
        <v>Q4</v>
      </c>
      <c r="Y9339">
        <f>MONTH(Suoerstore_sales[[#This Row],[Order Date]])</f>
        <v>10</v>
      </c>
    </row>
    <row r="9340" spans="1:25" x14ac:dyDescent="0.2">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t="str" cm="1">
        <f t="array" ref="V9340">_xlfn.IFS(Suoerstore_sales[[#This Row],[Discount]]&lt;=0.05,"0-5%",Suoerstore_sales[[#This Row],[Discount]]&lt;=0.1,"5-10%",Suoerstore_sales[[#This Row],[Discount]]&lt;=0.2,"10-20%",TRUE,"20%+")</f>
        <v>10-20%</v>
      </c>
      <c r="W9340">
        <f>YEAR(Suoerstore_sales[[#This Row],[Order Date]])</f>
        <v>2014</v>
      </c>
      <c r="X9340" t="str">
        <f>"Q"&amp;ROUNDUP(MONTH(Suoerstore_sales[[#This Row],[Order Date]])/3,0)</f>
        <v>Q4</v>
      </c>
      <c r="Y9340">
        <f>MONTH(Suoerstore_sales[[#This Row],[Order Date]])</f>
        <v>10</v>
      </c>
    </row>
    <row r="9341" spans="1:25" x14ac:dyDescent="0.2">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t="str" cm="1">
        <f t="array" ref="V9341">_xlfn.IFS(Suoerstore_sales[[#This Row],[Discount]]&lt;=0.05,"0-5%",Suoerstore_sales[[#This Row],[Discount]]&lt;=0.1,"5-10%",Suoerstore_sales[[#This Row],[Discount]]&lt;=0.2,"10-20%",TRUE,"20%+")</f>
        <v>0-5%</v>
      </c>
      <c r="W9341">
        <f>YEAR(Suoerstore_sales[[#This Row],[Order Date]])</f>
        <v>2014</v>
      </c>
      <c r="X9341" t="str">
        <f>"Q"&amp;ROUNDUP(MONTH(Suoerstore_sales[[#This Row],[Order Date]])/3,0)</f>
        <v>Q4</v>
      </c>
      <c r="Y9341">
        <f>MONTH(Suoerstore_sales[[#This Row],[Order Date]])</f>
        <v>10</v>
      </c>
    </row>
    <row r="9342" spans="1:25" x14ac:dyDescent="0.2">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t="str" cm="1">
        <f t="array" ref="V9342">_xlfn.IFS(Suoerstore_sales[[#This Row],[Discount]]&lt;=0.05,"0-5%",Suoerstore_sales[[#This Row],[Discount]]&lt;=0.1,"5-10%",Suoerstore_sales[[#This Row],[Discount]]&lt;=0.2,"10-20%",TRUE,"20%+")</f>
        <v>0-5%</v>
      </c>
      <c r="W9342">
        <f>YEAR(Suoerstore_sales[[#This Row],[Order Date]])</f>
        <v>2014</v>
      </c>
      <c r="X9342" t="str">
        <f>"Q"&amp;ROUNDUP(MONTH(Suoerstore_sales[[#This Row],[Order Date]])/3,0)</f>
        <v>Q4</v>
      </c>
      <c r="Y9342">
        <f>MONTH(Suoerstore_sales[[#This Row],[Order Date]])</f>
        <v>10</v>
      </c>
    </row>
    <row r="9343" spans="1:25" x14ac:dyDescent="0.2">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t="str" cm="1">
        <f t="array" ref="V9343">_xlfn.IFS(Suoerstore_sales[[#This Row],[Discount]]&lt;=0.05,"0-5%",Suoerstore_sales[[#This Row],[Discount]]&lt;=0.1,"5-10%",Suoerstore_sales[[#This Row],[Discount]]&lt;=0.2,"10-20%",TRUE,"20%+")</f>
        <v>10-20%</v>
      </c>
      <c r="W9343">
        <f>YEAR(Suoerstore_sales[[#This Row],[Order Date]])</f>
        <v>2014</v>
      </c>
      <c r="X9343" t="str">
        <f>"Q"&amp;ROUNDUP(MONTH(Suoerstore_sales[[#This Row],[Order Date]])/3,0)</f>
        <v>Q4</v>
      </c>
      <c r="Y9343">
        <f>MONTH(Suoerstore_sales[[#This Row],[Order Date]])</f>
        <v>10</v>
      </c>
    </row>
    <row r="9344" spans="1:25" x14ac:dyDescent="0.2">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t="str" cm="1">
        <f t="array" ref="V9344">_xlfn.IFS(Suoerstore_sales[[#This Row],[Discount]]&lt;=0.05,"0-5%",Suoerstore_sales[[#This Row],[Discount]]&lt;=0.1,"5-10%",Suoerstore_sales[[#This Row],[Discount]]&lt;=0.2,"10-20%",TRUE,"20%+")</f>
        <v>10-20%</v>
      </c>
      <c r="W9344">
        <f>YEAR(Suoerstore_sales[[#This Row],[Order Date]])</f>
        <v>2016</v>
      </c>
      <c r="X9344" t="str">
        <f>"Q"&amp;ROUNDUP(MONTH(Suoerstore_sales[[#This Row],[Order Date]])/3,0)</f>
        <v>Q1</v>
      </c>
      <c r="Y9344">
        <f>MONTH(Suoerstore_sales[[#This Row],[Order Date]])</f>
        <v>3</v>
      </c>
    </row>
    <row r="9345" spans="1:25" x14ac:dyDescent="0.2">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t="str" cm="1">
        <f t="array" ref="V9345">_xlfn.IFS(Suoerstore_sales[[#This Row],[Discount]]&lt;=0.05,"0-5%",Suoerstore_sales[[#This Row],[Discount]]&lt;=0.1,"5-10%",Suoerstore_sales[[#This Row],[Discount]]&lt;=0.2,"10-20%",TRUE,"20%+")</f>
        <v>20%+</v>
      </c>
      <c r="W9345">
        <f>YEAR(Suoerstore_sales[[#This Row],[Order Date]])</f>
        <v>2017</v>
      </c>
      <c r="X9345" t="str">
        <f>"Q"&amp;ROUNDUP(MONTH(Suoerstore_sales[[#This Row],[Order Date]])/3,0)</f>
        <v>Q1</v>
      </c>
      <c r="Y9345">
        <f>MONTH(Suoerstore_sales[[#This Row],[Order Date]])</f>
        <v>2</v>
      </c>
    </row>
    <row r="9346" spans="1:25" x14ac:dyDescent="0.2">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t="str" cm="1">
        <f t="array" ref="V9346">_xlfn.IFS(Suoerstore_sales[[#This Row],[Discount]]&lt;=0.05,"0-5%",Suoerstore_sales[[#This Row],[Discount]]&lt;=0.1,"5-10%",Suoerstore_sales[[#This Row],[Discount]]&lt;=0.2,"10-20%",TRUE,"20%+")</f>
        <v>20%+</v>
      </c>
      <c r="W9346">
        <f>YEAR(Suoerstore_sales[[#This Row],[Order Date]])</f>
        <v>2017</v>
      </c>
      <c r="X9346" t="str">
        <f>"Q"&amp;ROUNDUP(MONTH(Suoerstore_sales[[#This Row],[Order Date]])/3,0)</f>
        <v>Q1</v>
      </c>
      <c r="Y9346">
        <f>MONTH(Suoerstore_sales[[#This Row],[Order Date]])</f>
        <v>2</v>
      </c>
    </row>
    <row r="9347" spans="1:25" x14ac:dyDescent="0.2">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t="str" cm="1">
        <f t="array" ref="V9347">_xlfn.IFS(Suoerstore_sales[[#This Row],[Discount]]&lt;=0.05,"0-5%",Suoerstore_sales[[#This Row],[Discount]]&lt;=0.1,"5-10%",Suoerstore_sales[[#This Row],[Discount]]&lt;=0.2,"10-20%",TRUE,"20%+")</f>
        <v>20%+</v>
      </c>
      <c r="W9347">
        <f>YEAR(Suoerstore_sales[[#This Row],[Order Date]])</f>
        <v>2017</v>
      </c>
      <c r="X9347" t="str">
        <f>"Q"&amp;ROUNDUP(MONTH(Suoerstore_sales[[#This Row],[Order Date]])/3,0)</f>
        <v>Q1</v>
      </c>
      <c r="Y9347">
        <f>MONTH(Suoerstore_sales[[#This Row],[Order Date]])</f>
        <v>2</v>
      </c>
    </row>
    <row r="9348" spans="1:25" x14ac:dyDescent="0.2">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t="str" cm="1">
        <f t="array" ref="V9348">_xlfn.IFS(Suoerstore_sales[[#This Row],[Discount]]&lt;=0.05,"0-5%",Suoerstore_sales[[#This Row],[Discount]]&lt;=0.1,"5-10%",Suoerstore_sales[[#This Row],[Discount]]&lt;=0.2,"10-20%",TRUE,"20%+")</f>
        <v>10-20%</v>
      </c>
      <c r="W9348">
        <f>YEAR(Suoerstore_sales[[#This Row],[Order Date]])</f>
        <v>2017</v>
      </c>
      <c r="X9348" t="str">
        <f>"Q"&amp;ROUNDUP(MONTH(Suoerstore_sales[[#This Row],[Order Date]])/3,0)</f>
        <v>Q1</v>
      </c>
      <c r="Y9348">
        <f>MONTH(Suoerstore_sales[[#This Row],[Order Date]])</f>
        <v>2</v>
      </c>
    </row>
    <row r="9349" spans="1:25" x14ac:dyDescent="0.2">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t="str" cm="1">
        <f t="array" ref="V9349">_xlfn.IFS(Suoerstore_sales[[#This Row],[Discount]]&lt;=0.05,"0-5%",Suoerstore_sales[[#This Row],[Discount]]&lt;=0.1,"5-10%",Suoerstore_sales[[#This Row],[Discount]]&lt;=0.2,"10-20%",TRUE,"20%+")</f>
        <v>20%+</v>
      </c>
      <c r="W9349">
        <f>YEAR(Suoerstore_sales[[#This Row],[Order Date]])</f>
        <v>2017</v>
      </c>
      <c r="X9349" t="str">
        <f>"Q"&amp;ROUNDUP(MONTH(Suoerstore_sales[[#This Row],[Order Date]])/3,0)</f>
        <v>Q1</v>
      </c>
      <c r="Y9349">
        <f>MONTH(Suoerstore_sales[[#This Row],[Order Date]])</f>
        <v>2</v>
      </c>
    </row>
    <row r="9350" spans="1:25" x14ac:dyDescent="0.2">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t="str" cm="1">
        <f t="array" ref="V9350">_xlfn.IFS(Suoerstore_sales[[#This Row],[Discount]]&lt;=0.05,"0-5%",Suoerstore_sales[[#This Row],[Discount]]&lt;=0.1,"5-10%",Suoerstore_sales[[#This Row],[Discount]]&lt;=0.2,"10-20%",TRUE,"20%+")</f>
        <v>0-5%</v>
      </c>
      <c r="W9350">
        <f>YEAR(Suoerstore_sales[[#This Row],[Order Date]])</f>
        <v>2016</v>
      </c>
      <c r="X9350" t="str">
        <f>"Q"&amp;ROUNDUP(MONTH(Suoerstore_sales[[#This Row],[Order Date]])/3,0)</f>
        <v>Q4</v>
      </c>
      <c r="Y9350">
        <f>MONTH(Suoerstore_sales[[#This Row],[Order Date]])</f>
        <v>12</v>
      </c>
    </row>
    <row r="9351" spans="1:25" x14ac:dyDescent="0.2">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t="str" cm="1">
        <f t="array" ref="V9351">_xlfn.IFS(Suoerstore_sales[[#This Row],[Discount]]&lt;=0.05,"0-5%",Suoerstore_sales[[#This Row],[Discount]]&lt;=0.1,"5-10%",Suoerstore_sales[[#This Row],[Discount]]&lt;=0.2,"10-20%",TRUE,"20%+")</f>
        <v>0-5%</v>
      </c>
      <c r="W9351">
        <f>YEAR(Suoerstore_sales[[#This Row],[Order Date]])</f>
        <v>2016</v>
      </c>
      <c r="X9351" t="str">
        <f>"Q"&amp;ROUNDUP(MONTH(Suoerstore_sales[[#This Row],[Order Date]])/3,0)</f>
        <v>Q4</v>
      </c>
      <c r="Y9351">
        <f>MONTH(Suoerstore_sales[[#This Row],[Order Date]])</f>
        <v>12</v>
      </c>
    </row>
    <row r="9352" spans="1:25" x14ac:dyDescent="0.2">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t="str" cm="1">
        <f t="array" ref="V9352">_xlfn.IFS(Suoerstore_sales[[#This Row],[Discount]]&lt;=0.05,"0-5%",Suoerstore_sales[[#This Row],[Discount]]&lt;=0.1,"5-10%",Suoerstore_sales[[#This Row],[Discount]]&lt;=0.2,"10-20%",TRUE,"20%+")</f>
        <v>10-20%</v>
      </c>
      <c r="W9352">
        <f>YEAR(Suoerstore_sales[[#This Row],[Order Date]])</f>
        <v>2016</v>
      </c>
      <c r="X9352" t="str">
        <f>"Q"&amp;ROUNDUP(MONTH(Suoerstore_sales[[#This Row],[Order Date]])/3,0)</f>
        <v>Q3</v>
      </c>
      <c r="Y9352">
        <f>MONTH(Suoerstore_sales[[#This Row],[Order Date]])</f>
        <v>9</v>
      </c>
    </row>
    <row r="9353" spans="1:25" x14ac:dyDescent="0.2">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t="str" cm="1">
        <f t="array" ref="V9353">_xlfn.IFS(Suoerstore_sales[[#This Row],[Discount]]&lt;=0.05,"0-5%",Suoerstore_sales[[#This Row],[Discount]]&lt;=0.1,"5-10%",Suoerstore_sales[[#This Row],[Discount]]&lt;=0.2,"10-20%",TRUE,"20%+")</f>
        <v>10-20%</v>
      </c>
      <c r="W9353">
        <f>YEAR(Suoerstore_sales[[#This Row],[Order Date]])</f>
        <v>2016</v>
      </c>
      <c r="X9353" t="str">
        <f>"Q"&amp;ROUNDUP(MONTH(Suoerstore_sales[[#This Row],[Order Date]])/3,0)</f>
        <v>Q3</v>
      </c>
      <c r="Y9353">
        <f>MONTH(Suoerstore_sales[[#This Row],[Order Date]])</f>
        <v>9</v>
      </c>
    </row>
    <row r="9354" spans="1:25" x14ac:dyDescent="0.2">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t="str" cm="1">
        <f t="array" ref="V9354">_xlfn.IFS(Suoerstore_sales[[#This Row],[Discount]]&lt;=0.05,"0-5%",Suoerstore_sales[[#This Row],[Discount]]&lt;=0.1,"5-10%",Suoerstore_sales[[#This Row],[Discount]]&lt;=0.2,"10-20%",TRUE,"20%+")</f>
        <v>20%+</v>
      </c>
      <c r="W9354">
        <f>YEAR(Suoerstore_sales[[#This Row],[Order Date]])</f>
        <v>2017</v>
      </c>
      <c r="X9354" t="str">
        <f>"Q"&amp;ROUNDUP(MONTH(Suoerstore_sales[[#This Row],[Order Date]])/3,0)</f>
        <v>Q3</v>
      </c>
      <c r="Y9354">
        <f>MONTH(Suoerstore_sales[[#This Row],[Order Date]])</f>
        <v>9</v>
      </c>
    </row>
    <row r="9355" spans="1:25" x14ac:dyDescent="0.2">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t="str" cm="1">
        <f t="array" ref="V9355">_xlfn.IFS(Suoerstore_sales[[#This Row],[Discount]]&lt;=0.05,"0-5%",Suoerstore_sales[[#This Row],[Discount]]&lt;=0.1,"5-10%",Suoerstore_sales[[#This Row],[Discount]]&lt;=0.2,"10-20%",TRUE,"20%+")</f>
        <v>10-20%</v>
      </c>
      <c r="W9355">
        <f>YEAR(Suoerstore_sales[[#This Row],[Order Date]])</f>
        <v>2017</v>
      </c>
      <c r="X9355" t="str">
        <f>"Q"&amp;ROUNDUP(MONTH(Suoerstore_sales[[#This Row],[Order Date]])/3,0)</f>
        <v>Q3</v>
      </c>
      <c r="Y9355">
        <f>MONTH(Suoerstore_sales[[#This Row],[Order Date]])</f>
        <v>9</v>
      </c>
    </row>
    <row r="9356" spans="1:25" x14ac:dyDescent="0.2">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t="str" cm="1">
        <f t="array" ref="V9356">_xlfn.IFS(Suoerstore_sales[[#This Row],[Discount]]&lt;=0.05,"0-5%",Suoerstore_sales[[#This Row],[Discount]]&lt;=0.1,"5-10%",Suoerstore_sales[[#This Row],[Discount]]&lt;=0.2,"10-20%",TRUE,"20%+")</f>
        <v>0-5%</v>
      </c>
      <c r="W9356">
        <f>YEAR(Suoerstore_sales[[#This Row],[Order Date]])</f>
        <v>2015</v>
      </c>
      <c r="X9356" t="str">
        <f>"Q"&amp;ROUNDUP(MONTH(Suoerstore_sales[[#This Row],[Order Date]])/3,0)</f>
        <v>Q4</v>
      </c>
      <c r="Y9356">
        <f>MONTH(Suoerstore_sales[[#This Row],[Order Date]])</f>
        <v>12</v>
      </c>
    </row>
    <row r="9357" spans="1:25" x14ac:dyDescent="0.2">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t="str" cm="1">
        <f t="array" ref="V9357">_xlfn.IFS(Suoerstore_sales[[#This Row],[Discount]]&lt;=0.05,"0-5%",Suoerstore_sales[[#This Row],[Discount]]&lt;=0.1,"5-10%",Suoerstore_sales[[#This Row],[Discount]]&lt;=0.2,"10-20%",TRUE,"20%+")</f>
        <v>0-5%</v>
      </c>
      <c r="W9357">
        <f>YEAR(Suoerstore_sales[[#This Row],[Order Date]])</f>
        <v>2015</v>
      </c>
      <c r="X9357" t="str">
        <f>"Q"&amp;ROUNDUP(MONTH(Suoerstore_sales[[#This Row],[Order Date]])/3,0)</f>
        <v>Q4</v>
      </c>
      <c r="Y9357">
        <f>MONTH(Suoerstore_sales[[#This Row],[Order Date]])</f>
        <v>12</v>
      </c>
    </row>
    <row r="9358" spans="1:25" x14ac:dyDescent="0.2">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t="str" cm="1">
        <f t="array" ref="V9358">_xlfn.IFS(Suoerstore_sales[[#This Row],[Discount]]&lt;=0.05,"0-5%",Suoerstore_sales[[#This Row],[Discount]]&lt;=0.1,"5-10%",Suoerstore_sales[[#This Row],[Discount]]&lt;=0.2,"10-20%",TRUE,"20%+")</f>
        <v>0-5%</v>
      </c>
      <c r="W9358">
        <f>YEAR(Suoerstore_sales[[#This Row],[Order Date]])</f>
        <v>2015</v>
      </c>
      <c r="X9358" t="str">
        <f>"Q"&amp;ROUNDUP(MONTH(Suoerstore_sales[[#This Row],[Order Date]])/3,0)</f>
        <v>Q4</v>
      </c>
      <c r="Y9358">
        <f>MONTH(Suoerstore_sales[[#This Row],[Order Date]])</f>
        <v>12</v>
      </c>
    </row>
    <row r="9359" spans="1:25" x14ac:dyDescent="0.2">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t="str" cm="1">
        <f t="array" ref="V9359">_xlfn.IFS(Suoerstore_sales[[#This Row],[Discount]]&lt;=0.05,"0-5%",Suoerstore_sales[[#This Row],[Discount]]&lt;=0.1,"5-10%",Suoerstore_sales[[#This Row],[Discount]]&lt;=0.2,"10-20%",TRUE,"20%+")</f>
        <v>10-20%</v>
      </c>
      <c r="W9359">
        <f>YEAR(Suoerstore_sales[[#This Row],[Order Date]])</f>
        <v>2016</v>
      </c>
      <c r="X9359" t="str">
        <f>"Q"&amp;ROUNDUP(MONTH(Suoerstore_sales[[#This Row],[Order Date]])/3,0)</f>
        <v>Q1</v>
      </c>
      <c r="Y9359">
        <f>MONTH(Suoerstore_sales[[#This Row],[Order Date]])</f>
        <v>1</v>
      </c>
    </row>
    <row r="9360" spans="1:25" x14ac:dyDescent="0.2">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t="str" cm="1">
        <f t="array" ref="V9360">_xlfn.IFS(Suoerstore_sales[[#This Row],[Discount]]&lt;=0.05,"0-5%",Suoerstore_sales[[#This Row],[Discount]]&lt;=0.1,"5-10%",Suoerstore_sales[[#This Row],[Discount]]&lt;=0.2,"10-20%",TRUE,"20%+")</f>
        <v>20%+</v>
      </c>
      <c r="W9360">
        <f>YEAR(Suoerstore_sales[[#This Row],[Order Date]])</f>
        <v>2016</v>
      </c>
      <c r="X9360" t="str">
        <f>"Q"&amp;ROUNDUP(MONTH(Suoerstore_sales[[#This Row],[Order Date]])/3,0)</f>
        <v>Q1</v>
      </c>
      <c r="Y9360">
        <f>MONTH(Suoerstore_sales[[#This Row],[Order Date]])</f>
        <v>1</v>
      </c>
    </row>
    <row r="9361" spans="1:25" x14ac:dyDescent="0.2">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t="str" cm="1">
        <f t="array" ref="V9361">_xlfn.IFS(Suoerstore_sales[[#This Row],[Discount]]&lt;=0.05,"0-5%",Suoerstore_sales[[#This Row],[Discount]]&lt;=0.1,"5-10%",Suoerstore_sales[[#This Row],[Discount]]&lt;=0.2,"10-20%",TRUE,"20%+")</f>
        <v>0-5%</v>
      </c>
      <c r="W9361">
        <f>YEAR(Suoerstore_sales[[#This Row],[Order Date]])</f>
        <v>2016</v>
      </c>
      <c r="X9361" t="str">
        <f>"Q"&amp;ROUNDUP(MONTH(Suoerstore_sales[[#This Row],[Order Date]])/3,0)</f>
        <v>Q1</v>
      </c>
      <c r="Y9361">
        <f>MONTH(Suoerstore_sales[[#This Row],[Order Date]])</f>
        <v>1</v>
      </c>
    </row>
    <row r="9362" spans="1:25" x14ac:dyDescent="0.2">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t="str" cm="1">
        <f t="array" ref="V9362">_xlfn.IFS(Suoerstore_sales[[#This Row],[Discount]]&lt;=0.05,"0-5%",Suoerstore_sales[[#This Row],[Discount]]&lt;=0.1,"5-10%",Suoerstore_sales[[#This Row],[Discount]]&lt;=0.2,"10-20%",TRUE,"20%+")</f>
        <v>0-5%</v>
      </c>
      <c r="W9362">
        <f>YEAR(Suoerstore_sales[[#This Row],[Order Date]])</f>
        <v>2016</v>
      </c>
      <c r="X9362" t="str">
        <f>"Q"&amp;ROUNDUP(MONTH(Suoerstore_sales[[#This Row],[Order Date]])/3,0)</f>
        <v>Q1</v>
      </c>
      <c r="Y9362">
        <f>MONTH(Suoerstore_sales[[#This Row],[Order Date]])</f>
        <v>1</v>
      </c>
    </row>
    <row r="9363" spans="1:25" x14ac:dyDescent="0.2">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t="str" cm="1">
        <f t="array" ref="V9363">_xlfn.IFS(Suoerstore_sales[[#This Row],[Discount]]&lt;=0.05,"0-5%",Suoerstore_sales[[#This Row],[Discount]]&lt;=0.1,"5-10%",Suoerstore_sales[[#This Row],[Discount]]&lt;=0.2,"10-20%",TRUE,"20%+")</f>
        <v>10-20%</v>
      </c>
      <c r="W9363">
        <f>YEAR(Suoerstore_sales[[#This Row],[Order Date]])</f>
        <v>2017</v>
      </c>
      <c r="X9363" t="str">
        <f>"Q"&amp;ROUNDUP(MONTH(Suoerstore_sales[[#This Row],[Order Date]])/3,0)</f>
        <v>Q1</v>
      </c>
      <c r="Y9363">
        <f>MONTH(Suoerstore_sales[[#This Row],[Order Date]])</f>
        <v>3</v>
      </c>
    </row>
    <row r="9364" spans="1:25" x14ac:dyDescent="0.2">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t="str" cm="1">
        <f t="array" ref="V9364">_xlfn.IFS(Suoerstore_sales[[#This Row],[Discount]]&lt;=0.05,"0-5%",Suoerstore_sales[[#This Row],[Discount]]&lt;=0.1,"5-10%",Suoerstore_sales[[#This Row],[Discount]]&lt;=0.2,"10-20%",TRUE,"20%+")</f>
        <v>0-5%</v>
      </c>
      <c r="W9364">
        <f>YEAR(Suoerstore_sales[[#This Row],[Order Date]])</f>
        <v>2017</v>
      </c>
      <c r="X9364" t="str">
        <f>"Q"&amp;ROUNDUP(MONTH(Suoerstore_sales[[#This Row],[Order Date]])/3,0)</f>
        <v>Q1</v>
      </c>
      <c r="Y9364">
        <f>MONTH(Suoerstore_sales[[#This Row],[Order Date]])</f>
        <v>3</v>
      </c>
    </row>
    <row r="9365" spans="1:25" x14ac:dyDescent="0.2">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t="str" cm="1">
        <f t="array" ref="V9365">_xlfn.IFS(Suoerstore_sales[[#This Row],[Discount]]&lt;=0.05,"0-5%",Suoerstore_sales[[#This Row],[Discount]]&lt;=0.1,"5-10%",Suoerstore_sales[[#This Row],[Discount]]&lt;=0.2,"10-20%",TRUE,"20%+")</f>
        <v>0-5%</v>
      </c>
      <c r="W9365">
        <f>YEAR(Suoerstore_sales[[#This Row],[Order Date]])</f>
        <v>2017</v>
      </c>
      <c r="X9365" t="str">
        <f>"Q"&amp;ROUNDUP(MONTH(Suoerstore_sales[[#This Row],[Order Date]])/3,0)</f>
        <v>Q1</v>
      </c>
      <c r="Y9365">
        <f>MONTH(Suoerstore_sales[[#This Row],[Order Date]])</f>
        <v>3</v>
      </c>
    </row>
    <row r="9366" spans="1:25" x14ac:dyDescent="0.2">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t="str" cm="1">
        <f t="array" ref="V9366">_xlfn.IFS(Suoerstore_sales[[#This Row],[Discount]]&lt;=0.05,"0-5%",Suoerstore_sales[[#This Row],[Discount]]&lt;=0.1,"5-10%",Suoerstore_sales[[#This Row],[Discount]]&lt;=0.2,"10-20%",TRUE,"20%+")</f>
        <v>0-5%</v>
      </c>
      <c r="W9366">
        <f>YEAR(Suoerstore_sales[[#This Row],[Order Date]])</f>
        <v>2017</v>
      </c>
      <c r="X9366" t="str">
        <f>"Q"&amp;ROUNDUP(MONTH(Suoerstore_sales[[#This Row],[Order Date]])/3,0)</f>
        <v>Q1</v>
      </c>
      <c r="Y9366">
        <f>MONTH(Suoerstore_sales[[#This Row],[Order Date]])</f>
        <v>3</v>
      </c>
    </row>
    <row r="9367" spans="1:25" x14ac:dyDescent="0.2">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t="str" cm="1">
        <f t="array" ref="V9367">_xlfn.IFS(Suoerstore_sales[[#This Row],[Discount]]&lt;=0.05,"0-5%",Suoerstore_sales[[#This Row],[Discount]]&lt;=0.1,"5-10%",Suoerstore_sales[[#This Row],[Discount]]&lt;=0.2,"10-20%",TRUE,"20%+")</f>
        <v>0-5%</v>
      </c>
      <c r="W9367">
        <f>YEAR(Suoerstore_sales[[#This Row],[Order Date]])</f>
        <v>2014</v>
      </c>
      <c r="X9367" t="str">
        <f>"Q"&amp;ROUNDUP(MONTH(Suoerstore_sales[[#This Row],[Order Date]])/3,0)</f>
        <v>Q3</v>
      </c>
      <c r="Y9367">
        <f>MONTH(Suoerstore_sales[[#This Row],[Order Date]])</f>
        <v>8</v>
      </c>
    </row>
    <row r="9368" spans="1:25" x14ac:dyDescent="0.2">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t="str" cm="1">
        <f t="array" ref="V9368">_xlfn.IFS(Suoerstore_sales[[#This Row],[Discount]]&lt;=0.05,"0-5%",Suoerstore_sales[[#This Row],[Discount]]&lt;=0.1,"5-10%",Suoerstore_sales[[#This Row],[Discount]]&lt;=0.2,"10-20%",TRUE,"20%+")</f>
        <v>10-20%</v>
      </c>
      <c r="W9368">
        <f>YEAR(Suoerstore_sales[[#This Row],[Order Date]])</f>
        <v>2014</v>
      </c>
      <c r="X9368" t="str">
        <f>"Q"&amp;ROUNDUP(MONTH(Suoerstore_sales[[#This Row],[Order Date]])/3,0)</f>
        <v>Q2</v>
      </c>
      <c r="Y9368">
        <f>MONTH(Suoerstore_sales[[#This Row],[Order Date]])</f>
        <v>6</v>
      </c>
    </row>
    <row r="9369" spans="1:25" x14ac:dyDescent="0.2">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t="str" cm="1">
        <f t="array" ref="V9369">_xlfn.IFS(Suoerstore_sales[[#This Row],[Discount]]&lt;=0.05,"0-5%",Suoerstore_sales[[#This Row],[Discount]]&lt;=0.1,"5-10%",Suoerstore_sales[[#This Row],[Discount]]&lt;=0.2,"10-20%",TRUE,"20%+")</f>
        <v>0-5%</v>
      </c>
      <c r="W9369">
        <f>YEAR(Suoerstore_sales[[#This Row],[Order Date]])</f>
        <v>2014</v>
      </c>
      <c r="X9369" t="str">
        <f>"Q"&amp;ROUNDUP(MONTH(Suoerstore_sales[[#This Row],[Order Date]])/3,0)</f>
        <v>Q2</v>
      </c>
      <c r="Y9369">
        <f>MONTH(Suoerstore_sales[[#This Row],[Order Date]])</f>
        <v>6</v>
      </c>
    </row>
    <row r="9370" spans="1:25" x14ac:dyDescent="0.2">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t="str" cm="1">
        <f t="array" ref="V9370">_xlfn.IFS(Suoerstore_sales[[#This Row],[Discount]]&lt;=0.05,"0-5%",Suoerstore_sales[[#This Row],[Discount]]&lt;=0.1,"5-10%",Suoerstore_sales[[#This Row],[Discount]]&lt;=0.2,"10-20%",TRUE,"20%+")</f>
        <v>0-5%</v>
      </c>
      <c r="W9370">
        <f>YEAR(Suoerstore_sales[[#This Row],[Order Date]])</f>
        <v>2016</v>
      </c>
      <c r="X9370" t="str">
        <f>"Q"&amp;ROUNDUP(MONTH(Suoerstore_sales[[#This Row],[Order Date]])/3,0)</f>
        <v>Q2</v>
      </c>
      <c r="Y9370">
        <f>MONTH(Suoerstore_sales[[#This Row],[Order Date]])</f>
        <v>4</v>
      </c>
    </row>
    <row r="9371" spans="1:25" x14ac:dyDescent="0.2">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t="str" cm="1">
        <f t="array" ref="V9371">_xlfn.IFS(Suoerstore_sales[[#This Row],[Discount]]&lt;=0.05,"0-5%",Suoerstore_sales[[#This Row],[Discount]]&lt;=0.1,"5-10%",Suoerstore_sales[[#This Row],[Discount]]&lt;=0.2,"10-20%",TRUE,"20%+")</f>
        <v>0-5%</v>
      </c>
      <c r="W9371">
        <f>YEAR(Suoerstore_sales[[#This Row],[Order Date]])</f>
        <v>2017</v>
      </c>
      <c r="X9371" t="str">
        <f>"Q"&amp;ROUNDUP(MONTH(Suoerstore_sales[[#This Row],[Order Date]])/3,0)</f>
        <v>Q4</v>
      </c>
      <c r="Y9371">
        <f>MONTH(Suoerstore_sales[[#This Row],[Order Date]])</f>
        <v>11</v>
      </c>
    </row>
    <row r="9372" spans="1:25" x14ac:dyDescent="0.2">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t="str" cm="1">
        <f t="array" ref="V9372">_xlfn.IFS(Suoerstore_sales[[#This Row],[Discount]]&lt;=0.05,"0-5%",Suoerstore_sales[[#This Row],[Discount]]&lt;=0.1,"5-10%",Suoerstore_sales[[#This Row],[Discount]]&lt;=0.2,"10-20%",TRUE,"20%+")</f>
        <v>10-20%</v>
      </c>
      <c r="W9372">
        <f>YEAR(Suoerstore_sales[[#This Row],[Order Date]])</f>
        <v>2015</v>
      </c>
      <c r="X9372" t="str">
        <f>"Q"&amp;ROUNDUP(MONTH(Suoerstore_sales[[#This Row],[Order Date]])/3,0)</f>
        <v>Q2</v>
      </c>
      <c r="Y9372">
        <f>MONTH(Suoerstore_sales[[#This Row],[Order Date]])</f>
        <v>5</v>
      </c>
    </row>
    <row r="9373" spans="1:25" x14ac:dyDescent="0.2">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t="str" cm="1">
        <f t="array" ref="V9373">_xlfn.IFS(Suoerstore_sales[[#This Row],[Discount]]&lt;=0.05,"0-5%",Suoerstore_sales[[#This Row],[Discount]]&lt;=0.1,"5-10%",Suoerstore_sales[[#This Row],[Discount]]&lt;=0.2,"10-20%",TRUE,"20%+")</f>
        <v>20%+</v>
      </c>
      <c r="W9373">
        <f>YEAR(Suoerstore_sales[[#This Row],[Order Date]])</f>
        <v>2015</v>
      </c>
      <c r="X9373" t="str">
        <f>"Q"&amp;ROUNDUP(MONTH(Suoerstore_sales[[#This Row],[Order Date]])/3,0)</f>
        <v>Q2</v>
      </c>
      <c r="Y9373">
        <f>MONTH(Suoerstore_sales[[#This Row],[Order Date]])</f>
        <v>5</v>
      </c>
    </row>
    <row r="9374" spans="1:25" x14ac:dyDescent="0.2">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t="str" cm="1">
        <f t="array" ref="V9374">_xlfn.IFS(Suoerstore_sales[[#This Row],[Discount]]&lt;=0.05,"0-5%",Suoerstore_sales[[#This Row],[Discount]]&lt;=0.1,"5-10%",Suoerstore_sales[[#This Row],[Discount]]&lt;=0.2,"10-20%",TRUE,"20%+")</f>
        <v>10-20%</v>
      </c>
      <c r="W9374">
        <f>YEAR(Suoerstore_sales[[#This Row],[Order Date]])</f>
        <v>2015</v>
      </c>
      <c r="X9374" t="str">
        <f>"Q"&amp;ROUNDUP(MONTH(Suoerstore_sales[[#This Row],[Order Date]])/3,0)</f>
        <v>Q2</v>
      </c>
      <c r="Y9374">
        <f>MONTH(Suoerstore_sales[[#This Row],[Order Date]])</f>
        <v>5</v>
      </c>
    </row>
    <row r="9375" spans="1:25" x14ac:dyDescent="0.2">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t="str" cm="1">
        <f t="array" ref="V9375">_xlfn.IFS(Suoerstore_sales[[#This Row],[Discount]]&lt;=0.05,"0-5%",Suoerstore_sales[[#This Row],[Discount]]&lt;=0.1,"5-10%",Suoerstore_sales[[#This Row],[Discount]]&lt;=0.2,"10-20%",TRUE,"20%+")</f>
        <v>10-20%</v>
      </c>
      <c r="W9375">
        <f>YEAR(Suoerstore_sales[[#This Row],[Order Date]])</f>
        <v>2017</v>
      </c>
      <c r="X9375" t="str">
        <f>"Q"&amp;ROUNDUP(MONTH(Suoerstore_sales[[#This Row],[Order Date]])/3,0)</f>
        <v>Q2</v>
      </c>
      <c r="Y9375">
        <f>MONTH(Suoerstore_sales[[#This Row],[Order Date]])</f>
        <v>5</v>
      </c>
    </row>
    <row r="9376" spans="1:25" x14ac:dyDescent="0.2">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t="str" cm="1">
        <f t="array" ref="V9376">_xlfn.IFS(Suoerstore_sales[[#This Row],[Discount]]&lt;=0.05,"0-5%",Suoerstore_sales[[#This Row],[Discount]]&lt;=0.1,"5-10%",Suoerstore_sales[[#This Row],[Discount]]&lt;=0.2,"10-20%",TRUE,"20%+")</f>
        <v>0-5%</v>
      </c>
      <c r="W9376">
        <f>YEAR(Suoerstore_sales[[#This Row],[Order Date]])</f>
        <v>2016</v>
      </c>
      <c r="X9376" t="str">
        <f>"Q"&amp;ROUNDUP(MONTH(Suoerstore_sales[[#This Row],[Order Date]])/3,0)</f>
        <v>Q2</v>
      </c>
      <c r="Y9376">
        <f>MONTH(Suoerstore_sales[[#This Row],[Order Date]])</f>
        <v>6</v>
      </c>
    </row>
    <row r="9377" spans="1:25" x14ac:dyDescent="0.2">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t="str" cm="1">
        <f t="array" ref="V9377">_xlfn.IFS(Suoerstore_sales[[#This Row],[Discount]]&lt;=0.05,"0-5%",Suoerstore_sales[[#This Row],[Discount]]&lt;=0.1,"5-10%",Suoerstore_sales[[#This Row],[Discount]]&lt;=0.2,"10-20%",TRUE,"20%+")</f>
        <v>0-5%</v>
      </c>
      <c r="W9377">
        <f>YEAR(Suoerstore_sales[[#This Row],[Order Date]])</f>
        <v>2015</v>
      </c>
      <c r="X9377" t="str">
        <f>"Q"&amp;ROUNDUP(MONTH(Suoerstore_sales[[#This Row],[Order Date]])/3,0)</f>
        <v>Q4</v>
      </c>
      <c r="Y9377">
        <f>MONTH(Suoerstore_sales[[#This Row],[Order Date]])</f>
        <v>12</v>
      </c>
    </row>
    <row r="9378" spans="1:25" x14ac:dyDescent="0.2">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t="str" cm="1">
        <f t="array" ref="V9378">_xlfn.IFS(Suoerstore_sales[[#This Row],[Discount]]&lt;=0.05,"0-5%",Suoerstore_sales[[#This Row],[Discount]]&lt;=0.1,"5-10%",Suoerstore_sales[[#This Row],[Discount]]&lt;=0.2,"10-20%",TRUE,"20%+")</f>
        <v>0-5%</v>
      </c>
      <c r="W9378">
        <f>YEAR(Suoerstore_sales[[#This Row],[Order Date]])</f>
        <v>2017</v>
      </c>
      <c r="X9378" t="str">
        <f>"Q"&amp;ROUNDUP(MONTH(Suoerstore_sales[[#This Row],[Order Date]])/3,0)</f>
        <v>Q4</v>
      </c>
      <c r="Y9378">
        <f>MONTH(Suoerstore_sales[[#This Row],[Order Date]])</f>
        <v>12</v>
      </c>
    </row>
    <row r="9379" spans="1:25" x14ac:dyDescent="0.2">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t="str" cm="1">
        <f t="array" ref="V9379">_xlfn.IFS(Suoerstore_sales[[#This Row],[Discount]]&lt;=0.05,"0-5%",Suoerstore_sales[[#This Row],[Discount]]&lt;=0.1,"5-10%",Suoerstore_sales[[#This Row],[Discount]]&lt;=0.2,"10-20%",TRUE,"20%+")</f>
        <v>0-5%</v>
      </c>
      <c r="W9379">
        <f>YEAR(Suoerstore_sales[[#This Row],[Order Date]])</f>
        <v>2017</v>
      </c>
      <c r="X9379" t="str">
        <f>"Q"&amp;ROUNDUP(MONTH(Suoerstore_sales[[#This Row],[Order Date]])/3,0)</f>
        <v>Q4</v>
      </c>
      <c r="Y9379">
        <f>MONTH(Suoerstore_sales[[#This Row],[Order Date]])</f>
        <v>12</v>
      </c>
    </row>
    <row r="9380" spans="1:25" x14ac:dyDescent="0.2">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t="str" cm="1">
        <f t="array" ref="V9380">_xlfn.IFS(Suoerstore_sales[[#This Row],[Discount]]&lt;=0.05,"0-5%",Suoerstore_sales[[#This Row],[Discount]]&lt;=0.1,"5-10%",Suoerstore_sales[[#This Row],[Discount]]&lt;=0.2,"10-20%",TRUE,"20%+")</f>
        <v>10-20%</v>
      </c>
      <c r="W9380">
        <f>YEAR(Suoerstore_sales[[#This Row],[Order Date]])</f>
        <v>2016</v>
      </c>
      <c r="X9380" t="str">
        <f>"Q"&amp;ROUNDUP(MONTH(Suoerstore_sales[[#This Row],[Order Date]])/3,0)</f>
        <v>Q2</v>
      </c>
      <c r="Y9380">
        <f>MONTH(Suoerstore_sales[[#This Row],[Order Date]])</f>
        <v>5</v>
      </c>
    </row>
    <row r="9381" spans="1:25" x14ac:dyDescent="0.2">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t="str" cm="1">
        <f t="array" ref="V9381">_xlfn.IFS(Suoerstore_sales[[#This Row],[Discount]]&lt;=0.05,"0-5%",Suoerstore_sales[[#This Row],[Discount]]&lt;=0.1,"5-10%",Suoerstore_sales[[#This Row],[Discount]]&lt;=0.2,"10-20%",TRUE,"20%+")</f>
        <v>10-20%</v>
      </c>
      <c r="W9381">
        <f>YEAR(Suoerstore_sales[[#This Row],[Order Date]])</f>
        <v>2014</v>
      </c>
      <c r="X9381" t="str">
        <f>"Q"&amp;ROUNDUP(MONTH(Suoerstore_sales[[#This Row],[Order Date]])/3,0)</f>
        <v>Q4</v>
      </c>
      <c r="Y9381">
        <f>MONTH(Suoerstore_sales[[#This Row],[Order Date]])</f>
        <v>12</v>
      </c>
    </row>
    <row r="9382" spans="1:25" x14ac:dyDescent="0.2">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t="str" cm="1">
        <f t="array" ref="V9382">_xlfn.IFS(Suoerstore_sales[[#This Row],[Discount]]&lt;=0.05,"0-5%",Suoerstore_sales[[#This Row],[Discount]]&lt;=0.1,"5-10%",Suoerstore_sales[[#This Row],[Discount]]&lt;=0.2,"10-20%",TRUE,"20%+")</f>
        <v>10-20%</v>
      </c>
      <c r="W9382">
        <f>YEAR(Suoerstore_sales[[#This Row],[Order Date]])</f>
        <v>2014</v>
      </c>
      <c r="X9382" t="str">
        <f>"Q"&amp;ROUNDUP(MONTH(Suoerstore_sales[[#This Row],[Order Date]])/3,0)</f>
        <v>Q4</v>
      </c>
      <c r="Y9382">
        <f>MONTH(Suoerstore_sales[[#This Row],[Order Date]])</f>
        <v>12</v>
      </c>
    </row>
    <row r="9383" spans="1:25" x14ac:dyDescent="0.2">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t="str" cm="1">
        <f t="array" ref="V9383">_xlfn.IFS(Suoerstore_sales[[#This Row],[Discount]]&lt;=0.05,"0-5%",Suoerstore_sales[[#This Row],[Discount]]&lt;=0.1,"5-10%",Suoerstore_sales[[#This Row],[Discount]]&lt;=0.2,"10-20%",TRUE,"20%+")</f>
        <v>10-20%</v>
      </c>
      <c r="W9383">
        <f>YEAR(Suoerstore_sales[[#This Row],[Order Date]])</f>
        <v>2014</v>
      </c>
      <c r="X9383" t="str">
        <f>"Q"&amp;ROUNDUP(MONTH(Suoerstore_sales[[#This Row],[Order Date]])/3,0)</f>
        <v>Q4</v>
      </c>
      <c r="Y9383">
        <f>MONTH(Suoerstore_sales[[#This Row],[Order Date]])</f>
        <v>12</v>
      </c>
    </row>
    <row r="9384" spans="1:25" x14ac:dyDescent="0.2">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t="str" cm="1">
        <f t="array" ref="V9384">_xlfn.IFS(Suoerstore_sales[[#This Row],[Discount]]&lt;=0.05,"0-5%",Suoerstore_sales[[#This Row],[Discount]]&lt;=0.1,"5-10%",Suoerstore_sales[[#This Row],[Discount]]&lt;=0.2,"10-20%",TRUE,"20%+")</f>
        <v>10-20%</v>
      </c>
      <c r="W9384">
        <f>YEAR(Suoerstore_sales[[#This Row],[Order Date]])</f>
        <v>2014</v>
      </c>
      <c r="X9384" t="str">
        <f>"Q"&amp;ROUNDUP(MONTH(Suoerstore_sales[[#This Row],[Order Date]])/3,0)</f>
        <v>Q4</v>
      </c>
      <c r="Y9384">
        <f>MONTH(Suoerstore_sales[[#This Row],[Order Date]])</f>
        <v>12</v>
      </c>
    </row>
    <row r="9385" spans="1:25" x14ac:dyDescent="0.2">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t="str" cm="1">
        <f t="array" ref="V9385">_xlfn.IFS(Suoerstore_sales[[#This Row],[Discount]]&lt;=0.05,"0-5%",Suoerstore_sales[[#This Row],[Discount]]&lt;=0.1,"5-10%",Suoerstore_sales[[#This Row],[Discount]]&lt;=0.2,"10-20%",TRUE,"20%+")</f>
        <v>10-20%</v>
      </c>
      <c r="W9385">
        <f>YEAR(Suoerstore_sales[[#This Row],[Order Date]])</f>
        <v>2014</v>
      </c>
      <c r="X9385" t="str">
        <f>"Q"&amp;ROUNDUP(MONTH(Suoerstore_sales[[#This Row],[Order Date]])/3,0)</f>
        <v>Q4</v>
      </c>
      <c r="Y9385">
        <f>MONTH(Suoerstore_sales[[#This Row],[Order Date]])</f>
        <v>12</v>
      </c>
    </row>
    <row r="9386" spans="1:25" x14ac:dyDescent="0.2">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t="str" cm="1">
        <f t="array" ref="V9386">_xlfn.IFS(Suoerstore_sales[[#This Row],[Discount]]&lt;=0.05,"0-5%",Suoerstore_sales[[#This Row],[Discount]]&lt;=0.1,"5-10%",Suoerstore_sales[[#This Row],[Discount]]&lt;=0.2,"10-20%",TRUE,"20%+")</f>
        <v>0-5%</v>
      </c>
      <c r="W9386">
        <f>YEAR(Suoerstore_sales[[#This Row],[Order Date]])</f>
        <v>2017</v>
      </c>
      <c r="X9386" t="str">
        <f>"Q"&amp;ROUNDUP(MONTH(Suoerstore_sales[[#This Row],[Order Date]])/3,0)</f>
        <v>Q3</v>
      </c>
      <c r="Y9386">
        <f>MONTH(Suoerstore_sales[[#This Row],[Order Date]])</f>
        <v>8</v>
      </c>
    </row>
    <row r="9387" spans="1:25" x14ac:dyDescent="0.2">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t="str" cm="1">
        <f t="array" ref="V9387">_xlfn.IFS(Suoerstore_sales[[#This Row],[Discount]]&lt;=0.05,"0-5%",Suoerstore_sales[[#This Row],[Discount]]&lt;=0.1,"5-10%",Suoerstore_sales[[#This Row],[Discount]]&lt;=0.2,"10-20%",TRUE,"20%+")</f>
        <v>10-20%</v>
      </c>
      <c r="W9387">
        <f>YEAR(Suoerstore_sales[[#This Row],[Order Date]])</f>
        <v>2017</v>
      </c>
      <c r="X9387" t="str">
        <f>"Q"&amp;ROUNDUP(MONTH(Suoerstore_sales[[#This Row],[Order Date]])/3,0)</f>
        <v>Q3</v>
      </c>
      <c r="Y9387">
        <f>MONTH(Suoerstore_sales[[#This Row],[Order Date]])</f>
        <v>8</v>
      </c>
    </row>
    <row r="9388" spans="1:25" x14ac:dyDescent="0.2">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t="str" cm="1">
        <f t="array" ref="V9388">_xlfn.IFS(Suoerstore_sales[[#This Row],[Discount]]&lt;=0.05,"0-5%",Suoerstore_sales[[#This Row],[Discount]]&lt;=0.1,"5-10%",Suoerstore_sales[[#This Row],[Discount]]&lt;=0.2,"10-20%",TRUE,"20%+")</f>
        <v>0-5%</v>
      </c>
      <c r="W9388">
        <f>YEAR(Suoerstore_sales[[#This Row],[Order Date]])</f>
        <v>2017</v>
      </c>
      <c r="X9388" t="str">
        <f>"Q"&amp;ROUNDUP(MONTH(Suoerstore_sales[[#This Row],[Order Date]])/3,0)</f>
        <v>Q1</v>
      </c>
      <c r="Y9388">
        <f>MONTH(Suoerstore_sales[[#This Row],[Order Date]])</f>
        <v>1</v>
      </c>
    </row>
    <row r="9389" spans="1:25" x14ac:dyDescent="0.2">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t="str" cm="1">
        <f t="array" ref="V9389">_xlfn.IFS(Suoerstore_sales[[#This Row],[Discount]]&lt;=0.05,"0-5%",Suoerstore_sales[[#This Row],[Discount]]&lt;=0.1,"5-10%",Suoerstore_sales[[#This Row],[Discount]]&lt;=0.2,"10-20%",TRUE,"20%+")</f>
        <v>0-5%</v>
      </c>
      <c r="W9389">
        <f>YEAR(Suoerstore_sales[[#This Row],[Order Date]])</f>
        <v>2017</v>
      </c>
      <c r="X9389" t="str">
        <f>"Q"&amp;ROUNDUP(MONTH(Suoerstore_sales[[#This Row],[Order Date]])/3,0)</f>
        <v>Q1</v>
      </c>
      <c r="Y9389">
        <f>MONTH(Suoerstore_sales[[#This Row],[Order Date]])</f>
        <v>1</v>
      </c>
    </row>
    <row r="9390" spans="1:25" x14ac:dyDescent="0.2">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t="str" cm="1">
        <f t="array" ref="V9390">_xlfn.IFS(Suoerstore_sales[[#This Row],[Discount]]&lt;=0.05,"0-5%",Suoerstore_sales[[#This Row],[Discount]]&lt;=0.1,"5-10%",Suoerstore_sales[[#This Row],[Discount]]&lt;=0.2,"10-20%",TRUE,"20%+")</f>
        <v>0-5%</v>
      </c>
      <c r="W9390">
        <f>YEAR(Suoerstore_sales[[#This Row],[Order Date]])</f>
        <v>2017</v>
      </c>
      <c r="X9390" t="str">
        <f>"Q"&amp;ROUNDUP(MONTH(Suoerstore_sales[[#This Row],[Order Date]])/3,0)</f>
        <v>Q1</v>
      </c>
      <c r="Y9390">
        <f>MONTH(Suoerstore_sales[[#This Row],[Order Date]])</f>
        <v>1</v>
      </c>
    </row>
    <row r="9391" spans="1:25" x14ac:dyDescent="0.2">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t="str" cm="1">
        <f t="array" ref="V9391">_xlfn.IFS(Suoerstore_sales[[#This Row],[Discount]]&lt;=0.05,"0-5%",Suoerstore_sales[[#This Row],[Discount]]&lt;=0.1,"5-10%",Suoerstore_sales[[#This Row],[Discount]]&lt;=0.2,"10-20%",TRUE,"20%+")</f>
        <v>0-5%</v>
      </c>
      <c r="W9391">
        <f>YEAR(Suoerstore_sales[[#This Row],[Order Date]])</f>
        <v>2017</v>
      </c>
      <c r="X9391" t="str">
        <f>"Q"&amp;ROUNDUP(MONTH(Suoerstore_sales[[#This Row],[Order Date]])/3,0)</f>
        <v>Q1</v>
      </c>
      <c r="Y9391">
        <f>MONTH(Suoerstore_sales[[#This Row],[Order Date]])</f>
        <v>1</v>
      </c>
    </row>
    <row r="9392" spans="1:25" x14ac:dyDescent="0.2">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t="str" cm="1">
        <f t="array" ref="V9392">_xlfn.IFS(Suoerstore_sales[[#This Row],[Discount]]&lt;=0.05,"0-5%",Suoerstore_sales[[#This Row],[Discount]]&lt;=0.1,"5-10%",Suoerstore_sales[[#This Row],[Discount]]&lt;=0.2,"10-20%",TRUE,"20%+")</f>
        <v>10-20%</v>
      </c>
      <c r="W9392">
        <f>YEAR(Suoerstore_sales[[#This Row],[Order Date]])</f>
        <v>2015</v>
      </c>
      <c r="X9392" t="str">
        <f>"Q"&amp;ROUNDUP(MONTH(Suoerstore_sales[[#This Row],[Order Date]])/3,0)</f>
        <v>Q2</v>
      </c>
      <c r="Y9392">
        <f>MONTH(Suoerstore_sales[[#This Row],[Order Date]])</f>
        <v>6</v>
      </c>
    </row>
    <row r="9393" spans="1:25" x14ac:dyDescent="0.2">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t="str" cm="1">
        <f t="array" ref="V9393">_xlfn.IFS(Suoerstore_sales[[#This Row],[Discount]]&lt;=0.05,"0-5%",Suoerstore_sales[[#This Row],[Discount]]&lt;=0.1,"5-10%",Suoerstore_sales[[#This Row],[Discount]]&lt;=0.2,"10-20%",TRUE,"20%+")</f>
        <v>10-20%</v>
      </c>
      <c r="W9393">
        <f>YEAR(Suoerstore_sales[[#This Row],[Order Date]])</f>
        <v>2017</v>
      </c>
      <c r="X9393" t="str">
        <f>"Q"&amp;ROUNDUP(MONTH(Suoerstore_sales[[#This Row],[Order Date]])/3,0)</f>
        <v>Q1</v>
      </c>
      <c r="Y9393">
        <f>MONTH(Suoerstore_sales[[#This Row],[Order Date]])</f>
        <v>3</v>
      </c>
    </row>
    <row r="9394" spans="1:25" x14ac:dyDescent="0.2">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t="str" cm="1">
        <f t="array" ref="V9394">_xlfn.IFS(Suoerstore_sales[[#This Row],[Discount]]&lt;=0.05,"0-5%",Suoerstore_sales[[#This Row],[Discount]]&lt;=0.1,"5-10%",Suoerstore_sales[[#This Row],[Discount]]&lt;=0.2,"10-20%",TRUE,"20%+")</f>
        <v>10-20%</v>
      </c>
      <c r="W9394">
        <f>YEAR(Suoerstore_sales[[#This Row],[Order Date]])</f>
        <v>2015</v>
      </c>
      <c r="X9394" t="str">
        <f>"Q"&amp;ROUNDUP(MONTH(Suoerstore_sales[[#This Row],[Order Date]])/3,0)</f>
        <v>Q4</v>
      </c>
      <c r="Y9394">
        <f>MONTH(Suoerstore_sales[[#This Row],[Order Date]])</f>
        <v>10</v>
      </c>
    </row>
    <row r="9395" spans="1:25" x14ac:dyDescent="0.2">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t="str" cm="1">
        <f t="array" ref="V9395">_xlfn.IFS(Suoerstore_sales[[#This Row],[Discount]]&lt;=0.05,"0-5%",Suoerstore_sales[[#This Row],[Discount]]&lt;=0.1,"5-10%",Suoerstore_sales[[#This Row],[Discount]]&lt;=0.2,"10-20%",TRUE,"20%+")</f>
        <v>0-5%</v>
      </c>
      <c r="W9395">
        <f>YEAR(Suoerstore_sales[[#This Row],[Order Date]])</f>
        <v>2014</v>
      </c>
      <c r="X9395" t="str">
        <f>"Q"&amp;ROUNDUP(MONTH(Suoerstore_sales[[#This Row],[Order Date]])/3,0)</f>
        <v>Q3</v>
      </c>
      <c r="Y9395">
        <f>MONTH(Suoerstore_sales[[#This Row],[Order Date]])</f>
        <v>9</v>
      </c>
    </row>
    <row r="9396" spans="1:25" x14ac:dyDescent="0.2">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t="str" cm="1">
        <f t="array" ref="V9396">_xlfn.IFS(Suoerstore_sales[[#This Row],[Discount]]&lt;=0.05,"0-5%",Suoerstore_sales[[#This Row],[Discount]]&lt;=0.1,"5-10%",Suoerstore_sales[[#This Row],[Discount]]&lt;=0.2,"10-20%",TRUE,"20%+")</f>
        <v>5-10%</v>
      </c>
      <c r="W9396">
        <f>YEAR(Suoerstore_sales[[#This Row],[Order Date]])</f>
        <v>2014</v>
      </c>
      <c r="X9396" t="str">
        <f>"Q"&amp;ROUNDUP(MONTH(Suoerstore_sales[[#This Row],[Order Date]])/3,0)</f>
        <v>Q3</v>
      </c>
      <c r="Y9396">
        <f>MONTH(Suoerstore_sales[[#This Row],[Order Date]])</f>
        <v>9</v>
      </c>
    </row>
    <row r="9397" spans="1:25" x14ac:dyDescent="0.2">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t="str" cm="1">
        <f t="array" ref="V9397">_xlfn.IFS(Suoerstore_sales[[#This Row],[Discount]]&lt;=0.05,"0-5%",Suoerstore_sales[[#This Row],[Discount]]&lt;=0.1,"5-10%",Suoerstore_sales[[#This Row],[Discount]]&lt;=0.2,"10-20%",TRUE,"20%+")</f>
        <v>10-20%</v>
      </c>
      <c r="W9397">
        <f>YEAR(Suoerstore_sales[[#This Row],[Order Date]])</f>
        <v>2014</v>
      </c>
      <c r="X9397" t="str">
        <f>"Q"&amp;ROUNDUP(MONTH(Suoerstore_sales[[#This Row],[Order Date]])/3,0)</f>
        <v>Q3</v>
      </c>
      <c r="Y9397">
        <f>MONTH(Suoerstore_sales[[#This Row],[Order Date]])</f>
        <v>9</v>
      </c>
    </row>
    <row r="9398" spans="1:25" x14ac:dyDescent="0.2">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t="str" cm="1">
        <f t="array" ref="V9398">_xlfn.IFS(Suoerstore_sales[[#This Row],[Discount]]&lt;=0.05,"0-5%",Suoerstore_sales[[#This Row],[Discount]]&lt;=0.1,"5-10%",Suoerstore_sales[[#This Row],[Discount]]&lt;=0.2,"10-20%",TRUE,"20%+")</f>
        <v>0-5%</v>
      </c>
      <c r="W9398">
        <f>YEAR(Suoerstore_sales[[#This Row],[Order Date]])</f>
        <v>2014</v>
      </c>
      <c r="X9398" t="str">
        <f>"Q"&amp;ROUNDUP(MONTH(Suoerstore_sales[[#This Row],[Order Date]])/3,0)</f>
        <v>Q3</v>
      </c>
      <c r="Y9398">
        <f>MONTH(Suoerstore_sales[[#This Row],[Order Date]])</f>
        <v>9</v>
      </c>
    </row>
    <row r="9399" spans="1:25" x14ac:dyDescent="0.2">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t="str" cm="1">
        <f t="array" ref="V9399">_xlfn.IFS(Suoerstore_sales[[#This Row],[Discount]]&lt;=0.05,"0-5%",Suoerstore_sales[[#This Row],[Discount]]&lt;=0.1,"5-10%",Suoerstore_sales[[#This Row],[Discount]]&lt;=0.2,"10-20%",TRUE,"20%+")</f>
        <v>0-5%</v>
      </c>
      <c r="W9399">
        <f>YEAR(Suoerstore_sales[[#This Row],[Order Date]])</f>
        <v>2014</v>
      </c>
      <c r="X9399" t="str">
        <f>"Q"&amp;ROUNDUP(MONTH(Suoerstore_sales[[#This Row],[Order Date]])/3,0)</f>
        <v>Q3</v>
      </c>
      <c r="Y9399">
        <f>MONTH(Suoerstore_sales[[#This Row],[Order Date]])</f>
        <v>9</v>
      </c>
    </row>
    <row r="9400" spans="1:25" x14ac:dyDescent="0.2">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t="str" cm="1">
        <f t="array" ref="V9400">_xlfn.IFS(Suoerstore_sales[[#This Row],[Discount]]&lt;=0.05,"0-5%",Suoerstore_sales[[#This Row],[Discount]]&lt;=0.1,"5-10%",Suoerstore_sales[[#This Row],[Discount]]&lt;=0.2,"10-20%",TRUE,"20%+")</f>
        <v>0-5%</v>
      </c>
      <c r="W9400">
        <f>YEAR(Suoerstore_sales[[#This Row],[Order Date]])</f>
        <v>2014</v>
      </c>
      <c r="X9400" t="str">
        <f>"Q"&amp;ROUNDUP(MONTH(Suoerstore_sales[[#This Row],[Order Date]])/3,0)</f>
        <v>Q3</v>
      </c>
      <c r="Y9400">
        <f>MONTH(Suoerstore_sales[[#This Row],[Order Date]])</f>
        <v>9</v>
      </c>
    </row>
    <row r="9401" spans="1:25" x14ac:dyDescent="0.2">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t="str" cm="1">
        <f t="array" ref="V9401">_xlfn.IFS(Suoerstore_sales[[#This Row],[Discount]]&lt;=0.05,"0-5%",Suoerstore_sales[[#This Row],[Discount]]&lt;=0.1,"5-10%",Suoerstore_sales[[#This Row],[Discount]]&lt;=0.2,"10-20%",TRUE,"20%+")</f>
        <v>10-20%</v>
      </c>
      <c r="W9401">
        <f>YEAR(Suoerstore_sales[[#This Row],[Order Date]])</f>
        <v>2016</v>
      </c>
      <c r="X9401" t="str">
        <f>"Q"&amp;ROUNDUP(MONTH(Suoerstore_sales[[#This Row],[Order Date]])/3,0)</f>
        <v>Q4</v>
      </c>
      <c r="Y9401">
        <f>MONTH(Suoerstore_sales[[#This Row],[Order Date]])</f>
        <v>11</v>
      </c>
    </row>
    <row r="9402" spans="1:25" x14ac:dyDescent="0.2">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t="str" cm="1">
        <f t="array" ref="V9402">_xlfn.IFS(Suoerstore_sales[[#This Row],[Discount]]&lt;=0.05,"0-5%",Suoerstore_sales[[#This Row],[Discount]]&lt;=0.1,"5-10%",Suoerstore_sales[[#This Row],[Discount]]&lt;=0.2,"10-20%",TRUE,"20%+")</f>
        <v>0-5%</v>
      </c>
      <c r="W9402">
        <f>YEAR(Suoerstore_sales[[#This Row],[Order Date]])</f>
        <v>2015</v>
      </c>
      <c r="X9402" t="str">
        <f>"Q"&amp;ROUNDUP(MONTH(Suoerstore_sales[[#This Row],[Order Date]])/3,0)</f>
        <v>Q3</v>
      </c>
      <c r="Y9402">
        <f>MONTH(Suoerstore_sales[[#This Row],[Order Date]])</f>
        <v>9</v>
      </c>
    </row>
    <row r="9403" spans="1:25" x14ac:dyDescent="0.2">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t="str" cm="1">
        <f t="array" ref="V9403">_xlfn.IFS(Suoerstore_sales[[#This Row],[Discount]]&lt;=0.05,"0-5%",Suoerstore_sales[[#This Row],[Discount]]&lt;=0.1,"5-10%",Suoerstore_sales[[#This Row],[Discount]]&lt;=0.2,"10-20%",TRUE,"20%+")</f>
        <v>10-20%</v>
      </c>
      <c r="W9403">
        <f>YEAR(Suoerstore_sales[[#This Row],[Order Date]])</f>
        <v>2014</v>
      </c>
      <c r="X9403" t="str">
        <f>"Q"&amp;ROUNDUP(MONTH(Suoerstore_sales[[#This Row],[Order Date]])/3,0)</f>
        <v>Q2</v>
      </c>
      <c r="Y9403">
        <f>MONTH(Suoerstore_sales[[#This Row],[Order Date]])</f>
        <v>6</v>
      </c>
    </row>
    <row r="9404" spans="1:25" x14ac:dyDescent="0.2">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t="str" cm="1">
        <f t="array" ref="V9404">_xlfn.IFS(Suoerstore_sales[[#This Row],[Discount]]&lt;=0.05,"0-5%",Suoerstore_sales[[#This Row],[Discount]]&lt;=0.1,"5-10%",Suoerstore_sales[[#This Row],[Discount]]&lt;=0.2,"10-20%",TRUE,"20%+")</f>
        <v>20%+</v>
      </c>
      <c r="W9404">
        <f>YEAR(Suoerstore_sales[[#This Row],[Order Date]])</f>
        <v>2016</v>
      </c>
      <c r="X9404" t="str">
        <f>"Q"&amp;ROUNDUP(MONTH(Suoerstore_sales[[#This Row],[Order Date]])/3,0)</f>
        <v>Q3</v>
      </c>
      <c r="Y9404">
        <f>MONTH(Suoerstore_sales[[#This Row],[Order Date]])</f>
        <v>8</v>
      </c>
    </row>
    <row r="9405" spans="1:25" x14ac:dyDescent="0.2">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t="str" cm="1">
        <f t="array" ref="V9405">_xlfn.IFS(Suoerstore_sales[[#This Row],[Discount]]&lt;=0.05,"0-5%",Suoerstore_sales[[#This Row],[Discount]]&lt;=0.1,"5-10%",Suoerstore_sales[[#This Row],[Discount]]&lt;=0.2,"10-20%",TRUE,"20%+")</f>
        <v>0-5%</v>
      </c>
      <c r="W9405">
        <f>YEAR(Suoerstore_sales[[#This Row],[Order Date]])</f>
        <v>2016</v>
      </c>
      <c r="X9405" t="str">
        <f>"Q"&amp;ROUNDUP(MONTH(Suoerstore_sales[[#This Row],[Order Date]])/3,0)</f>
        <v>Q3</v>
      </c>
      <c r="Y9405">
        <f>MONTH(Suoerstore_sales[[#This Row],[Order Date]])</f>
        <v>8</v>
      </c>
    </row>
    <row r="9406" spans="1:25" x14ac:dyDescent="0.2">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t="str" cm="1">
        <f t="array" ref="V9406">_xlfn.IFS(Suoerstore_sales[[#This Row],[Discount]]&lt;=0.05,"0-5%",Suoerstore_sales[[#This Row],[Discount]]&lt;=0.1,"5-10%",Suoerstore_sales[[#This Row],[Discount]]&lt;=0.2,"10-20%",TRUE,"20%+")</f>
        <v>10-20%</v>
      </c>
      <c r="W9406">
        <f>YEAR(Suoerstore_sales[[#This Row],[Order Date]])</f>
        <v>2017</v>
      </c>
      <c r="X9406" t="str">
        <f>"Q"&amp;ROUNDUP(MONTH(Suoerstore_sales[[#This Row],[Order Date]])/3,0)</f>
        <v>Q2</v>
      </c>
      <c r="Y9406">
        <f>MONTH(Suoerstore_sales[[#This Row],[Order Date]])</f>
        <v>4</v>
      </c>
    </row>
    <row r="9407" spans="1:25" x14ac:dyDescent="0.2">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t="str" cm="1">
        <f t="array" ref="V9407">_xlfn.IFS(Suoerstore_sales[[#This Row],[Discount]]&lt;=0.05,"0-5%",Suoerstore_sales[[#This Row],[Discount]]&lt;=0.1,"5-10%",Suoerstore_sales[[#This Row],[Discount]]&lt;=0.2,"10-20%",TRUE,"20%+")</f>
        <v>20%+</v>
      </c>
      <c r="W9407">
        <f>YEAR(Suoerstore_sales[[#This Row],[Order Date]])</f>
        <v>2014</v>
      </c>
      <c r="X9407" t="str">
        <f>"Q"&amp;ROUNDUP(MONTH(Suoerstore_sales[[#This Row],[Order Date]])/3,0)</f>
        <v>Q1</v>
      </c>
      <c r="Y9407">
        <f>MONTH(Suoerstore_sales[[#This Row],[Order Date]])</f>
        <v>3</v>
      </c>
    </row>
    <row r="9408" spans="1:25" x14ac:dyDescent="0.2">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t="str" cm="1">
        <f t="array" ref="V9408">_xlfn.IFS(Suoerstore_sales[[#This Row],[Discount]]&lt;=0.05,"0-5%",Suoerstore_sales[[#This Row],[Discount]]&lt;=0.1,"5-10%",Suoerstore_sales[[#This Row],[Discount]]&lt;=0.2,"10-20%",TRUE,"20%+")</f>
        <v>10-20%</v>
      </c>
      <c r="W9408">
        <f>YEAR(Suoerstore_sales[[#This Row],[Order Date]])</f>
        <v>2014</v>
      </c>
      <c r="X9408" t="str">
        <f>"Q"&amp;ROUNDUP(MONTH(Suoerstore_sales[[#This Row],[Order Date]])/3,0)</f>
        <v>Q1</v>
      </c>
      <c r="Y9408">
        <f>MONTH(Suoerstore_sales[[#This Row],[Order Date]])</f>
        <v>3</v>
      </c>
    </row>
    <row r="9409" spans="1:25" x14ac:dyDescent="0.2">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t="str" cm="1">
        <f t="array" ref="V9409">_xlfn.IFS(Suoerstore_sales[[#This Row],[Discount]]&lt;=0.05,"0-5%",Suoerstore_sales[[#This Row],[Discount]]&lt;=0.1,"5-10%",Suoerstore_sales[[#This Row],[Discount]]&lt;=0.2,"10-20%",TRUE,"20%+")</f>
        <v>0-5%</v>
      </c>
      <c r="W9409">
        <f>YEAR(Suoerstore_sales[[#This Row],[Order Date]])</f>
        <v>2017</v>
      </c>
      <c r="X9409" t="str">
        <f>"Q"&amp;ROUNDUP(MONTH(Suoerstore_sales[[#This Row],[Order Date]])/3,0)</f>
        <v>Q3</v>
      </c>
      <c r="Y9409">
        <f>MONTH(Suoerstore_sales[[#This Row],[Order Date]])</f>
        <v>9</v>
      </c>
    </row>
    <row r="9410" spans="1:25" x14ac:dyDescent="0.2">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t="str" cm="1">
        <f t="array" ref="V9410">_xlfn.IFS(Suoerstore_sales[[#This Row],[Discount]]&lt;=0.05,"0-5%",Suoerstore_sales[[#This Row],[Discount]]&lt;=0.1,"5-10%",Suoerstore_sales[[#This Row],[Discount]]&lt;=0.2,"10-20%",TRUE,"20%+")</f>
        <v>0-5%</v>
      </c>
      <c r="W9410">
        <f>YEAR(Suoerstore_sales[[#This Row],[Order Date]])</f>
        <v>2017</v>
      </c>
      <c r="X9410" t="str">
        <f>"Q"&amp;ROUNDUP(MONTH(Suoerstore_sales[[#This Row],[Order Date]])/3,0)</f>
        <v>Q3</v>
      </c>
      <c r="Y9410">
        <f>MONTH(Suoerstore_sales[[#This Row],[Order Date]])</f>
        <v>9</v>
      </c>
    </row>
    <row r="9411" spans="1:25" x14ac:dyDescent="0.2">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t="str" cm="1">
        <f t="array" ref="V9411">_xlfn.IFS(Suoerstore_sales[[#This Row],[Discount]]&lt;=0.05,"0-5%",Suoerstore_sales[[#This Row],[Discount]]&lt;=0.1,"5-10%",Suoerstore_sales[[#This Row],[Discount]]&lt;=0.2,"10-20%",TRUE,"20%+")</f>
        <v>20%+</v>
      </c>
      <c r="W9411">
        <f>YEAR(Suoerstore_sales[[#This Row],[Order Date]])</f>
        <v>2017</v>
      </c>
      <c r="X9411" t="str">
        <f>"Q"&amp;ROUNDUP(MONTH(Suoerstore_sales[[#This Row],[Order Date]])/3,0)</f>
        <v>Q4</v>
      </c>
      <c r="Y9411">
        <f>MONTH(Suoerstore_sales[[#This Row],[Order Date]])</f>
        <v>12</v>
      </c>
    </row>
    <row r="9412" spans="1:25" x14ac:dyDescent="0.2">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t="str" cm="1">
        <f t="array" ref="V9412">_xlfn.IFS(Suoerstore_sales[[#This Row],[Discount]]&lt;=0.05,"0-5%",Suoerstore_sales[[#This Row],[Discount]]&lt;=0.1,"5-10%",Suoerstore_sales[[#This Row],[Discount]]&lt;=0.2,"10-20%",TRUE,"20%+")</f>
        <v>10-20%</v>
      </c>
      <c r="W9412">
        <f>YEAR(Suoerstore_sales[[#This Row],[Order Date]])</f>
        <v>2017</v>
      </c>
      <c r="X9412" t="str">
        <f>"Q"&amp;ROUNDUP(MONTH(Suoerstore_sales[[#This Row],[Order Date]])/3,0)</f>
        <v>Q4</v>
      </c>
      <c r="Y9412">
        <f>MONTH(Suoerstore_sales[[#This Row],[Order Date]])</f>
        <v>12</v>
      </c>
    </row>
    <row r="9413" spans="1:25" x14ac:dyDescent="0.2">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t="str" cm="1">
        <f t="array" ref="V9413">_xlfn.IFS(Suoerstore_sales[[#This Row],[Discount]]&lt;=0.05,"0-5%",Suoerstore_sales[[#This Row],[Discount]]&lt;=0.1,"5-10%",Suoerstore_sales[[#This Row],[Discount]]&lt;=0.2,"10-20%",TRUE,"20%+")</f>
        <v>10-20%</v>
      </c>
      <c r="W9413">
        <f>YEAR(Suoerstore_sales[[#This Row],[Order Date]])</f>
        <v>2016</v>
      </c>
      <c r="X9413" t="str">
        <f>"Q"&amp;ROUNDUP(MONTH(Suoerstore_sales[[#This Row],[Order Date]])/3,0)</f>
        <v>Q1</v>
      </c>
      <c r="Y9413">
        <f>MONTH(Suoerstore_sales[[#This Row],[Order Date]])</f>
        <v>3</v>
      </c>
    </row>
    <row r="9414" spans="1:25" x14ac:dyDescent="0.2">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t="str" cm="1">
        <f t="array" ref="V9414">_xlfn.IFS(Suoerstore_sales[[#This Row],[Discount]]&lt;=0.05,"0-5%",Suoerstore_sales[[#This Row],[Discount]]&lt;=0.1,"5-10%",Suoerstore_sales[[#This Row],[Discount]]&lt;=0.2,"10-20%",TRUE,"20%+")</f>
        <v>10-20%</v>
      </c>
      <c r="W9414">
        <f>YEAR(Suoerstore_sales[[#This Row],[Order Date]])</f>
        <v>2015</v>
      </c>
      <c r="X9414" t="str">
        <f>"Q"&amp;ROUNDUP(MONTH(Suoerstore_sales[[#This Row],[Order Date]])/3,0)</f>
        <v>Q1</v>
      </c>
      <c r="Y9414">
        <f>MONTH(Suoerstore_sales[[#This Row],[Order Date]])</f>
        <v>1</v>
      </c>
    </row>
    <row r="9415" spans="1:25" x14ac:dyDescent="0.2">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t="str" cm="1">
        <f t="array" ref="V9415">_xlfn.IFS(Suoerstore_sales[[#This Row],[Discount]]&lt;=0.05,"0-5%",Suoerstore_sales[[#This Row],[Discount]]&lt;=0.1,"5-10%",Suoerstore_sales[[#This Row],[Discount]]&lt;=0.2,"10-20%",TRUE,"20%+")</f>
        <v>20%+</v>
      </c>
      <c r="W9415">
        <f>YEAR(Suoerstore_sales[[#This Row],[Order Date]])</f>
        <v>2016</v>
      </c>
      <c r="X9415" t="str">
        <f>"Q"&amp;ROUNDUP(MONTH(Suoerstore_sales[[#This Row],[Order Date]])/3,0)</f>
        <v>Q3</v>
      </c>
      <c r="Y9415">
        <f>MONTH(Suoerstore_sales[[#This Row],[Order Date]])</f>
        <v>9</v>
      </c>
    </row>
    <row r="9416" spans="1:25" x14ac:dyDescent="0.2">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t="str" cm="1">
        <f t="array" ref="V9416">_xlfn.IFS(Suoerstore_sales[[#This Row],[Discount]]&lt;=0.05,"0-5%",Suoerstore_sales[[#This Row],[Discount]]&lt;=0.1,"5-10%",Suoerstore_sales[[#This Row],[Discount]]&lt;=0.2,"10-20%",TRUE,"20%+")</f>
        <v>10-20%</v>
      </c>
      <c r="W9416">
        <f>YEAR(Suoerstore_sales[[#This Row],[Order Date]])</f>
        <v>2015</v>
      </c>
      <c r="X9416" t="str">
        <f>"Q"&amp;ROUNDUP(MONTH(Suoerstore_sales[[#This Row],[Order Date]])/3,0)</f>
        <v>Q4</v>
      </c>
      <c r="Y9416">
        <f>MONTH(Suoerstore_sales[[#This Row],[Order Date]])</f>
        <v>10</v>
      </c>
    </row>
    <row r="9417" spans="1:25" x14ac:dyDescent="0.2">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t="str" cm="1">
        <f t="array" ref="V9417">_xlfn.IFS(Suoerstore_sales[[#This Row],[Discount]]&lt;=0.05,"0-5%",Suoerstore_sales[[#This Row],[Discount]]&lt;=0.1,"5-10%",Suoerstore_sales[[#This Row],[Discount]]&lt;=0.2,"10-20%",TRUE,"20%+")</f>
        <v>0-5%</v>
      </c>
      <c r="W9417">
        <f>YEAR(Suoerstore_sales[[#This Row],[Order Date]])</f>
        <v>2015</v>
      </c>
      <c r="X9417" t="str">
        <f>"Q"&amp;ROUNDUP(MONTH(Suoerstore_sales[[#This Row],[Order Date]])/3,0)</f>
        <v>Q4</v>
      </c>
      <c r="Y9417">
        <f>MONTH(Suoerstore_sales[[#This Row],[Order Date]])</f>
        <v>10</v>
      </c>
    </row>
    <row r="9418" spans="1:25" x14ac:dyDescent="0.2">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t="str" cm="1">
        <f t="array" ref="V9418">_xlfn.IFS(Suoerstore_sales[[#This Row],[Discount]]&lt;=0.05,"0-5%",Suoerstore_sales[[#This Row],[Discount]]&lt;=0.1,"5-10%",Suoerstore_sales[[#This Row],[Discount]]&lt;=0.2,"10-20%",TRUE,"20%+")</f>
        <v>0-5%</v>
      </c>
      <c r="W9418">
        <f>YEAR(Suoerstore_sales[[#This Row],[Order Date]])</f>
        <v>2015</v>
      </c>
      <c r="X9418" t="str">
        <f>"Q"&amp;ROUNDUP(MONTH(Suoerstore_sales[[#This Row],[Order Date]])/3,0)</f>
        <v>Q4</v>
      </c>
      <c r="Y9418">
        <f>MONTH(Suoerstore_sales[[#This Row],[Order Date]])</f>
        <v>10</v>
      </c>
    </row>
    <row r="9419" spans="1:25" x14ac:dyDescent="0.2">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t="str" cm="1">
        <f t="array" ref="V9419">_xlfn.IFS(Suoerstore_sales[[#This Row],[Discount]]&lt;=0.05,"0-5%",Suoerstore_sales[[#This Row],[Discount]]&lt;=0.1,"5-10%",Suoerstore_sales[[#This Row],[Discount]]&lt;=0.2,"10-20%",TRUE,"20%+")</f>
        <v>10-20%</v>
      </c>
      <c r="W9419">
        <f>YEAR(Suoerstore_sales[[#This Row],[Order Date]])</f>
        <v>2014</v>
      </c>
      <c r="X9419" t="str">
        <f>"Q"&amp;ROUNDUP(MONTH(Suoerstore_sales[[#This Row],[Order Date]])/3,0)</f>
        <v>Q4</v>
      </c>
      <c r="Y9419">
        <f>MONTH(Suoerstore_sales[[#This Row],[Order Date]])</f>
        <v>10</v>
      </c>
    </row>
    <row r="9420" spans="1:25" x14ac:dyDescent="0.2">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t="str" cm="1">
        <f t="array" ref="V9420">_xlfn.IFS(Suoerstore_sales[[#This Row],[Discount]]&lt;=0.05,"0-5%",Suoerstore_sales[[#This Row],[Discount]]&lt;=0.1,"5-10%",Suoerstore_sales[[#This Row],[Discount]]&lt;=0.2,"10-20%",TRUE,"20%+")</f>
        <v>10-20%</v>
      </c>
      <c r="W9420">
        <f>YEAR(Suoerstore_sales[[#This Row],[Order Date]])</f>
        <v>2014</v>
      </c>
      <c r="X9420" t="str">
        <f>"Q"&amp;ROUNDUP(MONTH(Suoerstore_sales[[#This Row],[Order Date]])/3,0)</f>
        <v>Q4</v>
      </c>
      <c r="Y9420">
        <f>MONTH(Suoerstore_sales[[#This Row],[Order Date]])</f>
        <v>10</v>
      </c>
    </row>
    <row r="9421" spans="1:25" x14ac:dyDescent="0.2">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t="str" cm="1">
        <f t="array" ref="V9421">_xlfn.IFS(Suoerstore_sales[[#This Row],[Discount]]&lt;=0.05,"0-5%",Suoerstore_sales[[#This Row],[Discount]]&lt;=0.1,"5-10%",Suoerstore_sales[[#This Row],[Discount]]&lt;=0.2,"10-20%",TRUE,"20%+")</f>
        <v>20%+</v>
      </c>
      <c r="W9421">
        <f>YEAR(Suoerstore_sales[[#This Row],[Order Date]])</f>
        <v>2017</v>
      </c>
      <c r="X9421" t="str">
        <f>"Q"&amp;ROUNDUP(MONTH(Suoerstore_sales[[#This Row],[Order Date]])/3,0)</f>
        <v>Q4</v>
      </c>
      <c r="Y9421">
        <f>MONTH(Suoerstore_sales[[#This Row],[Order Date]])</f>
        <v>10</v>
      </c>
    </row>
    <row r="9422" spans="1:25" x14ac:dyDescent="0.2">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t="str" cm="1">
        <f t="array" ref="V9422">_xlfn.IFS(Suoerstore_sales[[#This Row],[Discount]]&lt;=0.05,"0-5%",Suoerstore_sales[[#This Row],[Discount]]&lt;=0.1,"5-10%",Suoerstore_sales[[#This Row],[Discount]]&lt;=0.2,"10-20%",TRUE,"20%+")</f>
        <v>20%+</v>
      </c>
      <c r="W9422">
        <f>YEAR(Suoerstore_sales[[#This Row],[Order Date]])</f>
        <v>2017</v>
      </c>
      <c r="X9422" t="str">
        <f>"Q"&amp;ROUNDUP(MONTH(Suoerstore_sales[[#This Row],[Order Date]])/3,0)</f>
        <v>Q4</v>
      </c>
      <c r="Y9422">
        <f>MONTH(Suoerstore_sales[[#This Row],[Order Date]])</f>
        <v>10</v>
      </c>
    </row>
    <row r="9423" spans="1:25" x14ac:dyDescent="0.2">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t="str" cm="1">
        <f t="array" ref="V9423">_xlfn.IFS(Suoerstore_sales[[#This Row],[Discount]]&lt;=0.05,"0-5%",Suoerstore_sales[[#This Row],[Discount]]&lt;=0.1,"5-10%",Suoerstore_sales[[#This Row],[Discount]]&lt;=0.2,"10-20%",TRUE,"20%+")</f>
        <v>10-20%</v>
      </c>
      <c r="W9423">
        <f>YEAR(Suoerstore_sales[[#This Row],[Order Date]])</f>
        <v>2014</v>
      </c>
      <c r="X9423" t="str">
        <f>"Q"&amp;ROUNDUP(MONTH(Suoerstore_sales[[#This Row],[Order Date]])/3,0)</f>
        <v>Q3</v>
      </c>
      <c r="Y9423">
        <f>MONTH(Suoerstore_sales[[#This Row],[Order Date]])</f>
        <v>7</v>
      </c>
    </row>
    <row r="9424" spans="1:25" x14ac:dyDescent="0.2">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t="str" cm="1">
        <f t="array" ref="V9424">_xlfn.IFS(Suoerstore_sales[[#This Row],[Discount]]&lt;=0.05,"0-5%",Suoerstore_sales[[#This Row],[Discount]]&lt;=0.1,"5-10%",Suoerstore_sales[[#This Row],[Discount]]&lt;=0.2,"10-20%",TRUE,"20%+")</f>
        <v>0-5%</v>
      </c>
      <c r="W9424">
        <f>YEAR(Suoerstore_sales[[#This Row],[Order Date]])</f>
        <v>2014</v>
      </c>
      <c r="X9424" t="str">
        <f>"Q"&amp;ROUNDUP(MONTH(Suoerstore_sales[[#This Row],[Order Date]])/3,0)</f>
        <v>Q3</v>
      </c>
      <c r="Y9424">
        <f>MONTH(Suoerstore_sales[[#This Row],[Order Date]])</f>
        <v>7</v>
      </c>
    </row>
    <row r="9425" spans="1:25" x14ac:dyDescent="0.2">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t="str" cm="1">
        <f t="array" ref="V9425">_xlfn.IFS(Suoerstore_sales[[#This Row],[Discount]]&lt;=0.05,"0-5%",Suoerstore_sales[[#This Row],[Discount]]&lt;=0.1,"5-10%",Suoerstore_sales[[#This Row],[Discount]]&lt;=0.2,"10-20%",TRUE,"20%+")</f>
        <v>10-20%</v>
      </c>
      <c r="W9425">
        <f>YEAR(Suoerstore_sales[[#This Row],[Order Date]])</f>
        <v>2014</v>
      </c>
      <c r="X9425" t="str">
        <f>"Q"&amp;ROUNDUP(MONTH(Suoerstore_sales[[#This Row],[Order Date]])/3,0)</f>
        <v>Q3</v>
      </c>
      <c r="Y9425">
        <f>MONTH(Suoerstore_sales[[#This Row],[Order Date]])</f>
        <v>7</v>
      </c>
    </row>
    <row r="9426" spans="1:25" x14ac:dyDescent="0.2">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t="str" cm="1">
        <f t="array" ref="V9426">_xlfn.IFS(Suoerstore_sales[[#This Row],[Discount]]&lt;=0.05,"0-5%",Suoerstore_sales[[#This Row],[Discount]]&lt;=0.1,"5-10%",Suoerstore_sales[[#This Row],[Discount]]&lt;=0.2,"10-20%",TRUE,"20%+")</f>
        <v>0-5%</v>
      </c>
      <c r="W9426">
        <f>YEAR(Suoerstore_sales[[#This Row],[Order Date]])</f>
        <v>2014</v>
      </c>
      <c r="X9426" t="str">
        <f>"Q"&amp;ROUNDUP(MONTH(Suoerstore_sales[[#This Row],[Order Date]])/3,0)</f>
        <v>Q3</v>
      </c>
      <c r="Y9426">
        <f>MONTH(Suoerstore_sales[[#This Row],[Order Date]])</f>
        <v>7</v>
      </c>
    </row>
    <row r="9427" spans="1:25" x14ac:dyDescent="0.2">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t="str" cm="1">
        <f t="array" ref="V9427">_xlfn.IFS(Suoerstore_sales[[#This Row],[Discount]]&lt;=0.05,"0-5%",Suoerstore_sales[[#This Row],[Discount]]&lt;=0.1,"5-10%",Suoerstore_sales[[#This Row],[Discount]]&lt;=0.2,"10-20%",TRUE,"20%+")</f>
        <v>5-10%</v>
      </c>
      <c r="W9427">
        <f>YEAR(Suoerstore_sales[[#This Row],[Order Date]])</f>
        <v>2014</v>
      </c>
      <c r="X9427" t="str">
        <f>"Q"&amp;ROUNDUP(MONTH(Suoerstore_sales[[#This Row],[Order Date]])/3,0)</f>
        <v>Q3</v>
      </c>
      <c r="Y9427">
        <f>MONTH(Suoerstore_sales[[#This Row],[Order Date]])</f>
        <v>9</v>
      </c>
    </row>
    <row r="9428" spans="1:25" x14ac:dyDescent="0.2">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t="str" cm="1">
        <f t="array" ref="V9428">_xlfn.IFS(Suoerstore_sales[[#This Row],[Discount]]&lt;=0.05,"0-5%",Suoerstore_sales[[#This Row],[Discount]]&lt;=0.1,"5-10%",Suoerstore_sales[[#This Row],[Discount]]&lt;=0.2,"10-20%",TRUE,"20%+")</f>
        <v>0-5%</v>
      </c>
      <c r="W9428">
        <f>YEAR(Suoerstore_sales[[#This Row],[Order Date]])</f>
        <v>2016</v>
      </c>
      <c r="X9428" t="str">
        <f>"Q"&amp;ROUNDUP(MONTH(Suoerstore_sales[[#This Row],[Order Date]])/3,0)</f>
        <v>Q3</v>
      </c>
      <c r="Y9428">
        <f>MONTH(Suoerstore_sales[[#This Row],[Order Date]])</f>
        <v>9</v>
      </c>
    </row>
    <row r="9429" spans="1:25" x14ac:dyDescent="0.2">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t="str" cm="1">
        <f t="array" ref="V9429">_xlfn.IFS(Suoerstore_sales[[#This Row],[Discount]]&lt;=0.05,"0-5%",Suoerstore_sales[[#This Row],[Discount]]&lt;=0.1,"5-10%",Suoerstore_sales[[#This Row],[Discount]]&lt;=0.2,"10-20%",TRUE,"20%+")</f>
        <v>0-5%</v>
      </c>
      <c r="W9429">
        <f>YEAR(Suoerstore_sales[[#This Row],[Order Date]])</f>
        <v>2014</v>
      </c>
      <c r="X9429" t="str">
        <f>"Q"&amp;ROUNDUP(MONTH(Suoerstore_sales[[#This Row],[Order Date]])/3,0)</f>
        <v>Q4</v>
      </c>
      <c r="Y9429">
        <f>MONTH(Suoerstore_sales[[#This Row],[Order Date]])</f>
        <v>11</v>
      </c>
    </row>
    <row r="9430" spans="1:25" x14ac:dyDescent="0.2">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t="str" cm="1">
        <f t="array" ref="V9430">_xlfn.IFS(Suoerstore_sales[[#This Row],[Discount]]&lt;=0.05,"0-5%",Suoerstore_sales[[#This Row],[Discount]]&lt;=0.1,"5-10%",Suoerstore_sales[[#This Row],[Discount]]&lt;=0.2,"10-20%",TRUE,"20%+")</f>
        <v>20%+</v>
      </c>
      <c r="W9430">
        <f>YEAR(Suoerstore_sales[[#This Row],[Order Date]])</f>
        <v>2014</v>
      </c>
      <c r="X9430" t="str">
        <f>"Q"&amp;ROUNDUP(MONTH(Suoerstore_sales[[#This Row],[Order Date]])/3,0)</f>
        <v>Q2</v>
      </c>
      <c r="Y9430">
        <f>MONTH(Suoerstore_sales[[#This Row],[Order Date]])</f>
        <v>5</v>
      </c>
    </row>
    <row r="9431" spans="1:25" x14ac:dyDescent="0.2">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t="str" cm="1">
        <f t="array" ref="V9431">_xlfn.IFS(Suoerstore_sales[[#This Row],[Discount]]&lt;=0.05,"0-5%",Suoerstore_sales[[#This Row],[Discount]]&lt;=0.1,"5-10%",Suoerstore_sales[[#This Row],[Discount]]&lt;=0.2,"10-20%",TRUE,"20%+")</f>
        <v>10-20%</v>
      </c>
      <c r="W9431">
        <f>YEAR(Suoerstore_sales[[#This Row],[Order Date]])</f>
        <v>2015</v>
      </c>
      <c r="X9431" t="str">
        <f>"Q"&amp;ROUNDUP(MONTH(Suoerstore_sales[[#This Row],[Order Date]])/3,0)</f>
        <v>Q3</v>
      </c>
      <c r="Y9431">
        <f>MONTH(Suoerstore_sales[[#This Row],[Order Date]])</f>
        <v>8</v>
      </c>
    </row>
    <row r="9432" spans="1:25" x14ac:dyDescent="0.2">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t="str" cm="1">
        <f t="array" ref="V9432">_xlfn.IFS(Suoerstore_sales[[#This Row],[Discount]]&lt;=0.05,"0-5%",Suoerstore_sales[[#This Row],[Discount]]&lt;=0.1,"5-10%",Suoerstore_sales[[#This Row],[Discount]]&lt;=0.2,"10-20%",TRUE,"20%+")</f>
        <v>20%+</v>
      </c>
      <c r="W9432">
        <f>YEAR(Suoerstore_sales[[#This Row],[Order Date]])</f>
        <v>2015</v>
      </c>
      <c r="X9432" t="str">
        <f>"Q"&amp;ROUNDUP(MONTH(Suoerstore_sales[[#This Row],[Order Date]])/3,0)</f>
        <v>Q3</v>
      </c>
      <c r="Y9432">
        <f>MONTH(Suoerstore_sales[[#This Row],[Order Date]])</f>
        <v>8</v>
      </c>
    </row>
    <row r="9433" spans="1:25" x14ac:dyDescent="0.2">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t="str" cm="1">
        <f t="array" ref="V9433">_xlfn.IFS(Suoerstore_sales[[#This Row],[Discount]]&lt;=0.05,"0-5%",Suoerstore_sales[[#This Row],[Discount]]&lt;=0.1,"5-10%",Suoerstore_sales[[#This Row],[Discount]]&lt;=0.2,"10-20%",TRUE,"20%+")</f>
        <v>10-20%</v>
      </c>
      <c r="W9433">
        <f>YEAR(Suoerstore_sales[[#This Row],[Order Date]])</f>
        <v>2015</v>
      </c>
      <c r="X9433" t="str">
        <f>"Q"&amp;ROUNDUP(MONTH(Suoerstore_sales[[#This Row],[Order Date]])/3,0)</f>
        <v>Q2</v>
      </c>
      <c r="Y9433">
        <f>MONTH(Suoerstore_sales[[#This Row],[Order Date]])</f>
        <v>6</v>
      </c>
    </row>
    <row r="9434" spans="1:25" x14ac:dyDescent="0.2">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t="str" cm="1">
        <f t="array" ref="V9434">_xlfn.IFS(Suoerstore_sales[[#This Row],[Discount]]&lt;=0.05,"0-5%",Suoerstore_sales[[#This Row],[Discount]]&lt;=0.1,"5-10%",Suoerstore_sales[[#This Row],[Discount]]&lt;=0.2,"10-20%",TRUE,"20%+")</f>
        <v>10-20%</v>
      </c>
      <c r="W9434">
        <f>YEAR(Suoerstore_sales[[#This Row],[Order Date]])</f>
        <v>2015</v>
      </c>
      <c r="X9434" t="str">
        <f>"Q"&amp;ROUNDUP(MONTH(Suoerstore_sales[[#This Row],[Order Date]])/3,0)</f>
        <v>Q3</v>
      </c>
      <c r="Y9434">
        <f>MONTH(Suoerstore_sales[[#This Row],[Order Date]])</f>
        <v>8</v>
      </c>
    </row>
    <row r="9435" spans="1:25" x14ac:dyDescent="0.2">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t="str" cm="1">
        <f t="array" ref="V9435">_xlfn.IFS(Suoerstore_sales[[#This Row],[Discount]]&lt;=0.05,"0-5%",Suoerstore_sales[[#This Row],[Discount]]&lt;=0.1,"5-10%",Suoerstore_sales[[#This Row],[Discount]]&lt;=0.2,"10-20%",TRUE,"20%+")</f>
        <v>10-20%</v>
      </c>
      <c r="W9435">
        <f>YEAR(Suoerstore_sales[[#This Row],[Order Date]])</f>
        <v>2015</v>
      </c>
      <c r="X9435" t="str">
        <f>"Q"&amp;ROUNDUP(MONTH(Suoerstore_sales[[#This Row],[Order Date]])/3,0)</f>
        <v>Q3</v>
      </c>
      <c r="Y9435">
        <f>MONTH(Suoerstore_sales[[#This Row],[Order Date]])</f>
        <v>8</v>
      </c>
    </row>
    <row r="9436" spans="1:25" x14ac:dyDescent="0.2">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t="str" cm="1">
        <f t="array" ref="V9436">_xlfn.IFS(Suoerstore_sales[[#This Row],[Discount]]&lt;=0.05,"0-5%",Suoerstore_sales[[#This Row],[Discount]]&lt;=0.1,"5-10%",Suoerstore_sales[[#This Row],[Discount]]&lt;=0.2,"10-20%",TRUE,"20%+")</f>
        <v>10-20%</v>
      </c>
      <c r="W9436">
        <f>YEAR(Suoerstore_sales[[#This Row],[Order Date]])</f>
        <v>2015</v>
      </c>
      <c r="X9436" t="str">
        <f>"Q"&amp;ROUNDUP(MONTH(Suoerstore_sales[[#This Row],[Order Date]])/3,0)</f>
        <v>Q3</v>
      </c>
      <c r="Y9436">
        <f>MONTH(Suoerstore_sales[[#This Row],[Order Date]])</f>
        <v>8</v>
      </c>
    </row>
    <row r="9437" spans="1:25" x14ac:dyDescent="0.2">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t="str" cm="1">
        <f t="array" ref="V9437">_xlfn.IFS(Suoerstore_sales[[#This Row],[Discount]]&lt;=0.05,"0-5%",Suoerstore_sales[[#This Row],[Discount]]&lt;=0.1,"5-10%",Suoerstore_sales[[#This Row],[Discount]]&lt;=0.2,"10-20%",TRUE,"20%+")</f>
        <v>10-20%</v>
      </c>
      <c r="W9437">
        <f>YEAR(Suoerstore_sales[[#This Row],[Order Date]])</f>
        <v>2015</v>
      </c>
      <c r="X9437" t="str">
        <f>"Q"&amp;ROUNDUP(MONTH(Suoerstore_sales[[#This Row],[Order Date]])/3,0)</f>
        <v>Q3</v>
      </c>
      <c r="Y9437">
        <f>MONTH(Suoerstore_sales[[#This Row],[Order Date]])</f>
        <v>8</v>
      </c>
    </row>
    <row r="9438" spans="1:25" x14ac:dyDescent="0.2">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t="str" cm="1">
        <f t="array" ref="V9438">_xlfn.IFS(Suoerstore_sales[[#This Row],[Discount]]&lt;=0.05,"0-5%",Suoerstore_sales[[#This Row],[Discount]]&lt;=0.1,"5-10%",Suoerstore_sales[[#This Row],[Discount]]&lt;=0.2,"10-20%",TRUE,"20%+")</f>
        <v>20%+</v>
      </c>
      <c r="W9438">
        <f>YEAR(Suoerstore_sales[[#This Row],[Order Date]])</f>
        <v>2015</v>
      </c>
      <c r="X9438" t="str">
        <f>"Q"&amp;ROUNDUP(MONTH(Suoerstore_sales[[#This Row],[Order Date]])/3,0)</f>
        <v>Q3</v>
      </c>
      <c r="Y9438">
        <f>MONTH(Suoerstore_sales[[#This Row],[Order Date]])</f>
        <v>9</v>
      </c>
    </row>
    <row r="9439" spans="1:25" x14ac:dyDescent="0.2">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t="str" cm="1">
        <f t="array" ref="V9439">_xlfn.IFS(Suoerstore_sales[[#This Row],[Discount]]&lt;=0.05,"0-5%",Suoerstore_sales[[#This Row],[Discount]]&lt;=0.1,"5-10%",Suoerstore_sales[[#This Row],[Discount]]&lt;=0.2,"10-20%",TRUE,"20%+")</f>
        <v>0-5%</v>
      </c>
      <c r="W9439">
        <f>YEAR(Suoerstore_sales[[#This Row],[Order Date]])</f>
        <v>2017</v>
      </c>
      <c r="X9439" t="str">
        <f>"Q"&amp;ROUNDUP(MONTH(Suoerstore_sales[[#This Row],[Order Date]])/3,0)</f>
        <v>Q2</v>
      </c>
      <c r="Y9439">
        <f>MONTH(Suoerstore_sales[[#This Row],[Order Date]])</f>
        <v>5</v>
      </c>
    </row>
    <row r="9440" spans="1:25" x14ac:dyDescent="0.2">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t="str" cm="1">
        <f t="array" ref="V9440">_xlfn.IFS(Suoerstore_sales[[#This Row],[Discount]]&lt;=0.05,"0-5%",Suoerstore_sales[[#This Row],[Discount]]&lt;=0.1,"5-10%",Suoerstore_sales[[#This Row],[Discount]]&lt;=0.2,"10-20%",TRUE,"20%+")</f>
        <v>20%+</v>
      </c>
      <c r="W9440">
        <f>YEAR(Suoerstore_sales[[#This Row],[Order Date]])</f>
        <v>2017</v>
      </c>
      <c r="X9440" t="str">
        <f>"Q"&amp;ROUNDUP(MONTH(Suoerstore_sales[[#This Row],[Order Date]])/3,0)</f>
        <v>Q3</v>
      </c>
      <c r="Y9440">
        <f>MONTH(Suoerstore_sales[[#This Row],[Order Date]])</f>
        <v>7</v>
      </c>
    </row>
    <row r="9441" spans="1:25" x14ac:dyDescent="0.2">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t="str" cm="1">
        <f t="array" ref="V9441">_xlfn.IFS(Suoerstore_sales[[#This Row],[Discount]]&lt;=0.05,"0-5%",Suoerstore_sales[[#This Row],[Discount]]&lt;=0.1,"5-10%",Suoerstore_sales[[#This Row],[Discount]]&lt;=0.2,"10-20%",TRUE,"20%+")</f>
        <v>10-20%</v>
      </c>
      <c r="W9441">
        <f>YEAR(Suoerstore_sales[[#This Row],[Order Date]])</f>
        <v>2014</v>
      </c>
      <c r="X9441" t="str">
        <f>"Q"&amp;ROUNDUP(MONTH(Suoerstore_sales[[#This Row],[Order Date]])/3,0)</f>
        <v>Q4</v>
      </c>
      <c r="Y9441">
        <f>MONTH(Suoerstore_sales[[#This Row],[Order Date]])</f>
        <v>10</v>
      </c>
    </row>
    <row r="9442" spans="1:25" x14ac:dyDescent="0.2">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t="str" cm="1">
        <f t="array" ref="V9442">_xlfn.IFS(Suoerstore_sales[[#This Row],[Discount]]&lt;=0.05,"0-5%",Suoerstore_sales[[#This Row],[Discount]]&lt;=0.1,"5-10%",Suoerstore_sales[[#This Row],[Discount]]&lt;=0.2,"10-20%",TRUE,"20%+")</f>
        <v>0-5%</v>
      </c>
      <c r="W9442">
        <f>YEAR(Suoerstore_sales[[#This Row],[Order Date]])</f>
        <v>2014</v>
      </c>
      <c r="X9442" t="str">
        <f>"Q"&amp;ROUNDUP(MONTH(Suoerstore_sales[[#This Row],[Order Date]])/3,0)</f>
        <v>Q2</v>
      </c>
      <c r="Y9442">
        <f>MONTH(Suoerstore_sales[[#This Row],[Order Date]])</f>
        <v>5</v>
      </c>
    </row>
    <row r="9443" spans="1:25" x14ac:dyDescent="0.2">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t="str" cm="1">
        <f t="array" ref="V9443">_xlfn.IFS(Suoerstore_sales[[#This Row],[Discount]]&lt;=0.05,"0-5%",Suoerstore_sales[[#This Row],[Discount]]&lt;=0.1,"5-10%",Suoerstore_sales[[#This Row],[Discount]]&lt;=0.2,"10-20%",TRUE,"20%+")</f>
        <v>10-20%</v>
      </c>
      <c r="W9443">
        <f>YEAR(Suoerstore_sales[[#This Row],[Order Date]])</f>
        <v>2014</v>
      </c>
      <c r="X9443" t="str">
        <f>"Q"&amp;ROUNDUP(MONTH(Suoerstore_sales[[#This Row],[Order Date]])/3,0)</f>
        <v>Q4</v>
      </c>
      <c r="Y9443">
        <f>MONTH(Suoerstore_sales[[#This Row],[Order Date]])</f>
        <v>12</v>
      </c>
    </row>
    <row r="9444" spans="1:25" x14ac:dyDescent="0.2">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t="str" cm="1">
        <f t="array" ref="V9444">_xlfn.IFS(Suoerstore_sales[[#This Row],[Discount]]&lt;=0.05,"0-5%",Suoerstore_sales[[#This Row],[Discount]]&lt;=0.1,"5-10%",Suoerstore_sales[[#This Row],[Discount]]&lt;=0.2,"10-20%",TRUE,"20%+")</f>
        <v>10-20%</v>
      </c>
      <c r="W9444">
        <f>YEAR(Suoerstore_sales[[#This Row],[Order Date]])</f>
        <v>2017</v>
      </c>
      <c r="X9444" t="str">
        <f>"Q"&amp;ROUNDUP(MONTH(Suoerstore_sales[[#This Row],[Order Date]])/3,0)</f>
        <v>Q2</v>
      </c>
      <c r="Y9444">
        <f>MONTH(Suoerstore_sales[[#This Row],[Order Date]])</f>
        <v>4</v>
      </c>
    </row>
    <row r="9445" spans="1:25" x14ac:dyDescent="0.2">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t="str" cm="1">
        <f t="array" ref="V9445">_xlfn.IFS(Suoerstore_sales[[#This Row],[Discount]]&lt;=0.05,"0-5%",Suoerstore_sales[[#This Row],[Discount]]&lt;=0.1,"5-10%",Suoerstore_sales[[#This Row],[Discount]]&lt;=0.2,"10-20%",TRUE,"20%+")</f>
        <v>10-20%</v>
      </c>
      <c r="W9445">
        <f>YEAR(Suoerstore_sales[[#This Row],[Order Date]])</f>
        <v>2017</v>
      </c>
      <c r="X9445" t="str">
        <f>"Q"&amp;ROUNDUP(MONTH(Suoerstore_sales[[#This Row],[Order Date]])/3,0)</f>
        <v>Q2</v>
      </c>
      <c r="Y9445">
        <f>MONTH(Suoerstore_sales[[#This Row],[Order Date]])</f>
        <v>4</v>
      </c>
    </row>
    <row r="9446" spans="1:25" x14ac:dyDescent="0.2">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t="str" cm="1">
        <f t="array" ref="V9446">_xlfn.IFS(Suoerstore_sales[[#This Row],[Discount]]&lt;=0.05,"0-5%",Suoerstore_sales[[#This Row],[Discount]]&lt;=0.1,"5-10%",Suoerstore_sales[[#This Row],[Discount]]&lt;=0.2,"10-20%",TRUE,"20%+")</f>
        <v>10-20%</v>
      </c>
      <c r="W9446">
        <f>YEAR(Suoerstore_sales[[#This Row],[Order Date]])</f>
        <v>2015</v>
      </c>
      <c r="X9446" t="str">
        <f>"Q"&amp;ROUNDUP(MONTH(Suoerstore_sales[[#This Row],[Order Date]])/3,0)</f>
        <v>Q1</v>
      </c>
      <c r="Y9446">
        <f>MONTH(Suoerstore_sales[[#This Row],[Order Date]])</f>
        <v>3</v>
      </c>
    </row>
    <row r="9447" spans="1:25" x14ac:dyDescent="0.2">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t="str" cm="1">
        <f t="array" ref="V9447">_xlfn.IFS(Suoerstore_sales[[#This Row],[Discount]]&lt;=0.05,"0-5%",Suoerstore_sales[[#This Row],[Discount]]&lt;=0.1,"5-10%",Suoerstore_sales[[#This Row],[Discount]]&lt;=0.2,"10-20%",TRUE,"20%+")</f>
        <v>0-5%</v>
      </c>
      <c r="W9447">
        <f>YEAR(Suoerstore_sales[[#This Row],[Order Date]])</f>
        <v>2015</v>
      </c>
      <c r="X9447" t="str">
        <f>"Q"&amp;ROUNDUP(MONTH(Suoerstore_sales[[#This Row],[Order Date]])/3,0)</f>
        <v>Q2</v>
      </c>
      <c r="Y9447">
        <f>MONTH(Suoerstore_sales[[#This Row],[Order Date]])</f>
        <v>5</v>
      </c>
    </row>
    <row r="9448" spans="1:25" x14ac:dyDescent="0.2">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t="str" cm="1">
        <f t="array" ref="V9448">_xlfn.IFS(Suoerstore_sales[[#This Row],[Discount]]&lt;=0.05,"0-5%",Suoerstore_sales[[#This Row],[Discount]]&lt;=0.1,"5-10%",Suoerstore_sales[[#This Row],[Discount]]&lt;=0.2,"10-20%",TRUE,"20%+")</f>
        <v>0-5%</v>
      </c>
      <c r="W9448">
        <f>YEAR(Suoerstore_sales[[#This Row],[Order Date]])</f>
        <v>2016</v>
      </c>
      <c r="X9448" t="str">
        <f>"Q"&amp;ROUNDUP(MONTH(Suoerstore_sales[[#This Row],[Order Date]])/3,0)</f>
        <v>Q3</v>
      </c>
      <c r="Y9448">
        <f>MONTH(Suoerstore_sales[[#This Row],[Order Date]])</f>
        <v>9</v>
      </c>
    </row>
    <row r="9449" spans="1:25" x14ac:dyDescent="0.2">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t="str" cm="1">
        <f t="array" ref="V9449">_xlfn.IFS(Suoerstore_sales[[#This Row],[Discount]]&lt;=0.05,"0-5%",Suoerstore_sales[[#This Row],[Discount]]&lt;=0.1,"5-10%",Suoerstore_sales[[#This Row],[Discount]]&lt;=0.2,"10-20%",TRUE,"20%+")</f>
        <v>0-5%</v>
      </c>
      <c r="W9449">
        <f>YEAR(Suoerstore_sales[[#This Row],[Order Date]])</f>
        <v>2017</v>
      </c>
      <c r="X9449" t="str">
        <f>"Q"&amp;ROUNDUP(MONTH(Suoerstore_sales[[#This Row],[Order Date]])/3,0)</f>
        <v>Q2</v>
      </c>
      <c r="Y9449">
        <f>MONTH(Suoerstore_sales[[#This Row],[Order Date]])</f>
        <v>5</v>
      </c>
    </row>
    <row r="9450" spans="1:25" x14ac:dyDescent="0.2">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t="str" cm="1">
        <f t="array" ref="V9450">_xlfn.IFS(Suoerstore_sales[[#This Row],[Discount]]&lt;=0.05,"0-5%",Suoerstore_sales[[#This Row],[Discount]]&lt;=0.1,"5-10%",Suoerstore_sales[[#This Row],[Discount]]&lt;=0.2,"10-20%",TRUE,"20%+")</f>
        <v>0-5%</v>
      </c>
      <c r="W9450">
        <f>YEAR(Suoerstore_sales[[#This Row],[Order Date]])</f>
        <v>2016</v>
      </c>
      <c r="X9450" t="str">
        <f>"Q"&amp;ROUNDUP(MONTH(Suoerstore_sales[[#This Row],[Order Date]])/3,0)</f>
        <v>Q3</v>
      </c>
      <c r="Y9450">
        <f>MONTH(Suoerstore_sales[[#This Row],[Order Date]])</f>
        <v>9</v>
      </c>
    </row>
    <row r="9451" spans="1:25" x14ac:dyDescent="0.2">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t="str" cm="1">
        <f t="array" ref="V9451">_xlfn.IFS(Suoerstore_sales[[#This Row],[Discount]]&lt;=0.05,"0-5%",Suoerstore_sales[[#This Row],[Discount]]&lt;=0.1,"5-10%",Suoerstore_sales[[#This Row],[Discount]]&lt;=0.2,"10-20%",TRUE,"20%+")</f>
        <v>10-20%</v>
      </c>
      <c r="W9451">
        <f>YEAR(Suoerstore_sales[[#This Row],[Order Date]])</f>
        <v>2014</v>
      </c>
      <c r="X9451" t="str">
        <f>"Q"&amp;ROUNDUP(MONTH(Suoerstore_sales[[#This Row],[Order Date]])/3,0)</f>
        <v>Q3</v>
      </c>
      <c r="Y9451">
        <f>MONTH(Suoerstore_sales[[#This Row],[Order Date]])</f>
        <v>9</v>
      </c>
    </row>
    <row r="9452" spans="1:25" x14ac:dyDescent="0.2">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t="str" cm="1">
        <f t="array" ref="V9452">_xlfn.IFS(Suoerstore_sales[[#This Row],[Discount]]&lt;=0.05,"0-5%",Suoerstore_sales[[#This Row],[Discount]]&lt;=0.1,"5-10%",Suoerstore_sales[[#This Row],[Discount]]&lt;=0.2,"10-20%",TRUE,"20%+")</f>
        <v>0-5%</v>
      </c>
      <c r="W9452">
        <f>YEAR(Suoerstore_sales[[#This Row],[Order Date]])</f>
        <v>2017</v>
      </c>
      <c r="X9452" t="str">
        <f>"Q"&amp;ROUNDUP(MONTH(Suoerstore_sales[[#This Row],[Order Date]])/3,0)</f>
        <v>Q2</v>
      </c>
      <c r="Y9452">
        <f>MONTH(Suoerstore_sales[[#This Row],[Order Date]])</f>
        <v>6</v>
      </c>
    </row>
    <row r="9453" spans="1:25" x14ac:dyDescent="0.2">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t="str" cm="1">
        <f t="array" ref="V9453">_xlfn.IFS(Suoerstore_sales[[#This Row],[Discount]]&lt;=0.05,"0-5%",Suoerstore_sales[[#This Row],[Discount]]&lt;=0.1,"5-10%",Suoerstore_sales[[#This Row],[Discount]]&lt;=0.2,"10-20%",TRUE,"20%+")</f>
        <v>0-5%</v>
      </c>
      <c r="W9453">
        <f>YEAR(Suoerstore_sales[[#This Row],[Order Date]])</f>
        <v>2015</v>
      </c>
      <c r="X9453" t="str">
        <f>"Q"&amp;ROUNDUP(MONTH(Suoerstore_sales[[#This Row],[Order Date]])/3,0)</f>
        <v>Q3</v>
      </c>
      <c r="Y9453">
        <f>MONTH(Suoerstore_sales[[#This Row],[Order Date]])</f>
        <v>9</v>
      </c>
    </row>
    <row r="9454" spans="1:25" x14ac:dyDescent="0.2">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t="str" cm="1">
        <f t="array" ref="V9454">_xlfn.IFS(Suoerstore_sales[[#This Row],[Discount]]&lt;=0.05,"0-5%",Suoerstore_sales[[#This Row],[Discount]]&lt;=0.1,"5-10%",Suoerstore_sales[[#This Row],[Discount]]&lt;=0.2,"10-20%",TRUE,"20%+")</f>
        <v>10-20%</v>
      </c>
      <c r="W9454">
        <f>YEAR(Suoerstore_sales[[#This Row],[Order Date]])</f>
        <v>2015</v>
      </c>
      <c r="X9454" t="str">
        <f>"Q"&amp;ROUNDUP(MONTH(Suoerstore_sales[[#This Row],[Order Date]])/3,0)</f>
        <v>Q3</v>
      </c>
      <c r="Y9454">
        <f>MONTH(Suoerstore_sales[[#This Row],[Order Date]])</f>
        <v>9</v>
      </c>
    </row>
    <row r="9455" spans="1:25" x14ac:dyDescent="0.2">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t="str" cm="1">
        <f t="array" ref="V9455">_xlfn.IFS(Suoerstore_sales[[#This Row],[Discount]]&lt;=0.05,"0-5%",Suoerstore_sales[[#This Row],[Discount]]&lt;=0.1,"5-10%",Suoerstore_sales[[#This Row],[Discount]]&lt;=0.2,"10-20%",TRUE,"20%+")</f>
        <v>0-5%</v>
      </c>
      <c r="W9455">
        <f>YEAR(Suoerstore_sales[[#This Row],[Order Date]])</f>
        <v>2015</v>
      </c>
      <c r="X9455" t="str">
        <f>"Q"&amp;ROUNDUP(MONTH(Suoerstore_sales[[#This Row],[Order Date]])/3,0)</f>
        <v>Q3</v>
      </c>
      <c r="Y9455">
        <f>MONTH(Suoerstore_sales[[#This Row],[Order Date]])</f>
        <v>9</v>
      </c>
    </row>
    <row r="9456" spans="1:25" x14ac:dyDescent="0.2">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t="str" cm="1">
        <f t="array" ref="V9456">_xlfn.IFS(Suoerstore_sales[[#This Row],[Discount]]&lt;=0.05,"0-5%",Suoerstore_sales[[#This Row],[Discount]]&lt;=0.1,"5-10%",Suoerstore_sales[[#This Row],[Discount]]&lt;=0.2,"10-20%",TRUE,"20%+")</f>
        <v>10-20%</v>
      </c>
      <c r="W9456">
        <f>YEAR(Suoerstore_sales[[#This Row],[Order Date]])</f>
        <v>2015</v>
      </c>
      <c r="X9456" t="str">
        <f>"Q"&amp;ROUNDUP(MONTH(Suoerstore_sales[[#This Row],[Order Date]])/3,0)</f>
        <v>Q3</v>
      </c>
      <c r="Y9456">
        <f>MONTH(Suoerstore_sales[[#This Row],[Order Date]])</f>
        <v>9</v>
      </c>
    </row>
    <row r="9457" spans="1:25" x14ac:dyDescent="0.2">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t="str" cm="1">
        <f t="array" ref="V9457">_xlfn.IFS(Suoerstore_sales[[#This Row],[Discount]]&lt;=0.05,"0-5%",Suoerstore_sales[[#This Row],[Discount]]&lt;=0.1,"5-10%",Suoerstore_sales[[#This Row],[Discount]]&lt;=0.2,"10-20%",TRUE,"20%+")</f>
        <v>20%+</v>
      </c>
      <c r="W9457">
        <f>YEAR(Suoerstore_sales[[#This Row],[Order Date]])</f>
        <v>2016</v>
      </c>
      <c r="X9457" t="str">
        <f>"Q"&amp;ROUNDUP(MONTH(Suoerstore_sales[[#This Row],[Order Date]])/3,0)</f>
        <v>Q2</v>
      </c>
      <c r="Y9457">
        <f>MONTH(Suoerstore_sales[[#This Row],[Order Date]])</f>
        <v>6</v>
      </c>
    </row>
    <row r="9458" spans="1:25" x14ac:dyDescent="0.2">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t="str" cm="1">
        <f t="array" ref="V9458">_xlfn.IFS(Suoerstore_sales[[#This Row],[Discount]]&lt;=0.05,"0-5%",Suoerstore_sales[[#This Row],[Discount]]&lt;=0.1,"5-10%",Suoerstore_sales[[#This Row],[Discount]]&lt;=0.2,"10-20%",TRUE,"20%+")</f>
        <v>10-20%</v>
      </c>
      <c r="W9458">
        <f>YEAR(Suoerstore_sales[[#This Row],[Order Date]])</f>
        <v>2017</v>
      </c>
      <c r="X9458" t="str">
        <f>"Q"&amp;ROUNDUP(MONTH(Suoerstore_sales[[#This Row],[Order Date]])/3,0)</f>
        <v>Q2</v>
      </c>
      <c r="Y9458">
        <f>MONTH(Suoerstore_sales[[#This Row],[Order Date]])</f>
        <v>5</v>
      </c>
    </row>
    <row r="9459" spans="1:25" x14ac:dyDescent="0.2">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t="str" cm="1">
        <f t="array" ref="V9459">_xlfn.IFS(Suoerstore_sales[[#This Row],[Discount]]&lt;=0.05,"0-5%",Suoerstore_sales[[#This Row],[Discount]]&lt;=0.1,"5-10%",Suoerstore_sales[[#This Row],[Discount]]&lt;=0.2,"10-20%",TRUE,"20%+")</f>
        <v>20%+</v>
      </c>
      <c r="W9459">
        <f>YEAR(Suoerstore_sales[[#This Row],[Order Date]])</f>
        <v>2017</v>
      </c>
      <c r="X9459" t="str">
        <f>"Q"&amp;ROUNDUP(MONTH(Suoerstore_sales[[#This Row],[Order Date]])/3,0)</f>
        <v>Q2</v>
      </c>
      <c r="Y9459">
        <f>MONTH(Suoerstore_sales[[#This Row],[Order Date]])</f>
        <v>5</v>
      </c>
    </row>
    <row r="9460" spans="1:25" x14ac:dyDescent="0.2">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t="str" cm="1">
        <f t="array" ref="V9460">_xlfn.IFS(Suoerstore_sales[[#This Row],[Discount]]&lt;=0.05,"0-5%",Suoerstore_sales[[#This Row],[Discount]]&lt;=0.1,"5-10%",Suoerstore_sales[[#This Row],[Discount]]&lt;=0.2,"10-20%",TRUE,"20%+")</f>
        <v>0-5%</v>
      </c>
      <c r="W9460">
        <f>YEAR(Suoerstore_sales[[#This Row],[Order Date]])</f>
        <v>2014</v>
      </c>
      <c r="X9460" t="str">
        <f>"Q"&amp;ROUNDUP(MONTH(Suoerstore_sales[[#This Row],[Order Date]])/3,0)</f>
        <v>Q4</v>
      </c>
      <c r="Y9460">
        <f>MONTH(Suoerstore_sales[[#This Row],[Order Date]])</f>
        <v>10</v>
      </c>
    </row>
    <row r="9461" spans="1:25" x14ac:dyDescent="0.2">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t="str" cm="1">
        <f t="array" ref="V9461">_xlfn.IFS(Suoerstore_sales[[#This Row],[Discount]]&lt;=0.05,"0-5%",Suoerstore_sales[[#This Row],[Discount]]&lt;=0.1,"5-10%",Suoerstore_sales[[#This Row],[Discount]]&lt;=0.2,"10-20%",TRUE,"20%+")</f>
        <v>10-20%</v>
      </c>
      <c r="W9461">
        <f>YEAR(Suoerstore_sales[[#This Row],[Order Date]])</f>
        <v>2014</v>
      </c>
      <c r="X9461" t="str">
        <f>"Q"&amp;ROUNDUP(MONTH(Suoerstore_sales[[#This Row],[Order Date]])/3,0)</f>
        <v>Q4</v>
      </c>
      <c r="Y9461">
        <f>MONTH(Suoerstore_sales[[#This Row],[Order Date]])</f>
        <v>10</v>
      </c>
    </row>
    <row r="9462" spans="1:25" x14ac:dyDescent="0.2">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t="str" cm="1">
        <f t="array" ref="V9462">_xlfn.IFS(Suoerstore_sales[[#This Row],[Discount]]&lt;=0.05,"0-5%",Suoerstore_sales[[#This Row],[Discount]]&lt;=0.1,"5-10%",Suoerstore_sales[[#This Row],[Discount]]&lt;=0.2,"10-20%",TRUE,"20%+")</f>
        <v>0-5%</v>
      </c>
      <c r="W9462">
        <f>YEAR(Suoerstore_sales[[#This Row],[Order Date]])</f>
        <v>2014</v>
      </c>
      <c r="X9462" t="str">
        <f>"Q"&amp;ROUNDUP(MONTH(Suoerstore_sales[[#This Row],[Order Date]])/3,0)</f>
        <v>Q4</v>
      </c>
      <c r="Y9462">
        <f>MONTH(Suoerstore_sales[[#This Row],[Order Date]])</f>
        <v>11</v>
      </c>
    </row>
    <row r="9463" spans="1:25" x14ac:dyDescent="0.2">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t="str" cm="1">
        <f t="array" ref="V9463">_xlfn.IFS(Suoerstore_sales[[#This Row],[Discount]]&lt;=0.05,"0-5%",Suoerstore_sales[[#This Row],[Discount]]&lt;=0.1,"5-10%",Suoerstore_sales[[#This Row],[Discount]]&lt;=0.2,"10-20%",TRUE,"20%+")</f>
        <v>10-20%</v>
      </c>
      <c r="W9463">
        <f>YEAR(Suoerstore_sales[[#This Row],[Order Date]])</f>
        <v>2014</v>
      </c>
      <c r="X9463" t="str">
        <f>"Q"&amp;ROUNDUP(MONTH(Suoerstore_sales[[#This Row],[Order Date]])/3,0)</f>
        <v>Q4</v>
      </c>
      <c r="Y9463">
        <f>MONTH(Suoerstore_sales[[#This Row],[Order Date]])</f>
        <v>10</v>
      </c>
    </row>
    <row r="9464" spans="1:25" x14ac:dyDescent="0.2">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t="str" cm="1">
        <f t="array" ref="V9464">_xlfn.IFS(Suoerstore_sales[[#This Row],[Discount]]&lt;=0.05,"0-5%",Suoerstore_sales[[#This Row],[Discount]]&lt;=0.1,"5-10%",Suoerstore_sales[[#This Row],[Discount]]&lt;=0.2,"10-20%",TRUE,"20%+")</f>
        <v>0-5%</v>
      </c>
      <c r="W9464">
        <f>YEAR(Suoerstore_sales[[#This Row],[Order Date]])</f>
        <v>2017</v>
      </c>
      <c r="X9464" t="str">
        <f>"Q"&amp;ROUNDUP(MONTH(Suoerstore_sales[[#This Row],[Order Date]])/3,0)</f>
        <v>Q4</v>
      </c>
      <c r="Y9464">
        <f>MONTH(Suoerstore_sales[[#This Row],[Order Date]])</f>
        <v>11</v>
      </c>
    </row>
    <row r="9465" spans="1:25" x14ac:dyDescent="0.2">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t="str" cm="1">
        <f t="array" ref="V9465">_xlfn.IFS(Suoerstore_sales[[#This Row],[Discount]]&lt;=0.05,"0-5%",Suoerstore_sales[[#This Row],[Discount]]&lt;=0.1,"5-10%",Suoerstore_sales[[#This Row],[Discount]]&lt;=0.2,"10-20%",TRUE,"20%+")</f>
        <v>10-20%</v>
      </c>
      <c r="W9465">
        <f>YEAR(Suoerstore_sales[[#This Row],[Order Date]])</f>
        <v>2014</v>
      </c>
      <c r="X9465" t="str">
        <f>"Q"&amp;ROUNDUP(MONTH(Suoerstore_sales[[#This Row],[Order Date]])/3,0)</f>
        <v>Q1</v>
      </c>
      <c r="Y9465">
        <f>MONTH(Suoerstore_sales[[#This Row],[Order Date]])</f>
        <v>2</v>
      </c>
    </row>
    <row r="9466" spans="1:25" x14ac:dyDescent="0.2">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t="str" cm="1">
        <f t="array" ref="V9466">_xlfn.IFS(Suoerstore_sales[[#This Row],[Discount]]&lt;=0.05,"0-5%",Suoerstore_sales[[#This Row],[Discount]]&lt;=0.1,"5-10%",Suoerstore_sales[[#This Row],[Discount]]&lt;=0.2,"10-20%",TRUE,"20%+")</f>
        <v>0-5%</v>
      </c>
      <c r="W9466">
        <f>YEAR(Suoerstore_sales[[#This Row],[Order Date]])</f>
        <v>2014</v>
      </c>
      <c r="X9466" t="str">
        <f>"Q"&amp;ROUNDUP(MONTH(Suoerstore_sales[[#This Row],[Order Date]])/3,0)</f>
        <v>Q4</v>
      </c>
      <c r="Y9466">
        <f>MONTH(Suoerstore_sales[[#This Row],[Order Date]])</f>
        <v>12</v>
      </c>
    </row>
    <row r="9467" spans="1:25" x14ac:dyDescent="0.2">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t="str" cm="1">
        <f t="array" ref="V9467">_xlfn.IFS(Suoerstore_sales[[#This Row],[Discount]]&lt;=0.05,"0-5%",Suoerstore_sales[[#This Row],[Discount]]&lt;=0.1,"5-10%",Suoerstore_sales[[#This Row],[Discount]]&lt;=0.2,"10-20%",TRUE,"20%+")</f>
        <v>0-5%</v>
      </c>
      <c r="W9467">
        <f>YEAR(Suoerstore_sales[[#This Row],[Order Date]])</f>
        <v>2016</v>
      </c>
      <c r="X9467" t="str">
        <f>"Q"&amp;ROUNDUP(MONTH(Suoerstore_sales[[#This Row],[Order Date]])/3,0)</f>
        <v>Q4</v>
      </c>
      <c r="Y9467">
        <f>MONTH(Suoerstore_sales[[#This Row],[Order Date]])</f>
        <v>11</v>
      </c>
    </row>
    <row r="9468" spans="1:25" x14ac:dyDescent="0.2">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t="str" cm="1">
        <f t="array" ref="V9468">_xlfn.IFS(Suoerstore_sales[[#This Row],[Discount]]&lt;=0.05,"0-5%",Suoerstore_sales[[#This Row],[Discount]]&lt;=0.1,"5-10%",Suoerstore_sales[[#This Row],[Discount]]&lt;=0.2,"10-20%",TRUE,"20%+")</f>
        <v>10-20%</v>
      </c>
      <c r="W9468">
        <f>YEAR(Suoerstore_sales[[#This Row],[Order Date]])</f>
        <v>2017</v>
      </c>
      <c r="X9468" t="str">
        <f>"Q"&amp;ROUNDUP(MONTH(Suoerstore_sales[[#This Row],[Order Date]])/3,0)</f>
        <v>Q4</v>
      </c>
      <c r="Y9468">
        <f>MONTH(Suoerstore_sales[[#This Row],[Order Date]])</f>
        <v>11</v>
      </c>
    </row>
    <row r="9469" spans="1:25" x14ac:dyDescent="0.2">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t="str" cm="1">
        <f t="array" ref="V9469">_xlfn.IFS(Suoerstore_sales[[#This Row],[Discount]]&lt;=0.05,"0-5%",Suoerstore_sales[[#This Row],[Discount]]&lt;=0.1,"5-10%",Suoerstore_sales[[#This Row],[Discount]]&lt;=0.2,"10-20%",TRUE,"20%+")</f>
        <v>20%+</v>
      </c>
      <c r="W9469">
        <f>YEAR(Suoerstore_sales[[#This Row],[Order Date]])</f>
        <v>2017</v>
      </c>
      <c r="X9469" t="str">
        <f>"Q"&amp;ROUNDUP(MONTH(Suoerstore_sales[[#This Row],[Order Date]])/3,0)</f>
        <v>Q4</v>
      </c>
      <c r="Y9469">
        <f>MONTH(Suoerstore_sales[[#This Row],[Order Date]])</f>
        <v>11</v>
      </c>
    </row>
    <row r="9470" spans="1:25" x14ac:dyDescent="0.2">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t="str" cm="1">
        <f t="array" ref="V9470">_xlfn.IFS(Suoerstore_sales[[#This Row],[Discount]]&lt;=0.05,"0-5%",Suoerstore_sales[[#This Row],[Discount]]&lt;=0.1,"5-10%",Suoerstore_sales[[#This Row],[Discount]]&lt;=0.2,"10-20%",TRUE,"20%+")</f>
        <v>0-5%</v>
      </c>
      <c r="W9470">
        <f>YEAR(Suoerstore_sales[[#This Row],[Order Date]])</f>
        <v>2017</v>
      </c>
      <c r="X9470" t="str">
        <f>"Q"&amp;ROUNDUP(MONTH(Suoerstore_sales[[#This Row],[Order Date]])/3,0)</f>
        <v>Q4</v>
      </c>
      <c r="Y9470">
        <f>MONTH(Suoerstore_sales[[#This Row],[Order Date]])</f>
        <v>11</v>
      </c>
    </row>
    <row r="9471" spans="1:25" x14ac:dyDescent="0.2">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t="str" cm="1">
        <f t="array" ref="V9471">_xlfn.IFS(Suoerstore_sales[[#This Row],[Discount]]&lt;=0.05,"0-5%",Suoerstore_sales[[#This Row],[Discount]]&lt;=0.1,"5-10%",Suoerstore_sales[[#This Row],[Discount]]&lt;=0.2,"10-20%",TRUE,"20%+")</f>
        <v>0-5%</v>
      </c>
      <c r="W9471">
        <f>YEAR(Suoerstore_sales[[#This Row],[Order Date]])</f>
        <v>2017</v>
      </c>
      <c r="X9471" t="str">
        <f>"Q"&amp;ROUNDUP(MONTH(Suoerstore_sales[[#This Row],[Order Date]])/3,0)</f>
        <v>Q4</v>
      </c>
      <c r="Y9471">
        <f>MONTH(Suoerstore_sales[[#This Row],[Order Date]])</f>
        <v>11</v>
      </c>
    </row>
    <row r="9472" spans="1:25" x14ac:dyDescent="0.2">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t="str" cm="1">
        <f t="array" ref="V9472">_xlfn.IFS(Suoerstore_sales[[#This Row],[Discount]]&lt;=0.05,"0-5%",Suoerstore_sales[[#This Row],[Discount]]&lt;=0.1,"5-10%",Suoerstore_sales[[#This Row],[Discount]]&lt;=0.2,"10-20%",TRUE,"20%+")</f>
        <v>0-5%</v>
      </c>
      <c r="W9472">
        <f>YEAR(Suoerstore_sales[[#This Row],[Order Date]])</f>
        <v>2017</v>
      </c>
      <c r="X9472" t="str">
        <f>"Q"&amp;ROUNDUP(MONTH(Suoerstore_sales[[#This Row],[Order Date]])/3,0)</f>
        <v>Q4</v>
      </c>
      <c r="Y9472">
        <f>MONTH(Suoerstore_sales[[#This Row],[Order Date]])</f>
        <v>11</v>
      </c>
    </row>
    <row r="9473" spans="1:25" x14ac:dyDescent="0.2">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t="str" cm="1">
        <f t="array" ref="V9473">_xlfn.IFS(Suoerstore_sales[[#This Row],[Discount]]&lt;=0.05,"0-5%",Suoerstore_sales[[#This Row],[Discount]]&lt;=0.1,"5-10%",Suoerstore_sales[[#This Row],[Discount]]&lt;=0.2,"10-20%",TRUE,"20%+")</f>
        <v>10-20%</v>
      </c>
      <c r="W9473">
        <f>YEAR(Suoerstore_sales[[#This Row],[Order Date]])</f>
        <v>2017</v>
      </c>
      <c r="X9473" t="str">
        <f>"Q"&amp;ROUNDUP(MONTH(Suoerstore_sales[[#This Row],[Order Date]])/3,0)</f>
        <v>Q4</v>
      </c>
      <c r="Y9473">
        <f>MONTH(Suoerstore_sales[[#This Row],[Order Date]])</f>
        <v>11</v>
      </c>
    </row>
    <row r="9474" spans="1:25" x14ac:dyDescent="0.2">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t="str" cm="1">
        <f t="array" ref="V9474">_xlfn.IFS(Suoerstore_sales[[#This Row],[Discount]]&lt;=0.05,"0-5%",Suoerstore_sales[[#This Row],[Discount]]&lt;=0.1,"5-10%",Suoerstore_sales[[#This Row],[Discount]]&lt;=0.2,"10-20%",TRUE,"20%+")</f>
        <v>5-10%</v>
      </c>
      <c r="W9474">
        <f>YEAR(Suoerstore_sales[[#This Row],[Order Date]])</f>
        <v>2017</v>
      </c>
      <c r="X9474" t="str">
        <f>"Q"&amp;ROUNDUP(MONTH(Suoerstore_sales[[#This Row],[Order Date]])/3,0)</f>
        <v>Q4</v>
      </c>
      <c r="Y9474">
        <f>MONTH(Suoerstore_sales[[#This Row],[Order Date]])</f>
        <v>11</v>
      </c>
    </row>
    <row r="9475" spans="1:25" x14ac:dyDescent="0.2">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t="str" cm="1">
        <f t="array" ref="V9475">_xlfn.IFS(Suoerstore_sales[[#This Row],[Discount]]&lt;=0.05,"0-5%",Suoerstore_sales[[#This Row],[Discount]]&lt;=0.1,"5-10%",Suoerstore_sales[[#This Row],[Discount]]&lt;=0.2,"10-20%",TRUE,"20%+")</f>
        <v>0-5%</v>
      </c>
      <c r="W9475">
        <f>YEAR(Suoerstore_sales[[#This Row],[Order Date]])</f>
        <v>2017</v>
      </c>
      <c r="X9475" t="str">
        <f>"Q"&amp;ROUNDUP(MONTH(Suoerstore_sales[[#This Row],[Order Date]])/3,0)</f>
        <v>Q4</v>
      </c>
      <c r="Y9475">
        <f>MONTH(Suoerstore_sales[[#This Row],[Order Date]])</f>
        <v>11</v>
      </c>
    </row>
    <row r="9476" spans="1:25" x14ac:dyDescent="0.2">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t="str" cm="1">
        <f t="array" ref="V9476">_xlfn.IFS(Suoerstore_sales[[#This Row],[Discount]]&lt;=0.05,"0-5%",Suoerstore_sales[[#This Row],[Discount]]&lt;=0.1,"5-10%",Suoerstore_sales[[#This Row],[Discount]]&lt;=0.2,"10-20%",TRUE,"20%+")</f>
        <v>10-20%</v>
      </c>
      <c r="W9476">
        <f>YEAR(Suoerstore_sales[[#This Row],[Order Date]])</f>
        <v>2015</v>
      </c>
      <c r="X9476" t="str">
        <f>"Q"&amp;ROUNDUP(MONTH(Suoerstore_sales[[#This Row],[Order Date]])/3,0)</f>
        <v>Q2</v>
      </c>
      <c r="Y9476">
        <f>MONTH(Suoerstore_sales[[#This Row],[Order Date]])</f>
        <v>5</v>
      </c>
    </row>
    <row r="9477" spans="1:25" x14ac:dyDescent="0.2">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t="str" cm="1">
        <f t="array" ref="V9477">_xlfn.IFS(Suoerstore_sales[[#This Row],[Discount]]&lt;=0.05,"0-5%",Suoerstore_sales[[#This Row],[Discount]]&lt;=0.1,"5-10%",Suoerstore_sales[[#This Row],[Discount]]&lt;=0.2,"10-20%",TRUE,"20%+")</f>
        <v>10-20%</v>
      </c>
      <c r="W9477">
        <f>YEAR(Suoerstore_sales[[#This Row],[Order Date]])</f>
        <v>2015</v>
      </c>
      <c r="X9477" t="str">
        <f>"Q"&amp;ROUNDUP(MONTH(Suoerstore_sales[[#This Row],[Order Date]])/3,0)</f>
        <v>Q2</v>
      </c>
      <c r="Y9477">
        <f>MONTH(Suoerstore_sales[[#This Row],[Order Date]])</f>
        <v>5</v>
      </c>
    </row>
    <row r="9478" spans="1:25" x14ac:dyDescent="0.2">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t="str" cm="1">
        <f t="array" ref="V9478">_xlfn.IFS(Suoerstore_sales[[#This Row],[Discount]]&lt;=0.05,"0-5%",Suoerstore_sales[[#This Row],[Discount]]&lt;=0.1,"5-10%",Suoerstore_sales[[#This Row],[Discount]]&lt;=0.2,"10-20%",TRUE,"20%+")</f>
        <v>20%+</v>
      </c>
      <c r="W9478">
        <f>YEAR(Suoerstore_sales[[#This Row],[Order Date]])</f>
        <v>2015</v>
      </c>
      <c r="X9478" t="str">
        <f>"Q"&amp;ROUNDUP(MONTH(Suoerstore_sales[[#This Row],[Order Date]])/3,0)</f>
        <v>Q2</v>
      </c>
      <c r="Y9478">
        <f>MONTH(Suoerstore_sales[[#This Row],[Order Date]])</f>
        <v>5</v>
      </c>
    </row>
    <row r="9479" spans="1:25" x14ac:dyDescent="0.2">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t="str" cm="1">
        <f t="array" ref="V9479">_xlfn.IFS(Suoerstore_sales[[#This Row],[Discount]]&lt;=0.05,"0-5%",Suoerstore_sales[[#This Row],[Discount]]&lt;=0.1,"5-10%",Suoerstore_sales[[#This Row],[Discount]]&lt;=0.2,"10-20%",TRUE,"20%+")</f>
        <v>20%+</v>
      </c>
      <c r="W9479">
        <f>YEAR(Suoerstore_sales[[#This Row],[Order Date]])</f>
        <v>2015</v>
      </c>
      <c r="X9479" t="str">
        <f>"Q"&amp;ROUNDUP(MONTH(Suoerstore_sales[[#This Row],[Order Date]])/3,0)</f>
        <v>Q2</v>
      </c>
      <c r="Y9479">
        <f>MONTH(Suoerstore_sales[[#This Row],[Order Date]])</f>
        <v>5</v>
      </c>
    </row>
    <row r="9480" spans="1:25" x14ac:dyDescent="0.2">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t="str" cm="1">
        <f t="array" ref="V9480">_xlfn.IFS(Suoerstore_sales[[#This Row],[Discount]]&lt;=0.05,"0-5%",Suoerstore_sales[[#This Row],[Discount]]&lt;=0.1,"5-10%",Suoerstore_sales[[#This Row],[Discount]]&lt;=0.2,"10-20%",TRUE,"20%+")</f>
        <v>10-20%</v>
      </c>
      <c r="W9480">
        <f>YEAR(Suoerstore_sales[[#This Row],[Order Date]])</f>
        <v>2014</v>
      </c>
      <c r="X9480" t="str">
        <f>"Q"&amp;ROUNDUP(MONTH(Suoerstore_sales[[#This Row],[Order Date]])/3,0)</f>
        <v>Q3</v>
      </c>
      <c r="Y9480">
        <f>MONTH(Suoerstore_sales[[#This Row],[Order Date]])</f>
        <v>9</v>
      </c>
    </row>
    <row r="9481" spans="1:25" x14ac:dyDescent="0.2">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t="str" cm="1">
        <f t="array" ref="V9481">_xlfn.IFS(Suoerstore_sales[[#This Row],[Discount]]&lt;=0.05,"0-5%",Suoerstore_sales[[#This Row],[Discount]]&lt;=0.1,"5-10%",Suoerstore_sales[[#This Row],[Discount]]&lt;=0.2,"10-20%",TRUE,"20%+")</f>
        <v>20%+</v>
      </c>
      <c r="W9481">
        <f>YEAR(Suoerstore_sales[[#This Row],[Order Date]])</f>
        <v>2014</v>
      </c>
      <c r="X9481" t="str">
        <f>"Q"&amp;ROUNDUP(MONTH(Suoerstore_sales[[#This Row],[Order Date]])/3,0)</f>
        <v>Q3</v>
      </c>
      <c r="Y9481">
        <f>MONTH(Suoerstore_sales[[#This Row],[Order Date]])</f>
        <v>9</v>
      </c>
    </row>
    <row r="9482" spans="1:25" x14ac:dyDescent="0.2">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t="str" cm="1">
        <f t="array" ref="V9482">_xlfn.IFS(Suoerstore_sales[[#This Row],[Discount]]&lt;=0.05,"0-5%",Suoerstore_sales[[#This Row],[Discount]]&lt;=0.1,"5-10%",Suoerstore_sales[[#This Row],[Discount]]&lt;=0.2,"10-20%",TRUE,"20%+")</f>
        <v>20%+</v>
      </c>
      <c r="W9482">
        <f>YEAR(Suoerstore_sales[[#This Row],[Order Date]])</f>
        <v>2014</v>
      </c>
      <c r="X9482" t="str">
        <f>"Q"&amp;ROUNDUP(MONTH(Suoerstore_sales[[#This Row],[Order Date]])/3,0)</f>
        <v>Q3</v>
      </c>
      <c r="Y9482">
        <f>MONTH(Suoerstore_sales[[#This Row],[Order Date]])</f>
        <v>9</v>
      </c>
    </row>
    <row r="9483" spans="1:25" x14ac:dyDescent="0.2">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t="str" cm="1">
        <f t="array" ref="V9483">_xlfn.IFS(Suoerstore_sales[[#This Row],[Discount]]&lt;=0.05,"0-5%",Suoerstore_sales[[#This Row],[Discount]]&lt;=0.1,"5-10%",Suoerstore_sales[[#This Row],[Discount]]&lt;=0.2,"10-20%",TRUE,"20%+")</f>
        <v>10-20%</v>
      </c>
      <c r="W9483">
        <f>YEAR(Suoerstore_sales[[#This Row],[Order Date]])</f>
        <v>2017</v>
      </c>
      <c r="X9483" t="str">
        <f>"Q"&amp;ROUNDUP(MONTH(Suoerstore_sales[[#This Row],[Order Date]])/3,0)</f>
        <v>Q4</v>
      </c>
      <c r="Y9483">
        <f>MONTH(Suoerstore_sales[[#This Row],[Order Date]])</f>
        <v>11</v>
      </c>
    </row>
    <row r="9484" spans="1:25" x14ac:dyDescent="0.2">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t="str" cm="1">
        <f t="array" ref="V9484">_xlfn.IFS(Suoerstore_sales[[#This Row],[Discount]]&lt;=0.05,"0-5%",Suoerstore_sales[[#This Row],[Discount]]&lt;=0.1,"5-10%",Suoerstore_sales[[#This Row],[Discount]]&lt;=0.2,"10-20%",TRUE,"20%+")</f>
        <v>10-20%</v>
      </c>
      <c r="W9484">
        <f>YEAR(Suoerstore_sales[[#This Row],[Order Date]])</f>
        <v>2015</v>
      </c>
      <c r="X9484" t="str">
        <f>"Q"&amp;ROUNDUP(MONTH(Suoerstore_sales[[#This Row],[Order Date]])/3,0)</f>
        <v>Q2</v>
      </c>
      <c r="Y9484">
        <f>MONTH(Suoerstore_sales[[#This Row],[Order Date]])</f>
        <v>6</v>
      </c>
    </row>
    <row r="9485" spans="1:25" x14ac:dyDescent="0.2">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t="str" cm="1">
        <f t="array" ref="V9485">_xlfn.IFS(Suoerstore_sales[[#This Row],[Discount]]&lt;=0.05,"0-5%",Suoerstore_sales[[#This Row],[Discount]]&lt;=0.1,"5-10%",Suoerstore_sales[[#This Row],[Discount]]&lt;=0.2,"10-20%",TRUE,"20%+")</f>
        <v>0-5%</v>
      </c>
      <c r="W9485">
        <f>YEAR(Suoerstore_sales[[#This Row],[Order Date]])</f>
        <v>2014</v>
      </c>
      <c r="X9485" t="str">
        <f>"Q"&amp;ROUNDUP(MONTH(Suoerstore_sales[[#This Row],[Order Date]])/3,0)</f>
        <v>Q3</v>
      </c>
      <c r="Y9485">
        <f>MONTH(Suoerstore_sales[[#This Row],[Order Date]])</f>
        <v>7</v>
      </c>
    </row>
    <row r="9486" spans="1:25" x14ac:dyDescent="0.2">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t="str" cm="1">
        <f t="array" ref="V9486">_xlfn.IFS(Suoerstore_sales[[#This Row],[Discount]]&lt;=0.05,"0-5%",Suoerstore_sales[[#This Row],[Discount]]&lt;=0.1,"5-10%",Suoerstore_sales[[#This Row],[Discount]]&lt;=0.2,"10-20%",TRUE,"20%+")</f>
        <v>20%+</v>
      </c>
      <c r="W9486">
        <f>YEAR(Suoerstore_sales[[#This Row],[Order Date]])</f>
        <v>2016</v>
      </c>
      <c r="X9486" t="str">
        <f>"Q"&amp;ROUNDUP(MONTH(Suoerstore_sales[[#This Row],[Order Date]])/3,0)</f>
        <v>Q4</v>
      </c>
      <c r="Y9486">
        <f>MONTH(Suoerstore_sales[[#This Row],[Order Date]])</f>
        <v>12</v>
      </c>
    </row>
    <row r="9487" spans="1:25" x14ac:dyDescent="0.2">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t="str" cm="1">
        <f t="array" ref="V9487">_xlfn.IFS(Suoerstore_sales[[#This Row],[Discount]]&lt;=0.05,"0-5%",Suoerstore_sales[[#This Row],[Discount]]&lt;=0.1,"5-10%",Suoerstore_sales[[#This Row],[Discount]]&lt;=0.2,"10-20%",TRUE,"20%+")</f>
        <v>10-20%</v>
      </c>
      <c r="W9487">
        <f>YEAR(Suoerstore_sales[[#This Row],[Order Date]])</f>
        <v>2016</v>
      </c>
      <c r="X9487" t="str">
        <f>"Q"&amp;ROUNDUP(MONTH(Suoerstore_sales[[#This Row],[Order Date]])/3,0)</f>
        <v>Q4</v>
      </c>
      <c r="Y9487">
        <f>MONTH(Suoerstore_sales[[#This Row],[Order Date]])</f>
        <v>12</v>
      </c>
    </row>
    <row r="9488" spans="1:25" x14ac:dyDescent="0.2">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t="str" cm="1">
        <f t="array" ref="V9488">_xlfn.IFS(Suoerstore_sales[[#This Row],[Discount]]&lt;=0.05,"0-5%",Suoerstore_sales[[#This Row],[Discount]]&lt;=0.1,"5-10%",Suoerstore_sales[[#This Row],[Discount]]&lt;=0.2,"10-20%",TRUE,"20%+")</f>
        <v>20%+</v>
      </c>
      <c r="W9488">
        <f>YEAR(Suoerstore_sales[[#This Row],[Order Date]])</f>
        <v>2017</v>
      </c>
      <c r="X9488" t="str">
        <f>"Q"&amp;ROUNDUP(MONTH(Suoerstore_sales[[#This Row],[Order Date]])/3,0)</f>
        <v>Q4</v>
      </c>
      <c r="Y9488">
        <f>MONTH(Suoerstore_sales[[#This Row],[Order Date]])</f>
        <v>10</v>
      </c>
    </row>
    <row r="9489" spans="1:25" x14ac:dyDescent="0.2">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t="str" cm="1">
        <f t="array" ref="V9489">_xlfn.IFS(Suoerstore_sales[[#This Row],[Discount]]&lt;=0.05,"0-5%",Suoerstore_sales[[#This Row],[Discount]]&lt;=0.1,"5-10%",Suoerstore_sales[[#This Row],[Discount]]&lt;=0.2,"10-20%",TRUE,"20%+")</f>
        <v>0-5%</v>
      </c>
      <c r="W9489">
        <f>YEAR(Suoerstore_sales[[#This Row],[Order Date]])</f>
        <v>2017</v>
      </c>
      <c r="X9489" t="str">
        <f>"Q"&amp;ROUNDUP(MONTH(Suoerstore_sales[[#This Row],[Order Date]])/3,0)</f>
        <v>Q4</v>
      </c>
      <c r="Y9489">
        <f>MONTH(Suoerstore_sales[[#This Row],[Order Date]])</f>
        <v>12</v>
      </c>
    </row>
    <row r="9490" spans="1:25" x14ac:dyDescent="0.2">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t="str" cm="1">
        <f t="array" ref="V9490">_xlfn.IFS(Suoerstore_sales[[#This Row],[Discount]]&lt;=0.05,"0-5%",Suoerstore_sales[[#This Row],[Discount]]&lt;=0.1,"5-10%",Suoerstore_sales[[#This Row],[Discount]]&lt;=0.2,"10-20%",TRUE,"20%+")</f>
        <v>10-20%</v>
      </c>
      <c r="W9490">
        <f>YEAR(Suoerstore_sales[[#This Row],[Order Date]])</f>
        <v>2015</v>
      </c>
      <c r="X9490" t="str">
        <f>"Q"&amp;ROUNDUP(MONTH(Suoerstore_sales[[#This Row],[Order Date]])/3,0)</f>
        <v>Q4</v>
      </c>
      <c r="Y9490">
        <f>MONTH(Suoerstore_sales[[#This Row],[Order Date]])</f>
        <v>10</v>
      </c>
    </row>
    <row r="9491" spans="1:25" x14ac:dyDescent="0.2">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t="str" cm="1">
        <f t="array" ref="V9491">_xlfn.IFS(Suoerstore_sales[[#This Row],[Discount]]&lt;=0.05,"0-5%",Suoerstore_sales[[#This Row],[Discount]]&lt;=0.1,"5-10%",Suoerstore_sales[[#This Row],[Discount]]&lt;=0.2,"10-20%",TRUE,"20%+")</f>
        <v>0-5%</v>
      </c>
      <c r="W9491">
        <f>YEAR(Suoerstore_sales[[#This Row],[Order Date]])</f>
        <v>2016</v>
      </c>
      <c r="X9491" t="str">
        <f>"Q"&amp;ROUNDUP(MONTH(Suoerstore_sales[[#This Row],[Order Date]])/3,0)</f>
        <v>Q3</v>
      </c>
      <c r="Y9491">
        <f>MONTH(Suoerstore_sales[[#This Row],[Order Date]])</f>
        <v>8</v>
      </c>
    </row>
    <row r="9492" spans="1:25" x14ac:dyDescent="0.2">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t="str" cm="1">
        <f t="array" ref="V9492">_xlfn.IFS(Suoerstore_sales[[#This Row],[Discount]]&lt;=0.05,"0-5%",Suoerstore_sales[[#This Row],[Discount]]&lt;=0.1,"5-10%",Suoerstore_sales[[#This Row],[Discount]]&lt;=0.2,"10-20%",TRUE,"20%+")</f>
        <v>10-20%</v>
      </c>
      <c r="W9492">
        <f>YEAR(Suoerstore_sales[[#This Row],[Order Date]])</f>
        <v>2017</v>
      </c>
      <c r="X9492" t="str">
        <f>"Q"&amp;ROUNDUP(MONTH(Suoerstore_sales[[#This Row],[Order Date]])/3,0)</f>
        <v>Q1</v>
      </c>
      <c r="Y9492">
        <f>MONTH(Suoerstore_sales[[#This Row],[Order Date]])</f>
        <v>1</v>
      </c>
    </row>
    <row r="9493" spans="1:25" x14ac:dyDescent="0.2">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t="str" cm="1">
        <f t="array" ref="V9493">_xlfn.IFS(Suoerstore_sales[[#This Row],[Discount]]&lt;=0.05,"0-5%",Suoerstore_sales[[#This Row],[Discount]]&lt;=0.1,"5-10%",Suoerstore_sales[[#This Row],[Discount]]&lt;=0.2,"10-20%",TRUE,"20%+")</f>
        <v>0-5%</v>
      </c>
      <c r="W9493">
        <f>YEAR(Suoerstore_sales[[#This Row],[Order Date]])</f>
        <v>2017</v>
      </c>
      <c r="X9493" t="str">
        <f>"Q"&amp;ROUNDUP(MONTH(Suoerstore_sales[[#This Row],[Order Date]])/3,0)</f>
        <v>Q1</v>
      </c>
      <c r="Y9493">
        <f>MONTH(Suoerstore_sales[[#This Row],[Order Date]])</f>
        <v>1</v>
      </c>
    </row>
    <row r="9494" spans="1:25" x14ac:dyDescent="0.2">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t="str" cm="1">
        <f t="array" ref="V9494">_xlfn.IFS(Suoerstore_sales[[#This Row],[Discount]]&lt;=0.05,"0-5%",Suoerstore_sales[[#This Row],[Discount]]&lt;=0.1,"5-10%",Suoerstore_sales[[#This Row],[Discount]]&lt;=0.2,"10-20%",TRUE,"20%+")</f>
        <v>0-5%</v>
      </c>
      <c r="W9494">
        <f>YEAR(Suoerstore_sales[[#This Row],[Order Date]])</f>
        <v>2017</v>
      </c>
      <c r="X9494" t="str">
        <f>"Q"&amp;ROUNDUP(MONTH(Suoerstore_sales[[#This Row],[Order Date]])/3,0)</f>
        <v>Q4</v>
      </c>
      <c r="Y9494">
        <f>MONTH(Suoerstore_sales[[#This Row],[Order Date]])</f>
        <v>11</v>
      </c>
    </row>
    <row r="9495" spans="1:25" x14ac:dyDescent="0.2">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t="str" cm="1">
        <f t="array" ref="V9495">_xlfn.IFS(Suoerstore_sales[[#This Row],[Discount]]&lt;=0.05,"0-5%",Suoerstore_sales[[#This Row],[Discount]]&lt;=0.1,"5-10%",Suoerstore_sales[[#This Row],[Discount]]&lt;=0.2,"10-20%",TRUE,"20%+")</f>
        <v>0-5%</v>
      </c>
      <c r="W9495">
        <f>YEAR(Suoerstore_sales[[#This Row],[Order Date]])</f>
        <v>2016</v>
      </c>
      <c r="X9495" t="str">
        <f>"Q"&amp;ROUNDUP(MONTH(Suoerstore_sales[[#This Row],[Order Date]])/3,0)</f>
        <v>Q1</v>
      </c>
      <c r="Y9495">
        <f>MONTH(Suoerstore_sales[[#This Row],[Order Date]])</f>
        <v>1</v>
      </c>
    </row>
    <row r="9496" spans="1:25" x14ac:dyDescent="0.2">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t="str" cm="1">
        <f t="array" ref="V9496">_xlfn.IFS(Suoerstore_sales[[#This Row],[Discount]]&lt;=0.05,"0-5%",Suoerstore_sales[[#This Row],[Discount]]&lt;=0.1,"5-10%",Suoerstore_sales[[#This Row],[Discount]]&lt;=0.2,"10-20%",TRUE,"20%+")</f>
        <v>0-5%</v>
      </c>
      <c r="W9496">
        <f>YEAR(Suoerstore_sales[[#This Row],[Order Date]])</f>
        <v>2016</v>
      </c>
      <c r="X9496" t="str">
        <f>"Q"&amp;ROUNDUP(MONTH(Suoerstore_sales[[#This Row],[Order Date]])/3,0)</f>
        <v>Q1</v>
      </c>
      <c r="Y9496">
        <f>MONTH(Suoerstore_sales[[#This Row],[Order Date]])</f>
        <v>1</v>
      </c>
    </row>
    <row r="9497" spans="1:25" x14ac:dyDescent="0.2">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t="str" cm="1">
        <f t="array" ref="V9497">_xlfn.IFS(Suoerstore_sales[[#This Row],[Discount]]&lt;=0.05,"0-5%",Suoerstore_sales[[#This Row],[Discount]]&lt;=0.1,"5-10%",Suoerstore_sales[[#This Row],[Discount]]&lt;=0.2,"10-20%",TRUE,"20%+")</f>
        <v>0-5%</v>
      </c>
      <c r="W9497">
        <f>YEAR(Suoerstore_sales[[#This Row],[Order Date]])</f>
        <v>2016</v>
      </c>
      <c r="X9497" t="str">
        <f>"Q"&amp;ROUNDUP(MONTH(Suoerstore_sales[[#This Row],[Order Date]])/3,0)</f>
        <v>Q2</v>
      </c>
      <c r="Y9497">
        <f>MONTH(Suoerstore_sales[[#This Row],[Order Date]])</f>
        <v>5</v>
      </c>
    </row>
    <row r="9498" spans="1:25" x14ac:dyDescent="0.2">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t="str" cm="1">
        <f t="array" ref="V9498">_xlfn.IFS(Suoerstore_sales[[#This Row],[Discount]]&lt;=0.05,"0-5%",Suoerstore_sales[[#This Row],[Discount]]&lt;=0.1,"5-10%",Suoerstore_sales[[#This Row],[Discount]]&lt;=0.2,"10-20%",TRUE,"20%+")</f>
        <v>0-5%</v>
      </c>
      <c r="W9498">
        <f>YEAR(Suoerstore_sales[[#This Row],[Order Date]])</f>
        <v>2016</v>
      </c>
      <c r="X9498" t="str">
        <f>"Q"&amp;ROUNDUP(MONTH(Suoerstore_sales[[#This Row],[Order Date]])/3,0)</f>
        <v>Q2</v>
      </c>
      <c r="Y9498">
        <f>MONTH(Suoerstore_sales[[#This Row],[Order Date]])</f>
        <v>5</v>
      </c>
    </row>
    <row r="9499" spans="1:25" x14ac:dyDescent="0.2">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t="str" cm="1">
        <f t="array" ref="V9499">_xlfn.IFS(Suoerstore_sales[[#This Row],[Discount]]&lt;=0.05,"0-5%",Suoerstore_sales[[#This Row],[Discount]]&lt;=0.1,"5-10%",Suoerstore_sales[[#This Row],[Discount]]&lt;=0.2,"10-20%",TRUE,"20%+")</f>
        <v>0-5%</v>
      </c>
      <c r="W9499">
        <f>YEAR(Suoerstore_sales[[#This Row],[Order Date]])</f>
        <v>2017</v>
      </c>
      <c r="X9499" t="str">
        <f>"Q"&amp;ROUNDUP(MONTH(Suoerstore_sales[[#This Row],[Order Date]])/3,0)</f>
        <v>Q4</v>
      </c>
      <c r="Y9499">
        <f>MONTH(Suoerstore_sales[[#This Row],[Order Date]])</f>
        <v>11</v>
      </c>
    </row>
    <row r="9500" spans="1:25" x14ac:dyDescent="0.2">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t="str" cm="1">
        <f t="array" ref="V9500">_xlfn.IFS(Suoerstore_sales[[#This Row],[Discount]]&lt;=0.05,"0-5%",Suoerstore_sales[[#This Row],[Discount]]&lt;=0.1,"5-10%",Suoerstore_sales[[#This Row],[Discount]]&lt;=0.2,"10-20%",TRUE,"20%+")</f>
        <v>0-5%</v>
      </c>
      <c r="W9500">
        <f>YEAR(Suoerstore_sales[[#This Row],[Order Date]])</f>
        <v>2017</v>
      </c>
      <c r="X9500" t="str">
        <f>"Q"&amp;ROUNDUP(MONTH(Suoerstore_sales[[#This Row],[Order Date]])/3,0)</f>
        <v>Q4</v>
      </c>
      <c r="Y9500">
        <f>MONTH(Suoerstore_sales[[#This Row],[Order Date]])</f>
        <v>11</v>
      </c>
    </row>
    <row r="9501" spans="1:25" x14ac:dyDescent="0.2">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t="str" cm="1">
        <f t="array" ref="V9501">_xlfn.IFS(Suoerstore_sales[[#This Row],[Discount]]&lt;=0.05,"0-5%",Suoerstore_sales[[#This Row],[Discount]]&lt;=0.1,"5-10%",Suoerstore_sales[[#This Row],[Discount]]&lt;=0.2,"10-20%",TRUE,"20%+")</f>
        <v>0-5%</v>
      </c>
      <c r="W9501">
        <f>YEAR(Suoerstore_sales[[#This Row],[Order Date]])</f>
        <v>2017</v>
      </c>
      <c r="X9501" t="str">
        <f>"Q"&amp;ROUNDUP(MONTH(Suoerstore_sales[[#This Row],[Order Date]])/3,0)</f>
        <v>Q4</v>
      </c>
      <c r="Y9501">
        <f>MONTH(Suoerstore_sales[[#This Row],[Order Date]])</f>
        <v>11</v>
      </c>
    </row>
    <row r="9502" spans="1:25" x14ac:dyDescent="0.2">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t="str" cm="1">
        <f t="array" ref="V9502">_xlfn.IFS(Suoerstore_sales[[#This Row],[Discount]]&lt;=0.05,"0-5%",Suoerstore_sales[[#This Row],[Discount]]&lt;=0.1,"5-10%",Suoerstore_sales[[#This Row],[Discount]]&lt;=0.2,"10-20%",TRUE,"20%+")</f>
        <v>0-5%</v>
      </c>
      <c r="W9502">
        <f>YEAR(Suoerstore_sales[[#This Row],[Order Date]])</f>
        <v>2016</v>
      </c>
      <c r="X9502" t="str">
        <f>"Q"&amp;ROUNDUP(MONTH(Suoerstore_sales[[#This Row],[Order Date]])/3,0)</f>
        <v>Q2</v>
      </c>
      <c r="Y9502">
        <f>MONTH(Suoerstore_sales[[#This Row],[Order Date]])</f>
        <v>5</v>
      </c>
    </row>
    <row r="9503" spans="1:25" x14ac:dyDescent="0.2">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t="str" cm="1">
        <f t="array" ref="V9503">_xlfn.IFS(Suoerstore_sales[[#This Row],[Discount]]&lt;=0.05,"0-5%",Suoerstore_sales[[#This Row],[Discount]]&lt;=0.1,"5-10%",Suoerstore_sales[[#This Row],[Discount]]&lt;=0.2,"10-20%",TRUE,"20%+")</f>
        <v>0-5%</v>
      </c>
      <c r="W9503">
        <f>YEAR(Suoerstore_sales[[#This Row],[Order Date]])</f>
        <v>2015</v>
      </c>
      <c r="X9503" t="str">
        <f>"Q"&amp;ROUNDUP(MONTH(Suoerstore_sales[[#This Row],[Order Date]])/3,0)</f>
        <v>Q4</v>
      </c>
      <c r="Y9503">
        <f>MONTH(Suoerstore_sales[[#This Row],[Order Date]])</f>
        <v>11</v>
      </c>
    </row>
    <row r="9504" spans="1:25" x14ac:dyDescent="0.2">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t="str" cm="1">
        <f t="array" ref="V9504">_xlfn.IFS(Suoerstore_sales[[#This Row],[Discount]]&lt;=0.05,"0-5%",Suoerstore_sales[[#This Row],[Discount]]&lt;=0.1,"5-10%",Suoerstore_sales[[#This Row],[Discount]]&lt;=0.2,"10-20%",TRUE,"20%+")</f>
        <v>0-5%</v>
      </c>
      <c r="W9504">
        <f>YEAR(Suoerstore_sales[[#This Row],[Order Date]])</f>
        <v>2016</v>
      </c>
      <c r="X9504" t="str">
        <f>"Q"&amp;ROUNDUP(MONTH(Suoerstore_sales[[#This Row],[Order Date]])/3,0)</f>
        <v>Q2</v>
      </c>
      <c r="Y9504">
        <f>MONTH(Suoerstore_sales[[#This Row],[Order Date]])</f>
        <v>4</v>
      </c>
    </row>
    <row r="9505" spans="1:25" x14ac:dyDescent="0.2">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t="str" cm="1">
        <f t="array" ref="V9505">_xlfn.IFS(Suoerstore_sales[[#This Row],[Discount]]&lt;=0.05,"0-5%",Suoerstore_sales[[#This Row],[Discount]]&lt;=0.1,"5-10%",Suoerstore_sales[[#This Row],[Discount]]&lt;=0.2,"10-20%",TRUE,"20%+")</f>
        <v>0-5%</v>
      </c>
      <c r="W9505">
        <f>YEAR(Suoerstore_sales[[#This Row],[Order Date]])</f>
        <v>2016</v>
      </c>
      <c r="X9505" t="str">
        <f>"Q"&amp;ROUNDUP(MONTH(Suoerstore_sales[[#This Row],[Order Date]])/3,0)</f>
        <v>Q2</v>
      </c>
      <c r="Y9505">
        <f>MONTH(Suoerstore_sales[[#This Row],[Order Date]])</f>
        <v>4</v>
      </c>
    </row>
    <row r="9506" spans="1:25" x14ac:dyDescent="0.2">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t="str" cm="1">
        <f t="array" ref="V9506">_xlfn.IFS(Suoerstore_sales[[#This Row],[Discount]]&lt;=0.05,"0-5%",Suoerstore_sales[[#This Row],[Discount]]&lt;=0.1,"5-10%",Suoerstore_sales[[#This Row],[Discount]]&lt;=0.2,"10-20%",TRUE,"20%+")</f>
        <v>0-5%</v>
      </c>
      <c r="W9506">
        <f>YEAR(Suoerstore_sales[[#This Row],[Order Date]])</f>
        <v>2016</v>
      </c>
      <c r="X9506" t="str">
        <f>"Q"&amp;ROUNDUP(MONTH(Suoerstore_sales[[#This Row],[Order Date]])/3,0)</f>
        <v>Q4</v>
      </c>
      <c r="Y9506">
        <f>MONTH(Suoerstore_sales[[#This Row],[Order Date]])</f>
        <v>10</v>
      </c>
    </row>
    <row r="9507" spans="1:25" x14ac:dyDescent="0.2">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t="str" cm="1">
        <f t="array" ref="V9507">_xlfn.IFS(Suoerstore_sales[[#This Row],[Discount]]&lt;=0.05,"0-5%",Suoerstore_sales[[#This Row],[Discount]]&lt;=0.1,"5-10%",Suoerstore_sales[[#This Row],[Discount]]&lt;=0.2,"10-20%",TRUE,"20%+")</f>
        <v>0-5%</v>
      </c>
      <c r="W9507">
        <f>YEAR(Suoerstore_sales[[#This Row],[Order Date]])</f>
        <v>2016</v>
      </c>
      <c r="X9507" t="str">
        <f>"Q"&amp;ROUNDUP(MONTH(Suoerstore_sales[[#This Row],[Order Date]])/3,0)</f>
        <v>Q4</v>
      </c>
      <c r="Y9507">
        <f>MONTH(Suoerstore_sales[[#This Row],[Order Date]])</f>
        <v>10</v>
      </c>
    </row>
    <row r="9508" spans="1:25" x14ac:dyDescent="0.2">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t="str" cm="1">
        <f t="array" ref="V9508">_xlfn.IFS(Suoerstore_sales[[#This Row],[Discount]]&lt;=0.05,"0-5%",Suoerstore_sales[[#This Row],[Discount]]&lt;=0.1,"5-10%",Suoerstore_sales[[#This Row],[Discount]]&lt;=0.2,"10-20%",TRUE,"20%+")</f>
        <v>0-5%</v>
      </c>
      <c r="W9508">
        <f>YEAR(Suoerstore_sales[[#This Row],[Order Date]])</f>
        <v>2014</v>
      </c>
      <c r="X9508" t="str">
        <f>"Q"&amp;ROUNDUP(MONTH(Suoerstore_sales[[#This Row],[Order Date]])/3,0)</f>
        <v>Q2</v>
      </c>
      <c r="Y9508">
        <f>MONTH(Suoerstore_sales[[#This Row],[Order Date]])</f>
        <v>4</v>
      </c>
    </row>
    <row r="9509" spans="1:25" x14ac:dyDescent="0.2">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t="str" cm="1">
        <f t="array" ref="V9509">_xlfn.IFS(Suoerstore_sales[[#This Row],[Discount]]&lt;=0.05,"0-5%",Suoerstore_sales[[#This Row],[Discount]]&lt;=0.1,"5-10%",Suoerstore_sales[[#This Row],[Discount]]&lt;=0.2,"10-20%",TRUE,"20%+")</f>
        <v>0-5%</v>
      </c>
      <c r="W9509">
        <f>YEAR(Suoerstore_sales[[#This Row],[Order Date]])</f>
        <v>2014</v>
      </c>
      <c r="X9509" t="str">
        <f>"Q"&amp;ROUNDUP(MONTH(Suoerstore_sales[[#This Row],[Order Date]])/3,0)</f>
        <v>Q2</v>
      </c>
      <c r="Y9509">
        <f>MONTH(Suoerstore_sales[[#This Row],[Order Date]])</f>
        <v>4</v>
      </c>
    </row>
    <row r="9510" spans="1:25" x14ac:dyDescent="0.2">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t="str" cm="1">
        <f t="array" ref="V9510">_xlfn.IFS(Suoerstore_sales[[#This Row],[Discount]]&lt;=0.05,"0-5%",Suoerstore_sales[[#This Row],[Discount]]&lt;=0.1,"5-10%",Suoerstore_sales[[#This Row],[Discount]]&lt;=0.2,"10-20%",TRUE,"20%+")</f>
        <v>0-5%</v>
      </c>
      <c r="W9510">
        <f>YEAR(Suoerstore_sales[[#This Row],[Order Date]])</f>
        <v>2014</v>
      </c>
      <c r="X9510" t="str">
        <f>"Q"&amp;ROUNDUP(MONTH(Suoerstore_sales[[#This Row],[Order Date]])/3,0)</f>
        <v>Q2</v>
      </c>
      <c r="Y9510">
        <f>MONTH(Suoerstore_sales[[#This Row],[Order Date]])</f>
        <v>4</v>
      </c>
    </row>
    <row r="9511" spans="1:25" x14ac:dyDescent="0.2">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t="str" cm="1">
        <f t="array" ref="V9511">_xlfn.IFS(Suoerstore_sales[[#This Row],[Discount]]&lt;=0.05,"0-5%",Suoerstore_sales[[#This Row],[Discount]]&lt;=0.1,"5-10%",Suoerstore_sales[[#This Row],[Discount]]&lt;=0.2,"10-20%",TRUE,"20%+")</f>
        <v>0-5%</v>
      </c>
      <c r="W9511">
        <f>YEAR(Suoerstore_sales[[#This Row],[Order Date]])</f>
        <v>2014</v>
      </c>
      <c r="X9511" t="str">
        <f>"Q"&amp;ROUNDUP(MONTH(Suoerstore_sales[[#This Row],[Order Date]])/3,0)</f>
        <v>Q2</v>
      </c>
      <c r="Y9511">
        <f>MONTH(Suoerstore_sales[[#This Row],[Order Date]])</f>
        <v>4</v>
      </c>
    </row>
    <row r="9512" spans="1:25" x14ac:dyDescent="0.2">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t="str" cm="1">
        <f t="array" ref="V9512">_xlfn.IFS(Suoerstore_sales[[#This Row],[Discount]]&lt;=0.05,"0-5%",Suoerstore_sales[[#This Row],[Discount]]&lt;=0.1,"5-10%",Suoerstore_sales[[#This Row],[Discount]]&lt;=0.2,"10-20%",TRUE,"20%+")</f>
        <v>0-5%</v>
      </c>
      <c r="W9512">
        <f>YEAR(Suoerstore_sales[[#This Row],[Order Date]])</f>
        <v>2016</v>
      </c>
      <c r="X9512" t="str">
        <f>"Q"&amp;ROUNDUP(MONTH(Suoerstore_sales[[#This Row],[Order Date]])/3,0)</f>
        <v>Q3</v>
      </c>
      <c r="Y9512">
        <f>MONTH(Suoerstore_sales[[#This Row],[Order Date]])</f>
        <v>8</v>
      </c>
    </row>
    <row r="9513" spans="1:25" x14ac:dyDescent="0.2">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t="str" cm="1">
        <f t="array" ref="V9513">_xlfn.IFS(Suoerstore_sales[[#This Row],[Discount]]&lt;=0.05,"0-5%",Suoerstore_sales[[#This Row],[Discount]]&lt;=0.1,"5-10%",Suoerstore_sales[[#This Row],[Discount]]&lt;=0.2,"10-20%",TRUE,"20%+")</f>
        <v>20%+</v>
      </c>
      <c r="W9513">
        <f>YEAR(Suoerstore_sales[[#This Row],[Order Date]])</f>
        <v>2014</v>
      </c>
      <c r="X9513" t="str">
        <f>"Q"&amp;ROUNDUP(MONTH(Suoerstore_sales[[#This Row],[Order Date]])/3,0)</f>
        <v>Q4</v>
      </c>
      <c r="Y9513">
        <f>MONTH(Suoerstore_sales[[#This Row],[Order Date]])</f>
        <v>12</v>
      </c>
    </row>
    <row r="9514" spans="1:25" x14ac:dyDescent="0.2">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t="str" cm="1">
        <f t="array" ref="V9514">_xlfn.IFS(Suoerstore_sales[[#This Row],[Discount]]&lt;=0.05,"0-5%",Suoerstore_sales[[#This Row],[Discount]]&lt;=0.1,"5-10%",Suoerstore_sales[[#This Row],[Discount]]&lt;=0.2,"10-20%",TRUE,"20%+")</f>
        <v>20%+</v>
      </c>
      <c r="W9514">
        <f>YEAR(Suoerstore_sales[[#This Row],[Order Date]])</f>
        <v>2017</v>
      </c>
      <c r="X9514" t="str">
        <f>"Q"&amp;ROUNDUP(MONTH(Suoerstore_sales[[#This Row],[Order Date]])/3,0)</f>
        <v>Q2</v>
      </c>
      <c r="Y9514">
        <f>MONTH(Suoerstore_sales[[#This Row],[Order Date]])</f>
        <v>5</v>
      </c>
    </row>
    <row r="9515" spans="1:25" x14ac:dyDescent="0.2">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t="str" cm="1">
        <f t="array" ref="V9515">_xlfn.IFS(Suoerstore_sales[[#This Row],[Discount]]&lt;=0.05,"0-5%",Suoerstore_sales[[#This Row],[Discount]]&lt;=0.1,"5-10%",Suoerstore_sales[[#This Row],[Discount]]&lt;=0.2,"10-20%",TRUE,"20%+")</f>
        <v>0-5%</v>
      </c>
      <c r="W9515">
        <f>YEAR(Suoerstore_sales[[#This Row],[Order Date]])</f>
        <v>2016</v>
      </c>
      <c r="X9515" t="str">
        <f>"Q"&amp;ROUNDUP(MONTH(Suoerstore_sales[[#This Row],[Order Date]])/3,0)</f>
        <v>Q4</v>
      </c>
      <c r="Y9515">
        <f>MONTH(Suoerstore_sales[[#This Row],[Order Date]])</f>
        <v>10</v>
      </c>
    </row>
    <row r="9516" spans="1:25" x14ac:dyDescent="0.2">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t="str" cm="1">
        <f t="array" ref="V9516">_xlfn.IFS(Suoerstore_sales[[#This Row],[Discount]]&lt;=0.05,"0-5%",Suoerstore_sales[[#This Row],[Discount]]&lt;=0.1,"5-10%",Suoerstore_sales[[#This Row],[Discount]]&lt;=0.2,"10-20%",TRUE,"20%+")</f>
        <v>10-20%</v>
      </c>
      <c r="W9516">
        <f>YEAR(Suoerstore_sales[[#This Row],[Order Date]])</f>
        <v>2014</v>
      </c>
      <c r="X9516" t="str">
        <f>"Q"&amp;ROUNDUP(MONTH(Suoerstore_sales[[#This Row],[Order Date]])/3,0)</f>
        <v>Q1</v>
      </c>
      <c r="Y9516">
        <f>MONTH(Suoerstore_sales[[#This Row],[Order Date]])</f>
        <v>3</v>
      </c>
    </row>
    <row r="9517" spans="1:25" x14ac:dyDescent="0.2">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t="str" cm="1">
        <f t="array" ref="V9517">_xlfn.IFS(Suoerstore_sales[[#This Row],[Discount]]&lt;=0.05,"0-5%",Suoerstore_sales[[#This Row],[Discount]]&lt;=0.1,"5-10%",Suoerstore_sales[[#This Row],[Discount]]&lt;=0.2,"10-20%",TRUE,"20%+")</f>
        <v>10-20%</v>
      </c>
      <c r="W9517">
        <f>YEAR(Suoerstore_sales[[#This Row],[Order Date]])</f>
        <v>2014</v>
      </c>
      <c r="X9517" t="str">
        <f>"Q"&amp;ROUNDUP(MONTH(Suoerstore_sales[[#This Row],[Order Date]])/3,0)</f>
        <v>Q1</v>
      </c>
      <c r="Y9517">
        <f>MONTH(Suoerstore_sales[[#This Row],[Order Date]])</f>
        <v>2</v>
      </c>
    </row>
    <row r="9518" spans="1:25" x14ac:dyDescent="0.2">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t="str" cm="1">
        <f t="array" ref="V9518">_xlfn.IFS(Suoerstore_sales[[#This Row],[Discount]]&lt;=0.05,"0-5%",Suoerstore_sales[[#This Row],[Discount]]&lt;=0.1,"5-10%",Suoerstore_sales[[#This Row],[Discount]]&lt;=0.2,"10-20%",TRUE,"20%+")</f>
        <v>20%+</v>
      </c>
      <c r="W9518">
        <f>YEAR(Suoerstore_sales[[#This Row],[Order Date]])</f>
        <v>2015</v>
      </c>
      <c r="X9518" t="str">
        <f>"Q"&amp;ROUNDUP(MONTH(Suoerstore_sales[[#This Row],[Order Date]])/3,0)</f>
        <v>Q3</v>
      </c>
      <c r="Y9518">
        <f>MONTH(Suoerstore_sales[[#This Row],[Order Date]])</f>
        <v>8</v>
      </c>
    </row>
    <row r="9519" spans="1:25" x14ac:dyDescent="0.2">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t="str" cm="1">
        <f t="array" ref="V9519">_xlfn.IFS(Suoerstore_sales[[#This Row],[Discount]]&lt;=0.05,"0-5%",Suoerstore_sales[[#This Row],[Discount]]&lt;=0.1,"5-10%",Suoerstore_sales[[#This Row],[Discount]]&lt;=0.2,"10-20%",TRUE,"20%+")</f>
        <v>10-20%</v>
      </c>
      <c r="W9519">
        <f>YEAR(Suoerstore_sales[[#This Row],[Order Date]])</f>
        <v>2015</v>
      </c>
      <c r="X9519" t="str">
        <f>"Q"&amp;ROUNDUP(MONTH(Suoerstore_sales[[#This Row],[Order Date]])/3,0)</f>
        <v>Q3</v>
      </c>
      <c r="Y9519">
        <f>MONTH(Suoerstore_sales[[#This Row],[Order Date]])</f>
        <v>8</v>
      </c>
    </row>
    <row r="9520" spans="1:25" x14ac:dyDescent="0.2">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t="str" cm="1">
        <f t="array" ref="V9520">_xlfn.IFS(Suoerstore_sales[[#This Row],[Discount]]&lt;=0.05,"0-5%",Suoerstore_sales[[#This Row],[Discount]]&lt;=0.1,"5-10%",Suoerstore_sales[[#This Row],[Discount]]&lt;=0.2,"10-20%",TRUE,"20%+")</f>
        <v>10-20%</v>
      </c>
      <c r="W9520">
        <f>YEAR(Suoerstore_sales[[#This Row],[Order Date]])</f>
        <v>2015</v>
      </c>
      <c r="X9520" t="str">
        <f>"Q"&amp;ROUNDUP(MONTH(Suoerstore_sales[[#This Row],[Order Date]])/3,0)</f>
        <v>Q3</v>
      </c>
      <c r="Y9520">
        <f>MONTH(Suoerstore_sales[[#This Row],[Order Date]])</f>
        <v>8</v>
      </c>
    </row>
    <row r="9521" spans="1:25" x14ac:dyDescent="0.2">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t="str" cm="1">
        <f t="array" ref="V9521">_xlfn.IFS(Suoerstore_sales[[#This Row],[Discount]]&lt;=0.05,"0-5%",Suoerstore_sales[[#This Row],[Discount]]&lt;=0.1,"5-10%",Suoerstore_sales[[#This Row],[Discount]]&lt;=0.2,"10-20%",TRUE,"20%+")</f>
        <v>0-5%</v>
      </c>
      <c r="W9521">
        <f>YEAR(Suoerstore_sales[[#This Row],[Order Date]])</f>
        <v>2017</v>
      </c>
      <c r="X9521" t="str">
        <f>"Q"&amp;ROUNDUP(MONTH(Suoerstore_sales[[#This Row],[Order Date]])/3,0)</f>
        <v>Q2</v>
      </c>
      <c r="Y9521">
        <f>MONTH(Suoerstore_sales[[#This Row],[Order Date]])</f>
        <v>5</v>
      </c>
    </row>
    <row r="9522" spans="1:25" x14ac:dyDescent="0.2">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t="str" cm="1">
        <f t="array" ref="V9522">_xlfn.IFS(Suoerstore_sales[[#This Row],[Discount]]&lt;=0.05,"0-5%",Suoerstore_sales[[#This Row],[Discount]]&lt;=0.1,"5-10%",Suoerstore_sales[[#This Row],[Discount]]&lt;=0.2,"10-20%",TRUE,"20%+")</f>
        <v>0-5%</v>
      </c>
      <c r="W9522">
        <f>YEAR(Suoerstore_sales[[#This Row],[Order Date]])</f>
        <v>2016</v>
      </c>
      <c r="X9522" t="str">
        <f>"Q"&amp;ROUNDUP(MONTH(Suoerstore_sales[[#This Row],[Order Date]])/3,0)</f>
        <v>Q1</v>
      </c>
      <c r="Y9522">
        <f>MONTH(Suoerstore_sales[[#This Row],[Order Date]])</f>
        <v>2</v>
      </c>
    </row>
    <row r="9523" spans="1:25" x14ac:dyDescent="0.2">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t="str" cm="1">
        <f t="array" ref="V9523">_xlfn.IFS(Suoerstore_sales[[#This Row],[Discount]]&lt;=0.05,"0-5%",Suoerstore_sales[[#This Row],[Discount]]&lt;=0.1,"5-10%",Suoerstore_sales[[#This Row],[Discount]]&lt;=0.2,"10-20%",TRUE,"20%+")</f>
        <v>10-20%</v>
      </c>
      <c r="W9523">
        <f>YEAR(Suoerstore_sales[[#This Row],[Order Date]])</f>
        <v>2014</v>
      </c>
      <c r="X9523" t="str">
        <f>"Q"&amp;ROUNDUP(MONTH(Suoerstore_sales[[#This Row],[Order Date]])/3,0)</f>
        <v>Q4</v>
      </c>
      <c r="Y9523">
        <f>MONTH(Suoerstore_sales[[#This Row],[Order Date]])</f>
        <v>12</v>
      </c>
    </row>
    <row r="9524" spans="1:25" x14ac:dyDescent="0.2">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t="str" cm="1">
        <f t="array" ref="V9524">_xlfn.IFS(Suoerstore_sales[[#This Row],[Discount]]&lt;=0.05,"0-5%",Suoerstore_sales[[#This Row],[Discount]]&lt;=0.1,"5-10%",Suoerstore_sales[[#This Row],[Discount]]&lt;=0.2,"10-20%",TRUE,"20%+")</f>
        <v>10-20%</v>
      </c>
      <c r="W9524">
        <f>YEAR(Suoerstore_sales[[#This Row],[Order Date]])</f>
        <v>2014</v>
      </c>
      <c r="X9524" t="str">
        <f>"Q"&amp;ROUNDUP(MONTH(Suoerstore_sales[[#This Row],[Order Date]])/3,0)</f>
        <v>Q4</v>
      </c>
      <c r="Y9524">
        <f>MONTH(Suoerstore_sales[[#This Row],[Order Date]])</f>
        <v>12</v>
      </c>
    </row>
    <row r="9525" spans="1:25" x14ac:dyDescent="0.2">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t="str" cm="1">
        <f t="array" ref="V9525">_xlfn.IFS(Suoerstore_sales[[#This Row],[Discount]]&lt;=0.05,"0-5%",Suoerstore_sales[[#This Row],[Discount]]&lt;=0.1,"5-10%",Suoerstore_sales[[#This Row],[Discount]]&lt;=0.2,"10-20%",TRUE,"20%+")</f>
        <v>10-20%</v>
      </c>
      <c r="W9525">
        <f>YEAR(Suoerstore_sales[[#This Row],[Order Date]])</f>
        <v>2014</v>
      </c>
      <c r="X9525" t="str">
        <f>"Q"&amp;ROUNDUP(MONTH(Suoerstore_sales[[#This Row],[Order Date]])/3,0)</f>
        <v>Q4</v>
      </c>
      <c r="Y9525">
        <f>MONTH(Suoerstore_sales[[#This Row],[Order Date]])</f>
        <v>12</v>
      </c>
    </row>
    <row r="9526" spans="1:25" x14ac:dyDescent="0.2">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t="str" cm="1">
        <f t="array" ref="V9526">_xlfn.IFS(Suoerstore_sales[[#This Row],[Discount]]&lt;=0.05,"0-5%",Suoerstore_sales[[#This Row],[Discount]]&lt;=0.1,"5-10%",Suoerstore_sales[[#This Row],[Discount]]&lt;=0.2,"10-20%",TRUE,"20%+")</f>
        <v>10-20%</v>
      </c>
      <c r="W9526">
        <f>YEAR(Suoerstore_sales[[#This Row],[Order Date]])</f>
        <v>2017</v>
      </c>
      <c r="X9526" t="str">
        <f>"Q"&amp;ROUNDUP(MONTH(Suoerstore_sales[[#This Row],[Order Date]])/3,0)</f>
        <v>Q4</v>
      </c>
      <c r="Y9526">
        <f>MONTH(Suoerstore_sales[[#This Row],[Order Date]])</f>
        <v>12</v>
      </c>
    </row>
    <row r="9527" spans="1:25" x14ac:dyDescent="0.2">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t="str" cm="1">
        <f t="array" ref="V9527">_xlfn.IFS(Suoerstore_sales[[#This Row],[Discount]]&lt;=0.05,"0-5%",Suoerstore_sales[[#This Row],[Discount]]&lt;=0.1,"5-10%",Suoerstore_sales[[#This Row],[Discount]]&lt;=0.2,"10-20%",TRUE,"20%+")</f>
        <v>0-5%</v>
      </c>
      <c r="W9527">
        <f>YEAR(Suoerstore_sales[[#This Row],[Order Date]])</f>
        <v>2017</v>
      </c>
      <c r="X9527" t="str">
        <f>"Q"&amp;ROUNDUP(MONTH(Suoerstore_sales[[#This Row],[Order Date]])/3,0)</f>
        <v>Q4</v>
      </c>
      <c r="Y9527">
        <f>MONTH(Suoerstore_sales[[#This Row],[Order Date]])</f>
        <v>12</v>
      </c>
    </row>
    <row r="9528" spans="1:25" x14ac:dyDescent="0.2">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t="str" cm="1">
        <f t="array" ref="V9528">_xlfn.IFS(Suoerstore_sales[[#This Row],[Discount]]&lt;=0.05,"0-5%",Suoerstore_sales[[#This Row],[Discount]]&lt;=0.1,"5-10%",Suoerstore_sales[[#This Row],[Discount]]&lt;=0.2,"10-20%",TRUE,"20%+")</f>
        <v>10-20%</v>
      </c>
      <c r="W9528">
        <f>YEAR(Suoerstore_sales[[#This Row],[Order Date]])</f>
        <v>2017</v>
      </c>
      <c r="X9528" t="str">
        <f>"Q"&amp;ROUNDUP(MONTH(Suoerstore_sales[[#This Row],[Order Date]])/3,0)</f>
        <v>Q4</v>
      </c>
      <c r="Y9528">
        <f>MONTH(Suoerstore_sales[[#This Row],[Order Date]])</f>
        <v>12</v>
      </c>
    </row>
    <row r="9529" spans="1:25" x14ac:dyDescent="0.2">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t="str" cm="1">
        <f t="array" ref="V9529">_xlfn.IFS(Suoerstore_sales[[#This Row],[Discount]]&lt;=0.05,"0-5%",Suoerstore_sales[[#This Row],[Discount]]&lt;=0.1,"5-10%",Suoerstore_sales[[#This Row],[Discount]]&lt;=0.2,"10-20%",TRUE,"20%+")</f>
        <v>10-20%</v>
      </c>
      <c r="W9529">
        <f>YEAR(Suoerstore_sales[[#This Row],[Order Date]])</f>
        <v>2017</v>
      </c>
      <c r="X9529" t="str">
        <f>"Q"&amp;ROUNDUP(MONTH(Suoerstore_sales[[#This Row],[Order Date]])/3,0)</f>
        <v>Q4</v>
      </c>
      <c r="Y9529">
        <f>MONTH(Suoerstore_sales[[#This Row],[Order Date]])</f>
        <v>12</v>
      </c>
    </row>
    <row r="9530" spans="1:25" x14ac:dyDescent="0.2">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t="str" cm="1">
        <f t="array" ref="V9530">_xlfn.IFS(Suoerstore_sales[[#This Row],[Discount]]&lt;=0.05,"0-5%",Suoerstore_sales[[#This Row],[Discount]]&lt;=0.1,"5-10%",Suoerstore_sales[[#This Row],[Discount]]&lt;=0.2,"10-20%",TRUE,"20%+")</f>
        <v>10-20%</v>
      </c>
      <c r="W9530">
        <f>YEAR(Suoerstore_sales[[#This Row],[Order Date]])</f>
        <v>2017</v>
      </c>
      <c r="X9530" t="str">
        <f>"Q"&amp;ROUNDUP(MONTH(Suoerstore_sales[[#This Row],[Order Date]])/3,0)</f>
        <v>Q4</v>
      </c>
      <c r="Y9530">
        <f>MONTH(Suoerstore_sales[[#This Row],[Order Date]])</f>
        <v>12</v>
      </c>
    </row>
    <row r="9531" spans="1:25" x14ac:dyDescent="0.2">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t="str" cm="1">
        <f t="array" ref="V9531">_xlfn.IFS(Suoerstore_sales[[#This Row],[Discount]]&lt;=0.05,"0-5%",Suoerstore_sales[[#This Row],[Discount]]&lt;=0.1,"5-10%",Suoerstore_sales[[#This Row],[Discount]]&lt;=0.2,"10-20%",TRUE,"20%+")</f>
        <v>10-20%</v>
      </c>
      <c r="W9531">
        <f>YEAR(Suoerstore_sales[[#This Row],[Order Date]])</f>
        <v>2017</v>
      </c>
      <c r="X9531" t="str">
        <f>"Q"&amp;ROUNDUP(MONTH(Suoerstore_sales[[#This Row],[Order Date]])/3,0)</f>
        <v>Q1</v>
      </c>
      <c r="Y9531">
        <f>MONTH(Suoerstore_sales[[#This Row],[Order Date]])</f>
        <v>3</v>
      </c>
    </row>
    <row r="9532" spans="1:25" x14ac:dyDescent="0.2">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t="str" cm="1">
        <f t="array" ref="V9532">_xlfn.IFS(Suoerstore_sales[[#This Row],[Discount]]&lt;=0.05,"0-5%",Suoerstore_sales[[#This Row],[Discount]]&lt;=0.1,"5-10%",Suoerstore_sales[[#This Row],[Discount]]&lt;=0.2,"10-20%",TRUE,"20%+")</f>
        <v>0-5%</v>
      </c>
      <c r="W9532">
        <f>YEAR(Suoerstore_sales[[#This Row],[Order Date]])</f>
        <v>2017</v>
      </c>
      <c r="X9532" t="str">
        <f>"Q"&amp;ROUNDUP(MONTH(Suoerstore_sales[[#This Row],[Order Date]])/3,0)</f>
        <v>Q3</v>
      </c>
      <c r="Y9532">
        <f>MONTH(Suoerstore_sales[[#This Row],[Order Date]])</f>
        <v>7</v>
      </c>
    </row>
    <row r="9533" spans="1:25" x14ac:dyDescent="0.2">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t="str" cm="1">
        <f t="array" ref="V9533">_xlfn.IFS(Suoerstore_sales[[#This Row],[Discount]]&lt;=0.05,"0-5%",Suoerstore_sales[[#This Row],[Discount]]&lt;=0.1,"5-10%",Suoerstore_sales[[#This Row],[Discount]]&lt;=0.2,"10-20%",TRUE,"20%+")</f>
        <v>10-20%</v>
      </c>
      <c r="W9533">
        <f>YEAR(Suoerstore_sales[[#This Row],[Order Date]])</f>
        <v>2017</v>
      </c>
      <c r="X9533" t="str">
        <f>"Q"&amp;ROUNDUP(MONTH(Suoerstore_sales[[#This Row],[Order Date]])/3,0)</f>
        <v>Q4</v>
      </c>
      <c r="Y9533">
        <f>MONTH(Suoerstore_sales[[#This Row],[Order Date]])</f>
        <v>10</v>
      </c>
    </row>
    <row r="9534" spans="1:25" x14ac:dyDescent="0.2">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t="str" cm="1">
        <f t="array" ref="V9534">_xlfn.IFS(Suoerstore_sales[[#This Row],[Discount]]&lt;=0.05,"0-5%",Suoerstore_sales[[#This Row],[Discount]]&lt;=0.1,"5-10%",Suoerstore_sales[[#This Row],[Discount]]&lt;=0.2,"10-20%",TRUE,"20%+")</f>
        <v>5-10%</v>
      </c>
      <c r="W9534">
        <f>YEAR(Suoerstore_sales[[#This Row],[Order Date]])</f>
        <v>2016</v>
      </c>
      <c r="X9534" t="str">
        <f>"Q"&amp;ROUNDUP(MONTH(Suoerstore_sales[[#This Row],[Order Date]])/3,0)</f>
        <v>Q4</v>
      </c>
      <c r="Y9534">
        <f>MONTH(Suoerstore_sales[[#This Row],[Order Date]])</f>
        <v>10</v>
      </c>
    </row>
    <row r="9535" spans="1:25" x14ac:dyDescent="0.2">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t="str" cm="1">
        <f t="array" ref="V9535">_xlfn.IFS(Suoerstore_sales[[#This Row],[Discount]]&lt;=0.05,"0-5%",Suoerstore_sales[[#This Row],[Discount]]&lt;=0.1,"5-10%",Suoerstore_sales[[#This Row],[Discount]]&lt;=0.2,"10-20%",TRUE,"20%+")</f>
        <v>0-5%</v>
      </c>
      <c r="W9535">
        <f>YEAR(Suoerstore_sales[[#This Row],[Order Date]])</f>
        <v>2016</v>
      </c>
      <c r="X9535" t="str">
        <f>"Q"&amp;ROUNDUP(MONTH(Suoerstore_sales[[#This Row],[Order Date]])/3,0)</f>
        <v>Q4</v>
      </c>
      <c r="Y9535">
        <f>MONTH(Suoerstore_sales[[#This Row],[Order Date]])</f>
        <v>10</v>
      </c>
    </row>
    <row r="9536" spans="1:25" x14ac:dyDescent="0.2">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t="str" cm="1">
        <f t="array" ref="V9536">_xlfn.IFS(Suoerstore_sales[[#This Row],[Discount]]&lt;=0.05,"0-5%",Suoerstore_sales[[#This Row],[Discount]]&lt;=0.1,"5-10%",Suoerstore_sales[[#This Row],[Discount]]&lt;=0.2,"10-20%",TRUE,"20%+")</f>
        <v>0-5%</v>
      </c>
      <c r="W9536">
        <f>YEAR(Suoerstore_sales[[#This Row],[Order Date]])</f>
        <v>2016</v>
      </c>
      <c r="X9536" t="str">
        <f>"Q"&amp;ROUNDUP(MONTH(Suoerstore_sales[[#This Row],[Order Date]])/3,0)</f>
        <v>Q4</v>
      </c>
      <c r="Y9536">
        <f>MONTH(Suoerstore_sales[[#This Row],[Order Date]])</f>
        <v>10</v>
      </c>
    </row>
    <row r="9537" spans="1:25" x14ac:dyDescent="0.2">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t="str" cm="1">
        <f t="array" ref="V9537">_xlfn.IFS(Suoerstore_sales[[#This Row],[Discount]]&lt;=0.05,"0-5%",Suoerstore_sales[[#This Row],[Discount]]&lt;=0.1,"5-10%",Suoerstore_sales[[#This Row],[Discount]]&lt;=0.2,"10-20%",TRUE,"20%+")</f>
        <v>10-20%</v>
      </c>
      <c r="W9537">
        <f>YEAR(Suoerstore_sales[[#This Row],[Order Date]])</f>
        <v>2016</v>
      </c>
      <c r="X9537" t="str">
        <f>"Q"&amp;ROUNDUP(MONTH(Suoerstore_sales[[#This Row],[Order Date]])/3,0)</f>
        <v>Q4</v>
      </c>
      <c r="Y9537">
        <f>MONTH(Suoerstore_sales[[#This Row],[Order Date]])</f>
        <v>10</v>
      </c>
    </row>
    <row r="9538" spans="1:25" x14ac:dyDescent="0.2">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t="str" cm="1">
        <f t="array" ref="V9538">_xlfn.IFS(Suoerstore_sales[[#This Row],[Discount]]&lt;=0.05,"0-5%",Suoerstore_sales[[#This Row],[Discount]]&lt;=0.1,"5-10%",Suoerstore_sales[[#This Row],[Discount]]&lt;=0.2,"10-20%",TRUE,"20%+")</f>
        <v>20%+</v>
      </c>
      <c r="W9538">
        <f>YEAR(Suoerstore_sales[[#This Row],[Order Date]])</f>
        <v>2017</v>
      </c>
      <c r="X9538" t="str">
        <f>"Q"&amp;ROUNDUP(MONTH(Suoerstore_sales[[#This Row],[Order Date]])/3,0)</f>
        <v>Q2</v>
      </c>
      <c r="Y9538">
        <f>MONTH(Suoerstore_sales[[#This Row],[Order Date]])</f>
        <v>6</v>
      </c>
    </row>
    <row r="9539" spans="1:25" x14ac:dyDescent="0.2">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t="str" cm="1">
        <f t="array" ref="V9539">_xlfn.IFS(Suoerstore_sales[[#This Row],[Discount]]&lt;=0.05,"0-5%",Suoerstore_sales[[#This Row],[Discount]]&lt;=0.1,"5-10%",Suoerstore_sales[[#This Row],[Discount]]&lt;=0.2,"10-20%",TRUE,"20%+")</f>
        <v>10-20%</v>
      </c>
      <c r="W9539">
        <f>YEAR(Suoerstore_sales[[#This Row],[Order Date]])</f>
        <v>2016</v>
      </c>
      <c r="X9539" t="str">
        <f>"Q"&amp;ROUNDUP(MONTH(Suoerstore_sales[[#This Row],[Order Date]])/3,0)</f>
        <v>Q3</v>
      </c>
      <c r="Y9539">
        <f>MONTH(Suoerstore_sales[[#This Row],[Order Date]])</f>
        <v>9</v>
      </c>
    </row>
    <row r="9540" spans="1:25" x14ac:dyDescent="0.2">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t="str" cm="1">
        <f t="array" ref="V9540">_xlfn.IFS(Suoerstore_sales[[#This Row],[Discount]]&lt;=0.05,"0-5%",Suoerstore_sales[[#This Row],[Discount]]&lt;=0.1,"5-10%",Suoerstore_sales[[#This Row],[Discount]]&lt;=0.2,"10-20%",TRUE,"20%+")</f>
        <v>0-5%</v>
      </c>
      <c r="W9540">
        <f>YEAR(Suoerstore_sales[[#This Row],[Order Date]])</f>
        <v>2017</v>
      </c>
      <c r="X9540" t="str">
        <f>"Q"&amp;ROUNDUP(MONTH(Suoerstore_sales[[#This Row],[Order Date]])/3,0)</f>
        <v>Q3</v>
      </c>
      <c r="Y9540">
        <f>MONTH(Suoerstore_sales[[#This Row],[Order Date]])</f>
        <v>9</v>
      </c>
    </row>
    <row r="9541" spans="1:25" x14ac:dyDescent="0.2">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t="str" cm="1">
        <f t="array" ref="V9541">_xlfn.IFS(Suoerstore_sales[[#This Row],[Discount]]&lt;=0.05,"0-5%",Suoerstore_sales[[#This Row],[Discount]]&lt;=0.1,"5-10%",Suoerstore_sales[[#This Row],[Discount]]&lt;=0.2,"10-20%",TRUE,"20%+")</f>
        <v>0-5%</v>
      </c>
      <c r="W9541">
        <f>YEAR(Suoerstore_sales[[#This Row],[Order Date]])</f>
        <v>2017</v>
      </c>
      <c r="X9541" t="str">
        <f>"Q"&amp;ROUNDUP(MONTH(Suoerstore_sales[[#This Row],[Order Date]])/3,0)</f>
        <v>Q3</v>
      </c>
      <c r="Y9541">
        <f>MONTH(Suoerstore_sales[[#This Row],[Order Date]])</f>
        <v>9</v>
      </c>
    </row>
    <row r="9542" spans="1:25" x14ac:dyDescent="0.2">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t="str" cm="1">
        <f t="array" ref="V9542">_xlfn.IFS(Suoerstore_sales[[#This Row],[Discount]]&lt;=0.05,"0-5%",Suoerstore_sales[[#This Row],[Discount]]&lt;=0.1,"5-10%",Suoerstore_sales[[#This Row],[Discount]]&lt;=0.2,"10-20%",TRUE,"20%+")</f>
        <v>10-20%</v>
      </c>
      <c r="W9542">
        <f>YEAR(Suoerstore_sales[[#This Row],[Order Date]])</f>
        <v>2015</v>
      </c>
      <c r="X9542" t="str">
        <f>"Q"&amp;ROUNDUP(MONTH(Suoerstore_sales[[#This Row],[Order Date]])/3,0)</f>
        <v>Q2</v>
      </c>
      <c r="Y9542">
        <f>MONTH(Suoerstore_sales[[#This Row],[Order Date]])</f>
        <v>5</v>
      </c>
    </row>
    <row r="9543" spans="1:25" x14ac:dyDescent="0.2">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t="str" cm="1">
        <f t="array" ref="V9543">_xlfn.IFS(Suoerstore_sales[[#This Row],[Discount]]&lt;=0.05,"0-5%",Suoerstore_sales[[#This Row],[Discount]]&lt;=0.1,"5-10%",Suoerstore_sales[[#This Row],[Discount]]&lt;=0.2,"10-20%",TRUE,"20%+")</f>
        <v>10-20%</v>
      </c>
      <c r="W9543">
        <f>YEAR(Suoerstore_sales[[#This Row],[Order Date]])</f>
        <v>2015</v>
      </c>
      <c r="X9543" t="str">
        <f>"Q"&amp;ROUNDUP(MONTH(Suoerstore_sales[[#This Row],[Order Date]])/3,0)</f>
        <v>Q3</v>
      </c>
      <c r="Y9543">
        <f>MONTH(Suoerstore_sales[[#This Row],[Order Date]])</f>
        <v>8</v>
      </c>
    </row>
    <row r="9544" spans="1:25" x14ac:dyDescent="0.2">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t="str" cm="1">
        <f t="array" ref="V9544">_xlfn.IFS(Suoerstore_sales[[#This Row],[Discount]]&lt;=0.05,"0-5%",Suoerstore_sales[[#This Row],[Discount]]&lt;=0.1,"5-10%",Suoerstore_sales[[#This Row],[Discount]]&lt;=0.2,"10-20%",TRUE,"20%+")</f>
        <v>20%+</v>
      </c>
      <c r="W9544">
        <f>YEAR(Suoerstore_sales[[#This Row],[Order Date]])</f>
        <v>2015</v>
      </c>
      <c r="X9544" t="str">
        <f>"Q"&amp;ROUNDUP(MONTH(Suoerstore_sales[[#This Row],[Order Date]])/3,0)</f>
        <v>Q3</v>
      </c>
      <c r="Y9544">
        <f>MONTH(Suoerstore_sales[[#This Row],[Order Date]])</f>
        <v>8</v>
      </c>
    </row>
    <row r="9545" spans="1:25" x14ac:dyDescent="0.2">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t="str" cm="1">
        <f t="array" ref="V9545">_xlfn.IFS(Suoerstore_sales[[#This Row],[Discount]]&lt;=0.05,"0-5%",Suoerstore_sales[[#This Row],[Discount]]&lt;=0.1,"5-10%",Suoerstore_sales[[#This Row],[Discount]]&lt;=0.2,"10-20%",TRUE,"20%+")</f>
        <v>10-20%</v>
      </c>
      <c r="W9545">
        <f>YEAR(Suoerstore_sales[[#This Row],[Order Date]])</f>
        <v>2015</v>
      </c>
      <c r="X9545" t="str">
        <f>"Q"&amp;ROUNDUP(MONTH(Suoerstore_sales[[#This Row],[Order Date]])/3,0)</f>
        <v>Q3</v>
      </c>
      <c r="Y9545">
        <f>MONTH(Suoerstore_sales[[#This Row],[Order Date]])</f>
        <v>8</v>
      </c>
    </row>
    <row r="9546" spans="1:25" x14ac:dyDescent="0.2">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t="str" cm="1">
        <f t="array" ref="V9546">_xlfn.IFS(Suoerstore_sales[[#This Row],[Discount]]&lt;=0.05,"0-5%",Suoerstore_sales[[#This Row],[Discount]]&lt;=0.1,"5-10%",Suoerstore_sales[[#This Row],[Discount]]&lt;=0.2,"10-20%",TRUE,"20%+")</f>
        <v>20%+</v>
      </c>
      <c r="W9546">
        <f>YEAR(Suoerstore_sales[[#This Row],[Order Date]])</f>
        <v>2015</v>
      </c>
      <c r="X9546" t="str">
        <f>"Q"&amp;ROUNDUP(MONTH(Suoerstore_sales[[#This Row],[Order Date]])/3,0)</f>
        <v>Q3</v>
      </c>
      <c r="Y9546">
        <f>MONTH(Suoerstore_sales[[#This Row],[Order Date]])</f>
        <v>8</v>
      </c>
    </row>
    <row r="9547" spans="1:25" x14ac:dyDescent="0.2">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t="str" cm="1">
        <f t="array" ref="V9547">_xlfn.IFS(Suoerstore_sales[[#This Row],[Discount]]&lt;=0.05,"0-5%",Suoerstore_sales[[#This Row],[Discount]]&lt;=0.1,"5-10%",Suoerstore_sales[[#This Row],[Discount]]&lt;=0.2,"10-20%",TRUE,"20%+")</f>
        <v>0-5%</v>
      </c>
      <c r="W9547">
        <f>YEAR(Suoerstore_sales[[#This Row],[Order Date]])</f>
        <v>2014</v>
      </c>
      <c r="X9547" t="str">
        <f>"Q"&amp;ROUNDUP(MONTH(Suoerstore_sales[[#This Row],[Order Date]])/3,0)</f>
        <v>Q4</v>
      </c>
      <c r="Y9547">
        <f>MONTH(Suoerstore_sales[[#This Row],[Order Date]])</f>
        <v>10</v>
      </c>
    </row>
    <row r="9548" spans="1:25" x14ac:dyDescent="0.2">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t="str" cm="1">
        <f t="array" ref="V9548">_xlfn.IFS(Suoerstore_sales[[#This Row],[Discount]]&lt;=0.05,"0-5%",Suoerstore_sales[[#This Row],[Discount]]&lt;=0.1,"5-10%",Suoerstore_sales[[#This Row],[Discount]]&lt;=0.2,"10-20%",TRUE,"20%+")</f>
        <v>0-5%</v>
      </c>
      <c r="W9548">
        <f>YEAR(Suoerstore_sales[[#This Row],[Order Date]])</f>
        <v>2014</v>
      </c>
      <c r="X9548" t="str">
        <f>"Q"&amp;ROUNDUP(MONTH(Suoerstore_sales[[#This Row],[Order Date]])/3,0)</f>
        <v>Q4</v>
      </c>
      <c r="Y9548">
        <f>MONTH(Suoerstore_sales[[#This Row],[Order Date]])</f>
        <v>10</v>
      </c>
    </row>
    <row r="9549" spans="1:25" x14ac:dyDescent="0.2">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t="str" cm="1">
        <f t="array" ref="V9549">_xlfn.IFS(Suoerstore_sales[[#This Row],[Discount]]&lt;=0.05,"0-5%",Suoerstore_sales[[#This Row],[Discount]]&lt;=0.1,"5-10%",Suoerstore_sales[[#This Row],[Discount]]&lt;=0.2,"10-20%",TRUE,"20%+")</f>
        <v>10-20%</v>
      </c>
      <c r="W9549">
        <f>YEAR(Suoerstore_sales[[#This Row],[Order Date]])</f>
        <v>2016</v>
      </c>
      <c r="X9549" t="str">
        <f>"Q"&amp;ROUNDUP(MONTH(Suoerstore_sales[[#This Row],[Order Date]])/3,0)</f>
        <v>Q2</v>
      </c>
      <c r="Y9549">
        <f>MONTH(Suoerstore_sales[[#This Row],[Order Date]])</f>
        <v>6</v>
      </c>
    </row>
    <row r="9550" spans="1:25" x14ac:dyDescent="0.2">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t="str" cm="1">
        <f t="array" ref="V9550">_xlfn.IFS(Suoerstore_sales[[#This Row],[Discount]]&lt;=0.05,"0-5%",Suoerstore_sales[[#This Row],[Discount]]&lt;=0.1,"5-10%",Suoerstore_sales[[#This Row],[Discount]]&lt;=0.2,"10-20%",TRUE,"20%+")</f>
        <v>20%+</v>
      </c>
      <c r="W9550">
        <f>YEAR(Suoerstore_sales[[#This Row],[Order Date]])</f>
        <v>2016</v>
      </c>
      <c r="X9550" t="str">
        <f>"Q"&amp;ROUNDUP(MONTH(Suoerstore_sales[[#This Row],[Order Date]])/3,0)</f>
        <v>Q2</v>
      </c>
      <c r="Y9550">
        <f>MONTH(Suoerstore_sales[[#This Row],[Order Date]])</f>
        <v>6</v>
      </c>
    </row>
    <row r="9551" spans="1:25" x14ac:dyDescent="0.2">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t="str" cm="1">
        <f t="array" ref="V9551">_xlfn.IFS(Suoerstore_sales[[#This Row],[Discount]]&lt;=0.05,"0-5%",Suoerstore_sales[[#This Row],[Discount]]&lt;=0.1,"5-10%",Suoerstore_sales[[#This Row],[Discount]]&lt;=0.2,"10-20%",TRUE,"20%+")</f>
        <v>10-20%</v>
      </c>
      <c r="W9551">
        <f>YEAR(Suoerstore_sales[[#This Row],[Order Date]])</f>
        <v>2016</v>
      </c>
      <c r="X9551" t="str">
        <f>"Q"&amp;ROUNDUP(MONTH(Suoerstore_sales[[#This Row],[Order Date]])/3,0)</f>
        <v>Q2</v>
      </c>
      <c r="Y9551">
        <f>MONTH(Suoerstore_sales[[#This Row],[Order Date]])</f>
        <v>6</v>
      </c>
    </row>
    <row r="9552" spans="1:25" x14ac:dyDescent="0.2">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t="str" cm="1">
        <f t="array" ref="V9552">_xlfn.IFS(Suoerstore_sales[[#This Row],[Discount]]&lt;=0.05,"0-5%",Suoerstore_sales[[#This Row],[Discount]]&lt;=0.1,"5-10%",Suoerstore_sales[[#This Row],[Discount]]&lt;=0.2,"10-20%",TRUE,"20%+")</f>
        <v>10-20%</v>
      </c>
      <c r="W9552">
        <f>YEAR(Suoerstore_sales[[#This Row],[Order Date]])</f>
        <v>2015</v>
      </c>
      <c r="X9552" t="str">
        <f>"Q"&amp;ROUNDUP(MONTH(Suoerstore_sales[[#This Row],[Order Date]])/3,0)</f>
        <v>Q2</v>
      </c>
      <c r="Y9552">
        <f>MONTH(Suoerstore_sales[[#This Row],[Order Date]])</f>
        <v>5</v>
      </c>
    </row>
    <row r="9553" spans="1:25" x14ac:dyDescent="0.2">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t="str" cm="1">
        <f t="array" ref="V9553">_xlfn.IFS(Suoerstore_sales[[#This Row],[Discount]]&lt;=0.05,"0-5%",Suoerstore_sales[[#This Row],[Discount]]&lt;=0.1,"5-10%",Suoerstore_sales[[#This Row],[Discount]]&lt;=0.2,"10-20%",TRUE,"20%+")</f>
        <v>10-20%</v>
      </c>
      <c r="W9553">
        <f>YEAR(Suoerstore_sales[[#This Row],[Order Date]])</f>
        <v>2015</v>
      </c>
      <c r="X9553" t="str">
        <f>"Q"&amp;ROUNDUP(MONTH(Suoerstore_sales[[#This Row],[Order Date]])/3,0)</f>
        <v>Q4</v>
      </c>
      <c r="Y9553">
        <f>MONTH(Suoerstore_sales[[#This Row],[Order Date]])</f>
        <v>11</v>
      </c>
    </row>
    <row r="9554" spans="1:25" x14ac:dyDescent="0.2">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t="str" cm="1">
        <f t="array" ref="V9554">_xlfn.IFS(Suoerstore_sales[[#This Row],[Discount]]&lt;=0.05,"0-5%",Suoerstore_sales[[#This Row],[Discount]]&lt;=0.1,"5-10%",Suoerstore_sales[[#This Row],[Discount]]&lt;=0.2,"10-20%",TRUE,"20%+")</f>
        <v>0-5%</v>
      </c>
      <c r="W9554">
        <f>YEAR(Suoerstore_sales[[#This Row],[Order Date]])</f>
        <v>2015</v>
      </c>
      <c r="X9554" t="str">
        <f>"Q"&amp;ROUNDUP(MONTH(Suoerstore_sales[[#This Row],[Order Date]])/3,0)</f>
        <v>Q2</v>
      </c>
      <c r="Y9554">
        <f>MONTH(Suoerstore_sales[[#This Row],[Order Date]])</f>
        <v>5</v>
      </c>
    </row>
    <row r="9555" spans="1:25" x14ac:dyDescent="0.2">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t="str" cm="1">
        <f t="array" ref="V9555">_xlfn.IFS(Suoerstore_sales[[#This Row],[Discount]]&lt;=0.05,"0-5%",Suoerstore_sales[[#This Row],[Discount]]&lt;=0.1,"5-10%",Suoerstore_sales[[#This Row],[Discount]]&lt;=0.2,"10-20%",TRUE,"20%+")</f>
        <v>10-20%</v>
      </c>
      <c r="W9555">
        <f>YEAR(Suoerstore_sales[[#This Row],[Order Date]])</f>
        <v>2016</v>
      </c>
      <c r="X9555" t="str">
        <f>"Q"&amp;ROUNDUP(MONTH(Suoerstore_sales[[#This Row],[Order Date]])/3,0)</f>
        <v>Q3</v>
      </c>
      <c r="Y9555">
        <f>MONTH(Suoerstore_sales[[#This Row],[Order Date]])</f>
        <v>9</v>
      </c>
    </row>
    <row r="9556" spans="1:25" x14ac:dyDescent="0.2">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t="str" cm="1">
        <f t="array" ref="V9556">_xlfn.IFS(Suoerstore_sales[[#This Row],[Discount]]&lt;=0.05,"0-5%",Suoerstore_sales[[#This Row],[Discount]]&lt;=0.1,"5-10%",Suoerstore_sales[[#This Row],[Discount]]&lt;=0.2,"10-20%",TRUE,"20%+")</f>
        <v>10-20%</v>
      </c>
      <c r="W9556">
        <f>YEAR(Suoerstore_sales[[#This Row],[Order Date]])</f>
        <v>2015</v>
      </c>
      <c r="X9556" t="str">
        <f>"Q"&amp;ROUNDUP(MONTH(Suoerstore_sales[[#This Row],[Order Date]])/3,0)</f>
        <v>Q4</v>
      </c>
      <c r="Y9556">
        <f>MONTH(Suoerstore_sales[[#This Row],[Order Date]])</f>
        <v>11</v>
      </c>
    </row>
    <row r="9557" spans="1:25" x14ac:dyDescent="0.2">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t="str" cm="1">
        <f t="array" ref="V9557">_xlfn.IFS(Suoerstore_sales[[#This Row],[Discount]]&lt;=0.05,"0-5%",Suoerstore_sales[[#This Row],[Discount]]&lt;=0.1,"5-10%",Suoerstore_sales[[#This Row],[Discount]]&lt;=0.2,"10-20%",TRUE,"20%+")</f>
        <v>10-20%</v>
      </c>
      <c r="W9557">
        <f>YEAR(Suoerstore_sales[[#This Row],[Order Date]])</f>
        <v>2015</v>
      </c>
      <c r="X9557" t="str">
        <f>"Q"&amp;ROUNDUP(MONTH(Suoerstore_sales[[#This Row],[Order Date]])/3,0)</f>
        <v>Q4</v>
      </c>
      <c r="Y9557">
        <f>MONTH(Suoerstore_sales[[#This Row],[Order Date]])</f>
        <v>11</v>
      </c>
    </row>
    <row r="9558" spans="1:25" x14ac:dyDescent="0.2">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t="str" cm="1">
        <f t="array" ref="V9558">_xlfn.IFS(Suoerstore_sales[[#This Row],[Discount]]&lt;=0.05,"0-5%",Suoerstore_sales[[#This Row],[Discount]]&lt;=0.1,"5-10%",Suoerstore_sales[[#This Row],[Discount]]&lt;=0.2,"10-20%",TRUE,"20%+")</f>
        <v>0-5%</v>
      </c>
      <c r="W9558">
        <f>YEAR(Suoerstore_sales[[#This Row],[Order Date]])</f>
        <v>2015</v>
      </c>
      <c r="X9558" t="str">
        <f>"Q"&amp;ROUNDUP(MONTH(Suoerstore_sales[[#This Row],[Order Date]])/3,0)</f>
        <v>Q4</v>
      </c>
      <c r="Y9558">
        <f>MONTH(Suoerstore_sales[[#This Row],[Order Date]])</f>
        <v>12</v>
      </c>
    </row>
    <row r="9559" spans="1:25" x14ac:dyDescent="0.2">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t="str" cm="1">
        <f t="array" ref="V9559">_xlfn.IFS(Suoerstore_sales[[#This Row],[Discount]]&lt;=0.05,"0-5%",Suoerstore_sales[[#This Row],[Discount]]&lt;=0.1,"5-10%",Suoerstore_sales[[#This Row],[Discount]]&lt;=0.2,"10-20%",TRUE,"20%+")</f>
        <v>20%+</v>
      </c>
      <c r="W9559">
        <f>YEAR(Suoerstore_sales[[#This Row],[Order Date]])</f>
        <v>2014</v>
      </c>
      <c r="X9559" t="str">
        <f>"Q"&amp;ROUNDUP(MONTH(Suoerstore_sales[[#This Row],[Order Date]])/3,0)</f>
        <v>Q4</v>
      </c>
      <c r="Y9559">
        <f>MONTH(Suoerstore_sales[[#This Row],[Order Date]])</f>
        <v>10</v>
      </c>
    </row>
    <row r="9560" spans="1:25" x14ac:dyDescent="0.2">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t="str" cm="1">
        <f t="array" ref="V9560">_xlfn.IFS(Suoerstore_sales[[#This Row],[Discount]]&lt;=0.05,"0-5%",Suoerstore_sales[[#This Row],[Discount]]&lt;=0.1,"5-10%",Suoerstore_sales[[#This Row],[Discount]]&lt;=0.2,"10-20%",TRUE,"20%+")</f>
        <v>10-20%</v>
      </c>
      <c r="W9560">
        <f>YEAR(Suoerstore_sales[[#This Row],[Order Date]])</f>
        <v>2016</v>
      </c>
      <c r="X9560" t="str">
        <f>"Q"&amp;ROUNDUP(MONTH(Suoerstore_sales[[#This Row],[Order Date]])/3,0)</f>
        <v>Q2</v>
      </c>
      <c r="Y9560">
        <f>MONTH(Suoerstore_sales[[#This Row],[Order Date]])</f>
        <v>5</v>
      </c>
    </row>
    <row r="9561" spans="1:25" x14ac:dyDescent="0.2">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t="str" cm="1">
        <f t="array" ref="V9561">_xlfn.IFS(Suoerstore_sales[[#This Row],[Discount]]&lt;=0.05,"0-5%",Suoerstore_sales[[#This Row],[Discount]]&lt;=0.1,"5-10%",Suoerstore_sales[[#This Row],[Discount]]&lt;=0.2,"10-20%",TRUE,"20%+")</f>
        <v>10-20%</v>
      </c>
      <c r="W9561">
        <f>YEAR(Suoerstore_sales[[#This Row],[Order Date]])</f>
        <v>2016</v>
      </c>
      <c r="X9561" t="str">
        <f>"Q"&amp;ROUNDUP(MONTH(Suoerstore_sales[[#This Row],[Order Date]])/3,0)</f>
        <v>Q2</v>
      </c>
      <c r="Y9561">
        <f>MONTH(Suoerstore_sales[[#This Row],[Order Date]])</f>
        <v>5</v>
      </c>
    </row>
    <row r="9562" spans="1:25" x14ac:dyDescent="0.2">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t="str" cm="1">
        <f t="array" ref="V9562">_xlfn.IFS(Suoerstore_sales[[#This Row],[Discount]]&lt;=0.05,"0-5%",Suoerstore_sales[[#This Row],[Discount]]&lt;=0.1,"5-10%",Suoerstore_sales[[#This Row],[Discount]]&lt;=0.2,"10-20%",TRUE,"20%+")</f>
        <v>10-20%</v>
      </c>
      <c r="W9562">
        <f>YEAR(Suoerstore_sales[[#This Row],[Order Date]])</f>
        <v>2016</v>
      </c>
      <c r="X9562" t="str">
        <f>"Q"&amp;ROUNDUP(MONTH(Suoerstore_sales[[#This Row],[Order Date]])/3,0)</f>
        <v>Q2</v>
      </c>
      <c r="Y9562">
        <f>MONTH(Suoerstore_sales[[#This Row],[Order Date]])</f>
        <v>5</v>
      </c>
    </row>
    <row r="9563" spans="1:25" x14ac:dyDescent="0.2">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t="str" cm="1">
        <f t="array" ref="V9563">_xlfn.IFS(Suoerstore_sales[[#This Row],[Discount]]&lt;=0.05,"0-5%",Suoerstore_sales[[#This Row],[Discount]]&lt;=0.1,"5-10%",Suoerstore_sales[[#This Row],[Discount]]&lt;=0.2,"10-20%",TRUE,"20%+")</f>
        <v>10-20%</v>
      </c>
      <c r="W9563">
        <f>YEAR(Suoerstore_sales[[#This Row],[Order Date]])</f>
        <v>2016</v>
      </c>
      <c r="X9563" t="str">
        <f>"Q"&amp;ROUNDUP(MONTH(Suoerstore_sales[[#This Row],[Order Date]])/3,0)</f>
        <v>Q2</v>
      </c>
      <c r="Y9563">
        <f>MONTH(Suoerstore_sales[[#This Row],[Order Date]])</f>
        <v>5</v>
      </c>
    </row>
    <row r="9564" spans="1:25" x14ac:dyDescent="0.2">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t="str" cm="1">
        <f t="array" ref="V9564">_xlfn.IFS(Suoerstore_sales[[#This Row],[Discount]]&lt;=0.05,"0-5%",Suoerstore_sales[[#This Row],[Discount]]&lt;=0.1,"5-10%",Suoerstore_sales[[#This Row],[Discount]]&lt;=0.2,"10-20%",TRUE,"20%+")</f>
        <v>20%+</v>
      </c>
      <c r="W9564">
        <f>YEAR(Suoerstore_sales[[#This Row],[Order Date]])</f>
        <v>2016</v>
      </c>
      <c r="X9564" t="str">
        <f>"Q"&amp;ROUNDUP(MONTH(Suoerstore_sales[[#This Row],[Order Date]])/3,0)</f>
        <v>Q2</v>
      </c>
      <c r="Y9564">
        <f>MONTH(Suoerstore_sales[[#This Row],[Order Date]])</f>
        <v>5</v>
      </c>
    </row>
    <row r="9565" spans="1:25" x14ac:dyDescent="0.2">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t="str" cm="1">
        <f t="array" ref="V9565">_xlfn.IFS(Suoerstore_sales[[#This Row],[Discount]]&lt;=0.05,"0-5%",Suoerstore_sales[[#This Row],[Discount]]&lt;=0.1,"5-10%",Suoerstore_sales[[#This Row],[Discount]]&lt;=0.2,"10-20%",TRUE,"20%+")</f>
        <v>10-20%</v>
      </c>
      <c r="W9565">
        <f>YEAR(Suoerstore_sales[[#This Row],[Order Date]])</f>
        <v>2016</v>
      </c>
      <c r="X9565" t="str">
        <f>"Q"&amp;ROUNDUP(MONTH(Suoerstore_sales[[#This Row],[Order Date]])/3,0)</f>
        <v>Q2</v>
      </c>
      <c r="Y9565">
        <f>MONTH(Suoerstore_sales[[#This Row],[Order Date]])</f>
        <v>5</v>
      </c>
    </row>
    <row r="9566" spans="1:25" x14ac:dyDescent="0.2">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t="str" cm="1">
        <f t="array" ref="V9566">_xlfn.IFS(Suoerstore_sales[[#This Row],[Discount]]&lt;=0.05,"0-5%",Suoerstore_sales[[#This Row],[Discount]]&lt;=0.1,"5-10%",Suoerstore_sales[[#This Row],[Discount]]&lt;=0.2,"10-20%",TRUE,"20%+")</f>
        <v>0-5%</v>
      </c>
      <c r="W9566">
        <f>YEAR(Suoerstore_sales[[#This Row],[Order Date]])</f>
        <v>2015</v>
      </c>
      <c r="X9566" t="str">
        <f>"Q"&amp;ROUNDUP(MONTH(Suoerstore_sales[[#This Row],[Order Date]])/3,0)</f>
        <v>Q2</v>
      </c>
      <c r="Y9566">
        <f>MONTH(Suoerstore_sales[[#This Row],[Order Date]])</f>
        <v>6</v>
      </c>
    </row>
    <row r="9567" spans="1:25" x14ac:dyDescent="0.2">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t="str" cm="1">
        <f t="array" ref="V9567">_xlfn.IFS(Suoerstore_sales[[#This Row],[Discount]]&lt;=0.05,"0-5%",Suoerstore_sales[[#This Row],[Discount]]&lt;=0.1,"5-10%",Suoerstore_sales[[#This Row],[Discount]]&lt;=0.2,"10-20%",TRUE,"20%+")</f>
        <v>10-20%</v>
      </c>
      <c r="W9567">
        <f>YEAR(Suoerstore_sales[[#This Row],[Order Date]])</f>
        <v>2014</v>
      </c>
      <c r="X9567" t="str">
        <f>"Q"&amp;ROUNDUP(MONTH(Suoerstore_sales[[#This Row],[Order Date]])/3,0)</f>
        <v>Q1</v>
      </c>
      <c r="Y9567">
        <f>MONTH(Suoerstore_sales[[#This Row],[Order Date]])</f>
        <v>3</v>
      </c>
    </row>
    <row r="9568" spans="1:25" x14ac:dyDescent="0.2">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t="str" cm="1">
        <f t="array" ref="V9568">_xlfn.IFS(Suoerstore_sales[[#This Row],[Discount]]&lt;=0.05,"0-5%",Suoerstore_sales[[#This Row],[Discount]]&lt;=0.1,"5-10%",Suoerstore_sales[[#This Row],[Discount]]&lt;=0.2,"10-20%",TRUE,"20%+")</f>
        <v>20%+</v>
      </c>
      <c r="W9568">
        <f>YEAR(Suoerstore_sales[[#This Row],[Order Date]])</f>
        <v>2014</v>
      </c>
      <c r="X9568" t="str">
        <f>"Q"&amp;ROUNDUP(MONTH(Suoerstore_sales[[#This Row],[Order Date]])/3,0)</f>
        <v>Q1</v>
      </c>
      <c r="Y9568">
        <f>MONTH(Suoerstore_sales[[#This Row],[Order Date]])</f>
        <v>3</v>
      </c>
    </row>
    <row r="9569" spans="1:25" x14ac:dyDescent="0.2">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t="str" cm="1">
        <f t="array" ref="V9569">_xlfn.IFS(Suoerstore_sales[[#This Row],[Discount]]&lt;=0.05,"0-5%",Suoerstore_sales[[#This Row],[Discount]]&lt;=0.1,"5-10%",Suoerstore_sales[[#This Row],[Discount]]&lt;=0.2,"10-20%",TRUE,"20%+")</f>
        <v>10-20%</v>
      </c>
      <c r="W9569">
        <f>YEAR(Suoerstore_sales[[#This Row],[Order Date]])</f>
        <v>2014</v>
      </c>
      <c r="X9569" t="str">
        <f>"Q"&amp;ROUNDUP(MONTH(Suoerstore_sales[[#This Row],[Order Date]])/3,0)</f>
        <v>Q1</v>
      </c>
      <c r="Y9569">
        <f>MONTH(Suoerstore_sales[[#This Row],[Order Date]])</f>
        <v>3</v>
      </c>
    </row>
    <row r="9570" spans="1:25" x14ac:dyDescent="0.2">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t="str" cm="1">
        <f t="array" ref="V9570">_xlfn.IFS(Suoerstore_sales[[#This Row],[Discount]]&lt;=0.05,"0-5%",Suoerstore_sales[[#This Row],[Discount]]&lt;=0.1,"5-10%",Suoerstore_sales[[#This Row],[Discount]]&lt;=0.2,"10-20%",TRUE,"20%+")</f>
        <v>0-5%</v>
      </c>
      <c r="W9570">
        <f>YEAR(Suoerstore_sales[[#This Row],[Order Date]])</f>
        <v>2017</v>
      </c>
      <c r="X9570" t="str">
        <f>"Q"&amp;ROUNDUP(MONTH(Suoerstore_sales[[#This Row],[Order Date]])/3,0)</f>
        <v>Q3</v>
      </c>
      <c r="Y9570">
        <f>MONTH(Suoerstore_sales[[#This Row],[Order Date]])</f>
        <v>7</v>
      </c>
    </row>
    <row r="9571" spans="1:25" x14ac:dyDescent="0.2">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t="str" cm="1">
        <f t="array" ref="V9571">_xlfn.IFS(Suoerstore_sales[[#This Row],[Discount]]&lt;=0.05,"0-5%",Suoerstore_sales[[#This Row],[Discount]]&lt;=0.1,"5-10%",Suoerstore_sales[[#This Row],[Discount]]&lt;=0.2,"10-20%",TRUE,"20%+")</f>
        <v>20%+</v>
      </c>
      <c r="W9571">
        <f>YEAR(Suoerstore_sales[[#This Row],[Order Date]])</f>
        <v>2015</v>
      </c>
      <c r="X9571" t="str">
        <f>"Q"&amp;ROUNDUP(MONTH(Suoerstore_sales[[#This Row],[Order Date]])/3,0)</f>
        <v>Q3</v>
      </c>
      <c r="Y9571">
        <f>MONTH(Suoerstore_sales[[#This Row],[Order Date]])</f>
        <v>9</v>
      </c>
    </row>
    <row r="9572" spans="1:25" x14ac:dyDescent="0.2">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t="str" cm="1">
        <f t="array" ref="V9572">_xlfn.IFS(Suoerstore_sales[[#This Row],[Discount]]&lt;=0.05,"0-5%",Suoerstore_sales[[#This Row],[Discount]]&lt;=0.1,"5-10%",Suoerstore_sales[[#This Row],[Discount]]&lt;=0.2,"10-20%",TRUE,"20%+")</f>
        <v>10-20%</v>
      </c>
      <c r="W9572">
        <f>YEAR(Suoerstore_sales[[#This Row],[Order Date]])</f>
        <v>2015</v>
      </c>
      <c r="X9572" t="str">
        <f>"Q"&amp;ROUNDUP(MONTH(Suoerstore_sales[[#This Row],[Order Date]])/3,0)</f>
        <v>Q3</v>
      </c>
      <c r="Y9572">
        <f>MONTH(Suoerstore_sales[[#This Row],[Order Date]])</f>
        <v>9</v>
      </c>
    </row>
    <row r="9573" spans="1:25" x14ac:dyDescent="0.2">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t="str" cm="1">
        <f t="array" ref="V9573">_xlfn.IFS(Suoerstore_sales[[#This Row],[Discount]]&lt;=0.05,"0-5%",Suoerstore_sales[[#This Row],[Discount]]&lt;=0.1,"5-10%",Suoerstore_sales[[#This Row],[Discount]]&lt;=0.2,"10-20%",TRUE,"20%+")</f>
        <v>10-20%</v>
      </c>
      <c r="W9573">
        <f>YEAR(Suoerstore_sales[[#This Row],[Order Date]])</f>
        <v>2015</v>
      </c>
      <c r="X9573" t="str">
        <f>"Q"&amp;ROUNDUP(MONTH(Suoerstore_sales[[#This Row],[Order Date]])/3,0)</f>
        <v>Q3</v>
      </c>
      <c r="Y9573">
        <f>MONTH(Suoerstore_sales[[#This Row],[Order Date]])</f>
        <v>9</v>
      </c>
    </row>
    <row r="9574" spans="1:25" x14ac:dyDescent="0.2">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t="str" cm="1">
        <f t="array" ref="V9574">_xlfn.IFS(Suoerstore_sales[[#This Row],[Discount]]&lt;=0.05,"0-5%",Suoerstore_sales[[#This Row],[Discount]]&lt;=0.1,"5-10%",Suoerstore_sales[[#This Row],[Discount]]&lt;=0.2,"10-20%",TRUE,"20%+")</f>
        <v>10-20%</v>
      </c>
      <c r="W9574">
        <f>YEAR(Suoerstore_sales[[#This Row],[Order Date]])</f>
        <v>2015</v>
      </c>
      <c r="X9574" t="str">
        <f>"Q"&amp;ROUNDUP(MONTH(Suoerstore_sales[[#This Row],[Order Date]])/3,0)</f>
        <v>Q3</v>
      </c>
      <c r="Y9574">
        <f>MONTH(Suoerstore_sales[[#This Row],[Order Date]])</f>
        <v>9</v>
      </c>
    </row>
    <row r="9575" spans="1:25" x14ac:dyDescent="0.2">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t="str" cm="1">
        <f t="array" ref="V9575">_xlfn.IFS(Suoerstore_sales[[#This Row],[Discount]]&lt;=0.05,"0-5%",Suoerstore_sales[[#This Row],[Discount]]&lt;=0.1,"5-10%",Suoerstore_sales[[#This Row],[Discount]]&lt;=0.2,"10-20%",TRUE,"20%+")</f>
        <v>10-20%</v>
      </c>
      <c r="W9575">
        <f>YEAR(Suoerstore_sales[[#This Row],[Order Date]])</f>
        <v>2015</v>
      </c>
      <c r="X9575" t="str">
        <f>"Q"&amp;ROUNDUP(MONTH(Suoerstore_sales[[#This Row],[Order Date]])/3,0)</f>
        <v>Q3</v>
      </c>
      <c r="Y9575">
        <f>MONTH(Suoerstore_sales[[#This Row],[Order Date]])</f>
        <v>9</v>
      </c>
    </row>
    <row r="9576" spans="1:25" x14ac:dyDescent="0.2">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t="str" cm="1">
        <f t="array" ref="V9576">_xlfn.IFS(Suoerstore_sales[[#This Row],[Discount]]&lt;=0.05,"0-5%",Suoerstore_sales[[#This Row],[Discount]]&lt;=0.1,"5-10%",Suoerstore_sales[[#This Row],[Discount]]&lt;=0.2,"10-20%",TRUE,"20%+")</f>
        <v>0-5%</v>
      </c>
      <c r="W9576">
        <f>YEAR(Suoerstore_sales[[#This Row],[Order Date]])</f>
        <v>2015</v>
      </c>
      <c r="X9576" t="str">
        <f>"Q"&amp;ROUNDUP(MONTH(Suoerstore_sales[[#This Row],[Order Date]])/3,0)</f>
        <v>Q3</v>
      </c>
      <c r="Y9576">
        <f>MONTH(Suoerstore_sales[[#This Row],[Order Date]])</f>
        <v>8</v>
      </c>
    </row>
    <row r="9577" spans="1:25" x14ac:dyDescent="0.2">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t="str" cm="1">
        <f t="array" ref="V9577">_xlfn.IFS(Suoerstore_sales[[#This Row],[Discount]]&lt;=0.05,"0-5%",Suoerstore_sales[[#This Row],[Discount]]&lt;=0.1,"5-10%",Suoerstore_sales[[#This Row],[Discount]]&lt;=0.2,"10-20%",TRUE,"20%+")</f>
        <v>20%+</v>
      </c>
      <c r="W9577">
        <f>YEAR(Suoerstore_sales[[#This Row],[Order Date]])</f>
        <v>2015</v>
      </c>
      <c r="X9577" t="str">
        <f>"Q"&amp;ROUNDUP(MONTH(Suoerstore_sales[[#This Row],[Order Date]])/3,0)</f>
        <v>Q2</v>
      </c>
      <c r="Y9577">
        <f>MONTH(Suoerstore_sales[[#This Row],[Order Date]])</f>
        <v>5</v>
      </c>
    </row>
    <row r="9578" spans="1:25" x14ac:dyDescent="0.2">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t="str" cm="1">
        <f t="array" ref="V9578">_xlfn.IFS(Suoerstore_sales[[#This Row],[Discount]]&lt;=0.05,"0-5%",Suoerstore_sales[[#This Row],[Discount]]&lt;=0.1,"5-10%",Suoerstore_sales[[#This Row],[Discount]]&lt;=0.2,"10-20%",TRUE,"20%+")</f>
        <v>20%+</v>
      </c>
      <c r="W9578">
        <f>YEAR(Suoerstore_sales[[#This Row],[Order Date]])</f>
        <v>2015</v>
      </c>
      <c r="X9578" t="str">
        <f>"Q"&amp;ROUNDUP(MONTH(Suoerstore_sales[[#This Row],[Order Date]])/3,0)</f>
        <v>Q2</v>
      </c>
      <c r="Y9578">
        <f>MONTH(Suoerstore_sales[[#This Row],[Order Date]])</f>
        <v>5</v>
      </c>
    </row>
    <row r="9579" spans="1:25" x14ac:dyDescent="0.2">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t="str" cm="1">
        <f t="array" ref="V9579">_xlfn.IFS(Suoerstore_sales[[#This Row],[Discount]]&lt;=0.05,"0-5%",Suoerstore_sales[[#This Row],[Discount]]&lt;=0.1,"5-10%",Suoerstore_sales[[#This Row],[Discount]]&lt;=0.2,"10-20%",TRUE,"20%+")</f>
        <v>20%+</v>
      </c>
      <c r="W9579">
        <f>YEAR(Suoerstore_sales[[#This Row],[Order Date]])</f>
        <v>2015</v>
      </c>
      <c r="X9579" t="str">
        <f>"Q"&amp;ROUNDUP(MONTH(Suoerstore_sales[[#This Row],[Order Date]])/3,0)</f>
        <v>Q2</v>
      </c>
      <c r="Y9579">
        <f>MONTH(Suoerstore_sales[[#This Row],[Order Date]])</f>
        <v>5</v>
      </c>
    </row>
    <row r="9580" spans="1:25" x14ac:dyDescent="0.2">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t="str" cm="1">
        <f t="array" ref="V9580">_xlfn.IFS(Suoerstore_sales[[#This Row],[Discount]]&lt;=0.05,"0-5%",Suoerstore_sales[[#This Row],[Discount]]&lt;=0.1,"5-10%",Suoerstore_sales[[#This Row],[Discount]]&lt;=0.2,"10-20%",TRUE,"20%+")</f>
        <v>0-5%</v>
      </c>
      <c r="W9580">
        <f>YEAR(Suoerstore_sales[[#This Row],[Order Date]])</f>
        <v>2017</v>
      </c>
      <c r="X9580" t="str">
        <f>"Q"&amp;ROUNDUP(MONTH(Suoerstore_sales[[#This Row],[Order Date]])/3,0)</f>
        <v>Q3</v>
      </c>
      <c r="Y9580">
        <f>MONTH(Suoerstore_sales[[#This Row],[Order Date]])</f>
        <v>9</v>
      </c>
    </row>
    <row r="9581" spans="1:25" x14ac:dyDescent="0.2">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t="str" cm="1">
        <f t="array" ref="V9581">_xlfn.IFS(Suoerstore_sales[[#This Row],[Discount]]&lt;=0.05,"0-5%",Suoerstore_sales[[#This Row],[Discount]]&lt;=0.1,"5-10%",Suoerstore_sales[[#This Row],[Discount]]&lt;=0.2,"10-20%",TRUE,"20%+")</f>
        <v>0-5%</v>
      </c>
      <c r="W9581">
        <f>YEAR(Suoerstore_sales[[#This Row],[Order Date]])</f>
        <v>2017</v>
      </c>
      <c r="X9581" t="str">
        <f>"Q"&amp;ROUNDUP(MONTH(Suoerstore_sales[[#This Row],[Order Date]])/3,0)</f>
        <v>Q3</v>
      </c>
      <c r="Y9581">
        <f>MONTH(Suoerstore_sales[[#This Row],[Order Date]])</f>
        <v>9</v>
      </c>
    </row>
    <row r="9582" spans="1:25" x14ac:dyDescent="0.2">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t="str" cm="1">
        <f t="array" ref="V9582">_xlfn.IFS(Suoerstore_sales[[#This Row],[Discount]]&lt;=0.05,"0-5%",Suoerstore_sales[[#This Row],[Discount]]&lt;=0.1,"5-10%",Suoerstore_sales[[#This Row],[Discount]]&lt;=0.2,"10-20%",TRUE,"20%+")</f>
        <v>0-5%</v>
      </c>
      <c r="W9582">
        <f>YEAR(Suoerstore_sales[[#This Row],[Order Date]])</f>
        <v>2017</v>
      </c>
      <c r="X9582" t="str">
        <f>"Q"&amp;ROUNDUP(MONTH(Suoerstore_sales[[#This Row],[Order Date]])/3,0)</f>
        <v>Q3</v>
      </c>
      <c r="Y9582">
        <f>MONTH(Suoerstore_sales[[#This Row],[Order Date]])</f>
        <v>9</v>
      </c>
    </row>
    <row r="9583" spans="1:25" x14ac:dyDescent="0.2">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t="str" cm="1">
        <f t="array" ref="V9583">_xlfn.IFS(Suoerstore_sales[[#This Row],[Discount]]&lt;=0.05,"0-5%",Suoerstore_sales[[#This Row],[Discount]]&lt;=0.1,"5-10%",Suoerstore_sales[[#This Row],[Discount]]&lt;=0.2,"10-20%",TRUE,"20%+")</f>
        <v>5-10%</v>
      </c>
      <c r="W9583">
        <f>YEAR(Suoerstore_sales[[#This Row],[Order Date]])</f>
        <v>2017</v>
      </c>
      <c r="X9583" t="str">
        <f>"Q"&amp;ROUNDUP(MONTH(Suoerstore_sales[[#This Row],[Order Date]])/3,0)</f>
        <v>Q3</v>
      </c>
      <c r="Y9583">
        <f>MONTH(Suoerstore_sales[[#This Row],[Order Date]])</f>
        <v>9</v>
      </c>
    </row>
    <row r="9584" spans="1:25" x14ac:dyDescent="0.2">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t="str" cm="1">
        <f t="array" ref="V9584">_xlfn.IFS(Suoerstore_sales[[#This Row],[Discount]]&lt;=0.05,"0-5%",Suoerstore_sales[[#This Row],[Discount]]&lt;=0.1,"5-10%",Suoerstore_sales[[#This Row],[Discount]]&lt;=0.2,"10-20%",TRUE,"20%+")</f>
        <v>10-20%</v>
      </c>
      <c r="W9584">
        <f>YEAR(Suoerstore_sales[[#This Row],[Order Date]])</f>
        <v>2016</v>
      </c>
      <c r="X9584" t="str">
        <f>"Q"&amp;ROUNDUP(MONTH(Suoerstore_sales[[#This Row],[Order Date]])/3,0)</f>
        <v>Q2</v>
      </c>
      <c r="Y9584">
        <f>MONTH(Suoerstore_sales[[#This Row],[Order Date]])</f>
        <v>6</v>
      </c>
    </row>
    <row r="9585" spans="1:25" x14ac:dyDescent="0.2">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t="str" cm="1">
        <f t="array" ref="V9585">_xlfn.IFS(Suoerstore_sales[[#This Row],[Discount]]&lt;=0.05,"0-5%",Suoerstore_sales[[#This Row],[Discount]]&lt;=0.1,"5-10%",Suoerstore_sales[[#This Row],[Discount]]&lt;=0.2,"10-20%",TRUE,"20%+")</f>
        <v>10-20%</v>
      </c>
      <c r="W9585">
        <f>YEAR(Suoerstore_sales[[#This Row],[Order Date]])</f>
        <v>2017</v>
      </c>
      <c r="X9585" t="str">
        <f>"Q"&amp;ROUNDUP(MONTH(Suoerstore_sales[[#This Row],[Order Date]])/3,0)</f>
        <v>Q2</v>
      </c>
      <c r="Y9585">
        <f>MONTH(Suoerstore_sales[[#This Row],[Order Date]])</f>
        <v>6</v>
      </c>
    </row>
    <row r="9586" spans="1:25" x14ac:dyDescent="0.2">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t="str" cm="1">
        <f t="array" ref="V9586">_xlfn.IFS(Suoerstore_sales[[#This Row],[Discount]]&lt;=0.05,"0-5%",Suoerstore_sales[[#This Row],[Discount]]&lt;=0.1,"5-10%",Suoerstore_sales[[#This Row],[Discount]]&lt;=0.2,"10-20%",TRUE,"20%+")</f>
        <v>0-5%</v>
      </c>
      <c r="W9586">
        <f>YEAR(Suoerstore_sales[[#This Row],[Order Date]])</f>
        <v>2017</v>
      </c>
      <c r="X9586" t="str">
        <f>"Q"&amp;ROUNDUP(MONTH(Suoerstore_sales[[#This Row],[Order Date]])/3,0)</f>
        <v>Q3</v>
      </c>
      <c r="Y9586">
        <f>MONTH(Suoerstore_sales[[#This Row],[Order Date]])</f>
        <v>8</v>
      </c>
    </row>
    <row r="9587" spans="1:25" x14ac:dyDescent="0.2">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t="str" cm="1">
        <f t="array" ref="V9587">_xlfn.IFS(Suoerstore_sales[[#This Row],[Discount]]&lt;=0.05,"0-5%",Suoerstore_sales[[#This Row],[Discount]]&lt;=0.1,"5-10%",Suoerstore_sales[[#This Row],[Discount]]&lt;=0.2,"10-20%",TRUE,"20%+")</f>
        <v>10-20%</v>
      </c>
      <c r="W9587">
        <f>YEAR(Suoerstore_sales[[#This Row],[Order Date]])</f>
        <v>2016</v>
      </c>
      <c r="X9587" t="str">
        <f>"Q"&amp;ROUNDUP(MONTH(Suoerstore_sales[[#This Row],[Order Date]])/3,0)</f>
        <v>Q3</v>
      </c>
      <c r="Y9587">
        <f>MONTH(Suoerstore_sales[[#This Row],[Order Date]])</f>
        <v>8</v>
      </c>
    </row>
    <row r="9588" spans="1:25" x14ac:dyDescent="0.2">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t="str" cm="1">
        <f t="array" ref="V9588">_xlfn.IFS(Suoerstore_sales[[#This Row],[Discount]]&lt;=0.05,"0-5%",Suoerstore_sales[[#This Row],[Discount]]&lt;=0.1,"5-10%",Suoerstore_sales[[#This Row],[Discount]]&lt;=0.2,"10-20%",TRUE,"20%+")</f>
        <v>10-20%</v>
      </c>
      <c r="W9588">
        <f>YEAR(Suoerstore_sales[[#This Row],[Order Date]])</f>
        <v>2016</v>
      </c>
      <c r="X9588" t="str">
        <f>"Q"&amp;ROUNDUP(MONTH(Suoerstore_sales[[#This Row],[Order Date]])/3,0)</f>
        <v>Q4</v>
      </c>
      <c r="Y9588">
        <f>MONTH(Suoerstore_sales[[#This Row],[Order Date]])</f>
        <v>11</v>
      </c>
    </row>
    <row r="9589" spans="1:25" x14ac:dyDescent="0.2">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t="str" cm="1">
        <f t="array" ref="V9589">_xlfn.IFS(Suoerstore_sales[[#This Row],[Discount]]&lt;=0.05,"0-5%",Suoerstore_sales[[#This Row],[Discount]]&lt;=0.1,"5-10%",Suoerstore_sales[[#This Row],[Discount]]&lt;=0.2,"10-20%",TRUE,"20%+")</f>
        <v>10-20%</v>
      </c>
      <c r="W9589">
        <f>YEAR(Suoerstore_sales[[#This Row],[Order Date]])</f>
        <v>2017</v>
      </c>
      <c r="X9589" t="str">
        <f>"Q"&amp;ROUNDUP(MONTH(Suoerstore_sales[[#This Row],[Order Date]])/3,0)</f>
        <v>Q2</v>
      </c>
      <c r="Y9589">
        <f>MONTH(Suoerstore_sales[[#This Row],[Order Date]])</f>
        <v>4</v>
      </c>
    </row>
    <row r="9590" spans="1:25" x14ac:dyDescent="0.2">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t="str" cm="1">
        <f t="array" ref="V9590">_xlfn.IFS(Suoerstore_sales[[#This Row],[Discount]]&lt;=0.05,"0-5%",Suoerstore_sales[[#This Row],[Discount]]&lt;=0.1,"5-10%",Suoerstore_sales[[#This Row],[Discount]]&lt;=0.2,"10-20%",TRUE,"20%+")</f>
        <v>10-20%</v>
      </c>
      <c r="W9590">
        <f>YEAR(Suoerstore_sales[[#This Row],[Order Date]])</f>
        <v>2017</v>
      </c>
      <c r="X9590" t="str">
        <f>"Q"&amp;ROUNDUP(MONTH(Suoerstore_sales[[#This Row],[Order Date]])/3,0)</f>
        <v>Q3</v>
      </c>
      <c r="Y9590">
        <f>MONTH(Suoerstore_sales[[#This Row],[Order Date]])</f>
        <v>7</v>
      </c>
    </row>
    <row r="9591" spans="1:25" x14ac:dyDescent="0.2">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t="str" cm="1">
        <f t="array" ref="V9591">_xlfn.IFS(Suoerstore_sales[[#This Row],[Discount]]&lt;=0.05,"0-5%",Suoerstore_sales[[#This Row],[Discount]]&lt;=0.1,"5-10%",Suoerstore_sales[[#This Row],[Discount]]&lt;=0.2,"10-20%",TRUE,"20%+")</f>
        <v>10-20%</v>
      </c>
      <c r="W9591">
        <f>YEAR(Suoerstore_sales[[#This Row],[Order Date]])</f>
        <v>2014</v>
      </c>
      <c r="X9591" t="str">
        <f>"Q"&amp;ROUNDUP(MONTH(Suoerstore_sales[[#This Row],[Order Date]])/3,0)</f>
        <v>Q2</v>
      </c>
      <c r="Y9591">
        <f>MONTH(Suoerstore_sales[[#This Row],[Order Date]])</f>
        <v>5</v>
      </c>
    </row>
    <row r="9592" spans="1:25" x14ac:dyDescent="0.2">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t="str" cm="1">
        <f t="array" ref="V9592">_xlfn.IFS(Suoerstore_sales[[#This Row],[Discount]]&lt;=0.05,"0-5%",Suoerstore_sales[[#This Row],[Discount]]&lt;=0.1,"5-10%",Suoerstore_sales[[#This Row],[Discount]]&lt;=0.2,"10-20%",TRUE,"20%+")</f>
        <v>20%+</v>
      </c>
      <c r="W9592">
        <f>YEAR(Suoerstore_sales[[#This Row],[Order Date]])</f>
        <v>2014</v>
      </c>
      <c r="X9592" t="str">
        <f>"Q"&amp;ROUNDUP(MONTH(Suoerstore_sales[[#This Row],[Order Date]])/3,0)</f>
        <v>Q2</v>
      </c>
      <c r="Y9592">
        <f>MONTH(Suoerstore_sales[[#This Row],[Order Date]])</f>
        <v>5</v>
      </c>
    </row>
    <row r="9593" spans="1:25" x14ac:dyDescent="0.2">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t="str" cm="1">
        <f t="array" ref="V9593">_xlfn.IFS(Suoerstore_sales[[#This Row],[Discount]]&lt;=0.05,"0-5%",Suoerstore_sales[[#This Row],[Discount]]&lt;=0.1,"5-10%",Suoerstore_sales[[#This Row],[Discount]]&lt;=0.2,"10-20%",TRUE,"20%+")</f>
        <v>20%+</v>
      </c>
      <c r="W9593">
        <f>YEAR(Suoerstore_sales[[#This Row],[Order Date]])</f>
        <v>2016</v>
      </c>
      <c r="X9593" t="str">
        <f>"Q"&amp;ROUNDUP(MONTH(Suoerstore_sales[[#This Row],[Order Date]])/3,0)</f>
        <v>Q3</v>
      </c>
      <c r="Y9593">
        <f>MONTH(Suoerstore_sales[[#This Row],[Order Date]])</f>
        <v>7</v>
      </c>
    </row>
    <row r="9594" spans="1:25" x14ac:dyDescent="0.2">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t="str" cm="1">
        <f t="array" ref="V9594">_xlfn.IFS(Suoerstore_sales[[#This Row],[Discount]]&lt;=0.05,"0-5%",Suoerstore_sales[[#This Row],[Discount]]&lt;=0.1,"5-10%",Suoerstore_sales[[#This Row],[Discount]]&lt;=0.2,"10-20%",TRUE,"20%+")</f>
        <v>20%+</v>
      </c>
      <c r="W9594">
        <f>YEAR(Suoerstore_sales[[#This Row],[Order Date]])</f>
        <v>2016</v>
      </c>
      <c r="X9594" t="str">
        <f>"Q"&amp;ROUNDUP(MONTH(Suoerstore_sales[[#This Row],[Order Date]])/3,0)</f>
        <v>Q3</v>
      </c>
      <c r="Y9594">
        <f>MONTH(Suoerstore_sales[[#This Row],[Order Date]])</f>
        <v>7</v>
      </c>
    </row>
    <row r="9595" spans="1:25" x14ac:dyDescent="0.2">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t="str" cm="1">
        <f t="array" ref="V9595">_xlfn.IFS(Suoerstore_sales[[#This Row],[Discount]]&lt;=0.05,"0-5%",Suoerstore_sales[[#This Row],[Discount]]&lt;=0.1,"5-10%",Suoerstore_sales[[#This Row],[Discount]]&lt;=0.2,"10-20%",TRUE,"20%+")</f>
        <v>0-5%</v>
      </c>
      <c r="W9595">
        <f>YEAR(Suoerstore_sales[[#This Row],[Order Date]])</f>
        <v>2017</v>
      </c>
      <c r="X9595" t="str">
        <f>"Q"&amp;ROUNDUP(MONTH(Suoerstore_sales[[#This Row],[Order Date]])/3,0)</f>
        <v>Q3</v>
      </c>
      <c r="Y9595">
        <f>MONTH(Suoerstore_sales[[#This Row],[Order Date]])</f>
        <v>9</v>
      </c>
    </row>
    <row r="9596" spans="1:25" x14ac:dyDescent="0.2">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t="str" cm="1">
        <f t="array" ref="V9596">_xlfn.IFS(Suoerstore_sales[[#This Row],[Discount]]&lt;=0.05,"0-5%",Suoerstore_sales[[#This Row],[Discount]]&lt;=0.1,"5-10%",Suoerstore_sales[[#This Row],[Discount]]&lt;=0.2,"10-20%",TRUE,"20%+")</f>
        <v>0-5%</v>
      </c>
      <c r="W9596">
        <f>YEAR(Suoerstore_sales[[#This Row],[Order Date]])</f>
        <v>2017</v>
      </c>
      <c r="X9596" t="str">
        <f>"Q"&amp;ROUNDUP(MONTH(Suoerstore_sales[[#This Row],[Order Date]])/3,0)</f>
        <v>Q3</v>
      </c>
      <c r="Y9596">
        <f>MONTH(Suoerstore_sales[[#This Row],[Order Date]])</f>
        <v>9</v>
      </c>
    </row>
    <row r="9597" spans="1:25" x14ac:dyDescent="0.2">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t="str" cm="1">
        <f t="array" ref="V9597">_xlfn.IFS(Suoerstore_sales[[#This Row],[Discount]]&lt;=0.05,"0-5%",Suoerstore_sales[[#This Row],[Discount]]&lt;=0.1,"5-10%",Suoerstore_sales[[#This Row],[Discount]]&lt;=0.2,"10-20%",TRUE,"20%+")</f>
        <v>0-5%</v>
      </c>
      <c r="W9597">
        <f>YEAR(Suoerstore_sales[[#This Row],[Order Date]])</f>
        <v>2017</v>
      </c>
      <c r="X9597" t="str">
        <f>"Q"&amp;ROUNDUP(MONTH(Suoerstore_sales[[#This Row],[Order Date]])/3,0)</f>
        <v>Q1</v>
      </c>
      <c r="Y9597">
        <f>MONTH(Suoerstore_sales[[#This Row],[Order Date]])</f>
        <v>1</v>
      </c>
    </row>
    <row r="9598" spans="1:25" x14ac:dyDescent="0.2">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t="str" cm="1">
        <f t="array" ref="V9598">_xlfn.IFS(Suoerstore_sales[[#This Row],[Discount]]&lt;=0.05,"0-5%",Suoerstore_sales[[#This Row],[Discount]]&lt;=0.1,"5-10%",Suoerstore_sales[[#This Row],[Discount]]&lt;=0.2,"10-20%",TRUE,"20%+")</f>
        <v>10-20%</v>
      </c>
      <c r="W9598">
        <f>YEAR(Suoerstore_sales[[#This Row],[Order Date]])</f>
        <v>2017</v>
      </c>
      <c r="X9598" t="str">
        <f>"Q"&amp;ROUNDUP(MONTH(Suoerstore_sales[[#This Row],[Order Date]])/3,0)</f>
        <v>Q1</v>
      </c>
      <c r="Y9598">
        <f>MONTH(Suoerstore_sales[[#This Row],[Order Date]])</f>
        <v>1</v>
      </c>
    </row>
    <row r="9599" spans="1:25" x14ac:dyDescent="0.2">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t="str" cm="1">
        <f t="array" ref="V9599">_xlfn.IFS(Suoerstore_sales[[#This Row],[Discount]]&lt;=0.05,"0-5%",Suoerstore_sales[[#This Row],[Discount]]&lt;=0.1,"5-10%",Suoerstore_sales[[#This Row],[Discount]]&lt;=0.2,"10-20%",TRUE,"20%+")</f>
        <v>10-20%</v>
      </c>
      <c r="W9599">
        <f>YEAR(Suoerstore_sales[[#This Row],[Order Date]])</f>
        <v>2017</v>
      </c>
      <c r="X9599" t="str">
        <f>"Q"&amp;ROUNDUP(MONTH(Suoerstore_sales[[#This Row],[Order Date]])/3,0)</f>
        <v>Q1</v>
      </c>
      <c r="Y9599">
        <f>MONTH(Suoerstore_sales[[#This Row],[Order Date]])</f>
        <v>1</v>
      </c>
    </row>
    <row r="9600" spans="1:25" x14ac:dyDescent="0.2">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t="str" cm="1">
        <f t="array" ref="V9600">_xlfn.IFS(Suoerstore_sales[[#This Row],[Discount]]&lt;=0.05,"0-5%",Suoerstore_sales[[#This Row],[Discount]]&lt;=0.1,"5-10%",Suoerstore_sales[[#This Row],[Discount]]&lt;=0.2,"10-20%",TRUE,"20%+")</f>
        <v>0-5%</v>
      </c>
      <c r="W9600">
        <f>YEAR(Suoerstore_sales[[#This Row],[Order Date]])</f>
        <v>2015</v>
      </c>
      <c r="X9600" t="str">
        <f>"Q"&amp;ROUNDUP(MONTH(Suoerstore_sales[[#This Row],[Order Date]])/3,0)</f>
        <v>Q3</v>
      </c>
      <c r="Y9600">
        <f>MONTH(Suoerstore_sales[[#This Row],[Order Date]])</f>
        <v>9</v>
      </c>
    </row>
    <row r="9601" spans="1:25" x14ac:dyDescent="0.2">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t="str" cm="1">
        <f t="array" ref="V9601">_xlfn.IFS(Suoerstore_sales[[#This Row],[Discount]]&lt;=0.05,"0-5%",Suoerstore_sales[[#This Row],[Discount]]&lt;=0.1,"5-10%",Suoerstore_sales[[#This Row],[Discount]]&lt;=0.2,"10-20%",TRUE,"20%+")</f>
        <v>10-20%</v>
      </c>
      <c r="W9601">
        <f>YEAR(Suoerstore_sales[[#This Row],[Order Date]])</f>
        <v>2015</v>
      </c>
      <c r="X9601" t="str">
        <f>"Q"&amp;ROUNDUP(MONTH(Suoerstore_sales[[#This Row],[Order Date]])/3,0)</f>
        <v>Q2</v>
      </c>
      <c r="Y9601">
        <f>MONTH(Suoerstore_sales[[#This Row],[Order Date]])</f>
        <v>4</v>
      </c>
    </row>
    <row r="9602" spans="1:25" x14ac:dyDescent="0.2">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t="str" cm="1">
        <f t="array" ref="V9602">_xlfn.IFS(Suoerstore_sales[[#This Row],[Discount]]&lt;=0.05,"0-5%",Suoerstore_sales[[#This Row],[Discount]]&lt;=0.1,"5-10%",Suoerstore_sales[[#This Row],[Discount]]&lt;=0.2,"10-20%",TRUE,"20%+")</f>
        <v>10-20%</v>
      </c>
      <c r="W9602">
        <f>YEAR(Suoerstore_sales[[#This Row],[Order Date]])</f>
        <v>2017</v>
      </c>
      <c r="X9602" t="str">
        <f>"Q"&amp;ROUNDUP(MONTH(Suoerstore_sales[[#This Row],[Order Date]])/3,0)</f>
        <v>Q2</v>
      </c>
      <c r="Y9602">
        <f>MONTH(Suoerstore_sales[[#This Row],[Order Date]])</f>
        <v>5</v>
      </c>
    </row>
    <row r="9603" spans="1:25" x14ac:dyDescent="0.2">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t="str" cm="1">
        <f t="array" ref="V9603">_xlfn.IFS(Suoerstore_sales[[#This Row],[Discount]]&lt;=0.05,"0-5%",Suoerstore_sales[[#This Row],[Discount]]&lt;=0.1,"5-10%",Suoerstore_sales[[#This Row],[Discount]]&lt;=0.2,"10-20%",TRUE,"20%+")</f>
        <v>0-5%</v>
      </c>
      <c r="W9603">
        <f>YEAR(Suoerstore_sales[[#This Row],[Order Date]])</f>
        <v>2016</v>
      </c>
      <c r="X9603" t="str">
        <f>"Q"&amp;ROUNDUP(MONTH(Suoerstore_sales[[#This Row],[Order Date]])/3,0)</f>
        <v>Q3</v>
      </c>
      <c r="Y9603">
        <f>MONTH(Suoerstore_sales[[#This Row],[Order Date]])</f>
        <v>9</v>
      </c>
    </row>
    <row r="9604" spans="1:25" x14ac:dyDescent="0.2">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t="str" cm="1">
        <f t="array" ref="V9604">_xlfn.IFS(Suoerstore_sales[[#This Row],[Discount]]&lt;=0.05,"0-5%",Suoerstore_sales[[#This Row],[Discount]]&lt;=0.1,"5-10%",Suoerstore_sales[[#This Row],[Discount]]&lt;=0.2,"10-20%",TRUE,"20%+")</f>
        <v>0-5%</v>
      </c>
      <c r="W9604">
        <f>YEAR(Suoerstore_sales[[#This Row],[Order Date]])</f>
        <v>2014</v>
      </c>
      <c r="X9604" t="str">
        <f>"Q"&amp;ROUNDUP(MONTH(Suoerstore_sales[[#This Row],[Order Date]])/3,0)</f>
        <v>Q2</v>
      </c>
      <c r="Y9604">
        <f>MONTH(Suoerstore_sales[[#This Row],[Order Date]])</f>
        <v>5</v>
      </c>
    </row>
    <row r="9605" spans="1:25" x14ac:dyDescent="0.2">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t="str" cm="1">
        <f t="array" ref="V9605">_xlfn.IFS(Suoerstore_sales[[#This Row],[Discount]]&lt;=0.05,"0-5%",Suoerstore_sales[[#This Row],[Discount]]&lt;=0.1,"5-10%",Suoerstore_sales[[#This Row],[Discount]]&lt;=0.2,"10-20%",TRUE,"20%+")</f>
        <v>20%+</v>
      </c>
      <c r="W9605">
        <f>YEAR(Suoerstore_sales[[#This Row],[Order Date]])</f>
        <v>2016</v>
      </c>
      <c r="X9605" t="str">
        <f>"Q"&amp;ROUNDUP(MONTH(Suoerstore_sales[[#This Row],[Order Date]])/3,0)</f>
        <v>Q2</v>
      </c>
      <c r="Y9605">
        <f>MONTH(Suoerstore_sales[[#This Row],[Order Date]])</f>
        <v>6</v>
      </c>
    </row>
    <row r="9606" spans="1:25" x14ac:dyDescent="0.2">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t="str" cm="1">
        <f t="array" ref="V9606">_xlfn.IFS(Suoerstore_sales[[#This Row],[Discount]]&lt;=0.05,"0-5%",Suoerstore_sales[[#This Row],[Discount]]&lt;=0.1,"5-10%",Suoerstore_sales[[#This Row],[Discount]]&lt;=0.2,"10-20%",TRUE,"20%+")</f>
        <v>0-5%</v>
      </c>
      <c r="W9606">
        <f>YEAR(Suoerstore_sales[[#This Row],[Order Date]])</f>
        <v>2015</v>
      </c>
      <c r="X9606" t="str">
        <f>"Q"&amp;ROUNDUP(MONTH(Suoerstore_sales[[#This Row],[Order Date]])/3,0)</f>
        <v>Q4</v>
      </c>
      <c r="Y9606">
        <f>MONTH(Suoerstore_sales[[#This Row],[Order Date]])</f>
        <v>11</v>
      </c>
    </row>
    <row r="9607" spans="1:25" x14ac:dyDescent="0.2">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t="str" cm="1">
        <f t="array" ref="V9607">_xlfn.IFS(Suoerstore_sales[[#This Row],[Discount]]&lt;=0.05,"0-5%",Suoerstore_sales[[#This Row],[Discount]]&lt;=0.1,"5-10%",Suoerstore_sales[[#This Row],[Discount]]&lt;=0.2,"10-20%",TRUE,"20%+")</f>
        <v>10-20%</v>
      </c>
      <c r="W9607">
        <f>YEAR(Suoerstore_sales[[#This Row],[Order Date]])</f>
        <v>2017</v>
      </c>
      <c r="X9607" t="str">
        <f>"Q"&amp;ROUNDUP(MONTH(Suoerstore_sales[[#This Row],[Order Date]])/3,0)</f>
        <v>Q4</v>
      </c>
      <c r="Y9607">
        <f>MONTH(Suoerstore_sales[[#This Row],[Order Date]])</f>
        <v>11</v>
      </c>
    </row>
    <row r="9608" spans="1:25" x14ac:dyDescent="0.2">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t="str" cm="1">
        <f t="array" ref="V9608">_xlfn.IFS(Suoerstore_sales[[#This Row],[Discount]]&lt;=0.05,"0-5%",Suoerstore_sales[[#This Row],[Discount]]&lt;=0.1,"5-10%",Suoerstore_sales[[#This Row],[Discount]]&lt;=0.2,"10-20%",TRUE,"20%+")</f>
        <v>10-20%</v>
      </c>
      <c r="W9608">
        <f>YEAR(Suoerstore_sales[[#This Row],[Order Date]])</f>
        <v>2017</v>
      </c>
      <c r="X9608" t="str">
        <f>"Q"&amp;ROUNDUP(MONTH(Suoerstore_sales[[#This Row],[Order Date]])/3,0)</f>
        <v>Q4</v>
      </c>
      <c r="Y9608">
        <f>MONTH(Suoerstore_sales[[#This Row],[Order Date]])</f>
        <v>11</v>
      </c>
    </row>
    <row r="9609" spans="1:25" x14ac:dyDescent="0.2">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t="str" cm="1">
        <f t="array" ref="V9609">_xlfn.IFS(Suoerstore_sales[[#This Row],[Discount]]&lt;=0.05,"0-5%",Suoerstore_sales[[#This Row],[Discount]]&lt;=0.1,"5-10%",Suoerstore_sales[[#This Row],[Discount]]&lt;=0.2,"10-20%",TRUE,"20%+")</f>
        <v>0-5%</v>
      </c>
      <c r="W9609">
        <f>YEAR(Suoerstore_sales[[#This Row],[Order Date]])</f>
        <v>2017</v>
      </c>
      <c r="X9609" t="str">
        <f>"Q"&amp;ROUNDUP(MONTH(Suoerstore_sales[[#This Row],[Order Date]])/3,0)</f>
        <v>Q4</v>
      </c>
      <c r="Y9609">
        <f>MONTH(Suoerstore_sales[[#This Row],[Order Date]])</f>
        <v>12</v>
      </c>
    </row>
    <row r="9610" spans="1:25" x14ac:dyDescent="0.2">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t="str" cm="1">
        <f t="array" ref="V9610">_xlfn.IFS(Suoerstore_sales[[#This Row],[Discount]]&lt;=0.05,"0-5%",Suoerstore_sales[[#This Row],[Discount]]&lt;=0.1,"5-10%",Suoerstore_sales[[#This Row],[Discount]]&lt;=0.2,"10-20%",TRUE,"20%+")</f>
        <v>0-5%</v>
      </c>
      <c r="W9610">
        <f>YEAR(Suoerstore_sales[[#This Row],[Order Date]])</f>
        <v>2017</v>
      </c>
      <c r="X9610" t="str">
        <f>"Q"&amp;ROUNDUP(MONTH(Suoerstore_sales[[#This Row],[Order Date]])/3,0)</f>
        <v>Q4</v>
      </c>
      <c r="Y9610">
        <f>MONTH(Suoerstore_sales[[#This Row],[Order Date]])</f>
        <v>12</v>
      </c>
    </row>
    <row r="9611" spans="1:25" x14ac:dyDescent="0.2">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t="str" cm="1">
        <f t="array" ref="V9611">_xlfn.IFS(Suoerstore_sales[[#This Row],[Discount]]&lt;=0.05,"0-5%",Suoerstore_sales[[#This Row],[Discount]]&lt;=0.1,"5-10%",Suoerstore_sales[[#This Row],[Discount]]&lt;=0.2,"10-20%",TRUE,"20%+")</f>
        <v>0-5%</v>
      </c>
      <c r="W9611">
        <f>YEAR(Suoerstore_sales[[#This Row],[Order Date]])</f>
        <v>2016</v>
      </c>
      <c r="X9611" t="str">
        <f>"Q"&amp;ROUNDUP(MONTH(Suoerstore_sales[[#This Row],[Order Date]])/3,0)</f>
        <v>Q2</v>
      </c>
      <c r="Y9611">
        <f>MONTH(Suoerstore_sales[[#This Row],[Order Date]])</f>
        <v>5</v>
      </c>
    </row>
    <row r="9612" spans="1:25" x14ac:dyDescent="0.2">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t="str" cm="1">
        <f t="array" ref="V9612">_xlfn.IFS(Suoerstore_sales[[#This Row],[Discount]]&lt;=0.05,"0-5%",Suoerstore_sales[[#This Row],[Discount]]&lt;=0.1,"5-10%",Suoerstore_sales[[#This Row],[Discount]]&lt;=0.2,"10-20%",TRUE,"20%+")</f>
        <v>0-5%</v>
      </c>
      <c r="W9612">
        <f>YEAR(Suoerstore_sales[[#This Row],[Order Date]])</f>
        <v>2016</v>
      </c>
      <c r="X9612" t="str">
        <f>"Q"&amp;ROUNDUP(MONTH(Suoerstore_sales[[#This Row],[Order Date]])/3,0)</f>
        <v>Q2</v>
      </c>
      <c r="Y9612">
        <f>MONTH(Suoerstore_sales[[#This Row],[Order Date]])</f>
        <v>5</v>
      </c>
    </row>
    <row r="9613" spans="1:25" x14ac:dyDescent="0.2">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t="str" cm="1">
        <f t="array" ref="V9613">_xlfn.IFS(Suoerstore_sales[[#This Row],[Discount]]&lt;=0.05,"0-5%",Suoerstore_sales[[#This Row],[Discount]]&lt;=0.1,"5-10%",Suoerstore_sales[[#This Row],[Discount]]&lt;=0.2,"10-20%",TRUE,"20%+")</f>
        <v>0-5%</v>
      </c>
      <c r="W9613">
        <f>YEAR(Suoerstore_sales[[#This Row],[Order Date]])</f>
        <v>2017</v>
      </c>
      <c r="X9613" t="str">
        <f>"Q"&amp;ROUNDUP(MONTH(Suoerstore_sales[[#This Row],[Order Date]])/3,0)</f>
        <v>Q4</v>
      </c>
      <c r="Y9613">
        <f>MONTH(Suoerstore_sales[[#This Row],[Order Date]])</f>
        <v>10</v>
      </c>
    </row>
    <row r="9614" spans="1:25" x14ac:dyDescent="0.2">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t="str" cm="1">
        <f t="array" ref="V9614">_xlfn.IFS(Suoerstore_sales[[#This Row],[Discount]]&lt;=0.05,"0-5%",Suoerstore_sales[[#This Row],[Discount]]&lt;=0.1,"5-10%",Suoerstore_sales[[#This Row],[Discount]]&lt;=0.2,"10-20%",TRUE,"20%+")</f>
        <v>10-20%</v>
      </c>
      <c r="W9614">
        <f>YEAR(Suoerstore_sales[[#This Row],[Order Date]])</f>
        <v>2016</v>
      </c>
      <c r="X9614" t="str">
        <f>"Q"&amp;ROUNDUP(MONTH(Suoerstore_sales[[#This Row],[Order Date]])/3,0)</f>
        <v>Q3</v>
      </c>
      <c r="Y9614">
        <f>MONTH(Suoerstore_sales[[#This Row],[Order Date]])</f>
        <v>9</v>
      </c>
    </row>
    <row r="9615" spans="1:25" x14ac:dyDescent="0.2">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t="str" cm="1">
        <f t="array" ref="V9615">_xlfn.IFS(Suoerstore_sales[[#This Row],[Discount]]&lt;=0.05,"0-5%",Suoerstore_sales[[#This Row],[Discount]]&lt;=0.1,"5-10%",Suoerstore_sales[[#This Row],[Discount]]&lt;=0.2,"10-20%",TRUE,"20%+")</f>
        <v>0-5%</v>
      </c>
      <c r="W9615">
        <f>YEAR(Suoerstore_sales[[#This Row],[Order Date]])</f>
        <v>2014</v>
      </c>
      <c r="X9615" t="str">
        <f>"Q"&amp;ROUNDUP(MONTH(Suoerstore_sales[[#This Row],[Order Date]])/3,0)</f>
        <v>Q4</v>
      </c>
      <c r="Y9615">
        <f>MONTH(Suoerstore_sales[[#This Row],[Order Date]])</f>
        <v>11</v>
      </c>
    </row>
    <row r="9616" spans="1:25" x14ac:dyDescent="0.2">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t="str" cm="1">
        <f t="array" ref="V9616">_xlfn.IFS(Suoerstore_sales[[#This Row],[Discount]]&lt;=0.05,"0-5%",Suoerstore_sales[[#This Row],[Discount]]&lt;=0.1,"5-10%",Suoerstore_sales[[#This Row],[Discount]]&lt;=0.2,"10-20%",TRUE,"20%+")</f>
        <v>0-5%</v>
      </c>
      <c r="W9616">
        <f>YEAR(Suoerstore_sales[[#This Row],[Order Date]])</f>
        <v>2014</v>
      </c>
      <c r="X9616" t="str">
        <f>"Q"&amp;ROUNDUP(MONTH(Suoerstore_sales[[#This Row],[Order Date]])/3,0)</f>
        <v>Q4</v>
      </c>
      <c r="Y9616">
        <f>MONTH(Suoerstore_sales[[#This Row],[Order Date]])</f>
        <v>11</v>
      </c>
    </row>
    <row r="9617" spans="1:25" x14ac:dyDescent="0.2">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t="str" cm="1">
        <f t="array" ref="V9617">_xlfn.IFS(Suoerstore_sales[[#This Row],[Discount]]&lt;=0.05,"0-5%",Suoerstore_sales[[#This Row],[Discount]]&lt;=0.1,"5-10%",Suoerstore_sales[[#This Row],[Discount]]&lt;=0.2,"10-20%",TRUE,"20%+")</f>
        <v>10-20%</v>
      </c>
      <c r="W9617">
        <f>YEAR(Suoerstore_sales[[#This Row],[Order Date]])</f>
        <v>2014</v>
      </c>
      <c r="X9617" t="str">
        <f>"Q"&amp;ROUNDUP(MONTH(Suoerstore_sales[[#This Row],[Order Date]])/3,0)</f>
        <v>Q4</v>
      </c>
      <c r="Y9617">
        <f>MONTH(Suoerstore_sales[[#This Row],[Order Date]])</f>
        <v>11</v>
      </c>
    </row>
    <row r="9618" spans="1:25" x14ac:dyDescent="0.2">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t="str" cm="1">
        <f t="array" ref="V9618">_xlfn.IFS(Suoerstore_sales[[#This Row],[Discount]]&lt;=0.05,"0-5%",Suoerstore_sales[[#This Row],[Discount]]&lt;=0.1,"5-10%",Suoerstore_sales[[#This Row],[Discount]]&lt;=0.2,"10-20%",TRUE,"20%+")</f>
        <v>0-5%</v>
      </c>
      <c r="W9618">
        <f>YEAR(Suoerstore_sales[[#This Row],[Order Date]])</f>
        <v>2016</v>
      </c>
      <c r="X9618" t="str">
        <f>"Q"&amp;ROUNDUP(MONTH(Suoerstore_sales[[#This Row],[Order Date]])/3,0)</f>
        <v>Q3</v>
      </c>
      <c r="Y9618">
        <f>MONTH(Suoerstore_sales[[#This Row],[Order Date]])</f>
        <v>8</v>
      </c>
    </row>
    <row r="9619" spans="1:25" x14ac:dyDescent="0.2">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t="str" cm="1">
        <f t="array" ref="V9619">_xlfn.IFS(Suoerstore_sales[[#This Row],[Discount]]&lt;=0.05,"0-5%",Suoerstore_sales[[#This Row],[Discount]]&lt;=0.1,"5-10%",Suoerstore_sales[[#This Row],[Discount]]&lt;=0.2,"10-20%",TRUE,"20%+")</f>
        <v>20%+</v>
      </c>
      <c r="W9619">
        <f>YEAR(Suoerstore_sales[[#This Row],[Order Date]])</f>
        <v>2017</v>
      </c>
      <c r="X9619" t="str">
        <f>"Q"&amp;ROUNDUP(MONTH(Suoerstore_sales[[#This Row],[Order Date]])/3,0)</f>
        <v>Q4</v>
      </c>
      <c r="Y9619">
        <f>MONTH(Suoerstore_sales[[#This Row],[Order Date]])</f>
        <v>11</v>
      </c>
    </row>
    <row r="9620" spans="1:25" x14ac:dyDescent="0.2">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t="str" cm="1">
        <f t="array" ref="V9620">_xlfn.IFS(Suoerstore_sales[[#This Row],[Discount]]&lt;=0.05,"0-5%",Suoerstore_sales[[#This Row],[Discount]]&lt;=0.1,"5-10%",Suoerstore_sales[[#This Row],[Discount]]&lt;=0.2,"10-20%",TRUE,"20%+")</f>
        <v>10-20%</v>
      </c>
      <c r="W9620">
        <f>YEAR(Suoerstore_sales[[#This Row],[Order Date]])</f>
        <v>2017</v>
      </c>
      <c r="X9620" t="str">
        <f>"Q"&amp;ROUNDUP(MONTH(Suoerstore_sales[[#This Row],[Order Date]])/3,0)</f>
        <v>Q4</v>
      </c>
      <c r="Y9620">
        <f>MONTH(Suoerstore_sales[[#This Row],[Order Date]])</f>
        <v>11</v>
      </c>
    </row>
    <row r="9621" spans="1:25" x14ac:dyDescent="0.2">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t="str" cm="1">
        <f t="array" ref="V9621">_xlfn.IFS(Suoerstore_sales[[#This Row],[Discount]]&lt;=0.05,"0-5%",Suoerstore_sales[[#This Row],[Discount]]&lt;=0.1,"5-10%",Suoerstore_sales[[#This Row],[Discount]]&lt;=0.2,"10-20%",TRUE,"20%+")</f>
        <v>10-20%</v>
      </c>
      <c r="W9621">
        <f>YEAR(Suoerstore_sales[[#This Row],[Order Date]])</f>
        <v>2017</v>
      </c>
      <c r="X9621" t="str">
        <f>"Q"&amp;ROUNDUP(MONTH(Suoerstore_sales[[#This Row],[Order Date]])/3,0)</f>
        <v>Q4</v>
      </c>
      <c r="Y9621">
        <f>MONTH(Suoerstore_sales[[#This Row],[Order Date]])</f>
        <v>11</v>
      </c>
    </row>
    <row r="9622" spans="1:25" x14ac:dyDescent="0.2">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t="str" cm="1">
        <f t="array" ref="V9622">_xlfn.IFS(Suoerstore_sales[[#This Row],[Discount]]&lt;=0.05,"0-5%",Suoerstore_sales[[#This Row],[Discount]]&lt;=0.1,"5-10%",Suoerstore_sales[[#This Row],[Discount]]&lt;=0.2,"10-20%",TRUE,"20%+")</f>
        <v>10-20%</v>
      </c>
      <c r="W9622">
        <f>YEAR(Suoerstore_sales[[#This Row],[Order Date]])</f>
        <v>2014</v>
      </c>
      <c r="X9622" t="str">
        <f>"Q"&amp;ROUNDUP(MONTH(Suoerstore_sales[[#This Row],[Order Date]])/3,0)</f>
        <v>Q3</v>
      </c>
      <c r="Y9622">
        <f>MONTH(Suoerstore_sales[[#This Row],[Order Date]])</f>
        <v>9</v>
      </c>
    </row>
    <row r="9623" spans="1:25" x14ac:dyDescent="0.2">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t="str" cm="1">
        <f t="array" ref="V9623">_xlfn.IFS(Suoerstore_sales[[#This Row],[Discount]]&lt;=0.05,"0-5%",Suoerstore_sales[[#This Row],[Discount]]&lt;=0.1,"5-10%",Suoerstore_sales[[#This Row],[Discount]]&lt;=0.2,"10-20%",TRUE,"20%+")</f>
        <v>10-20%</v>
      </c>
      <c r="W9623">
        <f>YEAR(Suoerstore_sales[[#This Row],[Order Date]])</f>
        <v>2014</v>
      </c>
      <c r="X9623" t="str">
        <f>"Q"&amp;ROUNDUP(MONTH(Suoerstore_sales[[#This Row],[Order Date]])/3,0)</f>
        <v>Q3</v>
      </c>
      <c r="Y9623">
        <f>MONTH(Suoerstore_sales[[#This Row],[Order Date]])</f>
        <v>9</v>
      </c>
    </row>
    <row r="9624" spans="1:25" x14ac:dyDescent="0.2">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t="str" cm="1">
        <f t="array" ref="V9624">_xlfn.IFS(Suoerstore_sales[[#This Row],[Discount]]&lt;=0.05,"0-5%",Suoerstore_sales[[#This Row],[Discount]]&lt;=0.1,"5-10%",Suoerstore_sales[[#This Row],[Discount]]&lt;=0.2,"10-20%",TRUE,"20%+")</f>
        <v>10-20%</v>
      </c>
      <c r="W9624">
        <f>YEAR(Suoerstore_sales[[#This Row],[Order Date]])</f>
        <v>2014</v>
      </c>
      <c r="X9624" t="str">
        <f>"Q"&amp;ROUNDUP(MONTH(Suoerstore_sales[[#This Row],[Order Date]])/3,0)</f>
        <v>Q3</v>
      </c>
      <c r="Y9624">
        <f>MONTH(Suoerstore_sales[[#This Row],[Order Date]])</f>
        <v>9</v>
      </c>
    </row>
    <row r="9625" spans="1:25" x14ac:dyDescent="0.2">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t="str" cm="1">
        <f t="array" ref="V9625">_xlfn.IFS(Suoerstore_sales[[#This Row],[Discount]]&lt;=0.05,"0-5%",Suoerstore_sales[[#This Row],[Discount]]&lt;=0.1,"5-10%",Suoerstore_sales[[#This Row],[Discount]]&lt;=0.2,"10-20%",TRUE,"20%+")</f>
        <v>20%+</v>
      </c>
      <c r="W9625">
        <f>YEAR(Suoerstore_sales[[#This Row],[Order Date]])</f>
        <v>2017</v>
      </c>
      <c r="X9625" t="str">
        <f>"Q"&amp;ROUNDUP(MONTH(Suoerstore_sales[[#This Row],[Order Date]])/3,0)</f>
        <v>Q2</v>
      </c>
      <c r="Y9625">
        <f>MONTH(Suoerstore_sales[[#This Row],[Order Date]])</f>
        <v>6</v>
      </c>
    </row>
    <row r="9626" spans="1:25" x14ac:dyDescent="0.2">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t="str" cm="1">
        <f t="array" ref="V9626">_xlfn.IFS(Suoerstore_sales[[#This Row],[Discount]]&lt;=0.05,"0-5%",Suoerstore_sales[[#This Row],[Discount]]&lt;=0.1,"5-10%",Suoerstore_sales[[#This Row],[Discount]]&lt;=0.2,"10-20%",TRUE,"20%+")</f>
        <v>20%+</v>
      </c>
      <c r="W9626">
        <f>YEAR(Suoerstore_sales[[#This Row],[Order Date]])</f>
        <v>2017</v>
      </c>
      <c r="X9626" t="str">
        <f>"Q"&amp;ROUNDUP(MONTH(Suoerstore_sales[[#This Row],[Order Date]])/3,0)</f>
        <v>Q2</v>
      </c>
      <c r="Y9626">
        <f>MONTH(Suoerstore_sales[[#This Row],[Order Date]])</f>
        <v>6</v>
      </c>
    </row>
    <row r="9627" spans="1:25" x14ac:dyDescent="0.2">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t="str" cm="1">
        <f t="array" ref="V9627">_xlfn.IFS(Suoerstore_sales[[#This Row],[Discount]]&lt;=0.05,"0-5%",Suoerstore_sales[[#This Row],[Discount]]&lt;=0.1,"5-10%",Suoerstore_sales[[#This Row],[Discount]]&lt;=0.2,"10-20%",TRUE,"20%+")</f>
        <v>20%+</v>
      </c>
      <c r="W9627">
        <f>YEAR(Suoerstore_sales[[#This Row],[Order Date]])</f>
        <v>2017</v>
      </c>
      <c r="X9627" t="str">
        <f>"Q"&amp;ROUNDUP(MONTH(Suoerstore_sales[[#This Row],[Order Date]])/3,0)</f>
        <v>Q2</v>
      </c>
      <c r="Y9627">
        <f>MONTH(Suoerstore_sales[[#This Row],[Order Date]])</f>
        <v>6</v>
      </c>
    </row>
    <row r="9628" spans="1:25" x14ac:dyDescent="0.2">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t="str" cm="1">
        <f t="array" ref="V9628">_xlfn.IFS(Suoerstore_sales[[#This Row],[Discount]]&lt;=0.05,"0-5%",Suoerstore_sales[[#This Row],[Discount]]&lt;=0.1,"5-10%",Suoerstore_sales[[#This Row],[Discount]]&lt;=0.2,"10-20%",TRUE,"20%+")</f>
        <v>10-20%</v>
      </c>
      <c r="W9628">
        <f>YEAR(Suoerstore_sales[[#This Row],[Order Date]])</f>
        <v>2017</v>
      </c>
      <c r="X9628" t="str">
        <f>"Q"&amp;ROUNDUP(MONTH(Suoerstore_sales[[#This Row],[Order Date]])/3,0)</f>
        <v>Q3</v>
      </c>
      <c r="Y9628">
        <f>MONTH(Suoerstore_sales[[#This Row],[Order Date]])</f>
        <v>9</v>
      </c>
    </row>
    <row r="9629" spans="1:25" x14ac:dyDescent="0.2">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t="str" cm="1">
        <f t="array" ref="V9629">_xlfn.IFS(Suoerstore_sales[[#This Row],[Discount]]&lt;=0.05,"0-5%",Suoerstore_sales[[#This Row],[Discount]]&lt;=0.1,"5-10%",Suoerstore_sales[[#This Row],[Discount]]&lt;=0.2,"10-20%",TRUE,"20%+")</f>
        <v>0-5%</v>
      </c>
      <c r="W9629">
        <f>YEAR(Suoerstore_sales[[#This Row],[Order Date]])</f>
        <v>2014</v>
      </c>
      <c r="X9629" t="str">
        <f>"Q"&amp;ROUNDUP(MONTH(Suoerstore_sales[[#This Row],[Order Date]])/3,0)</f>
        <v>Q4</v>
      </c>
      <c r="Y9629">
        <f>MONTH(Suoerstore_sales[[#This Row],[Order Date]])</f>
        <v>11</v>
      </c>
    </row>
    <row r="9630" spans="1:25" x14ac:dyDescent="0.2">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t="str" cm="1">
        <f t="array" ref="V9630">_xlfn.IFS(Suoerstore_sales[[#This Row],[Discount]]&lt;=0.05,"0-5%",Suoerstore_sales[[#This Row],[Discount]]&lt;=0.1,"5-10%",Suoerstore_sales[[#This Row],[Discount]]&lt;=0.2,"10-20%",TRUE,"20%+")</f>
        <v>10-20%</v>
      </c>
      <c r="W9630">
        <f>YEAR(Suoerstore_sales[[#This Row],[Order Date]])</f>
        <v>2014</v>
      </c>
      <c r="X9630" t="str">
        <f>"Q"&amp;ROUNDUP(MONTH(Suoerstore_sales[[#This Row],[Order Date]])/3,0)</f>
        <v>Q1</v>
      </c>
      <c r="Y9630">
        <f>MONTH(Suoerstore_sales[[#This Row],[Order Date]])</f>
        <v>1</v>
      </c>
    </row>
    <row r="9631" spans="1:25" x14ac:dyDescent="0.2">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t="str" cm="1">
        <f t="array" ref="V9631">_xlfn.IFS(Suoerstore_sales[[#This Row],[Discount]]&lt;=0.05,"0-5%",Suoerstore_sales[[#This Row],[Discount]]&lt;=0.1,"5-10%",Suoerstore_sales[[#This Row],[Discount]]&lt;=0.2,"10-20%",TRUE,"20%+")</f>
        <v>20%+</v>
      </c>
      <c r="W9631">
        <f>YEAR(Suoerstore_sales[[#This Row],[Order Date]])</f>
        <v>2014</v>
      </c>
      <c r="X9631" t="str">
        <f>"Q"&amp;ROUNDUP(MONTH(Suoerstore_sales[[#This Row],[Order Date]])/3,0)</f>
        <v>Q1</v>
      </c>
      <c r="Y9631">
        <f>MONTH(Suoerstore_sales[[#This Row],[Order Date]])</f>
        <v>1</v>
      </c>
    </row>
    <row r="9632" spans="1:25" x14ac:dyDescent="0.2">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t="str" cm="1">
        <f t="array" ref="V9632">_xlfn.IFS(Suoerstore_sales[[#This Row],[Discount]]&lt;=0.05,"0-5%",Suoerstore_sales[[#This Row],[Discount]]&lt;=0.1,"5-10%",Suoerstore_sales[[#This Row],[Discount]]&lt;=0.2,"10-20%",TRUE,"20%+")</f>
        <v>10-20%</v>
      </c>
      <c r="W9632">
        <f>YEAR(Suoerstore_sales[[#This Row],[Order Date]])</f>
        <v>2016</v>
      </c>
      <c r="X9632" t="str">
        <f>"Q"&amp;ROUNDUP(MONTH(Suoerstore_sales[[#This Row],[Order Date]])/3,0)</f>
        <v>Q2</v>
      </c>
      <c r="Y9632">
        <f>MONTH(Suoerstore_sales[[#This Row],[Order Date]])</f>
        <v>5</v>
      </c>
    </row>
    <row r="9633" spans="1:25" x14ac:dyDescent="0.2">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t="str" cm="1">
        <f t="array" ref="V9633">_xlfn.IFS(Suoerstore_sales[[#This Row],[Discount]]&lt;=0.05,"0-5%",Suoerstore_sales[[#This Row],[Discount]]&lt;=0.1,"5-10%",Suoerstore_sales[[#This Row],[Discount]]&lt;=0.2,"10-20%",TRUE,"20%+")</f>
        <v>0-5%</v>
      </c>
      <c r="W9633">
        <f>YEAR(Suoerstore_sales[[#This Row],[Order Date]])</f>
        <v>2016</v>
      </c>
      <c r="X9633" t="str">
        <f>"Q"&amp;ROUNDUP(MONTH(Suoerstore_sales[[#This Row],[Order Date]])/3,0)</f>
        <v>Q2</v>
      </c>
      <c r="Y9633">
        <f>MONTH(Suoerstore_sales[[#This Row],[Order Date]])</f>
        <v>5</v>
      </c>
    </row>
    <row r="9634" spans="1:25" x14ac:dyDescent="0.2">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t="str" cm="1">
        <f t="array" ref="V9634">_xlfn.IFS(Suoerstore_sales[[#This Row],[Discount]]&lt;=0.05,"0-5%",Suoerstore_sales[[#This Row],[Discount]]&lt;=0.1,"5-10%",Suoerstore_sales[[#This Row],[Discount]]&lt;=0.2,"10-20%",TRUE,"20%+")</f>
        <v>0-5%</v>
      </c>
      <c r="W9634">
        <f>YEAR(Suoerstore_sales[[#This Row],[Order Date]])</f>
        <v>2017</v>
      </c>
      <c r="X9634" t="str">
        <f>"Q"&amp;ROUNDUP(MONTH(Suoerstore_sales[[#This Row],[Order Date]])/3,0)</f>
        <v>Q1</v>
      </c>
      <c r="Y9634">
        <f>MONTH(Suoerstore_sales[[#This Row],[Order Date]])</f>
        <v>2</v>
      </c>
    </row>
    <row r="9635" spans="1:25" x14ac:dyDescent="0.2">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t="str" cm="1">
        <f t="array" ref="V9635">_xlfn.IFS(Suoerstore_sales[[#This Row],[Discount]]&lt;=0.05,"0-5%",Suoerstore_sales[[#This Row],[Discount]]&lt;=0.1,"5-10%",Suoerstore_sales[[#This Row],[Discount]]&lt;=0.2,"10-20%",TRUE,"20%+")</f>
        <v>0-5%</v>
      </c>
      <c r="W9635">
        <f>YEAR(Suoerstore_sales[[#This Row],[Order Date]])</f>
        <v>2014</v>
      </c>
      <c r="X9635" t="str">
        <f>"Q"&amp;ROUNDUP(MONTH(Suoerstore_sales[[#This Row],[Order Date]])/3,0)</f>
        <v>Q4</v>
      </c>
      <c r="Y9635">
        <f>MONTH(Suoerstore_sales[[#This Row],[Order Date]])</f>
        <v>10</v>
      </c>
    </row>
    <row r="9636" spans="1:25" x14ac:dyDescent="0.2">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t="str" cm="1">
        <f t="array" ref="V9636">_xlfn.IFS(Suoerstore_sales[[#This Row],[Discount]]&lt;=0.05,"0-5%",Suoerstore_sales[[#This Row],[Discount]]&lt;=0.1,"5-10%",Suoerstore_sales[[#This Row],[Discount]]&lt;=0.2,"10-20%",TRUE,"20%+")</f>
        <v>0-5%</v>
      </c>
      <c r="W9636">
        <f>YEAR(Suoerstore_sales[[#This Row],[Order Date]])</f>
        <v>2014</v>
      </c>
      <c r="X9636" t="str">
        <f>"Q"&amp;ROUNDUP(MONTH(Suoerstore_sales[[#This Row],[Order Date]])/3,0)</f>
        <v>Q4</v>
      </c>
      <c r="Y9636">
        <f>MONTH(Suoerstore_sales[[#This Row],[Order Date]])</f>
        <v>10</v>
      </c>
    </row>
    <row r="9637" spans="1:25" x14ac:dyDescent="0.2">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t="str" cm="1">
        <f t="array" ref="V9637">_xlfn.IFS(Suoerstore_sales[[#This Row],[Discount]]&lt;=0.05,"0-5%",Suoerstore_sales[[#This Row],[Discount]]&lt;=0.1,"5-10%",Suoerstore_sales[[#This Row],[Discount]]&lt;=0.2,"10-20%",TRUE,"20%+")</f>
        <v>0-5%</v>
      </c>
      <c r="W9637">
        <f>YEAR(Suoerstore_sales[[#This Row],[Order Date]])</f>
        <v>2014</v>
      </c>
      <c r="X9637" t="str">
        <f>"Q"&amp;ROUNDUP(MONTH(Suoerstore_sales[[#This Row],[Order Date]])/3,0)</f>
        <v>Q4</v>
      </c>
      <c r="Y9637">
        <f>MONTH(Suoerstore_sales[[#This Row],[Order Date]])</f>
        <v>10</v>
      </c>
    </row>
    <row r="9638" spans="1:25" x14ac:dyDescent="0.2">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t="str" cm="1">
        <f t="array" ref="V9638">_xlfn.IFS(Suoerstore_sales[[#This Row],[Discount]]&lt;=0.05,"0-5%",Suoerstore_sales[[#This Row],[Discount]]&lt;=0.1,"5-10%",Suoerstore_sales[[#This Row],[Discount]]&lt;=0.2,"10-20%",TRUE,"20%+")</f>
        <v>0-5%</v>
      </c>
      <c r="W9638">
        <f>YEAR(Suoerstore_sales[[#This Row],[Order Date]])</f>
        <v>2014</v>
      </c>
      <c r="X9638" t="str">
        <f>"Q"&amp;ROUNDUP(MONTH(Suoerstore_sales[[#This Row],[Order Date]])/3,0)</f>
        <v>Q4</v>
      </c>
      <c r="Y9638">
        <f>MONTH(Suoerstore_sales[[#This Row],[Order Date]])</f>
        <v>11</v>
      </c>
    </row>
    <row r="9639" spans="1:25" x14ac:dyDescent="0.2">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t="str" cm="1">
        <f t="array" ref="V9639">_xlfn.IFS(Suoerstore_sales[[#This Row],[Discount]]&lt;=0.05,"0-5%",Suoerstore_sales[[#This Row],[Discount]]&lt;=0.1,"5-10%",Suoerstore_sales[[#This Row],[Discount]]&lt;=0.2,"10-20%",TRUE,"20%+")</f>
        <v>0-5%</v>
      </c>
      <c r="W9639">
        <f>YEAR(Suoerstore_sales[[#This Row],[Order Date]])</f>
        <v>2014</v>
      </c>
      <c r="X9639" t="str">
        <f>"Q"&amp;ROUNDUP(MONTH(Suoerstore_sales[[#This Row],[Order Date]])/3,0)</f>
        <v>Q4</v>
      </c>
      <c r="Y9639">
        <f>MONTH(Suoerstore_sales[[#This Row],[Order Date]])</f>
        <v>11</v>
      </c>
    </row>
    <row r="9640" spans="1:25" x14ac:dyDescent="0.2">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t="str" cm="1">
        <f t="array" ref="V9640">_xlfn.IFS(Suoerstore_sales[[#This Row],[Discount]]&lt;=0.05,"0-5%",Suoerstore_sales[[#This Row],[Discount]]&lt;=0.1,"5-10%",Suoerstore_sales[[#This Row],[Discount]]&lt;=0.2,"10-20%",TRUE,"20%+")</f>
        <v>0-5%</v>
      </c>
      <c r="W9640">
        <f>YEAR(Suoerstore_sales[[#This Row],[Order Date]])</f>
        <v>2017</v>
      </c>
      <c r="X9640" t="str">
        <f>"Q"&amp;ROUNDUP(MONTH(Suoerstore_sales[[#This Row],[Order Date]])/3,0)</f>
        <v>Q4</v>
      </c>
      <c r="Y9640">
        <f>MONTH(Suoerstore_sales[[#This Row],[Order Date]])</f>
        <v>11</v>
      </c>
    </row>
    <row r="9641" spans="1:25" x14ac:dyDescent="0.2">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t="str" cm="1">
        <f t="array" ref="V9641">_xlfn.IFS(Suoerstore_sales[[#This Row],[Discount]]&lt;=0.05,"0-5%",Suoerstore_sales[[#This Row],[Discount]]&lt;=0.1,"5-10%",Suoerstore_sales[[#This Row],[Discount]]&lt;=0.2,"10-20%",TRUE,"20%+")</f>
        <v>20%+</v>
      </c>
      <c r="W9641">
        <f>YEAR(Suoerstore_sales[[#This Row],[Order Date]])</f>
        <v>2015</v>
      </c>
      <c r="X9641" t="str">
        <f>"Q"&amp;ROUNDUP(MONTH(Suoerstore_sales[[#This Row],[Order Date]])/3,0)</f>
        <v>Q1</v>
      </c>
      <c r="Y9641">
        <f>MONTH(Suoerstore_sales[[#This Row],[Order Date]])</f>
        <v>1</v>
      </c>
    </row>
    <row r="9642" spans="1:25" x14ac:dyDescent="0.2">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t="str" cm="1">
        <f t="array" ref="V9642">_xlfn.IFS(Suoerstore_sales[[#This Row],[Discount]]&lt;=0.05,"0-5%",Suoerstore_sales[[#This Row],[Discount]]&lt;=0.1,"5-10%",Suoerstore_sales[[#This Row],[Discount]]&lt;=0.2,"10-20%",TRUE,"20%+")</f>
        <v>0-5%</v>
      </c>
      <c r="W9642">
        <f>YEAR(Suoerstore_sales[[#This Row],[Order Date]])</f>
        <v>2014</v>
      </c>
      <c r="X9642" t="str">
        <f>"Q"&amp;ROUNDUP(MONTH(Suoerstore_sales[[#This Row],[Order Date]])/3,0)</f>
        <v>Q1</v>
      </c>
      <c r="Y9642">
        <f>MONTH(Suoerstore_sales[[#This Row],[Order Date]])</f>
        <v>3</v>
      </c>
    </row>
    <row r="9643" spans="1:25" x14ac:dyDescent="0.2">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t="str" cm="1">
        <f t="array" ref="V9643">_xlfn.IFS(Suoerstore_sales[[#This Row],[Discount]]&lt;=0.05,"0-5%",Suoerstore_sales[[#This Row],[Discount]]&lt;=0.1,"5-10%",Suoerstore_sales[[#This Row],[Discount]]&lt;=0.2,"10-20%",TRUE,"20%+")</f>
        <v>0-5%</v>
      </c>
      <c r="W9643">
        <f>YEAR(Suoerstore_sales[[#This Row],[Order Date]])</f>
        <v>2014</v>
      </c>
      <c r="X9643" t="str">
        <f>"Q"&amp;ROUNDUP(MONTH(Suoerstore_sales[[#This Row],[Order Date]])/3,0)</f>
        <v>Q1</v>
      </c>
      <c r="Y9643">
        <f>MONTH(Suoerstore_sales[[#This Row],[Order Date]])</f>
        <v>3</v>
      </c>
    </row>
    <row r="9644" spans="1:25" x14ac:dyDescent="0.2">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t="str" cm="1">
        <f t="array" ref="V9644">_xlfn.IFS(Suoerstore_sales[[#This Row],[Discount]]&lt;=0.05,"0-5%",Suoerstore_sales[[#This Row],[Discount]]&lt;=0.1,"5-10%",Suoerstore_sales[[#This Row],[Discount]]&lt;=0.2,"10-20%",TRUE,"20%+")</f>
        <v>10-20%</v>
      </c>
      <c r="W9644">
        <f>YEAR(Suoerstore_sales[[#This Row],[Order Date]])</f>
        <v>2014</v>
      </c>
      <c r="X9644" t="str">
        <f>"Q"&amp;ROUNDUP(MONTH(Suoerstore_sales[[#This Row],[Order Date]])/3,0)</f>
        <v>Q1</v>
      </c>
      <c r="Y9644">
        <f>MONTH(Suoerstore_sales[[#This Row],[Order Date]])</f>
        <v>3</v>
      </c>
    </row>
    <row r="9645" spans="1:25" x14ac:dyDescent="0.2">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t="str" cm="1">
        <f t="array" ref="V9645">_xlfn.IFS(Suoerstore_sales[[#This Row],[Discount]]&lt;=0.05,"0-5%",Suoerstore_sales[[#This Row],[Discount]]&lt;=0.1,"5-10%",Suoerstore_sales[[#This Row],[Discount]]&lt;=0.2,"10-20%",TRUE,"20%+")</f>
        <v>10-20%</v>
      </c>
      <c r="W9645">
        <f>YEAR(Suoerstore_sales[[#This Row],[Order Date]])</f>
        <v>2014</v>
      </c>
      <c r="X9645" t="str">
        <f>"Q"&amp;ROUNDUP(MONTH(Suoerstore_sales[[#This Row],[Order Date]])/3,0)</f>
        <v>Q1</v>
      </c>
      <c r="Y9645">
        <f>MONTH(Suoerstore_sales[[#This Row],[Order Date]])</f>
        <v>3</v>
      </c>
    </row>
    <row r="9646" spans="1:25" x14ac:dyDescent="0.2">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t="str" cm="1">
        <f t="array" ref="V9646">_xlfn.IFS(Suoerstore_sales[[#This Row],[Discount]]&lt;=0.05,"0-5%",Suoerstore_sales[[#This Row],[Discount]]&lt;=0.1,"5-10%",Suoerstore_sales[[#This Row],[Discount]]&lt;=0.2,"10-20%",TRUE,"20%+")</f>
        <v>10-20%</v>
      </c>
      <c r="W9646">
        <f>YEAR(Suoerstore_sales[[#This Row],[Order Date]])</f>
        <v>2017</v>
      </c>
      <c r="X9646" t="str">
        <f>"Q"&amp;ROUNDUP(MONTH(Suoerstore_sales[[#This Row],[Order Date]])/3,0)</f>
        <v>Q2</v>
      </c>
      <c r="Y9646">
        <f>MONTH(Suoerstore_sales[[#This Row],[Order Date]])</f>
        <v>6</v>
      </c>
    </row>
    <row r="9647" spans="1:25" x14ac:dyDescent="0.2">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t="str" cm="1">
        <f t="array" ref="V9647">_xlfn.IFS(Suoerstore_sales[[#This Row],[Discount]]&lt;=0.05,"0-5%",Suoerstore_sales[[#This Row],[Discount]]&lt;=0.1,"5-10%",Suoerstore_sales[[#This Row],[Discount]]&lt;=0.2,"10-20%",TRUE,"20%+")</f>
        <v>10-20%</v>
      </c>
      <c r="W9647">
        <f>YEAR(Suoerstore_sales[[#This Row],[Order Date]])</f>
        <v>2017</v>
      </c>
      <c r="X9647" t="str">
        <f>"Q"&amp;ROUNDUP(MONTH(Suoerstore_sales[[#This Row],[Order Date]])/3,0)</f>
        <v>Q2</v>
      </c>
      <c r="Y9647">
        <f>MONTH(Suoerstore_sales[[#This Row],[Order Date]])</f>
        <v>6</v>
      </c>
    </row>
    <row r="9648" spans="1:25" x14ac:dyDescent="0.2">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t="str" cm="1">
        <f t="array" ref="V9648">_xlfn.IFS(Suoerstore_sales[[#This Row],[Discount]]&lt;=0.05,"0-5%",Suoerstore_sales[[#This Row],[Discount]]&lt;=0.1,"5-10%",Suoerstore_sales[[#This Row],[Discount]]&lt;=0.2,"10-20%",TRUE,"20%+")</f>
        <v>20%+</v>
      </c>
      <c r="W9648">
        <f>YEAR(Suoerstore_sales[[#This Row],[Order Date]])</f>
        <v>2017</v>
      </c>
      <c r="X9648" t="str">
        <f>"Q"&amp;ROUNDUP(MONTH(Suoerstore_sales[[#This Row],[Order Date]])/3,0)</f>
        <v>Q2</v>
      </c>
      <c r="Y9648">
        <f>MONTH(Suoerstore_sales[[#This Row],[Order Date]])</f>
        <v>6</v>
      </c>
    </row>
    <row r="9649" spans="1:25" x14ac:dyDescent="0.2">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t="str" cm="1">
        <f t="array" ref="V9649">_xlfn.IFS(Suoerstore_sales[[#This Row],[Discount]]&lt;=0.05,"0-5%",Suoerstore_sales[[#This Row],[Discount]]&lt;=0.1,"5-10%",Suoerstore_sales[[#This Row],[Discount]]&lt;=0.2,"10-20%",TRUE,"20%+")</f>
        <v>0-5%</v>
      </c>
      <c r="W9649">
        <f>YEAR(Suoerstore_sales[[#This Row],[Order Date]])</f>
        <v>2014</v>
      </c>
      <c r="X9649" t="str">
        <f>"Q"&amp;ROUNDUP(MONTH(Suoerstore_sales[[#This Row],[Order Date]])/3,0)</f>
        <v>Q4</v>
      </c>
      <c r="Y9649">
        <f>MONTH(Suoerstore_sales[[#This Row],[Order Date]])</f>
        <v>11</v>
      </c>
    </row>
    <row r="9650" spans="1:25" x14ac:dyDescent="0.2">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t="str" cm="1">
        <f t="array" ref="V9650">_xlfn.IFS(Suoerstore_sales[[#This Row],[Discount]]&lt;=0.05,"0-5%",Suoerstore_sales[[#This Row],[Discount]]&lt;=0.1,"5-10%",Suoerstore_sales[[#This Row],[Discount]]&lt;=0.2,"10-20%",TRUE,"20%+")</f>
        <v>0-5%</v>
      </c>
      <c r="W9650">
        <f>YEAR(Suoerstore_sales[[#This Row],[Order Date]])</f>
        <v>2014</v>
      </c>
      <c r="X9650" t="str">
        <f>"Q"&amp;ROUNDUP(MONTH(Suoerstore_sales[[#This Row],[Order Date]])/3,0)</f>
        <v>Q4</v>
      </c>
      <c r="Y9650">
        <f>MONTH(Suoerstore_sales[[#This Row],[Order Date]])</f>
        <v>11</v>
      </c>
    </row>
    <row r="9651" spans="1:25" x14ac:dyDescent="0.2">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t="str" cm="1">
        <f t="array" ref="V9651">_xlfn.IFS(Suoerstore_sales[[#This Row],[Discount]]&lt;=0.05,"0-5%",Suoerstore_sales[[#This Row],[Discount]]&lt;=0.1,"5-10%",Suoerstore_sales[[#This Row],[Discount]]&lt;=0.2,"10-20%",TRUE,"20%+")</f>
        <v>10-20%</v>
      </c>
      <c r="W9651">
        <f>YEAR(Suoerstore_sales[[#This Row],[Order Date]])</f>
        <v>2016</v>
      </c>
      <c r="X9651" t="str">
        <f>"Q"&amp;ROUNDUP(MONTH(Suoerstore_sales[[#This Row],[Order Date]])/3,0)</f>
        <v>Q4</v>
      </c>
      <c r="Y9651">
        <f>MONTH(Suoerstore_sales[[#This Row],[Order Date]])</f>
        <v>11</v>
      </c>
    </row>
    <row r="9652" spans="1:25" x14ac:dyDescent="0.2">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t="str" cm="1">
        <f t="array" ref="V9652">_xlfn.IFS(Suoerstore_sales[[#This Row],[Discount]]&lt;=0.05,"0-5%",Suoerstore_sales[[#This Row],[Discount]]&lt;=0.1,"5-10%",Suoerstore_sales[[#This Row],[Discount]]&lt;=0.2,"10-20%",TRUE,"20%+")</f>
        <v>0-5%</v>
      </c>
      <c r="W9652">
        <f>YEAR(Suoerstore_sales[[#This Row],[Order Date]])</f>
        <v>2016</v>
      </c>
      <c r="X9652" t="str">
        <f>"Q"&amp;ROUNDUP(MONTH(Suoerstore_sales[[#This Row],[Order Date]])/3,0)</f>
        <v>Q4</v>
      </c>
      <c r="Y9652">
        <f>MONTH(Suoerstore_sales[[#This Row],[Order Date]])</f>
        <v>11</v>
      </c>
    </row>
    <row r="9653" spans="1:25" x14ac:dyDescent="0.2">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t="str" cm="1">
        <f t="array" ref="V9653">_xlfn.IFS(Suoerstore_sales[[#This Row],[Discount]]&lt;=0.05,"0-5%",Suoerstore_sales[[#This Row],[Discount]]&lt;=0.1,"5-10%",Suoerstore_sales[[#This Row],[Discount]]&lt;=0.2,"10-20%",TRUE,"20%+")</f>
        <v>0-5%</v>
      </c>
      <c r="W9653">
        <f>YEAR(Suoerstore_sales[[#This Row],[Order Date]])</f>
        <v>2016</v>
      </c>
      <c r="X9653" t="str">
        <f>"Q"&amp;ROUNDUP(MONTH(Suoerstore_sales[[#This Row],[Order Date]])/3,0)</f>
        <v>Q4</v>
      </c>
      <c r="Y9653">
        <f>MONTH(Suoerstore_sales[[#This Row],[Order Date]])</f>
        <v>11</v>
      </c>
    </row>
    <row r="9654" spans="1:25" x14ac:dyDescent="0.2">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t="str" cm="1">
        <f t="array" ref="V9654">_xlfn.IFS(Suoerstore_sales[[#This Row],[Discount]]&lt;=0.05,"0-5%",Suoerstore_sales[[#This Row],[Discount]]&lt;=0.1,"5-10%",Suoerstore_sales[[#This Row],[Discount]]&lt;=0.2,"10-20%",TRUE,"20%+")</f>
        <v>0-5%</v>
      </c>
      <c r="W9654">
        <f>YEAR(Suoerstore_sales[[#This Row],[Order Date]])</f>
        <v>2016</v>
      </c>
      <c r="X9654" t="str">
        <f>"Q"&amp;ROUNDUP(MONTH(Suoerstore_sales[[#This Row],[Order Date]])/3,0)</f>
        <v>Q4</v>
      </c>
      <c r="Y9654">
        <f>MONTH(Suoerstore_sales[[#This Row],[Order Date]])</f>
        <v>11</v>
      </c>
    </row>
    <row r="9655" spans="1:25" x14ac:dyDescent="0.2">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t="str" cm="1">
        <f t="array" ref="V9655">_xlfn.IFS(Suoerstore_sales[[#This Row],[Discount]]&lt;=0.05,"0-5%",Suoerstore_sales[[#This Row],[Discount]]&lt;=0.1,"5-10%",Suoerstore_sales[[#This Row],[Discount]]&lt;=0.2,"10-20%",TRUE,"20%+")</f>
        <v>10-20%</v>
      </c>
      <c r="W9655">
        <f>YEAR(Suoerstore_sales[[#This Row],[Order Date]])</f>
        <v>2017</v>
      </c>
      <c r="X9655" t="str">
        <f>"Q"&amp;ROUNDUP(MONTH(Suoerstore_sales[[#This Row],[Order Date]])/3,0)</f>
        <v>Q1</v>
      </c>
      <c r="Y9655">
        <f>MONTH(Suoerstore_sales[[#This Row],[Order Date]])</f>
        <v>1</v>
      </c>
    </row>
    <row r="9656" spans="1:25" x14ac:dyDescent="0.2">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t="str" cm="1">
        <f t="array" ref="V9656">_xlfn.IFS(Suoerstore_sales[[#This Row],[Discount]]&lt;=0.05,"0-5%",Suoerstore_sales[[#This Row],[Discount]]&lt;=0.1,"5-10%",Suoerstore_sales[[#This Row],[Discount]]&lt;=0.2,"10-20%",TRUE,"20%+")</f>
        <v>20%+</v>
      </c>
      <c r="W9656">
        <f>YEAR(Suoerstore_sales[[#This Row],[Order Date]])</f>
        <v>2017</v>
      </c>
      <c r="X9656" t="str">
        <f>"Q"&amp;ROUNDUP(MONTH(Suoerstore_sales[[#This Row],[Order Date]])/3,0)</f>
        <v>Q1</v>
      </c>
      <c r="Y9656">
        <f>MONTH(Suoerstore_sales[[#This Row],[Order Date]])</f>
        <v>1</v>
      </c>
    </row>
    <row r="9657" spans="1:25" x14ac:dyDescent="0.2">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t="str" cm="1">
        <f t="array" ref="V9657">_xlfn.IFS(Suoerstore_sales[[#This Row],[Discount]]&lt;=0.05,"0-5%",Suoerstore_sales[[#This Row],[Discount]]&lt;=0.1,"5-10%",Suoerstore_sales[[#This Row],[Discount]]&lt;=0.2,"10-20%",TRUE,"20%+")</f>
        <v>0-5%</v>
      </c>
      <c r="W9657">
        <f>YEAR(Suoerstore_sales[[#This Row],[Order Date]])</f>
        <v>2014</v>
      </c>
      <c r="X9657" t="str">
        <f>"Q"&amp;ROUNDUP(MONTH(Suoerstore_sales[[#This Row],[Order Date]])/3,0)</f>
        <v>Q3</v>
      </c>
      <c r="Y9657">
        <f>MONTH(Suoerstore_sales[[#This Row],[Order Date]])</f>
        <v>9</v>
      </c>
    </row>
    <row r="9658" spans="1:25" x14ac:dyDescent="0.2">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t="str" cm="1">
        <f t="array" ref="V9658">_xlfn.IFS(Suoerstore_sales[[#This Row],[Discount]]&lt;=0.05,"0-5%",Suoerstore_sales[[#This Row],[Discount]]&lt;=0.1,"5-10%",Suoerstore_sales[[#This Row],[Discount]]&lt;=0.2,"10-20%",TRUE,"20%+")</f>
        <v>10-20%</v>
      </c>
      <c r="W9658">
        <f>YEAR(Suoerstore_sales[[#This Row],[Order Date]])</f>
        <v>2014</v>
      </c>
      <c r="X9658" t="str">
        <f>"Q"&amp;ROUNDUP(MONTH(Suoerstore_sales[[#This Row],[Order Date]])/3,0)</f>
        <v>Q3</v>
      </c>
      <c r="Y9658">
        <f>MONTH(Suoerstore_sales[[#This Row],[Order Date]])</f>
        <v>9</v>
      </c>
    </row>
    <row r="9659" spans="1:25" x14ac:dyDescent="0.2">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t="str" cm="1">
        <f t="array" ref="V9659">_xlfn.IFS(Suoerstore_sales[[#This Row],[Discount]]&lt;=0.05,"0-5%",Suoerstore_sales[[#This Row],[Discount]]&lt;=0.1,"5-10%",Suoerstore_sales[[#This Row],[Discount]]&lt;=0.2,"10-20%",TRUE,"20%+")</f>
        <v>0-5%</v>
      </c>
      <c r="W9659">
        <f>YEAR(Suoerstore_sales[[#This Row],[Order Date]])</f>
        <v>2014</v>
      </c>
      <c r="X9659" t="str">
        <f>"Q"&amp;ROUNDUP(MONTH(Suoerstore_sales[[#This Row],[Order Date]])/3,0)</f>
        <v>Q3</v>
      </c>
      <c r="Y9659">
        <f>MONTH(Suoerstore_sales[[#This Row],[Order Date]])</f>
        <v>9</v>
      </c>
    </row>
    <row r="9660" spans="1:25" x14ac:dyDescent="0.2">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t="str" cm="1">
        <f t="array" ref="V9660">_xlfn.IFS(Suoerstore_sales[[#This Row],[Discount]]&lt;=0.05,"0-5%",Suoerstore_sales[[#This Row],[Discount]]&lt;=0.1,"5-10%",Suoerstore_sales[[#This Row],[Discount]]&lt;=0.2,"10-20%",TRUE,"20%+")</f>
        <v>5-10%</v>
      </c>
      <c r="W9660">
        <f>YEAR(Suoerstore_sales[[#This Row],[Order Date]])</f>
        <v>2014</v>
      </c>
      <c r="X9660" t="str">
        <f>"Q"&amp;ROUNDUP(MONTH(Suoerstore_sales[[#This Row],[Order Date]])/3,0)</f>
        <v>Q3</v>
      </c>
      <c r="Y9660">
        <f>MONTH(Suoerstore_sales[[#This Row],[Order Date]])</f>
        <v>9</v>
      </c>
    </row>
    <row r="9661" spans="1:25" x14ac:dyDescent="0.2">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t="str" cm="1">
        <f t="array" ref="V9661">_xlfn.IFS(Suoerstore_sales[[#This Row],[Discount]]&lt;=0.05,"0-5%",Suoerstore_sales[[#This Row],[Discount]]&lt;=0.1,"5-10%",Suoerstore_sales[[#This Row],[Discount]]&lt;=0.2,"10-20%",TRUE,"20%+")</f>
        <v>0-5%</v>
      </c>
      <c r="W9661">
        <f>YEAR(Suoerstore_sales[[#This Row],[Order Date]])</f>
        <v>2014</v>
      </c>
      <c r="X9661" t="str">
        <f>"Q"&amp;ROUNDUP(MONTH(Suoerstore_sales[[#This Row],[Order Date]])/3,0)</f>
        <v>Q1</v>
      </c>
      <c r="Y9661">
        <f>MONTH(Suoerstore_sales[[#This Row],[Order Date]])</f>
        <v>3</v>
      </c>
    </row>
    <row r="9662" spans="1:25" x14ac:dyDescent="0.2">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t="str" cm="1">
        <f t="array" ref="V9662">_xlfn.IFS(Suoerstore_sales[[#This Row],[Discount]]&lt;=0.05,"0-5%",Suoerstore_sales[[#This Row],[Discount]]&lt;=0.1,"5-10%",Suoerstore_sales[[#This Row],[Discount]]&lt;=0.2,"10-20%",TRUE,"20%+")</f>
        <v>10-20%</v>
      </c>
      <c r="W9662">
        <f>YEAR(Suoerstore_sales[[#This Row],[Order Date]])</f>
        <v>2016</v>
      </c>
      <c r="X9662" t="str">
        <f>"Q"&amp;ROUNDUP(MONTH(Suoerstore_sales[[#This Row],[Order Date]])/3,0)</f>
        <v>Q2</v>
      </c>
      <c r="Y9662">
        <f>MONTH(Suoerstore_sales[[#This Row],[Order Date]])</f>
        <v>6</v>
      </c>
    </row>
    <row r="9663" spans="1:25" x14ac:dyDescent="0.2">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t="str" cm="1">
        <f t="array" ref="V9663">_xlfn.IFS(Suoerstore_sales[[#This Row],[Discount]]&lt;=0.05,"0-5%",Suoerstore_sales[[#This Row],[Discount]]&lt;=0.1,"5-10%",Suoerstore_sales[[#This Row],[Discount]]&lt;=0.2,"10-20%",TRUE,"20%+")</f>
        <v>0-5%</v>
      </c>
      <c r="W9663">
        <f>YEAR(Suoerstore_sales[[#This Row],[Order Date]])</f>
        <v>2016</v>
      </c>
      <c r="X9663" t="str">
        <f>"Q"&amp;ROUNDUP(MONTH(Suoerstore_sales[[#This Row],[Order Date]])/3,0)</f>
        <v>Q2</v>
      </c>
      <c r="Y9663">
        <f>MONTH(Suoerstore_sales[[#This Row],[Order Date]])</f>
        <v>6</v>
      </c>
    </row>
    <row r="9664" spans="1:25" x14ac:dyDescent="0.2">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t="str" cm="1">
        <f t="array" ref="V9664">_xlfn.IFS(Suoerstore_sales[[#This Row],[Discount]]&lt;=0.05,"0-5%",Suoerstore_sales[[#This Row],[Discount]]&lt;=0.1,"5-10%",Suoerstore_sales[[#This Row],[Discount]]&lt;=0.2,"10-20%",TRUE,"20%+")</f>
        <v>10-20%</v>
      </c>
      <c r="W9664">
        <f>YEAR(Suoerstore_sales[[#This Row],[Order Date]])</f>
        <v>2016</v>
      </c>
      <c r="X9664" t="str">
        <f>"Q"&amp;ROUNDUP(MONTH(Suoerstore_sales[[#This Row],[Order Date]])/3,0)</f>
        <v>Q2</v>
      </c>
      <c r="Y9664">
        <f>MONTH(Suoerstore_sales[[#This Row],[Order Date]])</f>
        <v>6</v>
      </c>
    </row>
    <row r="9665" spans="1:25" x14ac:dyDescent="0.2">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t="str" cm="1">
        <f t="array" ref="V9665">_xlfn.IFS(Suoerstore_sales[[#This Row],[Discount]]&lt;=0.05,"0-5%",Suoerstore_sales[[#This Row],[Discount]]&lt;=0.1,"5-10%",Suoerstore_sales[[#This Row],[Discount]]&lt;=0.2,"10-20%",TRUE,"20%+")</f>
        <v>0-5%</v>
      </c>
      <c r="W9665">
        <f>YEAR(Suoerstore_sales[[#This Row],[Order Date]])</f>
        <v>2017</v>
      </c>
      <c r="X9665" t="str">
        <f>"Q"&amp;ROUNDUP(MONTH(Suoerstore_sales[[#This Row],[Order Date]])/3,0)</f>
        <v>Q3</v>
      </c>
      <c r="Y9665">
        <f>MONTH(Suoerstore_sales[[#This Row],[Order Date]])</f>
        <v>8</v>
      </c>
    </row>
    <row r="9666" spans="1:25" x14ac:dyDescent="0.2">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t="str" cm="1">
        <f t="array" ref="V9666">_xlfn.IFS(Suoerstore_sales[[#This Row],[Discount]]&lt;=0.05,"0-5%",Suoerstore_sales[[#This Row],[Discount]]&lt;=0.1,"5-10%",Suoerstore_sales[[#This Row],[Discount]]&lt;=0.2,"10-20%",TRUE,"20%+")</f>
        <v>0-5%</v>
      </c>
      <c r="W9666">
        <f>YEAR(Suoerstore_sales[[#This Row],[Order Date]])</f>
        <v>2015</v>
      </c>
      <c r="X9666" t="str">
        <f>"Q"&amp;ROUNDUP(MONTH(Suoerstore_sales[[#This Row],[Order Date]])/3,0)</f>
        <v>Q4</v>
      </c>
      <c r="Y9666">
        <f>MONTH(Suoerstore_sales[[#This Row],[Order Date]])</f>
        <v>12</v>
      </c>
    </row>
    <row r="9667" spans="1:25" x14ac:dyDescent="0.2">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t="str" cm="1">
        <f t="array" ref="V9667">_xlfn.IFS(Suoerstore_sales[[#This Row],[Discount]]&lt;=0.05,"0-5%",Suoerstore_sales[[#This Row],[Discount]]&lt;=0.1,"5-10%",Suoerstore_sales[[#This Row],[Discount]]&lt;=0.2,"10-20%",TRUE,"20%+")</f>
        <v>0-5%</v>
      </c>
      <c r="W9667">
        <f>YEAR(Suoerstore_sales[[#This Row],[Order Date]])</f>
        <v>2017</v>
      </c>
      <c r="X9667" t="str">
        <f>"Q"&amp;ROUNDUP(MONTH(Suoerstore_sales[[#This Row],[Order Date]])/3,0)</f>
        <v>Q4</v>
      </c>
      <c r="Y9667">
        <f>MONTH(Suoerstore_sales[[#This Row],[Order Date]])</f>
        <v>11</v>
      </c>
    </row>
    <row r="9668" spans="1:25" x14ac:dyDescent="0.2">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t="str" cm="1">
        <f t="array" ref="V9668">_xlfn.IFS(Suoerstore_sales[[#This Row],[Discount]]&lt;=0.05,"0-5%",Suoerstore_sales[[#This Row],[Discount]]&lt;=0.1,"5-10%",Suoerstore_sales[[#This Row],[Discount]]&lt;=0.2,"10-20%",TRUE,"20%+")</f>
        <v>0-5%</v>
      </c>
      <c r="W9668">
        <f>YEAR(Suoerstore_sales[[#This Row],[Order Date]])</f>
        <v>2017</v>
      </c>
      <c r="X9668" t="str">
        <f>"Q"&amp;ROUNDUP(MONTH(Suoerstore_sales[[#This Row],[Order Date]])/3,0)</f>
        <v>Q4</v>
      </c>
      <c r="Y9668">
        <f>MONTH(Suoerstore_sales[[#This Row],[Order Date]])</f>
        <v>11</v>
      </c>
    </row>
    <row r="9669" spans="1:25" x14ac:dyDescent="0.2">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t="str" cm="1">
        <f t="array" ref="V9669">_xlfn.IFS(Suoerstore_sales[[#This Row],[Discount]]&lt;=0.05,"0-5%",Suoerstore_sales[[#This Row],[Discount]]&lt;=0.1,"5-10%",Suoerstore_sales[[#This Row],[Discount]]&lt;=0.2,"10-20%",TRUE,"20%+")</f>
        <v>10-20%</v>
      </c>
      <c r="W9669">
        <f>YEAR(Suoerstore_sales[[#This Row],[Order Date]])</f>
        <v>2016</v>
      </c>
      <c r="X9669" t="str">
        <f>"Q"&amp;ROUNDUP(MONTH(Suoerstore_sales[[#This Row],[Order Date]])/3,0)</f>
        <v>Q2</v>
      </c>
      <c r="Y9669">
        <f>MONTH(Suoerstore_sales[[#This Row],[Order Date]])</f>
        <v>4</v>
      </c>
    </row>
    <row r="9670" spans="1:25" x14ac:dyDescent="0.2">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t="str" cm="1">
        <f t="array" ref="V9670">_xlfn.IFS(Suoerstore_sales[[#This Row],[Discount]]&lt;=0.05,"0-5%",Suoerstore_sales[[#This Row],[Discount]]&lt;=0.1,"5-10%",Suoerstore_sales[[#This Row],[Discount]]&lt;=0.2,"10-20%",TRUE,"20%+")</f>
        <v>0-5%</v>
      </c>
      <c r="W9670">
        <f>YEAR(Suoerstore_sales[[#This Row],[Order Date]])</f>
        <v>2016</v>
      </c>
      <c r="X9670" t="str">
        <f>"Q"&amp;ROUNDUP(MONTH(Suoerstore_sales[[#This Row],[Order Date]])/3,0)</f>
        <v>Q2</v>
      </c>
      <c r="Y9670">
        <f>MONTH(Suoerstore_sales[[#This Row],[Order Date]])</f>
        <v>4</v>
      </c>
    </row>
    <row r="9671" spans="1:25" x14ac:dyDescent="0.2">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t="str" cm="1">
        <f t="array" ref="V9671">_xlfn.IFS(Suoerstore_sales[[#This Row],[Discount]]&lt;=0.05,"0-5%",Suoerstore_sales[[#This Row],[Discount]]&lt;=0.1,"5-10%",Suoerstore_sales[[#This Row],[Discount]]&lt;=0.2,"10-20%",TRUE,"20%+")</f>
        <v>0-5%</v>
      </c>
      <c r="W9671">
        <f>YEAR(Suoerstore_sales[[#This Row],[Order Date]])</f>
        <v>2017</v>
      </c>
      <c r="X9671" t="str">
        <f>"Q"&amp;ROUNDUP(MONTH(Suoerstore_sales[[#This Row],[Order Date]])/3,0)</f>
        <v>Q2</v>
      </c>
      <c r="Y9671">
        <f>MONTH(Suoerstore_sales[[#This Row],[Order Date]])</f>
        <v>4</v>
      </c>
    </row>
    <row r="9672" spans="1:25" x14ac:dyDescent="0.2">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t="str" cm="1">
        <f t="array" ref="V9672">_xlfn.IFS(Suoerstore_sales[[#This Row],[Discount]]&lt;=0.05,"0-5%",Suoerstore_sales[[#This Row],[Discount]]&lt;=0.1,"5-10%",Suoerstore_sales[[#This Row],[Discount]]&lt;=0.2,"10-20%",TRUE,"20%+")</f>
        <v>10-20%</v>
      </c>
      <c r="W9672">
        <f>YEAR(Suoerstore_sales[[#This Row],[Order Date]])</f>
        <v>2015</v>
      </c>
      <c r="X9672" t="str">
        <f>"Q"&amp;ROUNDUP(MONTH(Suoerstore_sales[[#This Row],[Order Date]])/3,0)</f>
        <v>Q3</v>
      </c>
      <c r="Y9672">
        <f>MONTH(Suoerstore_sales[[#This Row],[Order Date]])</f>
        <v>8</v>
      </c>
    </row>
    <row r="9673" spans="1:25" x14ac:dyDescent="0.2">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t="str" cm="1">
        <f t="array" ref="V9673">_xlfn.IFS(Suoerstore_sales[[#This Row],[Discount]]&lt;=0.05,"0-5%",Suoerstore_sales[[#This Row],[Discount]]&lt;=0.1,"5-10%",Suoerstore_sales[[#This Row],[Discount]]&lt;=0.2,"10-20%",TRUE,"20%+")</f>
        <v>10-20%</v>
      </c>
      <c r="W9673">
        <f>YEAR(Suoerstore_sales[[#This Row],[Order Date]])</f>
        <v>2017</v>
      </c>
      <c r="X9673" t="str">
        <f>"Q"&amp;ROUNDUP(MONTH(Suoerstore_sales[[#This Row],[Order Date]])/3,0)</f>
        <v>Q4</v>
      </c>
      <c r="Y9673">
        <f>MONTH(Suoerstore_sales[[#This Row],[Order Date]])</f>
        <v>11</v>
      </c>
    </row>
    <row r="9674" spans="1:25" x14ac:dyDescent="0.2">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t="str" cm="1">
        <f t="array" ref="V9674">_xlfn.IFS(Suoerstore_sales[[#This Row],[Discount]]&lt;=0.05,"0-5%",Suoerstore_sales[[#This Row],[Discount]]&lt;=0.1,"5-10%",Suoerstore_sales[[#This Row],[Discount]]&lt;=0.2,"10-20%",TRUE,"20%+")</f>
        <v>10-20%</v>
      </c>
      <c r="W9674">
        <f>YEAR(Suoerstore_sales[[#This Row],[Order Date]])</f>
        <v>2016</v>
      </c>
      <c r="X9674" t="str">
        <f>"Q"&amp;ROUNDUP(MONTH(Suoerstore_sales[[#This Row],[Order Date]])/3,0)</f>
        <v>Q4</v>
      </c>
      <c r="Y9674">
        <f>MONTH(Suoerstore_sales[[#This Row],[Order Date]])</f>
        <v>12</v>
      </c>
    </row>
    <row r="9675" spans="1:25" x14ac:dyDescent="0.2">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t="str" cm="1">
        <f t="array" ref="V9675">_xlfn.IFS(Suoerstore_sales[[#This Row],[Discount]]&lt;=0.05,"0-5%",Suoerstore_sales[[#This Row],[Discount]]&lt;=0.1,"5-10%",Suoerstore_sales[[#This Row],[Discount]]&lt;=0.2,"10-20%",TRUE,"20%+")</f>
        <v>20%+</v>
      </c>
      <c r="W9675">
        <f>YEAR(Suoerstore_sales[[#This Row],[Order Date]])</f>
        <v>2016</v>
      </c>
      <c r="X9675" t="str">
        <f>"Q"&amp;ROUNDUP(MONTH(Suoerstore_sales[[#This Row],[Order Date]])/3,0)</f>
        <v>Q4</v>
      </c>
      <c r="Y9675">
        <f>MONTH(Suoerstore_sales[[#This Row],[Order Date]])</f>
        <v>12</v>
      </c>
    </row>
    <row r="9676" spans="1:25" x14ac:dyDescent="0.2">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t="str" cm="1">
        <f t="array" ref="V9676">_xlfn.IFS(Suoerstore_sales[[#This Row],[Discount]]&lt;=0.05,"0-5%",Suoerstore_sales[[#This Row],[Discount]]&lt;=0.1,"5-10%",Suoerstore_sales[[#This Row],[Discount]]&lt;=0.2,"10-20%",TRUE,"20%+")</f>
        <v>10-20%</v>
      </c>
      <c r="W9676">
        <f>YEAR(Suoerstore_sales[[#This Row],[Order Date]])</f>
        <v>2014</v>
      </c>
      <c r="X9676" t="str">
        <f>"Q"&amp;ROUNDUP(MONTH(Suoerstore_sales[[#This Row],[Order Date]])/3,0)</f>
        <v>Q3</v>
      </c>
      <c r="Y9676">
        <f>MONTH(Suoerstore_sales[[#This Row],[Order Date]])</f>
        <v>7</v>
      </c>
    </row>
    <row r="9677" spans="1:25" x14ac:dyDescent="0.2">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t="str" cm="1">
        <f t="array" ref="V9677">_xlfn.IFS(Suoerstore_sales[[#This Row],[Discount]]&lt;=0.05,"0-5%",Suoerstore_sales[[#This Row],[Discount]]&lt;=0.1,"5-10%",Suoerstore_sales[[#This Row],[Discount]]&lt;=0.2,"10-20%",TRUE,"20%+")</f>
        <v>0-5%</v>
      </c>
      <c r="W9677">
        <f>YEAR(Suoerstore_sales[[#This Row],[Order Date]])</f>
        <v>2016</v>
      </c>
      <c r="X9677" t="str">
        <f>"Q"&amp;ROUNDUP(MONTH(Suoerstore_sales[[#This Row],[Order Date]])/3,0)</f>
        <v>Q2</v>
      </c>
      <c r="Y9677">
        <f>MONTH(Suoerstore_sales[[#This Row],[Order Date]])</f>
        <v>5</v>
      </c>
    </row>
    <row r="9678" spans="1:25" x14ac:dyDescent="0.2">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t="str" cm="1">
        <f t="array" ref="V9678">_xlfn.IFS(Suoerstore_sales[[#This Row],[Discount]]&lt;=0.05,"0-5%",Suoerstore_sales[[#This Row],[Discount]]&lt;=0.1,"5-10%",Suoerstore_sales[[#This Row],[Discount]]&lt;=0.2,"10-20%",TRUE,"20%+")</f>
        <v>0-5%</v>
      </c>
      <c r="W9678">
        <f>YEAR(Suoerstore_sales[[#This Row],[Order Date]])</f>
        <v>2014</v>
      </c>
      <c r="X9678" t="str">
        <f>"Q"&amp;ROUNDUP(MONTH(Suoerstore_sales[[#This Row],[Order Date]])/3,0)</f>
        <v>Q4</v>
      </c>
      <c r="Y9678">
        <f>MONTH(Suoerstore_sales[[#This Row],[Order Date]])</f>
        <v>11</v>
      </c>
    </row>
    <row r="9679" spans="1:25" x14ac:dyDescent="0.2">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t="str" cm="1">
        <f t="array" ref="V9679">_xlfn.IFS(Suoerstore_sales[[#This Row],[Discount]]&lt;=0.05,"0-5%",Suoerstore_sales[[#This Row],[Discount]]&lt;=0.1,"5-10%",Suoerstore_sales[[#This Row],[Discount]]&lt;=0.2,"10-20%",TRUE,"20%+")</f>
        <v>0-5%</v>
      </c>
      <c r="W9679">
        <f>YEAR(Suoerstore_sales[[#This Row],[Order Date]])</f>
        <v>2016</v>
      </c>
      <c r="X9679" t="str">
        <f>"Q"&amp;ROUNDUP(MONTH(Suoerstore_sales[[#This Row],[Order Date]])/3,0)</f>
        <v>Q2</v>
      </c>
      <c r="Y9679">
        <f>MONTH(Suoerstore_sales[[#This Row],[Order Date]])</f>
        <v>4</v>
      </c>
    </row>
    <row r="9680" spans="1:25" x14ac:dyDescent="0.2">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t="str" cm="1">
        <f t="array" ref="V9680">_xlfn.IFS(Suoerstore_sales[[#This Row],[Discount]]&lt;=0.05,"0-5%",Suoerstore_sales[[#This Row],[Discount]]&lt;=0.1,"5-10%",Suoerstore_sales[[#This Row],[Discount]]&lt;=0.2,"10-20%",TRUE,"20%+")</f>
        <v>0-5%</v>
      </c>
      <c r="W9680">
        <f>YEAR(Suoerstore_sales[[#This Row],[Order Date]])</f>
        <v>2016</v>
      </c>
      <c r="X9680" t="str">
        <f>"Q"&amp;ROUNDUP(MONTH(Suoerstore_sales[[#This Row],[Order Date]])/3,0)</f>
        <v>Q2</v>
      </c>
      <c r="Y9680">
        <f>MONTH(Suoerstore_sales[[#This Row],[Order Date]])</f>
        <v>4</v>
      </c>
    </row>
    <row r="9681" spans="1:25" x14ac:dyDescent="0.2">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t="str" cm="1">
        <f t="array" ref="V9681">_xlfn.IFS(Suoerstore_sales[[#This Row],[Discount]]&lt;=0.05,"0-5%",Suoerstore_sales[[#This Row],[Discount]]&lt;=0.1,"5-10%",Suoerstore_sales[[#This Row],[Discount]]&lt;=0.2,"10-20%",TRUE,"20%+")</f>
        <v>0-5%</v>
      </c>
      <c r="W9681">
        <f>YEAR(Suoerstore_sales[[#This Row],[Order Date]])</f>
        <v>2015</v>
      </c>
      <c r="X9681" t="str">
        <f>"Q"&amp;ROUNDUP(MONTH(Suoerstore_sales[[#This Row],[Order Date]])/3,0)</f>
        <v>Q4</v>
      </c>
      <c r="Y9681">
        <f>MONTH(Suoerstore_sales[[#This Row],[Order Date]])</f>
        <v>12</v>
      </c>
    </row>
    <row r="9682" spans="1:25" x14ac:dyDescent="0.2">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t="str" cm="1">
        <f t="array" ref="V9682">_xlfn.IFS(Suoerstore_sales[[#This Row],[Discount]]&lt;=0.05,"0-5%",Suoerstore_sales[[#This Row],[Discount]]&lt;=0.1,"5-10%",Suoerstore_sales[[#This Row],[Discount]]&lt;=0.2,"10-20%",TRUE,"20%+")</f>
        <v>10-20%</v>
      </c>
      <c r="W9682">
        <f>YEAR(Suoerstore_sales[[#This Row],[Order Date]])</f>
        <v>2015</v>
      </c>
      <c r="X9682" t="str">
        <f>"Q"&amp;ROUNDUP(MONTH(Suoerstore_sales[[#This Row],[Order Date]])/3,0)</f>
        <v>Q4</v>
      </c>
      <c r="Y9682">
        <f>MONTH(Suoerstore_sales[[#This Row],[Order Date]])</f>
        <v>12</v>
      </c>
    </row>
    <row r="9683" spans="1:25" x14ac:dyDescent="0.2">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t="str" cm="1">
        <f t="array" ref="V9683">_xlfn.IFS(Suoerstore_sales[[#This Row],[Discount]]&lt;=0.05,"0-5%",Suoerstore_sales[[#This Row],[Discount]]&lt;=0.1,"5-10%",Suoerstore_sales[[#This Row],[Discount]]&lt;=0.2,"10-20%",TRUE,"20%+")</f>
        <v>0-5%</v>
      </c>
      <c r="W9683">
        <f>YEAR(Suoerstore_sales[[#This Row],[Order Date]])</f>
        <v>2017</v>
      </c>
      <c r="X9683" t="str">
        <f>"Q"&amp;ROUNDUP(MONTH(Suoerstore_sales[[#This Row],[Order Date]])/3,0)</f>
        <v>Q4</v>
      </c>
      <c r="Y9683">
        <f>MONTH(Suoerstore_sales[[#This Row],[Order Date]])</f>
        <v>12</v>
      </c>
    </row>
    <row r="9684" spans="1:25" x14ac:dyDescent="0.2">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t="str" cm="1">
        <f t="array" ref="V9684">_xlfn.IFS(Suoerstore_sales[[#This Row],[Discount]]&lt;=0.05,"0-5%",Suoerstore_sales[[#This Row],[Discount]]&lt;=0.1,"5-10%",Suoerstore_sales[[#This Row],[Discount]]&lt;=0.2,"10-20%",TRUE,"20%+")</f>
        <v>0-5%</v>
      </c>
      <c r="W9684">
        <f>YEAR(Suoerstore_sales[[#This Row],[Order Date]])</f>
        <v>2017</v>
      </c>
      <c r="X9684" t="str">
        <f>"Q"&amp;ROUNDUP(MONTH(Suoerstore_sales[[#This Row],[Order Date]])/3,0)</f>
        <v>Q4</v>
      </c>
      <c r="Y9684">
        <f>MONTH(Suoerstore_sales[[#This Row],[Order Date]])</f>
        <v>12</v>
      </c>
    </row>
    <row r="9685" spans="1:25" x14ac:dyDescent="0.2">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t="str" cm="1">
        <f t="array" ref="V9685">_xlfn.IFS(Suoerstore_sales[[#This Row],[Discount]]&lt;=0.05,"0-5%",Suoerstore_sales[[#This Row],[Discount]]&lt;=0.1,"5-10%",Suoerstore_sales[[#This Row],[Discount]]&lt;=0.2,"10-20%",TRUE,"20%+")</f>
        <v>0-5%</v>
      </c>
      <c r="W9685">
        <f>YEAR(Suoerstore_sales[[#This Row],[Order Date]])</f>
        <v>2017</v>
      </c>
      <c r="X9685" t="str">
        <f>"Q"&amp;ROUNDUP(MONTH(Suoerstore_sales[[#This Row],[Order Date]])/3,0)</f>
        <v>Q4</v>
      </c>
      <c r="Y9685">
        <f>MONTH(Suoerstore_sales[[#This Row],[Order Date]])</f>
        <v>12</v>
      </c>
    </row>
    <row r="9686" spans="1:25" x14ac:dyDescent="0.2">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t="str" cm="1">
        <f t="array" ref="V9686">_xlfn.IFS(Suoerstore_sales[[#This Row],[Discount]]&lt;=0.05,"0-5%",Suoerstore_sales[[#This Row],[Discount]]&lt;=0.1,"5-10%",Suoerstore_sales[[#This Row],[Discount]]&lt;=0.2,"10-20%",TRUE,"20%+")</f>
        <v>0-5%</v>
      </c>
      <c r="W9686">
        <f>YEAR(Suoerstore_sales[[#This Row],[Order Date]])</f>
        <v>2017</v>
      </c>
      <c r="X9686" t="str">
        <f>"Q"&amp;ROUNDUP(MONTH(Suoerstore_sales[[#This Row],[Order Date]])/3,0)</f>
        <v>Q4</v>
      </c>
      <c r="Y9686">
        <f>MONTH(Suoerstore_sales[[#This Row],[Order Date]])</f>
        <v>12</v>
      </c>
    </row>
    <row r="9687" spans="1:25" x14ac:dyDescent="0.2">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t="str" cm="1">
        <f t="array" ref="V9687">_xlfn.IFS(Suoerstore_sales[[#This Row],[Discount]]&lt;=0.05,"0-5%",Suoerstore_sales[[#This Row],[Discount]]&lt;=0.1,"5-10%",Suoerstore_sales[[#This Row],[Discount]]&lt;=0.2,"10-20%",TRUE,"20%+")</f>
        <v>0-5%</v>
      </c>
      <c r="W9687">
        <f>YEAR(Suoerstore_sales[[#This Row],[Order Date]])</f>
        <v>2017</v>
      </c>
      <c r="X9687" t="str">
        <f>"Q"&amp;ROUNDUP(MONTH(Suoerstore_sales[[#This Row],[Order Date]])/3,0)</f>
        <v>Q1</v>
      </c>
      <c r="Y9687">
        <f>MONTH(Suoerstore_sales[[#This Row],[Order Date]])</f>
        <v>1</v>
      </c>
    </row>
    <row r="9688" spans="1:25" x14ac:dyDescent="0.2">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t="str" cm="1">
        <f t="array" ref="V9688">_xlfn.IFS(Suoerstore_sales[[#This Row],[Discount]]&lt;=0.05,"0-5%",Suoerstore_sales[[#This Row],[Discount]]&lt;=0.1,"5-10%",Suoerstore_sales[[#This Row],[Discount]]&lt;=0.2,"10-20%",TRUE,"20%+")</f>
        <v>0-5%</v>
      </c>
      <c r="W9688">
        <f>YEAR(Suoerstore_sales[[#This Row],[Order Date]])</f>
        <v>2017</v>
      </c>
      <c r="X9688" t="str">
        <f>"Q"&amp;ROUNDUP(MONTH(Suoerstore_sales[[#This Row],[Order Date]])/3,0)</f>
        <v>Q2</v>
      </c>
      <c r="Y9688">
        <f>MONTH(Suoerstore_sales[[#This Row],[Order Date]])</f>
        <v>5</v>
      </c>
    </row>
    <row r="9689" spans="1:25" x14ac:dyDescent="0.2">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t="str" cm="1">
        <f t="array" ref="V9689">_xlfn.IFS(Suoerstore_sales[[#This Row],[Discount]]&lt;=0.05,"0-5%",Suoerstore_sales[[#This Row],[Discount]]&lt;=0.1,"5-10%",Suoerstore_sales[[#This Row],[Discount]]&lt;=0.2,"10-20%",TRUE,"20%+")</f>
        <v>20%+</v>
      </c>
      <c r="W9689">
        <f>YEAR(Suoerstore_sales[[#This Row],[Order Date]])</f>
        <v>2017</v>
      </c>
      <c r="X9689" t="str">
        <f>"Q"&amp;ROUNDUP(MONTH(Suoerstore_sales[[#This Row],[Order Date]])/3,0)</f>
        <v>Q3</v>
      </c>
      <c r="Y9689">
        <f>MONTH(Suoerstore_sales[[#This Row],[Order Date]])</f>
        <v>9</v>
      </c>
    </row>
    <row r="9690" spans="1:25" x14ac:dyDescent="0.2">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t="str" cm="1">
        <f t="array" ref="V9690">_xlfn.IFS(Suoerstore_sales[[#This Row],[Discount]]&lt;=0.05,"0-5%",Suoerstore_sales[[#This Row],[Discount]]&lt;=0.1,"5-10%",Suoerstore_sales[[#This Row],[Discount]]&lt;=0.2,"10-20%",TRUE,"20%+")</f>
        <v>0-5%</v>
      </c>
      <c r="W9690">
        <f>YEAR(Suoerstore_sales[[#This Row],[Order Date]])</f>
        <v>2017</v>
      </c>
      <c r="X9690" t="str">
        <f>"Q"&amp;ROUNDUP(MONTH(Suoerstore_sales[[#This Row],[Order Date]])/3,0)</f>
        <v>Q2</v>
      </c>
      <c r="Y9690">
        <f>MONTH(Suoerstore_sales[[#This Row],[Order Date]])</f>
        <v>6</v>
      </c>
    </row>
    <row r="9691" spans="1:25" x14ac:dyDescent="0.2">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t="str" cm="1">
        <f t="array" ref="V9691">_xlfn.IFS(Suoerstore_sales[[#This Row],[Discount]]&lt;=0.05,"0-5%",Suoerstore_sales[[#This Row],[Discount]]&lt;=0.1,"5-10%",Suoerstore_sales[[#This Row],[Discount]]&lt;=0.2,"10-20%",TRUE,"20%+")</f>
        <v>0-5%</v>
      </c>
      <c r="W9691">
        <f>YEAR(Suoerstore_sales[[#This Row],[Order Date]])</f>
        <v>2017</v>
      </c>
      <c r="X9691" t="str">
        <f>"Q"&amp;ROUNDUP(MONTH(Suoerstore_sales[[#This Row],[Order Date]])/3,0)</f>
        <v>Q2</v>
      </c>
      <c r="Y9691">
        <f>MONTH(Suoerstore_sales[[#This Row],[Order Date]])</f>
        <v>6</v>
      </c>
    </row>
    <row r="9692" spans="1:25" x14ac:dyDescent="0.2">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t="str" cm="1">
        <f t="array" ref="V9692">_xlfn.IFS(Suoerstore_sales[[#This Row],[Discount]]&lt;=0.05,"0-5%",Suoerstore_sales[[#This Row],[Discount]]&lt;=0.1,"5-10%",Suoerstore_sales[[#This Row],[Discount]]&lt;=0.2,"10-20%",TRUE,"20%+")</f>
        <v>0-5%</v>
      </c>
      <c r="W9692">
        <f>YEAR(Suoerstore_sales[[#This Row],[Order Date]])</f>
        <v>2017</v>
      </c>
      <c r="X9692" t="str">
        <f>"Q"&amp;ROUNDUP(MONTH(Suoerstore_sales[[#This Row],[Order Date]])/3,0)</f>
        <v>Q2</v>
      </c>
      <c r="Y9692">
        <f>MONTH(Suoerstore_sales[[#This Row],[Order Date]])</f>
        <v>4</v>
      </c>
    </row>
    <row r="9693" spans="1:25" x14ac:dyDescent="0.2">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t="str" cm="1">
        <f t="array" ref="V9693">_xlfn.IFS(Suoerstore_sales[[#This Row],[Discount]]&lt;=0.05,"0-5%",Suoerstore_sales[[#This Row],[Discount]]&lt;=0.1,"5-10%",Suoerstore_sales[[#This Row],[Discount]]&lt;=0.2,"10-20%",TRUE,"20%+")</f>
        <v>20%+</v>
      </c>
      <c r="W9693">
        <f>YEAR(Suoerstore_sales[[#This Row],[Order Date]])</f>
        <v>2015</v>
      </c>
      <c r="X9693" t="str">
        <f>"Q"&amp;ROUNDUP(MONTH(Suoerstore_sales[[#This Row],[Order Date]])/3,0)</f>
        <v>Q4</v>
      </c>
      <c r="Y9693">
        <f>MONTH(Suoerstore_sales[[#This Row],[Order Date]])</f>
        <v>11</v>
      </c>
    </row>
    <row r="9694" spans="1:25" x14ac:dyDescent="0.2">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t="str" cm="1">
        <f t="array" ref="V9694">_xlfn.IFS(Suoerstore_sales[[#This Row],[Discount]]&lt;=0.05,"0-5%",Suoerstore_sales[[#This Row],[Discount]]&lt;=0.1,"5-10%",Suoerstore_sales[[#This Row],[Discount]]&lt;=0.2,"10-20%",TRUE,"20%+")</f>
        <v>0-5%</v>
      </c>
      <c r="W9694">
        <f>YEAR(Suoerstore_sales[[#This Row],[Order Date]])</f>
        <v>2015</v>
      </c>
      <c r="X9694" t="str">
        <f>"Q"&amp;ROUNDUP(MONTH(Suoerstore_sales[[#This Row],[Order Date]])/3,0)</f>
        <v>Q3</v>
      </c>
      <c r="Y9694">
        <f>MONTH(Suoerstore_sales[[#This Row],[Order Date]])</f>
        <v>8</v>
      </c>
    </row>
    <row r="9695" spans="1:25" x14ac:dyDescent="0.2">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t="str" cm="1">
        <f t="array" ref="V9695">_xlfn.IFS(Suoerstore_sales[[#This Row],[Discount]]&lt;=0.05,"0-5%",Suoerstore_sales[[#This Row],[Discount]]&lt;=0.1,"5-10%",Suoerstore_sales[[#This Row],[Discount]]&lt;=0.2,"10-20%",TRUE,"20%+")</f>
        <v>0-5%</v>
      </c>
      <c r="W9695">
        <f>YEAR(Suoerstore_sales[[#This Row],[Order Date]])</f>
        <v>2017</v>
      </c>
      <c r="X9695" t="str">
        <f>"Q"&amp;ROUNDUP(MONTH(Suoerstore_sales[[#This Row],[Order Date]])/3,0)</f>
        <v>Q3</v>
      </c>
      <c r="Y9695">
        <f>MONTH(Suoerstore_sales[[#This Row],[Order Date]])</f>
        <v>9</v>
      </c>
    </row>
    <row r="9696" spans="1:25" x14ac:dyDescent="0.2">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t="str" cm="1">
        <f t="array" ref="V9696">_xlfn.IFS(Suoerstore_sales[[#This Row],[Discount]]&lt;=0.05,"0-5%",Suoerstore_sales[[#This Row],[Discount]]&lt;=0.1,"5-10%",Suoerstore_sales[[#This Row],[Discount]]&lt;=0.2,"10-20%",TRUE,"20%+")</f>
        <v>0-5%</v>
      </c>
      <c r="W9696">
        <f>YEAR(Suoerstore_sales[[#This Row],[Order Date]])</f>
        <v>2017</v>
      </c>
      <c r="X9696" t="str">
        <f>"Q"&amp;ROUNDUP(MONTH(Suoerstore_sales[[#This Row],[Order Date]])/3,0)</f>
        <v>Q3</v>
      </c>
      <c r="Y9696">
        <f>MONTH(Suoerstore_sales[[#This Row],[Order Date]])</f>
        <v>9</v>
      </c>
    </row>
    <row r="9697" spans="1:25" x14ac:dyDescent="0.2">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t="str" cm="1">
        <f t="array" ref="V9697">_xlfn.IFS(Suoerstore_sales[[#This Row],[Discount]]&lt;=0.05,"0-5%",Suoerstore_sales[[#This Row],[Discount]]&lt;=0.1,"5-10%",Suoerstore_sales[[#This Row],[Discount]]&lt;=0.2,"10-20%",TRUE,"20%+")</f>
        <v>10-20%</v>
      </c>
      <c r="W9697">
        <f>YEAR(Suoerstore_sales[[#This Row],[Order Date]])</f>
        <v>2016</v>
      </c>
      <c r="X9697" t="str">
        <f>"Q"&amp;ROUNDUP(MONTH(Suoerstore_sales[[#This Row],[Order Date]])/3,0)</f>
        <v>Q4</v>
      </c>
      <c r="Y9697">
        <f>MONTH(Suoerstore_sales[[#This Row],[Order Date]])</f>
        <v>12</v>
      </c>
    </row>
    <row r="9698" spans="1:25" x14ac:dyDescent="0.2">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t="str" cm="1">
        <f t="array" ref="V9698">_xlfn.IFS(Suoerstore_sales[[#This Row],[Discount]]&lt;=0.05,"0-5%",Suoerstore_sales[[#This Row],[Discount]]&lt;=0.1,"5-10%",Suoerstore_sales[[#This Row],[Discount]]&lt;=0.2,"10-20%",TRUE,"20%+")</f>
        <v>0-5%</v>
      </c>
      <c r="W9698">
        <f>YEAR(Suoerstore_sales[[#This Row],[Order Date]])</f>
        <v>2014</v>
      </c>
      <c r="X9698" t="str">
        <f>"Q"&amp;ROUNDUP(MONTH(Suoerstore_sales[[#This Row],[Order Date]])/3,0)</f>
        <v>Q2</v>
      </c>
      <c r="Y9698">
        <f>MONTH(Suoerstore_sales[[#This Row],[Order Date]])</f>
        <v>6</v>
      </c>
    </row>
    <row r="9699" spans="1:25" x14ac:dyDescent="0.2">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t="str" cm="1">
        <f t="array" ref="V9699">_xlfn.IFS(Suoerstore_sales[[#This Row],[Discount]]&lt;=0.05,"0-5%",Suoerstore_sales[[#This Row],[Discount]]&lt;=0.1,"5-10%",Suoerstore_sales[[#This Row],[Discount]]&lt;=0.2,"10-20%",TRUE,"20%+")</f>
        <v>10-20%</v>
      </c>
      <c r="W9699">
        <f>YEAR(Suoerstore_sales[[#This Row],[Order Date]])</f>
        <v>2016</v>
      </c>
      <c r="X9699" t="str">
        <f>"Q"&amp;ROUNDUP(MONTH(Suoerstore_sales[[#This Row],[Order Date]])/3,0)</f>
        <v>Q1</v>
      </c>
      <c r="Y9699">
        <f>MONTH(Suoerstore_sales[[#This Row],[Order Date]])</f>
        <v>3</v>
      </c>
    </row>
    <row r="9700" spans="1:25" x14ac:dyDescent="0.2">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t="str" cm="1">
        <f t="array" ref="V9700">_xlfn.IFS(Suoerstore_sales[[#This Row],[Discount]]&lt;=0.05,"0-5%",Suoerstore_sales[[#This Row],[Discount]]&lt;=0.1,"5-10%",Suoerstore_sales[[#This Row],[Discount]]&lt;=0.2,"10-20%",TRUE,"20%+")</f>
        <v>0-5%</v>
      </c>
      <c r="W9700">
        <f>YEAR(Suoerstore_sales[[#This Row],[Order Date]])</f>
        <v>2017</v>
      </c>
      <c r="X9700" t="str">
        <f>"Q"&amp;ROUNDUP(MONTH(Suoerstore_sales[[#This Row],[Order Date]])/3,0)</f>
        <v>Q4</v>
      </c>
      <c r="Y9700">
        <f>MONTH(Suoerstore_sales[[#This Row],[Order Date]])</f>
        <v>12</v>
      </c>
    </row>
    <row r="9701" spans="1:25" x14ac:dyDescent="0.2">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t="str" cm="1">
        <f t="array" ref="V9701">_xlfn.IFS(Suoerstore_sales[[#This Row],[Discount]]&lt;=0.05,"0-5%",Suoerstore_sales[[#This Row],[Discount]]&lt;=0.1,"5-10%",Suoerstore_sales[[#This Row],[Discount]]&lt;=0.2,"10-20%",TRUE,"20%+")</f>
        <v>0-5%</v>
      </c>
      <c r="W9701">
        <f>YEAR(Suoerstore_sales[[#This Row],[Order Date]])</f>
        <v>2017</v>
      </c>
      <c r="X9701" t="str">
        <f>"Q"&amp;ROUNDUP(MONTH(Suoerstore_sales[[#This Row],[Order Date]])/3,0)</f>
        <v>Q4</v>
      </c>
      <c r="Y9701">
        <f>MONTH(Suoerstore_sales[[#This Row],[Order Date]])</f>
        <v>12</v>
      </c>
    </row>
    <row r="9702" spans="1:25" x14ac:dyDescent="0.2">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t="str" cm="1">
        <f t="array" ref="V9702">_xlfn.IFS(Suoerstore_sales[[#This Row],[Discount]]&lt;=0.05,"0-5%",Suoerstore_sales[[#This Row],[Discount]]&lt;=0.1,"5-10%",Suoerstore_sales[[#This Row],[Discount]]&lt;=0.2,"10-20%",TRUE,"20%+")</f>
        <v>10-20%</v>
      </c>
      <c r="W9702">
        <f>YEAR(Suoerstore_sales[[#This Row],[Order Date]])</f>
        <v>2017</v>
      </c>
      <c r="X9702" t="str">
        <f>"Q"&amp;ROUNDUP(MONTH(Suoerstore_sales[[#This Row],[Order Date]])/3,0)</f>
        <v>Q4</v>
      </c>
      <c r="Y9702">
        <f>MONTH(Suoerstore_sales[[#This Row],[Order Date]])</f>
        <v>12</v>
      </c>
    </row>
    <row r="9703" spans="1:25" x14ac:dyDescent="0.2">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t="str" cm="1">
        <f t="array" ref="V9703">_xlfn.IFS(Suoerstore_sales[[#This Row],[Discount]]&lt;=0.05,"0-5%",Suoerstore_sales[[#This Row],[Discount]]&lt;=0.1,"5-10%",Suoerstore_sales[[#This Row],[Discount]]&lt;=0.2,"10-20%",TRUE,"20%+")</f>
        <v>0-5%</v>
      </c>
      <c r="W9703">
        <f>YEAR(Suoerstore_sales[[#This Row],[Order Date]])</f>
        <v>2016</v>
      </c>
      <c r="X9703" t="str">
        <f>"Q"&amp;ROUNDUP(MONTH(Suoerstore_sales[[#This Row],[Order Date]])/3,0)</f>
        <v>Q4</v>
      </c>
      <c r="Y9703">
        <f>MONTH(Suoerstore_sales[[#This Row],[Order Date]])</f>
        <v>10</v>
      </c>
    </row>
    <row r="9704" spans="1:25" x14ac:dyDescent="0.2">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t="str" cm="1">
        <f t="array" ref="V9704">_xlfn.IFS(Suoerstore_sales[[#This Row],[Discount]]&lt;=0.05,"0-5%",Suoerstore_sales[[#This Row],[Discount]]&lt;=0.1,"5-10%",Suoerstore_sales[[#This Row],[Discount]]&lt;=0.2,"10-20%",TRUE,"20%+")</f>
        <v>0-5%</v>
      </c>
      <c r="W9704">
        <f>YEAR(Suoerstore_sales[[#This Row],[Order Date]])</f>
        <v>2017</v>
      </c>
      <c r="X9704" t="str">
        <f>"Q"&amp;ROUNDUP(MONTH(Suoerstore_sales[[#This Row],[Order Date]])/3,0)</f>
        <v>Q3</v>
      </c>
      <c r="Y9704">
        <f>MONTH(Suoerstore_sales[[#This Row],[Order Date]])</f>
        <v>7</v>
      </c>
    </row>
    <row r="9705" spans="1:25" x14ac:dyDescent="0.2">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t="str" cm="1">
        <f t="array" ref="V9705">_xlfn.IFS(Suoerstore_sales[[#This Row],[Discount]]&lt;=0.05,"0-5%",Suoerstore_sales[[#This Row],[Discount]]&lt;=0.1,"5-10%",Suoerstore_sales[[#This Row],[Discount]]&lt;=0.2,"10-20%",TRUE,"20%+")</f>
        <v>0-5%</v>
      </c>
      <c r="W9705">
        <f>YEAR(Suoerstore_sales[[#This Row],[Order Date]])</f>
        <v>2017</v>
      </c>
      <c r="X9705" t="str">
        <f>"Q"&amp;ROUNDUP(MONTH(Suoerstore_sales[[#This Row],[Order Date]])/3,0)</f>
        <v>Q3</v>
      </c>
      <c r="Y9705">
        <f>MONTH(Suoerstore_sales[[#This Row],[Order Date]])</f>
        <v>7</v>
      </c>
    </row>
    <row r="9706" spans="1:25" x14ac:dyDescent="0.2">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t="str" cm="1">
        <f t="array" ref="V9706">_xlfn.IFS(Suoerstore_sales[[#This Row],[Discount]]&lt;=0.05,"0-5%",Suoerstore_sales[[#This Row],[Discount]]&lt;=0.1,"5-10%",Suoerstore_sales[[#This Row],[Discount]]&lt;=0.2,"10-20%",TRUE,"20%+")</f>
        <v>0-5%</v>
      </c>
      <c r="W9706">
        <f>YEAR(Suoerstore_sales[[#This Row],[Order Date]])</f>
        <v>2017</v>
      </c>
      <c r="X9706" t="str">
        <f>"Q"&amp;ROUNDUP(MONTH(Suoerstore_sales[[#This Row],[Order Date]])/3,0)</f>
        <v>Q3</v>
      </c>
      <c r="Y9706">
        <f>MONTH(Suoerstore_sales[[#This Row],[Order Date]])</f>
        <v>7</v>
      </c>
    </row>
    <row r="9707" spans="1:25" x14ac:dyDescent="0.2">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t="str" cm="1">
        <f t="array" ref="V9707">_xlfn.IFS(Suoerstore_sales[[#This Row],[Discount]]&lt;=0.05,"0-5%",Suoerstore_sales[[#This Row],[Discount]]&lt;=0.1,"5-10%",Suoerstore_sales[[#This Row],[Discount]]&lt;=0.2,"10-20%",TRUE,"20%+")</f>
        <v>10-20%</v>
      </c>
      <c r="W9707">
        <f>YEAR(Suoerstore_sales[[#This Row],[Order Date]])</f>
        <v>2017</v>
      </c>
      <c r="X9707" t="str">
        <f>"Q"&amp;ROUNDUP(MONTH(Suoerstore_sales[[#This Row],[Order Date]])/3,0)</f>
        <v>Q4</v>
      </c>
      <c r="Y9707">
        <f>MONTH(Suoerstore_sales[[#This Row],[Order Date]])</f>
        <v>10</v>
      </c>
    </row>
    <row r="9708" spans="1:25" x14ac:dyDescent="0.2">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t="str" cm="1">
        <f t="array" ref="V9708">_xlfn.IFS(Suoerstore_sales[[#This Row],[Discount]]&lt;=0.05,"0-5%",Suoerstore_sales[[#This Row],[Discount]]&lt;=0.1,"5-10%",Suoerstore_sales[[#This Row],[Discount]]&lt;=0.2,"10-20%",TRUE,"20%+")</f>
        <v>10-20%</v>
      </c>
      <c r="W9708">
        <f>YEAR(Suoerstore_sales[[#This Row],[Order Date]])</f>
        <v>2016</v>
      </c>
      <c r="X9708" t="str">
        <f>"Q"&amp;ROUNDUP(MONTH(Suoerstore_sales[[#This Row],[Order Date]])/3,0)</f>
        <v>Q4</v>
      </c>
      <c r="Y9708">
        <f>MONTH(Suoerstore_sales[[#This Row],[Order Date]])</f>
        <v>10</v>
      </c>
    </row>
    <row r="9709" spans="1:25" x14ac:dyDescent="0.2">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t="str" cm="1">
        <f t="array" ref="V9709">_xlfn.IFS(Suoerstore_sales[[#This Row],[Discount]]&lt;=0.05,"0-5%",Suoerstore_sales[[#This Row],[Discount]]&lt;=0.1,"5-10%",Suoerstore_sales[[#This Row],[Discount]]&lt;=0.2,"10-20%",TRUE,"20%+")</f>
        <v>0-5%</v>
      </c>
      <c r="W9709">
        <f>YEAR(Suoerstore_sales[[#This Row],[Order Date]])</f>
        <v>2016</v>
      </c>
      <c r="X9709" t="str">
        <f>"Q"&amp;ROUNDUP(MONTH(Suoerstore_sales[[#This Row],[Order Date]])/3,0)</f>
        <v>Q4</v>
      </c>
      <c r="Y9709">
        <f>MONTH(Suoerstore_sales[[#This Row],[Order Date]])</f>
        <v>10</v>
      </c>
    </row>
    <row r="9710" spans="1:25" x14ac:dyDescent="0.2">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t="str" cm="1">
        <f t="array" ref="V9710">_xlfn.IFS(Suoerstore_sales[[#This Row],[Discount]]&lt;=0.05,"0-5%",Suoerstore_sales[[#This Row],[Discount]]&lt;=0.1,"5-10%",Suoerstore_sales[[#This Row],[Discount]]&lt;=0.2,"10-20%",TRUE,"20%+")</f>
        <v>0-5%</v>
      </c>
      <c r="W9710">
        <f>YEAR(Suoerstore_sales[[#This Row],[Order Date]])</f>
        <v>2016</v>
      </c>
      <c r="X9710" t="str">
        <f>"Q"&amp;ROUNDUP(MONTH(Suoerstore_sales[[#This Row],[Order Date]])/3,0)</f>
        <v>Q4</v>
      </c>
      <c r="Y9710">
        <f>MONTH(Suoerstore_sales[[#This Row],[Order Date]])</f>
        <v>10</v>
      </c>
    </row>
    <row r="9711" spans="1:25" x14ac:dyDescent="0.2">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t="str" cm="1">
        <f t="array" ref="V9711">_xlfn.IFS(Suoerstore_sales[[#This Row],[Discount]]&lt;=0.05,"0-5%",Suoerstore_sales[[#This Row],[Discount]]&lt;=0.1,"5-10%",Suoerstore_sales[[#This Row],[Discount]]&lt;=0.2,"10-20%",TRUE,"20%+")</f>
        <v>0-5%</v>
      </c>
      <c r="W9711">
        <f>YEAR(Suoerstore_sales[[#This Row],[Order Date]])</f>
        <v>2016</v>
      </c>
      <c r="X9711" t="str">
        <f>"Q"&amp;ROUNDUP(MONTH(Suoerstore_sales[[#This Row],[Order Date]])/3,0)</f>
        <v>Q4</v>
      </c>
      <c r="Y9711">
        <f>MONTH(Suoerstore_sales[[#This Row],[Order Date]])</f>
        <v>10</v>
      </c>
    </row>
    <row r="9712" spans="1:25" x14ac:dyDescent="0.2">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t="str" cm="1">
        <f t="array" ref="V9712">_xlfn.IFS(Suoerstore_sales[[#This Row],[Discount]]&lt;=0.05,"0-5%",Suoerstore_sales[[#This Row],[Discount]]&lt;=0.1,"5-10%",Suoerstore_sales[[#This Row],[Discount]]&lt;=0.2,"10-20%",TRUE,"20%+")</f>
        <v>10-20%</v>
      </c>
      <c r="W9712">
        <f>YEAR(Suoerstore_sales[[#This Row],[Order Date]])</f>
        <v>2014</v>
      </c>
      <c r="X9712" t="str">
        <f>"Q"&amp;ROUNDUP(MONTH(Suoerstore_sales[[#This Row],[Order Date]])/3,0)</f>
        <v>Q4</v>
      </c>
      <c r="Y9712">
        <f>MONTH(Suoerstore_sales[[#This Row],[Order Date]])</f>
        <v>11</v>
      </c>
    </row>
    <row r="9713" spans="1:25" x14ac:dyDescent="0.2">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t="str" cm="1">
        <f t="array" ref="V9713">_xlfn.IFS(Suoerstore_sales[[#This Row],[Discount]]&lt;=0.05,"0-5%",Suoerstore_sales[[#This Row],[Discount]]&lt;=0.1,"5-10%",Suoerstore_sales[[#This Row],[Discount]]&lt;=0.2,"10-20%",TRUE,"20%+")</f>
        <v>20%+</v>
      </c>
      <c r="W9713">
        <f>YEAR(Suoerstore_sales[[#This Row],[Order Date]])</f>
        <v>2014</v>
      </c>
      <c r="X9713" t="str">
        <f>"Q"&amp;ROUNDUP(MONTH(Suoerstore_sales[[#This Row],[Order Date]])/3,0)</f>
        <v>Q4</v>
      </c>
      <c r="Y9713">
        <f>MONTH(Suoerstore_sales[[#This Row],[Order Date]])</f>
        <v>11</v>
      </c>
    </row>
    <row r="9714" spans="1:25" x14ac:dyDescent="0.2">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t="str" cm="1">
        <f t="array" ref="V9714">_xlfn.IFS(Suoerstore_sales[[#This Row],[Discount]]&lt;=0.05,"0-5%",Suoerstore_sales[[#This Row],[Discount]]&lt;=0.1,"5-10%",Suoerstore_sales[[#This Row],[Discount]]&lt;=0.2,"10-20%",TRUE,"20%+")</f>
        <v>10-20%</v>
      </c>
      <c r="W9714">
        <f>YEAR(Suoerstore_sales[[#This Row],[Order Date]])</f>
        <v>2014</v>
      </c>
      <c r="X9714" t="str">
        <f>"Q"&amp;ROUNDUP(MONTH(Suoerstore_sales[[#This Row],[Order Date]])/3,0)</f>
        <v>Q4</v>
      </c>
      <c r="Y9714">
        <f>MONTH(Suoerstore_sales[[#This Row],[Order Date]])</f>
        <v>11</v>
      </c>
    </row>
    <row r="9715" spans="1:25" x14ac:dyDescent="0.2">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t="str" cm="1">
        <f t="array" ref="V9715">_xlfn.IFS(Suoerstore_sales[[#This Row],[Discount]]&lt;=0.05,"0-5%",Suoerstore_sales[[#This Row],[Discount]]&lt;=0.1,"5-10%",Suoerstore_sales[[#This Row],[Discount]]&lt;=0.2,"10-20%",TRUE,"20%+")</f>
        <v>10-20%</v>
      </c>
      <c r="W9715">
        <f>YEAR(Suoerstore_sales[[#This Row],[Order Date]])</f>
        <v>2014</v>
      </c>
      <c r="X9715" t="str">
        <f>"Q"&amp;ROUNDUP(MONTH(Suoerstore_sales[[#This Row],[Order Date]])/3,0)</f>
        <v>Q4</v>
      </c>
      <c r="Y9715">
        <f>MONTH(Suoerstore_sales[[#This Row],[Order Date]])</f>
        <v>11</v>
      </c>
    </row>
    <row r="9716" spans="1:25" x14ac:dyDescent="0.2">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t="str" cm="1">
        <f t="array" ref="V9716">_xlfn.IFS(Suoerstore_sales[[#This Row],[Discount]]&lt;=0.05,"0-5%",Suoerstore_sales[[#This Row],[Discount]]&lt;=0.1,"5-10%",Suoerstore_sales[[#This Row],[Discount]]&lt;=0.2,"10-20%",TRUE,"20%+")</f>
        <v>10-20%</v>
      </c>
      <c r="W9716">
        <f>YEAR(Suoerstore_sales[[#This Row],[Order Date]])</f>
        <v>2014</v>
      </c>
      <c r="X9716" t="str">
        <f>"Q"&amp;ROUNDUP(MONTH(Suoerstore_sales[[#This Row],[Order Date]])/3,0)</f>
        <v>Q4</v>
      </c>
      <c r="Y9716">
        <f>MONTH(Suoerstore_sales[[#This Row],[Order Date]])</f>
        <v>11</v>
      </c>
    </row>
    <row r="9717" spans="1:25" x14ac:dyDescent="0.2">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t="str" cm="1">
        <f t="array" ref="V9717">_xlfn.IFS(Suoerstore_sales[[#This Row],[Discount]]&lt;=0.05,"0-5%",Suoerstore_sales[[#This Row],[Discount]]&lt;=0.1,"5-10%",Suoerstore_sales[[#This Row],[Discount]]&lt;=0.2,"10-20%",TRUE,"20%+")</f>
        <v>10-20%</v>
      </c>
      <c r="W9717">
        <f>YEAR(Suoerstore_sales[[#This Row],[Order Date]])</f>
        <v>2016</v>
      </c>
      <c r="X9717" t="str">
        <f>"Q"&amp;ROUNDUP(MONTH(Suoerstore_sales[[#This Row],[Order Date]])/3,0)</f>
        <v>Q4</v>
      </c>
      <c r="Y9717">
        <f>MONTH(Suoerstore_sales[[#This Row],[Order Date]])</f>
        <v>11</v>
      </c>
    </row>
    <row r="9718" spans="1:25" x14ac:dyDescent="0.2">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t="str" cm="1">
        <f t="array" ref="V9718">_xlfn.IFS(Suoerstore_sales[[#This Row],[Discount]]&lt;=0.05,"0-5%",Suoerstore_sales[[#This Row],[Discount]]&lt;=0.1,"5-10%",Suoerstore_sales[[#This Row],[Discount]]&lt;=0.2,"10-20%",TRUE,"20%+")</f>
        <v>10-20%</v>
      </c>
      <c r="W9718">
        <f>YEAR(Suoerstore_sales[[#This Row],[Order Date]])</f>
        <v>2016</v>
      </c>
      <c r="X9718" t="str">
        <f>"Q"&amp;ROUNDUP(MONTH(Suoerstore_sales[[#This Row],[Order Date]])/3,0)</f>
        <v>Q3</v>
      </c>
      <c r="Y9718">
        <f>MONTH(Suoerstore_sales[[#This Row],[Order Date]])</f>
        <v>8</v>
      </c>
    </row>
    <row r="9719" spans="1:25" x14ac:dyDescent="0.2">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t="str" cm="1">
        <f t="array" ref="V9719">_xlfn.IFS(Suoerstore_sales[[#This Row],[Discount]]&lt;=0.05,"0-5%",Suoerstore_sales[[#This Row],[Discount]]&lt;=0.1,"5-10%",Suoerstore_sales[[#This Row],[Discount]]&lt;=0.2,"10-20%",TRUE,"20%+")</f>
        <v>10-20%</v>
      </c>
      <c r="W9719">
        <f>YEAR(Suoerstore_sales[[#This Row],[Order Date]])</f>
        <v>2016</v>
      </c>
      <c r="X9719" t="str">
        <f>"Q"&amp;ROUNDUP(MONTH(Suoerstore_sales[[#This Row],[Order Date]])/3,0)</f>
        <v>Q2</v>
      </c>
      <c r="Y9719">
        <f>MONTH(Suoerstore_sales[[#This Row],[Order Date]])</f>
        <v>5</v>
      </c>
    </row>
    <row r="9720" spans="1:25" x14ac:dyDescent="0.2">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t="str" cm="1">
        <f t="array" ref="V9720">_xlfn.IFS(Suoerstore_sales[[#This Row],[Discount]]&lt;=0.05,"0-5%",Suoerstore_sales[[#This Row],[Discount]]&lt;=0.1,"5-10%",Suoerstore_sales[[#This Row],[Discount]]&lt;=0.2,"10-20%",TRUE,"20%+")</f>
        <v>10-20%</v>
      </c>
      <c r="W9720">
        <f>YEAR(Suoerstore_sales[[#This Row],[Order Date]])</f>
        <v>2016</v>
      </c>
      <c r="X9720" t="str">
        <f>"Q"&amp;ROUNDUP(MONTH(Suoerstore_sales[[#This Row],[Order Date]])/3,0)</f>
        <v>Q2</v>
      </c>
      <c r="Y9720">
        <f>MONTH(Suoerstore_sales[[#This Row],[Order Date]])</f>
        <v>5</v>
      </c>
    </row>
    <row r="9721" spans="1:25" x14ac:dyDescent="0.2">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t="str" cm="1">
        <f t="array" ref="V9721">_xlfn.IFS(Suoerstore_sales[[#This Row],[Discount]]&lt;=0.05,"0-5%",Suoerstore_sales[[#This Row],[Discount]]&lt;=0.1,"5-10%",Suoerstore_sales[[#This Row],[Discount]]&lt;=0.2,"10-20%",TRUE,"20%+")</f>
        <v>10-20%</v>
      </c>
      <c r="W9721">
        <f>YEAR(Suoerstore_sales[[#This Row],[Order Date]])</f>
        <v>2017</v>
      </c>
      <c r="X9721" t="str">
        <f>"Q"&amp;ROUNDUP(MONTH(Suoerstore_sales[[#This Row],[Order Date]])/3,0)</f>
        <v>Q4</v>
      </c>
      <c r="Y9721">
        <f>MONTH(Suoerstore_sales[[#This Row],[Order Date]])</f>
        <v>11</v>
      </c>
    </row>
    <row r="9722" spans="1:25" x14ac:dyDescent="0.2">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t="str" cm="1">
        <f t="array" ref="V9722">_xlfn.IFS(Suoerstore_sales[[#This Row],[Discount]]&lt;=0.05,"0-5%",Suoerstore_sales[[#This Row],[Discount]]&lt;=0.1,"5-10%",Suoerstore_sales[[#This Row],[Discount]]&lt;=0.2,"10-20%",TRUE,"20%+")</f>
        <v>0-5%</v>
      </c>
      <c r="W9722">
        <f>YEAR(Suoerstore_sales[[#This Row],[Order Date]])</f>
        <v>2016</v>
      </c>
      <c r="X9722" t="str">
        <f>"Q"&amp;ROUNDUP(MONTH(Suoerstore_sales[[#This Row],[Order Date]])/3,0)</f>
        <v>Q3</v>
      </c>
      <c r="Y9722">
        <f>MONTH(Suoerstore_sales[[#This Row],[Order Date]])</f>
        <v>9</v>
      </c>
    </row>
    <row r="9723" spans="1:25" x14ac:dyDescent="0.2">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t="str" cm="1">
        <f t="array" ref="V9723">_xlfn.IFS(Suoerstore_sales[[#This Row],[Discount]]&lt;=0.05,"0-5%",Suoerstore_sales[[#This Row],[Discount]]&lt;=0.1,"5-10%",Suoerstore_sales[[#This Row],[Discount]]&lt;=0.2,"10-20%",TRUE,"20%+")</f>
        <v>5-10%</v>
      </c>
      <c r="W9723">
        <f>YEAR(Suoerstore_sales[[#This Row],[Order Date]])</f>
        <v>2016</v>
      </c>
      <c r="X9723" t="str">
        <f>"Q"&amp;ROUNDUP(MONTH(Suoerstore_sales[[#This Row],[Order Date]])/3,0)</f>
        <v>Q1</v>
      </c>
      <c r="Y9723">
        <f>MONTH(Suoerstore_sales[[#This Row],[Order Date]])</f>
        <v>2</v>
      </c>
    </row>
    <row r="9724" spans="1:25" x14ac:dyDescent="0.2">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t="str" cm="1">
        <f t="array" ref="V9724">_xlfn.IFS(Suoerstore_sales[[#This Row],[Discount]]&lt;=0.05,"0-5%",Suoerstore_sales[[#This Row],[Discount]]&lt;=0.1,"5-10%",Suoerstore_sales[[#This Row],[Discount]]&lt;=0.2,"10-20%",TRUE,"20%+")</f>
        <v>0-5%</v>
      </c>
      <c r="W9724">
        <f>YEAR(Suoerstore_sales[[#This Row],[Order Date]])</f>
        <v>2016</v>
      </c>
      <c r="X9724" t="str">
        <f>"Q"&amp;ROUNDUP(MONTH(Suoerstore_sales[[#This Row],[Order Date]])/3,0)</f>
        <v>Q1</v>
      </c>
      <c r="Y9724">
        <f>MONTH(Suoerstore_sales[[#This Row],[Order Date]])</f>
        <v>2</v>
      </c>
    </row>
    <row r="9725" spans="1:25" x14ac:dyDescent="0.2">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t="str" cm="1">
        <f t="array" ref="V9725">_xlfn.IFS(Suoerstore_sales[[#This Row],[Discount]]&lt;=0.05,"0-5%",Suoerstore_sales[[#This Row],[Discount]]&lt;=0.1,"5-10%",Suoerstore_sales[[#This Row],[Discount]]&lt;=0.2,"10-20%",TRUE,"20%+")</f>
        <v>10-20%</v>
      </c>
      <c r="W9725">
        <f>YEAR(Suoerstore_sales[[#This Row],[Order Date]])</f>
        <v>2014</v>
      </c>
      <c r="X9725" t="str">
        <f>"Q"&amp;ROUNDUP(MONTH(Suoerstore_sales[[#This Row],[Order Date]])/3,0)</f>
        <v>Q4</v>
      </c>
      <c r="Y9725">
        <f>MONTH(Suoerstore_sales[[#This Row],[Order Date]])</f>
        <v>12</v>
      </c>
    </row>
    <row r="9726" spans="1:25" x14ac:dyDescent="0.2">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t="str" cm="1">
        <f t="array" ref="V9726">_xlfn.IFS(Suoerstore_sales[[#This Row],[Discount]]&lt;=0.05,"0-5%",Suoerstore_sales[[#This Row],[Discount]]&lt;=0.1,"5-10%",Suoerstore_sales[[#This Row],[Discount]]&lt;=0.2,"10-20%",TRUE,"20%+")</f>
        <v>10-20%</v>
      </c>
      <c r="W9726">
        <f>YEAR(Suoerstore_sales[[#This Row],[Order Date]])</f>
        <v>2015</v>
      </c>
      <c r="X9726" t="str">
        <f>"Q"&amp;ROUNDUP(MONTH(Suoerstore_sales[[#This Row],[Order Date]])/3,0)</f>
        <v>Q4</v>
      </c>
      <c r="Y9726">
        <f>MONTH(Suoerstore_sales[[#This Row],[Order Date]])</f>
        <v>12</v>
      </c>
    </row>
    <row r="9727" spans="1:25" x14ac:dyDescent="0.2">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t="str" cm="1">
        <f t="array" ref="V9727">_xlfn.IFS(Suoerstore_sales[[#This Row],[Discount]]&lt;=0.05,"0-5%",Suoerstore_sales[[#This Row],[Discount]]&lt;=0.1,"5-10%",Suoerstore_sales[[#This Row],[Discount]]&lt;=0.2,"10-20%",TRUE,"20%+")</f>
        <v>0-5%</v>
      </c>
      <c r="W9727">
        <f>YEAR(Suoerstore_sales[[#This Row],[Order Date]])</f>
        <v>2017</v>
      </c>
      <c r="X9727" t="str">
        <f>"Q"&amp;ROUNDUP(MONTH(Suoerstore_sales[[#This Row],[Order Date]])/3,0)</f>
        <v>Q3</v>
      </c>
      <c r="Y9727">
        <f>MONTH(Suoerstore_sales[[#This Row],[Order Date]])</f>
        <v>9</v>
      </c>
    </row>
    <row r="9728" spans="1:25" x14ac:dyDescent="0.2">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t="str" cm="1">
        <f t="array" ref="V9728">_xlfn.IFS(Suoerstore_sales[[#This Row],[Discount]]&lt;=0.05,"0-5%",Suoerstore_sales[[#This Row],[Discount]]&lt;=0.1,"5-10%",Suoerstore_sales[[#This Row],[Discount]]&lt;=0.2,"10-20%",TRUE,"20%+")</f>
        <v>0-5%</v>
      </c>
      <c r="W9728">
        <f>YEAR(Suoerstore_sales[[#This Row],[Order Date]])</f>
        <v>2017</v>
      </c>
      <c r="X9728" t="str">
        <f>"Q"&amp;ROUNDUP(MONTH(Suoerstore_sales[[#This Row],[Order Date]])/3,0)</f>
        <v>Q4</v>
      </c>
      <c r="Y9728">
        <f>MONTH(Suoerstore_sales[[#This Row],[Order Date]])</f>
        <v>12</v>
      </c>
    </row>
    <row r="9729" spans="1:25" x14ac:dyDescent="0.2">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t="str" cm="1">
        <f t="array" ref="V9729">_xlfn.IFS(Suoerstore_sales[[#This Row],[Discount]]&lt;=0.05,"0-5%",Suoerstore_sales[[#This Row],[Discount]]&lt;=0.1,"5-10%",Suoerstore_sales[[#This Row],[Discount]]&lt;=0.2,"10-20%",TRUE,"20%+")</f>
        <v>0-5%</v>
      </c>
      <c r="W9729">
        <f>YEAR(Suoerstore_sales[[#This Row],[Order Date]])</f>
        <v>2017</v>
      </c>
      <c r="X9729" t="str">
        <f>"Q"&amp;ROUNDUP(MONTH(Suoerstore_sales[[#This Row],[Order Date]])/3,0)</f>
        <v>Q4</v>
      </c>
      <c r="Y9729">
        <f>MONTH(Suoerstore_sales[[#This Row],[Order Date]])</f>
        <v>12</v>
      </c>
    </row>
    <row r="9730" spans="1:25" x14ac:dyDescent="0.2">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t="str" cm="1">
        <f t="array" ref="V9730">_xlfn.IFS(Suoerstore_sales[[#This Row],[Discount]]&lt;=0.05,"0-5%",Suoerstore_sales[[#This Row],[Discount]]&lt;=0.1,"5-10%",Suoerstore_sales[[#This Row],[Discount]]&lt;=0.2,"10-20%",TRUE,"20%+")</f>
        <v>0-5%</v>
      </c>
      <c r="W9730">
        <f>YEAR(Suoerstore_sales[[#This Row],[Order Date]])</f>
        <v>2017</v>
      </c>
      <c r="X9730" t="str">
        <f>"Q"&amp;ROUNDUP(MONTH(Suoerstore_sales[[#This Row],[Order Date]])/3,0)</f>
        <v>Q4</v>
      </c>
      <c r="Y9730">
        <f>MONTH(Suoerstore_sales[[#This Row],[Order Date]])</f>
        <v>12</v>
      </c>
    </row>
    <row r="9731" spans="1:25" x14ac:dyDescent="0.2">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t="str" cm="1">
        <f t="array" ref="V9731">_xlfn.IFS(Suoerstore_sales[[#This Row],[Discount]]&lt;=0.05,"0-5%",Suoerstore_sales[[#This Row],[Discount]]&lt;=0.1,"5-10%",Suoerstore_sales[[#This Row],[Discount]]&lt;=0.2,"10-20%",TRUE,"20%+")</f>
        <v>10-20%</v>
      </c>
      <c r="W9731">
        <f>YEAR(Suoerstore_sales[[#This Row],[Order Date]])</f>
        <v>2014</v>
      </c>
      <c r="X9731" t="str">
        <f>"Q"&amp;ROUNDUP(MONTH(Suoerstore_sales[[#This Row],[Order Date]])/3,0)</f>
        <v>Q3</v>
      </c>
      <c r="Y9731">
        <f>MONTH(Suoerstore_sales[[#This Row],[Order Date]])</f>
        <v>9</v>
      </c>
    </row>
    <row r="9732" spans="1:25" x14ac:dyDescent="0.2">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t="str" cm="1">
        <f t="array" ref="V9732">_xlfn.IFS(Suoerstore_sales[[#This Row],[Discount]]&lt;=0.05,"0-5%",Suoerstore_sales[[#This Row],[Discount]]&lt;=0.1,"5-10%",Suoerstore_sales[[#This Row],[Discount]]&lt;=0.2,"10-20%",TRUE,"20%+")</f>
        <v>0-5%</v>
      </c>
      <c r="W9732">
        <f>YEAR(Suoerstore_sales[[#This Row],[Order Date]])</f>
        <v>2014</v>
      </c>
      <c r="X9732" t="str">
        <f>"Q"&amp;ROUNDUP(MONTH(Suoerstore_sales[[#This Row],[Order Date]])/3,0)</f>
        <v>Q3</v>
      </c>
      <c r="Y9732">
        <f>MONTH(Suoerstore_sales[[#This Row],[Order Date]])</f>
        <v>9</v>
      </c>
    </row>
    <row r="9733" spans="1:25" x14ac:dyDescent="0.2">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t="str" cm="1">
        <f t="array" ref="V9733">_xlfn.IFS(Suoerstore_sales[[#This Row],[Discount]]&lt;=0.05,"0-5%",Suoerstore_sales[[#This Row],[Discount]]&lt;=0.1,"5-10%",Suoerstore_sales[[#This Row],[Discount]]&lt;=0.2,"10-20%",TRUE,"20%+")</f>
        <v>0-5%</v>
      </c>
      <c r="W9733">
        <f>YEAR(Suoerstore_sales[[#This Row],[Order Date]])</f>
        <v>2017</v>
      </c>
      <c r="X9733" t="str">
        <f>"Q"&amp;ROUNDUP(MONTH(Suoerstore_sales[[#This Row],[Order Date]])/3,0)</f>
        <v>Q4</v>
      </c>
      <c r="Y9733">
        <f>MONTH(Suoerstore_sales[[#This Row],[Order Date]])</f>
        <v>11</v>
      </c>
    </row>
    <row r="9734" spans="1:25" x14ac:dyDescent="0.2">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t="str" cm="1">
        <f t="array" ref="V9734">_xlfn.IFS(Suoerstore_sales[[#This Row],[Discount]]&lt;=0.05,"0-5%",Suoerstore_sales[[#This Row],[Discount]]&lt;=0.1,"5-10%",Suoerstore_sales[[#This Row],[Discount]]&lt;=0.2,"10-20%",TRUE,"20%+")</f>
        <v>0-5%</v>
      </c>
      <c r="W9734">
        <f>YEAR(Suoerstore_sales[[#This Row],[Order Date]])</f>
        <v>2014</v>
      </c>
      <c r="X9734" t="str">
        <f>"Q"&amp;ROUNDUP(MONTH(Suoerstore_sales[[#This Row],[Order Date]])/3,0)</f>
        <v>Q3</v>
      </c>
      <c r="Y9734">
        <f>MONTH(Suoerstore_sales[[#This Row],[Order Date]])</f>
        <v>8</v>
      </c>
    </row>
    <row r="9735" spans="1:25" x14ac:dyDescent="0.2">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t="str" cm="1">
        <f t="array" ref="V9735">_xlfn.IFS(Suoerstore_sales[[#This Row],[Discount]]&lt;=0.05,"0-5%",Suoerstore_sales[[#This Row],[Discount]]&lt;=0.1,"5-10%",Suoerstore_sales[[#This Row],[Discount]]&lt;=0.2,"10-20%",TRUE,"20%+")</f>
        <v>0-5%</v>
      </c>
      <c r="W9735">
        <f>YEAR(Suoerstore_sales[[#This Row],[Order Date]])</f>
        <v>2014</v>
      </c>
      <c r="X9735" t="str">
        <f>"Q"&amp;ROUNDUP(MONTH(Suoerstore_sales[[#This Row],[Order Date]])/3,0)</f>
        <v>Q3</v>
      </c>
      <c r="Y9735">
        <f>MONTH(Suoerstore_sales[[#This Row],[Order Date]])</f>
        <v>8</v>
      </c>
    </row>
    <row r="9736" spans="1:25" x14ac:dyDescent="0.2">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t="str" cm="1">
        <f t="array" ref="V9736">_xlfn.IFS(Suoerstore_sales[[#This Row],[Discount]]&lt;=0.05,"0-5%",Suoerstore_sales[[#This Row],[Discount]]&lt;=0.1,"5-10%",Suoerstore_sales[[#This Row],[Discount]]&lt;=0.2,"10-20%",TRUE,"20%+")</f>
        <v>0-5%</v>
      </c>
      <c r="W9736">
        <f>YEAR(Suoerstore_sales[[#This Row],[Order Date]])</f>
        <v>2014</v>
      </c>
      <c r="X9736" t="str">
        <f>"Q"&amp;ROUNDUP(MONTH(Suoerstore_sales[[#This Row],[Order Date]])/3,0)</f>
        <v>Q3</v>
      </c>
      <c r="Y9736">
        <f>MONTH(Suoerstore_sales[[#This Row],[Order Date]])</f>
        <v>8</v>
      </c>
    </row>
    <row r="9737" spans="1:25" x14ac:dyDescent="0.2">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t="str" cm="1">
        <f t="array" ref="V9737">_xlfn.IFS(Suoerstore_sales[[#This Row],[Discount]]&lt;=0.05,"0-5%",Suoerstore_sales[[#This Row],[Discount]]&lt;=0.1,"5-10%",Suoerstore_sales[[#This Row],[Discount]]&lt;=0.2,"10-20%",TRUE,"20%+")</f>
        <v>10-20%</v>
      </c>
      <c r="W9737">
        <f>YEAR(Suoerstore_sales[[#This Row],[Order Date]])</f>
        <v>2014</v>
      </c>
      <c r="X9737" t="str">
        <f>"Q"&amp;ROUNDUP(MONTH(Suoerstore_sales[[#This Row],[Order Date]])/3,0)</f>
        <v>Q4</v>
      </c>
      <c r="Y9737">
        <f>MONTH(Suoerstore_sales[[#This Row],[Order Date]])</f>
        <v>11</v>
      </c>
    </row>
    <row r="9738" spans="1:25" x14ac:dyDescent="0.2">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t="str" cm="1">
        <f t="array" ref="V9738">_xlfn.IFS(Suoerstore_sales[[#This Row],[Discount]]&lt;=0.05,"0-5%",Suoerstore_sales[[#This Row],[Discount]]&lt;=0.1,"5-10%",Suoerstore_sales[[#This Row],[Discount]]&lt;=0.2,"10-20%",TRUE,"20%+")</f>
        <v>0-5%</v>
      </c>
      <c r="W9738">
        <f>YEAR(Suoerstore_sales[[#This Row],[Order Date]])</f>
        <v>2015</v>
      </c>
      <c r="X9738" t="str">
        <f>"Q"&amp;ROUNDUP(MONTH(Suoerstore_sales[[#This Row],[Order Date]])/3,0)</f>
        <v>Q2</v>
      </c>
      <c r="Y9738">
        <f>MONTH(Suoerstore_sales[[#This Row],[Order Date]])</f>
        <v>6</v>
      </c>
    </row>
    <row r="9739" spans="1:25" x14ac:dyDescent="0.2">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t="str" cm="1">
        <f t="array" ref="V9739">_xlfn.IFS(Suoerstore_sales[[#This Row],[Discount]]&lt;=0.05,"0-5%",Suoerstore_sales[[#This Row],[Discount]]&lt;=0.1,"5-10%",Suoerstore_sales[[#This Row],[Discount]]&lt;=0.2,"10-20%",TRUE,"20%+")</f>
        <v>0-5%</v>
      </c>
      <c r="W9739">
        <f>YEAR(Suoerstore_sales[[#This Row],[Order Date]])</f>
        <v>2017</v>
      </c>
      <c r="X9739" t="str">
        <f>"Q"&amp;ROUNDUP(MONTH(Suoerstore_sales[[#This Row],[Order Date]])/3,0)</f>
        <v>Q1</v>
      </c>
      <c r="Y9739">
        <f>MONTH(Suoerstore_sales[[#This Row],[Order Date]])</f>
        <v>3</v>
      </c>
    </row>
    <row r="9740" spans="1:25" x14ac:dyDescent="0.2">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t="str" cm="1">
        <f t="array" ref="V9740">_xlfn.IFS(Suoerstore_sales[[#This Row],[Discount]]&lt;=0.05,"0-5%",Suoerstore_sales[[#This Row],[Discount]]&lt;=0.1,"5-10%",Suoerstore_sales[[#This Row],[Discount]]&lt;=0.2,"10-20%",TRUE,"20%+")</f>
        <v>10-20%</v>
      </c>
      <c r="W9740">
        <f>YEAR(Suoerstore_sales[[#This Row],[Order Date]])</f>
        <v>2017</v>
      </c>
      <c r="X9740" t="str">
        <f>"Q"&amp;ROUNDUP(MONTH(Suoerstore_sales[[#This Row],[Order Date]])/3,0)</f>
        <v>Q1</v>
      </c>
      <c r="Y9740">
        <f>MONTH(Suoerstore_sales[[#This Row],[Order Date]])</f>
        <v>3</v>
      </c>
    </row>
    <row r="9741" spans="1:25" x14ac:dyDescent="0.2">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t="str" cm="1">
        <f t="array" ref="V9741">_xlfn.IFS(Suoerstore_sales[[#This Row],[Discount]]&lt;=0.05,"0-5%",Suoerstore_sales[[#This Row],[Discount]]&lt;=0.1,"5-10%",Suoerstore_sales[[#This Row],[Discount]]&lt;=0.2,"10-20%",TRUE,"20%+")</f>
        <v>10-20%</v>
      </c>
      <c r="W9741">
        <f>YEAR(Suoerstore_sales[[#This Row],[Order Date]])</f>
        <v>2017</v>
      </c>
      <c r="X9741" t="str">
        <f>"Q"&amp;ROUNDUP(MONTH(Suoerstore_sales[[#This Row],[Order Date]])/3,0)</f>
        <v>Q1</v>
      </c>
      <c r="Y9741">
        <f>MONTH(Suoerstore_sales[[#This Row],[Order Date]])</f>
        <v>3</v>
      </c>
    </row>
    <row r="9742" spans="1:25" x14ac:dyDescent="0.2">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t="str" cm="1">
        <f t="array" ref="V9742">_xlfn.IFS(Suoerstore_sales[[#This Row],[Discount]]&lt;=0.05,"0-5%",Suoerstore_sales[[#This Row],[Discount]]&lt;=0.1,"5-10%",Suoerstore_sales[[#This Row],[Discount]]&lt;=0.2,"10-20%",TRUE,"20%+")</f>
        <v>0-5%</v>
      </c>
      <c r="W9742">
        <f>YEAR(Suoerstore_sales[[#This Row],[Order Date]])</f>
        <v>2017</v>
      </c>
      <c r="X9742" t="str">
        <f>"Q"&amp;ROUNDUP(MONTH(Suoerstore_sales[[#This Row],[Order Date]])/3,0)</f>
        <v>Q1</v>
      </c>
      <c r="Y9742">
        <f>MONTH(Suoerstore_sales[[#This Row],[Order Date]])</f>
        <v>3</v>
      </c>
    </row>
    <row r="9743" spans="1:25" x14ac:dyDescent="0.2">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t="str" cm="1">
        <f t="array" ref="V9743">_xlfn.IFS(Suoerstore_sales[[#This Row],[Discount]]&lt;=0.05,"0-5%",Suoerstore_sales[[#This Row],[Discount]]&lt;=0.1,"5-10%",Suoerstore_sales[[#This Row],[Discount]]&lt;=0.2,"10-20%",TRUE,"20%+")</f>
        <v>0-5%</v>
      </c>
      <c r="W9743">
        <f>YEAR(Suoerstore_sales[[#This Row],[Order Date]])</f>
        <v>2015</v>
      </c>
      <c r="X9743" t="str">
        <f>"Q"&amp;ROUNDUP(MONTH(Suoerstore_sales[[#This Row],[Order Date]])/3,0)</f>
        <v>Q4</v>
      </c>
      <c r="Y9743">
        <f>MONTH(Suoerstore_sales[[#This Row],[Order Date]])</f>
        <v>11</v>
      </c>
    </row>
    <row r="9744" spans="1:25" x14ac:dyDescent="0.2">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t="str" cm="1">
        <f t="array" ref="V9744">_xlfn.IFS(Suoerstore_sales[[#This Row],[Discount]]&lt;=0.05,"0-5%",Suoerstore_sales[[#This Row],[Discount]]&lt;=0.1,"5-10%",Suoerstore_sales[[#This Row],[Discount]]&lt;=0.2,"10-20%",TRUE,"20%+")</f>
        <v>0-5%</v>
      </c>
      <c r="W9744">
        <f>YEAR(Suoerstore_sales[[#This Row],[Order Date]])</f>
        <v>2017</v>
      </c>
      <c r="X9744" t="str">
        <f>"Q"&amp;ROUNDUP(MONTH(Suoerstore_sales[[#This Row],[Order Date]])/3,0)</f>
        <v>Q4</v>
      </c>
      <c r="Y9744">
        <f>MONTH(Suoerstore_sales[[#This Row],[Order Date]])</f>
        <v>11</v>
      </c>
    </row>
    <row r="9745" spans="1:25" x14ac:dyDescent="0.2">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t="str" cm="1">
        <f t="array" ref="V9745">_xlfn.IFS(Suoerstore_sales[[#This Row],[Discount]]&lt;=0.05,"0-5%",Suoerstore_sales[[#This Row],[Discount]]&lt;=0.1,"5-10%",Suoerstore_sales[[#This Row],[Discount]]&lt;=0.2,"10-20%",TRUE,"20%+")</f>
        <v>0-5%</v>
      </c>
      <c r="W9745">
        <f>YEAR(Suoerstore_sales[[#This Row],[Order Date]])</f>
        <v>2016</v>
      </c>
      <c r="X9745" t="str">
        <f>"Q"&amp;ROUNDUP(MONTH(Suoerstore_sales[[#This Row],[Order Date]])/3,0)</f>
        <v>Q2</v>
      </c>
      <c r="Y9745">
        <f>MONTH(Suoerstore_sales[[#This Row],[Order Date]])</f>
        <v>6</v>
      </c>
    </row>
    <row r="9746" spans="1:25" x14ac:dyDescent="0.2">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t="str" cm="1">
        <f t="array" ref="V9746">_xlfn.IFS(Suoerstore_sales[[#This Row],[Discount]]&lt;=0.05,"0-5%",Suoerstore_sales[[#This Row],[Discount]]&lt;=0.1,"5-10%",Suoerstore_sales[[#This Row],[Discount]]&lt;=0.2,"10-20%",TRUE,"20%+")</f>
        <v>10-20%</v>
      </c>
      <c r="W9746">
        <f>YEAR(Suoerstore_sales[[#This Row],[Order Date]])</f>
        <v>2017</v>
      </c>
      <c r="X9746" t="str">
        <f>"Q"&amp;ROUNDUP(MONTH(Suoerstore_sales[[#This Row],[Order Date]])/3,0)</f>
        <v>Q1</v>
      </c>
      <c r="Y9746">
        <f>MONTH(Suoerstore_sales[[#This Row],[Order Date]])</f>
        <v>1</v>
      </c>
    </row>
    <row r="9747" spans="1:25" x14ac:dyDescent="0.2">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t="str" cm="1">
        <f t="array" ref="V9747">_xlfn.IFS(Suoerstore_sales[[#This Row],[Discount]]&lt;=0.05,"0-5%",Suoerstore_sales[[#This Row],[Discount]]&lt;=0.1,"5-10%",Suoerstore_sales[[#This Row],[Discount]]&lt;=0.2,"10-20%",TRUE,"20%+")</f>
        <v>10-20%</v>
      </c>
      <c r="W9747">
        <f>YEAR(Suoerstore_sales[[#This Row],[Order Date]])</f>
        <v>2017</v>
      </c>
      <c r="X9747" t="str">
        <f>"Q"&amp;ROUNDUP(MONTH(Suoerstore_sales[[#This Row],[Order Date]])/3,0)</f>
        <v>Q4</v>
      </c>
      <c r="Y9747">
        <f>MONTH(Suoerstore_sales[[#This Row],[Order Date]])</f>
        <v>11</v>
      </c>
    </row>
    <row r="9748" spans="1:25" x14ac:dyDescent="0.2">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t="str" cm="1">
        <f t="array" ref="V9748">_xlfn.IFS(Suoerstore_sales[[#This Row],[Discount]]&lt;=0.05,"0-5%",Suoerstore_sales[[#This Row],[Discount]]&lt;=0.1,"5-10%",Suoerstore_sales[[#This Row],[Discount]]&lt;=0.2,"10-20%",TRUE,"20%+")</f>
        <v>10-20%</v>
      </c>
      <c r="W9748">
        <f>YEAR(Suoerstore_sales[[#This Row],[Order Date]])</f>
        <v>2017</v>
      </c>
      <c r="X9748" t="str">
        <f>"Q"&amp;ROUNDUP(MONTH(Suoerstore_sales[[#This Row],[Order Date]])/3,0)</f>
        <v>Q4</v>
      </c>
      <c r="Y9748">
        <f>MONTH(Suoerstore_sales[[#This Row],[Order Date]])</f>
        <v>11</v>
      </c>
    </row>
    <row r="9749" spans="1:25" x14ac:dyDescent="0.2">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t="str" cm="1">
        <f t="array" ref="V9749">_xlfn.IFS(Suoerstore_sales[[#This Row],[Discount]]&lt;=0.05,"0-5%",Suoerstore_sales[[#This Row],[Discount]]&lt;=0.1,"5-10%",Suoerstore_sales[[#This Row],[Discount]]&lt;=0.2,"10-20%",TRUE,"20%+")</f>
        <v>20%+</v>
      </c>
      <c r="W9749">
        <f>YEAR(Suoerstore_sales[[#This Row],[Order Date]])</f>
        <v>2014</v>
      </c>
      <c r="X9749" t="str">
        <f>"Q"&amp;ROUNDUP(MONTH(Suoerstore_sales[[#This Row],[Order Date]])/3,0)</f>
        <v>Q4</v>
      </c>
      <c r="Y9749">
        <f>MONTH(Suoerstore_sales[[#This Row],[Order Date]])</f>
        <v>11</v>
      </c>
    </row>
    <row r="9750" spans="1:25" x14ac:dyDescent="0.2">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t="str" cm="1">
        <f t="array" ref="V9750">_xlfn.IFS(Suoerstore_sales[[#This Row],[Discount]]&lt;=0.05,"0-5%",Suoerstore_sales[[#This Row],[Discount]]&lt;=0.1,"5-10%",Suoerstore_sales[[#This Row],[Discount]]&lt;=0.2,"10-20%",TRUE,"20%+")</f>
        <v>20%+</v>
      </c>
      <c r="W9750">
        <f>YEAR(Suoerstore_sales[[#This Row],[Order Date]])</f>
        <v>2014</v>
      </c>
      <c r="X9750" t="str">
        <f>"Q"&amp;ROUNDUP(MONTH(Suoerstore_sales[[#This Row],[Order Date]])/3,0)</f>
        <v>Q4</v>
      </c>
      <c r="Y9750">
        <f>MONTH(Suoerstore_sales[[#This Row],[Order Date]])</f>
        <v>11</v>
      </c>
    </row>
    <row r="9751" spans="1:25" x14ac:dyDescent="0.2">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t="str" cm="1">
        <f t="array" ref="V9751">_xlfn.IFS(Suoerstore_sales[[#This Row],[Discount]]&lt;=0.05,"0-5%",Suoerstore_sales[[#This Row],[Discount]]&lt;=0.1,"5-10%",Suoerstore_sales[[#This Row],[Discount]]&lt;=0.2,"10-20%",TRUE,"20%+")</f>
        <v>0-5%</v>
      </c>
      <c r="W9751">
        <f>YEAR(Suoerstore_sales[[#This Row],[Order Date]])</f>
        <v>2016</v>
      </c>
      <c r="X9751" t="str">
        <f>"Q"&amp;ROUNDUP(MONTH(Suoerstore_sales[[#This Row],[Order Date]])/3,0)</f>
        <v>Q1</v>
      </c>
      <c r="Y9751">
        <f>MONTH(Suoerstore_sales[[#This Row],[Order Date]])</f>
        <v>3</v>
      </c>
    </row>
    <row r="9752" spans="1:25" x14ac:dyDescent="0.2">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t="str" cm="1">
        <f t="array" ref="V9752">_xlfn.IFS(Suoerstore_sales[[#This Row],[Discount]]&lt;=0.05,"0-5%",Suoerstore_sales[[#This Row],[Discount]]&lt;=0.1,"5-10%",Suoerstore_sales[[#This Row],[Discount]]&lt;=0.2,"10-20%",TRUE,"20%+")</f>
        <v>10-20%</v>
      </c>
      <c r="W9752">
        <f>YEAR(Suoerstore_sales[[#This Row],[Order Date]])</f>
        <v>2016</v>
      </c>
      <c r="X9752" t="str">
        <f>"Q"&amp;ROUNDUP(MONTH(Suoerstore_sales[[#This Row],[Order Date]])/3,0)</f>
        <v>Q4</v>
      </c>
      <c r="Y9752">
        <f>MONTH(Suoerstore_sales[[#This Row],[Order Date]])</f>
        <v>10</v>
      </c>
    </row>
    <row r="9753" spans="1:25" x14ac:dyDescent="0.2">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t="str" cm="1">
        <f t="array" ref="V9753">_xlfn.IFS(Suoerstore_sales[[#This Row],[Discount]]&lt;=0.05,"0-5%",Suoerstore_sales[[#This Row],[Discount]]&lt;=0.1,"5-10%",Suoerstore_sales[[#This Row],[Discount]]&lt;=0.2,"10-20%",TRUE,"20%+")</f>
        <v>10-20%</v>
      </c>
      <c r="W9753">
        <f>YEAR(Suoerstore_sales[[#This Row],[Order Date]])</f>
        <v>2016</v>
      </c>
      <c r="X9753" t="str">
        <f>"Q"&amp;ROUNDUP(MONTH(Suoerstore_sales[[#This Row],[Order Date]])/3,0)</f>
        <v>Q4</v>
      </c>
      <c r="Y9753">
        <f>MONTH(Suoerstore_sales[[#This Row],[Order Date]])</f>
        <v>10</v>
      </c>
    </row>
    <row r="9754" spans="1:25" x14ac:dyDescent="0.2">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t="str" cm="1">
        <f t="array" ref="V9754">_xlfn.IFS(Suoerstore_sales[[#This Row],[Discount]]&lt;=0.05,"0-5%",Suoerstore_sales[[#This Row],[Discount]]&lt;=0.1,"5-10%",Suoerstore_sales[[#This Row],[Discount]]&lt;=0.2,"10-20%",TRUE,"20%+")</f>
        <v>10-20%</v>
      </c>
      <c r="W9754">
        <f>YEAR(Suoerstore_sales[[#This Row],[Order Date]])</f>
        <v>2016</v>
      </c>
      <c r="X9754" t="str">
        <f>"Q"&amp;ROUNDUP(MONTH(Suoerstore_sales[[#This Row],[Order Date]])/3,0)</f>
        <v>Q3</v>
      </c>
      <c r="Y9754">
        <f>MONTH(Suoerstore_sales[[#This Row],[Order Date]])</f>
        <v>7</v>
      </c>
    </row>
    <row r="9755" spans="1:25" x14ac:dyDescent="0.2">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t="str" cm="1">
        <f t="array" ref="V9755">_xlfn.IFS(Suoerstore_sales[[#This Row],[Discount]]&lt;=0.05,"0-5%",Suoerstore_sales[[#This Row],[Discount]]&lt;=0.1,"5-10%",Suoerstore_sales[[#This Row],[Discount]]&lt;=0.2,"10-20%",TRUE,"20%+")</f>
        <v>0-5%</v>
      </c>
      <c r="W9755">
        <f>YEAR(Suoerstore_sales[[#This Row],[Order Date]])</f>
        <v>2017</v>
      </c>
      <c r="X9755" t="str">
        <f>"Q"&amp;ROUNDUP(MONTH(Suoerstore_sales[[#This Row],[Order Date]])/3,0)</f>
        <v>Q1</v>
      </c>
      <c r="Y9755">
        <f>MONTH(Suoerstore_sales[[#This Row],[Order Date]])</f>
        <v>3</v>
      </c>
    </row>
    <row r="9756" spans="1:25" x14ac:dyDescent="0.2">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t="str" cm="1">
        <f t="array" ref="V9756">_xlfn.IFS(Suoerstore_sales[[#This Row],[Discount]]&lt;=0.05,"0-5%",Suoerstore_sales[[#This Row],[Discount]]&lt;=0.1,"5-10%",Suoerstore_sales[[#This Row],[Discount]]&lt;=0.2,"10-20%",TRUE,"20%+")</f>
        <v>0-5%</v>
      </c>
      <c r="W9756">
        <f>YEAR(Suoerstore_sales[[#This Row],[Order Date]])</f>
        <v>2017</v>
      </c>
      <c r="X9756" t="str">
        <f>"Q"&amp;ROUNDUP(MONTH(Suoerstore_sales[[#This Row],[Order Date]])/3,0)</f>
        <v>Q1</v>
      </c>
      <c r="Y9756">
        <f>MONTH(Suoerstore_sales[[#This Row],[Order Date]])</f>
        <v>3</v>
      </c>
    </row>
    <row r="9757" spans="1:25" x14ac:dyDescent="0.2">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t="str" cm="1">
        <f t="array" ref="V9757">_xlfn.IFS(Suoerstore_sales[[#This Row],[Discount]]&lt;=0.05,"0-5%",Suoerstore_sales[[#This Row],[Discount]]&lt;=0.1,"5-10%",Suoerstore_sales[[#This Row],[Discount]]&lt;=0.2,"10-20%",TRUE,"20%+")</f>
        <v>0-5%</v>
      </c>
      <c r="W9757">
        <f>YEAR(Suoerstore_sales[[#This Row],[Order Date]])</f>
        <v>2017</v>
      </c>
      <c r="X9757" t="str">
        <f>"Q"&amp;ROUNDUP(MONTH(Suoerstore_sales[[#This Row],[Order Date]])/3,0)</f>
        <v>Q1</v>
      </c>
      <c r="Y9757">
        <f>MONTH(Suoerstore_sales[[#This Row],[Order Date]])</f>
        <v>3</v>
      </c>
    </row>
    <row r="9758" spans="1:25" x14ac:dyDescent="0.2">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t="str" cm="1">
        <f t="array" ref="V9758">_xlfn.IFS(Suoerstore_sales[[#This Row],[Discount]]&lt;=0.05,"0-5%",Suoerstore_sales[[#This Row],[Discount]]&lt;=0.1,"5-10%",Suoerstore_sales[[#This Row],[Discount]]&lt;=0.2,"10-20%",TRUE,"20%+")</f>
        <v>0-5%</v>
      </c>
      <c r="W9758">
        <f>YEAR(Suoerstore_sales[[#This Row],[Order Date]])</f>
        <v>2017</v>
      </c>
      <c r="X9758" t="str">
        <f>"Q"&amp;ROUNDUP(MONTH(Suoerstore_sales[[#This Row],[Order Date]])/3,0)</f>
        <v>Q1</v>
      </c>
      <c r="Y9758">
        <f>MONTH(Suoerstore_sales[[#This Row],[Order Date]])</f>
        <v>3</v>
      </c>
    </row>
    <row r="9759" spans="1:25" x14ac:dyDescent="0.2">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t="str" cm="1">
        <f t="array" ref="V9759">_xlfn.IFS(Suoerstore_sales[[#This Row],[Discount]]&lt;=0.05,"0-5%",Suoerstore_sales[[#This Row],[Discount]]&lt;=0.1,"5-10%",Suoerstore_sales[[#This Row],[Discount]]&lt;=0.2,"10-20%",TRUE,"20%+")</f>
        <v>0-5%</v>
      </c>
      <c r="W9759">
        <f>YEAR(Suoerstore_sales[[#This Row],[Order Date]])</f>
        <v>2017</v>
      </c>
      <c r="X9759" t="str">
        <f>"Q"&amp;ROUNDUP(MONTH(Suoerstore_sales[[#This Row],[Order Date]])/3,0)</f>
        <v>Q1</v>
      </c>
      <c r="Y9759">
        <f>MONTH(Suoerstore_sales[[#This Row],[Order Date]])</f>
        <v>3</v>
      </c>
    </row>
    <row r="9760" spans="1:25" x14ac:dyDescent="0.2">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t="str" cm="1">
        <f t="array" ref="V9760">_xlfn.IFS(Suoerstore_sales[[#This Row],[Discount]]&lt;=0.05,"0-5%",Suoerstore_sales[[#This Row],[Discount]]&lt;=0.1,"5-10%",Suoerstore_sales[[#This Row],[Discount]]&lt;=0.2,"10-20%",TRUE,"20%+")</f>
        <v>0-5%</v>
      </c>
      <c r="W9760">
        <f>YEAR(Suoerstore_sales[[#This Row],[Order Date]])</f>
        <v>2017</v>
      </c>
      <c r="X9760" t="str">
        <f>"Q"&amp;ROUNDUP(MONTH(Suoerstore_sales[[#This Row],[Order Date]])/3,0)</f>
        <v>Q1</v>
      </c>
      <c r="Y9760">
        <f>MONTH(Suoerstore_sales[[#This Row],[Order Date]])</f>
        <v>3</v>
      </c>
    </row>
    <row r="9761" spans="1:25" x14ac:dyDescent="0.2">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t="str" cm="1">
        <f t="array" ref="V9761">_xlfn.IFS(Suoerstore_sales[[#This Row],[Discount]]&lt;=0.05,"0-5%",Suoerstore_sales[[#This Row],[Discount]]&lt;=0.1,"5-10%",Suoerstore_sales[[#This Row],[Discount]]&lt;=0.2,"10-20%",TRUE,"20%+")</f>
        <v>10-20%</v>
      </c>
      <c r="W9761">
        <f>YEAR(Suoerstore_sales[[#This Row],[Order Date]])</f>
        <v>2016</v>
      </c>
      <c r="X9761" t="str">
        <f>"Q"&amp;ROUNDUP(MONTH(Suoerstore_sales[[#This Row],[Order Date]])/3,0)</f>
        <v>Q4</v>
      </c>
      <c r="Y9761">
        <f>MONTH(Suoerstore_sales[[#This Row],[Order Date]])</f>
        <v>10</v>
      </c>
    </row>
    <row r="9762" spans="1:25" x14ac:dyDescent="0.2">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t="str" cm="1">
        <f t="array" ref="V9762">_xlfn.IFS(Suoerstore_sales[[#This Row],[Discount]]&lt;=0.05,"0-5%",Suoerstore_sales[[#This Row],[Discount]]&lt;=0.1,"5-10%",Suoerstore_sales[[#This Row],[Discount]]&lt;=0.2,"10-20%",TRUE,"20%+")</f>
        <v>0-5%</v>
      </c>
      <c r="W9762">
        <f>YEAR(Suoerstore_sales[[#This Row],[Order Date]])</f>
        <v>2017</v>
      </c>
      <c r="X9762" t="str">
        <f>"Q"&amp;ROUNDUP(MONTH(Suoerstore_sales[[#This Row],[Order Date]])/3,0)</f>
        <v>Q4</v>
      </c>
      <c r="Y9762">
        <f>MONTH(Suoerstore_sales[[#This Row],[Order Date]])</f>
        <v>11</v>
      </c>
    </row>
    <row r="9763" spans="1:25" x14ac:dyDescent="0.2">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t="str" cm="1">
        <f t="array" ref="V9763">_xlfn.IFS(Suoerstore_sales[[#This Row],[Discount]]&lt;=0.05,"0-5%",Suoerstore_sales[[#This Row],[Discount]]&lt;=0.1,"5-10%",Suoerstore_sales[[#This Row],[Discount]]&lt;=0.2,"10-20%",TRUE,"20%+")</f>
        <v>0-5%</v>
      </c>
      <c r="W9763">
        <f>YEAR(Suoerstore_sales[[#This Row],[Order Date]])</f>
        <v>2014</v>
      </c>
      <c r="X9763" t="str">
        <f>"Q"&amp;ROUNDUP(MONTH(Suoerstore_sales[[#This Row],[Order Date]])/3,0)</f>
        <v>Q1</v>
      </c>
      <c r="Y9763">
        <f>MONTH(Suoerstore_sales[[#This Row],[Order Date]])</f>
        <v>2</v>
      </c>
    </row>
    <row r="9764" spans="1:25" x14ac:dyDescent="0.2">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t="str" cm="1">
        <f t="array" ref="V9764">_xlfn.IFS(Suoerstore_sales[[#This Row],[Discount]]&lt;=0.05,"0-5%",Suoerstore_sales[[#This Row],[Discount]]&lt;=0.1,"5-10%",Suoerstore_sales[[#This Row],[Discount]]&lt;=0.2,"10-20%",TRUE,"20%+")</f>
        <v>0-5%</v>
      </c>
      <c r="W9764">
        <f>YEAR(Suoerstore_sales[[#This Row],[Order Date]])</f>
        <v>2014</v>
      </c>
      <c r="X9764" t="str">
        <f>"Q"&amp;ROUNDUP(MONTH(Suoerstore_sales[[#This Row],[Order Date]])/3,0)</f>
        <v>Q1</v>
      </c>
      <c r="Y9764">
        <f>MONTH(Suoerstore_sales[[#This Row],[Order Date]])</f>
        <v>2</v>
      </c>
    </row>
    <row r="9765" spans="1:25" x14ac:dyDescent="0.2">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t="str" cm="1">
        <f t="array" ref="V9765">_xlfn.IFS(Suoerstore_sales[[#This Row],[Discount]]&lt;=0.05,"0-5%",Suoerstore_sales[[#This Row],[Discount]]&lt;=0.1,"5-10%",Suoerstore_sales[[#This Row],[Discount]]&lt;=0.2,"10-20%",TRUE,"20%+")</f>
        <v>0-5%</v>
      </c>
      <c r="W9765">
        <f>YEAR(Suoerstore_sales[[#This Row],[Order Date]])</f>
        <v>2014</v>
      </c>
      <c r="X9765" t="str">
        <f>"Q"&amp;ROUNDUP(MONTH(Suoerstore_sales[[#This Row],[Order Date]])/3,0)</f>
        <v>Q1</v>
      </c>
      <c r="Y9765">
        <f>MONTH(Suoerstore_sales[[#This Row],[Order Date]])</f>
        <v>2</v>
      </c>
    </row>
    <row r="9766" spans="1:25" x14ac:dyDescent="0.2">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t="str" cm="1">
        <f t="array" ref="V9766">_xlfn.IFS(Suoerstore_sales[[#This Row],[Discount]]&lt;=0.05,"0-5%",Suoerstore_sales[[#This Row],[Discount]]&lt;=0.1,"5-10%",Suoerstore_sales[[#This Row],[Discount]]&lt;=0.2,"10-20%",TRUE,"20%+")</f>
        <v>10-20%</v>
      </c>
      <c r="W9766">
        <f>YEAR(Suoerstore_sales[[#This Row],[Order Date]])</f>
        <v>2014</v>
      </c>
      <c r="X9766" t="str">
        <f>"Q"&amp;ROUNDUP(MONTH(Suoerstore_sales[[#This Row],[Order Date]])/3,0)</f>
        <v>Q2</v>
      </c>
      <c r="Y9766">
        <f>MONTH(Suoerstore_sales[[#This Row],[Order Date]])</f>
        <v>6</v>
      </c>
    </row>
    <row r="9767" spans="1:25" x14ac:dyDescent="0.2">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t="str" cm="1">
        <f t="array" ref="V9767">_xlfn.IFS(Suoerstore_sales[[#This Row],[Discount]]&lt;=0.05,"0-5%",Suoerstore_sales[[#This Row],[Discount]]&lt;=0.1,"5-10%",Suoerstore_sales[[#This Row],[Discount]]&lt;=0.2,"10-20%",TRUE,"20%+")</f>
        <v>0-5%</v>
      </c>
      <c r="W9767">
        <f>YEAR(Suoerstore_sales[[#This Row],[Order Date]])</f>
        <v>2017</v>
      </c>
      <c r="X9767" t="str">
        <f>"Q"&amp;ROUNDUP(MONTH(Suoerstore_sales[[#This Row],[Order Date]])/3,0)</f>
        <v>Q1</v>
      </c>
      <c r="Y9767">
        <f>MONTH(Suoerstore_sales[[#This Row],[Order Date]])</f>
        <v>2</v>
      </c>
    </row>
    <row r="9768" spans="1:25" x14ac:dyDescent="0.2">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t="str" cm="1">
        <f t="array" ref="V9768">_xlfn.IFS(Suoerstore_sales[[#This Row],[Discount]]&lt;=0.05,"0-5%",Suoerstore_sales[[#This Row],[Discount]]&lt;=0.1,"5-10%",Suoerstore_sales[[#This Row],[Discount]]&lt;=0.2,"10-20%",TRUE,"20%+")</f>
        <v>0-5%</v>
      </c>
      <c r="W9768">
        <f>YEAR(Suoerstore_sales[[#This Row],[Order Date]])</f>
        <v>2017</v>
      </c>
      <c r="X9768" t="str">
        <f>"Q"&amp;ROUNDUP(MONTH(Suoerstore_sales[[#This Row],[Order Date]])/3,0)</f>
        <v>Q1</v>
      </c>
      <c r="Y9768">
        <f>MONTH(Suoerstore_sales[[#This Row],[Order Date]])</f>
        <v>2</v>
      </c>
    </row>
    <row r="9769" spans="1:25" x14ac:dyDescent="0.2">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t="str" cm="1">
        <f t="array" ref="V9769">_xlfn.IFS(Suoerstore_sales[[#This Row],[Discount]]&lt;=0.05,"0-5%",Suoerstore_sales[[#This Row],[Discount]]&lt;=0.1,"5-10%",Suoerstore_sales[[#This Row],[Discount]]&lt;=0.2,"10-20%",TRUE,"20%+")</f>
        <v>0-5%</v>
      </c>
      <c r="W9769">
        <f>YEAR(Suoerstore_sales[[#This Row],[Order Date]])</f>
        <v>2017</v>
      </c>
      <c r="X9769" t="str">
        <f>"Q"&amp;ROUNDUP(MONTH(Suoerstore_sales[[#This Row],[Order Date]])/3,0)</f>
        <v>Q4</v>
      </c>
      <c r="Y9769">
        <f>MONTH(Suoerstore_sales[[#This Row],[Order Date]])</f>
        <v>12</v>
      </c>
    </row>
    <row r="9770" spans="1:25" x14ac:dyDescent="0.2">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t="str" cm="1">
        <f t="array" ref="V9770">_xlfn.IFS(Suoerstore_sales[[#This Row],[Discount]]&lt;=0.05,"0-5%",Suoerstore_sales[[#This Row],[Discount]]&lt;=0.1,"5-10%",Suoerstore_sales[[#This Row],[Discount]]&lt;=0.2,"10-20%",TRUE,"20%+")</f>
        <v>0-5%</v>
      </c>
      <c r="W9770">
        <f>YEAR(Suoerstore_sales[[#This Row],[Order Date]])</f>
        <v>2017</v>
      </c>
      <c r="X9770" t="str">
        <f>"Q"&amp;ROUNDUP(MONTH(Suoerstore_sales[[#This Row],[Order Date]])/3,0)</f>
        <v>Q4</v>
      </c>
      <c r="Y9770">
        <f>MONTH(Suoerstore_sales[[#This Row],[Order Date]])</f>
        <v>12</v>
      </c>
    </row>
    <row r="9771" spans="1:25" x14ac:dyDescent="0.2">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t="str" cm="1">
        <f t="array" ref="V9771">_xlfn.IFS(Suoerstore_sales[[#This Row],[Discount]]&lt;=0.05,"0-5%",Suoerstore_sales[[#This Row],[Discount]]&lt;=0.1,"5-10%",Suoerstore_sales[[#This Row],[Discount]]&lt;=0.2,"10-20%",TRUE,"20%+")</f>
        <v>10-20%</v>
      </c>
      <c r="W9771">
        <f>YEAR(Suoerstore_sales[[#This Row],[Order Date]])</f>
        <v>2016</v>
      </c>
      <c r="X9771" t="str">
        <f>"Q"&amp;ROUNDUP(MONTH(Suoerstore_sales[[#This Row],[Order Date]])/3,0)</f>
        <v>Q4</v>
      </c>
      <c r="Y9771">
        <f>MONTH(Suoerstore_sales[[#This Row],[Order Date]])</f>
        <v>11</v>
      </c>
    </row>
    <row r="9772" spans="1:25" x14ac:dyDescent="0.2">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t="str" cm="1">
        <f t="array" ref="V9772">_xlfn.IFS(Suoerstore_sales[[#This Row],[Discount]]&lt;=0.05,"0-5%",Suoerstore_sales[[#This Row],[Discount]]&lt;=0.1,"5-10%",Suoerstore_sales[[#This Row],[Discount]]&lt;=0.2,"10-20%",TRUE,"20%+")</f>
        <v>10-20%</v>
      </c>
      <c r="W9772">
        <f>YEAR(Suoerstore_sales[[#This Row],[Order Date]])</f>
        <v>2016</v>
      </c>
      <c r="X9772" t="str">
        <f>"Q"&amp;ROUNDUP(MONTH(Suoerstore_sales[[#This Row],[Order Date]])/3,0)</f>
        <v>Q4</v>
      </c>
      <c r="Y9772">
        <f>MONTH(Suoerstore_sales[[#This Row],[Order Date]])</f>
        <v>11</v>
      </c>
    </row>
    <row r="9773" spans="1:25" x14ac:dyDescent="0.2">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t="str" cm="1">
        <f t="array" ref="V9773">_xlfn.IFS(Suoerstore_sales[[#This Row],[Discount]]&lt;=0.05,"0-5%",Suoerstore_sales[[#This Row],[Discount]]&lt;=0.1,"5-10%",Suoerstore_sales[[#This Row],[Discount]]&lt;=0.2,"10-20%",TRUE,"20%+")</f>
        <v>10-20%</v>
      </c>
      <c r="W9773">
        <f>YEAR(Suoerstore_sales[[#This Row],[Order Date]])</f>
        <v>2016</v>
      </c>
      <c r="X9773" t="str">
        <f>"Q"&amp;ROUNDUP(MONTH(Suoerstore_sales[[#This Row],[Order Date]])/3,0)</f>
        <v>Q4</v>
      </c>
      <c r="Y9773">
        <f>MONTH(Suoerstore_sales[[#This Row],[Order Date]])</f>
        <v>11</v>
      </c>
    </row>
    <row r="9774" spans="1:25" x14ac:dyDescent="0.2">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t="str" cm="1">
        <f t="array" ref="V9774">_xlfn.IFS(Suoerstore_sales[[#This Row],[Discount]]&lt;=0.05,"0-5%",Suoerstore_sales[[#This Row],[Discount]]&lt;=0.1,"5-10%",Suoerstore_sales[[#This Row],[Discount]]&lt;=0.2,"10-20%",TRUE,"20%+")</f>
        <v>10-20%</v>
      </c>
      <c r="W9774">
        <f>YEAR(Suoerstore_sales[[#This Row],[Order Date]])</f>
        <v>2016</v>
      </c>
      <c r="X9774" t="str">
        <f>"Q"&amp;ROUNDUP(MONTH(Suoerstore_sales[[#This Row],[Order Date]])/3,0)</f>
        <v>Q3</v>
      </c>
      <c r="Y9774">
        <f>MONTH(Suoerstore_sales[[#This Row],[Order Date]])</f>
        <v>7</v>
      </c>
    </row>
    <row r="9775" spans="1:25" x14ac:dyDescent="0.2">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t="str" cm="1">
        <f t="array" ref="V9775">_xlfn.IFS(Suoerstore_sales[[#This Row],[Discount]]&lt;=0.05,"0-5%",Suoerstore_sales[[#This Row],[Discount]]&lt;=0.1,"5-10%",Suoerstore_sales[[#This Row],[Discount]]&lt;=0.2,"10-20%",TRUE,"20%+")</f>
        <v>0-5%</v>
      </c>
      <c r="W9775">
        <f>YEAR(Suoerstore_sales[[#This Row],[Order Date]])</f>
        <v>2016</v>
      </c>
      <c r="X9775" t="str">
        <f>"Q"&amp;ROUNDUP(MONTH(Suoerstore_sales[[#This Row],[Order Date]])/3,0)</f>
        <v>Q2</v>
      </c>
      <c r="Y9775">
        <f>MONTH(Suoerstore_sales[[#This Row],[Order Date]])</f>
        <v>6</v>
      </c>
    </row>
    <row r="9776" spans="1:25" x14ac:dyDescent="0.2">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t="str" cm="1">
        <f t="array" ref="V9776">_xlfn.IFS(Suoerstore_sales[[#This Row],[Discount]]&lt;=0.05,"0-5%",Suoerstore_sales[[#This Row],[Discount]]&lt;=0.1,"5-10%",Suoerstore_sales[[#This Row],[Discount]]&lt;=0.2,"10-20%",TRUE,"20%+")</f>
        <v>20%+</v>
      </c>
      <c r="W9776">
        <f>YEAR(Suoerstore_sales[[#This Row],[Order Date]])</f>
        <v>2014</v>
      </c>
      <c r="X9776" t="str">
        <f>"Q"&amp;ROUNDUP(MONTH(Suoerstore_sales[[#This Row],[Order Date]])/3,0)</f>
        <v>Q3</v>
      </c>
      <c r="Y9776">
        <f>MONTH(Suoerstore_sales[[#This Row],[Order Date]])</f>
        <v>7</v>
      </c>
    </row>
    <row r="9777" spans="1:25" x14ac:dyDescent="0.2">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t="str" cm="1">
        <f t="array" ref="V9777">_xlfn.IFS(Suoerstore_sales[[#This Row],[Discount]]&lt;=0.05,"0-5%",Suoerstore_sales[[#This Row],[Discount]]&lt;=0.1,"5-10%",Suoerstore_sales[[#This Row],[Discount]]&lt;=0.2,"10-20%",TRUE,"20%+")</f>
        <v>20%+</v>
      </c>
      <c r="W9777">
        <f>YEAR(Suoerstore_sales[[#This Row],[Order Date]])</f>
        <v>2014</v>
      </c>
      <c r="X9777" t="str">
        <f>"Q"&amp;ROUNDUP(MONTH(Suoerstore_sales[[#This Row],[Order Date]])/3,0)</f>
        <v>Q3</v>
      </c>
      <c r="Y9777">
        <f>MONTH(Suoerstore_sales[[#This Row],[Order Date]])</f>
        <v>7</v>
      </c>
    </row>
    <row r="9778" spans="1:25" x14ac:dyDescent="0.2">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t="str" cm="1">
        <f t="array" ref="V9778">_xlfn.IFS(Suoerstore_sales[[#This Row],[Discount]]&lt;=0.05,"0-5%",Suoerstore_sales[[#This Row],[Discount]]&lt;=0.1,"5-10%",Suoerstore_sales[[#This Row],[Discount]]&lt;=0.2,"10-20%",TRUE,"20%+")</f>
        <v>20%+</v>
      </c>
      <c r="W9778">
        <f>YEAR(Suoerstore_sales[[#This Row],[Order Date]])</f>
        <v>2014</v>
      </c>
      <c r="X9778" t="str">
        <f>"Q"&amp;ROUNDUP(MONTH(Suoerstore_sales[[#This Row],[Order Date]])/3,0)</f>
        <v>Q3</v>
      </c>
      <c r="Y9778">
        <f>MONTH(Suoerstore_sales[[#This Row],[Order Date]])</f>
        <v>7</v>
      </c>
    </row>
    <row r="9779" spans="1:25" x14ac:dyDescent="0.2">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t="str" cm="1">
        <f t="array" ref="V9779">_xlfn.IFS(Suoerstore_sales[[#This Row],[Discount]]&lt;=0.05,"0-5%",Suoerstore_sales[[#This Row],[Discount]]&lt;=0.1,"5-10%",Suoerstore_sales[[#This Row],[Discount]]&lt;=0.2,"10-20%",TRUE,"20%+")</f>
        <v>10-20%</v>
      </c>
      <c r="W9779">
        <f>YEAR(Suoerstore_sales[[#This Row],[Order Date]])</f>
        <v>2014</v>
      </c>
      <c r="X9779" t="str">
        <f>"Q"&amp;ROUNDUP(MONTH(Suoerstore_sales[[#This Row],[Order Date]])/3,0)</f>
        <v>Q3</v>
      </c>
      <c r="Y9779">
        <f>MONTH(Suoerstore_sales[[#This Row],[Order Date]])</f>
        <v>7</v>
      </c>
    </row>
    <row r="9780" spans="1:25" x14ac:dyDescent="0.2">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t="str" cm="1">
        <f t="array" ref="V9780">_xlfn.IFS(Suoerstore_sales[[#This Row],[Discount]]&lt;=0.05,"0-5%",Suoerstore_sales[[#This Row],[Discount]]&lt;=0.1,"5-10%",Suoerstore_sales[[#This Row],[Discount]]&lt;=0.2,"10-20%",TRUE,"20%+")</f>
        <v>20%+</v>
      </c>
      <c r="W9780">
        <f>YEAR(Suoerstore_sales[[#This Row],[Order Date]])</f>
        <v>2014</v>
      </c>
      <c r="X9780" t="str">
        <f>"Q"&amp;ROUNDUP(MONTH(Suoerstore_sales[[#This Row],[Order Date]])/3,0)</f>
        <v>Q3</v>
      </c>
      <c r="Y9780">
        <f>MONTH(Suoerstore_sales[[#This Row],[Order Date]])</f>
        <v>7</v>
      </c>
    </row>
    <row r="9781" spans="1:25" x14ac:dyDescent="0.2">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t="str" cm="1">
        <f t="array" ref="V9781">_xlfn.IFS(Suoerstore_sales[[#This Row],[Discount]]&lt;=0.05,"0-5%",Suoerstore_sales[[#This Row],[Discount]]&lt;=0.1,"5-10%",Suoerstore_sales[[#This Row],[Discount]]&lt;=0.2,"10-20%",TRUE,"20%+")</f>
        <v>20%+</v>
      </c>
      <c r="W9781">
        <f>YEAR(Suoerstore_sales[[#This Row],[Order Date]])</f>
        <v>2014</v>
      </c>
      <c r="X9781" t="str">
        <f>"Q"&amp;ROUNDUP(MONTH(Suoerstore_sales[[#This Row],[Order Date]])/3,0)</f>
        <v>Q3</v>
      </c>
      <c r="Y9781">
        <f>MONTH(Suoerstore_sales[[#This Row],[Order Date]])</f>
        <v>7</v>
      </c>
    </row>
    <row r="9782" spans="1:25" x14ac:dyDescent="0.2">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t="str" cm="1">
        <f t="array" ref="V9782">_xlfn.IFS(Suoerstore_sales[[#This Row],[Discount]]&lt;=0.05,"0-5%",Suoerstore_sales[[#This Row],[Discount]]&lt;=0.1,"5-10%",Suoerstore_sales[[#This Row],[Discount]]&lt;=0.2,"10-20%",TRUE,"20%+")</f>
        <v>0-5%</v>
      </c>
      <c r="W9782">
        <f>YEAR(Suoerstore_sales[[#This Row],[Order Date]])</f>
        <v>2016</v>
      </c>
      <c r="X9782" t="str">
        <f>"Q"&amp;ROUNDUP(MONTH(Suoerstore_sales[[#This Row],[Order Date]])/3,0)</f>
        <v>Q3</v>
      </c>
      <c r="Y9782">
        <f>MONTH(Suoerstore_sales[[#This Row],[Order Date]])</f>
        <v>9</v>
      </c>
    </row>
    <row r="9783" spans="1:25" x14ac:dyDescent="0.2">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t="str" cm="1">
        <f t="array" ref="V9783">_xlfn.IFS(Suoerstore_sales[[#This Row],[Discount]]&lt;=0.05,"0-5%",Suoerstore_sales[[#This Row],[Discount]]&lt;=0.1,"5-10%",Suoerstore_sales[[#This Row],[Discount]]&lt;=0.2,"10-20%",TRUE,"20%+")</f>
        <v>10-20%</v>
      </c>
      <c r="W9783">
        <f>YEAR(Suoerstore_sales[[#This Row],[Order Date]])</f>
        <v>2016</v>
      </c>
      <c r="X9783" t="str">
        <f>"Q"&amp;ROUNDUP(MONTH(Suoerstore_sales[[#This Row],[Order Date]])/3,0)</f>
        <v>Q3</v>
      </c>
      <c r="Y9783">
        <f>MONTH(Suoerstore_sales[[#This Row],[Order Date]])</f>
        <v>9</v>
      </c>
    </row>
    <row r="9784" spans="1:25" x14ac:dyDescent="0.2">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t="str" cm="1">
        <f t="array" ref="V9784">_xlfn.IFS(Suoerstore_sales[[#This Row],[Discount]]&lt;=0.05,"0-5%",Suoerstore_sales[[#This Row],[Discount]]&lt;=0.1,"5-10%",Suoerstore_sales[[#This Row],[Discount]]&lt;=0.2,"10-20%",TRUE,"20%+")</f>
        <v>0-5%</v>
      </c>
      <c r="W9784">
        <f>YEAR(Suoerstore_sales[[#This Row],[Order Date]])</f>
        <v>2015</v>
      </c>
      <c r="X9784" t="str">
        <f>"Q"&amp;ROUNDUP(MONTH(Suoerstore_sales[[#This Row],[Order Date]])/3,0)</f>
        <v>Q2</v>
      </c>
      <c r="Y9784">
        <f>MONTH(Suoerstore_sales[[#This Row],[Order Date]])</f>
        <v>5</v>
      </c>
    </row>
    <row r="9785" spans="1:25" x14ac:dyDescent="0.2">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t="str" cm="1">
        <f t="array" ref="V9785">_xlfn.IFS(Suoerstore_sales[[#This Row],[Discount]]&lt;=0.05,"0-5%",Suoerstore_sales[[#This Row],[Discount]]&lt;=0.1,"5-10%",Suoerstore_sales[[#This Row],[Discount]]&lt;=0.2,"10-20%",TRUE,"20%+")</f>
        <v>0-5%</v>
      </c>
      <c r="W9785">
        <f>YEAR(Suoerstore_sales[[#This Row],[Order Date]])</f>
        <v>2015</v>
      </c>
      <c r="X9785" t="str">
        <f>"Q"&amp;ROUNDUP(MONTH(Suoerstore_sales[[#This Row],[Order Date]])/3,0)</f>
        <v>Q2</v>
      </c>
      <c r="Y9785">
        <f>MONTH(Suoerstore_sales[[#This Row],[Order Date]])</f>
        <v>5</v>
      </c>
    </row>
    <row r="9786" spans="1:25" x14ac:dyDescent="0.2">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t="str" cm="1">
        <f t="array" ref="V9786">_xlfn.IFS(Suoerstore_sales[[#This Row],[Discount]]&lt;=0.05,"0-5%",Suoerstore_sales[[#This Row],[Discount]]&lt;=0.1,"5-10%",Suoerstore_sales[[#This Row],[Discount]]&lt;=0.2,"10-20%",TRUE,"20%+")</f>
        <v>0-5%</v>
      </c>
      <c r="W9786">
        <f>YEAR(Suoerstore_sales[[#This Row],[Order Date]])</f>
        <v>2015</v>
      </c>
      <c r="X9786" t="str">
        <f>"Q"&amp;ROUNDUP(MONTH(Suoerstore_sales[[#This Row],[Order Date]])/3,0)</f>
        <v>Q2</v>
      </c>
      <c r="Y9786">
        <f>MONTH(Suoerstore_sales[[#This Row],[Order Date]])</f>
        <v>5</v>
      </c>
    </row>
    <row r="9787" spans="1:25" x14ac:dyDescent="0.2">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t="str" cm="1">
        <f t="array" ref="V9787">_xlfn.IFS(Suoerstore_sales[[#This Row],[Discount]]&lt;=0.05,"0-5%",Suoerstore_sales[[#This Row],[Discount]]&lt;=0.1,"5-10%",Suoerstore_sales[[#This Row],[Discount]]&lt;=0.2,"10-20%",TRUE,"20%+")</f>
        <v>0-5%</v>
      </c>
      <c r="W9787">
        <f>YEAR(Suoerstore_sales[[#This Row],[Order Date]])</f>
        <v>2015</v>
      </c>
      <c r="X9787" t="str">
        <f>"Q"&amp;ROUNDUP(MONTH(Suoerstore_sales[[#This Row],[Order Date]])/3,0)</f>
        <v>Q2</v>
      </c>
      <c r="Y9787">
        <f>MONTH(Suoerstore_sales[[#This Row],[Order Date]])</f>
        <v>5</v>
      </c>
    </row>
    <row r="9788" spans="1:25" x14ac:dyDescent="0.2">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t="str" cm="1">
        <f t="array" ref="V9788">_xlfn.IFS(Suoerstore_sales[[#This Row],[Discount]]&lt;=0.05,"0-5%",Suoerstore_sales[[#This Row],[Discount]]&lt;=0.1,"5-10%",Suoerstore_sales[[#This Row],[Discount]]&lt;=0.2,"10-20%",TRUE,"20%+")</f>
        <v>0-5%</v>
      </c>
      <c r="W9788">
        <f>YEAR(Suoerstore_sales[[#This Row],[Order Date]])</f>
        <v>2014</v>
      </c>
      <c r="X9788" t="str">
        <f>"Q"&amp;ROUNDUP(MONTH(Suoerstore_sales[[#This Row],[Order Date]])/3,0)</f>
        <v>Q4</v>
      </c>
      <c r="Y9788">
        <f>MONTH(Suoerstore_sales[[#This Row],[Order Date]])</f>
        <v>11</v>
      </c>
    </row>
    <row r="9789" spans="1:25" x14ac:dyDescent="0.2">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t="str" cm="1">
        <f t="array" ref="V9789">_xlfn.IFS(Suoerstore_sales[[#This Row],[Discount]]&lt;=0.05,"0-5%",Suoerstore_sales[[#This Row],[Discount]]&lt;=0.1,"5-10%",Suoerstore_sales[[#This Row],[Discount]]&lt;=0.2,"10-20%",TRUE,"20%+")</f>
        <v>20%+</v>
      </c>
      <c r="W9789">
        <f>YEAR(Suoerstore_sales[[#This Row],[Order Date]])</f>
        <v>2017</v>
      </c>
      <c r="X9789" t="str">
        <f>"Q"&amp;ROUNDUP(MONTH(Suoerstore_sales[[#This Row],[Order Date]])/3,0)</f>
        <v>Q1</v>
      </c>
      <c r="Y9789">
        <f>MONTH(Suoerstore_sales[[#This Row],[Order Date]])</f>
        <v>3</v>
      </c>
    </row>
    <row r="9790" spans="1:25" x14ac:dyDescent="0.2">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t="str" cm="1">
        <f t="array" ref="V9790">_xlfn.IFS(Suoerstore_sales[[#This Row],[Discount]]&lt;=0.05,"0-5%",Suoerstore_sales[[#This Row],[Discount]]&lt;=0.1,"5-10%",Suoerstore_sales[[#This Row],[Discount]]&lt;=0.2,"10-20%",TRUE,"20%+")</f>
        <v>20%+</v>
      </c>
      <c r="W9790">
        <f>YEAR(Suoerstore_sales[[#This Row],[Order Date]])</f>
        <v>2017</v>
      </c>
      <c r="X9790" t="str">
        <f>"Q"&amp;ROUNDUP(MONTH(Suoerstore_sales[[#This Row],[Order Date]])/3,0)</f>
        <v>Q1</v>
      </c>
      <c r="Y9790">
        <f>MONTH(Suoerstore_sales[[#This Row],[Order Date]])</f>
        <v>3</v>
      </c>
    </row>
    <row r="9791" spans="1:25" x14ac:dyDescent="0.2">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t="str" cm="1">
        <f t="array" ref="V9791">_xlfn.IFS(Suoerstore_sales[[#This Row],[Discount]]&lt;=0.05,"0-5%",Suoerstore_sales[[#This Row],[Discount]]&lt;=0.1,"5-10%",Suoerstore_sales[[#This Row],[Discount]]&lt;=0.2,"10-20%",TRUE,"20%+")</f>
        <v>10-20%</v>
      </c>
      <c r="W9791">
        <f>YEAR(Suoerstore_sales[[#This Row],[Order Date]])</f>
        <v>2017</v>
      </c>
      <c r="X9791" t="str">
        <f>"Q"&amp;ROUNDUP(MONTH(Suoerstore_sales[[#This Row],[Order Date]])/3,0)</f>
        <v>Q1</v>
      </c>
      <c r="Y9791">
        <f>MONTH(Suoerstore_sales[[#This Row],[Order Date]])</f>
        <v>3</v>
      </c>
    </row>
    <row r="9792" spans="1:25" x14ac:dyDescent="0.2">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t="str" cm="1">
        <f t="array" ref="V9792">_xlfn.IFS(Suoerstore_sales[[#This Row],[Discount]]&lt;=0.05,"0-5%",Suoerstore_sales[[#This Row],[Discount]]&lt;=0.1,"5-10%",Suoerstore_sales[[#This Row],[Discount]]&lt;=0.2,"10-20%",TRUE,"20%+")</f>
        <v>20%+</v>
      </c>
      <c r="W9792">
        <f>YEAR(Suoerstore_sales[[#This Row],[Order Date]])</f>
        <v>2017</v>
      </c>
      <c r="X9792" t="str">
        <f>"Q"&amp;ROUNDUP(MONTH(Suoerstore_sales[[#This Row],[Order Date]])/3,0)</f>
        <v>Q1</v>
      </c>
      <c r="Y9792">
        <f>MONTH(Suoerstore_sales[[#This Row],[Order Date]])</f>
        <v>3</v>
      </c>
    </row>
    <row r="9793" spans="1:25" x14ac:dyDescent="0.2">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t="str" cm="1">
        <f t="array" ref="V9793">_xlfn.IFS(Suoerstore_sales[[#This Row],[Discount]]&lt;=0.05,"0-5%",Suoerstore_sales[[#This Row],[Discount]]&lt;=0.1,"5-10%",Suoerstore_sales[[#This Row],[Discount]]&lt;=0.2,"10-20%",TRUE,"20%+")</f>
        <v>10-20%</v>
      </c>
      <c r="W9793">
        <f>YEAR(Suoerstore_sales[[#This Row],[Order Date]])</f>
        <v>2014</v>
      </c>
      <c r="X9793" t="str">
        <f>"Q"&amp;ROUNDUP(MONTH(Suoerstore_sales[[#This Row],[Order Date]])/3,0)</f>
        <v>Q2</v>
      </c>
      <c r="Y9793">
        <f>MONTH(Suoerstore_sales[[#This Row],[Order Date]])</f>
        <v>5</v>
      </c>
    </row>
    <row r="9794" spans="1:25" x14ac:dyDescent="0.2">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t="str" cm="1">
        <f t="array" ref="V9794">_xlfn.IFS(Suoerstore_sales[[#This Row],[Discount]]&lt;=0.05,"0-5%",Suoerstore_sales[[#This Row],[Discount]]&lt;=0.1,"5-10%",Suoerstore_sales[[#This Row],[Discount]]&lt;=0.2,"10-20%",TRUE,"20%+")</f>
        <v>20%+</v>
      </c>
      <c r="W9794">
        <f>YEAR(Suoerstore_sales[[#This Row],[Order Date]])</f>
        <v>2014</v>
      </c>
      <c r="X9794" t="str">
        <f>"Q"&amp;ROUNDUP(MONTH(Suoerstore_sales[[#This Row],[Order Date]])/3,0)</f>
        <v>Q2</v>
      </c>
      <c r="Y9794">
        <f>MONTH(Suoerstore_sales[[#This Row],[Order Date]])</f>
        <v>5</v>
      </c>
    </row>
    <row r="9795" spans="1:25" x14ac:dyDescent="0.2">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t="str" cm="1">
        <f t="array" ref="V9795">_xlfn.IFS(Suoerstore_sales[[#This Row],[Discount]]&lt;=0.05,"0-5%",Suoerstore_sales[[#This Row],[Discount]]&lt;=0.1,"5-10%",Suoerstore_sales[[#This Row],[Discount]]&lt;=0.2,"10-20%",TRUE,"20%+")</f>
        <v>10-20%</v>
      </c>
      <c r="W9795">
        <f>YEAR(Suoerstore_sales[[#This Row],[Order Date]])</f>
        <v>2014</v>
      </c>
      <c r="X9795" t="str">
        <f>"Q"&amp;ROUNDUP(MONTH(Suoerstore_sales[[#This Row],[Order Date]])/3,0)</f>
        <v>Q2</v>
      </c>
      <c r="Y9795">
        <f>MONTH(Suoerstore_sales[[#This Row],[Order Date]])</f>
        <v>5</v>
      </c>
    </row>
    <row r="9796" spans="1:25" x14ac:dyDescent="0.2">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t="str" cm="1">
        <f t="array" ref="V9796">_xlfn.IFS(Suoerstore_sales[[#This Row],[Discount]]&lt;=0.05,"0-5%",Suoerstore_sales[[#This Row],[Discount]]&lt;=0.1,"5-10%",Suoerstore_sales[[#This Row],[Discount]]&lt;=0.2,"10-20%",TRUE,"20%+")</f>
        <v>20%+</v>
      </c>
      <c r="W9796">
        <f>YEAR(Suoerstore_sales[[#This Row],[Order Date]])</f>
        <v>2014</v>
      </c>
      <c r="X9796" t="str">
        <f>"Q"&amp;ROUNDUP(MONTH(Suoerstore_sales[[#This Row],[Order Date]])/3,0)</f>
        <v>Q2</v>
      </c>
      <c r="Y9796">
        <f>MONTH(Suoerstore_sales[[#This Row],[Order Date]])</f>
        <v>5</v>
      </c>
    </row>
    <row r="9797" spans="1:25" x14ac:dyDescent="0.2">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t="str" cm="1">
        <f t="array" ref="V9797">_xlfn.IFS(Suoerstore_sales[[#This Row],[Discount]]&lt;=0.05,"0-5%",Suoerstore_sales[[#This Row],[Discount]]&lt;=0.1,"5-10%",Suoerstore_sales[[#This Row],[Discount]]&lt;=0.2,"10-20%",TRUE,"20%+")</f>
        <v>20%+</v>
      </c>
      <c r="W9797">
        <f>YEAR(Suoerstore_sales[[#This Row],[Order Date]])</f>
        <v>2016</v>
      </c>
      <c r="X9797" t="str">
        <f>"Q"&amp;ROUNDUP(MONTH(Suoerstore_sales[[#This Row],[Order Date]])/3,0)</f>
        <v>Q2</v>
      </c>
      <c r="Y9797">
        <f>MONTH(Suoerstore_sales[[#This Row],[Order Date]])</f>
        <v>5</v>
      </c>
    </row>
    <row r="9798" spans="1:25" x14ac:dyDescent="0.2">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t="str" cm="1">
        <f t="array" ref="V9798">_xlfn.IFS(Suoerstore_sales[[#This Row],[Discount]]&lt;=0.05,"0-5%",Suoerstore_sales[[#This Row],[Discount]]&lt;=0.1,"5-10%",Suoerstore_sales[[#This Row],[Discount]]&lt;=0.2,"10-20%",TRUE,"20%+")</f>
        <v>10-20%</v>
      </c>
      <c r="W9798">
        <f>YEAR(Suoerstore_sales[[#This Row],[Order Date]])</f>
        <v>2015</v>
      </c>
      <c r="X9798" t="str">
        <f>"Q"&amp;ROUNDUP(MONTH(Suoerstore_sales[[#This Row],[Order Date]])/3,0)</f>
        <v>Q1</v>
      </c>
      <c r="Y9798">
        <f>MONTH(Suoerstore_sales[[#This Row],[Order Date]])</f>
        <v>1</v>
      </c>
    </row>
    <row r="9799" spans="1:25" x14ac:dyDescent="0.2">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t="str" cm="1">
        <f t="array" ref="V9799">_xlfn.IFS(Suoerstore_sales[[#This Row],[Discount]]&lt;=0.05,"0-5%",Suoerstore_sales[[#This Row],[Discount]]&lt;=0.1,"5-10%",Suoerstore_sales[[#This Row],[Discount]]&lt;=0.2,"10-20%",TRUE,"20%+")</f>
        <v>20%+</v>
      </c>
      <c r="W9799">
        <f>YEAR(Suoerstore_sales[[#This Row],[Order Date]])</f>
        <v>2015</v>
      </c>
      <c r="X9799" t="str">
        <f>"Q"&amp;ROUNDUP(MONTH(Suoerstore_sales[[#This Row],[Order Date]])/3,0)</f>
        <v>Q1</v>
      </c>
      <c r="Y9799">
        <f>MONTH(Suoerstore_sales[[#This Row],[Order Date]])</f>
        <v>1</v>
      </c>
    </row>
    <row r="9800" spans="1:25" x14ac:dyDescent="0.2">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t="str" cm="1">
        <f t="array" ref="V9800">_xlfn.IFS(Suoerstore_sales[[#This Row],[Discount]]&lt;=0.05,"0-5%",Suoerstore_sales[[#This Row],[Discount]]&lt;=0.1,"5-10%",Suoerstore_sales[[#This Row],[Discount]]&lt;=0.2,"10-20%",TRUE,"20%+")</f>
        <v>20%+</v>
      </c>
      <c r="W9800">
        <f>YEAR(Suoerstore_sales[[#This Row],[Order Date]])</f>
        <v>2015</v>
      </c>
      <c r="X9800" t="str">
        <f>"Q"&amp;ROUNDUP(MONTH(Suoerstore_sales[[#This Row],[Order Date]])/3,0)</f>
        <v>Q1</v>
      </c>
      <c r="Y9800">
        <f>MONTH(Suoerstore_sales[[#This Row],[Order Date]])</f>
        <v>1</v>
      </c>
    </row>
    <row r="9801" spans="1:25" x14ac:dyDescent="0.2">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t="str" cm="1">
        <f t="array" ref="V9801">_xlfn.IFS(Suoerstore_sales[[#This Row],[Discount]]&lt;=0.05,"0-5%",Suoerstore_sales[[#This Row],[Discount]]&lt;=0.1,"5-10%",Suoerstore_sales[[#This Row],[Discount]]&lt;=0.2,"10-20%",TRUE,"20%+")</f>
        <v>10-20%</v>
      </c>
      <c r="W9801">
        <f>YEAR(Suoerstore_sales[[#This Row],[Order Date]])</f>
        <v>2015</v>
      </c>
      <c r="X9801" t="str">
        <f>"Q"&amp;ROUNDUP(MONTH(Suoerstore_sales[[#This Row],[Order Date]])/3,0)</f>
        <v>Q1</v>
      </c>
      <c r="Y9801">
        <f>MONTH(Suoerstore_sales[[#This Row],[Order Date]])</f>
        <v>1</v>
      </c>
    </row>
    <row r="9802" spans="1:25" x14ac:dyDescent="0.2">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t="str" cm="1">
        <f t="array" ref="V9802">_xlfn.IFS(Suoerstore_sales[[#This Row],[Discount]]&lt;=0.05,"0-5%",Suoerstore_sales[[#This Row],[Discount]]&lt;=0.1,"5-10%",Suoerstore_sales[[#This Row],[Discount]]&lt;=0.2,"10-20%",TRUE,"20%+")</f>
        <v>20%+</v>
      </c>
      <c r="W9802">
        <f>YEAR(Suoerstore_sales[[#This Row],[Order Date]])</f>
        <v>2015</v>
      </c>
      <c r="X9802" t="str">
        <f>"Q"&amp;ROUNDUP(MONTH(Suoerstore_sales[[#This Row],[Order Date]])/3,0)</f>
        <v>Q1</v>
      </c>
      <c r="Y9802">
        <f>MONTH(Suoerstore_sales[[#This Row],[Order Date]])</f>
        <v>1</v>
      </c>
    </row>
    <row r="9803" spans="1:25" x14ac:dyDescent="0.2">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t="str" cm="1">
        <f t="array" ref="V9803">_xlfn.IFS(Suoerstore_sales[[#This Row],[Discount]]&lt;=0.05,"0-5%",Suoerstore_sales[[#This Row],[Discount]]&lt;=0.1,"5-10%",Suoerstore_sales[[#This Row],[Discount]]&lt;=0.2,"10-20%",TRUE,"20%+")</f>
        <v>0-5%</v>
      </c>
      <c r="W9803">
        <f>YEAR(Suoerstore_sales[[#This Row],[Order Date]])</f>
        <v>2017</v>
      </c>
      <c r="X9803" t="str">
        <f>"Q"&amp;ROUNDUP(MONTH(Suoerstore_sales[[#This Row],[Order Date]])/3,0)</f>
        <v>Q3</v>
      </c>
      <c r="Y9803">
        <f>MONTH(Suoerstore_sales[[#This Row],[Order Date]])</f>
        <v>9</v>
      </c>
    </row>
    <row r="9804" spans="1:25" x14ac:dyDescent="0.2">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t="str" cm="1">
        <f t="array" ref="V9804">_xlfn.IFS(Suoerstore_sales[[#This Row],[Discount]]&lt;=0.05,"0-5%",Suoerstore_sales[[#This Row],[Discount]]&lt;=0.1,"5-10%",Suoerstore_sales[[#This Row],[Discount]]&lt;=0.2,"10-20%",TRUE,"20%+")</f>
        <v>10-20%</v>
      </c>
      <c r="W9804">
        <f>YEAR(Suoerstore_sales[[#This Row],[Order Date]])</f>
        <v>2015</v>
      </c>
      <c r="X9804" t="str">
        <f>"Q"&amp;ROUNDUP(MONTH(Suoerstore_sales[[#This Row],[Order Date]])/3,0)</f>
        <v>Q3</v>
      </c>
      <c r="Y9804">
        <f>MONTH(Suoerstore_sales[[#This Row],[Order Date]])</f>
        <v>7</v>
      </c>
    </row>
    <row r="9805" spans="1:25" x14ac:dyDescent="0.2">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t="str" cm="1">
        <f t="array" ref="V9805">_xlfn.IFS(Suoerstore_sales[[#This Row],[Discount]]&lt;=0.05,"0-5%",Suoerstore_sales[[#This Row],[Discount]]&lt;=0.1,"5-10%",Suoerstore_sales[[#This Row],[Discount]]&lt;=0.2,"10-20%",TRUE,"20%+")</f>
        <v>0-5%</v>
      </c>
      <c r="W9805">
        <f>YEAR(Suoerstore_sales[[#This Row],[Order Date]])</f>
        <v>2015</v>
      </c>
      <c r="X9805" t="str">
        <f>"Q"&amp;ROUNDUP(MONTH(Suoerstore_sales[[#This Row],[Order Date]])/3,0)</f>
        <v>Q3</v>
      </c>
      <c r="Y9805">
        <f>MONTH(Suoerstore_sales[[#This Row],[Order Date]])</f>
        <v>7</v>
      </c>
    </row>
    <row r="9806" spans="1:25" x14ac:dyDescent="0.2">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t="str" cm="1">
        <f t="array" ref="V9806">_xlfn.IFS(Suoerstore_sales[[#This Row],[Discount]]&lt;=0.05,"0-5%",Suoerstore_sales[[#This Row],[Discount]]&lt;=0.1,"5-10%",Suoerstore_sales[[#This Row],[Discount]]&lt;=0.2,"10-20%",TRUE,"20%+")</f>
        <v>0-5%</v>
      </c>
      <c r="W9806">
        <f>YEAR(Suoerstore_sales[[#This Row],[Order Date]])</f>
        <v>2015</v>
      </c>
      <c r="X9806" t="str">
        <f>"Q"&amp;ROUNDUP(MONTH(Suoerstore_sales[[#This Row],[Order Date]])/3,0)</f>
        <v>Q3</v>
      </c>
      <c r="Y9806">
        <f>MONTH(Suoerstore_sales[[#This Row],[Order Date]])</f>
        <v>7</v>
      </c>
    </row>
    <row r="9807" spans="1:25" x14ac:dyDescent="0.2">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t="str" cm="1">
        <f t="array" ref="V9807">_xlfn.IFS(Suoerstore_sales[[#This Row],[Discount]]&lt;=0.05,"0-5%",Suoerstore_sales[[#This Row],[Discount]]&lt;=0.1,"5-10%",Suoerstore_sales[[#This Row],[Discount]]&lt;=0.2,"10-20%",TRUE,"20%+")</f>
        <v>10-20%</v>
      </c>
      <c r="W9807">
        <f>YEAR(Suoerstore_sales[[#This Row],[Order Date]])</f>
        <v>2016</v>
      </c>
      <c r="X9807" t="str">
        <f>"Q"&amp;ROUNDUP(MONTH(Suoerstore_sales[[#This Row],[Order Date]])/3,0)</f>
        <v>Q4</v>
      </c>
      <c r="Y9807">
        <f>MONTH(Suoerstore_sales[[#This Row],[Order Date]])</f>
        <v>10</v>
      </c>
    </row>
    <row r="9808" spans="1:25" x14ac:dyDescent="0.2">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t="str" cm="1">
        <f t="array" ref="V9808">_xlfn.IFS(Suoerstore_sales[[#This Row],[Discount]]&lt;=0.05,"0-5%",Suoerstore_sales[[#This Row],[Discount]]&lt;=0.1,"5-10%",Suoerstore_sales[[#This Row],[Discount]]&lt;=0.2,"10-20%",TRUE,"20%+")</f>
        <v>20%+</v>
      </c>
      <c r="W9808">
        <f>YEAR(Suoerstore_sales[[#This Row],[Order Date]])</f>
        <v>2016</v>
      </c>
      <c r="X9808" t="str">
        <f>"Q"&amp;ROUNDUP(MONTH(Suoerstore_sales[[#This Row],[Order Date]])/3,0)</f>
        <v>Q4</v>
      </c>
      <c r="Y9808">
        <f>MONTH(Suoerstore_sales[[#This Row],[Order Date]])</f>
        <v>10</v>
      </c>
    </row>
    <row r="9809" spans="1:25" x14ac:dyDescent="0.2">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t="str" cm="1">
        <f t="array" ref="V9809">_xlfn.IFS(Suoerstore_sales[[#This Row],[Discount]]&lt;=0.05,"0-5%",Suoerstore_sales[[#This Row],[Discount]]&lt;=0.1,"5-10%",Suoerstore_sales[[#This Row],[Discount]]&lt;=0.2,"10-20%",TRUE,"20%+")</f>
        <v>10-20%</v>
      </c>
      <c r="W9809">
        <f>YEAR(Suoerstore_sales[[#This Row],[Order Date]])</f>
        <v>2017</v>
      </c>
      <c r="X9809" t="str">
        <f>"Q"&amp;ROUNDUP(MONTH(Suoerstore_sales[[#This Row],[Order Date]])/3,0)</f>
        <v>Q3</v>
      </c>
      <c r="Y9809">
        <f>MONTH(Suoerstore_sales[[#This Row],[Order Date]])</f>
        <v>7</v>
      </c>
    </row>
    <row r="9810" spans="1:25" x14ac:dyDescent="0.2">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t="str" cm="1">
        <f t="array" ref="V9810">_xlfn.IFS(Suoerstore_sales[[#This Row],[Discount]]&lt;=0.05,"0-5%",Suoerstore_sales[[#This Row],[Discount]]&lt;=0.1,"5-10%",Suoerstore_sales[[#This Row],[Discount]]&lt;=0.2,"10-20%",TRUE,"20%+")</f>
        <v>20%+</v>
      </c>
      <c r="W9810">
        <f>YEAR(Suoerstore_sales[[#This Row],[Order Date]])</f>
        <v>2017</v>
      </c>
      <c r="X9810" t="str">
        <f>"Q"&amp;ROUNDUP(MONTH(Suoerstore_sales[[#This Row],[Order Date]])/3,0)</f>
        <v>Q3</v>
      </c>
      <c r="Y9810">
        <f>MONTH(Suoerstore_sales[[#This Row],[Order Date]])</f>
        <v>7</v>
      </c>
    </row>
    <row r="9811" spans="1:25" x14ac:dyDescent="0.2">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t="str" cm="1">
        <f t="array" ref="V9811">_xlfn.IFS(Suoerstore_sales[[#This Row],[Discount]]&lt;=0.05,"0-5%",Suoerstore_sales[[#This Row],[Discount]]&lt;=0.1,"5-10%",Suoerstore_sales[[#This Row],[Discount]]&lt;=0.2,"10-20%",TRUE,"20%+")</f>
        <v>10-20%</v>
      </c>
      <c r="W9811">
        <f>YEAR(Suoerstore_sales[[#This Row],[Order Date]])</f>
        <v>2014</v>
      </c>
      <c r="X9811" t="str">
        <f>"Q"&amp;ROUNDUP(MONTH(Suoerstore_sales[[#This Row],[Order Date]])/3,0)</f>
        <v>Q4</v>
      </c>
      <c r="Y9811">
        <f>MONTH(Suoerstore_sales[[#This Row],[Order Date]])</f>
        <v>11</v>
      </c>
    </row>
    <row r="9812" spans="1:25" x14ac:dyDescent="0.2">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t="str" cm="1">
        <f t="array" ref="V9812">_xlfn.IFS(Suoerstore_sales[[#This Row],[Discount]]&lt;=0.05,"0-5%",Suoerstore_sales[[#This Row],[Discount]]&lt;=0.1,"5-10%",Suoerstore_sales[[#This Row],[Discount]]&lt;=0.2,"10-20%",TRUE,"20%+")</f>
        <v>10-20%</v>
      </c>
      <c r="W9812">
        <f>YEAR(Suoerstore_sales[[#This Row],[Order Date]])</f>
        <v>2014</v>
      </c>
      <c r="X9812" t="str">
        <f>"Q"&amp;ROUNDUP(MONTH(Suoerstore_sales[[#This Row],[Order Date]])/3,0)</f>
        <v>Q4</v>
      </c>
      <c r="Y9812">
        <f>MONTH(Suoerstore_sales[[#This Row],[Order Date]])</f>
        <v>11</v>
      </c>
    </row>
    <row r="9813" spans="1:25" x14ac:dyDescent="0.2">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t="str" cm="1">
        <f t="array" ref="V9813">_xlfn.IFS(Suoerstore_sales[[#This Row],[Discount]]&lt;=0.05,"0-5%",Suoerstore_sales[[#This Row],[Discount]]&lt;=0.1,"5-10%",Suoerstore_sales[[#This Row],[Discount]]&lt;=0.2,"10-20%",TRUE,"20%+")</f>
        <v>0-5%</v>
      </c>
      <c r="W9813">
        <f>YEAR(Suoerstore_sales[[#This Row],[Order Date]])</f>
        <v>2016</v>
      </c>
      <c r="X9813" t="str">
        <f>"Q"&amp;ROUNDUP(MONTH(Suoerstore_sales[[#This Row],[Order Date]])/3,0)</f>
        <v>Q4</v>
      </c>
      <c r="Y9813">
        <f>MONTH(Suoerstore_sales[[#This Row],[Order Date]])</f>
        <v>11</v>
      </c>
    </row>
    <row r="9814" spans="1:25" x14ac:dyDescent="0.2">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t="str" cm="1">
        <f t="array" ref="V9814">_xlfn.IFS(Suoerstore_sales[[#This Row],[Discount]]&lt;=0.05,"0-5%",Suoerstore_sales[[#This Row],[Discount]]&lt;=0.1,"5-10%",Suoerstore_sales[[#This Row],[Discount]]&lt;=0.2,"10-20%",TRUE,"20%+")</f>
        <v>0-5%</v>
      </c>
      <c r="W9814">
        <f>YEAR(Suoerstore_sales[[#This Row],[Order Date]])</f>
        <v>2016</v>
      </c>
      <c r="X9814" t="str">
        <f>"Q"&amp;ROUNDUP(MONTH(Suoerstore_sales[[#This Row],[Order Date]])/3,0)</f>
        <v>Q4</v>
      </c>
      <c r="Y9814">
        <f>MONTH(Suoerstore_sales[[#This Row],[Order Date]])</f>
        <v>11</v>
      </c>
    </row>
    <row r="9815" spans="1:25" x14ac:dyDescent="0.2">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t="str" cm="1">
        <f t="array" ref="V9815">_xlfn.IFS(Suoerstore_sales[[#This Row],[Discount]]&lt;=0.05,"0-5%",Suoerstore_sales[[#This Row],[Discount]]&lt;=0.1,"5-10%",Suoerstore_sales[[#This Row],[Discount]]&lt;=0.2,"10-20%",TRUE,"20%+")</f>
        <v>0-5%</v>
      </c>
      <c r="W9815">
        <f>YEAR(Suoerstore_sales[[#This Row],[Order Date]])</f>
        <v>2016</v>
      </c>
      <c r="X9815" t="str">
        <f>"Q"&amp;ROUNDUP(MONTH(Suoerstore_sales[[#This Row],[Order Date]])/3,0)</f>
        <v>Q4</v>
      </c>
      <c r="Y9815">
        <f>MONTH(Suoerstore_sales[[#This Row],[Order Date]])</f>
        <v>11</v>
      </c>
    </row>
    <row r="9816" spans="1:25" x14ac:dyDescent="0.2">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t="str" cm="1">
        <f t="array" ref="V9816">_xlfn.IFS(Suoerstore_sales[[#This Row],[Discount]]&lt;=0.05,"0-5%",Suoerstore_sales[[#This Row],[Discount]]&lt;=0.1,"5-10%",Suoerstore_sales[[#This Row],[Discount]]&lt;=0.2,"10-20%",TRUE,"20%+")</f>
        <v>0-5%</v>
      </c>
      <c r="W9816">
        <f>YEAR(Suoerstore_sales[[#This Row],[Order Date]])</f>
        <v>2016</v>
      </c>
      <c r="X9816" t="str">
        <f>"Q"&amp;ROUNDUP(MONTH(Suoerstore_sales[[#This Row],[Order Date]])/3,0)</f>
        <v>Q4</v>
      </c>
      <c r="Y9816">
        <f>MONTH(Suoerstore_sales[[#This Row],[Order Date]])</f>
        <v>11</v>
      </c>
    </row>
    <row r="9817" spans="1:25" x14ac:dyDescent="0.2">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t="str" cm="1">
        <f t="array" ref="V9817">_xlfn.IFS(Suoerstore_sales[[#This Row],[Discount]]&lt;=0.05,"0-5%",Suoerstore_sales[[#This Row],[Discount]]&lt;=0.1,"5-10%",Suoerstore_sales[[#This Row],[Discount]]&lt;=0.2,"10-20%",TRUE,"20%+")</f>
        <v>10-20%</v>
      </c>
      <c r="W9817">
        <f>YEAR(Suoerstore_sales[[#This Row],[Order Date]])</f>
        <v>2015</v>
      </c>
      <c r="X9817" t="str">
        <f>"Q"&amp;ROUNDUP(MONTH(Suoerstore_sales[[#This Row],[Order Date]])/3,0)</f>
        <v>Q2</v>
      </c>
      <c r="Y9817">
        <f>MONTH(Suoerstore_sales[[#This Row],[Order Date]])</f>
        <v>6</v>
      </c>
    </row>
    <row r="9818" spans="1:25" x14ac:dyDescent="0.2">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t="str" cm="1">
        <f t="array" ref="V9818">_xlfn.IFS(Suoerstore_sales[[#This Row],[Discount]]&lt;=0.05,"0-5%",Suoerstore_sales[[#This Row],[Discount]]&lt;=0.1,"5-10%",Suoerstore_sales[[#This Row],[Discount]]&lt;=0.2,"10-20%",TRUE,"20%+")</f>
        <v>10-20%</v>
      </c>
      <c r="W9818">
        <f>YEAR(Suoerstore_sales[[#This Row],[Order Date]])</f>
        <v>2015</v>
      </c>
      <c r="X9818" t="str">
        <f>"Q"&amp;ROUNDUP(MONTH(Suoerstore_sales[[#This Row],[Order Date]])/3,0)</f>
        <v>Q2</v>
      </c>
      <c r="Y9818">
        <f>MONTH(Suoerstore_sales[[#This Row],[Order Date]])</f>
        <v>6</v>
      </c>
    </row>
    <row r="9819" spans="1:25" x14ac:dyDescent="0.2">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t="str" cm="1">
        <f t="array" ref="V9819">_xlfn.IFS(Suoerstore_sales[[#This Row],[Discount]]&lt;=0.05,"0-5%",Suoerstore_sales[[#This Row],[Discount]]&lt;=0.1,"5-10%",Suoerstore_sales[[#This Row],[Discount]]&lt;=0.2,"10-20%",TRUE,"20%+")</f>
        <v>10-20%</v>
      </c>
      <c r="W9819">
        <f>YEAR(Suoerstore_sales[[#This Row],[Order Date]])</f>
        <v>2015</v>
      </c>
      <c r="X9819" t="str">
        <f>"Q"&amp;ROUNDUP(MONTH(Suoerstore_sales[[#This Row],[Order Date]])/3,0)</f>
        <v>Q2</v>
      </c>
      <c r="Y9819">
        <f>MONTH(Suoerstore_sales[[#This Row],[Order Date]])</f>
        <v>6</v>
      </c>
    </row>
    <row r="9820" spans="1:25" x14ac:dyDescent="0.2">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t="str" cm="1">
        <f t="array" ref="V9820">_xlfn.IFS(Suoerstore_sales[[#This Row],[Discount]]&lt;=0.05,"0-5%",Suoerstore_sales[[#This Row],[Discount]]&lt;=0.1,"5-10%",Suoerstore_sales[[#This Row],[Discount]]&lt;=0.2,"10-20%",TRUE,"20%+")</f>
        <v>10-20%</v>
      </c>
      <c r="W9820">
        <f>YEAR(Suoerstore_sales[[#This Row],[Order Date]])</f>
        <v>2015</v>
      </c>
      <c r="X9820" t="str">
        <f>"Q"&amp;ROUNDUP(MONTH(Suoerstore_sales[[#This Row],[Order Date]])/3,0)</f>
        <v>Q2</v>
      </c>
      <c r="Y9820">
        <f>MONTH(Suoerstore_sales[[#This Row],[Order Date]])</f>
        <v>6</v>
      </c>
    </row>
    <row r="9821" spans="1:25" x14ac:dyDescent="0.2">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t="str" cm="1">
        <f t="array" ref="V9821">_xlfn.IFS(Suoerstore_sales[[#This Row],[Discount]]&lt;=0.05,"0-5%",Suoerstore_sales[[#This Row],[Discount]]&lt;=0.1,"5-10%",Suoerstore_sales[[#This Row],[Discount]]&lt;=0.2,"10-20%",TRUE,"20%+")</f>
        <v>10-20%</v>
      </c>
      <c r="W9821">
        <f>YEAR(Suoerstore_sales[[#This Row],[Order Date]])</f>
        <v>2015</v>
      </c>
      <c r="X9821" t="str">
        <f>"Q"&amp;ROUNDUP(MONTH(Suoerstore_sales[[#This Row],[Order Date]])/3,0)</f>
        <v>Q2</v>
      </c>
      <c r="Y9821">
        <f>MONTH(Suoerstore_sales[[#This Row],[Order Date]])</f>
        <v>6</v>
      </c>
    </row>
    <row r="9822" spans="1:25" x14ac:dyDescent="0.2">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t="str" cm="1">
        <f t="array" ref="V9822">_xlfn.IFS(Suoerstore_sales[[#This Row],[Discount]]&lt;=0.05,"0-5%",Suoerstore_sales[[#This Row],[Discount]]&lt;=0.1,"5-10%",Suoerstore_sales[[#This Row],[Discount]]&lt;=0.2,"10-20%",TRUE,"20%+")</f>
        <v>10-20%</v>
      </c>
      <c r="W9822">
        <f>YEAR(Suoerstore_sales[[#This Row],[Order Date]])</f>
        <v>2015</v>
      </c>
      <c r="X9822" t="str">
        <f>"Q"&amp;ROUNDUP(MONTH(Suoerstore_sales[[#This Row],[Order Date]])/3,0)</f>
        <v>Q2</v>
      </c>
      <c r="Y9822">
        <f>MONTH(Suoerstore_sales[[#This Row],[Order Date]])</f>
        <v>6</v>
      </c>
    </row>
    <row r="9823" spans="1:25" x14ac:dyDescent="0.2">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t="str" cm="1">
        <f t="array" ref="V9823">_xlfn.IFS(Suoerstore_sales[[#This Row],[Discount]]&lt;=0.05,"0-5%",Suoerstore_sales[[#This Row],[Discount]]&lt;=0.1,"5-10%",Suoerstore_sales[[#This Row],[Discount]]&lt;=0.2,"10-20%",TRUE,"20%+")</f>
        <v>20%+</v>
      </c>
      <c r="W9823">
        <f>YEAR(Suoerstore_sales[[#This Row],[Order Date]])</f>
        <v>2015</v>
      </c>
      <c r="X9823" t="str">
        <f>"Q"&amp;ROUNDUP(MONTH(Suoerstore_sales[[#This Row],[Order Date]])/3,0)</f>
        <v>Q2</v>
      </c>
      <c r="Y9823">
        <f>MONTH(Suoerstore_sales[[#This Row],[Order Date]])</f>
        <v>6</v>
      </c>
    </row>
    <row r="9824" spans="1:25" x14ac:dyDescent="0.2">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t="str" cm="1">
        <f t="array" ref="V9824">_xlfn.IFS(Suoerstore_sales[[#This Row],[Discount]]&lt;=0.05,"0-5%",Suoerstore_sales[[#This Row],[Discount]]&lt;=0.1,"5-10%",Suoerstore_sales[[#This Row],[Discount]]&lt;=0.2,"10-20%",TRUE,"20%+")</f>
        <v>0-5%</v>
      </c>
      <c r="W9824">
        <f>YEAR(Suoerstore_sales[[#This Row],[Order Date]])</f>
        <v>2014</v>
      </c>
      <c r="X9824" t="str">
        <f>"Q"&amp;ROUNDUP(MONTH(Suoerstore_sales[[#This Row],[Order Date]])/3,0)</f>
        <v>Q3</v>
      </c>
      <c r="Y9824">
        <f>MONTH(Suoerstore_sales[[#This Row],[Order Date]])</f>
        <v>8</v>
      </c>
    </row>
    <row r="9825" spans="1:25" x14ac:dyDescent="0.2">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t="str" cm="1">
        <f t="array" ref="V9825">_xlfn.IFS(Suoerstore_sales[[#This Row],[Discount]]&lt;=0.05,"0-5%",Suoerstore_sales[[#This Row],[Discount]]&lt;=0.1,"5-10%",Suoerstore_sales[[#This Row],[Discount]]&lt;=0.2,"10-20%",TRUE,"20%+")</f>
        <v>0-5%</v>
      </c>
      <c r="W9825">
        <f>YEAR(Suoerstore_sales[[#This Row],[Order Date]])</f>
        <v>2014</v>
      </c>
      <c r="X9825" t="str">
        <f>"Q"&amp;ROUNDUP(MONTH(Suoerstore_sales[[#This Row],[Order Date]])/3,0)</f>
        <v>Q3</v>
      </c>
      <c r="Y9825">
        <f>MONTH(Suoerstore_sales[[#This Row],[Order Date]])</f>
        <v>8</v>
      </c>
    </row>
    <row r="9826" spans="1:25" x14ac:dyDescent="0.2">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t="str" cm="1">
        <f t="array" ref="V9826">_xlfn.IFS(Suoerstore_sales[[#This Row],[Discount]]&lt;=0.05,"0-5%",Suoerstore_sales[[#This Row],[Discount]]&lt;=0.1,"5-10%",Suoerstore_sales[[#This Row],[Discount]]&lt;=0.2,"10-20%",TRUE,"20%+")</f>
        <v>10-20%</v>
      </c>
      <c r="W9826">
        <f>YEAR(Suoerstore_sales[[#This Row],[Order Date]])</f>
        <v>2014</v>
      </c>
      <c r="X9826" t="str">
        <f>"Q"&amp;ROUNDUP(MONTH(Suoerstore_sales[[#This Row],[Order Date]])/3,0)</f>
        <v>Q3</v>
      </c>
      <c r="Y9826">
        <f>MONTH(Suoerstore_sales[[#This Row],[Order Date]])</f>
        <v>8</v>
      </c>
    </row>
    <row r="9827" spans="1:25" x14ac:dyDescent="0.2">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t="str" cm="1">
        <f t="array" ref="V9827">_xlfn.IFS(Suoerstore_sales[[#This Row],[Discount]]&lt;=0.05,"0-5%",Suoerstore_sales[[#This Row],[Discount]]&lt;=0.1,"5-10%",Suoerstore_sales[[#This Row],[Discount]]&lt;=0.2,"10-20%",TRUE,"20%+")</f>
        <v>10-20%</v>
      </c>
      <c r="W9827">
        <f>YEAR(Suoerstore_sales[[#This Row],[Order Date]])</f>
        <v>2014</v>
      </c>
      <c r="X9827" t="str">
        <f>"Q"&amp;ROUNDUP(MONTH(Suoerstore_sales[[#This Row],[Order Date]])/3,0)</f>
        <v>Q3</v>
      </c>
      <c r="Y9827">
        <f>MONTH(Suoerstore_sales[[#This Row],[Order Date]])</f>
        <v>8</v>
      </c>
    </row>
    <row r="9828" spans="1:25" x14ac:dyDescent="0.2">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t="str" cm="1">
        <f t="array" ref="V9828">_xlfn.IFS(Suoerstore_sales[[#This Row],[Discount]]&lt;=0.05,"0-5%",Suoerstore_sales[[#This Row],[Discount]]&lt;=0.1,"5-10%",Suoerstore_sales[[#This Row],[Discount]]&lt;=0.2,"10-20%",TRUE,"20%+")</f>
        <v>10-20%</v>
      </c>
      <c r="W9828">
        <f>YEAR(Suoerstore_sales[[#This Row],[Order Date]])</f>
        <v>2014</v>
      </c>
      <c r="X9828" t="str">
        <f>"Q"&amp;ROUNDUP(MONTH(Suoerstore_sales[[#This Row],[Order Date]])/3,0)</f>
        <v>Q3</v>
      </c>
      <c r="Y9828">
        <f>MONTH(Suoerstore_sales[[#This Row],[Order Date]])</f>
        <v>8</v>
      </c>
    </row>
    <row r="9829" spans="1:25" x14ac:dyDescent="0.2">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t="str" cm="1">
        <f t="array" ref="V9829">_xlfn.IFS(Suoerstore_sales[[#This Row],[Discount]]&lt;=0.05,"0-5%",Suoerstore_sales[[#This Row],[Discount]]&lt;=0.1,"5-10%",Suoerstore_sales[[#This Row],[Discount]]&lt;=0.2,"10-20%",TRUE,"20%+")</f>
        <v>0-5%</v>
      </c>
      <c r="W9829">
        <f>YEAR(Suoerstore_sales[[#This Row],[Order Date]])</f>
        <v>2017</v>
      </c>
      <c r="X9829" t="str">
        <f>"Q"&amp;ROUNDUP(MONTH(Suoerstore_sales[[#This Row],[Order Date]])/3,0)</f>
        <v>Q2</v>
      </c>
      <c r="Y9829">
        <f>MONTH(Suoerstore_sales[[#This Row],[Order Date]])</f>
        <v>6</v>
      </c>
    </row>
    <row r="9830" spans="1:25" x14ac:dyDescent="0.2">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t="str" cm="1">
        <f t="array" ref="V9830">_xlfn.IFS(Suoerstore_sales[[#This Row],[Discount]]&lt;=0.05,"0-5%",Suoerstore_sales[[#This Row],[Discount]]&lt;=0.1,"5-10%",Suoerstore_sales[[#This Row],[Discount]]&lt;=0.2,"10-20%",TRUE,"20%+")</f>
        <v>10-20%</v>
      </c>
      <c r="W9830">
        <f>YEAR(Suoerstore_sales[[#This Row],[Order Date]])</f>
        <v>2017</v>
      </c>
      <c r="X9830" t="str">
        <f>"Q"&amp;ROUNDUP(MONTH(Suoerstore_sales[[#This Row],[Order Date]])/3,0)</f>
        <v>Q2</v>
      </c>
      <c r="Y9830">
        <f>MONTH(Suoerstore_sales[[#This Row],[Order Date]])</f>
        <v>6</v>
      </c>
    </row>
    <row r="9831" spans="1:25" x14ac:dyDescent="0.2">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t="str" cm="1">
        <f t="array" ref="V9831">_xlfn.IFS(Suoerstore_sales[[#This Row],[Discount]]&lt;=0.05,"0-5%",Suoerstore_sales[[#This Row],[Discount]]&lt;=0.1,"5-10%",Suoerstore_sales[[#This Row],[Discount]]&lt;=0.2,"10-20%",TRUE,"20%+")</f>
        <v>10-20%</v>
      </c>
      <c r="W9831">
        <f>YEAR(Suoerstore_sales[[#This Row],[Order Date]])</f>
        <v>2017</v>
      </c>
      <c r="X9831" t="str">
        <f>"Q"&amp;ROUNDUP(MONTH(Suoerstore_sales[[#This Row],[Order Date]])/3,0)</f>
        <v>Q3</v>
      </c>
      <c r="Y9831">
        <f>MONTH(Suoerstore_sales[[#This Row],[Order Date]])</f>
        <v>7</v>
      </c>
    </row>
    <row r="9832" spans="1:25" x14ac:dyDescent="0.2">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t="str" cm="1">
        <f t="array" ref="V9832">_xlfn.IFS(Suoerstore_sales[[#This Row],[Discount]]&lt;=0.05,"0-5%",Suoerstore_sales[[#This Row],[Discount]]&lt;=0.1,"5-10%",Suoerstore_sales[[#This Row],[Discount]]&lt;=0.2,"10-20%",TRUE,"20%+")</f>
        <v>10-20%</v>
      </c>
      <c r="W9832">
        <f>YEAR(Suoerstore_sales[[#This Row],[Order Date]])</f>
        <v>2014</v>
      </c>
      <c r="X9832" t="str">
        <f>"Q"&amp;ROUNDUP(MONTH(Suoerstore_sales[[#This Row],[Order Date]])/3,0)</f>
        <v>Q4</v>
      </c>
      <c r="Y9832">
        <f>MONTH(Suoerstore_sales[[#This Row],[Order Date]])</f>
        <v>12</v>
      </c>
    </row>
    <row r="9833" spans="1:25" x14ac:dyDescent="0.2">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t="str" cm="1">
        <f t="array" ref="V9833">_xlfn.IFS(Suoerstore_sales[[#This Row],[Discount]]&lt;=0.05,"0-5%",Suoerstore_sales[[#This Row],[Discount]]&lt;=0.1,"5-10%",Suoerstore_sales[[#This Row],[Discount]]&lt;=0.2,"10-20%",TRUE,"20%+")</f>
        <v>20%+</v>
      </c>
      <c r="W9833">
        <f>YEAR(Suoerstore_sales[[#This Row],[Order Date]])</f>
        <v>2014</v>
      </c>
      <c r="X9833" t="str">
        <f>"Q"&amp;ROUNDUP(MONTH(Suoerstore_sales[[#This Row],[Order Date]])/3,0)</f>
        <v>Q4</v>
      </c>
      <c r="Y9833">
        <f>MONTH(Suoerstore_sales[[#This Row],[Order Date]])</f>
        <v>12</v>
      </c>
    </row>
    <row r="9834" spans="1:25" x14ac:dyDescent="0.2">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t="str" cm="1">
        <f t="array" ref="V9834">_xlfn.IFS(Suoerstore_sales[[#This Row],[Discount]]&lt;=0.05,"0-5%",Suoerstore_sales[[#This Row],[Discount]]&lt;=0.1,"5-10%",Suoerstore_sales[[#This Row],[Discount]]&lt;=0.2,"10-20%",TRUE,"20%+")</f>
        <v>10-20%</v>
      </c>
      <c r="W9834">
        <f>YEAR(Suoerstore_sales[[#This Row],[Order Date]])</f>
        <v>2014</v>
      </c>
      <c r="X9834" t="str">
        <f>"Q"&amp;ROUNDUP(MONTH(Suoerstore_sales[[#This Row],[Order Date]])/3,0)</f>
        <v>Q2</v>
      </c>
      <c r="Y9834">
        <f>MONTH(Suoerstore_sales[[#This Row],[Order Date]])</f>
        <v>5</v>
      </c>
    </row>
    <row r="9835" spans="1:25" x14ac:dyDescent="0.2">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t="str" cm="1">
        <f t="array" ref="V9835">_xlfn.IFS(Suoerstore_sales[[#This Row],[Discount]]&lt;=0.05,"0-5%",Suoerstore_sales[[#This Row],[Discount]]&lt;=0.1,"5-10%",Suoerstore_sales[[#This Row],[Discount]]&lt;=0.2,"10-20%",TRUE,"20%+")</f>
        <v>10-20%</v>
      </c>
      <c r="W9835">
        <f>YEAR(Suoerstore_sales[[#This Row],[Order Date]])</f>
        <v>2017</v>
      </c>
      <c r="X9835" t="str">
        <f>"Q"&amp;ROUNDUP(MONTH(Suoerstore_sales[[#This Row],[Order Date]])/3,0)</f>
        <v>Q3</v>
      </c>
      <c r="Y9835">
        <f>MONTH(Suoerstore_sales[[#This Row],[Order Date]])</f>
        <v>9</v>
      </c>
    </row>
    <row r="9836" spans="1:25" x14ac:dyDescent="0.2">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t="str" cm="1">
        <f t="array" ref="V9836">_xlfn.IFS(Suoerstore_sales[[#This Row],[Discount]]&lt;=0.05,"0-5%",Suoerstore_sales[[#This Row],[Discount]]&lt;=0.1,"5-10%",Suoerstore_sales[[#This Row],[Discount]]&lt;=0.2,"10-20%",TRUE,"20%+")</f>
        <v>20%+</v>
      </c>
      <c r="W9836">
        <f>YEAR(Suoerstore_sales[[#This Row],[Order Date]])</f>
        <v>2016</v>
      </c>
      <c r="X9836" t="str">
        <f>"Q"&amp;ROUNDUP(MONTH(Suoerstore_sales[[#This Row],[Order Date]])/3,0)</f>
        <v>Q4</v>
      </c>
      <c r="Y9836">
        <f>MONTH(Suoerstore_sales[[#This Row],[Order Date]])</f>
        <v>10</v>
      </c>
    </row>
    <row r="9837" spans="1:25" x14ac:dyDescent="0.2">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t="str" cm="1">
        <f t="array" ref="V9837">_xlfn.IFS(Suoerstore_sales[[#This Row],[Discount]]&lt;=0.05,"0-5%",Suoerstore_sales[[#This Row],[Discount]]&lt;=0.1,"5-10%",Suoerstore_sales[[#This Row],[Discount]]&lt;=0.2,"10-20%",TRUE,"20%+")</f>
        <v>20%+</v>
      </c>
      <c r="W9837">
        <f>YEAR(Suoerstore_sales[[#This Row],[Order Date]])</f>
        <v>2016</v>
      </c>
      <c r="X9837" t="str">
        <f>"Q"&amp;ROUNDUP(MONTH(Suoerstore_sales[[#This Row],[Order Date]])/3,0)</f>
        <v>Q4</v>
      </c>
      <c r="Y9837">
        <f>MONTH(Suoerstore_sales[[#This Row],[Order Date]])</f>
        <v>10</v>
      </c>
    </row>
    <row r="9838" spans="1:25" x14ac:dyDescent="0.2">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t="str" cm="1">
        <f t="array" ref="V9838">_xlfn.IFS(Suoerstore_sales[[#This Row],[Discount]]&lt;=0.05,"0-5%",Suoerstore_sales[[#This Row],[Discount]]&lt;=0.1,"5-10%",Suoerstore_sales[[#This Row],[Discount]]&lt;=0.2,"10-20%",TRUE,"20%+")</f>
        <v>0-5%</v>
      </c>
      <c r="W9838">
        <f>YEAR(Suoerstore_sales[[#This Row],[Order Date]])</f>
        <v>2016</v>
      </c>
      <c r="X9838" t="str">
        <f>"Q"&amp;ROUNDUP(MONTH(Suoerstore_sales[[#This Row],[Order Date]])/3,0)</f>
        <v>Q3</v>
      </c>
      <c r="Y9838">
        <f>MONTH(Suoerstore_sales[[#This Row],[Order Date]])</f>
        <v>9</v>
      </c>
    </row>
    <row r="9839" spans="1:25" x14ac:dyDescent="0.2">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t="str" cm="1">
        <f t="array" ref="V9839">_xlfn.IFS(Suoerstore_sales[[#This Row],[Discount]]&lt;=0.05,"0-5%",Suoerstore_sales[[#This Row],[Discount]]&lt;=0.1,"5-10%",Suoerstore_sales[[#This Row],[Discount]]&lt;=0.2,"10-20%",TRUE,"20%+")</f>
        <v>0-5%</v>
      </c>
      <c r="W9839">
        <f>YEAR(Suoerstore_sales[[#This Row],[Order Date]])</f>
        <v>2016</v>
      </c>
      <c r="X9839" t="str">
        <f>"Q"&amp;ROUNDUP(MONTH(Suoerstore_sales[[#This Row],[Order Date]])/3,0)</f>
        <v>Q3</v>
      </c>
      <c r="Y9839">
        <f>MONTH(Suoerstore_sales[[#This Row],[Order Date]])</f>
        <v>9</v>
      </c>
    </row>
    <row r="9840" spans="1:25" x14ac:dyDescent="0.2">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t="str" cm="1">
        <f t="array" ref="V9840">_xlfn.IFS(Suoerstore_sales[[#This Row],[Discount]]&lt;=0.05,"0-5%",Suoerstore_sales[[#This Row],[Discount]]&lt;=0.1,"5-10%",Suoerstore_sales[[#This Row],[Discount]]&lt;=0.2,"10-20%",TRUE,"20%+")</f>
        <v>0-5%</v>
      </c>
      <c r="W9840">
        <f>YEAR(Suoerstore_sales[[#This Row],[Order Date]])</f>
        <v>2016</v>
      </c>
      <c r="X9840" t="str">
        <f>"Q"&amp;ROUNDUP(MONTH(Suoerstore_sales[[#This Row],[Order Date]])/3,0)</f>
        <v>Q3</v>
      </c>
      <c r="Y9840">
        <f>MONTH(Suoerstore_sales[[#This Row],[Order Date]])</f>
        <v>9</v>
      </c>
    </row>
    <row r="9841" spans="1:25" x14ac:dyDescent="0.2">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t="str" cm="1">
        <f t="array" ref="V9841">_xlfn.IFS(Suoerstore_sales[[#This Row],[Discount]]&lt;=0.05,"0-5%",Suoerstore_sales[[#This Row],[Discount]]&lt;=0.1,"5-10%",Suoerstore_sales[[#This Row],[Discount]]&lt;=0.2,"10-20%",TRUE,"20%+")</f>
        <v>10-20%</v>
      </c>
      <c r="W9841">
        <f>YEAR(Suoerstore_sales[[#This Row],[Order Date]])</f>
        <v>2016</v>
      </c>
      <c r="X9841" t="str">
        <f>"Q"&amp;ROUNDUP(MONTH(Suoerstore_sales[[#This Row],[Order Date]])/3,0)</f>
        <v>Q3</v>
      </c>
      <c r="Y9841">
        <f>MONTH(Suoerstore_sales[[#This Row],[Order Date]])</f>
        <v>9</v>
      </c>
    </row>
    <row r="9842" spans="1:25" x14ac:dyDescent="0.2">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t="str" cm="1">
        <f t="array" ref="V9842">_xlfn.IFS(Suoerstore_sales[[#This Row],[Discount]]&lt;=0.05,"0-5%",Suoerstore_sales[[#This Row],[Discount]]&lt;=0.1,"5-10%",Suoerstore_sales[[#This Row],[Discount]]&lt;=0.2,"10-20%",TRUE,"20%+")</f>
        <v>10-20%</v>
      </c>
      <c r="W9842">
        <f>YEAR(Suoerstore_sales[[#This Row],[Order Date]])</f>
        <v>2016</v>
      </c>
      <c r="X9842" t="str">
        <f>"Q"&amp;ROUNDUP(MONTH(Suoerstore_sales[[#This Row],[Order Date]])/3,0)</f>
        <v>Q3</v>
      </c>
      <c r="Y9842">
        <f>MONTH(Suoerstore_sales[[#This Row],[Order Date]])</f>
        <v>9</v>
      </c>
    </row>
    <row r="9843" spans="1:25" x14ac:dyDescent="0.2">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t="str" cm="1">
        <f t="array" ref="V9843">_xlfn.IFS(Suoerstore_sales[[#This Row],[Discount]]&lt;=0.05,"0-5%",Suoerstore_sales[[#This Row],[Discount]]&lt;=0.1,"5-10%",Suoerstore_sales[[#This Row],[Discount]]&lt;=0.2,"10-20%",TRUE,"20%+")</f>
        <v>0-5%</v>
      </c>
      <c r="W9843">
        <f>YEAR(Suoerstore_sales[[#This Row],[Order Date]])</f>
        <v>2016</v>
      </c>
      <c r="X9843" t="str">
        <f>"Q"&amp;ROUNDUP(MONTH(Suoerstore_sales[[#This Row],[Order Date]])/3,0)</f>
        <v>Q3</v>
      </c>
      <c r="Y9843">
        <f>MONTH(Suoerstore_sales[[#This Row],[Order Date]])</f>
        <v>9</v>
      </c>
    </row>
    <row r="9844" spans="1:25" x14ac:dyDescent="0.2">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t="str" cm="1">
        <f t="array" ref="V9844">_xlfn.IFS(Suoerstore_sales[[#This Row],[Discount]]&lt;=0.05,"0-5%",Suoerstore_sales[[#This Row],[Discount]]&lt;=0.1,"5-10%",Suoerstore_sales[[#This Row],[Discount]]&lt;=0.2,"10-20%",TRUE,"20%+")</f>
        <v>10-20%</v>
      </c>
      <c r="W9844">
        <f>YEAR(Suoerstore_sales[[#This Row],[Order Date]])</f>
        <v>2016</v>
      </c>
      <c r="X9844" t="str">
        <f>"Q"&amp;ROUNDUP(MONTH(Suoerstore_sales[[#This Row],[Order Date]])/3,0)</f>
        <v>Q3</v>
      </c>
      <c r="Y9844">
        <f>MONTH(Suoerstore_sales[[#This Row],[Order Date]])</f>
        <v>9</v>
      </c>
    </row>
    <row r="9845" spans="1:25" x14ac:dyDescent="0.2">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t="str" cm="1">
        <f t="array" ref="V9845">_xlfn.IFS(Suoerstore_sales[[#This Row],[Discount]]&lt;=0.05,"0-5%",Suoerstore_sales[[#This Row],[Discount]]&lt;=0.1,"5-10%",Suoerstore_sales[[#This Row],[Discount]]&lt;=0.2,"10-20%",TRUE,"20%+")</f>
        <v>10-20%</v>
      </c>
      <c r="W9845">
        <f>YEAR(Suoerstore_sales[[#This Row],[Order Date]])</f>
        <v>2014</v>
      </c>
      <c r="X9845" t="str">
        <f>"Q"&amp;ROUNDUP(MONTH(Suoerstore_sales[[#This Row],[Order Date]])/3,0)</f>
        <v>Q2</v>
      </c>
      <c r="Y9845">
        <f>MONTH(Suoerstore_sales[[#This Row],[Order Date]])</f>
        <v>6</v>
      </c>
    </row>
    <row r="9846" spans="1:25" x14ac:dyDescent="0.2">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t="str" cm="1">
        <f t="array" ref="V9846">_xlfn.IFS(Suoerstore_sales[[#This Row],[Discount]]&lt;=0.05,"0-5%",Suoerstore_sales[[#This Row],[Discount]]&lt;=0.1,"5-10%",Suoerstore_sales[[#This Row],[Discount]]&lt;=0.2,"10-20%",TRUE,"20%+")</f>
        <v>20%+</v>
      </c>
      <c r="W9846">
        <f>YEAR(Suoerstore_sales[[#This Row],[Order Date]])</f>
        <v>2014</v>
      </c>
      <c r="X9846" t="str">
        <f>"Q"&amp;ROUNDUP(MONTH(Suoerstore_sales[[#This Row],[Order Date]])/3,0)</f>
        <v>Q2</v>
      </c>
      <c r="Y9846">
        <f>MONTH(Suoerstore_sales[[#This Row],[Order Date]])</f>
        <v>6</v>
      </c>
    </row>
    <row r="9847" spans="1:25" x14ac:dyDescent="0.2">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t="str" cm="1">
        <f t="array" ref="V9847">_xlfn.IFS(Suoerstore_sales[[#This Row],[Discount]]&lt;=0.05,"0-5%",Suoerstore_sales[[#This Row],[Discount]]&lt;=0.1,"5-10%",Suoerstore_sales[[#This Row],[Discount]]&lt;=0.2,"10-20%",TRUE,"20%+")</f>
        <v>10-20%</v>
      </c>
      <c r="W9847">
        <f>YEAR(Suoerstore_sales[[#This Row],[Order Date]])</f>
        <v>2014</v>
      </c>
      <c r="X9847" t="str">
        <f>"Q"&amp;ROUNDUP(MONTH(Suoerstore_sales[[#This Row],[Order Date]])/3,0)</f>
        <v>Q2</v>
      </c>
      <c r="Y9847">
        <f>MONTH(Suoerstore_sales[[#This Row],[Order Date]])</f>
        <v>6</v>
      </c>
    </row>
    <row r="9848" spans="1:25" x14ac:dyDescent="0.2">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t="str" cm="1">
        <f t="array" ref="V9848">_xlfn.IFS(Suoerstore_sales[[#This Row],[Discount]]&lt;=0.05,"0-5%",Suoerstore_sales[[#This Row],[Discount]]&lt;=0.1,"5-10%",Suoerstore_sales[[#This Row],[Discount]]&lt;=0.2,"10-20%",TRUE,"20%+")</f>
        <v>0-5%</v>
      </c>
      <c r="W9848">
        <f>YEAR(Suoerstore_sales[[#This Row],[Order Date]])</f>
        <v>2017</v>
      </c>
      <c r="X9848" t="str">
        <f>"Q"&amp;ROUNDUP(MONTH(Suoerstore_sales[[#This Row],[Order Date]])/3,0)</f>
        <v>Q3</v>
      </c>
      <c r="Y9848">
        <f>MONTH(Suoerstore_sales[[#This Row],[Order Date]])</f>
        <v>9</v>
      </c>
    </row>
    <row r="9849" spans="1:25" x14ac:dyDescent="0.2">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t="str" cm="1">
        <f t="array" ref="V9849">_xlfn.IFS(Suoerstore_sales[[#This Row],[Discount]]&lt;=0.05,"0-5%",Suoerstore_sales[[#This Row],[Discount]]&lt;=0.1,"5-10%",Suoerstore_sales[[#This Row],[Discount]]&lt;=0.2,"10-20%",TRUE,"20%+")</f>
        <v>0-5%</v>
      </c>
      <c r="W9849">
        <f>YEAR(Suoerstore_sales[[#This Row],[Order Date]])</f>
        <v>2017</v>
      </c>
      <c r="X9849" t="str">
        <f>"Q"&amp;ROUNDUP(MONTH(Suoerstore_sales[[#This Row],[Order Date]])/3,0)</f>
        <v>Q3</v>
      </c>
      <c r="Y9849">
        <f>MONTH(Suoerstore_sales[[#This Row],[Order Date]])</f>
        <v>9</v>
      </c>
    </row>
    <row r="9850" spans="1:25" x14ac:dyDescent="0.2">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t="str" cm="1">
        <f t="array" ref="V9850">_xlfn.IFS(Suoerstore_sales[[#This Row],[Discount]]&lt;=0.05,"0-5%",Suoerstore_sales[[#This Row],[Discount]]&lt;=0.1,"5-10%",Suoerstore_sales[[#This Row],[Discount]]&lt;=0.2,"10-20%",TRUE,"20%+")</f>
        <v>10-20%</v>
      </c>
      <c r="W9850">
        <f>YEAR(Suoerstore_sales[[#This Row],[Order Date]])</f>
        <v>2017</v>
      </c>
      <c r="X9850" t="str">
        <f>"Q"&amp;ROUNDUP(MONTH(Suoerstore_sales[[#This Row],[Order Date]])/3,0)</f>
        <v>Q3</v>
      </c>
      <c r="Y9850">
        <f>MONTH(Suoerstore_sales[[#This Row],[Order Date]])</f>
        <v>9</v>
      </c>
    </row>
    <row r="9851" spans="1:25" x14ac:dyDescent="0.2">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t="str" cm="1">
        <f t="array" ref="V9851">_xlfn.IFS(Suoerstore_sales[[#This Row],[Discount]]&lt;=0.05,"0-5%",Suoerstore_sales[[#This Row],[Discount]]&lt;=0.1,"5-10%",Suoerstore_sales[[#This Row],[Discount]]&lt;=0.2,"10-20%",TRUE,"20%+")</f>
        <v>0-5%</v>
      </c>
      <c r="W9851">
        <f>YEAR(Suoerstore_sales[[#This Row],[Order Date]])</f>
        <v>2014</v>
      </c>
      <c r="X9851" t="str">
        <f>"Q"&amp;ROUNDUP(MONTH(Suoerstore_sales[[#This Row],[Order Date]])/3,0)</f>
        <v>Q2</v>
      </c>
      <c r="Y9851">
        <f>MONTH(Suoerstore_sales[[#This Row],[Order Date]])</f>
        <v>4</v>
      </c>
    </row>
    <row r="9852" spans="1:25" x14ac:dyDescent="0.2">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t="str" cm="1">
        <f t="array" ref="V9852">_xlfn.IFS(Suoerstore_sales[[#This Row],[Discount]]&lt;=0.05,"0-5%",Suoerstore_sales[[#This Row],[Discount]]&lt;=0.1,"5-10%",Suoerstore_sales[[#This Row],[Discount]]&lt;=0.2,"10-20%",TRUE,"20%+")</f>
        <v>0-5%</v>
      </c>
      <c r="W9852">
        <f>YEAR(Suoerstore_sales[[#This Row],[Order Date]])</f>
        <v>2016</v>
      </c>
      <c r="X9852" t="str">
        <f>"Q"&amp;ROUNDUP(MONTH(Suoerstore_sales[[#This Row],[Order Date]])/3,0)</f>
        <v>Q2</v>
      </c>
      <c r="Y9852">
        <f>MONTH(Suoerstore_sales[[#This Row],[Order Date]])</f>
        <v>5</v>
      </c>
    </row>
    <row r="9853" spans="1:25" x14ac:dyDescent="0.2">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t="str" cm="1">
        <f t="array" ref="V9853">_xlfn.IFS(Suoerstore_sales[[#This Row],[Discount]]&lt;=0.05,"0-5%",Suoerstore_sales[[#This Row],[Discount]]&lt;=0.1,"5-10%",Suoerstore_sales[[#This Row],[Discount]]&lt;=0.2,"10-20%",TRUE,"20%+")</f>
        <v>10-20%</v>
      </c>
      <c r="W9853">
        <f>YEAR(Suoerstore_sales[[#This Row],[Order Date]])</f>
        <v>2016</v>
      </c>
      <c r="X9853" t="str">
        <f>"Q"&amp;ROUNDUP(MONTH(Suoerstore_sales[[#This Row],[Order Date]])/3,0)</f>
        <v>Q2</v>
      </c>
      <c r="Y9853">
        <f>MONTH(Suoerstore_sales[[#This Row],[Order Date]])</f>
        <v>5</v>
      </c>
    </row>
    <row r="9854" spans="1:25" x14ac:dyDescent="0.2">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t="str" cm="1">
        <f t="array" ref="V9854">_xlfn.IFS(Suoerstore_sales[[#This Row],[Discount]]&lt;=0.05,"0-5%",Suoerstore_sales[[#This Row],[Discount]]&lt;=0.1,"5-10%",Suoerstore_sales[[#This Row],[Discount]]&lt;=0.2,"10-20%",TRUE,"20%+")</f>
        <v>0-5%</v>
      </c>
      <c r="W9854">
        <f>YEAR(Suoerstore_sales[[#This Row],[Order Date]])</f>
        <v>2016</v>
      </c>
      <c r="X9854" t="str">
        <f>"Q"&amp;ROUNDUP(MONTH(Suoerstore_sales[[#This Row],[Order Date]])/3,0)</f>
        <v>Q2</v>
      </c>
      <c r="Y9854">
        <f>MONTH(Suoerstore_sales[[#This Row],[Order Date]])</f>
        <v>5</v>
      </c>
    </row>
    <row r="9855" spans="1:25" x14ac:dyDescent="0.2">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t="str" cm="1">
        <f t="array" ref="V9855">_xlfn.IFS(Suoerstore_sales[[#This Row],[Discount]]&lt;=0.05,"0-5%",Suoerstore_sales[[#This Row],[Discount]]&lt;=0.1,"5-10%",Suoerstore_sales[[#This Row],[Discount]]&lt;=0.2,"10-20%",TRUE,"20%+")</f>
        <v>0-5%</v>
      </c>
      <c r="W9855">
        <f>YEAR(Suoerstore_sales[[#This Row],[Order Date]])</f>
        <v>2016</v>
      </c>
      <c r="X9855" t="str">
        <f>"Q"&amp;ROUNDUP(MONTH(Suoerstore_sales[[#This Row],[Order Date]])/3,0)</f>
        <v>Q2</v>
      </c>
      <c r="Y9855">
        <f>MONTH(Suoerstore_sales[[#This Row],[Order Date]])</f>
        <v>5</v>
      </c>
    </row>
    <row r="9856" spans="1:25" x14ac:dyDescent="0.2">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t="str" cm="1">
        <f t="array" ref="V9856">_xlfn.IFS(Suoerstore_sales[[#This Row],[Discount]]&lt;=0.05,"0-5%",Suoerstore_sales[[#This Row],[Discount]]&lt;=0.1,"5-10%",Suoerstore_sales[[#This Row],[Discount]]&lt;=0.2,"10-20%",TRUE,"20%+")</f>
        <v>0-5%</v>
      </c>
      <c r="W9856">
        <f>YEAR(Suoerstore_sales[[#This Row],[Order Date]])</f>
        <v>2017</v>
      </c>
      <c r="X9856" t="str">
        <f>"Q"&amp;ROUNDUP(MONTH(Suoerstore_sales[[#This Row],[Order Date]])/3,0)</f>
        <v>Q2</v>
      </c>
      <c r="Y9856">
        <f>MONTH(Suoerstore_sales[[#This Row],[Order Date]])</f>
        <v>6</v>
      </c>
    </row>
    <row r="9857" spans="1:25" x14ac:dyDescent="0.2">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t="str" cm="1">
        <f t="array" ref="V9857">_xlfn.IFS(Suoerstore_sales[[#This Row],[Discount]]&lt;=0.05,"0-5%",Suoerstore_sales[[#This Row],[Discount]]&lt;=0.1,"5-10%",Suoerstore_sales[[#This Row],[Discount]]&lt;=0.2,"10-20%",TRUE,"20%+")</f>
        <v>0-5%</v>
      </c>
      <c r="W9857">
        <f>YEAR(Suoerstore_sales[[#This Row],[Order Date]])</f>
        <v>2017</v>
      </c>
      <c r="X9857" t="str">
        <f>"Q"&amp;ROUNDUP(MONTH(Suoerstore_sales[[#This Row],[Order Date]])/3,0)</f>
        <v>Q2</v>
      </c>
      <c r="Y9857">
        <f>MONTH(Suoerstore_sales[[#This Row],[Order Date]])</f>
        <v>6</v>
      </c>
    </row>
    <row r="9858" spans="1:25" x14ac:dyDescent="0.2">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t="str" cm="1">
        <f t="array" ref="V9858">_xlfn.IFS(Suoerstore_sales[[#This Row],[Discount]]&lt;=0.05,"0-5%",Suoerstore_sales[[#This Row],[Discount]]&lt;=0.1,"5-10%",Suoerstore_sales[[#This Row],[Discount]]&lt;=0.2,"10-20%",TRUE,"20%+")</f>
        <v>0-5%</v>
      </c>
      <c r="W9858">
        <f>YEAR(Suoerstore_sales[[#This Row],[Order Date]])</f>
        <v>2014</v>
      </c>
      <c r="X9858" t="str">
        <f>"Q"&amp;ROUNDUP(MONTH(Suoerstore_sales[[#This Row],[Order Date]])/3,0)</f>
        <v>Q4</v>
      </c>
      <c r="Y9858">
        <f>MONTH(Suoerstore_sales[[#This Row],[Order Date]])</f>
        <v>11</v>
      </c>
    </row>
    <row r="9859" spans="1:25" x14ac:dyDescent="0.2">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t="str" cm="1">
        <f t="array" ref="V9859">_xlfn.IFS(Suoerstore_sales[[#This Row],[Discount]]&lt;=0.05,"0-5%",Suoerstore_sales[[#This Row],[Discount]]&lt;=0.1,"5-10%",Suoerstore_sales[[#This Row],[Discount]]&lt;=0.2,"10-20%",TRUE,"20%+")</f>
        <v>0-5%</v>
      </c>
      <c r="W9859">
        <f>YEAR(Suoerstore_sales[[#This Row],[Order Date]])</f>
        <v>2015</v>
      </c>
      <c r="X9859" t="str">
        <f>"Q"&amp;ROUNDUP(MONTH(Suoerstore_sales[[#This Row],[Order Date]])/3,0)</f>
        <v>Q1</v>
      </c>
      <c r="Y9859">
        <f>MONTH(Suoerstore_sales[[#This Row],[Order Date]])</f>
        <v>3</v>
      </c>
    </row>
    <row r="9860" spans="1:25" x14ac:dyDescent="0.2">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t="str" cm="1">
        <f t="array" ref="V9860">_xlfn.IFS(Suoerstore_sales[[#This Row],[Discount]]&lt;=0.05,"0-5%",Suoerstore_sales[[#This Row],[Discount]]&lt;=0.1,"5-10%",Suoerstore_sales[[#This Row],[Discount]]&lt;=0.2,"10-20%",TRUE,"20%+")</f>
        <v>0-5%</v>
      </c>
      <c r="W9860">
        <f>YEAR(Suoerstore_sales[[#This Row],[Order Date]])</f>
        <v>2017</v>
      </c>
      <c r="X9860" t="str">
        <f>"Q"&amp;ROUNDUP(MONTH(Suoerstore_sales[[#This Row],[Order Date]])/3,0)</f>
        <v>Q1</v>
      </c>
      <c r="Y9860">
        <f>MONTH(Suoerstore_sales[[#This Row],[Order Date]])</f>
        <v>1</v>
      </c>
    </row>
    <row r="9861" spans="1:25" x14ac:dyDescent="0.2">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t="str" cm="1">
        <f t="array" ref="V9861">_xlfn.IFS(Suoerstore_sales[[#This Row],[Discount]]&lt;=0.05,"0-5%",Suoerstore_sales[[#This Row],[Discount]]&lt;=0.1,"5-10%",Suoerstore_sales[[#This Row],[Discount]]&lt;=0.2,"10-20%",TRUE,"20%+")</f>
        <v>0-5%</v>
      </c>
      <c r="W9861">
        <f>YEAR(Suoerstore_sales[[#This Row],[Order Date]])</f>
        <v>2017</v>
      </c>
      <c r="X9861" t="str">
        <f>"Q"&amp;ROUNDUP(MONTH(Suoerstore_sales[[#This Row],[Order Date]])/3,0)</f>
        <v>Q1</v>
      </c>
      <c r="Y9861">
        <f>MONTH(Suoerstore_sales[[#This Row],[Order Date]])</f>
        <v>1</v>
      </c>
    </row>
    <row r="9862" spans="1:25" x14ac:dyDescent="0.2">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t="str" cm="1">
        <f t="array" ref="V9862">_xlfn.IFS(Suoerstore_sales[[#This Row],[Discount]]&lt;=0.05,"0-5%",Suoerstore_sales[[#This Row],[Discount]]&lt;=0.1,"5-10%",Suoerstore_sales[[#This Row],[Discount]]&lt;=0.2,"10-20%",TRUE,"20%+")</f>
        <v>0-5%</v>
      </c>
      <c r="W9862">
        <f>YEAR(Suoerstore_sales[[#This Row],[Order Date]])</f>
        <v>2017</v>
      </c>
      <c r="X9862" t="str">
        <f>"Q"&amp;ROUNDUP(MONTH(Suoerstore_sales[[#This Row],[Order Date]])/3,0)</f>
        <v>Q1</v>
      </c>
      <c r="Y9862">
        <f>MONTH(Suoerstore_sales[[#This Row],[Order Date]])</f>
        <v>1</v>
      </c>
    </row>
    <row r="9863" spans="1:25" x14ac:dyDescent="0.2">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t="str" cm="1">
        <f t="array" ref="V9863">_xlfn.IFS(Suoerstore_sales[[#This Row],[Discount]]&lt;=0.05,"0-5%",Suoerstore_sales[[#This Row],[Discount]]&lt;=0.1,"5-10%",Suoerstore_sales[[#This Row],[Discount]]&lt;=0.2,"10-20%",TRUE,"20%+")</f>
        <v>0-5%</v>
      </c>
      <c r="W9863">
        <f>YEAR(Suoerstore_sales[[#This Row],[Order Date]])</f>
        <v>2017</v>
      </c>
      <c r="X9863" t="str">
        <f>"Q"&amp;ROUNDUP(MONTH(Suoerstore_sales[[#This Row],[Order Date]])/3,0)</f>
        <v>Q1</v>
      </c>
      <c r="Y9863">
        <f>MONTH(Suoerstore_sales[[#This Row],[Order Date]])</f>
        <v>1</v>
      </c>
    </row>
    <row r="9864" spans="1:25" x14ac:dyDescent="0.2">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t="str" cm="1">
        <f t="array" ref="V9864">_xlfn.IFS(Suoerstore_sales[[#This Row],[Discount]]&lt;=0.05,"0-5%",Suoerstore_sales[[#This Row],[Discount]]&lt;=0.1,"5-10%",Suoerstore_sales[[#This Row],[Discount]]&lt;=0.2,"10-20%",TRUE,"20%+")</f>
        <v>0-5%</v>
      </c>
      <c r="W9864">
        <f>YEAR(Suoerstore_sales[[#This Row],[Order Date]])</f>
        <v>2017</v>
      </c>
      <c r="X9864" t="str">
        <f>"Q"&amp;ROUNDUP(MONTH(Suoerstore_sales[[#This Row],[Order Date]])/3,0)</f>
        <v>Q1</v>
      </c>
      <c r="Y9864">
        <f>MONTH(Suoerstore_sales[[#This Row],[Order Date]])</f>
        <v>1</v>
      </c>
    </row>
    <row r="9865" spans="1:25" x14ac:dyDescent="0.2">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t="str" cm="1">
        <f t="array" ref="V9865">_xlfn.IFS(Suoerstore_sales[[#This Row],[Discount]]&lt;=0.05,"0-5%",Suoerstore_sales[[#This Row],[Discount]]&lt;=0.1,"5-10%",Suoerstore_sales[[#This Row],[Discount]]&lt;=0.2,"10-20%",TRUE,"20%+")</f>
        <v>0-5%</v>
      </c>
      <c r="W9865">
        <f>YEAR(Suoerstore_sales[[#This Row],[Order Date]])</f>
        <v>2017</v>
      </c>
      <c r="X9865" t="str">
        <f>"Q"&amp;ROUNDUP(MONTH(Suoerstore_sales[[#This Row],[Order Date]])/3,0)</f>
        <v>Q1</v>
      </c>
      <c r="Y9865">
        <f>MONTH(Suoerstore_sales[[#This Row],[Order Date]])</f>
        <v>1</v>
      </c>
    </row>
    <row r="9866" spans="1:25" x14ac:dyDescent="0.2">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t="str" cm="1">
        <f t="array" ref="V9866">_xlfn.IFS(Suoerstore_sales[[#This Row],[Discount]]&lt;=0.05,"0-5%",Suoerstore_sales[[#This Row],[Discount]]&lt;=0.1,"5-10%",Suoerstore_sales[[#This Row],[Discount]]&lt;=0.2,"10-20%",TRUE,"20%+")</f>
        <v>0-5%</v>
      </c>
      <c r="W9866">
        <f>YEAR(Suoerstore_sales[[#This Row],[Order Date]])</f>
        <v>2017</v>
      </c>
      <c r="X9866" t="str">
        <f>"Q"&amp;ROUNDUP(MONTH(Suoerstore_sales[[#This Row],[Order Date]])/3,0)</f>
        <v>Q1</v>
      </c>
      <c r="Y9866">
        <f>MONTH(Suoerstore_sales[[#This Row],[Order Date]])</f>
        <v>1</v>
      </c>
    </row>
    <row r="9867" spans="1:25" x14ac:dyDescent="0.2">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t="str" cm="1">
        <f t="array" ref="V9867">_xlfn.IFS(Suoerstore_sales[[#This Row],[Discount]]&lt;=0.05,"0-5%",Suoerstore_sales[[#This Row],[Discount]]&lt;=0.1,"5-10%",Suoerstore_sales[[#This Row],[Discount]]&lt;=0.2,"10-20%",TRUE,"20%+")</f>
        <v>0-5%</v>
      </c>
      <c r="W9867">
        <f>YEAR(Suoerstore_sales[[#This Row],[Order Date]])</f>
        <v>2017</v>
      </c>
      <c r="X9867" t="str">
        <f>"Q"&amp;ROUNDUP(MONTH(Suoerstore_sales[[#This Row],[Order Date]])/3,0)</f>
        <v>Q1</v>
      </c>
      <c r="Y9867">
        <f>MONTH(Suoerstore_sales[[#This Row],[Order Date]])</f>
        <v>1</v>
      </c>
    </row>
    <row r="9868" spans="1:25" x14ac:dyDescent="0.2">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t="str" cm="1">
        <f t="array" ref="V9868">_xlfn.IFS(Suoerstore_sales[[#This Row],[Discount]]&lt;=0.05,"0-5%",Suoerstore_sales[[#This Row],[Discount]]&lt;=0.1,"5-10%",Suoerstore_sales[[#This Row],[Discount]]&lt;=0.2,"10-20%",TRUE,"20%+")</f>
        <v>0-5%</v>
      </c>
      <c r="W9868">
        <f>YEAR(Suoerstore_sales[[#This Row],[Order Date]])</f>
        <v>2015</v>
      </c>
      <c r="X9868" t="str">
        <f>"Q"&amp;ROUNDUP(MONTH(Suoerstore_sales[[#This Row],[Order Date]])/3,0)</f>
        <v>Q1</v>
      </c>
      <c r="Y9868">
        <f>MONTH(Suoerstore_sales[[#This Row],[Order Date]])</f>
        <v>3</v>
      </c>
    </row>
    <row r="9869" spans="1:25" x14ac:dyDescent="0.2">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t="str" cm="1">
        <f t="array" ref="V9869">_xlfn.IFS(Suoerstore_sales[[#This Row],[Discount]]&lt;=0.05,"0-5%",Suoerstore_sales[[#This Row],[Discount]]&lt;=0.1,"5-10%",Suoerstore_sales[[#This Row],[Discount]]&lt;=0.2,"10-20%",TRUE,"20%+")</f>
        <v>0-5%</v>
      </c>
      <c r="W9869">
        <f>YEAR(Suoerstore_sales[[#This Row],[Order Date]])</f>
        <v>2015</v>
      </c>
      <c r="X9869" t="str">
        <f>"Q"&amp;ROUNDUP(MONTH(Suoerstore_sales[[#This Row],[Order Date]])/3,0)</f>
        <v>Q1</v>
      </c>
      <c r="Y9869">
        <f>MONTH(Suoerstore_sales[[#This Row],[Order Date]])</f>
        <v>3</v>
      </c>
    </row>
    <row r="9870" spans="1:25" x14ac:dyDescent="0.2">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t="str" cm="1">
        <f t="array" ref="V9870">_xlfn.IFS(Suoerstore_sales[[#This Row],[Discount]]&lt;=0.05,"0-5%",Suoerstore_sales[[#This Row],[Discount]]&lt;=0.1,"5-10%",Suoerstore_sales[[#This Row],[Discount]]&lt;=0.2,"10-20%",TRUE,"20%+")</f>
        <v>10-20%</v>
      </c>
      <c r="W9870">
        <f>YEAR(Suoerstore_sales[[#This Row],[Order Date]])</f>
        <v>2014</v>
      </c>
      <c r="X9870" t="str">
        <f>"Q"&amp;ROUNDUP(MONTH(Suoerstore_sales[[#This Row],[Order Date]])/3,0)</f>
        <v>Q4</v>
      </c>
      <c r="Y9870">
        <f>MONTH(Suoerstore_sales[[#This Row],[Order Date]])</f>
        <v>11</v>
      </c>
    </row>
    <row r="9871" spans="1:25" x14ac:dyDescent="0.2">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t="str" cm="1">
        <f t="array" ref="V9871">_xlfn.IFS(Suoerstore_sales[[#This Row],[Discount]]&lt;=0.05,"0-5%",Suoerstore_sales[[#This Row],[Discount]]&lt;=0.1,"5-10%",Suoerstore_sales[[#This Row],[Discount]]&lt;=0.2,"10-20%",TRUE,"20%+")</f>
        <v>20%+</v>
      </c>
      <c r="W9871">
        <f>YEAR(Suoerstore_sales[[#This Row],[Order Date]])</f>
        <v>2014</v>
      </c>
      <c r="X9871" t="str">
        <f>"Q"&amp;ROUNDUP(MONTH(Suoerstore_sales[[#This Row],[Order Date]])/3,0)</f>
        <v>Q4</v>
      </c>
      <c r="Y9871">
        <f>MONTH(Suoerstore_sales[[#This Row],[Order Date]])</f>
        <v>11</v>
      </c>
    </row>
    <row r="9872" spans="1:25" x14ac:dyDescent="0.2">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t="str" cm="1">
        <f t="array" ref="V9872">_xlfn.IFS(Suoerstore_sales[[#This Row],[Discount]]&lt;=0.05,"0-5%",Suoerstore_sales[[#This Row],[Discount]]&lt;=0.1,"5-10%",Suoerstore_sales[[#This Row],[Discount]]&lt;=0.2,"10-20%",TRUE,"20%+")</f>
        <v>20%+</v>
      </c>
      <c r="W9872">
        <f>YEAR(Suoerstore_sales[[#This Row],[Order Date]])</f>
        <v>2014</v>
      </c>
      <c r="X9872" t="str">
        <f>"Q"&amp;ROUNDUP(MONTH(Suoerstore_sales[[#This Row],[Order Date]])/3,0)</f>
        <v>Q4</v>
      </c>
      <c r="Y9872">
        <f>MONTH(Suoerstore_sales[[#This Row],[Order Date]])</f>
        <v>11</v>
      </c>
    </row>
    <row r="9873" spans="1:25" x14ac:dyDescent="0.2">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t="str" cm="1">
        <f t="array" ref="V9873">_xlfn.IFS(Suoerstore_sales[[#This Row],[Discount]]&lt;=0.05,"0-5%",Suoerstore_sales[[#This Row],[Discount]]&lt;=0.1,"5-10%",Suoerstore_sales[[#This Row],[Discount]]&lt;=0.2,"10-20%",TRUE,"20%+")</f>
        <v>10-20%</v>
      </c>
      <c r="W9873">
        <f>YEAR(Suoerstore_sales[[#This Row],[Order Date]])</f>
        <v>2017</v>
      </c>
      <c r="X9873" t="str">
        <f>"Q"&amp;ROUNDUP(MONTH(Suoerstore_sales[[#This Row],[Order Date]])/3,0)</f>
        <v>Q4</v>
      </c>
      <c r="Y9873">
        <f>MONTH(Suoerstore_sales[[#This Row],[Order Date]])</f>
        <v>10</v>
      </c>
    </row>
    <row r="9874" spans="1:25" x14ac:dyDescent="0.2">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t="str" cm="1">
        <f t="array" ref="V9874">_xlfn.IFS(Suoerstore_sales[[#This Row],[Discount]]&lt;=0.05,"0-5%",Suoerstore_sales[[#This Row],[Discount]]&lt;=0.1,"5-10%",Suoerstore_sales[[#This Row],[Discount]]&lt;=0.2,"10-20%",TRUE,"20%+")</f>
        <v>10-20%</v>
      </c>
      <c r="W9874">
        <f>YEAR(Suoerstore_sales[[#This Row],[Order Date]])</f>
        <v>2017</v>
      </c>
      <c r="X9874" t="str">
        <f>"Q"&amp;ROUNDUP(MONTH(Suoerstore_sales[[#This Row],[Order Date]])/3,0)</f>
        <v>Q4</v>
      </c>
      <c r="Y9874">
        <f>MONTH(Suoerstore_sales[[#This Row],[Order Date]])</f>
        <v>10</v>
      </c>
    </row>
    <row r="9875" spans="1:25" x14ac:dyDescent="0.2">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t="str" cm="1">
        <f t="array" ref="V9875">_xlfn.IFS(Suoerstore_sales[[#This Row],[Discount]]&lt;=0.05,"0-5%",Suoerstore_sales[[#This Row],[Discount]]&lt;=0.1,"5-10%",Suoerstore_sales[[#This Row],[Discount]]&lt;=0.2,"10-20%",TRUE,"20%+")</f>
        <v>0-5%</v>
      </c>
      <c r="W9875">
        <f>YEAR(Suoerstore_sales[[#This Row],[Order Date]])</f>
        <v>2016</v>
      </c>
      <c r="X9875" t="str">
        <f>"Q"&amp;ROUNDUP(MONTH(Suoerstore_sales[[#This Row],[Order Date]])/3,0)</f>
        <v>Q4</v>
      </c>
      <c r="Y9875">
        <f>MONTH(Suoerstore_sales[[#This Row],[Order Date]])</f>
        <v>12</v>
      </c>
    </row>
    <row r="9876" spans="1:25" x14ac:dyDescent="0.2">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t="str" cm="1">
        <f t="array" ref="V9876">_xlfn.IFS(Suoerstore_sales[[#This Row],[Discount]]&lt;=0.05,"0-5%",Suoerstore_sales[[#This Row],[Discount]]&lt;=0.1,"5-10%",Suoerstore_sales[[#This Row],[Discount]]&lt;=0.2,"10-20%",TRUE,"20%+")</f>
        <v>10-20%</v>
      </c>
      <c r="W9876">
        <f>YEAR(Suoerstore_sales[[#This Row],[Order Date]])</f>
        <v>2016</v>
      </c>
      <c r="X9876" t="str">
        <f>"Q"&amp;ROUNDUP(MONTH(Suoerstore_sales[[#This Row],[Order Date]])/3,0)</f>
        <v>Q3</v>
      </c>
      <c r="Y9876">
        <f>MONTH(Suoerstore_sales[[#This Row],[Order Date]])</f>
        <v>9</v>
      </c>
    </row>
    <row r="9877" spans="1:25" x14ac:dyDescent="0.2">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t="str" cm="1">
        <f t="array" ref="V9877">_xlfn.IFS(Suoerstore_sales[[#This Row],[Discount]]&lt;=0.05,"0-5%",Suoerstore_sales[[#This Row],[Discount]]&lt;=0.1,"5-10%",Suoerstore_sales[[#This Row],[Discount]]&lt;=0.2,"10-20%",TRUE,"20%+")</f>
        <v>0-5%</v>
      </c>
      <c r="W9877">
        <f>YEAR(Suoerstore_sales[[#This Row],[Order Date]])</f>
        <v>2015</v>
      </c>
      <c r="X9877" t="str">
        <f>"Q"&amp;ROUNDUP(MONTH(Suoerstore_sales[[#This Row],[Order Date]])/3,0)</f>
        <v>Q4</v>
      </c>
      <c r="Y9877">
        <f>MONTH(Suoerstore_sales[[#This Row],[Order Date]])</f>
        <v>12</v>
      </c>
    </row>
    <row r="9878" spans="1:25" x14ac:dyDescent="0.2">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t="str" cm="1">
        <f t="array" ref="V9878">_xlfn.IFS(Suoerstore_sales[[#This Row],[Discount]]&lt;=0.05,"0-5%",Suoerstore_sales[[#This Row],[Discount]]&lt;=0.1,"5-10%",Suoerstore_sales[[#This Row],[Discount]]&lt;=0.2,"10-20%",TRUE,"20%+")</f>
        <v>10-20%</v>
      </c>
      <c r="W9878">
        <f>YEAR(Suoerstore_sales[[#This Row],[Order Date]])</f>
        <v>2017</v>
      </c>
      <c r="X9878" t="str">
        <f>"Q"&amp;ROUNDUP(MONTH(Suoerstore_sales[[#This Row],[Order Date]])/3,0)</f>
        <v>Q2</v>
      </c>
      <c r="Y9878">
        <f>MONTH(Suoerstore_sales[[#This Row],[Order Date]])</f>
        <v>4</v>
      </c>
    </row>
    <row r="9879" spans="1:25" x14ac:dyDescent="0.2">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t="str" cm="1">
        <f t="array" ref="V9879">_xlfn.IFS(Suoerstore_sales[[#This Row],[Discount]]&lt;=0.05,"0-5%",Suoerstore_sales[[#This Row],[Discount]]&lt;=0.1,"5-10%",Suoerstore_sales[[#This Row],[Discount]]&lt;=0.2,"10-20%",TRUE,"20%+")</f>
        <v>20%+</v>
      </c>
      <c r="W9879">
        <f>YEAR(Suoerstore_sales[[#This Row],[Order Date]])</f>
        <v>2017</v>
      </c>
      <c r="X9879" t="str">
        <f>"Q"&amp;ROUNDUP(MONTH(Suoerstore_sales[[#This Row],[Order Date]])/3,0)</f>
        <v>Q2</v>
      </c>
      <c r="Y9879">
        <f>MONTH(Suoerstore_sales[[#This Row],[Order Date]])</f>
        <v>4</v>
      </c>
    </row>
    <row r="9880" spans="1:25" x14ac:dyDescent="0.2">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t="str" cm="1">
        <f t="array" ref="V9880">_xlfn.IFS(Suoerstore_sales[[#This Row],[Discount]]&lt;=0.05,"0-5%",Suoerstore_sales[[#This Row],[Discount]]&lt;=0.1,"5-10%",Suoerstore_sales[[#This Row],[Discount]]&lt;=0.2,"10-20%",TRUE,"20%+")</f>
        <v>20%+</v>
      </c>
      <c r="W9880">
        <f>YEAR(Suoerstore_sales[[#This Row],[Order Date]])</f>
        <v>2017</v>
      </c>
      <c r="X9880" t="str">
        <f>"Q"&amp;ROUNDUP(MONTH(Suoerstore_sales[[#This Row],[Order Date]])/3,0)</f>
        <v>Q2</v>
      </c>
      <c r="Y9880">
        <f>MONTH(Suoerstore_sales[[#This Row],[Order Date]])</f>
        <v>4</v>
      </c>
    </row>
    <row r="9881" spans="1:25" x14ac:dyDescent="0.2">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t="str" cm="1">
        <f t="array" ref="V9881">_xlfn.IFS(Suoerstore_sales[[#This Row],[Discount]]&lt;=0.05,"0-5%",Suoerstore_sales[[#This Row],[Discount]]&lt;=0.1,"5-10%",Suoerstore_sales[[#This Row],[Discount]]&lt;=0.2,"10-20%",TRUE,"20%+")</f>
        <v>5-10%</v>
      </c>
      <c r="W9881">
        <f>YEAR(Suoerstore_sales[[#This Row],[Order Date]])</f>
        <v>2016</v>
      </c>
      <c r="X9881" t="str">
        <f>"Q"&amp;ROUNDUP(MONTH(Suoerstore_sales[[#This Row],[Order Date]])/3,0)</f>
        <v>Q3</v>
      </c>
      <c r="Y9881">
        <f>MONTH(Suoerstore_sales[[#This Row],[Order Date]])</f>
        <v>8</v>
      </c>
    </row>
    <row r="9882" spans="1:25" x14ac:dyDescent="0.2">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t="str" cm="1">
        <f t="array" ref="V9882">_xlfn.IFS(Suoerstore_sales[[#This Row],[Discount]]&lt;=0.05,"0-5%",Suoerstore_sales[[#This Row],[Discount]]&lt;=0.1,"5-10%",Suoerstore_sales[[#This Row],[Discount]]&lt;=0.2,"10-20%",TRUE,"20%+")</f>
        <v>10-20%</v>
      </c>
      <c r="W9882">
        <f>YEAR(Suoerstore_sales[[#This Row],[Order Date]])</f>
        <v>2015</v>
      </c>
      <c r="X9882" t="str">
        <f>"Q"&amp;ROUNDUP(MONTH(Suoerstore_sales[[#This Row],[Order Date]])/3,0)</f>
        <v>Q2</v>
      </c>
      <c r="Y9882">
        <f>MONTH(Suoerstore_sales[[#This Row],[Order Date]])</f>
        <v>5</v>
      </c>
    </row>
    <row r="9883" spans="1:25" x14ac:dyDescent="0.2">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t="str" cm="1">
        <f t="array" ref="V9883">_xlfn.IFS(Suoerstore_sales[[#This Row],[Discount]]&lt;=0.05,"0-5%",Suoerstore_sales[[#This Row],[Discount]]&lt;=0.1,"5-10%",Suoerstore_sales[[#This Row],[Discount]]&lt;=0.2,"10-20%",TRUE,"20%+")</f>
        <v>0-5%</v>
      </c>
      <c r="W9883">
        <f>YEAR(Suoerstore_sales[[#This Row],[Order Date]])</f>
        <v>2014</v>
      </c>
      <c r="X9883" t="str">
        <f>"Q"&amp;ROUNDUP(MONTH(Suoerstore_sales[[#This Row],[Order Date]])/3,0)</f>
        <v>Q3</v>
      </c>
      <c r="Y9883">
        <f>MONTH(Suoerstore_sales[[#This Row],[Order Date]])</f>
        <v>8</v>
      </c>
    </row>
    <row r="9884" spans="1:25" x14ac:dyDescent="0.2">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t="str" cm="1">
        <f t="array" ref="V9884">_xlfn.IFS(Suoerstore_sales[[#This Row],[Discount]]&lt;=0.05,"0-5%",Suoerstore_sales[[#This Row],[Discount]]&lt;=0.1,"5-10%",Suoerstore_sales[[#This Row],[Discount]]&lt;=0.2,"10-20%",TRUE,"20%+")</f>
        <v>0-5%</v>
      </c>
      <c r="W9884">
        <f>YEAR(Suoerstore_sales[[#This Row],[Order Date]])</f>
        <v>2014</v>
      </c>
      <c r="X9884" t="str">
        <f>"Q"&amp;ROUNDUP(MONTH(Suoerstore_sales[[#This Row],[Order Date]])/3,0)</f>
        <v>Q3</v>
      </c>
      <c r="Y9884">
        <f>MONTH(Suoerstore_sales[[#This Row],[Order Date]])</f>
        <v>8</v>
      </c>
    </row>
    <row r="9885" spans="1:25" x14ac:dyDescent="0.2">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t="str" cm="1">
        <f t="array" ref="V9885">_xlfn.IFS(Suoerstore_sales[[#This Row],[Discount]]&lt;=0.05,"0-5%",Suoerstore_sales[[#This Row],[Discount]]&lt;=0.1,"5-10%",Suoerstore_sales[[#This Row],[Discount]]&lt;=0.2,"10-20%",TRUE,"20%+")</f>
        <v>0-5%</v>
      </c>
      <c r="W9885">
        <f>YEAR(Suoerstore_sales[[#This Row],[Order Date]])</f>
        <v>2014</v>
      </c>
      <c r="X9885" t="str">
        <f>"Q"&amp;ROUNDUP(MONTH(Suoerstore_sales[[#This Row],[Order Date]])/3,0)</f>
        <v>Q2</v>
      </c>
      <c r="Y9885">
        <f>MONTH(Suoerstore_sales[[#This Row],[Order Date]])</f>
        <v>4</v>
      </c>
    </row>
    <row r="9886" spans="1:25" x14ac:dyDescent="0.2">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t="str" cm="1">
        <f t="array" ref="V9886">_xlfn.IFS(Suoerstore_sales[[#This Row],[Discount]]&lt;=0.05,"0-5%",Suoerstore_sales[[#This Row],[Discount]]&lt;=0.1,"5-10%",Suoerstore_sales[[#This Row],[Discount]]&lt;=0.2,"10-20%",TRUE,"20%+")</f>
        <v>0-5%</v>
      </c>
      <c r="W9886">
        <f>YEAR(Suoerstore_sales[[#This Row],[Order Date]])</f>
        <v>2014</v>
      </c>
      <c r="X9886" t="str">
        <f>"Q"&amp;ROUNDUP(MONTH(Suoerstore_sales[[#This Row],[Order Date]])/3,0)</f>
        <v>Q2</v>
      </c>
      <c r="Y9886">
        <f>MONTH(Suoerstore_sales[[#This Row],[Order Date]])</f>
        <v>4</v>
      </c>
    </row>
    <row r="9887" spans="1:25" x14ac:dyDescent="0.2">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t="str" cm="1">
        <f t="array" ref="V9887">_xlfn.IFS(Suoerstore_sales[[#This Row],[Discount]]&lt;=0.05,"0-5%",Suoerstore_sales[[#This Row],[Discount]]&lt;=0.1,"5-10%",Suoerstore_sales[[#This Row],[Discount]]&lt;=0.2,"10-20%",TRUE,"20%+")</f>
        <v>0-5%</v>
      </c>
      <c r="W9887">
        <f>YEAR(Suoerstore_sales[[#This Row],[Order Date]])</f>
        <v>2014</v>
      </c>
      <c r="X9887" t="str">
        <f>"Q"&amp;ROUNDUP(MONTH(Suoerstore_sales[[#This Row],[Order Date]])/3,0)</f>
        <v>Q2</v>
      </c>
      <c r="Y9887">
        <f>MONTH(Suoerstore_sales[[#This Row],[Order Date]])</f>
        <v>4</v>
      </c>
    </row>
    <row r="9888" spans="1:25" x14ac:dyDescent="0.2">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t="str" cm="1">
        <f t="array" ref="V9888">_xlfn.IFS(Suoerstore_sales[[#This Row],[Discount]]&lt;=0.05,"0-5%",Suoerstore_sales[[#This Row],[Discount]]&lt;=0.1,"5-10%",Suoerstore_sales[[#This Row],[Discount]]&lt;=0.2,"10-20%",TRUE,"20%+")</f>
        <v>0-5%</v>
      </c>
      <c r="W9888">
        <f>YEAR(Suoerstore_sales[[#This Row],[Order Date]])</f>
        <v>2014</v>
      </c>
      <c r="X9888" t="str">
        <f>"Q"&amp;ROUNDUP(MONTH(Suoerstore_sales[[#This Row],[Order Date]])/3,0)</f>
        <v>Q1</v>
      </c>
      <c r="Y9888">
        <f>MONTH(Suoerstore_sales[[#This Row],[Order Date]])</f>
        <v>1</v>
      </c>
    </row>
    <row r="9889" spans="1:25" x14ac:dyDescent="0.2">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t="str" cm="1">
        <f t="array" ref="V9889">_xlfn.IFS(Suoerstore_sales[[#This Row],[Discount]]&lt;=0.05,"0-5%",Suoerstore_sales[[#This Row],[Discount]]&lt;=0.1,"5-10%",Suoerstore_sales[[#This Row],[Discount]]&lt;=0.2,"10-20%",TRUE,"20%+")</f>
        <v>0-5%</v>
      </c>
      <c r="W9889">
        <f>YEAR(Suoerstore_sales[[#This Row],[Order Date]])</f>
        <v>2017</v>
      </c>
      <c r="X9889" t="str">
        <f>"Q"&amp;ROUNDUP(MONTH(Suoerstore_sales[[#This Row],[Order Date]])/3,0)</f>
        <v>Q4</v>
      </c>
      <c r="Y9889">
        <f>MONTH(Suoerstore_sales[[#This Row],[Order Date]])</f>
        <v>10</v>
      </c>
    </row>
    <row r="9890" spans="1:25" x14ac:dyDescent="0.2">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t="str" cm="1">
        <f t="array" ref="V9890">_xlfn.IFS(Suoerstore_sales[[#This Row],[Discount]]&lt;=0.05,"0-5%",Suoerstore_sales[[#This Row],[Discount]]&lt;=0.1,"5-10%",Suoerstore_sales[[#This Row],[Discount]]&lt;=0.2,"10-20%",TRUE,"20%+")</f>
        <v>0-5%</v>
      </c>
      <c r="W9890">
        <f>YEAR(Suoerstore_sales[[#This Row],[Order Date]])</f>
        <v>2015</v>
      </c>
      <c r="X9890" t="str">
        <f>"Q"&amp;ROUNDUP(MONTH(Suoerstore_sales[[#This Row],[Order Date]])/3,0)</f>
        <v>Q3</v>
      </c>
      <c r="Y9890">
        <f>MONTH(Suoerstore_sales[[#This Row],[Order Date]])</f>
        <v>8</v>
      </c>
    </row>
    <row r="9891" spans="1:25" x14ac:dyDescent="0.2">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t="str" cm="1">
        <f t="array" ref="V9891">_xlfn.IFS(Suoerstore_sales[[#This Row],[Discount]]&lt;=0.05,"0-5%",Suoerstore_sales[[#This Row],[Discount]]&lt;=0.1,"5-10%",Suoerstore_sales[[#This Row],[Discount]]&lt;=0.2,"10-20%",TRUE,"20%+")</f>
        <v>0-5%</v>
      </c>
      <c r="W9891">
        <f>YEAR(Suoerstore_sales[[#This Row],[Order Date]])</f>
        <v>2017</v>
      </c>
      <c r="X9891" t="str">
        <f>"Q"&amp;ROUNDUP(MONTH(Suoerstore_sales[[#This Row],[Order Date]])/3,0)</f>
        <v>Q1</v>
      </c>
      <c r="Y9891">
        <f>MONTH(Suoerstore_sales[[#This Row],[Order Date]])</f>
        <v>3</v>
      </c>
    </row>
    <row r="9892" spans="1:25" x14ac:dyDescent="0.2">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t="str" cm="1">
        <f t="array" ref="V9892">_xlfn.IFS(Suoerstore_sales[[#This Row],[Discount]]&lt;=0.05,"0-5%",Suoerstore_sales[[#This Row],[Discount]]&lt;=0.1,"5-10%",Suoerstore_sales[[#This Row],[Discount]]&lt;=0.2,"10-20%",TRUE,"20%+")</f>
        <v>0-5%</v>
      </c>
      <c r="W9892">
        <f>YEAR(Suoerstore_sales[[#This Row],[Order Date]])</f>
        <v>2016</v>
      </c>
      <c r="X9892" t="str">
        <f>"Q"&amp;ROUNDUP(MONTH(Suoerstore_sales[[#This Row],[Order Date]])/3,0)</f>
        <v>Q3</v>
      </c>
      <c r="Y9892">
        <f>MONTH(Suoerstore_sales[[#This Row],[Order Date]])</f>
        <v>7</v>
      </c>
    </row>
    <row r="9893" spans="1:25" x14ac:dyDescent="0.2">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t="str" cm="1">
        <f t="array" ref="V9893">_xlfn.IFS(Suoerstore_sales[[#This Row],[Discount]]&lt;=0.05,"0-5%",Suoerstore_sales[[#This Row],[Discount]]&lt;=0.1,"5-10%",Suoerstore_sales[[#This Row],[Discount]]&lt;=0.2,"10-20%",TRUE,"20%+")</f>
        <v>0-5%</v>
      </c>
      <c r="W9893">
        <f>YEAR(Suoerstore_sales[[#This Row],[Order Date]])</f>
        <v>2016</v>
      </c>
      <c r="X9893" t="str">
        <f>"Q"&amp;ROUNDUP(MONTH(Suoerstore_sales[[#This Row],[Order Date]])/3,0)</f>
        <v>Q3</v>
      </c>
      <c r="Y9893">
        <f>MONTH(Suoerstore_sales[[#This Row],[Order Date]])</f>
        <v>7</v>
      </c>
    </row>
    <row r="9894" spans="1:25" x14ac:dyDescent="0.2">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t="str" cm="1">
        <f t="array" ref="V9894">_xlfn.IFS(Suoerstore_sales[[#This Row],[Discount]]&lt;=0.05,"0-5%",Suoerstore_sales[[#This Row],[Discount]]&lt;=0.1,"5-10%",Suoerstore_sales[[#This Row],[Discount]]&lt;=0.2,"10-20%",TRUE,"20%+")</f>
        <v>0-5%</v>
      </c>
      <c r="W9894">
        <f>YEAR(Suoerstore_sales[[#This Row],[Order Date]])</f>
        <v>2016</v>
      </c>
      <c r="X9894" t="str">
        <f>"Q"&amp;ROUNDUP(MONTH(Suoerstore_sales[[#This Row],[Order Date]])/3,0)</f>
        <v>Q3</v>
      </c>
      <c r="Y9894">
        <f>MONTH(Suoerstore_sales[[#This Row],[Order Date]])</f>
        <v>7</v>
      </c>
    </row>
    <row r="9895" spans="1:25" x14ac:dyDescent="0.2">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t="str" cm="1">
        <f t="array" ref="V9895">_xlfn.IFS(Suoerstore_sales[[#This Row],[Discount]]&lt;=0.05,"0-5%",Suoerstore_sales[[#This Row],[Discount]]&lt;=0.1,"5-10%",Suoerstore_sales[[#This Row],[Discount]]&lt;=0.2,"10-20%",TRUE,"20%+")</f>
        <v>0-5%</v>
      </c>
      <c r="W9895">
        <f>YEAR(Suoerstore_sales[[#This Row],[Order Date]])</f>
        <v>2016</v>
      </c>
      <c r="X9895" t="str">
        <f>"Q"&amp;ROUNDUP(MONTH(Suoerstore_sales[[#This Row],[Order Date]])/3,0)</f>
        <v>Q3</v>
      </c>
      <c r="Y9895">
        <f>MONTH(Suoerstore_sales[[#This Row],[Order Date]])</f>
        <v>7</v>
      </c>
    </row>
    <row r="9896" spans="1:25" x14ac:dyDescent="0.2">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t="str" cm="1">
        <f t="array" ref="V9896">_xlfn.IFS(Suoerstore_sales[[#This Row],[Discount]]&lt;=0.05,"0-5%",Suoerstore_sales[[#This Row],[Discount]]&lt;=0.1,"5-10%",Suoerstore_sales[[#This Row],[Discount]]&lt;=0.2,"10-20%",TRUE,"20%+")</f>
        <v>0-5%</v>
      </c>
      <c r="W9896">
        <f>YEAR(Suoerstore_sales[[#This Row],[Order Date]])</f>
        <v>2016</v>
      </c>
      <c r="X9896" t="str">
        <f>"Q"&amp;ROUNDUP(MONTH(Suoerstore_sales[[#This Row],[Order Date]])/3,0)</f>
        <v>Q3</v>
      </c>
      <c r="Y9896">
        <f>MONTH(Suoerstore_sales[[#This Row],[Order Date]])</f>
        <v>7</v>
      </c>
    </row>
    <row r="9897" spans="1:25" x14ac:dyDescent="0.2">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t="str" cm="1">
        <f t="array" ref="V9897">_xlfn.IFS(Suoerstore_sales[[#This Row],[Discount]]&lt;=0.05,"0-5%",Suoerstore_sales[[#This Row],[Discount]]&lt;=0.1,"5-10%",Suoerstore_sales[[#This Row],[Discount]]&lt;=0.2,"10-20%",TRUE,"20%+")</f>
        <v>10-20%</v>
      </c>
      <c r="W9897">
        <f>YEAR(Suoerstore_sales[[#This Row],[Order Date]])</f>
        <v>2014</v>
      </c>
      <c r="X9897" t="str">
        <f>"Q"&amp;ROUNDUP(MONTH(Suoerstore_sales[[#This Row],[Order Date]])/3,0)</f>
        <v>Q3</v>
      </c>
      <c r="Y9897">
        <f>MONTH(Suoerstore_sales[[#This Row],[Order Date]])</f>
        <v>9</v>
      </c>
    </row>
    <row r="9898" spans="1:25" x14ac:dyDescent="0.2">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t="str" cm="1">
        <f t="array" ref="V9898">_xlfn.IFS(Suoerstore_sales[[#This Row],[Discount]]&lt;=0.05,"0-5%",Suoerstore_sales[[#This Row],[Discount]]&lt;=0.1,"5-10%",Suoerstore_sales[[#This Row],[Discount]]&lt;=0.2,"10-20%",TRUE,"20%+")</f>
        <v>10-20%</v>
      </c>
      <c r="W9898">
        <f>YEAR(Suoerstore_sales[[#This Row],[Order Date]])</f>
        <v>2014</v>
      </c>
      <c r="X9898" t="str">
        <f>"Q"&amp;ROUNDUP(MONTH(Suoerstore_sales[[#This Row],[Order Date]])/3,0)</f>
        <v>Q2</v>
      </c>
      <c r="Y9898">
        <f>MONTH(Suoerstore_sales[[#This Row],[Order Date]])</f>
        <v>6</v>
      </c>
    </row>
    <row r="9899" spans="1:25" x14ac:dyDescent="0.2">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t="str" cm="1">
        <f t="array" ref="V9899">_xlfn.IFS(Suoerstore_sales[[#This Row],[Discount]]&lt;=0.05,"0-5%",Suoerstore_sales[[#This Row],[Discount]]&lt;=0.1,"5-10%",Suoerstore_sales[[#This Row],[Discount]]&lt;=0.2,"10-20%",TRUE,"20%+")</f>
        <v>10-20%</v>
      </c>
      <c r="W9899">
        <f>YEAR(Suoerstore_sales[[#This Row],[Order Date]])</f>
        <v>2016</v>
      </c>
      <c r="X9899" t="str">
        <f>"Q"&amp;ROUNDUP(MONTH(Suoerstore_sales[[#This Row],[Order Date]])/3,0)</f>
        <v>Q2</v>
      </c>
      <c r="Y9899">
        <f>MONTH(Suoerstore_sales[[#This Row],[Order Date]])</f>
        <v>6</v>
      </c>
    </row>
    <row r="9900" spans="1:25" x14ac:dyDescent="0.2">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t="str" cm="1">
        <f t="array" ref="V9900">_xlfn.IFS(Suoerstore_sales[[#This Row],[Discount]]&lt;=0.05,"0-5%",Suoerstore_sales[[#This Row],[Discount]]&lt;=0.1,"5-10%",Suoerstore_sales[[#This Row],[Discount]]&lt;=0.2,"10-20%",TRUE,"20%+")</f>
        <v>10-20%</v>
      </c>
      <c r="W9900">
        <f>YEAR(Suoerstore_sales[[#This Row],[Order Date]])</f>
        <v>2016</v>
      </c>
      <c r="X9900" t="str">
        <f>"Q"&amp;ROUNDUP(MONTH(Suoerstore_sales[[#This Row],[Order Date]])/3,0)</f>
        <v>Q2</v>
      </c>
      <c r="Y9900">
        <f>MONTH(Suoerstore_sales[[#This Row],[Order Date]])</f>
        <v>6</v>
      </c>
    </row>
    <row r="9901" spans="1:25" x14ac:dyDescent="0.2">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t="str" cm="1">
        <f t="array" ref="V9901">_xlfn.IFS(Suoerstore_sales[[#This Row],[Discount]]&lt;=0.05,"0-5%",Suoerstore_sales[[#This Row],[Discount]]&lt;=0.1,"5-10%",Suoerstore_sales[[#This Row],[Discount]]&lt;=0.2,"10-20%",TRUE,"20%+")</f>
        <v>20%+</v>
      </c>
      <c r="W9901">
        <f>YEAR(Suoerstore_sales[[#This Row],[Order Date]])</f>
        <v>2014</v>
      </c>
      <c r="X9901" t="str">
        <f>"Q"&amp;ROUNDUP(MONTH(Suoerstore_sales[[#This Row],[Order Date]])/3,0)</f>
        <v>Q1</v>
      </c>
      <c r="Y9901">
        <f>MONTH(Suoerstore_sales[[#This Row],[Order Date]])</f>
        <v>3</v>
      </c>
    </row>
    <row r="9902" spans="1:25" x14ac:dyDescent="0.2">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t="str" cm="1">
        <f t="array" ref="V9902">_xlfn.IFS(Suoerstore_sales[[#This Row],[Discount]]&lt;=0.05,"0-5%",Suoerstore_sales[[#This Row],[Discount]]&lt;=0.1,"5-10%",Suoerstore_sales[[#This Row],[Discount]]&lt;=0.2,"10-20%",TRUE,"20%+")</f>
        <v>10-20%</v>
      </c>
      <c r="W9902">
        <f>YEAR(Suoerstore_sales[[#This Row],[Order Date]])</f>
        <v>2017</v>
      </c>
      <c r="X9902" t="str">
        <f>"Q"&amp;ROUNDUP(MONTH(Suoerstore_sales[[#This Row],[Order Date]])/3,0)</f>
        <v>Q3</v>
      </c>
      <c r="Y9902">
        <f>MONTH(Suoerstore_sales[[#This Row],[Order Date]])</f>
        <v>8</v>
      </c>
    </row>
    <row r="9903" spans="1:25" x14ac:dyDescent="0.2">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t="str" cm="1">
        <f t="array" ref="V9903">_xlfn.IFS(Suoerstore_sales[[#This Row],[Discount]]&lt;=0.05,"0-5%",Suoerstore_sales[[#This Row],[Discount]]&lt;=0.1,"5-10%",Suoerstore_sales[[#This Row],[Discount]]&lt;=0.2,"10-20%",TRUE,"20%+")</f>
        <v>10-20%</v>
      </c>
      <c r="W9903">
        <f>YEAR(Suoerstore_sales[[#This Row],[Order Date]])</f>
        <v>2017</v>
      </c>
      <c r="X9903" t="str">
        <f>"Q"&amp;ROUNDUP(MONTH(Suoerstore_sales[[#This Row],[Order Date]])/3,0)</f>
        <v>Q3</v>
      </c>
      <c r="Y9903">
        <f>MONTH(Suoerstore_sales[[#This Row],[Order Date]])</f>
        <v>8</v>
      </c>
    </row>
    <row r="9904" spans="1:25" x14ac:dyDescent="0.2">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t="str" cm="1">
        <f t="array" ref="V9904">_xlfn.IFS(Suoerstore_sales[[#This Row],[Discount]]&lt;=0.05,"0-5%",Suoerstore_sales[[#This Row],[Discount]]&lt;=0.1,"5-10%",Suoerstore_sales[[#This Row],[Discount]]&lt;=0.2,"10-20%",TRUE,"20%+")</f>
        <v>10-20%</v>
      </c>
      <c r="W9904">
        <f>YEAR(Suoerstore_sales[[#This Row],[Order Date]])</f>
        <v>2017</v>
      </c>
      <c r="X9904" t="str">
        <f>"Q"&amp;ROUNDUP(MONTH(Suoerstore_sales[[#This Row],[Order Date]])/3,0)</f>
        <v>Q3</v>
      </c>
      <c r="Y9904">
        <f>MONTH(Suoerstore_sales[[#This Row],[Order Date]])</f>
        <v>8</v>
      </c>
    </row>
    <row r="9905" spans="1:25" x14ac:dyDescent="0.2">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t="str" cm="1">
        <f t="array" ref="V9905">_xlfn.IFS(Suoerstore_sales[[#This Row],[Discount]]&lt;=0.05,"0-5%",Suoerstore_sales[[#This Row],[Discount]]&lt;=0.1,"5-10%",Suoerstore_sales[[#This Row],[Discount]]&lt;=0.2,"10-20%",TRUE,"20%+")</f>
        <v>20%+</v>
      </c>
      <c r="W9905">
        <f>YEAR(Suoerstore_sales[[#This Row],[Order Date]])</f>
        <v>2014</v>
      </c>
      <c r="X9905" t="str">
        <f>"Q"&amp;ROUNDUP(MONTH(Suoerstore_sales[[#This Row],[Order Date]])/3,0)</f>
        <v>Q4</v>
      </c>
      <c r="Y9905">
        <f>MONTH(Suoerstore_sales[[#This Row],[Order Date]])</f>
        <v>11</v>
      </c>
    </row>
    <row r="9906" spans="1:25" x14ac:dyDescent="0.2">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t="str" cm="1">
        <f t="array" ref="V9906">_xlfn.IFS(Suoerstore_sales[[#This Row],[Discount]]&lt;=0.05,"0-5%",Suoerstore_sales[[#This Row],[Discount]]&lt;=0.1,"5-10%",Suoerstore_sales[[#This Row],[Discount]]&lt;=0.2,"10-20%",TRUE,"20%+")</f>
        <v>10-20%</v>
      </c>
      <c r="W9906">
        <f>YEAR(Suoerstore_sales[[#This Row],[Order Date]])</f>
        <v>2014</v>
      </c>
      <c r="X9906" t="str">
        <f>"Q"&amp;ROUNDUP(MONTH(Suoerstore_sales[[#This Row],[Order Date]])/3,0)</f>
        <v>Q4</v>
      </c>
      <c r="Y9906">
        <f>MONTH(Suoerstore_sales[[#This Row],[Order Date]])</f>
        <v>11</v>
      </c>
    </row>
    <row r="9907" spans="1:25" x14ac:dyDescent="0.2">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t="str" cm="1">
        <f t="array" ref="V9907">_xlfn.IFS(Suoerstore_sales[[#This Row],[Discount]]&lt;=0.05,"0-5%",Suoerstore_sales[[#This Row],[Discount]]&lt;=0.1,"5-10%",Suoerstore_sales[[#This Row],[Discount]]&lt;=0.2,"10-20%",TRUE,"20%+")</f>
        <v>0-5%</v>
      </c>
      <c r="W9907">
        <f>YEAR(Suoerstore_sales[[#This Row],[Order Date]])</f>
        <v>2015</v>
      </c>
      <c r="X9907" t="str">
        <f>"Q"&amp;ROUNDUP(MONTH(Suoerstore_sales[[#This Row],[Order Date]])/3,0)</f>
        <v>Q3</v>
      </c>
      <c r="Y9907">
        <f>MONTH(Suoerstore_sales[[#This Row],[Order Date]])</f>
        <v>9</v>
      </c>
    </row>
    <row r="9908" spans="1:25" x14ac:dyDescent="0.2">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t="str" cm="1">
        <f t="array" ref="V9908">_xlfn.IFS(Suoerstore_sales[[#This Row],[Discount]]&lt;=0.05,"0-5%",Suoerstore_sales[[#This Row],[Discount]]&lt;=0.1,"5-10%",Suoerstore_sales[[#This Row],[Discount]]&lt;=0.2,"10-20%",TRUE,"20%+")</f>
        <v>10-20%</v>
      </c>
      <c r="W9908">
        <f>YEAR(Suoerstore_sales[[#This Row],[Order Date]])</f>
        <v>2015</v>
      </c>
      <c r="X9908" t="str">
        <f>"Q"&amp;ROUNDUP(MONTH(Suoerstore_sales[[#This Row],[Order Date]])/3,0)</f>
        <v>Q3</v>
      </c>
      <c r="Y9908">
        <f>MONTH(Suoerstore_sales[[#This Row],[Order Date]])</f>
        <v>9</v>
      </c>
    </row>
    <row r="9909" spans="1:25" x14ac:dyDescent="0.2">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t="str" cm="1">
        <f t="array" ref="V9909">_xlfn.IFS(Suoerstore_sales[[#This Row],[Discount]]&lt;=0.05,"0-5%",Suoerstore_sales[[#This Row],[Discount]]&lt;=0.1,"5-10%",Suoerstore_sales[[#This Row],[Discount]]&lt;=0.2,"10-20%",TRUE,"20%+")</f>
        <v>10-20%</v>
      </c>
      <c r="W9909">
        <f>YEAR(Suoerstore_sales[[#This Row],[Order Date]])</f>
        <v>2015</v>
      </c>
      <c r="X9909" t="str">
        <f>"Q"&amp;ROUNDUP(MONTH(Suoerstore_sales[[#This Row],[Order Date]])/3,0)</f>
        <v>Q3</v>
      </c>
      <c r="Y9909">
        <f>MONTH(Suoerstore_sales[[#This Row],[Order Date]])</f>
        <v>9</v>
      </c>
    </row>
    <row r="9910" spans="1:25" x14ac:dyDescent="0.2">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t="str" cm="1">
        <f t="array" ref="V9910">_xlfn.IFS(Suoerstore_sales[[#This Row],[Discount]]&lt;=0.05,"0-5%",Suoerstore_sales[[#This Row],[Discount]]&lt;=0.1,"5-10%",Suoerstore_sales[[#This Row],[Discount]]&lt;=0.2,"10-20%",TRUE,"20%+")</f>
        <v>0-5%</v>
      </c>
      <c r="W9910">
        <f>YEAR(Suoerstore_sales[[#This Row],[Order Date]])</f>
        <v>2015</v>
      </c>
      <c r="X9910" t="str">
        <f>"Q"&amp;ROUNDUP(MONTH(Suoerstore_sales[[#This Row],[Order Date]])/3,0)</f>
        <v>Q3</v>
      </c>
      <c r="Y9910">
        <f>MONTH(Suoerstore_sales[[#This Row],[Order Date]])</f>
        <v>9</v>
      </c>
    </row>
    <row r="9911" spans="1:25" x14ac:dyDescent="0.2">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t="str" cm="1">
        <f t="array" ref="V9911">_xlfn.IFS(Suoerstore_sales[[#This Row],[Discount]]&lt;=0.05,"0-5%",Suoerstore_sales[[#This Row],[Discount]]&lt;=0.1,"5-10%",Suoerstore_sales[[#This Row],[Discount]]&lt;=0.2,"10-20%",TRUE,"20%+")</f>
        <v>0-5%</v>
      </c>
      <c r="W9911">
        <f>YEAR(Suoerstore_sales[[#This Row],[Order Date]])</f>
        <v>2015</v>
      </c>
      <c r="X9911" t="str">
        <f>"Q"&amp;ROUNDUP(MONTH(Suoerstore_sales[[#This Row],[Order Date]])/3,0)</f>
        <v>Q3</v>
      </c>
      <c r="Y9911">
        <f>MONTH(Suoerstore_sales[[#This Row],[Order Date]])</f>
        <v>9</v>
      </c>
    </row>
    <row r="9912" spans="1:25" x14ac:dyDescent="0.2">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t="str" cm="1">
        <f t="array" ref="V9912">_xlfn.IFS(Suoerstore_sales[[#This Row],[Discount]]&lt;=0.05,"0-5%",Suoerstore_sales[[#This Row],[Discount]]&lt;=0.1,"5-10%",Suoerstore_sales[[#This Row],[Discount]]&lt;=0.2,"10-20%",TRUE,"20%+")</f>
        <v>0-5%</v>
      </c>
      <c r="W9912">
        <f>YEAR(Suoerstore_sales[[#This Row],[Order Date]])</f>
        <v>2015</v>
      </c>
      <c r="X9912" t="str">
        <f>"Q"&amp;ROUNDUP(MONTH(Suoerstore_sales[[#This Row],[Order Date]])/3,0)</f>
        <v>Q3</v>
      </c>
      <c r="Y9912">
        <f>MONTH(Suoerstore_sales[[#This Row],[Order Date]])</f>
        <v>9</v>
      </c>
    </row>
    <row r="9913" spans="1:25" x14ac:dyDescent="0.2">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t="str" cm="1">
        <f t="array" ref="V9913">_xlfn.IFS(Suoerstore_sales[[#This Row],[Discount]]&lt;=0.05,"0-5%",Suoerstore_sales[[#This Row],[Discount]]&lt;=0.1,"5-10%",Suoerstore_sales[[#This Row],[Discount]]&lt;=0.2,"10-20%",TRUE,"20%+")</f>
        <v>0-5%</v>
      </c>
      <c r="W9913">
        <f>YEAR(Suoerstore_sales[[#This Row],[Order Date]])</f>
        <v>2014</v>
      </c>
      <c r="X9913" t="str">
        <f>"Q"&amp;ROUNDUP(MONTH(Suoerstore_sales[[#This Row],[Order Date]])/3,0)</f>
        <v>Q2</v>
      </c>
      <c r="Y9913">
        <f>MONTH(Suoerstore_sales[[#This Row],[Order Date]])</f>
        <v>4</v>
      </c>
    </row>
    <row r="9914" spans="1:25" x14ac:dyDescent="0.2">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t="str" cm="1">
        <f t="array" ref="V9914">_xlfn.IFS(Suoerstore_sales[[#This Row],[Discount]]&lt;=0.05,"0-5%",Suoerstore_sales[[#This Row],[Discount]]&lt;=0.1,"5-10%",Suoerstore_sales[[#This Row],[Discount]]&lt;=0.2,"10-20%",TRUE,"20%+")</f>
        <v>10-20%</v>
      </c>
      <c r="W9914">
        <f>YEAR(Suoerstore_sales[[#This Row],[Order Date]])</f>
        <v>2015</v>
      </c>
      <c r="X9914" t="str">
        <f>"Q"&amp;ROUNDUP(MONTH(Suoerstore_sales[[#This Row],[Order Date]])/3,0)</f>
        <v>Q4</v>
      </c>
      <c r="Y9914">
        <f>MONTH(Suoerstore_sales[[#This Row],[Order Date]])</f>
        <v>10</v>
      </c>
    </row>
    <row r="9915" spans="1:25" x14ac:dyDescent="0.2">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t="str" cm="1">
        <f t="array" ref="V9915">_xlfn.IFS(Suoerstore_sales[[#This Row],[Discount]]&lt;=0.05,"0-5%",Suoerstore_sales[[#This Row],[Discount]]&lt;=0.1,"5-10%",Suoerstore_sales[[#This Row],[Discount]]&lt;=0.2,"10-20%",TRUE,"20%+")</f>
        <v>0-5%</v>
      </c>
      <c r="W9915">
        <f>YEAR(Suoerstore_sales[[#This Row],[Order Date]])</f>
        <v>2015</v>
      </c>
      <c r="X9915" t="str">
        <f>"Q"&amp;ROUNDUP(MONTH(Suoerstore_sales[[#This Row],[Order Date]])/3,0)</f>
        <v>Q4</v>
      </c>
      <c r="Y9915">
        <f>MONTH(Suoerstore_sales[[#This Row],[Order Date]])</f>
        <v>10</v>
      </c>
    </row>
    <row r="9916" spans="1:25" x14ac:dyDescent="0.2">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t="str" cm="1">
        <f t="array" ref="V9916">_xlfn.IFS(Suoerstore_sales[[#This Row],[Discount]]&lt;=0.05,"0-5%",Suoerstore_sales[[#This Row],[Discount]]&lt;=0.1,"5-10%",Suoerstore_sales[[#This Row],[Discount]]&lt;=0.2,"10-20%",TRUE,"20%+")</f>
        <v>0-5%</v>
      </c>
      <c r="W9916">
        <f>YEAR(Suoerstore_sales[[#This Row],[Order Date]])</f>
        <v>2017</v>
      </c>
      <c r="X9916" t="str">
        <f>"Q"&amp;ROUNDUP(MONTH(Suoerstore_sales[[#This Row],[Order Date]])/3,0)</f>
        <v>Q1</v>
      </c>
      <c r="Y9916">
        <f>MONTH(Suoerstore_sales[[#This Row],[Order Date]])</f>
        <v>1</v>
      </c>
    </row>
    <row r="9917" spans="1:25" x14ac:dyDescent="0.2">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t="str" cm="1">
        <f t="array" ref="V9917">_xlfn.IFS(Suoerstore_sales[[#This Row],[Discount]]&lt;=0.05,"0-5%",Suoerstore_sales[[#This Row],[Discount]]&lt;=0.1,"5-10%",Suoerstore_sales[[#This Row],[Discount]]&lt;=0.2,"10-20%",TRUE,"20%+")</f>
        <v>0-5%</v>
      </c>
      <c r="W9917">
        <f>YEAR(Suoerstore_sales[[#This Row],[Order Date]])</f>
        <v>2017</v>
      </c>
      <c r="X9917" t="str">
        <f>"Q"&amp;ROUNDUP(MONTH(Suoerstore_sales[[#This Row],[Order Date]])/3,0)</f>
        <v>Q1</v>
      </c>
      <c r="Y9917">
        <f>MONTH(Suoerstore_sales[[#This Row],[Order Date]])</f>
        <v>1</v>
      </c>
    </row>
    <row r="9918" spans="1:25" x14ac:dyDescent="0.2">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t="str" cm="1">
        <f t="array" ref="V9918">_xlfn.IFS(Suoerstore_sales[[#This Row],[Discount]]&lt;=0.05,"0-5%",Suoerstore_sales[[#This Row],[Discount]]&lt;=0.1,"5-10%",Suoerstore_sales[[#This Row],[Discount]]&lt;=0.2,"10-20%",TRUE,"20%+")</f>
        <v>0-5%</v>
      </c>
      <c r="W9918">
        <f>YEAR(Suoerstore_sales[[#This Row],[Order Date]])</f>
        <v>2017</v>
      </c>
      <c r="X9918" t="str">
        <f>"Q"&amp;ROUNDUP(MONTH(Suoerstore_sales[[#This Row],[Order Date]])/3,0)</f>
        <v>Q1</v>
      </c>
      <c r="Y9918">
        <f>MONTH(Suoerstore_sales[[#This Row],[Order Date]])</f>
        <v>1</v>
      </c>
    </row>
    <row r="9919" spans="1:25" x14ac:dyDescent="0.2">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t="str" cm="1">
        <f t="array" ref="V9919">_xlfn.IFS(Suoerstore_sales[[#This Row],[Discount]]&lt;=0.05,"0-5%",Suoerstore_sales[[#This Row],[Discount]]&lt;=0.1,"5-10%",Suoerstore_sales[[#This Row],[Discount]]&lt;=0.2,"10-20%",TRUE,"20%+")</f>
        <v>0-5%</v>
      </c>
      <c r="W9919">
        <f>YEAR(Suoerstore_sales[[#This Row],[Order Date]])</f>
        <v>2017</v>
      </c>
      <c r="X9919" t="str">
        <f>"Q"&amp;ROUNDUP(MONTH(Suoerstore_sales[[#This Row],[Order Date]])/3,0)</f>
        <v>Q1</v>
      </c>
      <c r="Y9919">
        <f>MONTH(Suoerstore_sales[[#This Row],[Order Date]])</f>
        <v>1</v>
      </c>
    </row>
    <row r="9920" spans="1:25" x14ac:dyDescent="0.2">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t="str" cm="1">
        <f t="array" ref="V9920">_xlfn.IFS(Suoerstore_sales[[#This Row],[Discount]]&lt;=0.05,"0-5%",Suoerstore_sales[[#This Row],[Discount]]&lt;=0.1,"5-10%",Suoerstore_sales[[#This Row],[Discount]]&lt;=0.2,"10-20%",TRUE,"20%+")</f>
        <v>0-5%</v>
      </c>
      <c r="W9920">
        <f>YEAR(Suoerstore_sales[[#This Row],[Order Date]])</f>
        <v>2015</v>
      </c>
      <c r="X9920" t="str">
        <f>"Q"&amp;ROUNDUP(MONTH(Suoerstore_sales[[#This Row],[Order Date]])/3,0)</f>
        <v>Q3</v>
      </c>
      <c r="Y9920">
        <f>MONTH(Suoerstore_sales[[#This Row],[Order Date]])</f>
        <v>9</v>
      </c>
    </row>
    <row r="9921" spans="1:25" x14ac:dyDescent="0.2">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t="str" cm="1">
        <f t="array" ref="V9921">_xlfn.IFS(Suoerstore_sales[[#This Row],[Discount]]&lt;=0.05,"0-5%",Suoerstore_sales[[#This Row],[Discount]]&lt;=0.1,"5-10%",Suoerstore_sales[[#This Row],[Discount]]&lt;=0.2,"10-20%",TRUE,"20%+")</f>
        <v>20%+</v>
      </c>
      <c r="W9921">
        <f>YEAR(Suoerstore_sales[[#This Row],[Order Date]])</f>
        <v>2016</v>
      </c>
      <c r="X9921" t="str">
        <f>"Q"&amp;ROUNDUP(MONTH(Suoerstore_sales[[#This Row],[Order Date]])/3,0)</f>
        <v>Q1</v>
      </c>
      <c r="Y9921">
        <f>MONTH(Suoerstore_sales[[#This Row],[Order Date]])</f>
        <v>3</v>
      </c>
    </row>
    <row r="9922" spans="1:25" x14ac:dyDescent="0.2">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t="str" cm="1">
        <f t="array" ref="V9922">_xlfn.IFS(Suoerstore_sales[[#This Row],[Discount]]&lt;=0.05,"0-5%",Suoerstore_sales[[#This Row],[Discount]]&lt;=0.1,"5-10%",Suoerstore_sales[[#This Row],[Discount]]&lt;=0.2,"10-20%",TRUE,"20%+")</f>
        <v>20%+</v>
      </c>
      <c r="W9922">
        <f>YEAR(Suoerstore_sales[[#This Row],[Order Date]])</f>
        <v>2016</v>
      </c>
      <c r="X9922" t="str">
        <f>"Q"&amp;ROUNDUP(MONTH(Suoerstore_sales[[#This Row],[Order Date]])/3,0)</f>
        <v>Q1</v>
      </c>
      <c r="Y9922">
        <f>MONTH(Suoerstore_sales[[#This Row],[Order Date]])</f>
        <v>3</v>
      </c>
    </row>
    <row r="9923" spans="1:25" x14ac:dyDescent="0.2">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t="str" cm="1">
        <f t="array" ref="V9923">_xlfn.IFS(Suoerstore_sales[[#This Row],[Discount]]&lt;=0.05,"0-5%",Suoerstore_sales[[#This Row],[Discount]]&lt;=0.1,"5-10%",Suoerstore_sales[[#This Row],[Discount]]&lt;=0.2,"10-20%",TRUE,"20%+")</f>
        <v>20%+</v>
      </c>
      <c r="W9923">
        <f>YEAR(Suoerstore_sales[[#This Row],[Order Date]])</f>
        <v>2014</v>
      </c>
      <c r="X9923" t="str">
        <f>"Q"&amp;ROUNDUP(MONTH(Suoerstore_sales[[#This Row],[Order Date]])/3,0)</f>
        <v>Q4</v>
      </c>
      <c r="Y9923">
        <f>MONTH(Suoerstore_sales[[#This Row],[Order Date]])</f>
        <v>11</v>
      </c>
    </row>
    <row r="9924" spans="1:25" x14ac:dyDescent="0.2">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t="str" cm="1">
        <f t="array" ref="V9924">_xlfn.IFS(Suoerstore_sales[[#This Row],[Discount]]&lt;=0.05,"0-5%",Suoerstore_sales[[#This Row],[Discount]]&lt;=0.1,"5-10%",Suoerstore_sales[[#This Row],[Discount]]&lt;=0.2,"10-20%",TRUE,"20%+")</f>
        <v>10-20%</v>
      </c>
      <c r="W9924">
        <f>YEAR(Suoerstore_sales[[#This Row],[Order Date]])</f>
        <v>2017</v>
      </c>
      <c r="X9924" t="str">
        <f>"Q"&amp;ROUNDUP(MONTH(Suoerstore_sales[[#This Row],[Order Date]])/3,0)</f>
        <v>Q2</v>
      </c>
      <c r="Y9924">
        <f>MONTH(Suoerstore_sales[[#This Row],[Order Date]])</f>
        <v>5</v>
      </c>
    </row>
    <row r="9925" spans="1:25" x14ac:dyDescent="0.2">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t="str" cm="1">
        <f t="array" ref="V9925">_xlfn.IFS(Suoerstore_sales[[#This Row],[Discount]]&lt;=0.05,"0-5%",Suoerstore_sales[[#This Row],[Discount]]&lt;=0.1,"5-10%",Suoerstore_sales[[#This Row],[Discount]]&lt;=0.2,"10-20%",TRUE,"20%+")</f>
        <v>10-20%</v>
      </c>
      <c r="W9925">
        <f>YEAR(Suoerstore_sales[[#This Row],[Order Date]])</f>
        <v>2015</v>
      </c>
      <c r="X9925" t="str">
        <f>"Q"&amp;ROUNDUP(MONTH(Suoerstore_sales[[#This Row],[Order Date]])/3,0)</f>
        <v>Q1</v>
      </c>
      <c r="Y9925">
        <f>MONTH(Suoerstore_sales[[#This Row],[Order Date]])</f>
        <v>3</v>
      </c>
    </row>
    <row r="9926" spans="1:25" x14ac:dyDescent="0.2">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t="str" cm="1">
        <f t="array" ref="V9926">_xlfn.IFS(Suoerstore_sales[[#This Row],[Discount]]&lt;=0.05,"0-5%",Suoerstore_sales[[#This Row],[Discount]]&lt;=0.1,"5-10%",Suoerstore_sales[[#This Row],[Discount]]&lt;=0.2,"10-20%",TRUE,"20%+")</f>
        <v>0-5%</v>
      </c>
      <c r="W9926">
        <f>YEAR(Suoerstore_sales[[#This Row],[Order Date]])</f>
        <v>2015</v>
      </c>
      <c r="X9926" t="str">
        <f>"Q"&amp;ROUNDUP(MONTH(Suoerstore_sales[[#This Row],[Order Date]])/3,0)</f>
        <v>Q1</v>
      </c>
      <c r="Y9926">
        <f>MONTH(Suoerstore_sales[[#This Row],[Order Date]])</f>
        <v>3</v>
      </c>
    </row>
    <row r="9927" spans="1:25" x14ac:dyDescent="0.2">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t="str" cm="1">
        <f t="array" ref="V9927">_xlfn.IFS(Suoerstore_sales[[#This Row],[Discount]]&lt;=0.05,"0-5%",Suoerstore_sales[[#This Row],[Discount]]&lt;=0.1,"5-10%",Suoerstore_sales[[#This Row],[Discount]]&lt;=0.2,"10-20%",TRUE,"20%+")</f>
        <v>10-20%</v>
      </c>
      <c r="W9927">
        <f>YEAR(Suoerstore_sales[[#This Row],[Order Date]])</f>
        <v>2015</v>
      </c>
      <c r="X9927" t="str">
        <f>"Q"&amp;ROUNDUP(MONTH(Suoerstore_sales[[#This Row],[Order Date]])/3,0)</f>
        <v>Q1</v>
      </c>
      <c r="Y9927">
        <f>MONTH(Suoerstore_sales[[#This Row],[Order Date]])</f>
        <v>3</v>
      </c>
    </row>
    <row r="9928" spans="1:25" x14ac:dyDescent="0.2">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t="str" cm="1">
        <f t="array" ref="V9928">_xlfn.IFS(Suoerstore_sales[[#This Row],[Discount]]&lt;=0.05,"0-5%",Suoerstore_sales[[#This Row],[Discount]]&lt;=0.1,"5-10%",Suoerstore_sales[[#This Row],[Discount]]&lt;=0.2,"10-20%",TRUE,"20%+")</f>
        <v>0-5%</v>
      </c>
      <c r="W9928">
        <f>YEAR(Suoerstore_sales[[#This Row],[Order Date]])</f>
        <v>2015</v>
      </c>
      <c r="X9928" t="str">
        <f>"Q"&amp;ROUNDUP(MONTH(Suoerstore_sales[[#This Row],[Order Date]])/3,0)</f>
        <v>Q1</v>
      </c>
      <c r="Y9928">
        <f>MONTH(Suoerstore_sales[[#This Row],[Order Date]])</f>
        <v>3</v>
      </c>
    </row>
    <row r="9929" spans="1:25" x14ac:dyDescent="0.2">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t="str" cm="1">
        <f t="array" ref="V9929">_xlfn.IFS(Suoerstore_sales[[#This Row],[Discount]]&lt;=0.05,"0-5%",Suoerstore_sales[[#This Row],[Discount]]&lt;=0.1,"5-10%",Suoerstore_sales[[#This Row],[Discount]]&lt;=0.2,"10-20%",TRUE,"20%+")</f>
        <v>0-5%</v>
      </c>
      <c r="W9929">
        <f>YEAR(Suoerstore_sales[[#This Row],[Order Date]])</f>
        <v>2015</v>
      </c>
      <c r="X9929" t="str">
        <f>"Q"&amp;ROUNDUP(MONTH(Suoerstore_sales[[#This Row],[Order Date]])/3,0)</f>
        <v>Q1</v>
      </c>
      <c r="Y9929">
        <f>MONTH(Suoerstore_sales[[#This Row],[Order Date]])</f>
        <v>3</v>
      </c>
    </row>
    <row r="9930" spans="1:25" x14ac:dyDescent="0.2">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t="str" cm="1">
        <f t="array" ref="V9930">_xlfn.IFS(Suoerstore_sales[[#This Row],[Discount]]&lt;=0.05,"0-5%",Suoerstore_sales[[#This Row],[Discount]]&lt;=0.1,"5-10%",Suoerstore_sales[[#This Row],[Discount]]&lt;=0.2,"10-20%",TRUE,"20%+")</f>
        <v>0-5%</v>
      </c>
      <c r="W9930">
        <f>YEAR(Suoerstore_sales[[#This Row],[Order Date]])</f>
        <v>2016</v>
      </c>
      <c r="X9930" t="str">
        <f>"Q"&amp;ROUNDUP(MONTH(Suoerstore_sales[[#This Row],[Order Date]])/3,0)</f>
        <v>Q3</v>
      </c>
      <c r="Y9930">
        <f>MONTH(Suoerstore_sales[[#This Row],[Order Date]])</f>
        <v>9</v>
      </c>
    </row>
    <row r="9931" spans="1:25" x14ac:dyDescent="0.2">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t="str" cm="1">
        <f t="array" ref="V9931">_xlfn.IFS(Suoerstore_sales[[#This Row],[Discount]]&lt;=0.05,"0-5%",Suoerstore_sales[[#This Row],[Discount]]&lt;=0.1,"5-10%",Suoerstore_sales[[#This Row],[Discount]]&lt;=0.2,"10-20%",TRUE,"20%+")</f>
        <v>10-20%</v>
      </c>
      <c r="W9931">
        <f>YEAR(Suoerstore_sales[[#This Row],[Order Date]])</f>
        <v>2016</v>
      </c>
      <c r="X9931" t="str">
        <f>"Q"&amp;ROUNDUP(MONTH(Suoerstore_sales[[#This Row],[Order Date]])/3,0)</f>
        <v>Q3</v>
      </c>
      <c r="Y9931">
        <f>MONTH(Suoerstore_sales[[#This Row],[Order Date]])</f>
        <v>9</v>
      </c>
    </row>
    <row r="9932" spans="1:25" x14ac:dyDescent="0.2">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t="str" cm="1">
        <f t="array" ref="V9932">_xlfn.IFS(Suoerstore_sales[[#This Row],[Discount]]&lt;=0.05,"0-5%",Suoerstore_sales[[#This Row],[Discount]]&lt;=0.1,"5-10%",Suoerstore_sales[[#This Row],[Discount]]&lt;=0.2,"10-20%",TRUE,"20%+")</f>
        <v>10-20%</v>
      </c>
      <c r="W9932">
        <f>YEAR(Suoerstore_sales[[#This Row],[Order Date]])</f>
        <v>2015</v>
      </c>
      <c r="X9932" t="str">
        <f>"Q"&amp;ROUNDUP(MONTH(Suoerstore_sales[[#This Row],[Order Date]])/3,0)</f>
        <v>Q4</v>
      </c>
      <c r="Y9932">
        <f>MONTH(Suoerstore_sales[[#This Row],[Order Date]])</f>
        <v>11</v>
      </c>
    </row>
    <row r="9933" spans="1:25" x14ac:dyDescent="0.2">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t="str" cm="1">
        <f t="array" ref="V9933">_xlfn.IFS(Suoerstore_sales[[#This Row],[Discount]]&lt;=0.05,"0-5%",Suoerstore_sales[[#This Row],[Discount]]&lt;=0.1,"5-10%",Suoerstore_sales[[#This Row],[Discount]]&lt;=0.2,"10-20%",TRUE,"20%+")</f>
        <v>10-20%</v>
      </c>
      <c r="W9933">
        <f>YEAR(Suoerstore_sales[[#This Row],[Order Date]])</f>
        <v>2015</v>
      </c>
      <c r="X9933" t="str">
        <f>"Q"&amp;ROUNDUP(MONTH(Suoerstore_sales[[#This Row],[Order Date]])/3,0)</f>
        <v>Q4</v>
      </c>
      <c r="Y9933">
        <f>MONTH(Suoerstore_sales[[#This Row],[Order Date]])</f>
        <v>11</v>
      </c>
    </row>
    <row r="9934" spans="1:25" x14ac:dyDescent="0.2">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t="str" cm="1">
        <f t="array" ref="V9934">_xlfn.IFS(Suoerstore_sales[[#This Row],[Discount]]&lt;=0.05,"0-5%",Suoerstore_sales[[#This Row],[Discount]]&lt;=0.1,"5-10%",Suoerstore_sales[[#This Row],[Discount]]&lt;=0.2,"10-20%",TRUE,"20%+")</f>
        <v>0-5%</v>
      </c>
      <c r="W9934">
        <f>YEAR(Suoerstore_sales[[#This Row],[Order Date]])</f>
        <v>2015</v>
      </c>
      <c r="X9934" t="str">
        <f>"Q"&amp;ROUNDUP(MONTH(Suoerstore_sales[[#This Row],[Order Date]])/3,0)</f>
        <v>Q4</v>
      </c>
      <c r="Y9934">
        <f>MONTH(Suoerstore_sales[[#This Row],[Order Date]])</f>
        <v>11</v>
      </c>
    </row>
    <row r="9935" spans="1:25" x14ac:dyDescent="0.2">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t="str" cm="1">
        <f t="array" ref="V9935">_xlfn.IFS(Suoerstore_sales[[#This Row],[Discount]]&lt;=0.05,"0-5%",Suoerstore_sales[[#This Row],[Discount]]&lt;=0.1,"5-10%",Suoerstore_sales[[#This Row],[Discount]]&lt;=0.2,"10-20%",TRUE,"20%+")</f>
        <v>0-5%</v>
      </c>
      <c r="W9935">
        <f>YEAR(Suoerstore_sales[[#This Row],[Order Date]])</f>
        <v>2014</v>
      </c>
      <c r="X9935" t="str">
        <f>"Q"&amp;ROUNDUP(MONTH(Suoerstore_sales[[#This Row],[Order Date]])/3,0)</f>
        <v>Q3</v>
      </c>
      <c r="Y9935">
        <f>MONTH(Suoerstore_sales[[#This Row],[Order Date]])</f>
        <v>7</v>
      </c>
    </row>
    <row r="9936" spans="1:25" x14ac:dyDescent="0.2">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t="str" cm="1">
        <f t="array" ref="V9936">_xlfn.IFS(Suoerstore_sales[[#This Row],[Discount]]&lt;=0.05,"0-5%",Suoerstore_sales[[#This Row],[Discount]]&lt;=0.1,"5-10%",Suoerstore_sales[[#This Row],[Discount]]&lt;=0.2,"10-20%",TRUE,"20%+")</f>
        <v>10-20%</v>
      </c>
      <c r="W9936">
        <f>YEAR(Suoerstore_sales[[#This Row],[Order Date]])</f>
        <v>2016</v>
      </c>
      <c r="X9936" t="str">
        <f>"Q"&amp;ROUNDUP(MONTH(Suoerstore_sales[[#This Row],[Order Date]])/3,0)</f>
        <v>Q2</v>
      </c>
      <c r="Y9936">
        <f>MONTH(Suoerstore_sales[[#This Row],[Order Date]])</f>
        <v>4</v>
      </c>
    </row>
    <row r="9937" spans="1:25" x14ac:dyDescent="0.2">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t="str" cm="1">
        <f t="array" ref="V9937">_xlfn.IFS(Suoerstore_sales[[#This Row],[Discount]]&lt;=0.05,"0-5%",Suoerstore_sales[[#This Row],[Discount]]&lt;=0.1,"5-10%",Suoerstore_sales[[#This Row],[Discount]]&lt;=0.2,"10-20%",TRUE,"20%+")</f>
        <v>10-20%</v>
      </c>
      <c r="W9937">
        <f>YEAR(Suoerstore_sales[[#This Row],[Order Date]])</f>
        <v>2016</v>
      </c>
      <c r="X9937" t="str">
        <f>"Q"&amp;ROUNDUP(MONTH(Suoerstore_sales[[#This Row],[Order Date]])/3,0)</f>
        <v>Q2</v>
      </c>
      <c r="Y9937">
        <f>MONTH(Suoerstore_sales[[#This Row],[Order Date]])</f>
        <v>4</v>
      </c>
    </row>
    <row r="9938" spans="1:25" x14ac:dyDescent="0.2">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t="str" cm="1">
        <f t="array" ref="V9938">_xlfn.IFS(Suoerstore_sales[[#This Row],[Discount]]&lt;=0.05,"0-5%",Suoerstore_sales[[#This Row],[Discount]]&lt;=0.1,"5-10%",Suoerstore_sales[[#This Row],[Discount]]&lt;=0.2,"10-20%",TRUE,"20%+")</f>
        <v>0-5%</v>
      </c>
      <c r="W9938">
        <f>YEAR(Suoerstore_sales[[#This Row],[Order Date]])</f>
        <v>2017</v>
      </c>
      <c r="X9938" t="str">
        <f>"Q"&amp;ROUNDUP(MONTH(Suoerstore_sales[[#This Row],[Order Date]])/3,0)</f>
        <v>Q2</v>
      </c>
      <c r="Y9938">
        <f>MONTH(Suoerstore_sales[[#This Row],[Order Date]])</f>
        <v>6</v>
      </c>
    </row>
    <row r="9939" spans="1:25" x14ac:dyDescent="0.2">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t="str" cm="1">
        <f t="array" ref="V9939">_xlfn.IFS(Suoerstore_sales[[#This Row],[Discount]]&lt;=0.05,"0-5%",Suoerstore_sales[[#This Row],[Discount]]&lt;=0.1,"5-10%",Suoerstore_sales[[#This Row],[Discount]]&lt;=0.2,"10-20%",TRUE,"20%+")</f>
        <v>10-20%</v>
      </c>
      <c r="W9939">
        <f>YEAR(Suoerstore_sales[[#This Row],[Order Date]])</f>
        <v>2016</v>
      </c>
      <c r="X9939" t="str">
        <f>"Q"&amp;ROUNDUP(MONTH(Suoerstore_sales[[#This Row],[Order Date]])/3,0)</f>
        <v>Q2</v>
      </c>
      <c r="Y9939">
        <f>MONTH(Suoerstore_sales[[#This Row],[Order Date]])</f>
        <v>6</v>
      </c>
    </row>
    <row r="9940" spans="1:25" x14ac:dyDescent="0.2">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t="str" cm="1">
        <f t="array" ref="V9940">_xlfn.IFS(Suoerstore_sales[[#This Row],[Discount]]&lt;=0.05,"0-5%",Suoerstore_sales[[#This Row],[Discount]]&lt;=0.1,"5-10%",Suoerstore_sales[[#This Row],[Discount]]&lt;=0.2,"10-20%",TRUE,"20%+")</f>
        <v>0-5%</v>
      </c>
      <c r="W9940">
        <f>YEAR(Suoerstore_sales[[#This Row],[Order Date]])</f>
        <v>2016</v>
      </c>
      <c r="X9940" t="str">
        <f>"Q"&amp;ROUNDUP(MONTH(Suoerstore_sales[[#This Row],[Order Date]])/3,0)</f>
        <v>Q4</v>
      </c>
      <c r="Y9940">
        <f>MONTH(Suoerstore_sales[[#This Row],[Order Date]])</f>
        <v>12</v>
      </c>
    </row>
    <row r="9941" spans="1:25" x14ac:dyDescent="0.2">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t="str" cm="1">
        <f t="array" ref="V9941">_xlfn.IFS(Suoerstore_sales[[#This Row],[Discount]]&lt;=0.05,"0-5%",Suoerstore_sales[[#This Row],[Discount]]&lt;=0.1,"5-10%",Suoerstore_sales[[#This Row],[Discount]]&lt;=0.2,"10-20%",TRUE,"20%+")</f>
        <v>0-5%</v>
      </c>
      <c r="W9941">
        <f>YEAR(Suoerstore_sales[[#This Row],[Order Date]])</f>
        <v>2016</v>
      </c>
      <c r="X9941" t="str">
        <f>"Q"&amp;ROUNDUP(MONTH(Suoerstore_sales[[#This Row],[Order Date]])/3,0)</f>
        <v>Q4</v>
      </c>
      <c r="Y9941">
        <f>MONTH(Suoerstore_sales[[#This Row],[Order Date]])</f>
        <v>12</v>
      </c>
    </row>
    <row r="9942" spans="1:25" x14ac:dyDescent="0.2">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t="str" cm="1">
        <f t="array" ref="V9942">_xlfn.IFS(Suoerstore_sales[[#This Row],[Discount]]&lt;=0.05,"0-5%",Suoerstore_sales[[#This Row],[Discount]]&lt;=0.1,"5-10%",Suoerstore_sales[[#This Row],[Discount]]&lt;=0.2,"10-20%",TRUE,"20%+")</f>
        <v>0-5%</v>
      </c>
      <c r="W9942">
        <f>YEAR(Suoerstore_sales[[#This Row],[Order Date]])</f>
        <v>2016</v>
      </c>
      <c r="X9942" t="str">
        <f>"Q"&amp;ROUNDUP(MONTH(Suoerstore_sales[[#This Row],[Order Date]])/3,0)</f>
        <v>Q4</v>
      </c>
      <c r="Y9942">
        <f>MONTH(Suoerstore_sales[[#This Row],[Order Date]])</f>
        <v>12</v>
      </c>
    </row>
    <row r="9943" spans="1:25" x14ac:dyDescent="0.2">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t="str" cm="1">
        <f t="array" ref="V9943">_xlfn.IFS(Suoerstore_sales[[#This Row],[Discount]]&lt;=0.05,"0-5%",Suoerstore_sales[[#This Row],[Discount]]&lt;=0.1,"5-10%",Suoerstore_sales[[#This Row],[Discount]]&lt;=0.2,"10-20%",TRUE,"20%+")</f>
        <v>0-5%</v>
      </c>
      <c r="W9943">
        <f>YEAR(Suoerstore_sales[[#This Row],[Order Date]])</f>
        <v>2017</v>
      </c>
      <c r="X9943" t="str">
        <f>"Q"&amp;ROUNDUP(MONTH(Suoerstore_sales[[#This Row],[Order Date]])/3,0)</f>
        <v>Q4</v>
      </c>
      <c r="Y9943">
        <f>MONTH(Suoerstore_sales[[#This Row],[Order Date]])</f>
        <v>11</v>
      </c>
    </row>
    <row r="9944" spans="1:25" x14ac:dyDescent="0.2">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t="str" cm="1">
        <f t="array" ref="V9944">_xlfn.IFS(Suoerstore_sales[[#This Row],[Discount]]&lt;=0.05,"0-5%",Suoerstore_sales[[#This Row],[Discount]]&lt;=0.1,"5-10%",Suoerstore_sales[[#This Row],[Discount]]&lt;=0.2,"10-20%",TRUE,"20%+")</f>
        <v>0-5%</v>
      </c>
      <c r="W9944">
        <f>YEAR(Suoerstore_sales[[#This Row],[Order Date]])</f>
        <v>2014</v>
      </c>
      <c r="X9944" t="str">
        <f>"Q"&amp;ROUNDUP(MONTH(Suoerstore_sales[[#This Row],[Order Date]])/3,0)</f>
        <v>Q4</v>
      </c>
      <c r="Y9944">
        <f>MONTH(Suoerstore_sales[[#This Row],[Order Date]])</f>
        <v>12</v>
      </c>
    </row>
    <row r="9945" spans="1:25" x14ac:dyDescent="0.2">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t="str" cm="1">
        <f t="array" ref="V9945">_xlfn.IFS(Suoerstore_sales[[#This Row],[Discount]]&lt;=0.05,"0-5%",Suoerstore_sales[[#This Row],[Discount]]&lt;=0.1,"5-10%",Suoerstore_sales[[#This Row],[Discount]]&lt;=0.2,"10-20%",TRUE,"20%+")</f>
        <v>0-5%</v>
      </c>
      <c r="W9945">
        <f>YEAR(Suoerstore_sales[[#This Row],[Order Date]])</f>
        <v>2014</v>
      </c>
      <c r="X9945" t="str">
        <f>"Q"&amp;ROUNDUP(MONTH(Suoerstore_sales[[#This Row],[Order Date]])/3,0)</f>
        <v>Q4</v>
      </c>
      <c r="Y9945">
        <f>MONTH(Suoerstore_sales[[#This Row],[Order Date]])</f>
        <v>12</v>
      </c>
    </row>
    <row r="9946" spans="1:25" x14ac:dyDescent="0.2">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t="str" cm="1">
        <f t="array" ref="V9946">_xlfn.IFS(Suoerstore_sales[[#This Row],[Discount]]&lt;=0.05,"0-5%",Suoerstore_sales[[#This Row],[Discount]]&lt;=0.1,"5-10%",Suoerstore_sales[[#This Row],[Discount]]&lt;=0.2,"10-20%",TRUE,"20%+")</f>
        <v>0-5%</v>
      </c>
      <c r="W9946">
        <f>YEAR(Suoerstore_sales[[#This Row],[Order Date]])</f>
        <v>2015</v>
      </c>
      <c r="X9946" t="str">
        <f>"Q"&amp;ROUNDUP(MONTH(Suoerstore_sales[[#This Row],[Order Date]])/3,0)</f>
        <v>Q2</v>
      </c>
      <c r="Y9946">
        <f>MONTH(Suoerstore_sales[[#This Row],[Order Date]])</f>
        <v>4</v>
      </c>
    </row>
    <row r="9947" spans="1:25" x14ac:dyDescent="0.2">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t="str" cm="1">
        <f t="array" ref="V9947">_xlfn.IFS(Suoerstore_sales[[#This Row],[Discount]]&lt;=0.05,"0-5%",Suoerstore_sales[[#This Row],[Discount]]&lt;=0.1,"5-10%",Suoerstore_sales[[#This Row],[Discount]]&lt;=0.2,"10-20%",TRUE,"20%+")</f>
        <v>10-20%</v>
      </c>
      <c r="W9947">
        <f>YEAR(Suoerstore_sales[[#This Row],[Order Date]])</f>
        <v>2014</v>
      </c>
      <c r="X9947" t="str">
        <f>"Q"&amp;ROUNDUP(MONTH(Suoerstore_sales[[#This Row],[Order Date]])/3,0)</f>
        <v>Q1</v>
      </c>
      <c r="Y9947">
        <f>MONTH(Suoerstore_sales[[#This Row],[Order Date]])</f>
        <v>3</v>
      </c>
    </row>
    <row r="9948" spans="1:25" x14ac:dyDescent="0.2">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t="str" cm="1">
        <f t="array" ref="V9948">_xlfn.IFS(Suoerstore_sales[[#This Row],[Discount]]&lt;=0.05,"0-5%",Suoerstore_sales[[#This Row],[Discount]]&lt;=0.1,"5-10%",Suoerstore_sales[[#This Row],[Discount]]&lt;=0.2,"10-20%",TRUE,"20%+")</f>
        <v>10-20%</v>
      </c>
      <c r="W9948">
        <f>YEAR(Suoerstore_sales[[#This Row],[Order Date]])</f>
        <v>2014</v>
      </c>
      <c r="X9948" t="str">
        <f>"Q"&amp;ROUNDUP(MONTH(Suoerstore_sales[[#This Row],[Order Date]])/3,0)</f>
        <v>Q1</v>
      </c>
      <c r="Y9948">
        <f>MONTH(Suoerstore_sales[[#This Row],[Order Date]])</f>
        <v>3</v>
      </c>
    </row>
    <row r="9949" spans="1:25" x14ac:dyDescent="0.2">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t="str" cm="1">
        <f t="array" ref="V9949">_xlfn.IFS(Suoerstore_sales[[#This Row],[Discount]]&lt;=0.05,"0-5%",Suoerstore_sales[[#This Row],[Discount]]&lt;=0.1,"5-10%",Suoerstore_sales[[#This Row],[Discount]]&lt;=0.2,"10-20%",TRUE,"20%+")</f>
        <v>0-5%</v>
      </c>
      <c r="W9949">
        <f>YEAR(Suoerstore_sales[[#This Row],[Order Date]])</f>
        <v>2017</v>
      </c>
      <c r="X9949" t="str">
        <f>"Q"&amp;ROUNDUP(MONTH(Suoerstore_sales[[#This Row],[Order Date]])/3,0)</f>
        <v>Q2</v>
      </c>
      <c r="Y9949">
        <f>MONTH(Suoerstore_sales[[#This Row],[Order Date]])</f>
        <v>6</v>
      </c>
    </row>
    <row r="9950" spans="1:25" x14ac:dyDescent="0.2">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t="str" cm="1">
        <f t="array" ref="V9950">_xlfn.IFS(Suoerstore_sales[[#This Row],[Discount]]&lt;=0.05,"0-5%",Suoerstore_sales[[#This Row],[Discount]]&lt;=0.1,"5-10%",Suoerstore_sales[[#This Row],[Discount]]&lt;=0.2,"10-20%",TRUE,"20%+")</f>
        <v>0-5%</v>
      </c>
      <c r="W9950">
        <f>YEAR(Suoerstore_sales[[#This Row],[Order Date]])</f>
        <v>2017</v>
      </c>
      <c r="X9950" t="str">
        <f>"Q"&amp;ROUNDUP(MONTH(Suoerstore_sales[[#This Row],[Order Date]])/3,0)</f>
        <v>Q2</v>
      </c>
      <c r="Y9950">
        <f>MONTH(Suoerstore_sales[[#This Row],[Order Date]])</f>
        <v>6</v>
      </c>
    </row>
    <row r="9951" spans="1:25" x14ac:dyDescent="0.2">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t="str" cm="1">
        <f t="array" ref="V9951">_xlfn.IFS(Suoerstore_sales[[#This Row],[Discount]]&lt;=0.05,"0-5%",Suoerstore_sales[[#This Row],[Discount]]&lt;=0.1,"5-10%",Suoerstore_sales[[#This Row],[Discount]]&lt;=0.2,"10-20%",TRUE,"20%+")</f>
        <v>0-5%</v>
      </c>
      <c r="W9951">
        <f>YEAR(Suoerstore_sales[[#This Row],[Order Date]])</f>
        <v>2017</v>
      </c>
      <c r="X9951" t="str">
        <f>"Q"&amp;ROUNDUP(MONTH(Suoerstore_sales[[#This Row],[Order Date]])/3,0)</f>
        <v>Q2</v>
      </c>
      <c r="Y9951">
        <f>MONTH(Suoerstore_sales[[#This Row],[Order Date]])</f>
        <v>6</v>
      </c>
    </row>
    <row r="9952" spans="1:25" x14ac:dyDescent="0.2">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t="str" cm="1">
        <f t="array" ref="V9952">_xlfn.IFS(Suoerstore_sales[[#This Row],[Discount]]&lt;=0.05,"0-5%",Suoerstore_sales[[#This Row],[Discount]]&lt;=0.1,"5-10%",Suoerstore_sales[[#This Row],[Discount]]&lt;=0.2,"10-20%",TRUE,"20%+")</f>
        <v>0-5%</v>
      </c>
      <c r="W9952">
        <f>YEAR(Suoerstore_sales[[#This Row],[Order Date]])</f>
        <v>2017</v>
      </c>
      <c r="X9952" t="str">
        <f>"Q"&amp;ROUNDUP(MONTH(Suoerstore_sales[[#This Row],[Order Date]])/3,0)</f>
        <v>Q2</v>
      </c>
      <c r="Y9952">
        <f>MONTH(Suoerstore_sales[[#This Row],[Order Date]])</f>
        <v>6</v>
      </c>
    </row>
    <row r="9953" spans="1:25" x14ac:dyDescent="0.2">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t="str" cm="1">
        <f t="array" ref="V9953">_xlfn.IFS(Suoerstore_sales[[#This Row],[Discount]]&lt;=0.05,"0-5%",Suoerstore_sales[[#This Row],[Discount]]&lt;=0.1,"5-10%",Suoerstore_sales[[#This Row],[Discount]]&lt;=0.2,"10-20%",TRUE,"20%+")</f>
        <v>0-5%</v>
      </c>
      <c r="W9953">
        <f>YEAR(Suoerstore_sales[[#This Row],[Order Date]])</f>
        <v>2017</v>
      </c>
      <c r="X9953" t="str">
        <f>"Q"&amp;ROUNDUP(MONTH(Suoerstore_sales[[#This Row],[Order Date]])/3,0)</f>
        <v>Q2</v>
      </c>
      <c r="Y9953">
        <f>MONTH(Suoerstore_sales[[#This Row],[Order Date]])</f>
        <v>6</v>
      </c>
    </row>
    <row r="9954" spans="1:25" x14ac:dyDescent="0.2">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t="str" cm="1">
        <f t="array" ref="V9954">_xlfn.IFS(Suoerstore_sales[[#This Row],[Discount]]&lt;=0.05,"0-5%",Suoerstore_sales[[#This Row],[Discount]]&lt;=0.1,"5-10%",Suoerstore_sales[[#This Row],[Discount]]&lt;=0.2,"10-20%",TRUE,"20%+")</f>
        <v>10-20%</v>
      </c>
      <c r="W9954">
        <f>YEAR(Suoerstore_sales[[#This Row],[Order Date]])</f>
        <v>2015</v>
      </c>
      <c r="X9954" t="str">
        <f>"Q"&amp;ROUNDUP(MONTH(Suoerstore_sales[[#This Row],[Order Date]])/3,0)</f>
        <v>Q4</v>
      </c>
      <c r="Y9954">
        <f>MONTH(Suoerstore_sales[[#This Row],[Order Date]])</f>
        <v>12</v>
      </c>
    </row>
    <row r="9955" spans="1:25" x14ac:dyDescent="0.2">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t="str" cm="1">
        <f t="array" ref="V9955">_xlfn.IFS(Suoerstore_sales[[#This Row],[Discount]]&lt;=0.05,"0-5%",Suoerstore_sales[[#This Row],[Discount]]&lt;=0.1,"5-10%",Suoerstore_sales[[#This Row],[Discount]]&lt;=0.2,"10-20%",TRUE,"20%+")</f>
        <v>0-5%</v>
      </c>
      <c r="W9955">
        <f>YEAR(Suoerstore_sales[[#This Row],[Order Date]])</f>
        <v>2015</v>
      </c>
      <c r="X9955" t="str">
        <f>"Q"&amp;ROUNDUP(MONTH(Suoerstore_sales[[#This Row],[Order Date]])/3,0)</f>
        <v>Q4</v>
      </c>
      <c r="Y9955">
        <f>MONTH(Suoerstore_sales[[#This Row],[Order Date]])</f>
        <v>12</v>
      </c>
    </row>
    <row r="9956" spans="1:25" x14ac:dyDescent="0.2">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t="str" cm="1">
        <f t="array" ref="V9956">_xlfn.IFS(Suoerstore_sales[[#This Row],[Discount]]&lt;=0.05,"0-5%",Suoerstore_sales[[#This Row],[Discount]]&lt;=0.1,"5-10%",Suoerstore_sales[[#This Row],[Discount]]&lt;=0.2,"10-20%",TRUE,"20%+")</f>
        <v>10-20%</v>
      </c>
      <c r="W9956">
        <f>YEAR(Suoerstore_sales[[#This Row],[Order Date]])</f>
        <v>2015</v>
      </c>
      <c r="X9956" t="str">
        <f>"Q"&amp;ROUNDUP(MONTH(Suoerstore_sales[[#This Row],[Order Date]])/3,0)</f>
        <v>Q4</v>
      </c>
      <c r="Y9956">
        <f>MONTH(Suoerstore_sales[[#This Row],[Order Date]])</f>
        <v>12</v>
      </c>
    </row>
    <row r="9957" spans="1:25" x14ac:dyDescent="0.2">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t="str" cm="1">
        <f t="array" ref="V9957">_xlfn.IFS(Suoerstore_sales[[#This Row],[Discount]]&lt;=0.05,"0-5%",Suoerstore_sales[[#This Row],[Discount]]&lt;=0.1,"5-10%",Suoerstore_sales[[#This Row],[Discount]]&lt;=0.2,"10-20%",TRUE,"20%+")</f>
        <v>10-20%</v>
      </c>
      <c r="W9957">
        <f>YEAR(Suoerstore_sales[[#This Row],[Order Date]])</f>
        <v>2015</v>
      </c>
      <c r="X9957" t="str">
        <f>"Q"&amp;ROUNDUP(MONTH(Suoerstore_sales[[#This Row],[Order Date]])/3,0)</f>
        <v>Q4</v>
      </c>
      <c r="Y9957">
        <f>MONTH(Suoerstore_sales[[#This Row],[Order Date]])</f>
        <v>12</v>
      </c>
    </row>
    <row r="9958" spans="1:25" x14ac:dyDescent="0.2">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t="str" cm="1">
        <f t="array" ref="V9958">_xlfn.IFS(Suoerstore_sales[[#This Row],[Discount]]&lt;=0.05,"0-5%",Suoerstore_sales[[#This Row],[Discount]]&lt;=0.1,"5-10%",Suoerstore_sales[[#This Row],[Discount]]&lt;=0.2,"10-20%",TRUE,"20%+")</f>
        <v>0-5%</v>
      </c>
      <c r="W9958">
        <f>YEAR(Suoerstore_sales[[#This Row],[Order Date]])</f>
        <v>2014</v>
      </c>
      <c r="X9958" t="str">
        <f>"Q"&amp;ROUNDUP(MONTH(Suoerstore_sales[[#This Row],[Order Date]])/3,0)</f>
        <v>Q4</v>
      </c>
      <c r="Y9958">
        <f>MONTH(Suoerstore_sales[[#This Row],[Order Date]])</f>
        <v>11</v>
      </c>
    </row>
    <row r="9959" spans="1:25" x14ac:dyDescent="0.2">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t="str" cm="1">
        <f t="array" ref="V9959">_xlfn.IFS(Suoerstore_sales[[#This Row],[Discount]]&lt;=0.05,"0-5%",Suoerstore_sales[[#This Row],[Discount]]&lt;=0.1,"5-10%",Suoerstore_sales[[#This Row],[Discount]]&lt;=0.2,"10-20%",TRUE,"20%+")</f>
        <v>0-5%</v>
      </c>
      <c r="W9959">
        <f>YEAR(Suoerstore_sales[[#This Row],[Order Date]])</f>
        <v>2014</v>
      </c>
      <c r="X9959" t="str">
        <f>"Q"&amp;ROUNDUP(MONTH(Suoerstore_sales[[#This Row],[Order Date]])/3,0)</f>
        <v>Q4</v>
      </c>
      <c r="Y9959">
        <f>MONTH(Suoerstore_sales[[#This Row],[Order Date]])</f>
        <v>11</v>
      </c>
    </row>
    <row r="9960" spans="1:25" x14ac:dyDescent="0.2">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t="str" cm="1">
        <f t="array" ref="V9960">_xlfn.IFS(Suoerstore_sales[[#This Row],[Discount]]&lt;=0.05,"0-5%",Suoerstore_sales[[#This Row],[Discount]]&lt;=0.1,"5-10%",Suoerstore_sales[[#This Row],[Discount]]&lt;=0.2,"10-20%",TRUE,"20%+")</f>
        <v>0-5%</v>
      </c>
      <c r="W9960">
        <f>YEAR(Suoerstore_sales[[#This Row],[Order Date]])</f>
        <v>2014</v>
      </c>
      <c r="X9960" t="str">
        <f>"Q"&amp;ROUNDUP(MONTH(Suoerstore_sales[[#This Row],[Order Date]])/3,0)</f>
        <v>Q4</v>
      </c>
      <c r="Y9960">
        <f>MONTH(Suoerstore_sales[[#This Row],[Order Date]])</f>
        <v>11</v>
      </c>
    </row>
    <row r="9961" spans="1:25" x14ac:dyDescent="0.2">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t="str" cm="1">
        <f t="array" ref="V9961">_xlfn.IFS(Suoerstore_sales[[#This Row],[Discount]]&lt;=0.05,"0-5%",Suoerstore_sales[[#This Row],[Discount]]&lt;=0.1,"5-10%",Suoerstore_sales[[#This Row],[Discount]]&lt;=0.2,"10-20%",TRUE,"20%+")</f>
        <v>10-20%</v>
      </c>
      <c r="W9961">
        <f>YEAR(Suoerstore_sales[[#This Row],[Order Date]])</f>
        <v>2017</v>
      </c>
      <c r="X9961" t="str">
        <f>"Q"&amp;ROUNDUP(MONTH(Suoerstore_sales[[#This Row],[Order Date]])/3,0)</f>
        <v>Q4</v>
      </c>
      <c r="Y9961">
        <f>MONTH(Suoerstore_sales[[#This Row],[Order Date]])</f>
        <v>10</v>
      </c>
    </row>
    <row r="9962" spans="1:25" x14ac:dyDescent="0.2">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t="str" cm="1">
        <f t="array" ref="V9962">_xlfn.IFS(Suoerstore_sales[[#This Row],[Discount]]&lt;=0.05,"0-5%",Suoerstore_sales[[#This Row],[Discount]]&lt;=0.1,"5-10%",Suoerstore_sales[[#This Row],[Discount]]&lt;=0.2,"10-20%",TRUE,"20%+")</f>
        <v>0-5%</v>
      </c>
      <c r="W9962">
        <f>YEAR(Suoerstore_sales[[#This Row],[Order Date]])</f>
        <v>2017</v>
      </c>
      <c r="X9962" t="str">
        <f>"Q"&amp;ROUNDUP(MONTH(Suoerstore_sales[[#This Row],[Order Date]])/3,0)</f>
        <v>Q3</v>
      </c>
      <c r="Y9962">
        <f>MONTH(Suoerstore_sales[[#This Row],[Order Date]])</f>
        <v>9</v>
      </c>
    </row>
    <row r="9963" spans="1:25" x14ac:dyDescent="0.2">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t="str" cm="1">
        <f t="array" ref="V9963">_xlfn.IFS(Suoerstore_sales[[#This Row],[Discount]]&lt;=0.05,"0-5%",Suoerstore_sales[[#This Row],[Discount]]&lt;=0.1,"5-10%",Suoerstore_sales[[#This Row],[Discount]]&lt;=0.2,"10-20%",TRUE,"20%+")</f>
        <v>10-20%</v>
      </c>
      <c r="W9963">
        <f>YEAR(Suoerstore_sales[[#This Row],[Order Date]])</f>
        <v>2015</v>
      </c>
      <c r="X9963" t="str">
        <f>"Q"&amp;ROUNDUP(MONTH(Suoerstore_sales[[#This Row],[Order Date]])/3,0)</f>
        <v>Q1</v>
      </c>
      <c r="Y9963">
        <f>MONTH(Suoerstore_sales[[#This Row],[Order Date]])</f>
        <v>3</v>
      </c>
    </row>
    <row r="9964" spans="1:25" x14ac:dyDescent="0.2">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t="str" cm="1">
        <f t="array" ref="V9964">_xlfn.IFS(Suoerstore_sales[[#This Row],[Discount]]&lt;=0.05,"0-5%",Suoerstore_sales[[#This Row],[Discount]]&lt;=0.1,"5-10%",Suoerstore_sales[[#This Row],[Discount]]&lt;=0.2,"10-20%",TRUE,"20%+")</f>
        <v>20%+</v>
      </c>
      <c r="W9964">
        <f>YEAR(Suoerstore_sales[[#This Row],[Order Date]])</f>
        <v>2015</v>
      </c>
      <c r="X9964" t="str">
        <f>"Q"&amp;ROUNDUP(MONTH(Suoerstore_sales[[#This Row],[Order Date]])/3,0)</f>
        <v>Q1</v>
      </c>
      <c r="Y9964">
        <f>MONTH(Suoerstore_sales[[#This Row],[Order Date]])</f>
        <v>3</v>
      </c>
    </row>
    <row r="9965" spans="1:25" x14ac:dyDescent="0.2">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t="str" cm="1">
        <f t="array" ref="V9965">_xlfn.IFS(Suoerstore_sales[[#This Row],[Discount]]&lt;=0.05,"0-5%",Suoerstore_sales[[#This Row],[Discount]]&lt;=0.1,"5-10%",Suoerstore_sales[[#This Row],[Discount]]&lt;=0.2,"10-20%",TRUE,"20%+")</f>
        <v>10-20%</v>
      </c>
      <c r="W9965">
        <f>YEAR(Suoerstore_sales[[#This Row],[Order Date]])</f>
        <v>2015</v>
      </c>
      <c r="X9965" t="str">
        <f>"Q"&amp;ROUNDUP(MONTH(Suoerstore_sales[[#This Row],[Order Date]])/3,0)</f>
        <v>Q3</v>
      </c>
      <c r="Y9965">
        <f>MONTH(Suoerstore_sales[[#This Row],[Order Date]])</f>
        <v>7</v>
      </c>
    </row>
    <row r="9966" spans="1:25" x14ac:dyDescent="0.2">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t="str" cm="1">
        <f t="array" ref="V9966">_xlfn.IFS(Suoerstore_sales[[#This Row],[Discount]]&lt;=0.05,"0-5%",Suoerstore_sales[[#This Row],[Discount]]&lt;=0.1,"5-10%",Suoerstore_sales[[#This Row],[Discount]]&lt;=0.2,"10-20%",TRUE,"20%+")</f>
        <v>0-5%</v>
      </c>
      <c r="W9966">
        <f>YEAR(Suoerstore_sales[[#This Row],[Order Date]])</f>
        <v>2016</v>
      </c>
      <c r="X9966" t="str">
        <f>"Q"&amp;ROUNDUP(MONTH(Suoerstore_sales[[#This Row],[Order Date]])/3,0)</f>
        <v>Q4</v>
      </c>
      <c r="Y9966">
        <f>MONTH(Suoerstore_sales[[#This Row],[Order Date]])</f>
        <v>12</v>
      </c>
    </row>
    <row r="9967" spans="1:25" x14ac:dyDescent="0.2">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t="str" cm="1">
        <f t="array" ref="V9967">_xlfn.IFS(Suoerstore_sales[[#This Row],[Discount]]&lt;=0.05,"0-5%",Suoerstore_sales[[#This Row],[Discount]]&lt;=0.1,"5-10%",Suoerstore_sales[[#This Row],[Discount]]&lt;=0.2,"10-20%",TRUE,"20%+")</f>
        <v>0-5%</v>
      </c>
      <c r="W9967">
        <f>YEAR(Suoerstore_sales[[#This Row],[Order Date]])</f>
        <v>2016</v>
      </c>
      <c r="X9967" t="str">
        <f>"Q"&amp;ROUNDUP(MONTH(Suoerstore_sales[[#This Row],[Order Date]])/3,0)</f>
        <v>Q4</v>
      </c>
      <c r="Y9967">
        <f>MONTH(Suoerstore_sales[[#This Row],[Order Date]])</f>
        <v>12</v>
      </c>
    </row>
    <row r="9968" spans="1:25" x14ac:dyDescent="0.2">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t="str" cm="1">
        <f t="array" ref="V9968">_xlfn.IFS(Suoerstore_sales[[#This Row],[Discount]]&lt;=0.05,"0-5%",Suoerstore_sales[[#This Row],[Discount]]&lt;=0.1,"5-10%",Suoerstore_sales[[#This Row],[Discount]]&lt;=0.2,"10-20%",TRUE,"20%+")</f>
        <v>0-5%</v>
      </c>
      <c r="W9968">
        <f>YEAR(Suoerstore_sales[[#This Row],[Order Date]])</f>
        <v>2016</v>
      </c>
      <c r="X9968" t="str">
        <f>"Q"&amp;ROUNDUP(MONTH(Suoerstore_sales[[#This Row],[Order Date]])/3,0)</f>
        <v>Q4</v>
      </c>
      <c r="Y9968">
        <f>MONTH(Suoerstore_sales[[#This Row],[Order Date]])</f>
        <v>12</v>
      </c>
    </row>
    <row r="9969" spans="1:25" x14ac:dyDescent="0.2">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t="str" cm="1">
        <f t="array" ref="V9969">_xlfn.IFS(Suoerstore_sales[[#This Row],[Discount]]&lt;=0.05,"0-5%",Suoerstore_sales[[#This Row],[Discount]]&lt;=0.1,"5-10%",Suoerstore_sales[[#This Row],[Discount]]&lt;=0.2,"10-20%",TRUE,"20%+")</f>
        <v>0-5%</v>
      </c>
      <c r="W9969">
        <f>YEAR(Suoerstore_sales[[#This Row],[Order Date]])</f>
        <v>2017</v>
      </c>
      <c r="X9969" t="str">
        <f>"Q"&amp;ROUNDUP(MONTH(Suoerstore_sales[[#This Row],[Order Date]])/3,0)</f>
        <v>Q4</v>
      </c>
      <c r="Y9969">
        <f>MONTH(Suoerstore_sales[[#This Row],[Order Date]])</f>
        <v>12</v>
      </c>
    </row>
    <row r="9970" spans="1:25" x14ac:dyDescent="0.2">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t="str" cm="1">
        <f t="array" ref="V9970">_xlfn.IFS(Suoerstore_sales[[#This Row],[Discount]]&lt;=0.05,"0-5%",Suoerstore_sales[[#This Row],[Discount]]&lt;=0.1,"5-10%",Suoerstore_sales[[#This Row],[Discount]]&lt;=0.2,"10-20%",TRUE,"20%+")</f>
        <v>0-5%</v>
      </c>
      <c r="W9970">
        <f>YEAR(Suoerstore_sales[[#This Row],[Order Date]])</f>
        <v>2017</v>
      </c>
      <c r="X9970" t="str">
        <f>"Q"&amp;ROUNDUP(MONTH(Suoerstore_sales[[#This Row],[Order Date]])/3,0)</f>
        <v>Q4</v>
      </c>
      <c r="Y9970">
        <f>MONTH(Suoerstore_sales[[#This Row],[Order Date]])</f>
        <v>12</v>
      </c>
    </row>
    <row r="9971" spans="1:25" x14ac:dyDescent="0.2">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t="str" cm="1">
        <f t="array" ref="V9971">_xlfn.IFS(Suoerstore_sales[[#This Row],[Discount]]&lt;=0.05,"0-5%",Suoerstore_sales[[#This Row],[Discount]]&lt;=0.1,"5-10%",Suoerstore_sales[[#This Row],[Discount]]&lt;=0.2,"10-20%",TRUE,"20%+")</f>
        <v>0-5%</v>
      </c>
      <c r="W9971">
        <f>YEAR(Suoerstore_sales[[#This Row],[Order Date]])</f>
        <v>2017</v>
      </c>
      <c r="X9971" t="str">
        <f>"Q"&amp;ROUNDUP(MONTH(Suoerstore_sales[[#This Row],[Order Date]])/3,0)</f>
        <v>Q4</v>
      </c>
      <c r="Y9971">
        <f>MONTH(Suoerstore_sales[[#This Row],[Order Date]])</f>
        <v>12</v>
      </c>
    </row>
    <row r="9972" spans="1:25" x14ac:dyDescent="0.2">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t="str" cm="1">
        <f t="array" ref="V9972">_xlfn.IFS(Suoerstore_sales[[#This Row],[Discount]]&lt;=0.05,"0-5%",Suoerstore_sales[[#This Row],[Discount]]&lt;=0.1,"5-10%",Suoerstore_sales[[#This Row],[Discount]]&lt;=0.2,"10-20%",TRUE,"20%+")</f>
        <v>0-5%</v>
      </c>
      <c r="W9972">
        <f>YEAR(Suoerstore_sales[[#This Row],[Order Date]])</f>
        <v>2015</v>
      </c>
      <c r="X9972" t="str">
        <f>"Q"&amp;ROUNDUP(MONTH(Suoerstore_sales[[#This Row],[Order Date]])/3,0)</f>
        <v>Q2</v>
      </c>
      <c r="Y9972">
        <f>MONTH(Suoerstore_sales[[#This Row],[Order Date]])</f>
        <v>6</v>
      </c>
    </row>
    <row r="9973" spans="1:25" x14ac:dyDescent="0.2">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t="str" cm="1">
        <f t="array" ref="V9973">_xlfn.IFS(Suoerstore_sales[[#This Row],[Discount]]&lt;=0.05,"0-5%",Suoerstore_sales[[#This Row],[Discount]]&lt;=0.1,"5-10%",Suoerstore_sales[[#This Row],[Discount]]&lt;=0.2,"10-20%",TRUE,"20%+")</f>
        <v>0-5%</v>
      </c>
      <c r="W9973">
        <f>YEAR(Suoerstore_sales[[#This Row],[Order Date]])</f>
        <v>2015</v>
      </c>
      <c r="X9973" t="str">
        <f>"Q"&amp;ROUNDUP(MONTH(Suoerstore_sales[[#This Row],[Order Date]])/3,0)</f>
        <v>Q2</v>
      </c>
      <c r="Y9973">
        <f>MONTH(Suoerstore_sales[[#This Row],[Order Date]])</f>
        <v>6</v>
      </c>
    </row>
    <row r="9974" spans="1:25" x14ac:dyDescent="0.2">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t="str" cm="1">
        <f t="array" ref="V9974">_xlfn.IFS(Suoerstore_sales[[#This Row],[Discount]]&lt;=0.05,"0-5%",Suoerstore_sales[[#This Row],[Discount]]&lt;=0.1,"5-10%",Suoerstore_sales[[#This Row],[Discount]]&lt;=0.2,"10-20%",TRUE,"20%+")</f>
        <v>10-20%</v>
      </c>
      <c r="W9974">
        <f>YEAR(Suoerstore_sales[[#This Row],[Order Date]])</f>
        <v>2016</v>
      </c>
      <c r="X9974" t="str">
        <f>"Q"&amp;ROUNDUP(MONTH(Suoerstore_sales[[#This Row],[Order Date]])/3,0)</f>
        <v>Q3</v>
      </c>
      <c r="Y9974">
        <f>MONTH(Suoerstore_sales[[#This Row],[Order Date]])</f>
        <v>9</v>
      </c>
    </row>
    <row r="9975" spans="1:25" x14ac:dyDescent="0.2">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t="str" cm="1">
        <f t="array" ref="V9975">_xlfn.IFS(Suoerstore_sales[[#This Row],[Discount]]&lt;=0.05,"0-5%",Suoerstore_sales[[#This Row],[Discount]]&lt;=0.1,"5-10%",Suoerstore_sales[[#This Row],[Discount]]&lt;=0.2,"10-20%",TRUE,"20%+")</f>
        <v>10-20%</v>
      </c>
      <c r="W9975">
        <f>YEAR(Suoerstore_sales[[#This Row],[Order Date]])</f>
        <v>2016</v>
      </c>
      <c r="X9975" t="str">
        <f>"Q"&amp;ROUNDUP(MONTH(Suoerstore_sales[[#This Row],[Order Date]])/3,0)</f>
        <v>Q4</v>
      </c>
      <c r="Y9975">
        <f>MONTH(Suoerstore_sales[[#This Row],[Order Date]])</f>
        <v>12</v>
      </c>
    </row>
    <row r="9976" spans="1:25" x14ac:dyDescent="0.2">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t="str" cm="1">
        <f t="array" ref="V9976">_xlfn.IFS(Suoerstore_sales[[#This Row],[Discount]]&lt;=0.05,"0-5%",Suoerstore_sales[[#This Row],[Discount]]&lt;=0.1,"5-10%",Suoerstore_sales[[#This Row],[Discount]]&lt;=0.2,"10-20%",TRUE,"20%+")</f>
        <v>0-5%</v>
      </c>
      <c r="W9976">
        <f>YEAR(Suoerstore_sales[[#This Row],[Order Date]])</f>
        <v>2016</v>
      </c>
      <c r="X9976" t="str">
        <f>"Q"&amp;ROUNDUP(MONTH(Suoerstore_sales[[#This Row],[Order Date]])/3,0)</f>
        <v>Q4</v>
      </c>
      <c r="Y9976">
        <f>MONTH(Suoerstore_sales[[#This Row],[Order Date]])</f>
        <v>12</v>
      </c>
    </row>
    <row r="9977" spans="1:25" x14ac:dyDescent="0.2">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t="str" cm="1">
        <f t="array" ref="V9977">_xlfn.IFS(Suoerstore_sales[[#This Row],[Discount]]&lt;=0.05,"0-5%",Suoerstore_sales[[#This Row],[Discount]]&lt;=0.1,"5-10%",Suoerstore_sales[[#This Row],[Discount]]&lt;=0.2,"10-20%",TRUE,"20%+")</f>
        <v>0-5%</v>
      </c>
      <c r="W9977">
        <f>YEAR(Suoerstore_sales[[#This Row],[Order Date]])</f>
        <v>2016</v>
      </c>
      <c r="X9977" t="str">
        <f>"Q"&amp;ROUNDUP(MONTH(Suoerstore_sales[[#This Row],[Order Date]])/3,0)</f>
        <v>Q4</v>
      </c>
      <c r="Y9977">
        <f>MONTH(Suoerstore_sales[[#This Row],[Order Date]])</f>
        <v>12</v>
      </c>
    </row>
    <row r="9978" spans="1:25" x14ac:dyDescent="0.2">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t="str" cm="1">
        <f t="array" ref="V9978">_xlfn.IFS(Suoerstore_sales[[#This Row],[Discount]]&lt;=0.05,"0-5%",Suoerstore_sales[[#This Row],[Discount]]&lt;=0.1,"5-10%",Suoerstore_sales[[#This Row],[Discount]]&lt;=0.2,"10-20%",TRUE,"20%+")</f>
        <v>10-20%</v>
      </c>
      <c r="W9978">
        <f>YEAR(Suoerstore_sales[[#This Row],[Order Date]])</f>
        <v>2016</v>
      </c>
      <c r="X9978" t="str">
        <f>"Q"&amp;ROUNDUP(MONTH(Suoerstore_sales[[#This Row],[Order Date]])/3,0)</f>
        <v>Q4</v>
      </c>
      <c r="Y9978">
        <f>MONTH(Suoerstore_sales[[#This Row],[Order Date]])</f>
        <v>12</v>
      </c>
    </row>
    <row r="9979" spans="1:25" x14ac:dyDescent="0.2">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t="str" cm="1">
        <f t="array" ref="V9979">_xlfn.IFS(Suoerstore_sales[[#This Row],[Discount]]&lt;=0.05,"0-5%",Suoerstore_sales[[#This Row],[Discount]]&lt;=0.1,"5-10%",Suoerstore_sales[[#This Row],[Discount]]&lt;=0.2,"10-20%",TRUE,"20%+")</f>
        <v>0-5%</v>
      </c>
      <c r="W9979">
        <f>YEAR(Suoerstore_sales[[#This Row],[Order Date]])</f>
        <v>2016</v>
      </c>
      <c r="X9979" t="str">
        <f>"Q"&amp;ROUNDUP(MONTH(Suoerstore_sales[[#This Row],[Order Date]])/3,0)</f>
        <v>Q4</v>
      </c>
      <c r="Y9979">
        <f>MONTH(Suoerstore_sales[[#This Row],[Order Date]])</f>
        <v>12</v>
      </c>
    </row>
    <row r="9980" spans="1:25" x14ac:dyDescent="0.2">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t="str" cm="1">
        <f t="array" ref="V9980">_xlfn.IFS(Suoerstore_sales[[#This Row],[Discount]]&lt;=0.05,"0-5%",Suoerstore_sales[[#This Row],[Discount]]&lt;=0.1,"5-10%",Suoerstore_sales[[#This Row],[Discount]]&lt;=0.2,"10-20%",TRUE,"20%+")</f>
        <v>10-20%</v>
      </c>
      <c r="W9980">
        <f>YEAR(Suoerstore_sales[[#This Row],[Order Date]])</f>
        <v>2016</v>
      </c>
      <c r="X9980" t="str">
        <f>"Q"&amp;ROUNDUP(MONTH(Suoerstore_sales[[#This Row],[Order Date]])/3,0)</f>
        <v>Q4</v>
      </c>
      <c r="Y9980">
        <f>MONTH(Suoerstore_sales[[#This Row],[Order Date]])</f>
        <v>12</v>
      </c>
    </row>
    <row r="9981" spans="1:25" x14ac:dyDescent="0.2">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t="str" cm="1">
        <f t="array" ref="V9981">_xlfn.IFS(Suoerstore_sales[[#This Row],[Discount]]&lt;=0.05,"0-5%",Suoerstore_sales[[#This Row],[Discount]]&lt;=0.1,"5-10%",Suoerstore_sales[[#This Row],[Discount]]&lt;=0.2,"10-20%",TRUE,"20%+")</f>
        <v>10-20%</v>
      </c>
      <c r="W9981">
        <f>YEAR(Suoerstore_sales[[#This Row],[Order Date]])</f>
        <v>2016</v>
      </c>
      <c r="X9981" t="str">
        <f>"Q"&amp;ROUNDUP(MONTH(Suoerstore_sales[[#This Row],[Order Date]])/3,0)</f>
        <v>Q4</v>
      </c>
      <c r="Y9981">
        <f>MONTH(Suoerstore_sales[[#This Row],[Order Date]])</f>
        <v>12</v>
      </c>
    </row>
    <row r="9982" spans="1:25" x14ac:dyDescent="0.2">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t="str" cm="1">
        <f t="array" ref="V9982">_xlfn.IFS(Suoerstore_sales[[#This Row],[Discount]]&lt;=0.05,"0-5%",Suoerstore_sales[[#This Row],[Discount]]&lt;=0.1,"5-10%",Suoerstore_sales[[#This Row],[Discount]]&lt;=0.2,"10-20%",TRUE,"20%+")</f>
        <v>0-5%</v>
      </c>
      <c r="W9982">
        <f>YEAR(Suoerstore_sales[[#This Row],[Order Date]])</f>
        <v>2015</v>
      </c>
      <c r="X9982" t="str">
        <f>"Q"&amp;ROUNDUP(MONTH(Suoerstore_sales[[#This Row],[Order Date]])/3,0)</f>
        <v>Q3</v>
      </c>
      <c r="Y9982">
        <f>MONTH(Suoerstore_sales[[#This Row],[Order Date]])</f>
        <v>9</v>
      </c>
    </row>
    <row r="9983" spans="1:25" x14ac:dyDescent="0.2">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t="str" cm="1">
        <f t="array" ref="V9983">_xlfn.IFS(Suoerstore_sales[[#This Row],[Discount]]&lt;=0.05,"0-5%",Suoerstore_sales[[#This Row],[Discount]]&lt;=0.1,"5-10%",Suoerstore_sales[[#This Row],[Discount]]&lt;=0.2,"10-20%",TRUE,"20%+")</f>
        <v>10-20%</v>
      </c>
      <c r="W9983">
        <f>YEAR(Suoerstore_sales[[#This Row],[Order Date]])</f>
        <v>2017</v>
      </c>
      <c r="X9983" t="str">
        <f>"Q"&amp;ROUNDUP(MONTH(Suoerstore_sales[[#This Row],[Order Date]])/3,0)</f>
        <v>Q3</v>
      </c>
      <c r="Y9983">
        <f>MONTH(Suoerstore_sales[[#This Row],[Order Date]])</f>
        <v>8</v>
      </c>
    </row>
    <row r="9984" spans="1:25" x14ac:dyDescent="0.2">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t="str" cm="1">
        <f t="array" ref="V9984">_xlfn.IFS(Suoerstore_sales[[#This Row],[Discount]]&lt;=0.05,"0-5%",Suoerstore_sales[[#This Row],[Discount]]&lt;=0.1,"5-10%",Suoerstore_sales[[#This Row],[Discount]]&lt;=0.2,"10-20%",TRUE,"20%+")</f>
        <v>0-5%</v>
      </c>
      <c r="W9984">
        <f>YEAR(Suoerstore_sales[[#This Row],[Order Date]])</f>
        <v>2016</v>
      </c>
      <c r="X9984" t="str">
        <f>"Q"&amp;ROUNDUP(MONTH(Suoerstore_sales[[#This Row],[Order Date]])/3,0)</f>
        <v>Q3</v>
      </c>
      <c r="Y9984">
        <f>MONTH(Suoerstore_sales[[#This Row],[Order Date]])</f>
        <v>9</v>
      </c>
    </row>
    <row r="9985" spans="1:25" x14ac:dyDescent="0.2">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t="str" cm="1">
        <f t="array" ref="V9985">_xlfn.IFS(Suoerstore_sales[[#This Row],[Discount]]&lt;=0.05,"0-5%",Suoerstore_sales[[#This Row],[Discount]]&lt;=0.1,"5-10%",Suoerstore_sales[[#This Row],[Discount]]&lt;=0.2,"10-20%",TRUE,"20%+")</f>
        <v>0-5%</v>
      </c>
      <c r="W9985">
        <f>YEAR(Suoerstore_sales[[#This Row],[Order Date]])</f>
        <v>2016</v>
      </c>
      <c r="X9985" t="str">
        <f>"Q"&amp;ROUNDUP(MONTH(Suoerstore_sales[[#This Row],[Order Date]])/3,0)</f>
        <v>Q3</v>
      </c>
      <c r="Y9985">
        <f>MONTH(Suoerstore_sales[[#This Row],[Order Date]])</f>
        <v>9</v>
      </c>
    </row>
    <row r="9986" spans="1:25" x14ac:dyDescent="0.2">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t="str" cm="1">
        <f t="array" ref="V9986">_xlfn.IFS(Suoerstore_sales[[#This Row],[Discount]]&lt;=0.05,"0-5%",Suoerstore_sales[[#This Row],[Discount]]&lt;=0.1,"5-10%",Suoerstore_sales[[#This Row],[Discount]]&lt;=0.2,"10-20%",TRUE,"20%+")</f>
        <v>0-5%</v>
      </c>
      <c r="W9986">
        <f>YEAR(Suoerstore_sales[[#This Row],[Order Date]])</f>
        <v>2015</v>
      </c>
      <c r="X9986" t="str">
        <f>"Q"&amp;ROUNDUP(MONTH(Suoerstore_sales[[#This Row],[Order Date]])/3,0)</f>
        <v>Q2</v>
      </c>
      <c r="Y9986">
        <f>MONTH(Suoerstore_sales[[#This Row],[Order Date]])</f>
        <v>5</v>
      </c>
    </row>
    <row r="9987" spans="1:25" x14ac:dyDescent="0.2">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t="str" cm="1">
        <f t="array" ref="V9987">_xlfn.IFS(Suoerstore_sales[[#This Row],[Discount]]&lt;=0.05,"0-5%",Suoerstore_sales[[#This Row],[Discount]]&lt;=0.1,"5-10%",Suoerstore_sales[[#This Row],[Discount]]&lt;=0.2,"10-20%",TRUE,"20%+")</f>
        <v>0-5%</v>
      </c>
      <c r="W9987">
        <f>YEAR(Suoerstore_sales[[#This Row],[Order Date]])</f>
        <v>2015</v>
      </c>
      <c r="X9987" t="str">
        <f>"Q"&amp;ROUNDUP(MONTH(Suoerstore_sales[[#This Row],[Order Date]])/3,0)</f>
        <v>Q2</v>
      </c>
      <c r="Y9987">
        <f>MONTH(Suoerstore_sales[[#This Row],[Order Date]])</f>
        <v>5</v>
      </c>
    </row>
    <row r="9988" spans="1:25" x14ac:dyDescent="0.2">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t="str" cm="1">
        <f t="array" ref="V9988">_xlfn.IFS(Suoerstore_sales[[#This Row],[Discount]]&lt;=0.05,"0-5%",Suoerstore_sales[[#This Row],[Discount]]&lt;=0.1,"5-10%",Suoerstore_sales[[#This Row],[Discount]]&lt;=0.2,"10-20%",TRUE,"20%+")</f>
        <v>0-5%</v>
      </c>
      <c r="W9988">
        <f>YEAR(Suoerstore_sales[[#This Row],[Order Date]])</f>
        <v>2016</v>
      </c>
      <c r="X9988" t="str">
        <f>"Q"&amp;ROUNDUP(MONTH(Suoerstore_sales[[#This Row],[Order Date]])/3,0)</f>
        <v>Q3</v>
      </c>
      <c r="Y9988">
        <f>MONTH(Suoerstore_sales[[#This Row],[Order Date]])</f>
        <v>9</v>
      </c>
    </row>
    <row r="9989" spans="1:25" x14ac:dyDescent="0.2">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t="str" cm="1">
        <f t="array" ref="V9989">_xlfn.IFS(Suoerstore_sales[[#This Row],[Discount]]&lt;=0.05,"0-5%",Suoerstore_sales[[#This Row],[Discount]]&lt;=0.1,"5-10%",Suoerstore_sales[[#This Row],[Discount]]&lt;=0.2,"10-20%",TRUE,"20%+")</f>
        <v>0-5%</v>
      </c>
      <c r="W9989">
        <f>YEAR(Suoerstore_sales[[#This Row],[Order Date]])</f>
        <v>2017</v>
      </c>
      <c r="X9989" t="str">
        <f>"Q"&amp;ROUNDUP(MONTH(Suoerstore_sales[[#This Row],[Order Date]])/3,0)</f>
        <v>Q4</v>
      </c>
      <c r="Y9989">
        <f>MONTH(Suoerstore_sales[[#This Row],[Order Date]])</f>
        <v>11</v>
      </c>
    </row>
    <row r="9990" spans="1:25" x14ac:dyDescent="0.2">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t="str" cm="1">
        <f t="array" ref="V9990">_xlfn.IFS(Suoerstore_sales[[#This Row],[Discount]]&lt;=0.05,"0-5%",Suoerstore_sales[[#This Row],[Discount]]&lt;=0.1,"5-10%",Suoerstore_sales[[#This Row],[Discount]]&lt;=0.2,"10-20%",TRUE,"20%+")</f>
        <v>0-5%</v>
      </c>
      <c r="W9990">
        <f>YEAR(Suoerstore_sales[[#This Row],[Order Date]])</f>
        <v>2017</v>
      </c>
      <c r="X9990" t="str">
        <f>"Q"&amp;ROUNDUP(MONTH(Suoerstore_sales[[#This Row],[Order Date]])/3,0)</f>
        <v>Q4</v>
      </c>
      <c r="Y9990">
        <f>MONTH(Suoerstore_sales[[#This Row],[Order Date]])</f>
        <v>11</v>
      </c>
    </row>
    <row r="9991" spans="1:25" x14ac:dyDescent="0.2">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t="str" cm="1">
        <f t="array" ref="V9991">_xlfn.IFS(Suoerstore_sales[[#This Row],[Discount]]&lt;=0.05,"0-5%",Suoerstore_sales[[#This Row],[Discount]]&lt;=0.1,"5-10%",Suoerstore_sales[[#This Row],[Discount]]&lt;=0.2,"10-20%",TRUE,"20%+")</f>
        <v>10-20%</v>
      </c>
      <c r="W9991">
        <f>YEAR(Suoerstore_sales[[#This Row],[Order Date]])</f>
        <v>2014</v>
      </c>
      <c r="X9991" t="str">
        <f>"Q"&amp;ROUNDUP(MONTH(Suoerstore_sales[[#This Row],[Order Date]])/3,0)</f>
        <v>Q1</v>
      </c>
      <c r="Y9991">
        <f>MONTH(Suoerstore_sales[[#This Row],[Order Date]])</f>
        <v>1</v>
      </c>
    </row>
    <row r="9992" spans="1:25" x14ac:dyDescent="0.2">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t="str" cm="1">
        <f t="array" ref="V9992">_xlfn.IFS(Suoerstore_sales[[#This Row],[Discount]]&lt;=0.05,"0-5%",Suoerstore_sales[[#This Row],[Discount]]&lt;=0.1,"5-10%",Suoerstore_sales[[#This Row],[Discount]]&lt;=0.2,"10-20%",TRUE,"20%+")</f>
        <v>0-5%</v>
      </c>
      <c r="W9992">
        <f>YEAR(Suoerstore_sales[[#This Row],[Order Date]])</f>
        <v>2017</v>
      </c>
      <c r="X9992" t="str">
        <f>"Q"&amp;ROUNDUP(MONTH(Suoerstore_sales[[#This Row],[Order Date]])/3,0)</f>
        <v>Q1</v>
      </c>
      <c r="Y9992">
        <f>MONTH(Suoerstore_sales[[#This Row],[Order Date]])</f>
        <v>2</v>
      </c>
    </row>
    <row r="9993" spans="1:25" x14ac:dyDescent="0.2">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t="str" cm="1">
        <f t="array" ref="V9993">_xlfn.IFS(Suoerstore_sales[[#This Row],[Discount]]&lt;=0.05,"0-5%",Suoerstore_sales[[#This Row],[Discount]]&lt;=0.1,"5-10%",Suoerstore_sales[[#This Row],[Discount]]&lt;=0.2,"10-20%",TRUE,"20%+")</f>
        <v>10-20%</v>
      </c>
      <c r="W9993">
        <f>YEAR(Suoerstore_sales[[#This Row],[Order Date]])</f>
        <v>2017</v>
      </c>
      <c r="X9993" t="str">
        <f>"Q"&amp;ROUNDUP(MONTH(Suoerstore_sales[[#This Row],[Order Date]])/3,0)</f>
        <v>Q1</v>
      </c>
      <c r="Y9993">
        <f>MONTH(Suoerstore_sales[[#This Row],[Order Date]])</f>
        <v>2</v>
      </c>
    </row>
    <row r="9994" spans="1:25" x14ac:dyDescent="0.2">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t="str" cm="1">
        <f t="array" ref="V9994">_xlfn.IFS(Suoerstore_sales[[#This Row],[Discount]]&lt;=0.05,"0-5%",Suoerstore_sales[[#This Row],[Discount]]&lt;=0.1,"5-10%",Suoerstore_sales[[#This Row],[Discount]]&lt;=0.2,"10-20%",TRUE,"20%+")</f>
        <v>0-5%</v>
      </c>
      <c r="W9994">
        <f>YEAR(Suoerstore_sales[[#This Row],[Order Date]])</f>
        <v>2017</v>
      </c>
      <c r="X9994" t="str">
        <f>"Q"&amp;ROUNDUP(MONTH(Suoerstore_sales[[#This Row],[Order Date]])/3,0)</f>
        <v>Q1</v>
      </c>
      <c r="Y9994">
        <f>MONTH(Suoerstore_sales[[#This Row],[Order Date]])</f>
        <v>2</v>
      </c>
    </row>
    <row r="9995" spans="1:25" x14ac:dyDescent="0.2">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t="str" cm="1">
        <f t="array" ref="V9995">_xlfn.IFS(Suoerstore_sales[[#This Row],[Discount]]&lt;=0.05,"0-5%",Suoerstore_sales[[#This Row],[Discount]]&lt;=0.1,"5-10%",Suoerstore_sales[[#This Row],[Discount]]&lt;=0.2,"10-20%",TRUE,"20%+")</f>
        <v>0-5%</v>
      </c>
      <c r="W9995">
        <f>YEAR(Suoerstore_sales[[#This Row],[Order Date]])</f>
        <v>2017</v>
      </c>
      <c r="X9995" t="str">
        <f>"Q"&amp;ROUNDUP(MONTH(Suoerstore_sales[[#This Row],[Order Date]])/3,0)</f>
        <v>Q2</v>
      </c>
      <c r="Y9995">
        <f>MONTH(Suoerstore_sales[[#This Row],[Order Date]])</f>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A4EB0-3B1B-4028-9917-9DF3E79FD344}">
  <dimension ref="A3:P58"/>
  <sheetViews>
    <sheetView topLeftCell="E1" zoomScale="120" zoomScaleNormal="120" workbookViewId="0">
      <selection activeCell="F4" sqref="F4"/>
    </sheetView>
  </sheetViews>
  <sheetFormatPr baseColWidth="10" defaultColWidth="8.83203125" defaultRowHeight="15" x14ac:dyDescent="0.2"/>
  <cols>
    <col min="1" max="1" width="13.1640625" bestFit="1" customWidth="1"/>
    <col min="2" max="2" width="23" bestFit="1" customWidth="1"/>
    <col min="3" max="3" width="22.6640625" bestFit="1" customWidth="1"/>
    <col min="4" max="4" width="21" bestFit="1" customWidth="1"/>
    <col min="5" max="5" width="19.33203125" bestFit="1" customWidth="1"/>
    <col min="7" max="7" width="37.5" customWidth="1"/>
    <col min="8" max="8" width="15.5" customWidth="1"/>
    <col min="9" max="9" width="12" bestFit="1" customWidth="1"/>
  </cols>
  <sheetData>
    <row r="3" spans="1:9" x14ac:dyDescent="0.2">
      <c r="A3" s="2" t="s">
        <v>10946</v>
      </c>
      <c r="B3" t="s">
        <v>10945</v>
      </c>
      <c r="C3" t="s">
        <v>10944</v>
      </c>
      <c r="D3" t="s">
        <v>10947</v>
      </c>
      <c r="E3" t="s">
        <v>10950</v>
      </c>
      <c r="G3" s="5" t="s">
        <v>10941</v>
      </c>
      <c r="H3" s="5" t="s">
        <v>10943</v>
      </c>
      <c r="I3" t="s">
        <v>10951</v>
      </c>
    </row>
    <row r="4" spans="1:9" x14ac:dyDescent="0.2">
      <c r="A4" s="3" t="s">
        <v>70</v>
      </c>
      <c r="B4" s="8">
        <v>145454.94809999992</v>
      </c>
      <c r="C4" s="8">
        <v>836154.03299999738</v>
      </c>
      <c r="D4" s="9">
        <v>0.17395712076891984</v>
      </c>
      <c r="E4" s="9">
        <v>0.13232268543584011</v>
      </c>
      <c r="G4" t="s">
        <v>10942</v>
      </c>
      <c r="H4" s="6" t="str">
        <f>_xlfn.XLOOKUP(MAX(C4:C6),C4:C6,A4:A6)</f>
        <v>Technology</v>
      </c>
      <c r="I4" s="8">
        <f>MAX(C4:C6)</f>
        <v>836154.03299999738</v>
      </c>
    </row>
    <row r="5" spans="1:9" x14ac:dyDescent="0.2">
      <c r="A5" s="3" t="s">
        <v>10940</v>
      </c>
      <c r="B5" s="8">
        <v>145454.94809999992</v>
      </c>
      <c r="C5" s="8">
        <v>836154.03299999738</v>
      </c>
      <c r="D5" s="9">
        <v>0.17395712076891984</v>
      </c>
      <c r="E5" s="9">
        <v>0.13232268543584011</v>
      </c>
      <c r="G5" t="s">
        <v>10948</v>
      </c>
      <c r="H5" t="str">
        <f>_xlfn.XLOOKUP(MAX(B4:B6),B4:B6,A4:A6)</f>
        <v>Technology</v>
      </c>
      <c r="I5" s="8">
        <f>MAX(B4:B6)</f>
        <v>145454.94809999992</v>
      </c>
    </row>
    <row r="6" spans="1:9" x14ac:dyDescent="0.2">
      <c r="G6" t="s">
        <v>10949</v>
      </c>
      <c r="H6" t="str">
        <f>_xlfn.XLOOKUP(MAX(D4:D6),D4:D6,A4:A6)</f>
        <v>Technology</v>
      </c>
      <c r="I6" s="22">
        <f>MAX(D4:D6)</f>
        <v>0.17395712076891984</v>
      </c>
    </row>
    <row r="9" spans="1:9" x14ac:dyDescent="0.2">
      <c r="G9" s="8"/>
    </row>
    <row r="12" spans="1:9" x14ac:dyDescent="0.2">
      <c r="C12" s="5" t="s">
        <v>10952</v>
      </c>
    </row>
    <row r="33" spans="1:16" x14ac:dyDescent="0.2">
      <c r="A33" s="2" t="s">
        <v>10956</v>
      </c>
      <c r="B33" t="s">
        <v>10953</v>
      </c>
      <c r="C33" t="s">
        <v>10954</v>
      </c>
      <c r="D33" t="s">
        <v>10955</v>
      </c>
    </row>
    <row r="34" spans="1:16" x14ac:dyDescent="0.2">
      <c r="A34" s="3" t="s">
        <v>31</v>
      </c>
      <c r="B34" s="8">
        <v>741999.79530000081</v>
      </c>
      <c r="C34" s="8">
        <v>18451.272800000002</v>
      </c>
      <c r="D34" s="48">
        <v>2.4866951334588851E-2</v>
      </c>
    </row>
    <row r="35" spans="1:16" x14ac:dyDescent="0.2">
      <c r="A35" s="4" t="s">
        <v>32</v>
      </c>
      <c r="B35" s="8">
        <v>114879.99629999997</v>
      </c>
      <c r="C35" s="8">
        <v>-3472.5559999999978</v>
      </c>
      <c r="D35" s="22">
        <v>-3.0227682032054511E-2</v>
      </c>
    </row>
    <row r="36" spans="1:16" x14ac:dyDescent="0.2">
      <c r="A36" s="4" t="s">
        <v>35</v>
      </c>
      <c r="B36" s="8">
        <v>328449.10300000076</v>
      </c>
      <c r="C36" s="8">
        <v>26590.166300000026</v>
      </c>
      <c r="D36" s="22">
        <v>8.0956732891427519E-2</v>
      </c>
      <c r="P36" s="49"/>
    </row>
    <row r="37" spans="1:16" x14ac:dyDescent="0.2">
      <c r="A37" s="4" t="s">
        <v>64</v>
      </c>
      <c r="B37" s="8">
        <v>91705.164000000048</v>
      </c>
      <c r="C37" s="8">
        <v>13059.143599999983</v>
      </c>
      <c r="D37" s="22">
        <v>0.1424035793665881</v>
      </c>
    </row>
    <row r="38" spans="1:16" x14ac:dyDescent="0.2">
      <c r="A38" s="4" t="s">
        <v>55</v>
      </c>
      <c r="B38" s="8">
        <v>206965.53200000009</v>
      </c>
      <c r="C38" s="8">
        <v>-17725.481100000008</v>
      </c>
      <c r="D38" s="22">
        <v>-8.5644604339238484E-2</v>
      </c>
    </row>
    <row r="39" spans="1:16" x14ac:dyDescent="0.2">
      <c r="A39" s="3" t="s">
        <v>45</v>
      </c>
      <c r="B39" s="8">
        <v>719047.03200000024</v>
      </c>
      <c r="C39" s="8">
        <v>122490.80079999995</v>
      </c>
      <c r="D39" s="22">
        <v>0.17035158390028521</v>
      </c>
    </row>
    <row r="40" spans="1:16" x14ac:dyDescent="0.2">
      <c r="A40" s="4" t="s">
        <v>77</v>
      </c>
      <c r="B40" s="8">
        <v>107532.16099999999</v>
      </c>
      <c r="C40" s="8">
        <v>18138.005399999995</v>
      </c>
      <c r="D40" s="22">
        <v>0.16867516872463853</v>
      </c>
    </row>
    <row r="41" spans="1:16" x14ac:dyDescent="0.2">
      <c r="A41" s="4" t="s">
        <v>67</v>
      </c>
      <c r="B41" s="8">
        <v>27118.791999999954</v>
      </c>
      <c r="C41" s="8">
        <v>6527.7869999999984</v>
      </c>
      <c r="D41" s="22">
        <v>0.2407108325474088</v>
      </c>
    </row>
    <row r="42" spans="1:16" x14ac:dyDescent="0.2">
      <c r="A42" s="4" t="s">
        <v>74</v>
      </c>
      <c r="B42" s="8">
        <v>203412.73300000009</v>
      </c>
      <c r="C42" s="8">
        <v>30221.763299999995</v>
      </c>
      <c r="D42" s="22">
        <v>0.14857360625502231</v>
      </c>
    </row>
    <row r="43" spans="1:16" x14ac:dyDescent="0.2">
      <c r="A43" s="4" t="s">
        <v>172</v>
      </c>
      <c r="B43" s="8">
        <v>16476.401999999998</v>
      </c>
      <c r="C43" s="8">
        <v>6964.1767000000027</v>
      </c>
      <c r="D43" s="22">
        <v>0.42267581842200763</v>
      </c>
    </row>
    <row r="44" spans="1:16" x14ac:dyDescent="0.2">
      <c r="A44" s="4" t="s">
        <v>268</v>
      </c>
      <c r="B44" s="8">
        <v>3024.2799999999997</v>
      </c>
      <c r="C44" s="8">
        <v>949.51819999999975</v>
      </c>
      <c r="D44" s="22">
        <v>0.31396504291930638</v>
      </c>
    </row>
    <row r="45" spans="1:16" x14ac:dyDescent="0.2">
      <c r="A45" s="4" t="s">
        <v>46</v>
      </c>
      <c r="B45" s="8">
        <v>12486.312</v>
      </c>
      <c r="C45" s="8">
        <v>5546.2539999999981</v>
      </c>
      <c r="D45" s="22">
        <v>0.44418672222830874</v>
      </c>
    </row>
    <row r="46" spans="1:16" x14ac:dyDescent="0.2">
      <c r="A46" s="4" t="s">
        <v>89</v>
      </c>
      <c r="B46" s="8">
        <v>78479.20600000002</v>
      </c>
      <c r="C46" s="8">
        <v>34053.569299999966</v>
      </c>
      <c r="D46" s="22">
        <v>0.4339183719570246</v>
      </c>
    </row>
    <row r="47" spans="1:16" x14ac:dyDescent="0.2">
      <c r="A47" s="4" t="s">
        <v>58</v>
      </c>
      <c r="B47" s="8">
        <v>223843.60800000012</v>
      </c>
      <c r="C47" s="8">
        <v>21278.826399999998</v>
      </c>
      <c r="D47" s="22">
        <v>9.5061130358477727E-2</v>
      </c>
    </row>
    <row r="48" spans="1:16" x14ac:dyDescent="0.2">
      <c r="A48" s="4" t="s">
        <v>578</v>
      </c>
      <c r="B48" s="8">
        <v>46673.538000000015</v>
      </c>
      <c r="C48" s="8">
        <v>-1189.0994999999984</v>
      </c>
      <c r="D48" s="22">
        <v>-2.5476952272184682E-2</v>
      </c>
    </row>
    <row r="49" spans="1:4" x14ac:dyDescent="0.2">
      <c r="A49" s="3" t="s">
        <v>70</v>
      </c>
      <c r="B49" s="8">
        <v>836154.03300000005</v>
      </c>
      <c r="C49" s="8">
        <v>145454.94809999992</v>
      </c>
      <c r="D49" s="22">
        <v>0.17395712076892014</v>
      </c>
    </row>
    <row r="50" spans="1:4" x14ac:dyDescent="0.2">
      <c r="A50" s="4" t="s">
        <v>160</v>
      </c>
      <c r="B50" s="8">
        <v>167380.31800000009</v>
      </c>
      <c r="C50" s="8">
        <v>41936.635699999933</v>
      </c>
      <c r="D50" s="22">
        <v>0.25054699501765743</v>
      </c>
    </row>
    <row r="51" spans="1:4" x14ac:dyDescent="0.2">
      <c r="A51" s="4" t="s">
        <v>1218</v>
      </c>
      <c r="B51" s="8">
        <v>149528.02999999994</v>
      </c>
      <c r="C51" s="8">
        <v>55617.824900000007</v>
      </c>
      <c r="D51" s="22">
        <v>0.37195584600425774</v>
      </c>
    </row>
    <row r="52" spans="1:4" x14ac:dyDescent="0.2">
      <c r="A52" s="4" t="s">
        <v>683</v>
      </c>
      <c r="B52" s="8">
        <v>189238.63099999996</v>
      </c>
      <c r="C52" s="8">
        <v>3384.7568999999999</v>
      </c>
      <c r="D52" s="22">
        <v>1.788618360909618E-2</v>
      </c>
    </row>
    <row r="53" spans="1:4" x14ac:dyDescent="0.2">
      <c r="A53" s="4" t="s">
        <v>71</v>
      </c>
      <c r="B53" s="8">
        <v>330007.05400000012</v>
      </c>
      <c r="C53" s="8">
        <v>44515.730600000003</v>
      </c>
      <c r="D53" s="22">
        <v>0.13489326988749759</v>
      </c>
    </row>
    <row r="54" spans="1:4" x14ac:dyDescent="0.2">
      <c r="A54" s="3" t="s">
        <v>10940</v>
      </c>
      <c r="B54" s="8">
        <v>2297200.8603000012</v>
      </c>
      <c r="C54" s="8">
        <v>286397.02169999987</v>
      </c>
      <c r="D54" s="22">
        <v>0.12467217240315767</v>
      </c>
    </row>
    <row r="56" spans="1:4" x14ac:dyDescent="0.2">
      <c r="B56" t="s">
        <v>10974</v>
      </c>
      <c r="C56" s="21">
        <f>GETPIVOTDATA("Sales (sum by sub-category)",$A$33)</f>
        <v>2297200.8603000012</v>
      </c>
    </row>
    <row r="57" spans="1:4" x14ac:dyDescent="0.2">
      <c r="B57" t="s">
        <v>10975</v>
      </c>
      <c r="C57" s="21">
        <f>GETPIVOTDATA("Profit (sum by sub-category)",$A$33)</f>
        <v>286397.02169999987</v>
      </c>
    </row>
    <row r="58" spans="1:4" x14ac:dyDescent="0.2">
      <c r="B58" t="s">
        <v>10976</v>
      </c>
      <c r="C58" s="20">
        <f>GETPIVOTDATA("Profit margin by category",$A$33)</f>
        <v>0.12467217240315767</v>
      </c>
    </row>
  </sheetData>
  <pageMargins left="0.7" right="0.7" top="0.75" bottom="0.75" header="0.3" footer="0.3"/>
  <pageSetup paperSize="9"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B5177-22E0-4AED-A7B6-69D1AE52DB7D}">
  <dimension ref="A4:C7"/>
  <sheetViews>
    <sheetView zoomScale="80" zoomScaleNormal="80" workbookViewId="0">
      <selection activeCell="Q38" sqref="Q38"/>
    </sheetView>
  </sheetViews>
  <sheetFormatPr baseColWidth="10" defaultColWidth="8.83203125" defaultRowHeight="15" x14ac:dyDescent="0.2"/>
  <cols>
    <col min="1" max="1" width="11.33203125" bestFit="1" customWidth="1"/>
    <col min="2" max="2" width="14" bestFit="1" customWidth="1"/>
    <col min="3" max="3" width="13.6640625" bestFit="1" customWidth="1"/>
    <col min="4" max="4" width="20.6640625" bestFit="1" customWidth="1"/>
    <col min="5" max="5" width="14.5" bestFit="1" customWidth="1"/>
    <col min="6" max="6" width="9" bestFit="1" customWidth="1"/>
    <col min="7" max="7" width="11.5" bestFit="1" customWidth="1"/>
    <col min="8" max="8" width="9.1640625" bestFit="1" customWidth="1"/>
    <col min="9" max="9" width="18.5" bestFit="1" customWidth="1"/>
    <col min="10" max="10" width="7" bestFit="1" customWidth="1"/>
    <col min="11" max="11" width="8" bestFit="1" customWidth="1"/>
    <col min="12" max="12" width="5.5" bestFit="1" customWidth="1"/>
    <col min="13" max="13" width="6.5" bestFit="1" customWidth="1"/>
    <col min="14" max="14" width="7.5" bestFit="1" customWidth="1"/>
    <col min="15" max="15" width="4.83203125" bestFit="1" customWidth="1"/>
    <col min="16" max="16" width="7.5" bestFit="1" customWidth="1"/>
    <col min="17" max="17" width="9.1640625" bestFit="1" customWidth="1"/>
    <col min="18" max="18" width="9.5" bestFit="1" customWidth="1"/>
    <col min="19" max="19" width="6.5" bestFit="1" customWidth="1"/>
    <col min="20" max="20" width="8.83203125" bestFit="1" customWidth="1"/>
    <col min="21" max="21" width="14.5" bestFit="1" customWidth="1"/>
    <col min="22" max="22" width="8.83203125" bestFit="1" customWidth="1"/>
    <col min="23" max="23" width="10.1640625" bestFit="1" customWidth="1"/>
    <col min="24" max="24" width="10.5" bestFit="1" customWidth="1"/>
    <col min="25" max="26" width="8.5" bestFit="1" customWidth="1"/>
    <col min="27" max="27" width="9.5" bestFit="1" customWidth="1"/>
    <col min="28" max="28" width="7.5" bestFit="1" customWidth="1"/>
    <col min="29" max="29" width="14.83203125" bestFit="1" customWidth="1"/>
    <col min="30" max="30" width="11.1640625" bestFit="1" customWidth="1"/>
    <col min="31" max="31" width="11.5" bestFit="1" customWidth="1"/>
    <col min="32" max="32" width="9.5" bestFit="1" customWidth="1"/>
    <col min="33" max="33" width="13.83203125" bestFit="1" customWidth="1"/>
    <col min="34" max="34" width="12.5" bestFit="1" customWidth="1"/>
    <col min="35" max="35" width="5.1640625" bestFit="1" customWidth="1"/>
    <col min="36" max="36" width="9.5" bestFit="1" customWidth="1"/>
    <col min="37" max="37" width="7.5" bestFit="1" customWidth="1"/>
    <col min="38" max="39" width="12.5" bestFit="1" customWidth="1"/>
    <col min="40" max="40" width="14.1640625" bestFit="1" customWidth="1"/>
    <col min="41" max="41" width="12.5" bestFit="1" customWidth="1"/>
    <col min="42" max="42" width="10.83203125" bestFit="1" customWidth="1"/>
    <col min="43" max="43" width="6.5" bestFit="1" customWidth="1"/>
    <col min="44" max="44" width="5" bestFit="1" customWidth="1"/>
    <col min="45" max="45" width="8.5" bestFit="1" customWidth="1"/>
    <col min="46" max="46" width="7.5" bestFit="1" customWidth="1"/>
    <col min="47" max="47" width="11.5" bestFit="1" customWidth="1"/>
    <col min="48" max="48" width="12.5" bestFit="1" customWidth="1"/>
    <col min="49" max="49" width="9.83203125" bestFit="1" customWidth="1"/>
    <col min="50" max="50" width="8.5" bestFit="1" customWidth="1"/>
    <col min="51" max="51" width="11.5" bestFit="1" customWidth="1"/>
  </cols>
  <sheetData>
    <row r="4" spans="1:3" x14ac:dyDescent="0.2">
      <c r="A4" s="2" t="s">
        <v>10959</v>
      </c>
      <c r="B4" t="s">
        <v>10958</v>
      </c>
      <c r="C4" t="s">
        <v>10957</v>
      </c>
    </row>
    <row r="5" spans="1:3" x14ac:dyDescent="0.2">
      <c r="A5" s="3" t="s">
        <v>104</v>
      </c>
      <c r="B5" s="8">
        <v>80166.101000000024</v>
      </c>
      <c r="C5" s="8">
        <v>-12607.886999999999</v>
      </c>
    </row>
    <row r="6" spans="1:3" x14ac:dyDescent="0.2">
      <c r="A6" s="4" t="s">
        <v>210</v>
      </c>
      <c r="B6" s="8">
        <v>80166.101000000024</v>
      </c>
      <c r="C6" s="8">
        <v>-12607.886999999999</v>
      </c>
    </row>
    <row r="7" spans="1:3" x14ac:dyDescent="0.2">
      <c r="A7" s="3" t="s">
        <v>10940</v>
      </c>
      <c r="B7" s="8">
        <v>80166.101000000024</v>
      </c>
      <c r="C7" s="8">
        <v>-12607.886999999999</v>
      </c>
    </row>
  </sheetData>
  <conditionalFormatting pivot="1" sqref="B6:C6">
    <cfRule type="cellIs" dxfId="19" priority="2" operator="lessThan">
      <formula>0</formula>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58B23-CBB2-4E0A-9C86-033994F62205}">
  <dimension ref="A2:X796"/>
  <sheetViews>
    <sheetView zoomScale="110" zoomScaleNormal="110" workbookViewId="0"/>
  </sheetViews>
  <sheetFormatPr baseColWidth="10" defaultColWidth="8.83203125" defaultRowHeight="15" x14ac:dyDescent="0.2"/>
  <cols>
    <col min="1" max="1" width="19" bestFit="1" customWidth="1"/>
    <col min="2" max="3" width="15.5" bestFit="1" customWidth="1"/>
    <col min="4" max="4" width="21.5" bestFit="1" customWidth="1"/>
    <col min="5" max="5" width="16.5" bestFit="1" customWidth="1"/>
    <col min="9" max="9" width="24.1640625" customWidth="1"/>
    <col min="10" max="10" width="11.5" bestFit="1" customWidth="1"/>
    <col min="11" max="11" width="32.5" customWidth="1"/>
    <col min="12" max="12" width="21.5" customWidth="1"/>
    <col min="13" max="13" width="11" customWidth="1"/>
    <col min="14" max="14" width="20.5" customWidth="1"/>
    <col min="15" max="15" width="48.83203125" customWidth="1"/>
    <col min="16" max="16" width="11" bestFit="1" customWidth="1"/>
    <col min="17" max="17" width="13.83203125" customWidth="1"/>
    <col min="18" max="18" width="9.1640625" bestFit="1" customWidth="1"/>
    <col min="21" max="23" width="9.1640625" bestFit="1" customWidth="1"/>
    <col min="24" max="24" width="12.5" bestFit="1" customWidth="1"/>
  </cols>
  <sheetData>
    <row r="2" spans="1:24" x14ac:dyDescent="0.2">
      <c r="A2" s="2" t="s">
        <v>10939</v>
      </c>
      <c r="B2" t="s">
        <v>10962</v>
      </c>
      <c r="C2" t="s">
        <v>10961</v>
      </c>
      <c r="D2" t="s">
        <v>10960</v>
      </c>
      <c r="E2" t="s">
        <v>10950</v>
      </c>
    </row>
    <row r="3" spans="1:24" x14ac:dyDescent="0.2">
      <c r="A3" s="3" t="s">
        <v>7907</v>
      </c>
      <c r="B3" s="8">
        <v>886.15599999999995</v>
      </c>
      <c r="C3" s="8">
        <v>129.34649999999999</v>
      </c>
      <c r="D3" s="9">
        <v>0.14596357751908243</v>
      </c>
      <c r="E3" s="9">
        <v>6.6666666666666666E-2</v>
      </c>
    </row>
    <row r="4" spans="1:24" x14ac:dyDescent="0.2">
      <c r="A4" s="3" t="s">
        <v>6428</v>
      </c>
      <c r="B4" s="8">
        <v>1744.6999999999998</v>
      </c>
      <c r="C4" s="8">
        <v>365.21519999999998</v>
      </c>
      <c r="D4" s="9">
        <v>0.20932836590817908</v>
      </c>
      <c r="E4" s="9">
        <v>9.0909090909090912E-2</v>
      </c>
    </row>
    <row r="5" spans="1:24" x14ac:dyDescent="0.2">
      <c r="A5" s="3" t="s">
        <v>3712</v>
      </c>
      <c r="B5" s="8">
        <v>3050.6920000000005</v>
      </c>
      <c r="C5" s="8">
        <v>-253.57459999999998</v>
      </c>
      <c r="D5" s="9">
        <v>-8.3120354332721871E-2</v>
      </c>
      <c r="E5" s="9">
        <v>0.35500000000000004</v>
      </c>
    </row>
    <row r="6" spans="1:24" x14ac:dyDescent="0.2">
      <c r="A6" s="3" t="s">
        <v>1252</v>
      </c>
      <c r="B6" s="8">
        <v>7755.619999999999</v>
      </c>
      <c r="C6" s="8">
        <v>2054.5884999999998</v>
      </c>
      <c r="D6" s="9">
        <v>0.2649160866571596</v>
      </c>
      <c r="E6" s="9">
        <v>4.4444444444444446E-2</v>
      </c>
    </row>
    <row r="7" spans="1:24" x14ac:dyDescent="0.2">
      <c r="A7" s="3" t="s">
        <v>2829</v>
      </c>
      <c r="B7" s="8">
        <v>3250.3369999999991</v>
      </c>
      <c r="C7" s="8">
        <v>281.18899999999996</v>
      </c>
      <c r="D7" s="9">
        <v>8.6510721811307575E-2</v>
      </c>
      <c r="E7" s="9">
        <v>0.13499999999999998</v>
      </c>
      <c r="N7" s="5" t="s">
        <v>10967</v>
      </c>
    </row>
    <row r="8" spans="1:24" ht="22" x14ac:dyDescent="0.3">
      <c r="A8" s="3" t="s">
        <v>4717</v>
      </c>
      <c r="B8" s="8">
        <v>3255.3099999999995</v>
      </c>
      <c r="C8" s="8">
        <v>64.537399999999977</v>
      </c>
      <c r="D8" s="9">
        <v>1.9825270097164321E-2</v>
      </c>
      <c r="E8" s="9">
        <v>0.18000000000000005</v>
      </c>
      <c r="N8" s="27" t="s">
        <v>10968</v>
      </c>
      <c r="O8" s="26">
        <v>5000</v>
      </c>
    </row>
    <row r="9" spans="1:24" ht="63" x14ac:dyDescent="0.75">
      <c r="A9" s="3" t="s">
        <v>3836</v>
      </c>
      <c r="B9" s="8">
        <v>14473.570999999998</v>
      </c>
      <c r="C9" s="8">
        <v>5444.8055000000004</v>
      </c>
      <c r="D9" s="9">
        <v>0.37618950430408649</v>
      </c>
      <c r="E9" s="9">
        <v>0.24000000000000005</v>
      </c>
      <c r="I9" s="5" t="s">
        <v>10963</v>
      </c>
      <c r="J9" s="5" t="s">
        <v>17</v>
      </c>
      <c r="K9" s="5" t="s">
        <v>10965</v>
      </c>
      <c r="L9" s="5"/>
      <c r="M9" s="5"/>
      <c r="N9" s="5"/>
      <c r="O9" s="25"/>
    </row>
    <row r="10" spans="1:24" x14ac:dyDescent="0.2">
      <c r="A10" s="3" t="s">
        <v>5012</v>
      </c>
      <c r="B10" s="8">
        <v>1735.5140000000001</v>
      </c>
      <c r="C10" s="8">
        <v>-2.3145999999999844</v>
      </c>
      <c r="D10" s="9">
        <v>-1.3336682965392295E-3</v>
      </c>
      <c r="E10" s="9">
        <v>0.23750000000000004</v>
      </c>
      <c r="I10" s="14" t="str" cm="1">
        <f t="array" ref="I10:J19">_xlfn.TAKE(_xlfn._xlws.SORT(A3:B795,2,-1),10)</f>
        <v>Sean Miller</v>
      </c>
      <c r="J10" s="15">
        <v>25043.05</v>
      </c>
      <c r="K10" s="16" cm="1">
        <f t="array" ref="K10:K19">_xlfn.XLOOKUP(I10:I19,A3:A795,D3:D795)</f>
        <v>-7.9093373211330087E-2</v>
      </c>
      <c r="N10" s="17" t="s">
        <v>10973</v>
      </c>
      <c r="O10" s="18" t="s">
        <v>10974</v>
      </c>
      <c r="P10" s="17" t="s">
        <v>10975</v>
      </c>
      <c r="Q10" s="17" t="s">
        <v>10976</v>
      </c>
      <c r="R10" s="17" t="s">
        <v>19</v>
      </c>
    </row>
    <row r="11" spans="1:24" x14ac:dyDescent="0.2">
      <c r="A11" s="3" t="s">
        <v>1866</v>
      </c>
      <c r="B11" s="8">
        <v>58.82</v>
      </c>
      <c r="C11" s="8">
        <v>21.849599999999999</v>
      </c>
      <c r="D11" s="9">
        <v>0.37146548792927575</v>
      </c>
      <c r="E11" s="9">
        <v>6.6666666666666666E-2</v>
      </c>
      <c r="I11" t="str">
        <v>Tamara Chand</v>
      </c>
      <c r="J11" s="8">
        <v>19052.217999999997</v>
      </c>
      <c r="K11" s="12">
        <v>0.47140568620409457</v>
      </c>
      <c r="N11" t="str" cm="1">
        <f t="array" ref="N11:R27">_xlfn._xlws.FILTER(A3:E795, (B3:B795&gt;O8)*(C3:C795&lt;0))</f>
        <v>Alex Avila</v>
      </c>
      <c r="O11" s="19">
        <v>5563.56</v>
      </c>
      <c r="P11" s="19">
        <v>-362.88250000000005</v>
      </c>
      <c r="Q11" s="12">
        <v>-6.5224874001538591E-2</v>
      </c>
      <c r="R11" s="12">
        <v>9.0909090909090912E-2</v>
      </c>
    </row>
    <row r="12" spans="1:24" x14ac:dyDescent="0.2">
      <c r="A12" s="3" t="s">
        <v>4135</v>
      </c>
      <c r="B12" s="8">
        <v>966.70999999999981</v>
      </c>
      <c r="C12" s="8">
        <v>313.65969999999999</v>
      </c>
      <c r="D12" s="9">
        <v>0.32446100692037949</v>
      </c>
      <c r="E12" s="9">
        <v>0.13333333333333333</v>
      </c>
      <c r="I12" t="str">
        <v>Raymond Buch</v>
      </c>
      <c r="J12" s="8">
        <v>15117.339</v>
      </c>
      <c r="K12" s="12">
        <v>0.46146321783218597</v>
      </c>
      <c r="N12" t="str">
        <v>Becky Martin</v>
      </c>
      <c r="O12" s="19">
        <v>11789.630000000003</v>
      </c>
      <c r="P12" s="19">
        <v>-1659.9581000000001</v>
      </c>
      <c r="Q12" s="12">
        <v>-0.14079815057809275</v>
      </c>
      <c r="R12" s="12">
        <v>0.16875000000000004</v>
      </c>
    </row>
    <row r="13" spans="1:24" x14ac:dyDescent="0.2">
      <c r="A13" s="3" t="s">
        <v>2248</v>
      </c>
      <c r="B13" s="8">
        <v>1113.838</v>
      </c>
      <c r="C13" s="8">
        <v>220.81299999999999</v>
      </c>
      <c r="D13" s="9">
        <v>0.19824516671185577</v>
      </c>
      <c r="E13" s="9">
        <v>0.1357142857142857</v>
      </c>
      <c r="I13" t="str">
        <v>Tom Ashbrook</v>
      </c>
      <c r="J13" s="8">
        <v>14595.62</v>
      </c>
      <c r="K13" s="12">
        <v>0.32227396301082101</v>
      </c>
      <c r="N13" t="str">
        <v>Christine Phan</v>
      </c>
      <c r="O13" s="19">
        <v>5888.2750000000005</v>
      </c>
      <c r="P13" s="19">
        <v>-1850.3029000000004</v>
      </c>
      <c r="Q13" s="12">
        <v>-0.31423513677605075</v>
      </c>
      <c r="R13" s="12">
        <v>0.21333333333333335</v>
      </c>
    </row>
    <row r="14" spans="1:24" x14ac:dyDescent="0.2">
      <c r="A14" s="3" t="s">
        <v>531</v>
      </c>
      <c r="B14" s="8">
        <v>6106.8799999999992</v>
      </c>
      <c r="C14" s="8">
        <v>1869.9294</v>
      </c>
      <c r="D14" s="9">
        <v>0.30620044932928109</v>
      </c>
      <c r="E14" s="9">
        <v>5.8333333333333327E-2</v>
      </c>
      <c r="I14" t="str">
        <v>Adrian Barton</v>
      </c>
      <c r="J14" s="8">
        <v>14473.570999999998</v>
      </c>
      <c r="K14" s="12">
        <v>0.37618950430408649</v>
      </c>
      <c r="N14" t="str">
        <v>Cindy Stewart</v>
      </c>
      <c r="O14" s="19">
        <v>5690.0549999999994</v>
      </c>
      <c r="P14" s="19">
        <v>-6626.3895000000002</v>
      </c>
      <c r="Q14" s="12">
        <v>-1.1645563179969263</v>
      </c>
      <c r="R14" s="12">
        <v>0.19999999999999998</v>
      </c>
      <c r="U14" s="5" t="s">
        <v>10969</v>
      </c>
      <c r="V14" s="5"/>
      <c r="W14" s="5"/>
      <c r="X14" s="19">
        <f>SUMIFS(B3:B795, B3:B795, "&gt;"&amp;O8)</f>
        <v>911958.26719999977</v>
      </c>
    </row>
    <row r="15" spans="1:24" x14ac:dyDescent="0.2">
      <c r="A15" s="3" t="s">
        <v>1063</v>
      </c>
      <c r="B15" s="8">
        <v>1587.452</v>
      </c>
      <c r="C15" s="8">
        <v>-378.55090000000001</v>
      </c>
      <c r="D15" s="9">
        <v>-0.23846447010681268</v>
      </c>
      <c r="E15" s="9">
        <v>0.35000000000000003</v>
      </c>
      <c r="I15" t="str">
        <v>Ken Lonsdale</v>
      </c>
      <c r="J15" s="8">
        <v>14175.228999999999</v>
      </c>
      <c r="K15" s="12">
        <v>5.6920068099076217E-2</v>
      </c>
      <c r="N15" t="str">
        <v>Grant Thornton</v>
      </c>
      <c r="O15" s="19">
        <v>9351.2119999999977</v>
      </c>
      <c r="P15" s="19">
        <v>-4108.6589000000004</v>
      </c>
      <c r="Q15" s="12">
        <v>-0.43937180549430399</v>
      </c>
      <c r="R15" s="12">
        <v>0.24999999999999997</v>
      </c>
      <c r="U15" s="5" t="s">
        <v>10970</v>
      </c>
      <c r="V15" s="5"/>
      <c r="W15" s="5"/>
      <c r="X15" s="8">
        <f>SUMIFS(C3:C795,B3:B795,"&gt;"&amp;O8)</f>
        <v>140313.07729999998</v>
      </c>
    </row>
    <row r="16" spans="1:24" ht="15" customHeight="1" x14ac:dyDescent="0.2">
      <c r="A16" s="3" t="s">
        <v>992</v>
      </c>
      <c r="B16" s="8">
        <v>4805.3440000000001</v>
      </c>
      <c r="C16" s="8">
        <v>1308.5545999999999</v>
      </c>
      <c r="D16" s="9">
        <v>0.27231236723114932</v>
      </c>
      <c r="E16" s="9">
        <v>9.2307692307692299E-2</v>
      </c>
      <c r="I16" t="str">
        <v>Sanjit Chand</v>
      </c>
      <c r="J16" s="8">
        <v>14142.333999999999</v>
      </c>
      <c r="K16" s="12">
        <v>0.40710478906805619</v>
      </c>
      <c r="N16" t="str">
        <v>Joseph Airdo</v>
      </c>
      <c r="O16" s="19">
        <v>6491.0260000000007</v>
      </c>
      <c r="P16" s="19">
        <v>-819.42169999999999</v>
      </c>
      <c r="Q16" s="12">
        <v>-0.1262391646559419</v>
      </c>
      <c r="R16" s="12">
        <v>0.21250000000000005</v>
      </c>
      <c r="U16" s="5" t="s">
        <v>10971</v>
      </c>
      <c r="V16" s="5"/>
      <c r="W16" s="5"/>
      <c r="X16" s="20">
        <f>AVERAGEIFS(D3:D795,B3:B795,"&gt;"&amp;O8)</f>
        <v>0.1432061206840928</v>
      </c>
    </row>
    <row r="17" spans="1:24" x14ac:dyDescent="0.2">
      <c r="A17" s="3" t="s">
        <v>1111</v>
      </c>
      <c r="B17" s="8">
        <v>4260.7840000000006</v>
      </c>
      <c r="C17" s="8">
        <v>719.77510000000007</v>
      </c>
      <c r="D17" s="9">
        <v>0.16893020157792557</v>
      </c>
      <c r="E17" s="9">
        <v>6.1538461538461542E-2</v>
      </c>
      <c r="I17" t="str">
        <v>Hunter Lopez</v>
      </c>
      <c r="J17" s="8">
        <v>12873.297999999999</v>
      </c>
      <c r="K17" s="12">
        <v>0.43675126607027981</v>
      </c>
      <c r="N17" t="str">
        <v>Joseph Holt</v>
      </c>
      <c r="O17" s="19">
        <v>7954.9979999999996</v>
      </c>
      <c r="P17" s="19">
        <v>-644.69819999999982</v>
      </c>
      <c r="Q17" s="12">
        <v>-8.1043163052963663E-2</v>
      </c>
      <c r="R17" s="12">
        <v>8.5714285714285729E-2</v>
      </c>
      <c r="U17" s="5" t="s">
        <v>10972</v>
      </c>
      <c r="V17" s="5"/>
      <c r="W17" s="5"/>
      <c r="X17" s="20">
        <f>AVERAGEIFS(E4:E796,B4:B796,"&gt;"&amp;O8)</f>
        <v>0.14026537778658663</v>
      </c>
    </row>
    <row r="18" spans="1:24" x14ac:dyDescent="0.2">
      <c r="A18" s="3" t="s">
        <v>2014</v>
      </c>
      <c r="B18" s="8">
        <v>584.60800000000006</v>
      </c>
      <c r="C18" s="8">
        <v>33.715799999999994</v>
      </c>
      <c r="D18" s="9">
        <v>5.7672491652526123E-2</v>
      </c>
      <c r="E18" s="9">
        <v>0.26923076923076927</v>
      </c>
      <c r="I18" t="str">
        <v>Sanjit Engle</v>
      </c>
      <c r="J18" s="8">
        <v>12209.438000000002</v>
      </c>
      <c r="K18" s="12">
        <v>0.2171006478758481</v>
      </c>
      <c r="N18" t="str">
        <v>Kelly Lampkin</v>
      </c>
      <c r="O18" s="19">
        <v>5016.4880000000012</v>
      </c>
      <c r="P18" s="19">
        <v>-182.78130000000004</v>
      </c>
      <c r="Q18" s="12">
        <v>-3.6436108289305186E-2</v>
      </c>
      <c r="R18" s="12">
        <v>0.29545454545454547</v>
      </c>
    </row>
    <row r="19" spans="1:24" x14ac:dyDescent="0.2">
      <c r="A19" s="3" t="s">
        <v>3685</v>
      </c>
      <c r="B19" s="8">
        <v>914.53199999999981</v>
      </c>
      <c r="C19" s="8">
        <v>264.5675</v>
      </c>
      <c r="D19" s="9">
        <v>0.28929277488376576</v>
      </c>
      <c r="E19" s="9">
        <v>9.9999999999999992E-2</v>
      </c>
      <c r="I19" t="str">
        <v>Christopher Conant</v>
      </c>
      <c r="J19" s="8">
        <v>12129.072</v>
      </c>
      <c r="K19" s="12">
        <v>0.17949017863856362</v>
      </c>
      <c r="N19" t="str">
        <v>Natalie Fritzler</v>
      </c>
      <c r="O19" s="19">
        <v>8322.8260000000009</v>
      </c>
      <c r="P19" s="19">
        <v>-1695.9714000000001</v>
      </c>
      <c r="Q19" s="12">
        <v>-0.20377350193311741</v>
      </c>
      <c r="R19" s="12">
        <v>0.25</v>
      </c>
    </row>
    <row r="20" spans="1:24" x14ac:dyDescent="0.2">
      <c r="A20" s="3" t="s">
        <v>118</v>
      </c>
      <c r="B20" s="8">
        <v>2582.8979999999997</v>
      </c>
      <c r="C20" s="8">
        <v>732.73990000000003</v>
      </c>
      <c r="D20" s="9">
        <v>0.28368905779477166</v>
      </c>
      <c r="E20" s="9">
        <v>1.4285714285714287E-2</v>
      </c>
      <c r="N20" t="str">
        <v>Peter Fuller</v>
      </c>
      <c r="O20" s="19">
        <v>9062.8639999999978</v>
      </c>
      <c r="P20" s="19">
        <v>-614.29430000000025</v>
      </c>
      <c r="Q20" s="12">
        <v>-6.7781476142641045E-2</v>
      </c>
      <c r="R20" s="12">
        <v>0.12105263157894738</v>
      </c>
    </row>
    <row r="21" spans="1:24" x14ac:dyDescent="0.2">
      <c r="A21" s="3" t="s">
        <v>1342</v>
      </c>
      <c r="B21" s="8">
        <v>3214.2359999999999</v>
      </c>
      <c r="C21" s="8">
        <v>354.62759999999997</v>
      </c>
      <c r="D21" s="9">
        <v>0.11033029310853341</v>
      </c>
      <c r="E21" s="9">
        <v>0.22500000000000001</v>
      </c>
      <c r="I21" s="5" t="s">
        <v>10964</v>
      </c>
      <c r="J21" s="5" t="s">
        <v>20</v>
      </c>
      <c r="K21" s="5" t="s">
        <v>10966</v>
      </c>
      <c r="N21" t="str">
        <v>Ross Baird</v>
      </c>
      <c r="O21" s="19">
        <v>5633.3159999999989</v>
      </c>
      <c r="P21" s="19">
        <v>-461.73320000000001</v>
      </c>
      <c r="Q21" s="12">
        <v>-8.1964725571936695E-2</v>
      </c>
      <c r="R21" s="12">
        <v>0.25000000000000006</v>
      </c>
    </row>
    <row r="22" spans="1:24" x14ac:dyDescent="0.2">
      <c r="A22" s="3" t="s">
        <v>5735</v>
      </c>
      <c r="B22" s="8">
        <v>367.548</v>
      </c>
      <c r="C22" s="8">
        <v>59.288399999999996</v>
      </c>
      <c r="D22" s="9">
        <v>0.16130791080348689</v>
      </c>
      <c r="E22" s="9">
        <v>0.08</v>
      </c>
      <c r="I22" s="10" t="str" cm="1">
        <f t="array" ref="I22:J31">_xlfn.TAKE(_xlfn._xlws.SORT(CHOOSE({1,2},A3:A795,C3:C795),2,-1),10)</f>
        <v>Tamara Chand</v>
      </c>
      <c r="J22" s="11">
        <v>8981.3239000000012</v>
      </c>
      <c r="K22" s="13" cm="1">
        <f t="array" ref="K22:K31">-_xlfn.XLOOKUP(I22:I31,A3:A795,E3:E795)</f>
        <v>-0.11666666666666665</v>
      </c>
      <c r="N22" t="str">
        <v>Sean Braxton</v>
      </c>
      <c r="O22" s="19">
        <v>8057.8909999999987</v>
      </c>
      <c r="P22" s="19">
        <v>-2082.7451000000001</v>
      </c>
      <c r="Q22" s="12">
        <v>-0.25847273188480713</v>
      </c>
      <c r="R22" s="12">
        <v>0.24117647058823533</v>
      </c>
    </row>
    <row r="23" spans="1:24" x14ac:dyDescent="0.2">
      <c r="A23" s="3" t="s">
        <v>3340</v>
      </c>
      <c r="B23" s="8">
        <v>5563.56</v>
      </c>
      <c r="C23" s="8">
        <v>-362.88250000000005</v>
      </c>
      <c r="D23" s="9">
        <v>-6.5224874001538591E-2</v>
      </c>
      <c r="E23" s="9">
        <v>9.0909090909090912E-2</v>
      </c>
      <c r="I23" t="str">
        <v>Raymond Buch</v>
      </c>
      <c r="J23" s="8">
        <v>6976.0959000000003</v>
      </c>
      <c r="K23" s="12">
        <v>-9.4444444444444442E-2</v>
      </c>
      <c r="N23" t="str">
        <v>Sean Miller</v>
      </c>
      <c r="O23" s="19">
        <v>25043.05</v>
      </c>
      <c r="P23" s="19">
        <v>-1980.7392999999997</v>
      </c>
      <c r="Q23" s="12">
        <v>-7.9093373211330087E-2</v>
      </c>
      <c r="R23" s="12">
        <v>0.24666666666666667</v>
      </c>
    </row>
    <row r="24" spans="1:24" x14ac:dyDescent="0.2">
      <c r="A24" s="3" t="s">
        <v>7447</v>
      </c>
      <c r="B24" s="8">
        <v>660.97199999999998</v>
      </c>
      <c r="C24" s="8">
        <v>-5.137099999999978</v>
      </c>
      <c r="D24" s="9">
        <v>-7.7720387550455662E-3</v>
      </c>
      <c r="E24" s="9">
        <v>0.23333333333333334</v>
      </c>
      <c r="I24" t="str">
        <v>Sanjit Chand</v>
      </c>
      <c r="J24" s="8">
        <v>5757.4118999999992</v>
      </c>
      <c r="K24" s="12">
        <v>-6.363636363636363E-2</v>
      </c>
      <c r="N24" t="str">
        <v>Stefania Perrino</v>
      </c>
      <c r="O24" s="19">
        <v>5440.3190000000004</v>
      </c>
      <c r="P24" s="19">
        <v>-270.4282</v>
      </c>
      <c r="Q24" s="12">
        <v>-4.9708151305098099E-2</v>
      </c>
      <c r="R24" s="12">
        <v>0.25000000000000006</v>
      </c>
    </row>
    <row r="25" spans="1:24" x14ac:dyDescent="0.2">
      <c r="A25" s="3" t="s">
        <v>7875</v>
      </c>
      <c r="B25" s="8">
        <v>1055.694</v>
      </c>
      <c r="C25" s="8">
        <v>-221.05439999999999</v>
      </c>
      <c r="D25" s="9">
        <v>-0.20939249441599553</v>
      </c>
      <c r="E25" s="9">
        <v>0.26</v>
      </c>
      <c r="I25" t="str">
        <v>Hunter Lopez</v>
      </c>
      <c r="J25" s="8">
        <v>5622.4292000000005</v>
      </c>
      <c r="K25" s="12">
        <v>-1.8181818181818184E-2</v>
      </c>
      <c r="N25" t="str">
        <v>Tom Prescott</v>
      </c>
      <c r="O25" s="19">
        <v>5329.0047999999997</v>
      </c>
      <c r="P25" s="19">
        <v>-1087.3897999999999</v>
      </c>
      <c r="Q25" s="12">
        <v>-0.2040511954502274</v>
      </c>
      <c r="R25" s="12">
        <v>0.46200000000000002</v>
      </c>
    </row>
    <row r="26" spans="1:24" x14ac:dyDescent="0.2">
      <c r="A26" s="3" t="s">
        <v>758</v>
      </c>
      <c r="B26" s="8">
        <v>814.01200000000006</v>
      </c>
      <c r="C26" s="8">
        <v>194.98780000000002</v>
      </c>
      <c r="D26" s="9">
        <v>0.2395392205520312</v>
      </c>
      <c r="E26" s="9">
        <v>0.125</v>
      </c>
      <c r="I26" t="str">
        <v>Adrian Barton</v>
      </c>
      <c r="J26" s="8">
        <v>5444.8055000000004</v>
      </c>
      <c r="K26" s="12">
        <v>-0.24000000000000005</v>
      </c>
      <c r="N26" t="str">
        <v>Victoria Wilson</v>
      </c>
      <c r="O26" s="19">
        <v>6134.0380000000005</v>
      </c>
      <c r="P26" s="19">
        <v>-874.66449999999986</v>
      </c>
      <c r="Q26" s="12">
        <v>-0.14259195981505166</v>
      </c>
      <c r="R26" s="12">
        <v>0.16111111111111109</v>
      </c>
    </row>
    <row r="27" spans="1:24" x14ac:dyDescent="0.2">
      <c r="A27" s="3" t="s">
        <v>1826</v>
      </c>
      <c r="B27" s="8">
        <v>1056.3900000000001</v>
      </c>
      <c r="C27" s="8">
        <v>277.38240000000002</v>
      </c>
      <c r="D27" s="9">
        <v>0.26257575327293897</v>
      </c>
      <c r="E27" s="9">
        <v>0.08</v>
      </c>
      <c r="I27" t="str">
        <v>Tom Ashbrook</v>
      </c>
      <c r="J27" s="8">
        <v>4703.7882999999993</v>
      </c>
      <c r="K27" s="12">
        <v>-0.08</v>
      </c>
      <c r="N27" t="str">
        <v>Zuschuss Carroll</v>
      </c>
      <c r="O27" s="19">
        <v>8025.7070000000012</v>
      </c>
      <c r="P27" s="19">
        <v>-1032.1489999999999</v>
      </c>
      <c r="Q27" s="12">
        <v>-0.12860536772648187</v>
      </c>
      <c r="R27" s="12">
        <v>0.25483870967741934</v>
      </c>
    </row>
    <row r="28" spans="1:24" x14ac:dyDescent="0.2">
      <c r="A28" s="3" t="s">
        <v>3071</v>
      </c>
      <c r="B28" s="8">
        <v>200.94499999999999</v>
      </c>
      <c r="C28" s="8">
        <v>69.278400000000005</v>
      </c>
      <c r="D28" s="9">
        <v>0.34476299484933692</v>
      </c>
      <c r="E28" s="9">
        <v>0.22499999999999998</v>
      </c>
      <c r="I28" t="str">
        <v>Christopher Martinez</v>
      </c>
      <c r="J28" s="8">
        <v>3899.8903999999998</v>
      </c>
      <c r="K28" s="12">
        <v>-0.12</v>
      </c>
      <c r="O28" s="19"/>
      <c r="P28" s="19"/>
      <c r="Q28" s="12"/>
      <c r="R28" s="12"/>
    </row>
    <row r="29" spans="1:24" x14ac:dyDescent="0.2">
      <c r="A29" s="3" t="s">
        <v>1328</v>
      </c>
      <c r="B29" s="8">
        <v>2236.1280000000002</v>
      </c>
      <c r="C29" s="8">
        <v>-98.764599999999973</v>
      </c>
      <c r="D29" s="9">
        <v>-4.4167686286294867E-2</v>
      </c>
      <c r="E29" s="9">
        <v>9.9999999999999992E-2</v>
      </c>
      <c r="I29" t="str">
        <v>Keith Dawkins</v>
      </c>
      <c r="J29" s="8">
        <v>3038.6253999999999</v>
      </c>
      <c r="K29" s="12">
        <v>-8.7500000000000008E-2</v>
      </c>
      <c r="O29" s="19"/>
      <c r="P29" s="19"/>
      <c r="Q29" s="12"/>
      <c r="R29" s="12"/>
    </row>
    <row r="30" spans="1:24" x14ac:dyDescent="0.2">
      <c r="A30" s="3" t="s">
        <v>1224</v>
      </c>
      <c r="B30" s="8">
        <v>925.8</v>
      </c>
      <c r="C30" s="8">
        <v>-62.1342</v>
      </c>
      <c r="D30" s="9">
        <v>-6.7114063512637726E-2</v>
      </c>
      <c r="E30" s="9">
        <v>0.32</v>
      </c>
      <c r="I30" t="str">
        <v>Andy Reiter</v>
      </c>
      <c r="J30" s="8">
        <v>2884.6207999999997</v>
      </c>
      <c r="K30" s="12">
        <v>-6.666666666666668E-2</v>
      </c>
      <c r="O30" s="19"/>
      <c r="P30" s="19"/>
      <c r="Q30" s="12"/>
      <c r="R30" s="12"/>
    </row>
    <row r="31" spans="1:24" x14ac:dyDescent="0.2">
      <c r="A31" s="3" t="s">
        <v>3378</v>
      </c>
      <c r="B31" s="8">
        <v>1171.8139999999999</v>
      </c>
      <c r="C31" s="8">
        <v>100.87680000000002</v>
      </c>
      <c r="D31" s="9">
        <v>8.6086017064141609E-2</v>
      </c>
      <c r="E31" s="9">
        <v>0.2</v>
      </c>
      <c r="I31" t="str">
        <v>Daniel Raglin</v>
      </c>
      <c r="J31" s="8">
        <v>2869.0760000000005</v>
      </c>
      <c r="K31" s="12">
        <v>-0.15384615384615383</v>
      </c>
      <c r="O31" s="19"/>
      <c r="P31" s="19"/>
    </row>
    <row r="32" spans="1:24" x14ac:dyDescent="0.2">
      <c r="A32" s="3" t="s">
        <v>4725</v>
      </c>
      <c r="B32" s="8">
        <v>5527.8460000000005</v>
      </c>
      <c r="C32" s="8">
        <v>1366.0098000000003</v>
      </c>
      <c r="D32" s="9">
        <v>0.24711430094108991</v>
      </c>
      <c r="E32" s="9">
        <v>0.18888888888888888</v>
      </c>
      <c r="O32" s="19"/>
      <c r="P32" s="19"/>
    </row>
    <row r="33" spans="1:16" x14ac:dyDescent="0.2">
      <c r="A33" s="3" t="s">
        <v>7267</v>
      </c>
      <c r="B33" s="8">
        <v>2495.3916000000004</v>
      </c>
      <c r="C33" s="8">
        <v>-196.12009999999995</v>
      </c>
      <c r="D33" s="9">
        <v>-7.8592915035860467E-2</v>
      </c>
      <c r="E33" s="9">
        <v>0.13999999999999999</v>
      </c>
      <c r="O33" s="19"/>
      <c r="P33" s="19"/>
    </row>
    <row r="34" spans="1:16" x14ac:dyDescent="0.2">
      <c r="A34" s="3" t="s">
        <v>85</v>
      </c>
      <c r="B34" s="8">
        <v>1790.5119999999999</v>
      </c>
      <c r="C34" s="8">
        <v>435.82739999999995</v>
      </c>
      <c r="D34" s="9">
        <v>0.24340937117427863</v>
      </c>
      <c r="E34" s="9">
        <v>1.6666666666666666E-2</v>
      </c>
      <c r="O34" s="19"/>
      <c r="P34" s="19"/>
    </row>
    <row r="35" spans="1:16" x14ac:dyDescent="0.2">
      <c r="A35" s="3" t="s">
        <v>1036</v>
      </c>
      <c r="B35" s="8">
        <v>2356.855</v>
      </c>
      <c r="C35" s="8">
        <v>295.66679999999997</v>
      </c>
      <c r="D35" s="9">
        <v>0.12544972007187544</v>
      </c>
      <c r="E35" s="9">
        <v>0.20476190476190484</v>
      </c>
      <c r="O35" s="19"/>
      <c r="P35" s="19"/>
    </row>
    <row r="36" spans="1:16" x14ac:dyDescent="0.2">
      <c r="A36" s="3" t="s">
        <v>2021</v>
      </c>
      <c r="B36" s="8">
        <v>264.86400000000003</v>
      </c>
      <c r="C36" s="8">
        <v>43.669499999999999</v>
      </c>
      <c r="D36" s="9">
        <v>0.16487518122508152</v>
      </c>
      <c r="E36" s="9">
        <v>0.21428571428571425</v>
      </c>
      <c r="O36" s="19"/>
      <c r="P36" s="19"/>
    </row>
    <row r="37" spans="1:16" x14ac:dyDescent="0.2">
      <c r="A37" s="3" t="s">
        <v>1152</v>
      </c>
      <c r="B37" s="8">
        <v>1455.0379999999998</v>
      </c>
      <c r="C37" s="8">
        <v>-152.76130000000001</v>
      </c>
      <c r="D37" s="9">
        <v>-0.10498784224192084</v>
      </c>
      <c r="E37" s="9">
        <v>0.15555555555555556</v>
      </c>
      <c r="O37" s="19"/>
      <c r="P37" s="19"/>
    </row>
    <row r="38" spans="1:16" x14ac:dyDescent="0.2">
      <c r="A38" s="3" t="s">
        <v>4038</v>
      </c>
      <c r="B38" s="8">
        <v>6608.4480000000003</v>
      </c>
      <c r="C38" s="8">
        <v>2884.6207999999997</v>
      </c>
      <c r="D38" s="9">
        <v>0.43650503113590355</v>
      </c>
      <c r="E38" s="9">
        <v>6.666666666666668E-2</v>
      </c>
      <c r="O38" s="19"/>
      <c r="P38" s="19"/>
    </row>
    <row r="39" spans="1:16" x14ac:dyDescent="0.2">
      <c r="A39" s="3" t="s">
        <v>6164</v>
      </c>
      <c r="B39" s="8">
        <v>497.01400000000007</v>
      </c>
      <c r="C39" s="8">
        <v>103.34989999999998</v>
      </c>
      <c r="D39" s="9">
        <v>0.20794162739882571</v>
      </c>
      <c r="E39" s="9">
        <v>0.1</v>
      </c>
      <c r="O39" s="19"/>
      <c r="P39" s="19"/>
    </row>
    <row r="40" spans="1:16" x14ac:dyDescent="0.2">
      <c r="A40" s="3" t="s">
        <v>9216</v>
      </c>
      <c r="B40" s="8">
        <v>88.15</v>
      </c>
      <c r="C40" s="8">
        <v>32.633000000000003</v>
      </c>
      <c r="D40" s="9">
        <v>0.37019852524106639</v>
      </c>
      <c r="E40" s="9">
        <v>0</v>
      </c>
      <c r="O40" s="19"/>
      <c r="P40" s="19"/>
    </row>
    <row r="41" spans="1:16" x14ac:dyDescent="0.2">
      <c r="A41" s="3" t="s">
        <v>7316</v>
      </c>
      <c r="B41" s="8">
        <v>738.50400000000002</v>
      </c>
      <c r="C41" s="8">
        <v>83.962999999999994</v>
      </c>
      <c r="D41" s="9">
        <v>0.11369335846522158</v>
      </c>
      <c r="E41" s="9">
        <v>0.12000000000000002</v>
      </c>
      <c r="O41" s="19"/>
      <c r="P41" s="19"/>
    </row>
    <row r="42" spans="1:16" x14ac:dyDescent="0.2">
      <c r="A42" s="3" t="s">
        <v>3760</v>
      </c>
      <c r="B42" s="8">
        <v>1515.8620000000001</v>
      </c>
      <c r="C42" s="8">
        <v>-274.96039999999999</v>
      </c>
      <c r="D42" s="9">
        <v>-0.18138880716054626</v>
      </c>
      <c r="E42" s="9">
        <v>0.375</v>
      </c>
      <c r="O42" s="19"/>
      <c r="P42" s="19"/>
    </row>
    <row r="43" spans="1:16" x14ac:dyDescent="0.2">
      <c r="A43" s="3" t="s">
        <v>4817</v>
      </c>
      <c r="B43" s="8">
        <v>2537.6860000000001</v>
      </c>
      <c r="C43" s="8">
        <v>298.82730000000004</v>
      </c>
      <c r="D43" s="9">
        <v>0.11775582164223627</v>
      </c>
      <c r="E43" s="9">
        <v>0.1111111111111111</v>
      </c>
      <c r="O43" s="19"/>
      <c r="P43" s="19"/>
    </row>
    <row r="44" spans="1:16" x14ac:dyDescent="0.2">
      <c r="A44" s="3" t="s">
        <v>2961</v>
      </c>
      <c r="B44" s="8">
        <v>833.39800000000002</v>
      </c>
      <c r="C44" s="8">
        <v>136.49190000000002</v>
      </c>
      <c r="D44" s="9">
        <v>0.16377757086050124</v>
      </c>
      <c r="E44" s="9">
        <v>0.18333333333333332</v>
      </c>
      <c r="O44" s="19"/>
      <c r="P44" s="19"/>
    </row>
    <row r="45" spans="1:16" x14ac:dyDescent="0.2">
      <c r="A45" s="3" t="s">
        <v>7166</v>
      </c>
      <c r="B45" s="8">
        <v>5086.9350000000013</v>
      </c>
      <c r="C45" s="8">
        <v>857.80329999999992</v>
      </c>
      <c r="D45" s="9">
        <v>0.16862871257446768</v>
      </c>
      <c r="E45" s="9">
        <v>6.3888888888888884E-2</v>
      </c>
      <c r="O45" s="19"/>
      <c r="P45" s="19"/>
    </row>
    <row r="46" spans="1:16" x14ac:dyDescent="0.2">
      <c r="A46" s="3" t="s">
        <v>6030</v>
      </c>
      <c r="B46" s="8">
        <v>657.31600000000003</v>
      </c>
      <c r="C46" s="8">
        <v>-28.700400000000002</v>
      </c>
      <c r="D46" s="9">
        <v>-4.3663017483219636E-2</v>
      </c>
      <c r="E46" s="9">
        <v>0.18333333333333332</v>
      </c>
      <c r="O46" s="19"/>
      <c r="P46" s="19"/>
    </row>
    <row r="47" spans="1:16" x14ac:dyDescent="0.2">
      <c r="A47" s="3" t="s">
        <v>1412</v>
      </c>
      <c r="B47" s="8">
        <v>3489.0395999999996</v>
      </c>
      <c r="C47" s="8">
        <v>-246.42569999999998</v>
      </c>
      <c r="D47" s="9">
        <v>-7.0628519091614786E-2</v>
      </c>
      <c r="E47" s="9">
        <v>0.16133333333333336</v>
      </c>
      <c r="O47" s="19"/>
      <c r="P47" s="19"/>
    </row>
    <row r="48" spans="1:16" x14ac:dyDescent="0.2">
      <c r="A48" s="3" t="s">
        <v>6646</v>
      </c>
      <c r="B48" s="8">
        <v>7888.2940000000008</v>
      </c>
      <c r="C48" s="8">
        <v>1298.0165999999999</v>
      </c>
      <c r="D48" s="9">
        <v>0.16454972393270328</v>
      </c>
      <c r="E48" s="9">
        <v>0.21739130434782614</v>
      </c>
      <c r="O48" s="19"/>
      <c r="P48" s="19"/>
    </row>
    <row r="49" spans="1:16" x14ac:dyDescent="0.2">
      <c r="A49" s="3" t="s">
        <v>4902</v>
      </c>
      <c r="B49" s="8">
        <v>5664.0219999999999</v>
      </c>
      <c r="C49" s="8">
        <v>1085.7326000000003</v>
      </c>
      <c r="D49" s="9">
        <v>0.19168933312759032</v>
      </c>
      <c r="E49" s="9">
        <v>6.363636363636363E-2</v>
      </c>
      <c r="O49" s="19"/>
      <c r="P49" s="19"/>
    </row>
    <row r="50" spans="1:16" x14ac:dyDescent="0.2">
      <c r="A50" s="3" t="s">
        <v>3348</v>
      </c>
      <c r="B50" s="8">
        <v>1638.5539999999999</v>
      </c>
      <c r="C50" s="8">
        <v>285.78879999999998</v>
      </c>
      <c r="D50" s="9">
        <v>0.17441524661378263</v>
      </c>
      <c r="E50" s="9">
        <v>0.16315789473684214</v>
      </c>
      <c r="O50" s="19"/>
      <c r="P50" s="19"/>
    </row>
    <row r="51" spans="1:16" x14ac:dyDescent="0.2">
      <c r="A51" s="3" t="s">
        <v>2077</v>
      </c>
      <c r="B51" s="8">
        <v>3831.8640000000005</v>
      </c>
      <c r="C51" s="8">
        <v>974.10699999999997</v>
      </c>
      <c r="D51" s="9">
        <v>0.2542123102490067</v>
      </c>
      <c r="E51" s="9">
        <v>8.7499999999999994E-2</v>
      </c>
      <c r="O51" s="19"/>
      <c r="P51" s="19"/>
    </row>
    <row r="52" spans="1:16" x14ac:dyDescent="0.2">
      <c r="A52" s="3" t="s">
        <v>5500</v>
      </c>
      <c r="B52" s="8">
        <v>1622.018</v>
      </c>
      <c r="C52" s="8">
        <v>154.95030000000003</v>
      </c>
      <c r="D52" s="9">
        <v>9.5529334446350173E-2</v>
      </c>
      <c r="E52" s="9">
        <v>0.12499999999999999</v>
      </c>
      <c r="O52" s="19"/>
      <c r="P52" s="19"/>
    </row>
    <row r="53" spans="1:16" x14ac:dyDescent="0.2">
      <c r="A53" s="3" t="s">
        <v>2714</v>
      </c>
      <c r="B53" s="8">
        <v>170.58399999999997</v>
      </c>
      <c r="C53" s="8">
        <v>-8.4310000000000009</v>
      </c>
      <c r="D53" s="9">
        <v>-4.942433053510295E-2</v>
      </c>
      <c r="E53" s="9">
        <v>0.45999999999999996</v>
      </c>
      <c r="O53" s="19"/>
      <c r="P53" s="19"/>
    </row>
    <row r="54" spans="1:16" x14ac:dyDescent="0.2">
      <c r="A54" s="3" t="s">
        <v>2679</v>
      </c>
      <c r="B54" s="8">
        <v>4867.3440000000001</v>
      </c>
      <c r="C54" s="8">
        <v>150.71300000000005</v>
      </c>
      <c r="D54" s="9">
        <v>3.0964115131373506E-2</v>
      </c>
      <c r="E54" s="9">
        <v>8.6666666666666656E-2</v>
      </c>
      <c r="O54" s="19"/>
      <c r="P54" s="19"/>
    </row>
    <row r="55" spans="1:16" x14ac:dyDescent="0.2">
      <c r="A55" s="3" t="s">
        <v>2437</v>
      </c>
      <c r="B55" s="8">
        <v>4501.3909999999996</v>
      </c>
      <c r="C55" s="8">
        <v>1158.7064</v>
      </c>
      <c r="D55" s="9">
        <v>0.25741074259045704</v>
      </c>
      <c r="E55" s="9">
        <v>8.3333333333333329E-2</v>
      </c>
      <c r="O55" s="19"/>
      <c r="P55" s="19"/>
    </row>
    <row r="56" spans="1:16" x14ac:dyDescent="0.2">
      <c r="A56" s="3" t="s">
        <v>8709</v>
      </c>
      <c r="B56" s="8">
        <v>161.28</v>
      </c>
      <c r="C56" s="8">
        <v>12.096</v>
      </c>
      <c r="D56" s="9">
        <v>7.4999999999999997E-2</v>
      </c>
      <c r="E56" s="9">
        <v>0.2</v>
      </c>
      <c r="O56" s="19"/>
      <c r="P56" s="19"/>
    </row>
    <row r="57" spans="1:16" x14ac:dyDescent="0.2">
      <c r="A57" s="3" t="s">
        <v>2145</v>
      </c>
      <c r="B57" s="8">
        <v>4523.3359999999993</v>
      </c>
      <c r="C57" s="8">
        <v>494.83519999999999</v>
      </c>
      <c r="D57" s="9">
        <v>0.10939607404800353</v>
      </c>
      <c r="E57" s="9">
        <v>7.6923076923076913E-2</v>
      </c>
      <c r="O57" s="19"/>
      <c r="P57" s="19"/>
    </row>
    <row r="58" spans="1:16" x14ac:dyDescent="0.2">
      <c r="A58" s="3" t="s">
        <v>4162</v>
      </c>
      <c r="B58" s="8">
        <v>649.37599999999998</v>
      </c>
      <c r="C58" s="8">
        <v>65.772500000000008</v>
      </c>
      <c r="D58" s="9">
        <v>0.10128569580643573</v>
      </c>
      <c r="E58" s="9">
        <v>0.19999999999999998</v>
      </c>
      <c r="O58" s="19"/>
      <c r="P58" s="19"/>
    </row>
    <row r="59" spans="1:16" x14ac:dyDescent="0.2">
      <c r="A59" s="3" t="s">
        <v>4051</v>
      </c>
      <c r="B59" s="8">
        <v>4375.7859999999991</v>
      </c>
      <c r="C59" s="8">
        <v>867.72709999999995</v>
      </c>
      <c r="D59" s="9">
        <v>0.19830199648703115</v>
      </c>
      <c r="E59" s="9">
        <v>7.2222222222222215E-2</v>
      </c>
      <c r="O59" s="19"/>
      <c r="P59" s="19"/>
    </row>
    <row r="60" spans="1:16" x14ac:dyDescent="0.2">
      <c r="A60" s="3" t="s">
        <v>5086</v>
      </c>
      <c r="B60" s="8">
        <v>2052.9080000000004</v>
      </c>
      <c r="C60" s="8">
        <v>317.97120000000001</v>
      </c>
      <c r="D60" s="9">
        <v>0.15488818787787859</v>
      </c>
      <c r="E60" s="9">
        <v>0.2</v>
      </c>
      <c r="O60" s="19"/>
      <c r="P60" s="19"/>
    </row>
    <row r="61" spans="1:16" x14ac:dyDescent="0.2">
      <c r="A61" s="3" t="s">
        <v>2629</v>
      </c>
      <c r="B61" s="8">
        <v>861.56499999999994</v>
      </c>
      <c r="C61" s="8">
        <v>-163.11750000000001</v>
      </c>
      <c r="D61" s="9">
        <v>-0.1893269805528312</v>
      </c>
      <c r="E61" s="9">
        <v>0.25714285714285717</v>
      </c>
      <c r="O61" s="19"/>
      <c r="P61" s="19"/>
    </row>
    <row r="62" spans="1:16" x14ac:dyDescent="0.2">
      <c r="A62" s="3" t="s">
        <v>1312</v>
      </c>
      <c r="B62" s="8">
        <v>4510.7970000000005</v>
      </c>
      <c r="C62" s="8">
        <v>343.68240000000003</v>
      </c>
      <c r="D62" s="9">
        <v>7.6191058919299628E-2</v>
      </c>
      <c r="E62" s="9">
        <v>0.16666666666666666</v>
      </c>
      <c r="O62" s="19"/>
      <c r="P62" s="19"/>
    </row>
    <row r="63" spans="1:16" x14ac:dyDescent="0.2">
      <c r="A63" s="3" t="s">
        <v>2292</v>
      </c>
      <c r="B63" s="8">
        <v>3323.556</v>
      </c>
      <c r="C63" s="8">
        <v>579.31129999999996</v>
      </c>
      <c r="D63" s="9">
        <v>0.1743046604299732</v>
      </c>
      <c r="E63" s="9">
        <v>9.3548387096774224E-2</v>
      </c>
      <c r="O63" s="19"/>
      <c r="P63" s="19"/>
    </row>
    <row r="64" spans="1:16" x14ac:dyDescent="0.2">
      <c r="A64" s="3" t="s">
        <v>5160</v>
      </c>
      <c r="B64" s="8">
        <v>2852.9680000000003</v>
      </c>
      <c r="C64" s="8">
        <v>-104.54859999999999</v>
      </c>
      <c r="D64" s="9">
        <v>-3.6645556487138999E-2</v>
      </c>
      <c r="E64" s="9">
        <v>0.30624999999999997</v>
      </c>
      <c r="O64" s="19"/>
      <c r="P64" s="19"/>
    </row>
    <row r="65" spans="1:5" x14ac:dyDescent="0.2">
      <c r="A65" s="3" t="s">
        <v>1892</v>
      </c>
      <c r="B65" s="8">
        <v>1839.2400000000002</v>
      </c>
      <c r="C65" s="8">
        <v>521.13519999999994</v>
      </c>
      <c r="D65" s="9">
        <v>0.28334268502207427</v>
      </c>
      <c r="E65" s="9">
        <v>0.04</v>
      </c>
    </row>
    <row r="66" spans="1:5" x14ac:dyDescent="0.2">
      <c r="A66" s="3" t="s">
        <v>1692</v>
      </c>
      <c r="B66" s="8">
        <v>629.24799999999993</v>
      </c>
      <c r="C66" s="8">
        <v>60.426499999999997</v>
      </c>
      <c r="D66" s="9">
        <v>9.6029705299023604E-2</v>
      </c>
      <c r="E66" s="9">
        <v>0.04</v>
      </c>
    </row>
    <row r="67" spans="1:5" x14ac:dyDescent="0.2">
      <c r="A67" s="3" t="s">
        <v>4620</v>
      </c>
      <c r="B67" s="8">
        <v>599.798</v>
      </c>
      <c r="C67" s="8">
        <v>227.43840000000003</v>
      </c>
      <c r="D67" s="9">
        <v>0.37919166119260156</v>
      </c>
      <c r="E67" s="9">
        <v>0.14615384615384613</v>
      </c>
    </row>
    <row r="68" spans="1:5" x14ac:dyDescent="0.2">
      <c r="A68" s="3" t="s">
        <v>1028</v>
      </c>
      <c r="B68" s="8">
        <v>744.33999999999992</v>
      </c>
      <c r="C68" s="8">
        <v>11.583900000000007</v>
      </c>
      <c r="D68" s="9">
        <v>1.5562646102587539E-2</v>
      </c>
      <c r="E68" s="9">
        <v>0.2</v>
      </c>
    </row>
    <row r="69" spans="1:5" x14ac:dyDescent="0.2">
      <c r="A69" s="3" t="s">
        <v>5229</v>
      </c>
      <c r="B69" s="8">
        <v>1333.88</v>
      </c>
      <c r="C69" s="8">
        <v>-291.3811</v>
      </c>
      <c r="D69" s="9">
        <v>-0.21844626203256665</v>
      </c>
      <c r="E69" s="9">
        <v>0.18000000000000002</v>
      </c>
    </row>
    <row r="70" spans="1:5" x14ac:dyDescent="0.2">
      <c r="A70" s="3" t="s">
        <v>2415</v>
      </c>
      <c r="B70" s="8">
        <v>2888.5059999999999</v>
      </c>
      <c r="C70" s="8">
        <v>302.02</v>
      </c>
      <c r="D70" s="9">
        <v>0.10455924273655655</v>
      </c>
      <c r="E70" s="9">
        <v>0.25714285714285723</v>
      </c>
    </row>
    <row r="71" spans="1:5" x14ac:dyDescent="0.2">
      <c r="A71" s="3" t="s">
        <v>8376</v>
      </c>
      <c r="B71" s="8">
        <v>2798.9479999999999</v>
      </c>
      <c r="C71" s="8">
        <v>-711.42740000000015</v>
      </c>
      <c r="D71" s="9">
        <v>-0.25417671210754905</v>
      </c>
      <c r="E71" s="9">
        <v>0.19166666666666668</v>
      </c>
    </row>
    <row r="72" spans="1:5" x14ac:dyDescent="0.2">
      <c r="A72" s="3" t="s">
        <v>8562</v>
      </c>
      <c r="B72" s="8">
        <v>983.41999999999985</v>
      </c>
      <c r="C72" s="8">
        <v>209.78300000000002</v>
      </c>
      <c r="D72" s="9">
        <v>0.21331984299688847</v>
      </c>
      <c r="E72" s="9">
        <v>0.14285714285714285</v>
      </c>
    </row>
    <row r="73" spans="1:5" x14ac:dyDescent="0.2">
      <c r="A73" s="3" t="s">
        <v>8472</v>
      </c>
      <c r="B73" s="8">
        <v>385.51600000000002</v>
      </c>
      <c r="C73" s="8">
        <v>-58.286599999999993</v>
      </c>
      <c r="D73" s="9">
        <v>-0.15119113084800628</v>
      </c>
      <c r="E73" s="9">
        <v>0.13333333333333333</v>
      </c>
    </row>
    <row r="74" spans="1:5" x14ac:dyDescent="0.2">
      <c r="A74" s="3" t="s">
        <v>4977</v>
      </c>
      <c r="B74" s="8">
        <v>272.95</v>
      </c>
      <c r="C74" s="8">
        <v>110.9272</v>
      </c>
      <c r="D74" s="9">
        <v>0.40640117237589302</v>
      </c>
      <c r="E74" s="9">
        <v>0</v>
      </c>
    </row>
    <row r="75" spans="1:5" x14ac:dyDescent="0.2">
      <c r="A75" s="3" t="s">
        <v>1387</v>
      </c>
      <c r="B75" s="8">
        <v>2442.0439999999999</v>
      </c>
      <c r="C75" s="8">
        <v>433.97509999999994</v>
      </c>
      <c r="D75" s="9">
        <v>0.17770977918497782</v>
      </c>
      <c r="E75" s="9">
        <v>0.16500000000000004</v>
      </c>
    </row>
    <row r="76" spans="1:5" x14ac:dyDescent="0.2">
      <c r="A76" s="3" t="s">
        <v>2552</v>
      </c>
      <c r="B76" s="8">
        <v>4750.3579999999993</v>
      </c>
      <c r="C76" s="8">
        <v>921.25739999999962</v>
      </c>
      <c r="D76" s="9">
        <v>0.19393430979307238</v>
      </c>
      <c r="E76" s="9">
        <v>0.14117647058823526</v>
      </c>
    </row>
    <row r="77" spans="1:5" x14ac:dyDescent="0.2">
      <c r="A77" s="3" t="s">
        <v>5328</v>
      </c>
      <c r="B77" s="8">
        <v>2933.6759999999995</v>
      </c>
      <c r="C77" s="8">
        <v>251.59740000000005</v>
      </c>
      <c r="D77" s="9">
        <v>8.5761822368932386E-2</v>
      </c>
      <c r="E77" s="9">
        <v>0.1111111111111111</v>
      </c>
    </row>
    <row r="78" spans="1:5" x14ac:dyDescent="0.2">
      <c r="A78" s="3" t="s">
        <v>678</v>
      </c>
      <c r="B78" s="8">
        <v>11789.630000000003</v>
      </c>
      <c r="C78" s="8">
        <v>-1659.9581000000001</v>
      </c>
      <c r="D78" s="9">
        <v>-0.14079815057809275</v>
      </c>
      <c r="E78" s="9">
        <v>0.16875000000000004</v>
      </c>
    </row>
    <row r="79" spans="1:5" x14ac:dyDescent="0.2">
      <c r="A79" s="3" t="s">
        <v>6127</v>
      </c>
      <c r="B79" s="8">
        <v>1697.8609999999999</v>
      </c>
      <c r="C79" s="8">
        <v>647.38469999999995</v>
      </c>
      <c r="D79" s="9">
        <v>0.38129428734154325</v>
      </c>
      <c r="E79" s="9">
        <v>8.1818181818181804E-2</v>
      </c>
    </row>
    <row r="80" spans="1:5" x14ac:dyDescent="0.2">
      <c r="A80" s="3" t="s">
        <v>3445</v>
      </c>
      <c r="B80" s="8">
        <v>5907.9719999999998</v>
      </c>
      <c r="C80" s="8">
        <v>1538.2127000000003</v>
      </c>
      <c r="D80" s="9">
        <v>0.26036221904910861</v>
      </c>
      <c r="E80" s="9">
        <v>0.12222222222222223</v>
      </c>
    </row>
    <row r="81" spans="1:5" x14ac:dyDescent="0.2">
      <c r="A81" s="3" t="s">
        <v>1134</v>
      </c>
      <c r="B81" s="8">
        <v>3675.8609999999999</v>
      </c>
      <c r="C81" s="8">
        <v>363.59910000000002</v>
      </c>
      <c r="D81" s="9">
        <v>9.8915356157373749E-2</v>
      </c>
      <c r="E81" s="9">
        <v>0.19444444444444445</v>
      </c>
    </row>
    <row r="82" spans="1:5" x14ac:dyDescent="0.2">
      <c r="A82" s="3" t="s">
        <v>5017</v>
      </c>
      <c r="B82" s="8">
        <v>1738.4060000000002</v>
      </c>
      <c r="C82" s="8">
        <v>246.9973</v>
      </c>
      <c r="D82" s="9">
        <v>0.14208263202036805</v>
      </c>
      <c r="E82" s="9">
        <v>0.15</v>
      </c>
    </row>
    <row r="83" spans="1:5" x14ac:dyDescent="0.2">
      <c r="A83" s="3" t="s">
        <v>6288</v>
      </c>
      <c r="B83" s="8">
        <v>1585.162</v>
      </c>
      <c r="C83" s="8">
        <v>523.2133</v>
      </c>
      <c r="D83" s="9">
        <v>0.3300692926022703</v>
      </c>
      <c r="E83" s="9">
        <v>0.05</v>
      </c>
    </row>
    <row r="84" spans="1:5" x14ac:dyDescent="0.2">
      <c r="A84" s="3" t="s">
        <v>4683</v>
      </c>
      <c r="B84" s="8">
        <v>1181.4900000000002</v>
      </c>
      <c r="C84" s="8">
        <v>-197.26949999999999</v>
      </c>
      <c r="D84" s="9">
        <v>-0.16696671152527737</v>
      </c>
      <c r="E84" s="9">
        <v>6.6666666666666666E-2</v>
      </c>
    </row>
    <row r="85" spans="1:5" x14ac:dyDescent="0.2">
      <c r="A85" s="3" t="s">
        <v>2445</v>
      </c>
      <c r="B85" s="8">
        <v>1523.2730000000001</v>
      </c>
      <c r="C85" s="8">
        <v>315.22140000000007</v>
      </c>
      <c r="D85" s="9">
        <v>0.20693690494087405</v>
      </c>
      <c r="E85" s="9">
        <v>9.2857142857142846E-2</v>
      </c>
    </row>
    <row r="86" spans="1:5" x14ac:dyDescent="0.2">
      <c r="A86" s="3" t="s">
        <v>2654</v>
      </c>
      <c r="B86" s="8">
        <v>659.13800000000003</v>
      </c>
      <c r="C86" s="8">
        <v>-63.764400000000016</v>
      </c>
      <c r="D86" s="9">
        <v>-9.6739074366824565E-2</v>
      </c>
      <c r="E86" s="9">
        <v>0.20624999999999999</v>
      </c>
    </row>
    <row r="87" spans="1:5" x14ac:dyDescent="0.2">
      <c r="A87" s="3" t="s">
        <v>6067</v>
      </c>
      <c r="B87" s="8">
        <v>791.9899999999999</v>
      </c>
      <c r="C87" s="8">
        <v>25.870199999999997</v>
      </c>
      <c r="D87" s="9">
        <v>3.2664806373817849E-2</v>
      </c>
      <c r="E87" s="9">
        <v>0.15000000000000002</v>
      </c>
    </row>
    <row r="88" spans="1:5" x14ac:dyDescent="0.2">
      <c r="A88" s="3" t="s">
        <v>3732</v>
      </c>
      <c r="B88" s="8">
        <v>2475.1570000000006</v>
      </c>
      <c r="C88" s="8">
        <v>-319.06370000000004</v>
      </c>
      <c r="D88" s="9">
        <v>-0.12890644916665892</v>
      </c>
      <c r="E88" s="9">
        <v>0.3000000000000001</v>
      </c>
    </row>
    <row r="89" spans="1:5" x14ac:dyDescent="0.2">
      <c r="A89" s="3" t="s">
        <v>3846</v>
      </c>
      <c r="B89" s="8">
        <v>2567.6559999999999</v>
      </c>
      <c r="C89" s="8">
        <v>417.59179999999998</v>
      </c>
      <c r="D89" s="9">
        <v>0.16263541533601072</v>
      </c>
      <c r="E89" s="9">
        <v>4.4444444444444446E-2</v>
      </c>
    </row>
    <row r="90" spans="1:5" x14ac:dyDescent="0.2">
      <c r="A90" s="3" t="s">
        <v>1875</v>
      </c>
      <c r="B90" s="8">
        <v>5718.5210000000006</v>
      </c>
      <c r="C90" s="8">
        <v>1094.5037</v>
      </c>
      <c r="D90" s="9">
        <v>0.19139628935523711</v>
      </c>
      <c r="E90" s="9">
        <v>7.8947368421052613E-2</v>
      </c>
    </row>
    <row r="91" spans="1:5" x14ac:dyDescent="0.2">
      <c r="A91" s="3" t="s">
        <v>2796</v>
      </c>
      <c r="B91" s="8">
        <v>4204.6759999999995</v>
      </c>
      <c r="C91" s="8">
        <v>1487.7739000000001</v>
      </c>
      <c r="D91" s="9">
        <v>0.35383794137764724</v>
      </c>
      <c r="E91" s="9">
        <v>2.2222222222222223E-2</v>
      </c>
    </row>
    <row r="92" spans="1:5" x14ac:dyDescent="0.2">
      <c r="A92" s="3" t="s">
        <v>5732</v>
      </c>
      <c r="B92" s="8">
        <v>2682.7280000000001</v>
      </c>
      <c r="C92" s="8">
        <v>278.77700000000004</v>
      </c>
      <c r="D92" s="9">
        <v>0.1039154919917338</v>
      </c>
      <c r="E92" s="9">
        <v>0.23333333333333339</v>
      </c>
    </row>
    <row r="93" spans="1:5" x14ac:dyDescent="0.2">
      <c r="A93" s="3" t="s">
        <v>7362</v>
      </c>
      <c r="B93" s="8">
        <v>10501.652999999998</v>
      </c>
      <c r="C93" s="8">
        <v>2616.0643999999998</v>
      </c>
      <c r="D93" s="9">
        <v>0.24910977348042257</v>
      </c>
      <c r="E93" s="9">
        <v>1.1111111111111112E-2</v>
      </c>
    </row>
    <row r="94" spans="1:5" x14ac:dyDescent="0.2">
      <c r="A94" s="3" t="s">
        <v>4296</v>
      </c>
      <c r="B94" s="8">
        <v>3887.8339999999998</v>
      </c>
      <c r="C94" s="8">
        <v>-17.532199999999996</v>
      </c>
      <c r="D94" s="9">
        <v>-4.5095032349632205E-3</v>
      </c>
      <c r="E94" s="9">
        <v>0.27692307692307699</v>
      </c>
    </row>
    <row r="95" spans="1:5" x14ac:dyDescent="0.2">
      <c r="A95" s="3" t="s">
        <v>3191</v>
      </c>
      <c r="B95" s="8">
        <v>2186.6130000000003</v>
      </c>
      <c r="C95" s="8">
        <v>257.91629999999998</v>
      </c>
      <c r="D95" s="9">
        <v>0.11795242230792552</v>
      </c>
      <c r="E95" s="9">
        <v>0.14999999999999997</v>
      </c>
    </row>
    <row r="96" spans="1:5" x14ac:dyDescent="0.2">
      <c r="A96" s="3" t="s">
        <v>5846</v>
      </c>
      <c r="B96" s="8">
        <v>2261.4380000000001</v>
      </c>
      <c r="C96" s="8">
        <v>755.91509999999994</v>
      </c>
      <c r="D96" s="9">
        <v>0.33426302202403951</v>
      </c>
      <c r="E96" s="9">
        <v>0.16</v>
      </c>
    </row>
    <row r="97" spans="1:5" x14ac:dyDescent="0.2">
      <c r="A97" s="3" t="s">
        <v>4128</v>
      </c>
      <c r="B97" s="8">
        <v>130.83000000000001</v>
      </c>
      <c r="C97" s="8">
        <v>59.452199999999998</v>
      </c>
      <c r="D97" s="9">
        <v>0.45442329740885112</v>
      </c>
      <c r="E97" s="9">
        <v>0</v>
      </c>
    </row>
    <row r="98" spans="1:5" x14ac:dyDescent="0.2">
      <c r="A98" s="3" t="s">
        <v>5192</v>
      </c>
      <c r="B98" s="8">
        <v>603.87599999999998</v>
      </c>
      <c r="C98" s="8">
        <v>-77.525600000000011</v>
      </c>
      <c r="D98" s="9">
        <v>-0.1283799985427472</v>
      </c>
      <c r="E98" s="9">
        <v>0.15714285714285711</v>
      </c>
    </row>
    <row r="99" spans="1:5" x14ac:dyDescent="0.2">
      <c r="A99" s="3" t="s">
        <v>4536</v>
      </c>
      <c r="B99" s="8">
        <v>1727.652</v>
      </c>
      <c r="C99" s="8">
        <v>139.20080000000002</v>
      </c>
      <c r="D99" s="9">
        <v>8.0572244873388862E-2</v>
      </c>
      <c r="E99" s="9">
        <v>0.14615384615384613</v>
      </c>
    </row>
    <row r="100" spans="1:5" x14ac:dyDescent="0.2">
      <c r="A100" s="3" t="s">
        <v>2276</v>
      </c>
      <c r="B100" s="8">
        <v>265.29599999999999</v>
      </c>
      <c r="C100" s="8">
        <v>36.613099999999996</v>
      </c>
      <c r="D100" s="9">
        <v>0.13800848863156623</v>
      </c>
      <c r="E100" s="9">
        <v>0.16666666666666666</v>
      </c>
    </row>
    <row r="101" spans="1:5" x14ac:dyDescent="0.2">
      <c r="A101" s="3" t="s">
        <v>3219</v>
      </c>
      <c r="B101" s="8">
        <v>415.19599999999997</v>
      </c>
      <c r="C101" s="8">
        <v>126.8694</v>
      </c>
      <c r="D101" s="9">
        <v>0.30556508251524583</v>
      </c>
      <c r="E101" s="9">
        <v>6.6666666666666666E-2</v>
      </c>
    </row>
    <row r="102" spans="1:5" x14ac:dyDescent="0.2">
      <c r="A102" s="3" t="s">
        <v>1847</v>
      </c>
      <c r="B102" s="8">
        <v>4411.2430000000004</v>
      </c>
      <c r="C102" s="8">
        <v>1142.1225000000002</v>
      </c>
      <c r="D102" s="9">
        <v>0.25891171717359485</v>
      </c>
      <c r="E102" s="9">
        <v>0.13499999999999998</v>
      </c>
    </row>
    <row r="103" spans="1:5" x14ac:dyDescent="0.2">
      <c r="A103" s="3" t="s">
        <v>1759</v>
      </c>
      <c r="B103" s="8">
        <v>1459.3440000000001</v>
      </c>
      <c r="C103" s="8">
        <v>340.70539999999994</v>
      </c>
      <c r="D103" s="9">
        <v>0.23346476224933937</v>
      </c>
      <c r="E103" s="9">
        <v>2.3529411764705882E-2</v>
      </c>
    </row>
    <row r="104" spans="1:5" x14ac:dyDescent="0.2">
      <c r="A104" s="3" t="s">
        <v>3405</v>
      </c>
      <c r="B104" s="8">
        <v>2684.4920000000002</v>
      </c>
      <c r="C104" s="8">
        <v>409.49829999999997</v>
      </c>
      <c r="D104" s="9">
        <v>0.15254219420285103</v>
      </c>
      <c r="E104" s="9">
        <v>0.1</v>
      </c>
    </row>
    <row r="105" spans="1:5" x14ac:dyDescent="0.2">
      <c r="A105" s="3" t="s">
        <v>1537</v>
      </c>
      <c r="B105" s="8">
        <v>6765.7279999999992</v>
      </c>
      <c r="C105" s="8">
        <v>1015.0749999999999</v>
      </c>
      <c r="D105" s="9">
        <v>0.15003189605021072</v>
      </c>
      <c r="E105" s="9">
        <v>0.19499999999999998</v>
      </c>
    </row>
    <row r="106" spans="1:5" x14ac:dyDescent="0.2">
      <c r="A106" s="3" t="s">
        <v>10072</v>
      </c>
      <c r="B106" s="8">
        <v>320.53999999999996</v>
      </c>
      <c r="C106" s="8">
        <v>116.714</v>
      </c>
      <c r="D106" s="9">
        <v>0.36411680289511456</v>
      </c>
      <c r="E106" s="9">
        <v>0</v>
      </c>
    </row>
    <row r="107" spans="1:5" x14ac:dyDescent="0.2">
      <c r="A107" s="3" t="s">
        <v>5343</v>
      </c>
      <c r="B107" s="8">
        <v>808.16199999999992</v>
      </c>
      <c r="C107" s="8">
        <v>95.581600000000009</v>
      </c>
      <c r="D107" s="9">
        <v>0.11827034678690661</v>
      </c>
      <c r="E107" s="9">
        <v>0.18</v>
      </c>
    </row>
    <row r="108" spans="1:5" x14ac:dyDescent="0.2">
      <c r="A108" s="3" t="s">
        <v>307</v>
      </c>
      <c r="B108" s="8">
        <v>2454.9280000000003</v>
      </c>
      <c r="C108" s="8">
        <v>381.78070000000002</v>
      </c>
      <c r="D108" s="9">
        <v>0.15551604772115515</v>
      </c>
      <c r="E108" s="9">
        <v>0.3</v>
      </c>
    </row>
    <row r="109" spans="1:5" x14ac:dyDescent="0.2">
      <c r="A109" s="3" t="s">
        <v>1791</v>
      </c>
      <c r="B109" s="8">
        <v>3288.471</v>
      </c>
      <c r="C109" s="8">
        <v>634.84629999999993</v>
      </c>
      <c r="D109" s="9">
        <v>0.19305212057518523</v>
      </c>
      <c r="E109" s="9">
        <v>7.2499999999999995E-2</v>
      </c>
    </row>
    <row r="110" spans="1:5" x14ac:dyDescent="0.2">
      <c r="A110" s="3" t="s">
        <v>3155</v>
      </c>
      <c r="B110" s="8">
        <v>1538.1099999999997</v>
      </c>
      <c r="C110" s="8">
        <v>206.75689999999997</v>
      </c>
      <c r="D110" s="9">
        <v>0.13442270058708417</v>
      </c>
      <c r="E110" s="9">
        <v>0.17499999999999999</v>
      </c>
    </row>
    <row r="111" spans="1:5" x14ac:dyDescent="0.2">
      <c r="A111" s="3" t="s">
        <v>5674</v>
      </c>
      <c r="B111" s="8">
        <v>582.64599999999996</v>
      </c>
      <c r="C111" s="8">
        <v>141.53400000000002</v>
      </c>
      <c r="D111" s="9">
        <v>0.24291593866601682</v>
      </c>
      <c r="E111" s="9">
        <v>0.1</v>
      </c>
    </row>
    <row r="112" spans="1:5" x14ac:dyDescent="0.2">
      <c r="A112" s="3" t="s">
        <v>2611</v>
      </c>
      <c r="B112" s="8">
        <v>7294.1850000000004</v>
      </c>
      <c r="C112" s="8">
        <v>2199.2780999999991</v>
      </c>
      <c r="D112" s="9">
        <v>0.30151114894947123</v>
      </c>
      <c r="E112" s="9">
        <v>8.4482758620689657E-2</v>
      </c>
    </row>
    <row r="113" spans="1:5" x14ac:dyDescent="0.2">
      <c r="A113" s="3" t="s">
        <v>5047</v>
      </c>
      <c r="B113" s="8">
        <v>3288.11</v>
      </c>
      <c r="C113" s="8">
        <v>238.73680000000002</v>
      </c>
      <c r="D113" s="9">
        <v>7.2606086779335249E-2</v>
      </c>
      <c r="E113" s="9">
        <v>0.18181818181818185</v>
      </c>
    </row>
    <row r="114" spans="1:5" x14ac:dyDescent="0.2">
      <c r="A114" s="3" t="s">
        <v>4567</v>
      </c>
      <c r="B114" s="8">
        <v>3196.7520000000004</v>
      </c>
      <c r="C114" s="8">
        <v>447.74839999999995</v>
      </c>
      <c r="D114" s="9">
        <v>0.14006353949258493</v>
      </c>
      <c r="E114" s="9">
        <v>6.9999999999999993E-2</v>
      </c>
    </row>
    <row r="115" spans="1:5" x14ac:dyDescent="0.2">
      <c r="A115" s="3" t="s">
        <v>3465</v>
      </c>
      <c r="B115" s="8">
        <v>1874.172</v>
      </c>
      <c r="C115" s="8">
        <v>107.57149999999999</v>
      </c>
      <c r="D115" s="9">
        <v>5.7396813099331326E-2</v>
      </c>
      <c r="E115" s="9">
        <v>0.13750000000000001</v>
      </c>
    </row>
    <row r="116" spans="1:5" x14ac:dyDescent="0.2">
      <c r="A116" s="3" t="s">
        <v>62</v>
      </c>
      <c r="B116" s="8">
        <v>6255.3510000000006</v>
      </c>
      <c r="C116" s="8">
        <v>802.7897999999999</v>
      </c>
      <c r="D116" s="9">
        <v>0.12833649142949768</v>
      </c>
      <c r="E116" s="9">
        <v>0.18333333333333332</v>
      </c>
    </row>
    <row r="117" spans="1:5" x14ac:dyDescent="0.2">
      <c r="A117" s="3" t="s">
        <v>1974</v>
      </c>
      <c r="B117" s="8">
        <v>1526.5</v>
      </c>
      <c r="C117" s="8">
        <v>333.97910000000002</v>
      </c>
      <c r="D117" s="9">
        <v>0.21878748771699968</v>
      </c>
      <c r="E117" s="9">
        <v>0.02</v>
      </c>
    </row>
    <row r="118" spans="1:5" x14ac:dyDescent="0.2">
      <c r="A118" s="3" t="s">
        <v>6480</v>
      </c>
      <c r="B118" s="8">
        <v>1006.356</v>
      </c>
      <c r="C118" s="8">
        <v>119.34790000000001</v>
      </c>
      <c r="D118" s="9">
        <v>0.11859411579997536</v>
      </c>
      <c r="E118" s="9">
        <v>0.14285714285714285</v>
      </c>
    </row>
    <row r="119" spans="1:5" x14ac:dyDescent="0.2">
      <c r="A119" s="3" t="s">
        <v>807</v>
      </c>
      <c r="B119" s="8">
        <v>2562.3820000000005</v>
      </c>
      <c r="C119" s="8">
        <v>-113.29840000000007</v>
      </c>
      <c r="D119" s="9">
        <v>-4.4216045851087016E-2</v>
      </c>
      <c r="E119" s="9">
        <v>0.13214285714285715</v>
      </c>
    </row>
    <row r="120" spans="1:5" x14ac:dyDescent="0.2">
      <c r="A120" s="3" t="s">
        <v>3559</v>
      </c>
      <c r="B120" s="8">
        <v>658.46600000000001</v>
      </c>
      <c r="C120" s="8">
        <v>141.26499999999999</v>
      </c>
      <c r="D120" s="9">
        <v>0.21453651365446352</v>
      </c>
      <c r="E120" s="9">
        <v>0.12</v>
      </c>
    </row>
    <row r="121" spans="1:5" x14ac:dyDescent="0.2">
      <c r="A121" s="3" t="s">
        <v>2466</v>
      </c>
      <c r="B121" s="8">
        <v>1338.8419999999999</v>
      </c>
      <c r="C121" s="8">
        <v>137.74390000000002</v>
      </c>
      <c r="D121" s="9">
        <v>0.10288286444554327</v>
      </c>
      <c r="E121" s="9">
        <v>0.25</v>
      </c>
    </row>
    <row r="122" spans="1:5" x14ac:dyDescent="0.2">
      <c r="A122" s="3" t="s">
        <v>2928</v>
      </c>
      <c r="B122" s="8">
        <v>949.43</v>
      </c>
      <c r="C122" s="8">
        <v>194.05160000000001</v>
      </c>
      <c r="D122" s="9">
        <v>0.20438747459001719</v>
      </c>
      <c r="E122" s="9">
        <v>0</v>
      </c>
    </row>
    <row r="123" spans="1:5" x14ac:dyDescent="0.2">
      <c r="A123" s="3" t="s">
        <v>6490</v>
      </c>
      <c r="B123" s="8">
        <v>1673.8880000000001</v>
      </c>
      <c r="C123" s="8">
        <v>214.46299999999997</v>
      </c>
      <c r="D123" s="9">
        <v>0.1281226700950123</v>
      </c>
      <c r="E123" s="9">
        <v>0.12</v>
      </c>
    </row>
    <row r="124" spans="1:5" x14ac:dyDescent="0.2">
      <c r="A124" s="3" t="s">
        <v>6363</v>
      </c>
      <c r="B124" s="8">
        <v>1278.954</v>
      </c>
      <c r="C124" s="8">
        <v>185.37760000000003</v>
      </c>
      <c r="D124" s="9">
        <v>0.14494469699457529</v>
      </c>
      <c r="E124" s="9">
        <v>0.27500000000000002</v>
      </c>
    </row>
    <row r="125" spans="1:5" x14ac:dyDescent="0.2">
      <c r="A125" s="3" t="s">
        <v>7766</v>
      </c>
      <c r="B125" s="8">
        <v>537.63200000000006</v>
      </c>
      <c r="C125" s="8">
        <v>105.8275</v>
      </c>
      <c r="D125" s="9">
        <v>0.19684003184334264</v>
      </c>
      <c r="E125" s="9">
        <v>0.22857142857142859</v>
      </c>
    </row>
    <row r="126" spans="1:5" x14ac:dyDescent="0.2">
      <c r="A126" s="3" t="s">
        <v>10178</v>
      </c>
      <c r="B126" s="8">
        <v>16.52</v>
      </c>
      <c r="C126" s="8">
        <v>1.6519999999999999</v>
      </c>
      <c r="D126" s="9">
        <v>9.9999999999999992E-2</v>
      </c>
      <c r="E126" s="9">
        <v>0.2</v>
      </c>
    </row>
    <row r="127" spans="1:5" x14ac:dyDescent="0.2">
      <c r="A127" s="3" t="s">
        <v>4103</v>
      </c>
      <c r="B127" s="8">
        <v>1262.0139999999999</v>
      </c>
      <c r="C127" s="8">
        <v>328.0847</v>
      </c>
      <c r="D127" s="9">
        <v>0.25996914455782583</v>
      </c>
      <c r="E127" s="9">
        <v>5.7142857142857148E-2</v>
      </c>
    </row>
    <row r="128" spans="1:5" x14ac:dyDescent="0.2">
      <c r="A128" s="3" t="s">
        <v>1684</v>
      </c>
      <c r="B128" s="8">
        <v>1136.5920000000001</v>
      </c>
      <c r="C128" s="8">
        <v>370.82979999999998</v>
      </c>
      <c r="D128" s="9">
        <v>0.32626465785435754</v>
      </c>
      <c r="E128" s="9">
        <v>9.0909090909090912E-2</v>
      </c>
    </row>
    <row r="129" spans="1:5" x14ac:dyDescent="0.2">
      <c r="A129" s="3" t="s">
        <v>2509</v>
      </c>
      <c r="B129" s="8">
        <v>2033.9680000000001</v>
      </c>
      <c r="C129" s="8">
        <v>426.661</v>
      </c>
      <c r="D129" s="9">
        <v>0.2097678036232625</v>
      </c>
      <c r="E129" s="9">
        <v>4.4444444444444446E-2</v>
      </c>
    </row>
    <row r="130" spans="1:5" x14ac:dyDescent="0.2">
      <c r="A130" s="3" t="s">
        <v>5541</v>
      </c>
      <c r="B130" s="8">
        <v>565.39200000000005</v>
      </c>
      <c r="C130" s="8">
        <v>-43.732399999999998</v>
      </c>
      <c r="D130" s="9">
        <v>-7.7348812859042923E-2</v>
      </c>
      <c r="E130" s="9">
        <v>0.2</v>
      </c>
    </row>
    <row r="131" spans="1:5" x14ac:dyDescent="0.2">
      <c r="A131" s="3" t="s">
        <v>1957</v>
      </c>
      <c r="B131" s="8">
        <v>3036.5469999999996</v>
      </c>
      <c r="C131" s="8">
        <v>-126.42230000000004</v>
      </c>
      <c r="D131" s="9">
        <v>-4.1633572607306935E-2</v>
      </c>
      <c r="E131" s="9">
        <v>0.26363636363636367</v>
      </c>
    </row>
    <row r="132" spans="1:5" x14ac:dyDescent="0.2">
      <c r="A132" s="3" t="s">
        <v>6020</v>
      </c>
      <c r="B132" s="8">
        <v>3789.7228</v>
      </c>
      <c r="C132" s="8">
        <v>1143.3817000000001</v>
      </c>
      <c r="D132" s="9">
        <v>0.30170589257873959</v>
      </c>
      <c r="E132" s="9">
        <v>0.11199999999999999</v>
      </c>
    </row>
    <row r="133" spans="1:5" x14ac:dyDescent="0.2">
      <c r="A133" s="3" t="s">
        <v>2205</v>
      </c>
      <c r="B133" s="8">
        <v>639.76599999999996</v>
      </c>
      <c r="C133" s="8">
        <v>-206.71719999999999</v>
      </c>
      <c r="D133" s="9">
        <v>-0.32311376346976867</v>
      </c>
      <c r="E133" s="9">
        <v>0.4333333333333334</v>
      </c>
    </row>
    <row r="134" spans="1:5" x14ac:dyDescent="0.2">
      <c r="A134" s="3" t="s">
        <v>4920</v>
      </c>
      <c r="B134" s="8">
        <v>3241.898000000001</v>
      </c>
      <c r="C134" s="8">
        <v>161.22629999999998</v>
      </c>
      <c r="D134" s="9">
        <v>4.9732070533989634E-2</v>
      </c>
      <c r="E134" s="9">
        <v>0.16111111111111112</v>
      </c>
    </row>
    <row r="135" spans="1:5" x14ac:dyDescent="0.2">
      <c r="A135" s="3" t="s">
        <v>1458</v>
      </c>
      <c r="B135" s="8">
        <v>11164.974</v>
      </c>
      <c r="C135" s="8">
        <v>858.7414</v>
      </c>
      <c r="D135" s="9">
        <v>7.6913873691062784E-2</v>
      </c>
      <c r="E135" s="9">
        <v>0.1885</v>
      </c>
    </row>
    <row r="136" spans="1:5" x14ac:dyDescent="0.2">
      <c r="A136" s="3" t="s">
        <v>779</v>
      </c>
      <c r="B136" s="8">
        <v>6076.1389999999992</v>
      </c>
      <c r="C136" s="8">
        <v>150.2089</v>
      </c>
      <c r="D136" s="9">
        <v>2.4721109902192825E-2</v>
      </c>
      <c r="E136" s="9">
        <v>0.16346153846153849</v>
      </c>
    </row>
    <row r="137" spans="1:5" x14ac:dyDescent="0.2">
      <c r="A137" s="3" t="s">
        <v>2851</v>
      </c>
      <c r="B137" s="8">
        <v>904.46799999999996</v>
      </c>
      <c r="C137" s="8">
        <v>86.510599999999997</v>
      </c>
      <c r="D137" s="9">
        <v>9.5648049461119683E-2</v>
      </c>
      <c r="E137" s="9">
        <v>0.18888888888888886</v>
      </c>
    </row>
    <row r="138" spans="1:5" x14ac:dyDescent="0.2">
      <c r="A138" s="3" t="s">
        <v>3387</v>
      </c>
      <c r="B138" s="8">
        <v>1679.7239999999999</v>
      </c>
      <c r="C138" s="8">
        <v>211.25590000000005</v>
      </c>
      <c r="D138" s="9">
        <v>0.12576822144590424</v>
      </c>
      <c r="E138" s="9">
        <v>0.3000000000000001</v>
      </c>
    </row>
    <row r="139" spans="1:5" x14ac:dyDescent="0.2">
      <c r="A139" s="3" t="s">
        <v>4595</v>
      </c>
      <c r="B139" s="8">
        <v>1537.2360000000003</v>
      </c>
      <c r="C139" s="8">
        <v>195.15109999999999</v>
      </c>
      <c r="D139" s="9">
        <v>0.12694934284651149</v>
      </c>
      <c r="E139" s="9">
        <v>0.15000000000000002</v>
      </c>
    </row>
    <row r="140" spans="1:5" x14ac:dyDescent="0.2">
      <c r="A140" s="3" t="s">
        <v>3674</v>
      </c>
      <c r="B140" s="8">
        <v>5402.253999999999</v>
      </c>
      <c r="C140" s="8">
        <v>427.0258</v>
      </c>
      <c r="D140" s="9">
        <v>7.9045857525395891E-2</v>
      </c>
      <c r="E140" s="9">
        <v>0.14285714285714285</v>
      </c>
    </row>
    <row r="141" spans="1:5" x14ac:dyDescent="0.2">
      <c r="A141" s="3" t="s">
        <v>3181</v>
      </c>
      <c r="B141" s="8">
        <v>1770.9449999999999</v>
      </c>
      <c r="C141" s="8">
        <v>208.59120000000004</v>
      </c>
      <c r="D141" s="9">
        <v>0.11778525024774911</v>
      </c>
      <c r="E141" s="9">
        <v>0.2153846153846154</v>
      </c>
    </row>
    <row r="142" spans="1:5" x14ac:dyDescent="0.2">
      <c r="A142" s="3" t="s">
        <v>3703</v>
      </c>
      <c r="B142" s="8">
        <v>1661.6100000000001</v>
      </c>
      <c r="C142" s="8">
        <v>409.06790000000001</v>
      </c>
      <c r="D142" s="9">
        <v>0.24618767340109893</v>
      </c>
      <c r="E142" s="9">
        <v>2.8571428571428574E-2</v>
      </c>
    </row>
    <row r="143" spans="1:5" x14ac:dyDescent="0.2">
      <c r="A143" s="3" t="s">
        <v>697</v>
      </c>
      <c r="B143" s="8">
        <v>884.64</v>
      </c>
      <c r="C143" s="8">
        <v>143.83390000000003</v>
      </c>
      <c r="D143" s="9">
        <v>0.16259031922589984</v>
      </c>
      <c r="E143" s="9">
        <v>0.1142857142857143</v>
      </c>
    </row>
    <row r="144" spans="1:5" x14ac:dyDescent="0.2">
      <c r="A144" s="3" t="s">
        <v>1962</v>
      </c>
      <c r="B144" s="8">
        <v>2471.6500000000005</v>
      </c>
      <c r="C144" s="8">
        <v>392.28250000000003</v>
      </c>
      <c r="D144" s="9">
        <v>0.15871280318815364</v>
      </c>
      <c r="E144" s="9">
        <v>8.1818181818181804E-2</v>
      </c>
    </row>
    <row r="145" spans="1:5" x14ac:dyDescent="0.2">
      <c r="A145" s="3" t="s">
        <v>3158</v>
      </c>
      <c r="B145" s="8">
        <v>2533.3139999999999</v>
      </c>
      <c r="C145" s="8">
        <v>-394.36860000000007</v>
      </c>
      <c r="D145" s="9">
        <v>-0.15567300382029234</v>
      </c>
      <c r="E145" s="9">
        <v>0.24285714285714285</v>
      </c>
    </row>
    <row r="146" spans="1:5" x14ac:dyDescent="0.2">
      <c r="A146" s="3" t="s">
        <v>7130</v>
      </c>
      <c r="B146" s="8">
        <v>844.45800000000008</v>
      </c>
      <c r="C146" s="8">
        <v>113.1405</v>
      </c>
      <c r="D146" s="9">
        <v>0.13398002032072642</v>
      </c>
      <c r="E146" s="9">
        <v>0.16250000000000001</v>
      </c>
    </row>
    <row r="147" spans="1:5" x14ac:dyDescent="0.2">
      <c r="A147" s="3" t="s">
        <v>4155</v>
      </c>
      <c r="B147" s="8">
        <v>1475.1440000000002</v>
      </c>
      <c r="C147" s="8">
        <v>91.203299999999999</v>
      </c>
      <c r="D147" s="9">
        <v>6.1826709799178918E-2</v>
      </c>
      <c r="E147" s="9">
        <v>7.1428571428571425E-2</v>
      </c>
    </row>
    <row r="148" spans="1:5" x14ac:dyDescent="0.2">
      <c r="A148" s="3" t="s">
        <v>2007</v>
      </c>
      <c r="B148" s="8">
        <v>3154.855</v>
      </c>
      <c r="C148" s="8">
        <v>141.28309999999996</v>
      </c>
      <c r="D148" s="9">
        <v>4.4782755467366951E-2</v>
      </c>
      <c r="E148" s="9">
        <v>0.23437500000000006</v>
      </c>
    </row>
    <row r="149" spans="1:5" x14ac:dyDescent="0.2">
      <c r="A149" s="3" t="s">
        <v>3534</v>
      </c>
      <c r="B149" s="8">
        <v>3913.4180000000001</v>
      </c>
      <c r="C149" s="8">
        <v>393.96179999999998</v>
      </c>
      <c r="D149" s="9">
        <v>0.10066949147778233</v>
      </c>
      <c r="E149" s="9">
        <v>0.11818181818181821</v>
      </c>
    </row>
    <row r="150" spans="1:5" x14ac:dyDescent="0.2">
      <c r="A150" s="3" t="s">
        <v>5685</v>
      </c>
      <c r="B150" s="8">
        <v>2305.712</v>
      </c>
      <c r="C150" s="8">
        <v>365.03870000000001</v>
      </c>
      <c r="D150" s="9">
        <v>0.15831929573164386</v>
      </c>
      <c r="E150" s="9">
        <v>7.5000000000000011E-2</v>
      </c>
    </row>
    <row r="151" spans="1:5" x14ac:dyDescent="0.2">
      <c r="A151" s="3" t="s">
        <v>2425</v>
      </c>
      <c r="B151" s="8">
        <v>2754.2159999999999</v>
      </c>
      <c r="C151" s="8">
        <v>738.36260000000016</v>
      </c>
      <c r="D151" s="9">
        <v>0.2680844930099891</v>
      </c>
      <c r="E151" s="9">
        <v>5.7142857142857141E-2</v>
      </c>
    </row>
    <row r="152" spans="1:5" x14ac:dyDescent="0.2">
      <c r="A152" s="3" t="s">
        <v>2057</v>
      </c>
      <c r="B152" s="8">
        <v>2648.2871999999998</v>
      </c>
      <c r="C152" s="8">
        <v>279.61829999999992</v>
      </c>
      <c r="D152" s="9">
        <v>0.10558458312225348</v>
      </c>
      <c r="E152" s="9">
        <v>0.18941176470588239</v>
      </c>
    </row>
    <row r="153" spans="1:5" x14ac:dyDescent="0.2">
      <c r="A153" s="3" t="s">
        <v>4320</v>
      </c>
      <c r="B153" s="8">
        <v>1205.5840000000001</v>
      </c>
      <c r="C153" s="8">
        <v>233.0274</v>
      </c>
      <c r="D153" s="9">
        <v>0.19329005693506215</v>
      </c>
      <c r="E153" s="9">
        <v>8.461538461538462E-2</v>
      </c>
    </row>
    <row r="154" spans="1:5" x14ac:dyDescent="0.2">
      <c r="A154" s="3" t="s">
        <v>5427</v>
      </c>
      <c r="B154" s="8">
        <v>2830.6279999999997</v>
      </c>
      <c r="C154" s="8">
        <v>493.08609999999993</v>
      </c>
      <c r="D154" s="9">
        <v>0.17419671535786405</v>
      </c>
      <c r="E154" s="9">
        <v>7.6923076923076927E-2</v>
      </c>
    </row>
    <row r="155" spans="1:5" x14ac:dyDescent="0.2">
      <c r="A155" s="3" t="s">
        <v>1008</v>
      </c>
      <c r="B155" s="8">
        <v>1421.954</v>
      </c>
      <c r="C155" s="8">
        <v>246.02179999999998</v>
      </c>
      <c r="D155" s="9">
        <v>0.17301670799477339</v>
      </c>
      <c r="E155" s="9">
        <v>0.11818181818181817</v>
      </c>
    </row>
    <row r="156" spans="1:5" x14ac:dyDescent="0.2">
      <c r="A156" s="3" t="s">
        <v>2315</v>
      </c>
      <c r="B156" s="8">
        <v>2945.3209999999999</v>
      </c>
      <c r="C156" s="8">
        <v>261.22090000000003</v>
      </c>
      <c r="D156" s="9">
        <v>8.8690129191351316E-2</v>
      </c>
      <c r="E156" s="9">
        <v>0.18333333333333335</v>
      </c>
    </row>
    <row r="157" spans="1:5" x14ac:dyDescent="0.2">
      <c r="A157" s="3" t="s">
        <v>2412</v>
      </c>
      <c r="B157" s="8">
        <v>5888.2750000000005</v>
      </c>
      <c r="C157" s="8">
        <v>-1850.3029000000004</v>
      </c>
      <c r="D157" s="9">
        <v>-0.31423513677605075</v>
      </c>
      <c r="E157" s="9">
        <v>0.21333333333333335</v>
      </c>
    </row>
    <row r="158" spans="1:5" x14ac:dyDescent="0.2">
      <c r="A158" s="3" t="s">
        <v>3267</v>
      </c>
      <c r="B158" s="8">
        <v>3202.1620000000003</v>
      </c>
      <c r="C158" s="8">
        <v>831.94320000000005</v>
      </c>
      <c r="D158" s="9">
        <v>0.25980671808609307</v>
      </c>
      <c r="E158" s="9">
        <v>8.1818181818181804E-2</v>
      </c>
    </row>
    <row r="159" spans="1:5" x14ac:dyDescent="0.2">
      <c r="A159" s="3" t="s">
        <v>6053</v>
      </c>
      <c r="B159" s="8">
        <v>12129.072</v>
      </c>
      <c r="C159" s="8">
        <v>2177.0493000000001</v>
      </c>
      <c r="D159" s="9">
        <v>0.17949017863856362</v>
      </c>
      <c r="E159" s="9">
        <v>0.2818181818181818</v>
      </c>
    </row>
    <row r="160" spans="1:5" x14ac:dyDescent="0.2">
      <c r="A160" s="3" t="s">
        <v>1739</v>
      </c>
      <c r="B160" s="8">
        <v>8954.02</v>
      </c>
      <c r="C160" s="8">
        <v>3899.8903999999998</v>
      </c>
      <c r="D160" s="9">
        <v>0.43554631327604804</v>
      </c>
      <c r="E160" s="9">
        <v>0.12</v>
      </c>
    </row>
    <row r="161" spans="1:5" x14ac:dyDescent="0.2">
      <c r="A161" s="3" t="s">
        <v>377</v>
      </c>
      <c r="B161" s="8">
        <v>3651.8585000000007</v>
      </c>
      <c r="C161" s="8">
        <v>-342.80329999999998</v>
      </c>
      <c r="D161" s="9">
        <v>-9.3870915316132841E-2</v>
      </c>
      <c r="E161" s="9">
        <v>0.21428571428571433</v>
      </c>
    </row>
    <row r="162" spans="1:5" x14ac:dyDescent="0.2">
      <c r="A162" s="3" t="s">
        <v>4861</v>
      </c>
      <c r="B162" s="8">
        <v>1949.2</v>
      </c>
      <c r="C162" s="8">
        <v>272.38830000000013</v>
      </c>
      <c r="D162" s="9">
        <v>0.13974363841576037</v>
      </c>
      <c r="E162" s="9">
        <v>0.33333333333333343</v>
      </c>
    </row>
    <row r="163" spans="1:5" x14ac:dyDescent="0.2">
      <c r="A163" s="3" t="s">
        <v>2135</v>
      </c>
      <c r="B163" s="8">
        <v>2870.0500000000006</v>
      </c>
      <c r="C163" s="8">
        <v>424.65829999999994</v>
      </c>
      <c r="D163" s="9">
        <v>0.14796198672496991</v>
      </c>
      <c r="E163" s="9">
        <v>5.7894736842105256E-2</v>
      </c>
    </row>
    <row r="164" spans="1:5" x14ac:dyDescent="0.2">
      <c r="A164" s="3" t="s">
        <v>2667</v>
      </c>
      <c r="B164" s="8">
        <v>287.98999999999995</v>
      </c>
      <c r="C164" s="8">
        <v>64.429599999999994</v>
      </c>
      <c r="D164" s="9">
        <v>0.22372165700197924</v>
      </c>
      <c r="E164" s="9">
        <v>7.7777777777777779E-2</v>
      </c>
    </row>
    <row r="165" spans="1:5" x14ac:dyDescent="0.2">
      <c r="A165" s="3" t="s">
        <v>3620</v>
      </c>
      <c r="B165" s="8">
        <v>550.64400000000012</v>
      </c>
      <c r="C165" s="8">
        <v>156.2593</v>
      </c>
      <c r="D165" s="9">
        <v>0.28377554281895373</v>
      </c>
      <c r="E165" s="9">
        <v>6.6666666666666666E-2</v>
      </c>
    </row>
    <row r="166" spans="1:5" x14ac:dyDescent="0.2">
      <c r="A166" s="3" t="s">
        <v>6459</v>
      </c>
      <c r="B166" s="8">
        <v>1659.4380000000001</v>
      </c>
      <c r="C166" s="8">
        <v>154.85100000000003</v>
      </c>
      <c r="D166" s="9">
        <v>9.3315327237293605E-2</v>
      </c>
      <c r="E166" s="9">
        <v>0.16153846153846155</v>
      </c>
    </row>
    <row r="167" spans="1:5" x14ac:dyDescent="0.2">
      <c r="A167" s="3" t="s">
        <v>6591</v>
      </c>
      <c r="B167" s="8">
        <v>1077.2285000000002</v>
      </c>
      <c r="C167" s="8">
        <v>-302.87610000000001</v>
      </c>
      <c r="D167" s="9">
        <v>-0.28116235320547123</v>
      </c>
      <c r="E167" s="9">
        <v>0.25</v>
      </c>
    </row>
    <row r="168" spans="1:5" x14ac:dyDescent="0.2">
      <c r="A168" s="3" t="s">
        <v>3977</v>
      </c>
      <c r="B168" s="8">
        <v>5690.0549999999994</v>
      </c>
      <c r="C168" s="8">
        <v>-6626.3895000000002</v>
      </c>
      <c r="D168" s="9">
        <v>-1.1645563179969263</v>
      </c>
      <c r="E168" s="9">
        <v>0.19999999999999998</v>
      </c>
    </row>
    <row r="169" spans="1:5" x14ac:dyDescent="0.2">
      <c r="A169" s="3" t="s">
        <v>24</v>
      </c>
      <c r="B169" s="8">
        <v>1148.7800000000002</v>
      </c>
      <c r="C169" s="8">
        <v>169.93439999999993</v>
      </c>
      <c r="D169" s="9">
        <v>0.14792597364160232</v>
      </c>
      <c r="E169" s="9">
        <v>0.2</v>
      </c>
    </row>
    <row r="170" spans="1:5" x14ac:dyDescent="0.2">
      <c r="A170" s="3" t="s">
        <v>998</v>
      </c>
      <c r="B170" s="8">
        <v>4246.4555</v>
      </c>
      <c r="C170" s="8">
        <v>1049.5600999999999</v>
      </c>
      <c r="D170" s="9">
        <v>0.24716145029660616</v>
      </c>
      <c r="E170" s="9">
        <v>4.9999999999999996E-2</v>
      </c>
    </row>
    <row r="171" spans="1:5" x14ac:dyDescent="0.2">
      <c r="A171" s="3" t="s">
        <v>1242</v>
      </c>
      <c r="B171" s="8">
        <v>113.83199999999999</v>
      </c>
      <c r="C171" s="8">
        <v>33.870599999999996</v>
      </c>
      <c r="D171" s="9">
        <v>0.29754901960784313</v>
      </c>
      <c r="E171" s="9">
        <v>0.15000000000000002</v>
      </c>
    </row>
    <row r="172" spans="1:5" x14ac:dyDescent="0.2">
      <c r="A172" s="3" t="s">
        <v>486</v>
      </c>
      <c r="B172" s="8">
        <v>10880.545999999998</v>
      </c>
      <c r="C172" s="8">
        <v>1933.7830999999999</v>
      </c>
      <c r="D172" s="9">
        <v>0.17772849818382278</v>
      </c>
      <c r="E172" s="9">
        <v>0.11428571428571431</v>
      </c>
    </row>
    <row r="173" spans="1:5" x14ac:dyDescent="0.2">
      <c r="A173" s="3" t="s">
        <v>5486</v>
      </c>
      <c r="B173" s="8">
        <v>2148.8519999999999</v>
      </c>
      <c r="C173" s="8">
        <v>74.401300000000006</v>
      </c>
      <c r="D173" s="9">
        <v>3.4623743282459665E-2</v>
      </c>
      <c r="E173" s="9">
        <v>0.13333333333333333</v>
      </c>
    </row>
    <row r="174" spans="1:5" x14ac:dyDescent="0.2">
      <c r="A174" s="3" t="s">
        <v>2040</v>
      </c>
      <c r="B174" s="8">
        <v>2372.7500000000005</v>
      </c>
      <c r="C174" s="8">
        <v>497.70980000000003</v>
      </c>
      <c r="D174" s="9">
        <v>0.20976074175534715</v>
      </c>
      <c r="E174" s="9">
        <v>0.18400000000000002</v>
      </c>
    </row>
    <row r="175" spans="1:5" x14ac:dyDescent="0.2">
      <c r="A175" s="3" t="s">
        <v>4961</v>
      </c>
      <c r="B175" s="8">
        <v>2540.6309999999999</v>
      </c>
      <c r="C175" s="8">
        <v>331.43399999999991</v>
      </c>
      <c r="D175" s="9">
        <v>0.13045341885539455</v>
      </c>
      <c r="E175" s="9">
        <v>0.27499999999999997</v>
      </c>
    </row>
    <row r="176" spans="1:5" x14ac:dyDescent="0.2">
      <c r="A176" s="3" t="s">
        <v>1120</v>
      </c>
      <c r="B176" s="8">
        <v>475.9</v>
      </c>
      <c r="C176" s="8">
        <v>144.7594</v>
      </c>
      <c r="D176" s="9">
        <v>0.3041802899768859</v>
      </c>
      <c r="E176" s="9">
        <v>0</v>
      </c>
    </row>
    <row r="177" spans="1:5" x14ac:dyDescent="0.2">
      <c r="A177" s="3" t="s">
        <v>4007</v>
      </c>
      <c r="B177" s="8">
        <v>1300.076</v>
      </c>
      <c r="C177" s="8">
        <v>205.62820000000002</v>
      </c>
      <c r="D177" s="9">
        <v>0.1581662918167861</v>
      </c>
      <c r="E177" s="9">
        <v>0.17499999999999999</v>
      </c>
    </row>
    <row r="178" spans="1:5" x14ac:dyDescent="0.2">
      <c r="A178" s="3" t="s">
        <v>4000</v>
      </c>
      <c r="B178" s="8">
        <v>6339.5576000000001</v>
      </c>
      <c r="C178" s="8">
        <v>1572.4585000000002</v>
      </c>
      <c r="D178" s="9">
        <v>0.24803915339455235</v>
      </c>
      <c r="E178" s="9">
        <v>7.1999999999999995E-2</v>
      </c>
    </row>
    <row r="179" spans="1:5" x14ac:dyDescent="0.2">
      <c r="A179" s="3" t="s">
        <v>968</v>
      </c>
      <c r="B179" s="8">
        <v>2269.7015000000006</v>
      </c>
      <c r="C179" s="8">
        <v>187.8399</v>
      </c>
      <c r="D179" s="9">
        <v>8.2759737348721829E-2</v>
      </c>
      <c r="E179" s="9">
        <v>0.16785714285714287</v>
      </c>
    </row>
    <row r="180" spans="1:5" x14ac:dyDescent="0.2">
      <c r="A180" s="3" t="s">
        <v>4495</v>
      </c>
      <c r="B180" s="8">
        <v>2854.1150000000007</v>
      </c>
      <c r="C180" s="8">
        <v>850.15909999999997</v>
      </c>
      <c r="D180" s="9">
        <v>0.29787135416757898</v>
      </c>
      <c r="E180" s="9">
        <v>0.25</v>
      </c>
    </row>
    <row r="181" spans="1:5" x14ac:dyDescent="0.2">
      <c r="A181" s="3" t="s">
        <v>5797</v>
      </c>
      <c r="B181" s="8">
        <v>2353.5859999999998</v>
      </c>
      <c r="C181" s="8">
        <v>229.00990000000002</v>
      </c>
      <c r="D181" s="9">
        <v>9.7302541738436596E-2</v>
      </c>
      <c r="E181" s="9">
        <v>0.1875</v>
      </c>
    </row>
    <row r="182" spans="1:5" x14ac:dyDescent="0.2">
      <c r="A182" s="3" t="s">
        <v>9536</v>
      </c>
      <c r="B182" s="8">
        <v>3984.4524000000001</v>
      </c>
      <c r="C182" s="8">
        <v>176.31079999999997</v>
      </c>
      <c r="D182" s="9">
        <v>4.4249694136137746E-2</v>
      </c>
      <c r="E182" s="9">
        <v>0.30923076923076925</v>
      </c>
    </row>
    <row r="183" spans="1:5" x14ac:dyDescent="0.2">
      <c r="A183" s="3" t="s">
        <v>2157</v>
      </c>
      <c r="B183" s="8">
        <v>1600.55</v>
      </c>
      <c r="C183" s="8">
        <v>306.91759999999999</v>
      </c>
      <c r="D183" s="9">
        <v>0.19175758333073006</v>
      </c>
      <c r="E183" s="9">
        <v>0.26666666666666666</v>
      </c>
    </row>
    <row r="184" spans="1:5" x14ac:dyDescent="0.2">
      <c r="A184" s="3" t="s">
        <v>3205</v>
      </c>
      <c r="B184" s="8">
        <v>2900.0259999999998</v>
      </c>
      <c r="C184" s="8">
        <v>60.64670000000001</v>
      </c>
      <c r="D184" s="9">
        <v>2.0912467681324241E-2</v>
      </c>
      <c r="E184" s="9">
        <v>0.19999999999999998</v>
      </c>
    </row>
    <row r="185" spans="1:5" x14ac:dyDescent="0.2">
      <c r="A185" s="3" t="s">
        <v>2638</v>
      </c>
      <c r="B185" s="8">
        <v>1582.1090000000004</v>
      </c>
      <c r="C185" s="8">
        <v>-338.43109999999996</v>
      </c>
      <c r="D185" s="9">
        <v>-0.21391136767441427</v>
      </c>
      <c r="E185" s="9">
        <v>0.15</v>
      </c>
    </row>
    <row r="186" spans="1:5" x14ac:dyDescent="0.2">
      <c r="A186" s="3" t="s">
        <v>1911</v>
      </c>
      <c r="B186" s="8">
        <v>3041.5659999999993</v>
      </c>
      <c r="C186" s="8">
        <v>204.48950000000002</v>
      </c>
      <c r="D186" s="9">
        <v>6.7231649748846503E-2</v>
      </c>
      <c r="E186" s="9">
        <v>0.18823529411764706</v>
      </c>
    </row>
    <row r="187" spans="1:5" x14ac:dyDescent="0.2">
      <c r="A187" s="3" t="s">
        <v>4400</v>
      </c>
      <c r="B187" s="8">
        <v>1860.732</v>
      </c>
      <c r="C187" s="8">
        <v>403.84219999999999</v>
      </c>
      <c r="D187" s="9">
        <v>0.21703404896567588</v>
      </c>
      <c r="E187" s="9">
        <v>2.6666666666666668E-2</v>
      </c>
    </row>
    <row r="188" spans="1:5" x14ac:dyDescent="0.2">
      <c r="A188" s="3" t="s">
        <v>481</v>
      </c>
      <c r="B188" s="8">
        <v>2370.3136</v>
      </c>
      <c r="C188" s="8">
        <v>98.99749999999996</v>
      </c>
      <c r="D188" s="9">
        <v>4.1765570597915802E-2</v>
      </c>
      <c r="E188" s="9">
        <v>0.2431578947368421</v>
      </c>
    </row>
    <row r="189" spans="1:5" x14ac:dyDescent="0.2">
      <c r="A189" s="3" t="s">
        <v>7288</v>
      </c>
      <c r="B189" s="8">
        <v>1397.8724000000002</v>
      </c>
      <c r="C189" s="8">
        <v>83.270300000000006</v>
      </c>
      <c r="D189" s="9">
        <v>5.9569314051840495E-2</v>
      </c>
      <c r="E189" s="9">
        <v>0.13142857142857142</v>
      </c>
    </row>
    <row r="190" spans="1:5" x14ac:dyDescent="0.2">
      <c r="A190" s="3" t="s">
        <v>3865</v>
      </c>
      <c r="B190" s="8">
        <v>3256.4800000000005</v>
      </c>
      <c r="C190" s="8">
        <v>881.1228000000001</v>
      </c>
      <c r="D190" s="9">
        <v>0.27057522232594705</v>
      </c>
      <c r="E190" s="9">
        <v>0.17777777777777781</v>
      </c>
    </row>
    <row r="191" spans="1:5" x14ac:dyDescent="0.2">
      <c r="A191" s="3" t="s">
        <v>3544</v>
      </c>
      <c r="B191" s="8">
        <v>3336.1680000000006</v>
      </c>
      <c r="C191" s="8">
        <v>-1441.6312999999998</v>
      </c>
      <c r="D191" s="9">
        <v>-0.43212191352473844</v>
      </c>
      <c r="E191" s="9">
        <v>0.21111111111111114</v>
      </c>
    </row>
    <row r="192" spans="1:5" x14ac:dyDescent="0.2">
      <c r="A192" s="3" t="s">
        <v>2456</v>
      </c>
      <c r="B192" s="8">
        <v>1503.1120000000001</v>
      </c>
      <c r="C192" s="8">
        <v>322.24489999999997</v>
      </c>
      <c r="D192" s="9">
        <v>0.21438515559718768</v>
      </c>
      <c r="E192" s="9">
        <v>0.15</v>
      </c>
    </row>
    <row r="193" spans="1:5" x14ac:dyDescent="0.2">
      <c r="A193" s="3" t="s">
        <v>961</v>
      </c>
      <c r="B193" s="8">
        <v>6528.0339999999987</v>
      </c>
      <c r="C193" s="8">
        <v>1641.8613000000003</v>
      </c>
      <c r="D193" s="9">
        <v>0.25150930586452225</v>
      </c>
      <c r="E193" s="9">
        <v>0.13333333333333336</v>
      </c>
    </row>
    <row r="194" spans="1:5" x14ac:dyDescent="0.2">
      <c r="A194" s="3" t="s">
        <v>7139</v>
      </c>
      <c r="B194" s="8">
        <v>4282.1759999999986</v>
      </c>
      <c r="C194" s="8">
        <v>937.64959999999985</v>
      </c>
      <c r="D194" s="9">
        <v>0.21896568473598474</v>
      </c>
      <c r="E194" s="9">
        <v>0.08</v>
      </c>
    </row>
    <row r="195" spans="1:5" x14ac:dyDescent="0.2">
      <c r="A195" s="3" t="s">
        <v>5611</v>
      </c>
      <c r="B195" s="8">
        <v>2171.5990000000002</v>
      </c>
      <c r="C195" s="8">
        <v>431.37479999999988</v>
      </c>
      <c r="D195" s="9">
        <v>0.19864385643942545</v>
      </c>
      <c r="E195" s="9">
        <v>0.15416666666666665</v>
      </c>
    </row>
    <row r="196" spans="1:5" x14ac:dyDescent="0.2">
      <c r="A196" s="3" t="s">
        <v>2910</v>
      </c>
      <c r="B196" s="8">
        <v>3272.2000000000003</v>
      </c>
      <c r="C196" s="8">
        <v>4.2132000000000289</v>
      </c>
      <c r="D196" s="9">
        <v>1.2875741091620404E-3</v>
      </c>
      <c r="E196" s="9">
        <v>3.5714285714285712E-2</v>
      </c>
    </row>
    <row r="197" spans="1:5" x14ac:dyDescent="0.2">
      <c r="A197" s="3" t="s">
        <v>6001</v>
      </c>
      <c r="B197" s="8">
        <v>8350.8680000000004</v>
      </c>
      <c r="C197" s="8">
        <v>2869.0760000000005</v>
      </c>
      <c r="D197" s="9">
        <v>0.34356620174094482</v>
      </c>
      <c r="E197" s="9">
        <v>0.15384615384615383</v>
      </c>
    </row>
    <row r="198" spans="1:5" x14ac:dyDescent="0.2">
      <c r="A198" s="3" t="s">
        <v>6241</v>
      </c>
      <c r="B198" s="8">
        <v>1322.0340000000001</v>
      </c>
      <c r="C198" s="8">
        <v>108.75830000000002</v>
      </c>
      <c r="D198" s="9">
        <v>8.2265887261598419E-2</v>
      </c>
      <c r="E198" s="9">
        <v>0.16666666666666663</v>
      </c>
    </row>
    <row r="199" spans="1:5" x14ac:dyDescent="0.2">
      <c r="A199" s="3" t="s">
        <v>6806</v>
      </c>
      <c r="B199" s="8">
        <v>2839.2272000000003</v>
      </c>
      <c r="C199" s="8">
        <v>213.00289999999998</v>
      </c>
      <c r="D199" s="9">
        <v>7.5021435410311643E-2</v>
      </c>
      <c r="E199" s="9">
        <v>0.16571428571428573</v>
      </c>
    </row>
    <row r="200" spans="1:5" x14ac:dyDescent="0.2">
      <c r="A200" s="3" t="s">
        <v>1840</v>
      </c>
      <c r="B200" s="8">
        <v>1687.04</v>
      </c>
      <c r="C200" s="8">
        <v>-107.35379999999998</v>
      </c>
      <c r="D200" s="9">
        <v>-6.3634412936267065E-2</v>
      </c>
      <c r="E200" s="9">
        <v>0.16250000000000001</v>
      </c>
    </row>
    <row r="201" spans="1:5" x14ac:dyDescent="0.2">
      <c r="A201" s="3" t="s">
        <v>251</v>
      </c>
      <c r="B201" s="8">
        <v>1050.636</v>
      </c>
      <c r="C201" s="8">
        <v>241.45240000000001</v>
      </c>
      <c r="D201" s="9">
        <v>0.22981546415694876</v>
      </c>
      <c r="E201" s="9">
        <v>0.21176470588235294</v>
      </c>
    </row>
    <row r="202" spans="1:5" x14ac:dyDescent="0.2">
      <c r="A202" s="3" t="s">
        <v>6004</v>
      </c>
      <c r="B202" s="8">
        <v>6345.1030000000001</v>
      </c>
      <c r="C202" s="8">
        <v>1677.3930999999998</v>
      </c>
      <c r="D202" s="9">
        <v>0.26436026334009072</v>
      </c>
      <c r="E202" s="9">
        <v>0.23000000000000007</v>
      </c>
    </row>
    <row r="203" spans="1:5" x14ac:dyDescent="0.2">
      <c r="A203" s="3" t="s">
        <v>2356</v>
      </c>
      <c r="B203" s="8">
        <v>1762.2130000000002</v>
      </c>
      <c r="C203" s="8">
        <v>193.33189999999996</v>
      </c>
      <c r="D203" s="9">
        <v>0.10970972294495611</v>
      </c>
      <c r="E203" s="9">
        <v>0.13947368421052633</v>
      </c>
    </row>
    <row r="204" spans="1:5" x14ac:dyDescent="0.2">
      <c r="A204" s="3" t="s">
        <v>39</v>
      </c>
      <c r="B204" s="8">
        <v>1119.4830000000002</v>
      </c>
      <c r="C204" s="8">
        <v>-427.18399999999997</v>
      </c>
      <c r="D204" s="9">
        <v>-0.38159043058268854</v>
      </c>
      <c r="E204" s="9">
        <v>0.17222222222222219</v>
      </c>
    </row>
    <row r="205" spans="1:5" x14ac:dyDescent="0.2">
      <c r="A205" s="3" t="s">
        <v>644</v>
      </c>
      <c r="B205" s="8">
        <v>4531.6460000000015</v>
      </c>
      <c r="C205" s="8">
        <v>473.02719999999994</v>
      </c>
      <c r="D205" s="9">
        <v>0.10438308729322629</v>
      </c>
      <c r="E205" s="9">
        <v>0.18461538461538468</v>
      </c>
    </row>
    <row r="206" spans="1:5" x14ac:dyDescent="0.2">
      <c r="A206" s="3" t="s">
        <v>6612</v>
      </c>
      <c r="B206" s="8">
        <v>4932.8719999999994</v>
      </c>
      <c r="C206" s="8">
        <v>1193.7404000000001</v>
      </c>
      <c r="D206" s="9">
        <v>0.24199703539844541</v>
      </c>
      <c r="E206" s="9">
        <v>7.8260869565217384E-2</v>
      </c>
    </row>
    <row r="207" spans="1:5" x14ac:dyDescent="0.2">
      <c r="A207" s="3" t="s">
        <v>508</v>
      </c>
      <c r="B207" s="8">
        <v>2650.5569999999998</v>
      </c>
      <c r="C207" s="8">
        <v>536.39350000000002</v>
      </c>
      <c r="D207" s="9">
        <v>0.20237010560421831</v>
      </c>
      <c r="E207" s="9">
        <v>0.13846153846153844</v>
      </c>
    </row>
    <row r="208" spans="1:5" x14ac:dyDescent="0.2">
      <c r="A208" s="3" t="s">
        <v>2644</v>
      </c>
      <c r="B208" s="8">
        <v>2215.002</v>
      </c>
      <c r="C208" s="8">
        <v>563.17610000000002</v>
      </c>
      <c r="D208" s="9">
        <v>0.2542553460448343</v>
      </c>
      <c r="E208" s="9">
        <v>0.11428571428571428</v>
      </c>
    </row>
    <row r="209" spans="1:5" x14ac:dyDescent="0.2">
      <c r="A209" s="3" t="s">
        <v>912</v>
      </c>
      <c r="B209" s="8">
        <v>2973.0940000000001</v>
      </c>
      <c r="C209" s="8">
        <v>-1421.7692</v>
      </c>
      <c r="D209" s="9">
        <v>-0.47821199060641872</v>
      </c>
      <c r="E209" s="9">
        <v>0.14285714285714285</v>
      </c>
    </row>
    <row r="210" spans="1:5" x14ac:dyDescent="0.2">
      <c r="A210" s="3" t="s">
        <v>5887</v>
      </c>
      <c r="B210" s="8">
        <v>2390.5340000000001</v>
      </c>
      <c r="C210" s="8">
        <v>-259.30970000000002</v>
      </c>
      <c r="D210" s="9">
        <v>-0.10847354607798927</v>
      </c>
      <c r="E210" s="9">
        <v>0.28333333333333338</v>
      </c>
    </row>
    <row r="211" spans="1:5" x14ac:dyDescent="0.2">
      <c r="A211" s="3" t="s">
        <v>728</v>
      </c>
      <c r="B211" s="8">
        <v>797.83199999999999</v>
      </c>
      <c r="C211" s="8">
        <v>249.94470000000001</v>
      </c>
      <c r="D211" s="9">
        <v>0.31327986342989506</v>
      </c>
      <c r="E211" s="9">
        <v>0.12000000000000002</v>
      </c>
    </row>
    <row r="212" spans="1:5" x14ac:dyDescent="0.2">
      <c r="A212" s="3" t="s">
        <v>2284</v>
      </c>
      <c r="B212" s="8">
        <v>1058.616</v>
      </c>
      <c r="C212" s="8">
        <v>-40.937599999999989</v>
      </c>
      <c r="D212" s="9">
        <v>-3.8670868379091179E-2</v>
      </c>
      <c r="E212" s="9">
        <v>0.15000000000000002</v>
      </c>
    </row>
    <row r="213" spans="1:5" x14ac:dyDescent="0.2">
      <c r="A213" s="3" t="s">
        <v>880</v>
      </c>
      <c r="B213" s="8">
        <v>2881.8128000000002</v>
      </c>
      <c r="C213" s="8">
        <v>163.69929999999999</v>
      </c>
      <c r="D213" s="9">
        <v>5.6804279584017389E-2</v>
      </c>
      <c r="E213" s="9">
        <v>0.1535</v>
      </c>
    </row>
    <row r="214" spans="1:5" x14ac:dyDescent="0.2">
      <c r="A214" s="3" t="s">
        <v>6462</v>
      </c>
      <c r="B214" s="8">
        <v>1080.751</v>
      </c>
      <c r="C214" s="8">
        <v>-86.873800000000003</v>
      </c>
      <c r="D214" s="9">
        <v>-8.0382807880816212E-2</v>
      </c>
      <c r="E214" s="9">
        <v>0.24444444444444446</v>
      </c>
    </row>
    <row r="215" spans="1:5" x14ac:dyDescent="0.2">
      <c r="A215" s="3" t="s">
        <v>1777</v>
      </c>
      <c r="B215" s="8">
        <v>2332.5770000000002</v>
      </c>
      <c r="C215" s="8">
        <v>169.96789999999999</v>
      </c>
      <c r="D215" s="9">
        <v>7.2867005033488697E-2</v>
      </c>
      <c r="E215" s="9">
        <v>0.18571428571428572</v>
      </c>
    </row>
    <row r="216" spans="1:5" x14ac:dyDescent="0.2">
      <c r="A216" s="3" t="s">
        <v>1362</v>
      </c>
      <c r="B216" s="8">
        <v>4802.3939999999993</v>
      </c>
      <c r="C216" s="8">
        <v>209.89939999999999</v>
      </c>
      <c r="D216" s="9">
        <v>4.370724267938033E-2</v>
      </c>
      <c r="E216" s="9">
        <v>0.19473684210526318</v>
      </c>
    </row>
    <row r="217" spans="1:5" x14ac:dyDescent="0.2">
      <c r="A217" s="3" t="s">
        <v>5936</v>
      </c>
      <c r="B217" s="8">
        <v>7198.7609999999986</v>
      </c>
      <c r="C217" s="8">
        <v>333.3648</v>
      </c>
      <c r="D217" s="9">
        <v>4.6308635611044743E-2</v>
      </c>
      <c r="E217" s="9">
        <v>0.1862068965517242</v>
      </c>
    </row>
    <row r="218" spans="1:5" x14ac:dyDescent="0.2">
      <c r="A218" s="3" t="s">
        <v>3057</v>
      </c>
      <c r="B218" s="8">
        <v>2550.8739999999998</v>
      </c>
      <c r="C218" s="8">
        <v>464.47140000000002</v>
      </c>
      <c r="D218" s="9">
        <v>0.1820832389212482</v>
      </c>
      <c r="E218" s="9">
        <v>0.1111111111111111</v>
      </c>
    </row>
    <row r="219" spans="1:5" x14ac:dyDescent="0.2">
      <c r="A219" s="3" t="s">
        <v>4109</v>
      </c>
      <c r="B219" s="8">
        <v>4655.8969999999999</v>
      </c>
      <c r="C219" s="8">
        <v>841.82639999999992</v>
      </c>
      <c r="D219" s="9">
        <v>0.18080863902272751</v>
      </c>
      <c r="E219" s="9">
        <v>0.2076923076923077</v>
      </c>
    </row>
    <row r="220" spans="1:5" x14ac:dyDescent="0.2">
      <c r="A220" s="3" t="s">
        <v>2408</v>
      </c>
      <c r="B220" s="8">
        <v>1174.6179999999999</v>
      </c>
      <c r="C220" s="8">
        <v>132.06820000000002</v>
      </c>
      <c r="D220" s="9">
        <v>0.11243502142824308</v>
      </c>
      <c r="E220" s="9">
        <v>7.8571428571428584E-2</v>
      </c>
    </row>
    <row r="221" spans="1:5" x14ac:dyDescent="0.2">
      <c r="A221" s="3" t="s">
        <v>3115</v>
      </c>
      <c r="B221" s="8">
        <v>3195.8180000000002</v>
      </c>
      <c r="C221" s="8">
        <v>562.77609999999993</v>
      </c>
      <c r="D221" s="9">
        <v>0.17609766889103193</v>
      </c>
      <c r="E221" s="9">
        <v>0.1</v>
      </c>
    </row>
    <row r="222" spans="1:5" x14ac:dyDescent="0.2">
      <c r="A222" s="3" t="s">
        <v>954</v>
      </c>
      <c r="B222" s="8">
        <v>1458.2580000000003</v>
      </c>
      <c r="C222" s="8">
        <v>288.8732</v>
      </c>
      <c r="D222" s="9">
        <v>0.19809471300688899</v>
      </c>
      <c r="E222" s="9">
        <v>0.18235294117647061</v>
      </c>
    </row>
    <row r="223" spans="1:5" x14ac:dyDescent="0.2">
      <c r="A223" s="3" t="s">
        <v>5986</v>
      </c>
      <c r="B223" s="8">
        <v>585.02</v>
      </c>
      <c r="C223" s="8">
        <v>222.68119999999999</v>
      </c>
      <c r="D223" s="9">
        <v>0.38063861064578985</v>
      </c>
      <c r="E223" s="9">
        <v>0.05</v>
      </c>
    </row>
    <row r="224" spans="1:5" x14ac:dyDescent="0.2">
      <c r="A224" s="3" t="s">
        <v>6037</v>
      </c>
      <c r="B224" s="8">
        <v>4074.4720000000007</v>
      </c>
      <c r="C224" s="8">
        <v>1319.0586000000001</v>
      </c>
      <c r="D224" s="9">
        <v>0.32373730878504009</v>
      </c>
      <c r="E224" s="9">
        <v>0.1</v>
      </c>
    </row>
    <row r="225" spans="1:5" x14ac:dyDescent="0.2">
      <c r="A225" s="3" t="s">
        <v>7680</v>
      </c>
      <c r="B225" s="8">
        <v>1081.4659999999999</v>
      </c>
      <c r="C225" s="8">
        <v>291.00849999999997</v>
      </c>
      <c r="D225" s="9">
        <v>0.26908705405440392</v>
      </c>
      <c r="E225" s="9">
        <v>8.3333333333333329E-2</v>
      </c>
    </row>
    <row r="226" spans="1:5" x14ac:dyDescent="0.2">
      <c r="A226" s="3" t="s">
        <v>5185</v>
      </c>
      <c r="B226" s="8">
        <v>3318.4859999999994</v>
      </c>
      <c r="C226" s="8">
        <v>377.07990000000007</v>
      </c>
      <c r="D226" s="9">
        <v>0.1136301011967506</v>
      </c>
      <c r="E226" s="9">
        <v>0.10869565217391304</v>
      </c>
    </row>
    <row r="227" spans="1:5" x14ac:dyDescent="0.2">
      <c r="A227" s="3" t="s">
        <v>4216</v>
      </c>
      <c r="B227" s="8">
        <v>5480.7239999999993</v>
      </c>
      <c r="C227" s="8">
        <v>1571.8318000000002</v>
      </c>
      <c r="D227" s="9">
        <v>0.28679273030351471</v>
      </c>
      <c r="E227" s="9">
        <v>0.18571428571428575</v>
      </c>
    </row>
    <row r="228" spans="1:5" x14ac:dyDescent="0.2">
      <c r="A228" s="3" t="s">
        <v>5203</v>
      </c>
      <c r="B228" s="8">
        <v>1711.692</v>
      </c>
      <c r="C228" s="8">
        <v>438.90920000000006</v>
      </c>
      <c r="D228" s="9">
        <v>0.25641832759631994</v>
      </c>
      <c r="E228" s="9">
        <v>2.8571428571428574E-2</v>
      </c>
    </row>
    <row r="229" spans="1:5" x14ac:dyDescent="0.2">
      <c r="A229" s="3" t="s">
        <v>2097</v>
      </c>
      <c r="B229" s="8">
        <v>2012.5200000000002</v>
      </c>
      <c r="C229" s="8">
        <v>483.03500000000003</v>
      </c>
      <c r="D229" s="9">
        <v>0.24001500606205153</v>
      </c>
      <c r="E229" s="9">
        <v>0</v>
      </c>
    </row>
    <row r="230" spans="1:5" x14ac:dyDescent="0.2">
      <c r="A230" s="3" t="s">
        <v>1354</v>
      </c>
      <c r="B230" s="8">
        <v>1300.0315000000003</v>
      </c>
      <c r="C230" s="8">
        <v>-38.908600000000042</v>
      </c>
      <c r="D230" s="9">
        <v>-2.9928967105797077E-2</v>
      </c>
      <c r="E230" s="9">
        <v>0.15769230769230769</v>
      </c>
    </row>
    <row r="231" spans="1:5" x14ac:dyDescent="0.2">
      <c r="A231" s="3" t="s">
        <v>4461</v>
      </c>
      <c r="B231" s="8">
        <v>156.76</v>
      </c>
      <c r="C231" s="8">
        <v>56.790399999999991</v>
      </c>
      <c r="D231" s="9">
        <v>0.36227609083949985</v>
      </c>
      <c r="E231" s="9">
        <v>0.125</v>
      </c>
    </row>
    <row r="232" spans="1:5" x14ac:dyDescent="0.2">
      <c r="A232" s="3" t="s">
        <v>1967</v>
      </c>
      <c r="B232" s="8">
        <v>3341.5870000000004</v>
      </c>
      <c r="C232" s="8">
        <v>353.21270000000004</v>
      </c>
      <c r="D232" s="9">
        <v>0.10570208107704512</v>
      </c>
      <c r="E232" s="9">
        <v>0.11333333333333333</v>
      </c>
    </row>
    <row r="233" spans="1:5" x14ac:dyDescent="0.2">
      <c r="A233" s="3" t="s">
        <v>933</v>
      </c>
      <c r="B233" s="8">
        <v>5271.6279999999997</v>
      </c>
      <c r="C233" s="8">
        <v>1348.7556000000004</v>
      </c>
      <c r="D233" s="9">
        <v>0.25585181655458245</v>
      </c>
      <c r="E233" s="9">
        <v>3.6363636363636369E-2</v>
      </c>
    </row>
    <row r="234" spans="1:5" x14ac:dyDescent="0.2">
      <c r="A234" s="3" t="s">
        <v>3264</v>
      </c>
      <c r="B234" s="8">
        <v>3539.3220000000001</v>
      </c>
      <c r="C234" s="8">
        <v>-52.787999999999954</v>
      </c>
      <c r="D234" s="9">
        <v>-1.4914720955030356E-2</v>
      </c>
      <c r="E234" s="9">
        <v>5.000000000000001E-2</v>
      </c>
    </row>
    <row r="235" spans="1:5" x14ac:dyDescent="0.2">
      <c r="A235" s="3" t="s">
        <v>1186</v>
      </c>
      <c r="B235" s="8">
        <v>2501.6880000000001</v>
      </c>
      <c r="C235" s="8">
        <v>345.25209999999993</v>
      </c>
      <c r="D235" s="9">
        <v>0.13800765722983838</v>
      </c>
      <c r="E235" s="9">
        <v>6.9230769230769221E-2</v>
      </c>
    </row>
    <row r="236" spans="1:5" x14ac:dyDescent="0.2">
      <c r="A236" s="3" t="s">
        <v>8196</v>
      </c>
      <c r="B236" s="8">
        <v>1376.7919999999999</v>
      </c>
      <c r="C236" s="8">
        <v>199.7688</v>
      </c>
      <c r="D236" s="9">
        <v>0.1450972986478713</v>
      </c>
      <c r="E236" s="9">
        <v>0.16999999999999998</v>
      </c>
    </row>
    <row r="237" spans="1:5" x14ac:dyDescent="0.2">
      <c r="A237" s="3" t="s">
        <v>3186</v>
      </c>
      <c r="B237" s="8">
        <v>344.08000000000004</v>
      </c>
      <c r="C237" s="8">
        <v>69.667199999999994</v>
      </c>
      <c r="D237" s="9">
        <v>0.20247384329225757</v>
      </c>
      <c r="E237" s="9">
        <v>0.17777777777777778</v>
      </c>
    </row>
    <row r="238" spans="1:5" x14ac:dyDescent="0.2">
      <c r="A238" s="3" t="s">
        <v>5177</v>
      </c>
      <c r="B238" s="8">
        <v>3908.8027999999999</v>
      </c>
      <c r="C238" s="8">
        <v>109.32699999999998</v>
      </c>
      <c r="D238" s="9">
        <v>2.7969433505317789E-2</v>
      </c>
      <c r="E238" s="9">
        <v>0.15142857142857144</v>
      </c>
    </row>
    <row r="239" spans="1:5" x14ac:dyDescent="0.2">
      <c r="A239" s="3" t="s">
        <v>7224</v>
      </c>
      <c r="B239" s="8">
        <v>269.54200000000003</v>
      </c>
      <c r="C239" s="8">
        <v>36.434399999999997</v>
      </c>
      <c r="D239" s="9">
        <v>0.13517151315935919</v>
      </c>
      <c r="E239" s="9">
        <v>0.24444444444444446</v>
      </c>
    </row>
    <row r="240" spans="1:5" x14ac:dyDescent="0.2">
      <c r="A240" s="3" t="s">
        <v>556</v>
      </c>
      <c r="B240" s="8">
        <v>1204.854</v>
      </c>
      <c r="C240" s="8">
        <v>-266.89659999999998</v>
      </c>
      <c r="D240" s="9">
        <v>-0.22151779385718101</v>
      </c>
      <c r="E240" s="9">
        <v>0.16999999999999998</v>
      </c>
    </row>
    <row r="241" spans="1:5" x14ac:dyDescent="0.2">
      <c r="A241" s="3" t="s">
        <v>977</v>
      </c>
      <c r="B241" s="8">
        <v>755.60199999999998</v>
      </c>
      <c r="C241" s="8">
        <v>175.2388</v>
      </c>
      <c r="D241" s="9">
        <v>0.23191944965735931</v>
      </c>
      <c r="E241" s="9">
        <v>0.21666666666666667</v>
      </c>
    </row>
    <row r="242" spans="1:5" x14ac:dyDescent="0.2">
      <c r="A242" s="3" t="s">
        <v>1214</v>
      </c>
      <c r="B242" s="8">
        <v>1989.05</v>
      </c>
      <c r="C242" s="8">
        <v>438.80119999999999</v>
      </c>
      <c r="D242" s="9">
        <v>0.2206084311606043</v>
      </c>
      <c r="E242" s="9">
        <v>0.14545454545454545</v>
      </c>
    </row>
    <row r="243" spans="1:5" x14ac:dyDescent="0.2">
      <c r="A243" s="3" t="s">
        <v>2217</v>
      </c>
      <c r="B243" s="8">
        <v>3356.3979999999997</v>
      </c>
      <c r="C243" s="8">
        <v>731.56439999999998</v>
      </c>
      <c r="D243" s="9">
        <v>0.21796115955259182</v>
      </c>
      <c r="E243" s="9">
        <v>6.25E-2</v>
      </c>
    </row>
    <row r="244" spans="1:5" x14ac:dyDescent="0.2">
      <c r="A244" s="3" t="s">
        <v>8525</v>
      </c>
      <c r="B244" s="8">
        <v>1267.316</v>
      </c>
      <c r="C244" s="8">
        <v>294.06760000000003</v>
      </c>
      <c r="D244" s="9">
        <v>0.23203968071104603</v>
      </c>
      <c r="E244" s="9">
        <v>9.0909090909090912E-2</v>
      </c>
    </row>
    <row r="245" spans="1:5" x14ac:dyDescent="0.2">
      <c r="A245" s="3" t="s">
        <v>4752</v>
      </c>
      <c r="B245" s="8">
        <v>1155.2019999999998</v>
      </c>
      <c r="C245" s="8">
        <v>177.67349999999999</v>
      </c>
      <c r="D245" s="9">
        <v>0.1538029712552437</v>
      </c>
      <c r="E245" s="9">
        <v>0.15999999999999998</v>
      </c>
    </row>
    <row r="246" spans="1:5" x14ac:dyDescent="0.2">
      <c r="A246" s="3" t="s">
        <v>7001</v>
      </c>
      <c r="B246" s="8">
        <v>1043.096</v>
      </c>
      <c r="C246" s="8">
        <v>116.66700000000002</v>
      </c>
      <c r="D246" s="9">
        <v>0.11184684822873447</v>
      </c>
      <c r="E246" s="9">
        <v>0.12272727272727271</v>
      </c>
    </row>
    <row r="247" spans="1:5" x14ac:dyDescent="0.2">
      <c r="A247" s="3" t="s">
        <v>364</v>
      </c>
      <c r="B247" s="8">
        <v>2139.7900000000004</v>
      </c>
      <c r="C247" s="8">
        <v>540.54050000000007</v>
      </c>
      <c r="D247" s="9">
        <v>0.25261380789703658</v>
      </c>
      <c r="E247" s="9">
        <v>1.8181818181818184E-2</v>
      </c>
    </row>
    <row r="248" spans="1:5" x14ac:dyDescent="0.2">
      <c r="A248" s="3" t="s">
        <v>1579</v>
      </c>
      <c r="B248" s="8">
        <v>3644.9780000000005</v>
      </c>
      <c r="C248" s="8">
        <v>13.621500000000019</v>
      </c>
      <c r="D248" s="9">
        <v>3.7370595926779302E-3</v>
      </c>
      <c r="E248" s="9">
        <v>0.2583333333333333</v>
      </c>
    </row>
    <row r="249" spans="1:5" x14ac:dyDescent="0.2">
      <c r="A249" s="3" t="s">
        <v>6950</v>
      </c>
      <c r="B249" s="8">
        <v>2162.174</v>
      </c>
      <c r="C249" s="8">
        <v>387.01760000000002</v>
      </c>
      <c r="D249" s="9">
        <v>0.17899466000423647</v>
      </c>
      <c r="E249" s="9">
        <v>0.17499999999999999</v>
      </c>
    </row>
    <row r="250" spans="1:5" x14ac:dyDescent="0.2">
      <c r="A250" s="3" t="s">
        <v>2740</v>
      </c>
      <c r="B250" s="8">
        <v>124.28</v>
      </c>
      <c r="C250" s="8">
        <v>27.115400000000001</v>
      </c>
      <c r="D250" s="9">
        <v>0.21817991631799163</v>
      </c>
      <c r="E250" s="9">
        <v>0</v>
      </c>
    </row>
    <row r="251" spans="1:5" x14ac:dyDescent="0.2">
      <c r="A251" s="3" t="s">
        <v>4145</v>
      </c>
      <c r="B251" s="8">
        <v>3236.3139999999994</v>
      </c>
      <c r="C251" s="8">
        <v>-80.285999999999902</v>
      </c>
      <c r="D251" s="9">
        <v>-2.4807852390095621E-2</v>
      </c>
      <c r="E251" s="9">
        <v>0.14500000000000002</v>
      </c>
    </row>
    <row r="252" spans="1:5" x14ac:dyDescent="0.2">
      <c r="A252" s="3" t="s">
        <v>4773</v>
      </c>
      <c r="B252" s="8">
        <v>10310.880000000001</v>
      </c>
      <c r="C252" s="8">
        <v>1393.5154000000002</v>
      </c>
      <c r="D252" s="9">
        <v>0.13514999689648216</v>
      </c>
      <c r="E252" s="9">
        <v>7.1874999999999994E-2</v>
      </c>
    </row>
    <row r="253" spans="1:5" x14ac:dyDescent="0.2">
      <c r="A253" s="3" t="s">
        <v>5718</v>
      </c>
      <c r="B253" s="8">
        <v>2199.366</v>
      </c>
      <c r="C253" s="8">
        <v>496.11309999999997</v>
      </c>
      <c r="D253" s="9">
        <v>0.22557095999483487</v>
      </c>
      <c r="E253" s="9">
        <v>4.4444444444444446E-2</v>
      </c>
    </row>
    <row r="254" spans="1:5" x14ac:dyDescent="0.2">
      <c r="A254" s="3" t="s">
        <v>7281</v>
      </c>
      <c r="B254" s="8">
        <v>1303.4780000000001</v>
      </c>
      <c r="C254" s="8">
        <v>97.106599999999986</v>
      </c>
      <c r="D254" s="9">
        <v>7.4498073615358276E-2</v>
      </c>
      <c r="E254" s="9">
        <v>8.7499999999999994E-2</v>
      </c>
    </row>
    <row r="255" spans="1:5" x14ac:dyDescent="0.2">
      <c r="A255" s="3" t="s">
        <v>5467</v>
      </c>
      <c r="B255" s="8">
        <v>2567.0100000000002</v>
      </c>
      <c r="C255" s="8">
        <v>-133.82749999999999</v>
      </c>
      <c r="D255" s="9">
        <v>-5.2133610698828589E-2</v>
      </c>
      <c r="E255" s="9">
        <v>0.14285714285714285</v>
      </c>
    </row>
    <row r="256" spans="1:5" x14ac:dyDescent="0.2">
      <c r="A256" s="3" t="s">
        <v>5331</v>
      </c>
      <c r="B256" s="8">
        <v>2339.598</v>
      </c>
      <c r="C256" s="8">
        <v>682.55419999999992</v>
      </c>
      <c r="D256" s="9">
        <v>0.29173994848687679</v>
      </c>
      <c r="E256" s="9">
        <v>6.25E-2</v>
      </c>
    </row>
    <row r="257" spans="1:5" x14ac:dyDescent="0.2">
      <c r="A257" s="3" t="s">
        <v>1928</v>
      </c>
      <c r="B257" s="8">
        <v>4358.1279999999997</v>
      </c>
      <c r="C257" s="8">
        <v>656.19880000000001</v>
      </c>
      <c r="D257" s="9">
        <v>0.1505689598836932</v>
      </c>
      <c r="E257" s="9">
        <v>0.125</v>
      </c>
    </row>
    <row r="258" spans="1:5" x14ac:dyDescent="0.2">
      <c r="A258" s="3" t="s">
        <v>434</v>
      </c>
      <c r="B258" s="8">
        <v>1245.788</v>
      </c>
      <c r="C258" s="8">
        <v>-295.7398</v>
      </c>
      <c r="D258" s="9">
        <v>-0.2373917552585191</v>
      </c>
      <c r="E258" s="9">
        <v>0.2</v>
      </c>
    </row>
    <row r="259" spans="1:5" x14ac:dyDescent="0.2">
      <c r="A259" s="3" t="s">
        <v>152</v>
      </c>
      <c r="B259" s="8">
        <v>2767.2190000000001</v>
      </c>
      <c r="C259" s="8">
        <v>261.53149999999994</v>
      </c>
      <c r="D259" s="9">
        <v>9.4510589873804687E-2</v>
      </c>
      <c r="E259" s="9">
        <v>0.29090909090909095</v>
      </c>
    </row>
    <row r="260" spans="1:5" x14ac:dyDescent="0.2">
      <c r="A260" s="3" t="s">
        <v>4452</v>
      </c>
      <c r="B260" s="8">
        <v>3484.92</v>
      </c>
      <c r="C260" s="8">
        <v>670.44350000000009</v>
      </c>
      <c r="D260" s="9">
        <v>0.19238418672451593</v>
      </c>
      <c r="E260" s="9">
        <v>0.21428571428571433</v>
      </c>
    </row>
    <row r="261" spans="1:5" x14ac:dyDescent="0.2">
      <c r="A261" s="3" t="s">
        <v>2346</v>
      </c>
      <c r="B261" s="8">
        <v>1832.02</v>
      </c>
      <c r="C261" s="8">
        <v>104.26560000000001</v>
      </c>
      <c r="D261" s="9">
        <v>5.6912915797862472E-2</v>
      </c>
      <c r="E261" s="9">
        <v>0.2</v>
      </c>
    </row>
    <row r="262" spans="1:5" x14ac:dyDescent="0.2">
      <c r="A262" s="3" t="s">
        <v>1832</v>
      </c>
      <c r="B262" s="8">
        <v>5478.0608000000002</v>
      </c>
      <c r="C262" s="8">
        <v>144.95779999999999</v>
      </c>
      <c r="D262" s="9">
        <v>2.6461517185059354E-2</v>
      </c>
      <c r="E262" s="9">
        <v>0.1974193548387097</v>
      </c>
    </row>
    <row r="263" spans="1:5" x14ac:dyDescent="0.2">
      <c r="A263" s="3" t="s">
        <v>4362</v>
      </c>
      <c r="B263" s="8">
        <v>944.60000000000014</v>
      </c>
      <c r="C263" s="8">
        <v>0.60420000000000584</v>
      </c>
      <c r="D263" s="9">
        <v>6.3963582468770457E-4</v>
      </c>
      <c r="E263" s="9">
        <v>0.17142857142857143</v>
      </c>
    </row>
    <row r="264" spans="1:5" x14ac:dyDescent="0.2">
      <c r="A264" s="3" t="s">
        <v>156</v>
      </c>
      <c r="B264" s="8">
        <v>684.17100000000005</v>
      </c>
      <c r="C264" s="8">
        <v>53.539799999999993</v>
      </c>
      <c r="D264" s="9">
        <v>7.8254997654095229E-2</v>
      </c>
      <c r="E264" s="9">
        <v>0.29411764705882359</v>
      </c>
    </row>
    <row r="265" spans="1:5" x14ac:dyDescent="0.2">
      <c r="A265" s="3" t="s">
        <v>661</v>
      </c>
      <c r="B265" s="8">
        <v>933.70399999999995</v>
      </c>
      <c r="C265" s="8">
        <v>102.29599999999999</v>
      </c>
      <c r="D265" s="9">
        <v>0.10955934643098883</v>
      </c>
      <c r="E265" s="9">
        <v>0.23333333333333331</v>
      </c>
    </row>
    <row r="266" spans="1:5" x14ac:dyDescent="0.2">
      <c r="A266" s="3" t="s">
        <v>3606</v>
      </c>
      <c r="B266" s="8">
        <v>1643.2550000000001</v>
      </c>
      <c r="C266" s="8">
        <v>162.87810000000002</v>
      </c>
      <c r="D266" s="9">
        <v>9.911918722292036E-2</v>
      </c>
      <c r="E266" s="9">
        <v>0.28333333333333333</v>
      </c>
    </row>
    <row r="267" spans="1:5" x14ac:dyDescent="0.2">
      <c r="A267" s="3" t="s">
        <v>4763</v>
      </c>
      <c r="B267" s="8">
        <v>825.94999999999993</v>
      </c>
      <c r="C267" s="8">
        <v>150.3759</v>
      </c>
      <c r="D267" s="9">
        <v>0.1820641685332042</v>
      </c>
      <c r="E267" s="9">
        <v>6.25E-2</v>
      </c>
    </row>
    <row r="268" spans="1:5" x14ac:dyDescent="0.2">
      <c r="A268" s="3" t="s">
        <v>3166</v>
      </c>
      <c r="B268" s="8">
        <v>1219.5299999999997</v>
      </c>
      <c r="C268" s="8">
        <v>-94.140799999999956</v>
      </c>
      <c r="D268" s="9">
        <v>-7.7194328962797126E-2</v>
      </c>
      <c r="E268" s="9">
        <v>0.17272727272727273</v>
      </c>
    </row>
    <row r="269" spans="1:5" x14ac:dyDescent="0.2">
      <c r="A269" s="3" t="s">
        <v>2496</v>
      </c>
      <c r="B269" s="8">
        <v>3510.4579999999996</v>
      </c>
      <c r="C269" s="8">
        <v>1003.2935000000001</v>
      </c>
      <c r="D269" s="9">
        <v>0.28580131139583503</v>
      </c>
      <c r="E269" s="9">
        <v>0.125</v>
      </c>
    </row>
    <row r="270" spans="1:5" x14ac:dyDescent="0.2">
      <c r="A270" s="3" t="s">
        <v>897</v>
      </c>
      <c r="B270" s="8">
        <v>2846.7050000000004</v>
      </c>
      <c r="C270" s="8">
        <v>-52.740600000000036</v>
      </c>
      <c r="D270" s="9">
        <v>-1.8526893373215711E-2</v>
      </c>
      <c r="E270" s="9">
        <v>0.3000000000000001</v>
      </c>
    </row>
    <row r="271" spans="1:5" x14ac:dyDescent="0.2">
      <c r="A271" s="3" t="s">
        <v>6327</v>
      </c>
      <c r="B271" s="8">
        <v>461.91399999999999</v>
      </c>
      <c r="C271" s="8">
        <v>96.425600000000003</v>
      </c>
      <c r="D271" s="9">
        <v>0.20875227856267617</v>
      </c>
      <c r="E271" s="9">
        <v>9.9999999999999992E-2</v>
      </c>
    </row>
    <row r="272" spans="1:5" x14ac:dyDescent="0.2">
      <c r="A272" s="3" t="s">
        <v>1665</v>
      </c>
      <c r="B272" s="8">
        <v>228.99</v>
      </c>
      <c r="C272" s="8">
        <v>40.154599999999988</v>
      </c>
      <c r="D272" s="9">
        <v>0.17535525568802124</v>
      </c>
      <c r="E272" s="9">
        <v>0.25</v>
      </c>
    </row>
    <row r="273" spans="1:5" x14ac:dyDescent="0.2">
      <c r="A273" s="3" t="s">
        <v>220</v>
      </c>
      <c r="B273" s="8">
        <v>4657.924</v>
      </c>
      <c r="C273" s="8">
        <v>246.6661</v>
      </c>
      <c r="D273" s="9">
        <v>5.2956231145033714E-2</v>
      </c>
      <c r="E273" s="9">
        <v>0.26000000000000006</v>
      </c>
    </row>
    <row r="274" spans="1:5" x14ac:dyDescent="0.2">
      <c r="A274" s="3" t="s">
        <v>2618</v>
      </c>
      <c r="B274" s="8">
        <v>1041.0419999999999</v>
      </c>
      <c r="C274" s="8">
        <v>240.23620000000003</v>
      </c>
      <c r="D274" s="9">
        <v>0.23076513723749861</v>
      </c>
      <c r="E274" s="9">
        <v>0.1</v>
      </c>
    </row>
    <row r="275" spans="1:5" x14ac:dyDescent="0.2">
      <c r="A275" s="3" t="s">
        <v>6343</v>
      </c>
      <c r="B275" s="8">
        <v>3071.1259999999997</v>
      </c>
      <c r="C275" s="8">
        <v>184.76559999999998</v>
      </c>
      <c r="D275" s="9">
        <v>6.0162168533625777E-2</v>
      </c>
      <c r="E275" s="9">
        <v>0.20909090909090911</v>
      </c>
    </row>
    <row r="276" spans="1:5" x14ac:dyDescent="0.2">
      <c r="A276" s="3" t="s">
        <v>2166</v>
      </c>
      <c r="B276" s="8">
        <v>3082.6530000000002</v>
      </c>
      <c r="C276" s="8">
        <v>96.270200000000017</v>
      </c>
      <c r="D276" s="9">
        <v>3.1229658349480143E-2</v>
      </c>
      <c r="E276" s="9">
        <v>0.2055555555555556</v>
      </c>
    </row>
    <row r="277" spans="1:5" x14ac:dyDescent="0.2">
      <c r="A277" s="3" t="s">
        <v>6148</v>
      </c>
      <c r="B277" s="8">
        <v>4588.4359999999997</v>
      </c>
      <c r="C277" s="8">
        <v>1319.3655000000003</v>
      </c>
      <c r="D277" s="9">
        <v>0.287541441135934</v>
      </c>
      <c r="E277" s="9">
        <v>6.6666666666666666E-2</v>
      </c>
    </row>
    <row r="278" spans="1:5" x14ac:dyDescent="0.2">
      <c r="A278" s="3" t="s">
        <v>3489</v>
      </c>
      <c r="B278" s="8">
        <v>2656.6909999999998</v>
      </c>
      <c r="C278" s="8">
        <v>451.87549999999999</v>
      </c>
      <c r="D278" s="9">
        <v>0.17008959641900395</v>
      </c>
      <c r="E278" s="9">
        <v>6.25E-2</v>
      </c>
    </row>
    <row r="279" spans="1:5" x14ac:dyDescent="0.2">
      <c r="A279" s="3" t="s">
        <v>3662</v>
      </c>
      <c r="B279" s="8">
        <v>1186.326</v>
      </c>
      <c r="C279" s="8">
        <v>282.17009999999999</v>
      </c>
      <c r="D279" s="9">
        <v>0.23785207438764722</v>
      </c>
      <c r="E279" s="9">
        <v>0.22857142857142856</v>
      </c>
    </row>
    <row r="280" spans="1:5" x14ac:dyDescent="0.2">
      <c r="A280" s="3" t="s">
        <v>6498</v>
      </c>
      <c r="B280" s="8">
        <v>923.88400000000001</v>
      </c>
      <c r="C280" s="8">
        <v>242.11069999999998</v>
      </c>
      <c r="D280" s="9">
        <v>0.2620574660888163</v>
      </c>
      <c r="E280" s="9">
        <v>0.28749999999999998</v>
      </c>
    </row>
    <row r="281" spans="1:5" x14ac:dyDescent="0.2">
      <c r="A281" s="3" t="s">
        <v>8703</v>
      </c>
      <c r="B281" s="8">
        <v>366.822</v>
      </c>
      <c r="C281" s="8">
        <v>21.772099999999995</v>
      </c>
      <c r="D281" s="9">
        <v>5.9353310324898712E-2</v>
      </c>
      <c r="E281" s="9">
        <v>0.125</v>
      </c>
    </row>
    <row r="282" spans="1:5" x14ac:dyDescent="0.2">
      <c r="A282" s="3" t="s">
        <v>4436</v>
      </c>
      <c r="B282" s="8">
        <v>2456.6380000000004</v>
      </c>
      <c r="C282" s="8">
        <v>249.6808</v>
      </c>
      <c r="D282" s="9">
        <v>0.10163516155005335</v>
      </c>
      <c r="E282" s="9">
        <v>9.3333333333333324E-2</v>
      </c>
    </row>
    <row r="283" spans="1:5" x14ac:dyDescent="0.2">
      <c r="A283" s="3" t="s">
        <v>1174</v>
      </c>
      <c r="B283" s="8">
        <v>2984.0539999999992</v>
      </c>
      <c r="C283" s="8">
        <v>520.52290000000005</v>
      </c>
      <c r="D283" s="9">
        <v>0.17443481250674425</v>
      </c>
      <c r="E283" s="9">
        <v>0.25882352941176479</v>
      </c>
    </row>
    <row r="284" spans="1:5" x14ac:dyDescent="0.2">
      <c r="A284" s="3" t="s">
        <v>8241</v>
      </c>
      <c r="B284" s="8">
        <v>3418.7420000000002</v>
      </c>
      <c r="C284" s="8">
        <v>1217.1662000000001</v>
      </c>
      <c r="D284" s="9">
        <v>0.35602750953420881</v>
      </c>
      <c r="E284" s="9">
        <v>0.1357142857142857</v>
      </c>
    </row>
    <row r="285" spans="1:5" x14ac:dyDescent="0.2">
      <c r="A285" s="3" t="s">
        <v>3677</v>
      </c>
      <c r="B285" s="8">
        <v>1383.1440000000002</v>
      </c>
      <c r="C285" s="8">
        <v>394.73969999999997</v>
      </c>
      <c r="D285" s="9">
        <v>0.28539306102618378</v>
      </c>
      <c r="E285" s="9">
        <v>0.11818181818181818</v>
      </c>
    </row>
    <row r="286" spans="1:5" x14ac:dyDescent="0.2">
      <c r="A286" s="3" t="s">
        <v>3295</v>
      </c>
      <c r="B286" s="8">
        <v>4256.2719999999999</v>
      </c>
      <c r="C286" s="8">
        <v>1073.2676000000001</v>
      </c>
      <c r="D286" s="9">
        <v>0.25216142201438257</v>
      </c>
      <c r="E286" s="9">
        <v>0.12857142857142861</v>
      </c>
    </row>
    <row r="287" spans="1:5" x14ac:dyDescent="0.2">
      <c r="A287" s="3" t="s">
        <v>753</v>
      </c>
      <c r="B287" s="8">
        <v>3736.1979999999994</v>
      </c>
      <c r="C287" s="8">
        <v>198.10949999999997</v>
      </c>
      <c r="D287" s="9">
        <v>5.3024357916791345E-2</v>
      </c>
      <c r="E287" s="9">
        <v>0.18</v>
      </c>
    </row>
    <row r="288" spans="1:5" x14ac:dyDescent="0.2">
      <c r="A288" s="3" t="s">
        <v>3169</v>
      </c>
      <c r="B288" s="8">
        <v>2678.4380000000001</v>
      </c>
      <c r="C288" s="8">
        <v>215.59690000000001</v>
      </c>
      <c r="D288" s="9">
        <v>8.0493518983825646E-2</v>
      </c>
      <c r="E288" s="9">
        <v>0.22000000000000006</v>
      </c>
    </row>
    <row r="289" spans="1:5" x14ac:dyDescent="0.2">
      <c r="A289" s="3" t="s">
        <v>1923</v>
      </c>
      <c r="B289" s="8">
        <v>4046.7460000000005</v>
      </c>
      <c r="C289" s="8">
        <v>406.4473000000001</v>
      </c>
      <c r="D289" s="9">
        <v>0.10043805566250021</v>
      </c>
      <c r="E289" s="9">
        <v>0.13571428571428573</v>
      </c>
    </row>
    <row r="290" spans="1:5" x14ac:dyDescent="0.2">
      <c r="A290" s="3" t="s">
        <v>6759</v>
      </c>
      <c r="B290" s="8">
        <v>3889.3659999999995</v>
      </c>
      <c r="C290" s="8">
        <v>714.29259999999999</v>
      </c>
      <c r="D290" s="9">
        <v>0.18365270843628501</v>
      </c>
      <c r="E290" s="9">
        <v>0.15999999999999998</v>
      </c>
    </row>
    <row r="291" spans="1:5" x14ac:dyDescent="0.2">
      <c r="A291" s="3" t="s">
        <v>5892</v>
      </c>
      <c r="B291" s="8">
        <v>2271.2840000000001</v>
      </c>
      <c r="C291" s="8">
        <v>706.2890000000001</v>
      </c>
      <c r="D291" s="9">
        <v>0.31096463498179888</v>
      </c>
      <c r="E291" s="9">
        <v>0.10714285714285714</v>
      </c>
    </row>
    <row r="292" spans="1:5" x14ac:dyDescent="0.2">
      <c r="A292" s="3" t="s">
        <v>794</v>
      </c>
      <c r="B292" s="8">
        <v>6987.195999999999</v>
      </c>
      <c r="C292" s="8">
        <v>2050.2826</v>
      </c>
      <c r="D292" s="9">
        <v>0.29343424744346663</v>
      </c>
      <c r="E292" s="9">
        <v>0.13846153846153847</v>
      </c>
    </row>
    <row r="293" spans="1:5" x14ac:dyDescent="0.2">
      <c r="A293" s="3" t="s">
        <v>2085</v>
      </c>
      <c r="B293" s="8">
        <v>2523.2659999999996</v>
      </c>
      <c r="C293" s="8">
        <v>191.48979999999997</v>
      </c>
      <c r="D293" s="9">
        <v>7.5889660463859143E-2</v>
      </c>
      <c r="E293" s="9">
        <v>0.15714285714285717</v>
      </c>
    </row>
    <row r="294" spans="1:5" x14ac:dyDescent="0.2">
      <c r="A294" s="3" t="s">
        <v>9591</v>
      </c>
      <c r="B294" s="8">
        <v>79.75</v>
      </c>
      <c r="C294" s="8">
        <v>23.491299999999999</v>
      </c>
      <c r="D294" s="9">
        <v>0.29456175548589342</v>
      </c>
      <c r="E294" s="9">
        <v>0</v>
      </c>
    </row>
    <row r="295" spans="1:5" x14ac:dyDescent="0.2">
      <c r="A295" s="3" t="s">
        <v>6378</v>
      </c>
      <c r="B295" s="8">
        <v>2819.4670000000006</v>
      </c>
      <c r="C295" s="8">
        <v>-576.83349999999996</v>
      </c>
      <c r="D295" s="9">
        <v>-0.20458955540178334</v>
      </c>
      <c r="E295" s="9">
        <v>0.27058823529411768</v>
      </c>
    </row>
    <row r="296" spans="1:5" x14ac:dyDescent="0.2">
      <c r="A296" s="3" t="s">
        <v>4065</v>
      </c>
      <c r="B296" s="8">
        <v>4172.8460000000005</v>
      </c>
      <c r="C296" s="8">
        <v>1176.4181000000001</v>
      </c>
      <c r="D296" s="9">
        <v>0.28192224203816768</v>
      </c>
      <c r="E296" s="9">
        <v>0.19</v>
      </c>
    </row>
    <row r="297" spans="1:5" x14ac:dyDescent="0.2">
      <c r="A297" s="3" t="s">
        <v>2526</v>
      </c>
      <c r="B297" s="8">
        <v>3582.8199999999997</v>
      </c>
      <c r="C297" s="8">
        <v>347.26599999999996</v>
      </c>
      <c r="D297" s="9">
        <v>9.6925326977073928E-2</v>
      </c>
      <c r="E297" s="9">
        <v>0.11818181818181818</v>
      </c>
    </row>
    <row r="298" spans="1:5" x14ac:dyDescent="0.2">
      <c r="A298" s="3" t="s">
        <v>395</v>
      </c>
      <c r="B298" s="8">
        <v>3078.6240000000003</v>
      </c>
      <c r="C298" s="8">
        <v>793.28139999999996</v>
      </c>
      <c r="D298" s="9">
        <v>0.25767401280572094</v>
      </c>
      <c r="E298" s="9">
        <v>0.16666666666666666</v>
      </c>
    </row>
    <row r="299" spans="1:5" x14ac:dyDescent="0.2">
      <c r="A299" s="3" t="s">
        <v>449</v>
      </c>
      <c r="B299" s="8">
        <v>4355.1499999999996</v>
      </c>
      <c r="C299" s="8">
        <v>1087.7539000000002</v>
      </c>
      <c r="D299" s="9">
        <v>0.24976267177938768</v>
      </c>
      <c r="E299" s="9">
        <v>7.8571428571428584E-2</v>
      </c>
    </row>
    <row r="300" spans="1:5" x14ac:dyDescent="0.2">
      <c r="A300" s="3" t="s">
        <v>189</v>
      </c>
      <c r="B300" s="8">
        <v>1361.2440000000001</v>
      </c>
      <c r="C300" s="8">
        <v>-95.449799999999996</v>
      </c>
      <c r="D300" s="9">
        <v>-7.0119537716970645E-2</v>
      </c>
      <c r="E300" s="9">
        <v>0.46666666666666662</v>
      </c>
    </row>
    <row r="301" spans="1:5" x14ac:dyDescent="0.2">
      <c r="A301" s="3" t="s">
        <v>3584</v>
      </c>
      <c r="B301" s="8">
        <v>1255.6819999999998</v>
      </c>
      <c r="C301" s="8">
        <v>441.31850000000003</v>
      </c>
      <c r="D301" s="9">
        <v>0.3514572160785932</v>
      </c>
      <c r="E301" s="9">
        <v>0.11538461538461539</v>
      </c>
    </row>
    <row r="302" spans="1:5" x14ac:dyDescent="0.2">
      <c r="A302" s="3" t="s">
        <v>5929</v>
      </c>
      <c r="B302" s="8">
        <v>3919.7760000000003</v>
      </c>
      <c r="C302" s="8">
        <v>840.89900000000011</v>
      </c>
      <c r="D302" s="9">
        <v>0.21452730972382097</v>
      </c>
      <c r="E302" s="9">
        <v>6.4285714285714279E-2</v>
      </c>
    </row>
    <row r="303" spans="1:5" x14ac:dyDescent="0.2">
      <c r="A303" s="3" t="s">
        <v>2767</v>
      </c>
      <c r="B303" s="8">
        <v>1568.44</v>
      </c>
      <c r="C303" s="8">
        <v>7.8371000000000102</v>
      </c>
      <c r="D303" s="9">
        <v>4.996748361429197E-3</v>
      </c>
      <c r="E303" s="9">
        <v>0.17</v>
      </c>
    </row>
    <row r="304" spans="1:5" x14ac:dyDescent="0.2">
      <c r="A304" s="3" t="s">
        <v>3667</v>
      </c>
      <c r="B304" s="8">
        <v>2454.6220000000003</v>
      </c>
      <c r="C304" s="8">
        <v>828.66099999999994</v>
      </c>
      <c r="D304" s="9">
        <v>0.33759210175741922</v>
      </c>
      <c r="E304" s="9">
        <v>0.04</v>
      </c>
    </row>
    <row r="305" spans="1:5" x14ac:dyDescent="0.2">
      <c r="A305" s="3" t="s">
        <v>7550</v>
      </c>
      <c r="B305" s="8">
        <v>1284.3800000000001</v>
      </c>
      <c r="C305" s="8">
        <v>359.83320000000003</v>
      </c>
      <c r="D305" s="9">
        <v>0.2801610115386412</v>
      </c>
      <c r="E305" s="9">
        <v>0</v>
      </c>
    </row>
    <row r="306" spans="1:5" x14ac:dyDescent="0.2">
      <c r="A306" s="3" t="s">
        <v>6181</v>
      </c>
      <c r="B306" s="8">
        <v>4716.2880000000005</v>
      </c>
      <c r="C306" s="8">
        <v>1135.8393000000001</v>
      </c>
      <c r="D306" s="9">
        <v>0.24083332061146392</v>
      </c>
      <c r="E306" s="9">
        <v>3.7500000000000006E-2</v>
      </c>
    </row>
    <row r="307" spans="1:5" x14ac:dyDescent="0.2">
      <c r="A307" s="3" t="s">
        <v>2033</v>
      </c>
      <c r="B307" s="8">
        <v>1888.0700000000002</v>
      </c>
      <c r="C307" s="8">
        <v>230.93729999999996</v>
      </c>
      <c r="D307" s="9">
        <v>0.12231395022430309</v>
      </c>
      <c r="E307" s="9">
        <v>0.13333333333333333</v>
      </c>
    </row>
    <row r="308" spans="1:5" x14ac:dyDescent="0.2">
      <c r="A308" s="3" t="s">
        <v>4634</v>
      </c>
      <c r="B308" s="8">
        <v>2189.0190000000007</v>
      </c>
      <c r="C308" s="8">
        <v>-268.54229999999995</v>
      </c>
      <c r="D308" s="9">
        <v>-0.12267700737179525</v>
      </c>
      <c r="E308" s="9">
        <v>0.15555555555555556</v>
      </c>
    </row>
    <row r="309" spans="1:5" x14ac:dyDescent="0.2">
      <c r="A309" s="3" t="s">
        <v>1180</v>
      </c>
      <c r="B309" s="8">
        <v>6497.27</v>
      </c>
      <c r="C309" s="8">
        <v>1448.5525</v>
      </c>
      <c r="D309" s="9">
        <v>0.22294786887415791</v>
      </c>
      <c r="E309" s="9">
        <v>0.15714285714285711</v>
      </c>
    </row>
    <row r="310" spans="1:5" x14ac:dyDescent="0.2">
      <c r="A310" s="3" t="s">
        <v>2224</v>
      </c>
      <c r="B310" s="8">
        <v>9351.2119999999977</v>
      </c>
      <c r="C310" s="8">
        <v>-4108.6589000000004</v>
      </c>
      <c r="D310" s="9">
        <v>-0.43937180549430399</v>
      </c>
      <c r="E310" s="9">
        <v>0.24999999999999997</v>
      </c>
    </row>
    <row r="311" spans="1:5" x14ac:dyDescent="0.2">
      <c r="A311" s="3" t="s">
        <v>513</v>
      </c>
      <c r="B311" s="8">
        <v>2224.0000000000009</v>
      </c>
      <c r="C311" s="8">
        <v>12.698499999999994</v>
      </c>
      <c r="D311" s="9">
        <v>5.7097571942445989E-3</v>
      </c>
      <c r="E311" s="9">
        <v>0.15000000000000002</v>
      </c>
    </row>
    <row r="312" spans="1:5" x14ac:dyDescent="0.2">
      <c r="A312" s="3" t="s">
        <v>2896</v>
      </c>
      <c r="B312" s="8">
        <v>146.94080000000002</v>
      </c>
      <c r="C312" s="8">
        <v>-5.8102000000000009</v>
      </c>
      <c r="D312" s="9">
        <v>-3.9541094100481282E-2</v>
      </c>
      <c r="E312" s="9">
        <v>0.24</v>
      </c>
    </row>
    <row r="313" spans="1:5" x14ac:dyDescent="0.2">
      <c r="A313" s="3" t="s">
        <v>3476</v>
      </c>
      <c r="B313" s="8">
        <v>3163.6280000000002</v>
      </c>
      <c r="C313" s="8">
        <v>35.486500000000007</v>
      </c>
      <c r="D313" s="9">
        <v>1.1217026780645513E-2</v>
      </c>
      <c r="E313" s="9">
        <v>0.14545454545454548</v>
      </c>
    </row>
    <row r="314" spans="1:5" x14ac:dyDescent="0.2">
      <c r="A314" s="3" t="s">
        <v>5554</v>
      </c>
      <c r="B314" s="8">
        <v>6049.9660000000022</v>
      </c>
      <c r="C314" s="8">
        <v>188.7235</v>
      </c>
      <c r="D314" s="9">
        <v>3.1194142248072126E-2</v>
      </c>
      <c r="E314" s="9">
        <v>5.4545454545454557E-2</v>
      </c>
    </row>
    <row r="315" spans="1:5" x14ac:dyDescent="0.2">
      <c r="A315" s="3" t="s">
        <v>1883</v>
      </c>
      <c r="B315" s="8">
        <v>11820.119999999997</v>
      </c>
      <c r="C315" s="8">
        <v>2163.4268999999995</v>
      </c>
      <c r="D315" s="9">
        <v>0.18302918244484828</v>
      </c>
      <c r="E315" s="9">
        <v>0.10000000000000003</v>
      </c>
    </row>
    <row r="316" spans="1:5" x14ac:dyDescent="0.2">
      <c r="A316" s="3" t="s">
        <v>2632</v>
      </c>
      <c r="B316" s="8">
        <v>1398.3820000000001</v>
      </c>
      <c r="C316" s="8">
        <v>136.7079</v>
      </c>
      <c r="D316" s="9">
        <v>9.7761484344049049E-2</v>
      </c>
      <c r="E316" s="9">
        <v>0.17954545454545456</v>
      </c>
    </row>
    <row r="317" spans="1:5" x14ac:dyDescent="0.2">
      <c r="A317" s="3" t="s">
        <v>2691</v>
      </c>
      <c r="B317" s="8">
        <v>236.53</v>
      </c>
      <c r="C317" s="8">
        <v>31.837599999999998</v>
      </c>
      <c r="D317" s="9">
        <v>0.13460279879930664</v>
      </c>
      <c r="E317" s="9">
        <v>0.13999999999999999</v>
      </c>
    </row>
    <row r="318" spans="1:5" x14ac:dyDescent="0.2">
      <c r="A318" s="3" t="s">
        <v>1304</v>
      </c>
      <c r="B318" s="8">
        <v>226.43599999999998</v>
      </c>
      <c r="C318" s="8">
        <v>-6.1392000000000024</v>
      </c>
      <c r="D318" s="9">
        <v>-2.7112296631277726E-2</v>
      </c>
      <c r="E318" s="9">
        <v>0.2</v>
      </c>
    </row>
    <row r="319" spans="1:5" x14ac:dyDescent="0.2">
      <c r="A319" s="3" t="s">
        <v>3052</v>
      </c>
      <c r="B319" s="8">
        <v>1299.2879999999998</v>
      </c>
      <c r="C319" s="8">
        <v>185.57939999999999</v>
      </c>
      <c r="D319" s="9">
        <v>0.14283161239078634</v>
      </c>
      <c r="E319" s="9">
        <v>4.6153846153846163E-2</v>
      </c>
    </row>
    <row r="320" spans="1:5" x14ac:dyDescent="0.2">
      <c r="A320" s="3" t="s">
        <v>10100</v>
      </c>
      <c r="B320" s="8">
        <v>251.36</v>
      </c>
      <c r="C320" s="8">
        <v>-135.87599999999998</v>
      </c>
      <c r="D320" s="9">
        <v>-0.54056333545512403</v>
      </c>
      <c r="E320" s="9">
        <v>0.29999999999999993</v>
      </c>
    </row>
    <row r="321" spans="1:5" x14ac:dyDescent="0.2">
      <c r="A321" s="3" t="s">
        <v>9882</v>
      </c>
      <c r="B321" s="8">
        <v>883.53200000000015</v>
      </c>
      <c r="C321" s="8">
        <v>274.40279999999996</v>
      </c>
      <c r="D321" s="9">
        <v>0.31057482920822327</v>
      </c>
      <c r="E321" s="9">
        <v>1.8181818181818184E-2</v>
      </c>
    </row>
    <row r="322" spans="1:5" x14ac:dyDescent="0.2">
      <c r="A322" s="3" t="s">
        <v>100</v>
      </c>
      <c r="B322" s="8">
        <v>1990.3140000000001</v>
      </c>
      <c r="C322" s="8">
        <v>373.86369999999999</v>
      </c>
      <c r="D322" s="9">
        <v>0.18784156670756472</v>
      </c>
      <c r="E322" s="9">
        <v>0.3</v>
      </c>
    </row>
    <row r="323" spans="1:5" x14ac:dyDescent="0.2">
      <c r="A323" s="3" t="s">
        <v>3398</v>
      </c>
      <c r="B323" s="8">
        <v>5248.7869999999994</v>
      </c>
      <c r="C323" s="8">
        <v>1196.9504000000002</v>
      </c>
      <c r="D323" s="9">
        <v>0.22804324122887829</v>
      </c>
      <c r="E323" s="9">
        <v>0.1</v>
      </c>
    </row>
    <row r="324" spans="1:5" x14ac:dyDescent="0.2">
      <c r="A324" s="3" t="s">
        <v>6085</v>
      </c>
      <c r="B324" s="8">
        <v>785.62800000000004</v>
      </c>
      <c r="C324" s="8">
        <v>147.00320000000002</v>
      </c>
      <c r="D324" s="9">
        <v>0.1871155305055319</v>
      </c>
      <c r="E324" s="9">
        <v>0.19</v>
      </c>
    </row>
    <row r="325" spans="1:5" x14ac:dyDescent="0.2">
      <c r="A325" s="3" t="s">
        <v>3753</v>
      </c>
      <c r="B325" s="8">
        <v>8236.7648000000008</v>
      </c>
      <c r="C325" s="8">
        <v>2437.9836</v>
      </c>
      <c r="D325" s="9">
        <v>0.29598800733025665</v>
      </c>
      <c r="E325" s="9">
        <v>0.23100000000000001</v>
      </c>
    </row>
    <row r="326" spans="1:5" x14ac:dyDescent="0.2">
      <c r="A326" s="3" t="s">
        <v>6665</v>
      </c>
      <c r="B326" s="8">
        <v>358.1</v>
      </c>
      <c r="C326" s="8">
        <v>98.654800000000009</v>
      </c>
      <c r="D326" s="9">
        <v>0.27549511309690033</v>
      </c>
      <c r="E326" s="9">
        <v>0.10000000000000002</v>
      </c>
    </row>
    <row r="327" spans="1:5" x14ac:dyDescent="0.2">
      <c r="A327" s="3" t="s">
        <v>821</v>
      </c>
      <c r="B327" s="8">
        <v>4877.7839999999997</v>
      </c>
      <c r="C327" s="8">
        <v>956.94510000000025</v>
      </c>
      <c r="D327" s="9">
        <v>0.19618439438892749</v>
      </c>
      <c r="E327" s="9">
        <v>0.21333333333333335</v>
      </c>
    </row>
    <row r="328" spans="1:5" x14ac:dyDescent="0.2">
      <c r="A328" s="3" t="s">
        <v>3841</v>
      </c>
      <c r="B328" s="8">
        <v>2163.3000000000002</v>
      </c>
      <c r="C328" s="8">
        <v>270.85739999999998</v>
      </c>
      <c r="D328" s="9">
        <v>0.12520565802246567</v>
      </c>
      <c r="E328" s="9">
        <v>0.22999999999999998</v>
      </c>
    </row>
    <row r="329" spans="1:5" x14ac:dyDescent="0.2">
      <c r="A329" s="3" t="s">
        <v>601</v>
      </c>
      <c r="B329" s="8">
        <v>2584.1580000000004</v>
      </c>
      <c r="C329" s="8">
        <v>99.144500000000008</v>
      </c>
      <c r="D329" s="9">
        <v>3.8366268625989582E-2</v>
      </c>
      <c r="E329" s="9">
        <v>0.20000000000000007</v>
      </c>
    </row>
    <row r="330" spans="1:5" x14ac:dyDescent="0.2">
      <c r="A330" s="3" t="s">
        <v>2513</v>
      </c>
      <c r="B330" s="8">
        <v>9300.2539999999972</v>
      </c>
      <c r="C330" s="8">
        <v>2164.1611000000003</v>
      </c>
      <c r="D330" s="9">
        <v>0.23269913918480087</v>
      </c>
      <c r="E330" s="9">
        <v>4.4999999999999998E-2</v>
      </c>
    </row>
    <row r="331" spans="1:5" x14ac:dyDescent="0.2">
      <c r="A331" s="3" t="s">
        <v>4385</v>
      </c>
      <c r="B331" s="8">
        <v>886.51999999999987</v>
      </c>
      <c r="C331" s="8">
        <v>-130.3879</v>
      </c>
      <c r="D331" s="9">
        <v>-0.14707835130623112</v>
      </c>
      <c r="E331" s="9">
        <v>0.19999999999999998</v>
      </c>
    </row>
    <row r="332" spans="1:5" x14ac:dyDescent="0.2">
      <c r="A332" s="3" t="s">
        <v>3639</v>
      </c>
      <c r="B332" s="8">
        <v>3247.6419999999994</v>
      </c>
      <c r="C332" s="8">
        <v>-2797.9635000000007</v>
      </c>
      <c r="D332" s="9">
        <v>-0.86153692432848239</v>
      </c>
      <c r="E332" s="9">
        <v>0.17058823529411768</v>
      </c>
    </row>
    <row r="333" spans="1:5" x14ac:dyDescent="0.2">
      <c r="A333" s="3" t="s">
        <v>323</v>
      </c>
      <c r="B333" s="8">
        <v>736.27599999999995</v>
      </c>
      <c r="C333" s="8">
        <v>117.27549999999999</v>
      </c>
      <c r="D333" s="9">
        <v>0.15928198121356665</v>
      </c>
      <c r="E333" s="9">
        <v>0.17142857142857143</v>
      </c>
    </row>
    <row r="334" spans="1:5" x14ac:dyDescent="0.2">
      <c r="A334" s="3" t="s">
        <v>4381</v>
      </c>
      <c r="B334" s="8">
        <v>2533.1640000000002</v>
      </c>
      <c r="C334" s="8">
        <v>-13.876800000000003</v>
      </c>
      <c r="D334" s="9">
        <v>-5.4780503749461158E-3</v>
      </c>
      <c r="E334" s="9">
        <v>0.13157894736842105</v>
      </c>
    </row>
    <row r="335" spans="1:5" x14ac:dyDescent="0.2">
      <c r="A335" s="3" t="s">
        <v>4313</v>
      </c>
      <c r="B335" s="8">
        <v>218.66800000000001</v>
      </c>
      <c r="C335" s="8">
        <v>86.734200000000001</v>
      </c>
      <c r="D335" s="9">
        <v>0.39664788629337627</v>
      </c>
      <c r="E335" s="9">
        <v>3.3333333333333333E-2</v>
      </c>
    </row>
    <row r="336" spans="1:5" x14ac:dyDescent="0.2">
      <c r="A336" s="3" t="s">
        <v>5801</v>
      </c>
      <c r="B336" s="8">
        <v>3690.2840000000001</v>
      </c>
      <c r="C336" s="8">
        <v>804.61129999999991</v>
      </c>
      <c r="D336" s="9">
        <v>0.21803506180012158</v>
      </c>
      <c r="E336" s="9">
        <v>0.17272727272727273</v>
      </c>
    </row>
    <row r="337" spans="1:5" x14ac:dyDescent="0.2">
      <c r="A337" s="3" t="s">
        <v>2760</v>
      </c>
      <c r="B337" s="8">
        <v>12873.297999999999</v>
      </c>
      <c r="C337" s="8">
        <v>5622.4292000000005</v>
      </c>
      <c r="D337" s="9">
        <v>0.43675126607027981</v>
      </c>
      <c r="E337" s="9">
        <v>1.8181818181818184E-2</v>
      </c>
    </row>
    <row r="338" spans="1:5" x14ac:dyDescent="0.2">
      <c r="A338" s="3" t="s">
        <v>9107</v>
      </c>
      <c r="B338" s="8">
        <v>2872.63</v>
      </c>
      <c r="C338" s="8">
        <v>975.77009999999996</v>
      </c>
      <c r="D338" s="9">
        <v>0.33967830872754234</v>
      </c>
      <c r="E338" s="9">
        <v>0.1</v>
      </c>
    </row>
    <row r="339" spans="1:5" x14ac:dyDescent="0.2">
      <c r="A339" s="3" t="s">
        <v>93</v>
      </c>
      <c r="B339" s="8">
        <v>4930.4739999999993</v>
      </c>
      <c r="C339" s="8">
        <v>514.65269999999998</v>
      </c>
      <c r="D339" s="9">
        <v>0.10438199248185875</v>
      </c>
      <c r="E339" s="9">
        <v>0.16666666666666669</v>
      </c>
    </row>
    <row r="340" spans="1:5" x14ac:dyDescent="0.2">
      <c r="A340" s="3" t="s">
        <v>4121</v>
      </c>
      <c r="B340" s="8">
        <v>744.57399999999996</v>
      </c>
      <c r="C340" s="8">
        <v>320.4982</v>
      </c>
      <c r="D340" s="9">
        <v>0.43044505985973192</v>
      </c>
      <c r="E340" s="9">
        <v>2.8571428571428574E-2</v>
      </c>
    </row>
    <row r="341" spans="1:5" x14ac:dyDescent="0.2">
      <c r="A341" s="3" t="s">
        <v>5119</v>
      </c>
      <c r="B341" s="8">
        <v>5040.7359999999999</v>
      </c>
      <c r="C341" s="8">
        <v>1121.9369999999999</v>
      </c>
      <c r="D341" s="9">
        <v>0.22257404474267248</v>
      </c>
      <c r="E341" s="9">
        <v>7.1428571428571425E-2</v>
      </c>
    </row>
    <row r="342" spans="1:5" x14ac:dyDescent="0.2">
      <c r="A342" s="3" t="s">
        <v>1379</v>
      </c>
      <c r="B342" s="8">
        <v>2358.6759999999999</v>
      </c>
      <c r="C342" s="8">
        <v>684.19110000000001</v>
      </c>
      <c r="D342" s="9">
        <v>0.29007421960455781</v>
      </c>
      <c r="E342" s="9">
        <v>0.24285714285714285</v>
      </c>
    </row>
    <row r="343" spans="1:5" x14ac:dyDescent="0.2">
      <c r="A343" s="3" t="s">
        <v>6417</v>
      </c>
      <c r="B343" s="8">
        <v>1214.9560000000001</v>
      </c>
      <c r="C343" s="8">
        <v>-207.79560000000001</v>
      </c>
      <c r="D343" s="9">
        <v>-0.1710313789141335</v>
      </c>
      <c r="E343" s="9">
        <v>0.26666666666666672</v>
      </c>
    </row>
    <row r="344" spans="1:5" x14ac:dyDescent="0.2">
      <c r="A344" s="3" t="s">
        <v>6642</v>
      </c>
      <c r="B344" s="8">
        <v>3254.9490000000005</v>
      </c>
      <c r="C344" s="8">
        <v>581.40449999999998</v>
      </c>
      <c r="D344" s="9">
        <v>0.17862169269011585</v>
      </c>
      <c r="E344" s="9">
        <v>7.3076923076923067E-2</v>
      </c>
    </row>
    <row r="345" spans="1:5" x14ac:dyDescent="0.2">
      <c r="A345" s="3" t="s">
        <v>4270</v>
      </c>
      <c r="B345" s="8">
        <v>6366.3919999999989</v>
      </c>
      <c r="C345" s="8">
        <v>1415.6664000000001</v>
      </c>
      <c r="D345" s="9">
        <v>0.22236557221107345</v>
      </c>
      <c r="E345" s="9">
        <v>0.1111111111111111</v>
      </c>
    </row>
    <row r="346" spans="1:5" x14ac:dyDescent="0.2">
      <c r="A346" s="3" t="s">
        <v>2605</v>
      </c>
      <c r="B346" s="8">
        <v>1571.5229999999999</v>
      </c>
      <c r="C346" s="8">
        <v>209.2817</v>
      </c>
      <c r="D346" s="9">
        <v>0.13317126125421008</v>
      </c>
      <c r="E346" s="9">
        <v>0.21428571428571427</v>
      </c>
    </row>
    <row r="347" spans="1:5" x14ac:dyDescent="0.2">
      <c r="A347" s="3" t="s">
        <v>3700</v>
      </c>
      <c r="B347" s="8">
        <v>2279.5860000000002</v>
      </c>
      <c r="C347" s="8">
        <v>575.1259</v>
      </c>
      <c r="D347" s="9">
        <v>0.25229401303570032</v>
      </c>
      <c r="E347" s="9">
        <v>0.12105263157894738</v>
      </c>
    </row>
    <row r="348" spans="1:5" x14ac:dyDescent="0.2">
      <c r="A348" s="3" t="s">
        <v>4406</v>
      </c>
      <c r="B348" s="8">
        <v>4427.1420000000007</v>
      </c>
      <c r="C348" s="8">
        <v>1219.9829999999999</v>
      </c>
      <c r="D348" s="9">
        <v>0.27556897881296777</v>
      </c>
      <c r="E348" s="9">
        <v>0.13076923076923078</v>
      </c>
    </row>
    <row r="349" spans="1:5" x14ac:dyDescent="0.2">
      <c r="A349" s="3" t="s">
        <v>4016</v>
      </c>
      <c r="B349" s="8">
        <v>7721.7139999999999</v>
      </c>
      <c r="C349" s="8">
        <v>2173.7093999999997</v>
      </c>
      <c r="D349" s="9">
        <v>0.2815060749465727</v>
      </c>
      <c r="E349" s="9">
        <v>7.1428571428571425E-2</v>
      </c>
    </row>
    <row r="350" spans="1:5" x14ac:dyDescent="0.2">
      <c r="A350" s="3" t="s">
        <v>4577</v>
      </c>
      <c r="B350" s="8">
        <v>2203.6999999999998</v>
      </c>
      <c r="C350" s="8">
        <v>54.517400000000031</v>
      </c>
      <c r="D350" s="9">
        <v>2.4739029813495499E-2</v>
      </c>
      <c r="E350" s="9">
        <v>0.21999999999999997</v>
      </c>
    </row>
    <row r="351" spans="1:5" x14ac:dyDescent="0.2">
      <c r="A351" s="3" t="s">
        <v>465</v>
      </c>
      <c r="B351" s="8">
        <v>3159.1220000000003</v>
      </c>
      <c r="C351" s="8">
        <v>19.823500000000074</v>
      </c>
      <c r="D351" s="9">
        <v>6.2750029913374895E-3</v>
      </c>
      <c r="E351" s="9">
        <v>0.28947368421052627</v>
      </c>
    </row>
    <row r="352" spans="1:5" x14ac:dyDescent="0.2">
      <c r="A352" s="3" t="s">
        <v>264</v>
      </c>
      <c r="B352" s="8">
        <v>1804.1460000000002</v>
      </c>
      <c r="C352" s="8">
        <v>502.61429999999996</v>
      </c>
      <c r="D352" s="9">
        <v>0.27858848452397972</v>
      </c>
      <c r="E352" s="9">
        <v>0.13846153846153847</v>
      </c>
    </row>
    <row r="353" spans="1:5" x14ac:dyDescent="0.2">
      <c r="A353" s="3" t="s">
        <v>1052</v>
      </c>
      <c r="B353" s="8">
        <v>1934.2720000000002</v>
      </c>
      <c r="C353" s="8">
        <v>202.13620000000003</v>
      </c>
      <c r="D353" s="9">
        <v>0.10450246914601463</v>
      </c>
      <c r="E353" s="9">
        <v>0.17272727272727273</v>
      </c>
    </row>
    <row r="354" spans="1:5" x14ac:dyDescent="0.2">
      <c r="A354" s="3" t="s">
        <v>5756</v>
      </c>
      <c r="B354" s="8">
        <v>955.12400000000002</v>
      </c>
      <c r="C354" s="8">
        <v>97.288999999999973</v>
      </c>
      <c r="D354" s="9">
        <v>0.10186007261884318</v>
      </c>
      <c r="E354" s="9">
        <v>0.11428571428571428</v>
      </c>
    </row>
    <row r="355" spans="1:5" x14ac:dyDescent="0.2">
      <c r="A355" s="3" t="s">
        <v>6319</v>
      </c>
      <c r="B355" s="8">
        <v>2240.5800000000004</v>
      </c>
      <c r="C355" s="8">
        <v>3.7975999999999992</v>
      </c>
      <c r="D355" s="9">
        <v>1.6949182800881908E-3</v>
      </c>
      <c r="E355" s="9">
        <v>0.25454545454545452</v>
      </c>
    </row>
    <row r="356" spans="1:5" x14ac:dyDescent="0.2">
      <c r="A356" s="3" t="s">
        <v>8165</v>
      </c>
      <c r="B356" s="8">
        <v>383.81200000000001</v>
      </c>
      <c r="C356" s="8">
        <v>55.327699999999993</v>
      </c>
      <c r="D356" s="9">
        <v>0.14415312705178573</v>
      </c>
      <c r="E356" s="9">
        <v>0.1</v>
      </c>
    </row>
    <row r="357" spans="1:5" x14ac:dyDescent="0.2">
      <c r="A357" s="3" t="s">
        <v>1815</v>
      </c>
      <c r="B357" s="8">
        <v>71.262999999999991</v>
      </c>
      <c r="C357" s="8">
        <v>-0.35560000000000036</v>
      </c>
      <c r="D357" s="9">
        <v>-4.9899667429100713E-3</v>
      </c>
      <c r="E357" s="9">
        <v>0.22499999999999998</v>
      </c>
    </row>
    <row r="358" spans="1:5" x14ac:dyDescent="0.2">
      <c r="A358" s="3" t="s">
        <v>2339</v>
      </c>
      <c r="B358" s="8">
        <v>1911.8440000000001</v>
      </c>
      <c r="C358" s="8">
        <v>330.19900000000001</v>
      </c>
      <c r="D358" s="9">
        <v>0.17271231334774176</v>
      </c>
      <c r="E358" s="9">
        <v>7.4999999999999997E-2</v>
      </c>
    </row>
    <row r="359" spans="1:5" x14ac:dyDescent="0.2">
      <c r="A359" s="3" t="s">
        <v>2271</v>
      </c>
      <c r="B359" s="8">
        <v>2709.6320000000001</v>
      </c>
      <c r="C359" s="8">
        <v>330.28379999999999</v>
      </c>
      <c r="D359" s="9">
        <v>0.12189249315036137</v>
      </c>
      <c r="E359" s="9">
        <v>0.12352941176470586</v>
      </c>
    </row>
    <row r="360" spans="1:5" x14ac:dyDescent="0.2">
      <c r="A360" s="3" t="s">
        <v>4262</v>
      </c>
      <c r="B360" s="8">
        <v>1058.1080000000002</v>
      </c>
      <c r="C360" s="8">
        <v>502.92440000000005</v>
      </c>
      <c r="D360" s="9">
        <v>0.47530535635303767</v>
      </c>
      <c r="E360" s="9">
        <v>0.05</v>
      </c>
    </row>
    <row r="361" spans="1:5" x14ac:dyDescent="0.2">
      <c r="A361" s="3" t="s">
        <v>706</v>
      </c>
      <c r="B361" s="8">
        <v>1791.605</v>
      </c>
      <c r="C361" s="8">
        <v>156.05319999999998</v>
      </c>
      <c r="D361" s="9">
        <v>8.7102458410196426E-2</v>
      </c>
      <c r="E361" s="9">
        <v>0.20625000000000004</v>
      </c>
    </row>
    <row r="362" spans="1:5" x14ac:dyDescent="0.2">
      <c r="A362" s="3" t="s">
        <v>1939</v>
      </c>
      <c r="B362" s="8">
        <v>2371.4479999999999</v>
      </c>
      <c r="C362" s="8">
        <v>635.63760000000002</v>
      </c>
      <c r="D362" s="9">
        <v>0.26803775583525341</v>
      </c>
      <c r="E362" s="9">
        <v>7.1428571428571425E-2</v>
      </c>
    </row>
    <row r="363" spans="1:5" x14ac:dyDescent="0.2">
      <c r="A363" s="3" t="s">
        <v>3085</v>
      </c>
      <c r="B363" s="8">
        <v>309.28100000000001</v>
      </c>
      <c r="C363" s="8">
        <v>-24.077100000000005</v>
      </c>
      <c r="D363" s="9">
        <v>-7.784862309679548E-2</v>
      </c>
      <c r="E363" s="9">
        <v>0.31428571428571433</v>
      </c>
    </row>
    <row r="364" spans="1:5" x14ac:dyDescent="0.2">
      <c r="A364" s="3" t="s">
        <v>3080</v>
      </c>
      <c r="B364" s="8">
        <v>709.17800000000011</v>
      </c>
      <c r="C364" s="8">
        <v>200.5558</v>
      </c>
      <c r="D364" s="9">
        <v>0.2828003688777711</v>
      </c>
      <c r="E364" s="9">
        <v>6.6666666666666666E-2</v>
      </c>
    </row>
    <row r="365" spans="1:5" x14ac:dyDescent="0.2">
      <c r="A365" s="3" t="s">
        <v>6351</v>
      </c>
      <c r="B365" s="8">
        <v>1669.1350000000002</v>
      </c>
      <c r="C365" s="8">
        <v>429.74649999999997</v>
      </c>
      <c r="D365" s="9">
        <v>0.25746659197728161</v>
      </c>
      <c r="E365" s="9">
        <v>0.14000000000000001</v>
      </c>
    </row>
    <row r="366" spans="1:5" x14ac:dyDescent="0.2">
      <c r="A366" s="3" t="s">
        <v>1650</v>
      </c>
      <c r="B366" s="8">
        <v>1388.682</v>
      </c>
      <c r="C366" s="8">
        <v>276.21969999999999</v>
      </c>
      <c r="D366" s="9">
        <v>0.19890781330787033</v>
      </c>
      <c r="E366" s="9">
        <v>0.1846153846153846</v>
      </c>
    </row>
    <row r="367" spans="1:5" x14ac:dyDescent="0.2">
      <c r="A367" s="3" t="s">
        <v>1918</v>
      </c>
      <c r="B367" s="8">
        <v>1082.9179999999999</v>
      </c>
      <c r="C367" s="8">
        <v>-18.067300000000003</v>
      </c>
      <c r="D367" s="9">
        <v>-1.668390404444289E-2</v>
      </c>
      <c r="E367" s="9">
        <v>0.14666666666666667</v>
      </c>
    </row>
    <row r="368" spans="1:5" x14ac:dyDescent="0.2">
      <c r="A368" s="3" t="s">
        <v>1261</v>
      </c>
      <c r="B368" s="8">
        <v>3173.8739999999998</v>
      </c>
      <c r="C368" s="8">
        <v>591.71630000000005</v>
      </c>
      <c r="D368" s="9">
        <v>0.18643345640060069</v>
      </c>
      <c r="E368" s="9">
        <v>7.0588235294117646E-2</v>
      </c>
    </row>
    <row r="369" spans="1:5" x14ac:dyDescent="0.2">
      <c r="A369" s="3" t="s">
        <v>1632</v>
      </c>
      <c r="B369" s="8">
        <v>3635.5940000000005</v>
      </c>
      <c r="C369" s="8">
        <v>757.18020000000001</v>
      </c>
      <c r="D369" s="9">
        <v>0.2082686350566097</v>
      </c>
      <c r="E369" s="9">
        <v>5.9374999999999997E-2</v>
      </c>
    </row>
    <row r="370" spans="1:5" x14ac:dyDescent="0.2">
      <c r="A370" s="3" t="s">
        <v>2832</v>
      </c>
      <c r="B370" s="8">
        <v>1733.4430000000002</v>
      </c>
      <c r="C370" s="8">
        <v>356.53950000000003</v>
      </c>
      <c r="D370" s="9">
        <v>0.20568285198878763</v>
      </c>
      <c r="E370" s="9">
        <v>9.0000000000000011E-2</v>
      </c>
    </row>
    <row r="371" spans="1:5" x14ac:dyDescent="0.2">
      <c r="A371" s="3" t="s">
        <v>2255</v>
      </c>
      <c r="B371" s="8">
        <v>1090.838</v>
      </c>
      <c r="C371" s="8">
        <v>167.67090000000002</v>
      </c>
      <c r="D371" s="9">
        <v>0.15370834166026487</v>
      </c>
      <c r="E371" s="9">
        <v>0.23636363636363636</v>
      </c>
    </row>
    <row r="372" spans="1:5" x14ac:dyDescent="0.2">
      <c r="A372" s="3" t="s">
        <v>4545</v>
      </c>
      <c r="B372" s="8">
        <v>4198.3320000000003</v>
      </c>
      <c r="C372" s="8">
        <v>1073.2087999999999</v>
      </c>
      <c r="D372" s="9">
        <v>0.25562742536797944</v>
      </c>
      <c r="E372" s="9">
        <v>0.17500000000000004</v>
      </c>
    </row>
    <row r="373" spans="1:5" x14ac:dyDescent="0.2">
      <c r="A373" s="3" t="s">
        <v>7991</v>
      </c>
      <c r="B373" s="8">
        <v>303.94799999999998</v>
      </c>
      <c r="C373" s="8">
        <v>113.1204</v>
      </c>
      <c r="D373" s="9">
        <v>0.37217023964625534</v>
      </c>
      <c r="E373" s="9">
        <v>0.1142857142857143</v>
      </c>
    </row>
    <row r="374" spans="1:5" x14ac:dyDescent="0.2">
      <c r="A374" s="3" t="s">
        <v>2732</v>
      </c>
      <c r="B374" s="8">
        <v>1417.654</v>
      </c>
      <c r="C374" s="8">
        <v>-175.54899999999998</v>
      </c>
      <c r="D374" s="9">
        <v>-0.12383063850558738</v>
      </c>
      <c r="E374" s="9">
        <v>0.3125</v>
      </c>
    </row>
    <row r="375" spans="1:5" x14ac:dyDescent="0.2">
      <c r="A375" s="3" t="s">
        <v>4516</v>
      </c>
      <c r="B375" s="8">
        <v>7754.9759999999997</v>
      </c>
      <c r="C375" s="8">
        <v>1623.4018999999998</v>
      </c>
      <c r="D375" s="9">
        <v>0.20933680516870715</v>
      </c>
      <c r="E375" s="9">
        <v>0.16000000000000006</v>
      </c>
    </row>
    <row r="376" spans="1:5" x14ac:dyDescent="0.2">
      <c r="A376" s="3" t="s">
        <v>5289</v>
      </c>
      <c r="B376" s="8">
        <v>3760.0279999999998</v>
      </c>
      <c r="C376" s="8">
        <v>750.94849999999997</v>
      </c>
      <c r="D376" s="9">
        <v>0.19971885847658583</v>
      </c>
      <c r="E376" s="9">
        <v>0.11666666666666665</v>
      </c>
    </row>
    <row r="377" spans="1:5" x14ac:dyDescent="0.2">
      <c r="A377" s="3" t="s">
        <v>723</v>
      </c>
      <c r="B377" s="8">
        <v>4760.4340000000011</v>
      </c>
      <c r="C377" s="8">
        <v>1172.5303000000001</v>
      </c>
      <c r="D377" s="9">
        <v>0.24630743751515091</v>
      </c>
      <c r="E377" s="9">
        <v>9.9999999999999992E-2</v>
      </c>
    </row>
    <row r="378" spans="1:5" x14ac:dyDescent="0.2">
      <c r="A378" s="3" t="s">
        <v>4095</v>
      </c>
      <c r="B378" s="8">
        <v>864.94700000000012</v>
      </c>
      <c r="C378" s="8">
        <v>117.20400000000001</v>
      </c>
      <c r="D378" s="9">
        <v>0.13550425633015664</v>
      </c>
      <c r="E378" s="9">
        <v>0.15833333333333333</v>
      </c>
    </row>
    <row r="379" spans="1:5" x14ac:dyDescent="0.2">
      <c r="A379" s="3" t="s">
        <v>3694</v>
      </c>
      <c r="B379" s="8">
        <v>1156.6579999999999</v>
      </c>
      <c r="C379" s="8">
        <v>-785.16449999999998</v>
      </c>
      <c r="D379" s="9">
        <v>-0.67882165687696794</v>
      </c>
      <c r="E379" s="9">
        <v>0.3</v>
      </c>
    </row>
    <row r="380" spans="1:5" x14ac:dyDescent="0.2">
      <c r="A380" s="3" t="s">
        <v>400</v>
      </c>
      <c r="B380" s="8">
        <v>1131.0639999999999</v>
      </c>
      <c r="C380" s="8">
        <v>-54.869200000000014</v>
      </c>
      <c r="D380" s="9">
        <v>-4.8511136416683781E-2</v>
      </c>
      <c r="E380" s="9">
        <v>0.20909090909090911</v>
      </c>
    </row>
    <row r="381" spans="1:5" x14ac:dyDescent="0.2">
      <c r="A381" s="3" t="s">
        <v>3522</v>
      </c>
      <c r="B381" s="8">
        <v>863.88</v>
      </c>
      <c r="C381" s="8">
        <v>107.985</v>
      </c>
      <c r="D381" s="9">
        <v>0.125</v>
      </c>
      <c r="E381" s="9">
        <v>0.2</v>
      </c>
    </row>
    <row r="382" spans="1:5" x14ac:dyDescent="0.2">
      <c r="A382" s="3" t="s">
        <v>4807</v>
      </c>
      <c r="B382" s="8">
        <v>8697.8430000000008</v>
      </c>
      <c r="C382" s="8">
        <v>1262.2925999999998</v>
      </c>
      <c r="D382" s="9">
        <v>0.14512708495658058</v>
      </c>
      <c r="E382" s="9">
        <v>0.3227272727272727</v>
      </c>
    </row>
    <row r="383" spans="1:5" x14ac:dyDescent="0.2">
      <c r="A383" s="3" t="s">
        <v>2490</v>
      </c>
      <c r="B383" s="8">
        <v>4867.2000000000007</v>
      </c>
      <c r="C383" s="8">
        <v>55.04830000000004</v>
      </c>
      <c r="D383" s="9">
        <v>1.1310055062458916E-2</v>
      </c>
      <c r="E383" s="9">
        <v>0.33249999999999996</v>
      </c>
    </row>
    <row r="384" spans="1:5" x14ac:dyDescent="0.2">
      <c r="A384" s="3" t="s">
        <v>332</v>
      </c>
      <c r="B384" s="8">
        <v>6760.8149999999987</v>
      </c>
      <c r="C384" s="8">
        <v>221.79669999999999</v>
      </c>
      <c r="D384" s="9">
        <v>3.2806207535629954E-2</v>
      </c>
      <c r="E384" s="9">
        <v>0.14565217391304347</v>
      </c>
    </row>
    <row r="385" spans="1:5" x14ac:dyDescent="0.2">
      <c r="A385" s="3" t="s">
        <v>2839</v>
      </c>
      <c r="B385" s="8">
        <v>195</v>
      </c>
      <c r="C385" s="8">
        <v>34.449200000000005</v>
      </c>
      <c r="D385" s="9">
        <v>0.17666256410256412</v>
      </c>
      <c r="E385" s="9">
        <v>6.6666666666666666E-2</v>
      </c>
    </row>
    <row r="386" spans="1:5" x14ac:dyDescent="0.2">
      <c r="A386" s="3" t="s">
        <v>4691</v>
      </c>
      <c r="B386" s="8">
        <v>2772.0550000000007</v>
      </c>
      <c r="C386" s="8">
        <v>279.56920000000008</v>
      </c>
      <c r="D386" s="9">
        <v>0.10085268870927885</v>
      </c>
      <c r="E386" s="9">
        <v>0.121875</v>
      </c>
    </row>
    <row r="387" spans="1:5" x14ac:dyDescent="0.2">
      <c r="A387" s="3" t="s">
        <v>4020</v>
      </c>
      <c r="B387" s="8">
        <v>2152.3520000000003</v>
      </c>
      <c r="C387" s="8">
        <v>-266.55250000000001</v>
      </c>
      <c r="D387" s="9">
        <v>-0.12384242911940053</v>
      </c>
      <c r="E387" s="9">
        <v>0.17142857142857143</v>
      </c>
    </row>
    <row r="388" spans="1:5" x14ac:dyDescent="0.2">
      <c r="A388" s="3" t="s">
        <v>1653</v>
      </c>
      <c r="B388" s="8">
        <v>1507.0180000000003</v>
      </c>
      <c r="C388" s="8">
        <v>206.10189999999997</v>
      </c>
      <c r="D388" s="9">
        <v>0.13676140563682712</v>
      </c>
      <c r="E388" s="9">
        <v>6.666666666666668E-2</v>
      </c>
    </row>
    <row r="389" spans="1:5" x14ac:dyDescent="0.2">
      <c r="A389" s="3" t="s">
        <v>5114</v>
      </c>
      <c r="B389" s="8">
        <v>528.91000000000008</v>
      </c>
      <c r="C389" s="8">
        <v>26.0822</v>
      </c>
      <c r="D389" s="9">
        <v>4.9313115652946618E-2</v>
      </c>
      <c r="E389" s="9">
        <v>0.15</v>
      </c>
    </row>
    <row r="390" spans="1:5" x14ac:dyDescent="0.2">
      <c r="A390" s="3" t="s">
        <v>2119</v>
      </c>
      <c r="B390" s="8">
        <v>9799.9230000000007</v>
      </c>
      <c r="C390" s="8">
        <v>228.90700000000007</v>
      </c>
      <c r="D390" s="9">
        <v>2.3358040670319557E-2</v>
      </c>
      <c r="E390" s="9">
        <v>8.8235294117647078E-2</v>
      </c>
    </row>
    <row r="391" spans="1:5" x14ac:dyDescent="0.2">
      <c r="A391" s="3" t="s">
        <v>1205</v>
      </c>
      <c r="B391" s="8">
        <v>2725.2560000000003</v>
      </c>
      <c r="C391" s="8">
        <v>779.90459999999996</v>
      </c>
      <c r="D391" s="9">
        <v>0.28617663808464228</v>
      </c>
      <c r="E391" s="9">
        <v>0.23636363636363641</v>
      </c>
    </row>
    <row r="392" spans="1:5" x14ac:dyDescent="0.2">
      <c r="A392" s="3" t="s">
        <v>5578</v>
      </c>
      <c r="B392" s="8">
        <v>7625.0760000000018</v>
      </c>
      <c r="C392" s="8">
        <v>1574.6164000000003</v>
      </c>
      <c r="D392" s="9">
        <v>0.20650501057300938</v>
      </c>
      <c r="E392" s="9">
        <v>0.1846153846153846</v>
      </c>
    </row>
    <row r="393" spans="1:5" x14ac:dyDescent="0.2">
      <c r="A393" s="3" t="s">
        <v>3026</v>
      </c>
      <c r="B393" s="8">
        <v>3868.02</v>
      </c>
      <c r="C393" s="8">
        <v>564.97979999999995</v>
      </c>
      <c r="D393" s="9">
        <v>0.14606434299719234</v>
      </c>
      <c r="E393" s="9">
        <v>0.14666666666666664</v>
      </c>
    </row>
    <row r="394" spans="1:5" x14ac:dyDescent="0.2">
      <c r="A394" s="3" t="s">
        <v>582</v>
      </c>
      <c r="B394" s="8">
        <v>7610.8639999999996</v>
      </c>
      <c r="C394" s="8">
        <v>1050.2668000000003</v>
      </c>
      <c r="D394" s="9">
        <v>0.13799573872296239</v>
      </c>
      <c r="E394" s="9">
        <v>7.5000000000000011E-2</v>
      </c>
    </row>
    <row r="395" spans="1:5" x14ac:dyDescent="0.2">
      <c r="A395" s="3" t="s">
        <v>861</v>
      </c>
      <c r="B395" s="8">
        <v>959.4770000000002</v>
      </c>
      <c r="C395" s="8">
        <v>-13.554499999999988</v>
      </c>
      <c r="D395" s="9">
        <v>-1.4126967087277741E-2</v>
      </c>
      <c r="E395" s="9">
        <v>0.14444444444444443</v>
      </c>
    </row>
    <row r="396" spans="1:5" x14ac:dyDescent="0.2">
      <c r="A396" s="3" t="s">
        <v>866</v>
      </c>
      <c r="B396" s="8">
        <v>900.55200000000002</v>
      </c>
      <c r="C396" s="8">
        <v>-286.98080000000004</v>
      </c>
      <c r="D396" s="9">
        <v>-0.31867210333217855</v>
      </c>
      <c r="E396" s="9">
        <v>0.30000000000000004</v>
      </c>
    </row>
    <row r="397" spans="1:5" x14ac:dyDescent="0.2">
      <c r="A397" s="3" t="s">
        <v>1615</v>
      </c>
      <c r="B397" s="8">
        <v>469.16899999999998</v>
      </c>
      <c r="C397" s="8">
        <v>-327.93360000000001</v>
      </c>
      <c r="D397" s="9">
        <v>-0.69896689678985613</v>
      </c>
      <c r="E397" s="9">
        <v>0.33750000000000002</v>
      </c>
    </row>
    <row r="398" spans="1:5" x14ac:dyDescent="0.2">
      <c r="A398" s="3" t="s">
        <v>4467</v>
      </c>
      <c r="B398" s="8">
        <v>1244.086</v>
      </c>
      <c r="C398" s="8">
        <v>-29.575899999999987</v>
      </c>
      <c r="D398" s="9">
        <v>-2.3773195743702593E-2</v>
      </c>
      <c r="E398" s="9">
        <v>8.1818181818181804E-2</v>
      </c>
    </row>
    <row r="399" spans="1:5" x14ac:dyDescent="0.2">
      <c r="A399" s="3" t="s">
        <v>2903</v>
      </c>
      <c r="B399" s="8">
        <v>6491.0260000000007</v>
      </c>
      <c r="C399" s="8">
        <v>-819.42169999999999</v>
      </c>
      <c r="D399" s="9">
        <v>-0.1262391646559419</v>
      </c>
      <c r="E399" s="9">
        <v>0.21250000000000005</v>
      </c>
    </row>
    <row r="400" spans="1:5" x14ac:dyDescent="0.2">
      <c r="A400" s="3" t="s">
        <v>832</v>
      </c>
      <c r="B400" s="8">
        <v>7954.9979999999996</v>
      </c>
      <c r="C400" s="8">
        <v>-644.69819999999982</v>
      </c>
      <c r="D400" s="9">
        <v>-8.1043163052963663E-2</v>
      </c>
      <c r="E400" s="9">
        <v>8.5714285714285729E-2</v>
      </c>
    </row>
    <row r="401" spans="1:5" x14ac:dyDescent="0.2">
      <c r="A401" s="3" t="s">
        <v>6229</v>
      </c>
      <c r="B401" s="8">
        <v>644.11879999999996</v>
      </c>
      <c r="C401" s="8">
        <v>126.76490000000001</v>
      </c>
      <c r="D401" s="9">
        <v>0.19680360206843833</v>
      </c>
      <c r="E401" s="9">
        <v>7.4285714285714288E-2</v>
      </c>
    </row>
    <row r="402" spans="1:5" x14ac:dyDescent="0.2">
      <c r="A402" s="3" t="s">
        <v>4839</v>
      </c>
      <c r="B402" s="8">
        <v>385.43</v>
      </c>
      <c r="C402" s="8">
        <v>26.760500000000004</v>
      </c>
      <c r="D402" s="9">
        <v>6.9430246737410176E-2</v>
      </c>
      <c r="E402" s="9">
        <v>0.30909090909090903</v>
      </c>
    </row>
    <row r="403" spans="1:5" x14ac:dyDescent="0.2">
      <c r="A403" s="3" t="s">
        <v>4878</v>
      </c>
      <c r="B403" s="8">
        <v>2516.4939999999997</v>
      </c>
      <c r="C403" s="8">
        <v>-311.25749999999994</v>
      </c>
      <c r="D403" s="9">
        <v>-0.12368696289361308</v>
      </c>
      <c r="E403" s="9">
        <v>0.18333333333333338</v>
      </c>
    </row>
    <row r="404" spans="1:5" x14ac:dyDescent="0.2">
      <c r="A404" s="3" t="s">
        <v>6188</v>
      </c>
      <c r="B404" s="8">
        <v>2518.1149999999998</v>
      </c>
      <c r="C404" s="8">
        <v>201.51849999999999</v>
      </c>
      <c r="D404" s="9">
        <v>8.0027520585835038E-2</v>
      </c>
      <c r="E404" s="9">
        <v>0.18888888888888891</v>
      </c>
    </row>
    <row r="405" spans="1:5" x14ac:dyDescent="0.2">
      <c r="A405" s="3" t="s">
        <v>1290</v>
      </c>
      <c r="B405" s="8">
        <v>695.44200000000012</v>
      </c>
      <c r="C405" s="8">
        <v>111.11410000000001</v>
      </c>
      <c r="D405" s="9">
        <v>0.15977479070864284</v>
      </c>
      <c r="E405" s="9">
        <v>4.9999999999999996E-2</v>
      </c>
    </row>
    <row r="406" spans="1:5" x14ac:dyDescent="0.2">
      <c r="A406" s="3" t="s">
        <v>4138</v>
      </c>
      <c r="B406" s="8">
        <v>1428.731</v>
      </c>
      <c r="C406" s="8">
        <v>154.06369999999998</v>
      </c>
      <c r="D406" s="9">
        <v>0.1078325451047118</v>
      </c>
      <c r="E406" s="9">
        <v>0.32857142857142857</v>
      </c>
    </row>
    <row r="407" spans="1:5" x14ac:dyDescent="0.2">
      <c r="A407" s="3" t="s">
        <v>8317</v>
      </c>
      <c r="B407" s="8">
        <v>3747.6680000000006</v>
      </c>
      <c r="C407" s="8">
        <v>586.66250000000014</v>
      </c>
      <c r="D407" s="9">
        <v>0.1565406807646782</v>
      </c>
      <c r="E407" s="9">
        <v>0.19999999999999998</v>
      </c>
    </row>
    <row r="408" spans="1:5" x14ac:dyDescent="0.2">
      <c r="A408" s="3" t="s">
        <v>371</v>
      </c>
      <c r="B408" s="8">
        <v>858.57600000000002</v>
      </c>
      <c r="C408" s="8">
        <v>201.59520000000001</v>
      </c>
      <c r="D408" s="9">
        <v>0.23480181137138703</v>
      </c>
      <c r="E408" s="9">
        <v>4.4444444444444446E-2</v>
      </c>
    </row>
    <row r="409" spans="1:5" x14ac:dyDescent="0.2">
      <c r="A409" s="3" t="s">
        <v>3796</v>
      </c>
      <c r="B409" s="8">
        <v>2932.4840000000004</v>
      </c>
      <c r="C409" s="8">
        <v>122.65659999999997</v>
      </c>
      <c r="D409" s="9">
        <v>4.1826860777415993E-2</v>
      </c>
      <c r="E409" s="9">
        <v>0.20588235294117652</v>
      </c>
    </row>
    <row r="410" spans="1:5" x14ac:dyDescent="0.2">
      <c r="A410" s="3" t="s">
        <v>5933</v>
      </c>
      <c r="B410" s="8">
        <v>1707.7099999999998</v>
      </c>
      <c r="C410" s="8">
        <v>309.71159999999992</v>
      </c>
      <c r="D410" s="9">
        <v>0.18136076968571946</v>
      </c>
      <c r="E410" s="9">
        <v>0.15384615384615383</v>
      </c>
    </row>
    <row r="411" spans="1:5" x14ac:dyDescent="0.2">
      <c r="A411" s="3" t="s">
        <v>2114</v>
      </c>
      <c r="B411" s="8">
        <v>8828.0304999999989</v>
      </c>
      <c r="C411" s="8">
        <v>1619.5198999999998</v>
      </c>
      <c r="D411" s="9">
        <v>0.18345200551810509</v>
      </c>
      <c r="E411" s="9">
        <v>5.588235294117648E-2</v>
      </c>
    </row>
    <row r="412" spans="1:5" x14ac:dyDescent="0.2">
      <c r="A412" s="3" t="s">
        <v>611</v>
      </c>
      <c r="B412" s="8">
        <v>2697.248</v>
      </c>
      <c r="C412" s="8">
        <v>789.64760000000001</v>
      </c>
      <c r="D412" s="9">
        <v>0.29276047289681928</v>
      </c>
      <c r="E412" s="9">
        <v>2.8571428571428574E-2</v>
      </c>
    </row>
    <row r="413" spans="1:5" x14ac:dyDescent="0.2">
      <c r="A413" s="3" t="s">
        <v>3602</v>
      </c>
      <c r="B413" s="8">
        <v>2256.3940000000002</v>
      </c>
      <c r="C413" s="8">
        <v>-96.953000000000017</v>
      </c>
      <c r="D413" s="9">
        <v>-4.2968116383929403E-2</v>
      </c>
      <c r="E413" s="9">
        <v>0.22000000000000003</v>
      </c>
    </row>
    <row r="414" spans="1:5" x14ac:dyDescent="0.2">
      <c r="A414" s="3" t="s">
        <v>5232</v>
      </c>
      <c r="B414" s="8">
        <v>2833.9260000000004</v>
      </c>
      <c r="C414" s="8">
        <v>754.11439999999993</v>
      </c>
      <c r="D414" s="9">
        <v>0.26610236117668556</v>
      </c>
      <c r="E414" s="9">
        <v>6.3157894736842107E-2</v>
      </c>
    </row>
    <row r="415" spans="1:5" x14ac:dyDescent="0.2">
      <c r="A415" s="3" t="s">
        <v>2772</v>
      </c>
      <c r="B415" s="8">
        <v>2201.6859999999997</v>
      </c>
      <c r="C415" s="8">
        <v>452.37300000000005</v>
      </c>
      <c r="D415" s="9">
        <v>0.20546662875632588</v>
      </c>
      <c r="E415" s="9">
        <v>0.21999999999999997</v>
      </c>
    </row>
    <row r="416" spans="1:5" x14ac:dyDescent="0.2">
      <c r="A416" s="3" t="s">
        <v>3032</v>
      </c>
      <c r="B416" s="8">
        <v>2260.9579999999996</v>
      </c>
      <c r="C416" s="8">
        <v>635.10570000000007</v>
      </c>
      <c r="D416" s="9">
        <v>0.28090114898198026</v>
      </c>
      <c r="E416" s="9">
        <v>2.1052631578947368E-2</v>
      </c>
    </row>
    <row r="417" spans="1:5" x14ac:dyDescent="0.2">
      <c r="A417" s="3" t="s">
        <v>1810</v>
      </c>
      <c r="B417" s="8">
        <v>3152.6149999999998</v>
      </c>
      <c r="C417" s="8">
        <v>763.90760000000012</v>
      </c>
      <c r="D417" s="9">
        <v>0.24230919411345825</v>
      </c>
      <c r="E417" s="9">
        <v>0.15</v>
      </c>
    </row>
    <row r="418" spans="1:5" x14ac:dyDescent="0.2">
      <c r="A418" s="3" t="s">
        <v>2868</v>
      </c>
      <c r="B418" s="8">
        <v>2120.9540000000002</v>
      </c>
      <c r="C418" s="8">
        <v>846.12170000000003</v>
      </c>
      <c r="D418" s="9">
        <v>0.39893448891395095</v>
      </c>
      <c r="E418" s="9">
        <v>0.02</v>
      </c>
    </row>
    <row r="419" spans="1:5" x14ac:dyDescent="0.2">
      <c r="A419" s="3" t="s">
        <v>316</v>
      </c>
      <c r="B419" s="8">
        <v>8282.3580000000002</v>
      </c>
      <c r="C419" s="8">
        <v>1107.6952000000003</v>
      </c>
      <c r="D419" s="9">
        <v>0.13374152626582916</v>
      </c>
      <c r="E419" s="9">
        <v>0.18750000000000006</v>
      </c>
    </row>
    <row r="420" spans="1:5" x14ac:dyDescent="0.2">
      <c r="A420" s="3" t="s">
        <v>5107</v>
      </c>
      <c r="B420" s="8">
        <v>10604.266</v>
      </c>
      <c r="C420" s="8">
        <v>1660.1386000000002</v>
      </c>
      <c r="D420" s="9">
        <v>0.15655384351920257</v>
      </c>
      <c r="E420" s="9">
        <v>3.333333333333334E-2</v>
      </c>
    </row>
    <row r="421" spans="1:5" x14ac:dyDescent="0.2">
      <c r="A421" s="3" t="s">
        <v>7883</v>
      </c>
      <c r="B421" s="8">
        <v>88.472000000000008</v>
      </c>
      <c r="C421" s="8">
        <v>0.11099999999999888</v>
      </c>
      <c r="D421" s="9">
        <v>1.254634234560074E-3</v>
      </c>
      <c r="E421" s="9">
        <v>0.27500000000000002</v>
      </c>
    </row>
    <row r="422" spans="1:5" x14ac:dyDescent="0.2">
      <c r="A422" s="3" t="s">
        <v>407</v>
      </c>
      <c r="B422" s="8">
        <v>1569.4640000000002</v>
      </c>
      <c r="C422" s="8">
        <v>49.719299999999983</v>
      </c>
      <c r="D422" s="9">
        <v>3.1679159254369628E-2</v>
      </c>
      <c r="E422" s="9">
        <v>0.19545454545454549</v>
      </c>
    </row>
    <row r="423" spans="1:5" x14ac:dyDescent="0.2">
      <c r="A423" s="3" t="s">
        <v>4625</v>
      </c>
      <c r="B423" s="8">
        <v>3312.864</v>
      </c>
      <c r="C423" s="8">
        <v>454.78710000000001</v>
      </c>
      <c r="D423" s="9">
        <v>0.13727913370425107</v>
      </c>
      <c r="E423" s="9">
        <v>0.1388888888888889</v>
      </c>
    </row>
    <row r="424" spans="1:5" x14ac:dyDescent="0.2">
      <c r="A424" s="3" t="s">
        <v>429</v>
      </c>
      <c r="B424" s="8">
        <v>1888.9639999999999</v>
      </c>
      <c r="C424" s="8">
        <v>328.5942</v>
      </c>
      <c r="D424" s="9">
        <v>0.17395471803591811</v>
      </c>
      <c r="E424" s="9">
        <v>0.13</v>
      </c>
    </row>
    <row r="425" spans="1:5" x14ac:dyDescent="0.2">
      <c r="A425" s="3" t="s">
        <v>2892</v>
      </c>
      <c r="B425" s="8">
        <v>3100.6119999999996</v>
      </c>
      <c r="C425" s="8">
        <v>528.20510000000013</v>
      </c>
      <c r="D425" s="9">
        <v>0.17035511053946775</v>
      </c>
      <c r="E425" s="9">
        <v>0.15</v>
      </c>
    </row>
    <row r="426" spans="1:5" x14ac:dyDescent="0.2">
      <c r="A426" s="3" t="s">
        <v>3823</v>
      </c>
      <c r="B426" s="8">
        <v>5620.1859999999997</v>
      </c>
      <c r="C426" s="8">
        <v>973.79019999999991</v>
      </c>
      <c r="D426" s="9">
        <v>0.17326654313576098</v>
      </c>
      <c r="E426" s="9">
        <v>0.14000000000000001</v>
      </c>
    </row>
    <row r="427" spans="1:5" x14ac:dyDescent="0.2">
      <c r="A427" s="3" t="s">
        <v>3962</v>
      </c>
      <c r="B427" s="8">
        <v>2617.2720000000004</v>
      </c>
      <c r="C427" s="8">
        <v>-151.15180000000004</v>
      </c>
      <c r="D427" s="9">
        <v>-5.7751658979273084E-2</v>
      </c>
      <c r="E427" s="9">
        <v>0.21764705882352942</v>
      </c>
    </row>
    <row r="428" spans="1:5" x14ac:dyDescent="0.2">
      <c r="A428" s="3" t="s">
        <v>6303</v>
      </c>
      <c r="B428" s="8">
        <v>908.82099999999991</v>
      </c>
      <c r="C428" s="8">
        <v>274.29699999999997</v>
      </c>
      <c r="D428" s="9">
        <v>0.30181630926221997</v>
      </c>
      <c r="E428" s="9">
        <v>4.4444444444444446E-2</v>
      </c>
    </row>
    <row r="429" spans="1:5" x14ac:dyDescent="0.2">
      <c r="A429" s="3" t="s">
        <v>6990</v>
      </c>
      <c r="B429" s="8">
        <v>1686.7312000000002</v>
      </c>
      <c r="C429" s="8">
        <v>397.87989999999996</v>
      </c>
      <c r="D429" s="9">
        <v>0.23588814862735683</v>
      </c>
      <c r="E429" s="9">
        <v>0.21466666666666667</v>
      </c>
    </row>
    <row r="430" spans="1:5" x14ac:dyDescent="0.2">
      <c r="A430" s="3" t="s">
        <v>1281</v>
      </c>
      <c r="B430" s="8">
        <v>4416.5200000000004</v>
      </c>
      <c r="C430" s="8">
        <v>1756.135</v>
      </c>
      <c r="D430" s="9">
        <v>0.39762867597112656</v>
      </c>
      <c r="E430" s="9">
        <v>0.11000000000000001</v>
      </c>
    </row>
    <row r="431" spans="1:5" x14ac:dyDescent="0.2">
      <c r="A431" s="3" t="s">
        <v>5723</v>
      </c>
      <c r="B431" s="8">
        <v>2171.962</v>
      </c>
      <c r="C431" s="8">
        <v>114.30830000000002</v>
      </c>
      <c r="D431" s="9">
        <v>5.2629051521159216E-2</v>
      </c>
      <c r="E431" s="9">
        <v>0.28125</v>
      </c>
    </row>
    <row r="432" spans="1:5" x14ac:dyDescent="0.2">
      <c r="A432" s="3" t="s">
        <v>3748</v>
      </c>
      <c r="B432" s="8">
        <v>3057.1</v>
      </c>
      <c r="C432" s="8">
        <v>254.00320000000002</v>
      </c>
      <c r="D432" s="9">
        <v>8.3086323640051044E-2</v>
      </c>
      <c r="E432" s="9">
        <v>0.22857142857142862</v>
      </c>
    </row>
    <row r="433" spans="1:5" x14ac:dyDescent="0.2">
      <c r="A433" s="3" t="s">
        <v>3459</v>
      </c>
      <c r="B433" s="8">
        <v>4642.0884000000005</v>
      </c>
      <c r="C433" s="8">
        <v>194.06710000000001</v>
      </c>
      <c r="D433" s="9">
        <v>4.1805989735137314E-2</v>
      </c>
      <c r="E433" s="9">
        <v>0.14769230769230771</v>
      </c>
    </row>
    <row r="434" spans="1:5" x14ac:dyDescent="0.2">
      <c r="A434" s="3" t="s">
        <v>3948</v>
      </c>
      <c r="B434" s="8">
        <v>8181.2560000000003</v>
      </c>
      <c r="C434" s="8">
        <v>3038.6253999999999</v>
      </c>
      <c r="D434" s="9">
        <v>0.37141306909354749</v>
      </c>
      <c r="E434" s="9">
        <v>8.7500000000000008E-2</v>
      </c>
    </row>
    <row r="435" spans="1:5" x14ac:dyDescent="0.2">
      <c r="A435" s="3" t="s">
        <v>1435</v>
      </c>
      <c r="B435" s="8">
        <v>5952.8590000000022</v>
      </c>
      <c r="C435" s="8">
        <v>656.11619999999994</v>
      </c>
      <c r="D435" s="9">
        <v>0.11021866971819753</v>
      </c>
      <c r="E435" s="9">
        <v>0.10869565217391304</v>
      </c>
    </row>
    <row r="436" spans="1:5" x14ac:dyDescent="0.2">
      <c r="A436" s="3" t="s">
        <v>4964</v>
      </c>
      <c r="B436" s="8">
        <v>1519.5060000000001</v>
      </c>
      <c r="C436" s="8">
        <v>234.91940000000002</v>
      </c>
      <c r="D436" s="9">
        <v>0.15460248264896617</v>
      </c>
      <c r="E436" s="9">
        <v>5.4545454545454557E-2</v>
      </c>
    </row>
    <row r="437" spans="1:5" x14ac:dyDescent="0.2">
      <c r="A437" s="3" t="s">
        <v>948</v>
      </c>
      <c r="B437" s="8">
        <v>3908.2619999999997</v>
      </c>
      <c r="C437" s="8">
        <v>709.42190000000005</v>
      </c>
      <c r="D437" s="9">
        <v>0.18151851129734908</v>
      </c>
      <c r="E437" s="9">
        <v>0.2</v>
      </c>
    </row>
    <row r="438" spans="1:5" x14ac:dyDescent="0.2">
      <c r="A438" s="3" t="s">
        <v>1082</v>
      </c>
      <c r="B438" s="8">
        <v>5016.4880000000012</v>
      </c>
      <c r="C438" s="8">
        <v>-182.78130000000004</v>
      </c>
      <c r="D438" s="9">
        <v>-3.6436108289305186E-2</v>
      </c>
      <c r="E438" s="9">
        <v>0.29545454545454547</v>
      </c>
    </row>
    <row r="439" spans="1:5" x14ac:dyDescent="0.2">
      <c r="A439" s="3" t="s">
        <v>5359</v>
      </c>
      <c r="B439" s="8">
        <v>449.09600000000006</v>
      </c>
      <c r="C439" s="8">
        <v>107.92700000000001</v>
      </c>
      <c r="D439" s="9">
        <v>0.24032055507063077</v>
      </c>
      <c r="E439" s="9">
        <v>0.04</v>
      </c>
    </row>
    <row r="440" spans="1:5" x14ac:dyDescent="0.2">
      <c r="A440" s="3" t="s">
        <v>135</v>
      </c>
      <c r="B440" s="8">
        <v>2744.7420000000002</v>
      </c>
      <c r="C440" s="8">
        <v>579.35509999999999</v>
      </c>
      <c r="D440" s="9">
        <v>0.21107816326634707</v>
      </c>
      <c r="E440" s="9">
        <v>0.10869565217391307</v>
      </c>
    </row>
    <row r="441" spans="1:5" x14ac:dyDescent="0.2">
      <c r="A441" s="3" t="s">
        <v>343</v>
      </c>
      <c r="B441" s="8">
        <v>983.92200000000003</v>
      </c>
      <c r="C441" s="8">
        <v>293.55239999999998</v>
      </c>
      <c r="D441" s="9">
        <v>0.29834925939251278</v>
      </c>
      <c r="E441" s="9">
        <v>0.26666666666666666</v>
      </c>
    </row>
    <row r="442" spans="1:5" x14ac:dyDescent="0.2">
      <c r="A442" s="3" t="s">
        <v>5640</v>
      </c>
      <c r="B442" s="8">
        <v>2243.5099999999998</v>
      </c>
      <c r="C442" s="8">
        <v>539.72190000000001</v>
      </c>
      <c r="D442" s="9">
        <v>0.24057031169907869</v>
      </c>
      <c r="E442" s="9">
        <v>0.10769230769230768</v>
      </c>
    </row>
    <row r="443" spans="1:5" x14ac:dyDescent="0.2">
      <c r="A443" s="3" t="s">
        <v>1508</v>
      </c>
      <c r="B443" s="8">
        <v>3918.9659999999999</v>
      </c>
      <c r="C443" s="8">
        <v>727.37860000000001</v>
      </c>
      <c r="D443" s="9">
        <v>0.18560472328670369</v>
      </c>
      <c r="E443" s="9">
        <v>0.10588235294117646</v>
      </c>
    </row>
    <row r="444" spans="1:5" x14ac:dyDescent="0.2">
      <c r="A444" s="3" t="s">
        <v>918</v>
      </c>
      <c r="B444" s="8">
        <v>14175.228999999999</v>
      </c>
      <c r="C444" s="8">
        <v>806.85500000000002</v>
      </c>
      <c r="D444" s="9">
        <v>5.6920068099076217E-2</v>
      </c>
      <c r="E444" s="9">
        <v>0.2</v>
      </c>
    </row>
    <row r="445" spans="1:5" x14ac:dyDescent="0.2">
      <c r="A445" s="3" t="s">
        <v>7151</v>
      </c>
      <c r="B445" s="8">
        <v>453.53800000000001</v>
      </c>
      <c r="C445" s="8">
        <v>91.139099999999999</v>
      </c>
      <c r="D445" s="9">
        <v>0.20095140870224765</v>
      </c>
      <c r="E445" s="9">
        <v>4.4444444444444446E-2</v>
      </c>
    </row>
    <row r="446" spans="1:5" x14ac:dyDescent="0.2">
      <c r="A446" s="3" t="s">
        <v>1453</v>
      </c>
      <c r="B446" s="8">
        <v>1146.0500000000002</v>
      </c>
      <c r="C446" s="8">
        <v>156.77969999999999</v>
      </c>
      <c r="D446" s="9">
        <v>0.13680005235373671</v>
      </c>
      <c r="E446" s="9">
        <v>8.5714285714285729E-2</v>
      </c>
    </row>
    <row r="447" spans="1:5" x14ac:dyDescent="0.2">
      <c r="A447" s="3" t="s">
        <v>1016</v>
      </c>
      <c r="B447" s="8">
        <v>5990.7989999999991</v>
      </c>
      <c r="C447" s="8">
        <v>1227.5091</v>
      </c>
      <c r="D447" s="9">
        <v>0.20489906271266992</v>
      </c>
      <c r="E447" s="9">
        <v>0.12666666666666665</v>
      </c>
    </row>
    <row r="448" spans="1:5" x14ac:dyDescent="0.2">
      <c r="A448" s="3" t="s">
        <v>5346</v>
      </c>
      <c r="B448" s="8">
        <v>2280.5800000000004</v>
      </c>
      <c r="C448" s="8">
        <v>329.76249999999999</v>
      </c>
      <c r="D448" s="9">
        <v>0.14459589227301825</v>
      </c>
      <c r="E448" s="9">
        <v>0.12000000000000001</v>
      </c>
    </row>
    <row r="449" spans="1:5" x14ac:dyDescent="0.2">
      <c r="A449" s="3" t="s">
        <v>290</v>
      </c>
      <c r="B449" s="8">
        <v>4909.4720000000007</v>
      </c>
      <c r="C449" s="8">
        <v>745.76850000000002</v>
      </c>
      <c r="D449" s="9">
        <v>0.15190401330326356</v>
      </c>
      <c r="E449" s="9">
        <v>8.9285714285714302E-2</v>
      </c>
    </row>
    <row r="450" spans="1:5" x14ac:dyDescent="0.2">
      <c r="A450" s="3" t="s">
        <v>3745</v>
      </c>
      <c r="B450" s="8">
        <v>50.188000000000002</v>
      </c>
      <c r="C450" s="8">
        <v>18.650700000000001</v>
      </c>
      <c r="D450" s="9">
        <v>0.37161672112855659</v>
      </c>
      <c r="E450" s="9">
        <v>0.26666666666666666</v>
      </c>
    </row>
    <row r="451" spans="1:5" x14ac:dyDescent="0.2">
      <c r="A451" s="3" t="s">
        <v>3426</v>
      </c>
      <c r="B451" s="8">
        <v>287.42599999999999</v>
      </c>
      <c r="C451" s="8">
        <v>12.627700000000001</v>
      </c>
      <c r="D451" s="9">
        <v>4.3933742946010455E-2</v>
      </c>
      <c r="E451" s="9">
        <v>0.3666666666666667</v>
      </c>
    </row>
    <row r="452" spans="1:5" x14ac:dyDescent="0.2">
      <c r="A452" s="3" t="s">
        <v>3344</v>
      </c>
      <c r="B452" s="8">
        <v>329.87599999999998</v>
      </c>
      <c r="C452" s="8">
        <v>59.036000000000001</v>
      </c>
      <c r="D452" s="9">
        <v>0.17896421685724334</v>
      </c>
      <c r="E452" s="9">
        <v>0.13333333333333333</v>
      </c>
    </row>
    <row r="453" spans="1:5" x14ac:dyDescent="0.2">
      <c r="A453" s="3" t="s">
        <v>1349</v>
      </c>
      <c r="B453" s="8">
        <v>8673.2219999999979</v>
      </c>
      <c r="C453" s="8">
        <v>2059.1198999999997</v>
      </c>
      <c r="D453" s="9">
        <v>0.23741118352556873</v>
      </c>
      <c r="E453" s="9">
        <v>0.1153846153846154</v>
      </c>
    </row>
    <row r="454" spans="1:5" x14ac:dyDescent="0.2">
      <c r="A454" s="3" t="s">
        <v>6487</v>
      </c>
      <c r="B454" s="8">
        <v>4985.6760000000004</v>
      </c>
      <c r="C454" s="8">
        <v>-52.190999999999924</v>
      </c>
      <c r="D454" s="9">
        <v>-1.0468189268616717E-2</v>
      </c>
      <c r="E454" s="9">
        <v>0.23750000000000004</v>
      </c>
    </row>
    <row r="455" spans="1:5" x14ac:dyDescent="0.2">
      <c r="A455" s="3" t="s">
        <v>826</v>
      </c>
      <c r="B455" s="8">
        <v>1469.4500000000003</v>
      </c>
      <c r="C455" s="8">
        <v>161.76489999999998</v>
      </c>
      <c r="D455" s="9">
        <v>0.11008533805165195</v>
      </c>
      <c r="E455" s="9">
        <v>0.25555555555555559</v>
      </c>
    </row>
    <row r="456" spans="1:5" x14ac:dyDescent="0.2">
      <c r="A456" s="3" t="s">
        <v>3649</v>
      </c>
      <c r="B456" s="8">
        <v>2238.0609999999997</v>
      </c>
      <c r="C456" s="8">
        <v>32.576700000000031</v>
      </c>
      <c r="D456" s="9">
        <v>1.4555769480813989E-2</v>
      </c>
      <c r="E456" s="9">
        <v>0.20666666666666669</v>
      </c>
    </row>
    <row r="457" spans="1:5" x14ac:dyDescent="0.2">
      <c r="A457" s="3" t="s">
        <v>2727</v>
      </c>
      <c r="B457" s="8">
        <v>2741.2040000000002</v>
      </c>
      <c r="C457" s="8">
        <v>560.00779999999997</v>
      </c>
      <c r="D457" s="9">
        <v>0.20429263929280708</v>
      </c>
      <c r="E457" s="9">
        <v>1.6666666666666666E-2</v>
      </c>
    </row>
    <row r="458" spans="1:5" x14ac:dyDescent="0.2">
      <c r="A458" s="3" t="s">
        <v>8939</v>
      </c>
      <c r="B458" s="8">
        <v>5.3040000000000003</v>
      </c>
      <c r="C458" s="8">
        <v>0.46410000000000001</v>
      </c>
      <c r="D458" s="9">
        <v>8.7499999999999994E-2</v>
      </c>
      <c r="E458" s="9">
        <v>0.2</v>
      </c>
    </row>
    <row r="459" spans="1:5" x14ac:dyDescent="0.2">
      <c r="A459" s="3" t="s">
        <v>454</v>
      </c>
      <c r="B459" s="8">
        <v>2580.7039999999997</v>
      </c>
      <c r="C459" s="8">
        <v>-188.25110000000006</v>
      </c>
      <c r="D459" s="9">
        <v>-7.2945638089451592E-2</v>
      </c>
      <c r="E459" s="9">
        <v>0.24000000000000005</v>
      </c>
    </row>
    <row r="460" spans="1:5" x14ac:dyDescent="0.2">
      <c r="A460" s="3" t="s">
        <v>565</v>
      </c>
      <c r="B460" s="8">
        <v>7663.1259999999993</v>
      </c>
      <c r="C460" s="8">
        <v>1288.3469</v>
      </c>
      <c r="D460" s="9">
        <v>0.16812289136313302</v>
      </c>
      <c r="E460" s="9">
        <v>0.15652173913043479</v>
      </c>
    </row>
    <row r="461" spans="1:5" x14ac:dyDescent="0.2">
      <c r="A461" s="3" t="s">
        <v>242</v>
      </c>
      <c r="B461" s="8">
        <v>2295.3320000000003</v>
      </c>
      <c r="C461" s="8">
        <v>526.07269999999994</v>
      </c>
      <c r="D461" s="9">
        <v>0.22919242183701524</v>
      </c>
      <c r="E461" s="9">
        <v>0.12666666666666665</v>
      </c>
    </row>
    <row r="462" spans="1:5" x14ac:dyDescent="0.2">
      <c r="A462" s="3" t="s">
        <v>1995</v>
      </c>
      <c r="B462" s="8">
        <v>5142.8919999999989</v>
      </c>
      <c r="C462" s="8">
        <v>535.4763999999999</v>
      </c>
      <c r="D462" s="9">
        <v>0.10411970541088555</v>
      </c>
      <c r="E462" s="9">
        <v>0.17500000000000004</v>
      </c>
    </row>
    <row r="463" spans="1:5" x14ac:dyDescent="0.2">
      <c r="A463" s="3" t="s">
        <v>208</v>
      </c>
      <c r="B463" s="8">
        <v>4492.9459999999999</v>
      </c>
      <c r="C463" s="8">
        <v>288.26600000000008</v>
      </c>
      <c r="D463" s="9">
        <v>6.4159684981746956E-2</v>
      </c>
      <c r="E463" s="9">
        <v>0.17142857142857143</v>
      </c>
    </row>
    <row r="464" spans="1:5" x14ac:dyDescent="0.2">
      <c r="A464" s="3" t="s">
        <v>2686</v>
      </c>
      <c r="B464" s="8">
        <v>2845.27</v>
      </c>
      <c r="C464" s="8">
        <v>-318.77370000000002</v>
      </c>
      <c r="D464" s="9">
        <v>-0.11203636210271785</v>
      </c>
      <c r="E464" s="9">
        <v>0.30714285714285711</v>
      </c>
    </row>
    <row r="465" spans="1:5" x14ac:dyDescent="0.2">
      <c r="A465" s="3" t="s">
        <v>9825</v>
      </c>
      <c r="B465" s="8">
        <v>3246.6260000000002</v>
      </c>
      <c r="C465" s="8">
        <v>299.48019999999997</v>
      </c>
      <c r="D465" s="9">
        <v>9.2243516807910722E-2</v>
      </c>
      <c r="E465" s="9">
        <v>0.2857142857142857</v>
      </c>
    </row>
    <row r="466" spans="1:5" x14ac:dyDescent="0.2">
      <c r="A466" s="3" t="s">
        <v>550</v>
      </c>
      <c r="B466" s="8">
        <v>2988.674</v>
      </c>
      <c r="C466" s="8">
        <v>262.63669999999991</v>
      </c>
      <c r="D466" s="9">
        <v>8.7877332890773596E-2</v>
      </c>
      <c r="E466" s="9">
        <v>0.28181818181818186</v>
      </c>
    </row>
    <row r="467" spans="1:5" x14ac:dyDescent="0.2">
      <c r="A467" s="3" t="s">
        <v>2915</v>
      </c>
      <c r="B467" s="8">
        <v>3230.308</v>
      </c>
      <c r="C467" s="8">
        <v>662.83389999999997</v>
      </c>
      <c r="D467" s="9">
        <v>0.20519216743418894</v>
      </c>
      <c r="E467" s="9">
        <v>0.10909090909090909</v>
      </c>
    </row>
    <row r="468" spans="1:5" x14ac:dyDescent="0.2">
      <c r="A468" s="3" t="s">
        <v>3682</v>
      </c>
      <c r="B468" s="8">
        <v>1961.934</v>
      </c>
      <c r="C468" s="8">
        <v>557.17139999999995</v>
      </c>
      <c r="D468" s="9">
        <v>0.28399089877641143</v>
      </c>
      <c r="E468" s="9">
        <v>2.8571428571428574E-2</v>
      </c>
    </row>
    <row r="469" spans="1:5" x14ac:dyDescent="0.2">
      <c r="A469" s="3" t="s">
        <v>2422</v>
      </c>
      <c r="B469" s="8">
        <v>318.23899999999998</v>
      </c>
      <c r="C469" s="8">
        <v>-242.73990000000003</v>
      </c>
      <c r="D469" s="9">
        <v>-0.76275974974783123</v>
      </c>
      <c r="E469" s="9">
        <v>0.46666666666666662</v>
      </c>
    </row>
    <row r="470" spans="1:5" x14ac:dyDescent="0.2">
      <c r="A470" s="3" t="s">
        <v>7942</v>
      </c>
      <c r="B470" s="8">
        <v>1879.3059999999998</v>
      </c>
      <c r="C470" s="8">
        <v>-382.80790000000002</v>
      </c>
      <c r="D470" s="9">
        <v>-0.20369641772015842</v>
      </c>
      <c r="E470" s="9">
        <v>0.27499999999999997</v>
      </c>
    </row>
    <row r="471" spans="1:5" x14ac:dyDescent="0.2">
      <c r="A471" s="3" t="s">
        <v>6581</v>
      </c>
      <c r="B471" s="8">
        <v>2095.0639999999999</v>
      </c>
      <c r="C471" s="8">
        <v>86.777999999999992</v>
      </c>
      <c r="D471" s="9">
        <v>4.1420214370539513E-2</v>
      </c>
      <c r="E471" s="9">
        <v>0.2722222222222222</v>
      </c>
    </row>
    <row r="472" spans="1:5" x14ac:dyDescent="0.2">
      <c r="A472" s="3" t="s">
        <v>1856</v>
      </c>
      <c r="B472" s="8">
        <v>1346.7739999999999</v>
      </c>
      <c r="C472" s="8">
        <v>-44.878</v>
      </c>
      <c r="D472" s="9">
        <v>-3.3322591615222753E-2</v>
      </c>
      <c r="E472" s="9">
        <v>5.7142857142857148E-2</v>
      </c>
    </row>
    <row r="473" spans="1:5" x14ac:dyDescent="0.2">
      <c r="A473" s="3" t="s">
        <v>1906</v>
      </c>
      <c r="B473" s="8">
        <v>756.60599999999999</v>
      </c>
      <c r="C473" s="8">
        <v>110.7813</v>
      </c>
      <c r="D473" s="9">
        <v>0.14641874370544247</v>
      </c>
      <c r="E473" s="9">
        <v>0.1111111111111111</v>
      </c>
    </row>
    <row r="474" spans="1:5" x14ac:dyDescent="0.2">
      <c r="A474" s="3" t="s">
        <v>3656</v>
      </c>
      <c r="B474" s="8">
        <v>3653.3990000000003</v>
      </c>
      <c r="C474" s="8">
        <v>338.44539999999995</v>
      </c>
      <c r="D474" s="9">
        <v>9.2638499107269678E-2</v>
      </c>
      <c r="E474" s="9">
        <v>0.18666666666666668</v>
      </c>
    </row>
    <row r="475" spans="1:5" x14ac:dyDescent="0.2">
      <c r="A475" s="3" t="s">
        <v>2480</v>
      </c>
      <c r="B475" s="8">
        <v>2936.2519999999995</v>
      </c>
      <c r="C475" s="8">
        <v>320.97299999999996</v>
      </c>
      <c r="D475" s="9">
        <v>0.1093138463592362</v>
      </c>
      <c r="E475" s="9">
        <v>0.24642857142857144</v>
      </c>
    </row>
    <row r="476" spans="1:5" x14ac:dyDescent="0.2">
      <c r="A476" s="3" t="s">
        <v>7805</v>
      </c>
      <c r="B476" s="8">
        <v>1259.04</v>
      </c>
      <c r="C476" s="8">
        <v>192.63120000000001</v>
      </c>
      <c r="D476" s="9">
        <v>0.15299847502859323</v>
      </c>
      <c r="E476" s="9">
        <v>0</v>
      </c>
    </row>
    <row r="477" spans="1:5" x14ac:dyDescent="0.2">
      <c r="A477" s="3" t="s">
        <v>815</v>
      </c>
      <c r="B477" s="8">
        <v>2633.5820000000003</v>
      </c>
      <c r="C477" s="8">
        <v>231.12520000000004</v>
      </c>
      <c r="D477" s="9">
        <v>8.7760776007733951E-2</v>
      </c>
      <c r="E477" s="9">
        <v>0.18421052631578946</v>
      </c>
    </row>
    <row r="478" spans="1:5" x14ac:dyDescent="0.2">
      <c r="A478" s="3" t="s">
        <v>943</v>
      </c>
      <c r="B478" s="8">
        <v>1739.6889999999999</v>
      </c>
      <c r="C478" s="8">
        <v>316.52019999999999</v>
      </c>
      <c r="D478" s="9">
        <v>0.18194068020203613</v>
      </c>
      <c r="E478" s="9">
        <v>7.8947368421052627E-2</v>
      </c>
    </row>
    <row r="479" spans="1:5" x14ac:dyDescent="0.2">
      <c r="A479" s="3" t="s">
        <v>5632</v>
      </c>
      <c r="B479" s="8">
        <v>644.35</v>
      </c>
      <c r="C479" s="8">
        <v>150.1712</v>
      </c>
      <c r="D479" s="9">
        <v>0.2330584309769535</v>
      </c>
      <c r="E479" s="9">
        <v>0.25555555555555554</v>
      </c>
    </row>
    <row r="480" spans="1:5" x14ac:dyDescent="0.2">
      <c r="A480" s="3" t="s">
        <v>1421</v>
      </c>
      <c r="B480" s="8">
        <v>3930.509</v>
      </c>
      <c r="C480" s="8">
        <v>-3583.9770000000003</v>
      </c>
      <c r="D480" s="9">
        <v>-0.91183533735707012</v>
      </c>
      <c r="E480" s="9">
        <v>0.31874999999999998</v>
      </c>
    </row>
    <row r="481" spans="1:5" x14ac:dyDescent="0.2">
      <c r="A481" s="3" t="s">
        <v>5592</v>
      </c>
      <c r="B481" s="8">
        <v>1010.2560000000001</v>
      </c>
      <c r="C481" s="8">
        <v>244.19700000000003</v>
      </c>
      <c r="D481" s="9">
        <v>0.24171794079916378</v>
      </c>
      <c r="E481" s="9">
        <v>0.20000000000000004</v>
      </c>
    </row>
    <row r="482" spans="1:5" x14ac:dyDescent="0.2">
      <c r="A482" s="3" t="s">
        <v>4885</v>
      </c>
      <c r="B482" s="8">
        <v>5420.5139999999992</v>
      </c>
      <c r="C482" s="8">
        <v>837.24110000000007</v>
      </c>
      <c r="D482" s="9">
        <v>0.15445787982468087</v>
      </c>
      <c r="E482" s="9">
        <v>0.16666666666666666</v>
      </c>
    </row>
    <row r="483" spans="1:5" x14ac:dyDescent="0.2">
      <c r="A483" s="3" t="s">
        <v>6979</v>
      </c>
      <c r="B483" s="8">
        <v>368.88</v>
      </c>
      <c r="C483" s="8">
        <v>39.1952</v>
      </c>
      <c r="D483" s="9">
        <v>0.10625460854478422</v>
      </c>
      <c r="E483" s="9">
        <v>0.11666666666666665</v>
      </c>
    </row>
    <row r="484" spans="1:5" x14ac:dyDescent="0.2">
      <c r="A484" s="3" t="s">
        <v>1750</v>
      </c>
      <c r="B484" s="8">
        <v>1008.1359999999999</v>
      </c>
      <c r="C484" s="8">
        <v>348.35840000000007</v>
      </c>
      <c r="D484" s="9">
        <v>0.34554702936905352</v>
      </c>
      <c r="E484" s="9">
        <v>8.3333333333333329E-2</v>
      </c>
    </row>
    <row r="485" spans="1:5" x14ac:dyDescent="0.2">
      <c r="A485" s="3" t="s">
        <v>4994</v>
      </c>
      <c r="B485" s="8">
        <v>1314.0230000000001</v>
      </c>
      <c r="C485" s="8">
        <v>178.40200000000002</v>
      </c>
      <c r="D485" s="9">
        <v>0.1357677909747394</v>
      </c>
      <c r="E485" s="9">
        <v>0.13333333333333333</v>
      </c>
    </row>
    <row r="486" spans="1:5" x14ac:dyDescent="0.2">
      <c r="A486" s="3" t="s">
        <v>4275</v>
      </c>
      <c r="B486" s="8">
        <v>2725.982</v>
      </c>
      <c r="C486" s="8">
        <v>461.00139999999999</v>
      </c>
      <c r="D486" s="9">
        <v>0.16911388263018612</v>
      </c>
      <c r="E486" s="9">
        <v>0.13076923076923075</v>
      </c>
    </row>
    <row r="487" spans="1:5" x14ac:dyDescent="0.2">
      <c r="A487" s="3" t="s">
        <v>8236</v>
      </c>
      <c r="B487" s="8">
        <v>2394.0249999999996</v>
      </c>
      <c r="C487" s="8">
        <v>28.761200000000009</v>
      </c>
      <c r="D487" s="9">
        <v>1.2013742546548183E-2</v>
      </c>
      <c r="E487" s="9">
        <v>0.18846153846153849</v>
      </c>
    </row>
    <row r="488" spans="1:5" x14ac:dyDescent="0.2">
      <c r="A488" s="3" t="s">
        <v>801</v>
      </c>
      <c r="B488" s="8">
        <v>1548.7019999999998</v>
      </c>
      <c r="C488" s="8">
        <v>212.42500000000004</v>
      </c>
      <c r="D488" s="9">
        <v>0.1371632502573123</v>
      </c>
      <c r="E488" s="9">
        <v>0.17368421052631583</v>
      </c>
    </row>
    <row r="489" spans="1:5" x14ac:dyDescent="0.2">
      <c r="A489" s="3" t="s">
        <v>3924</v>
      </c>
      <c r="B489" s="8">
        <v>10663.727999999997</v>
      </c>
      <c r="C489" s="8">
        <v>1859.4694999999999</v>
      </c>
      <c r="D489" s="9">
        <v>0.17437330547065721</v>
      </c>
      <c r="E489" s="9">
        <v>0.13181818181818183</v>
      </c>
    </row>
    <row r="490" spans="1:5" x14ac:dyDescent="0.2">
      <c r="A490" s="3" t="s">
        <v>5250</v>
      </c>
      <c r="B490" s="8">
        <v>593.60599999999999</v>
      </c>
      <c r="C490" s="8">
        <v>85.019100000000009</v>
      </c>
      <c r="D490" s="9">
        <v>0.14322479894071152</v>
      </c>
      <c r="E490" s="9">
        <v>6.6666666666666666E-2</v>
      </c>
    </row>
    <row r="491" spans="1:5" x14ac:dyDescent="0.2">
      <c r="A491" s="3" t="s">
        <v>1709</v>
      </c>
      <c r="B491" s="8">
        <v>3766.3820000000001</v>
      </c>
      <c r="C491" s="8">
        <v>-241.94999999999993</v>
      </c>
      <c r="D491" s="9">
        <v>-6.423936817879862E-2</v>
      </c>
      <c r="E491" s="9">
        <v>0.3294117647058824</v>
      </c>
    </row>
    <row r="492" spans="1:5" x14ac:dyDescent="0.2">
      <c r="A492" s="3" t="s">
        <v>2764</v>
      </c>
      <c r="B492" s="8">
        <v>7443.6900000000005</v>
      </c>
      <c r="C492" s="8">
        <v>844.93550000000005</v>
      </c>
      <c r="D492" s="9">
        <v>0.1135103020141892</v>
      </c>
      <c r="E492" s="9">
        <v>0.16041666666666668</v>
      </c>
    </row>
    <row r="493" spans="1:5" x14ac:dyDescent="0.2">
      <c r="A493" s="3" t="s">
        <v>1724</v>
      </c>
      <c r="B493" s="8">
        <v>2254.2849999999994</v>
      </c>
      <c r="C493" s="8">
        <v>319.12109999999996</v>
      </c>
      <c r="D493" s="9">
        <v>0.14156200302978553</v>
      </c>
      <c r="E493" s="9">
        <v>0.30769230769230776</v>
      </c>
    </row>
    <row r="494" spans="1:5" x14ac:dyDescent="0.2">
      <c r="A494" s="3" t="s">
        <v>4245</v>
      </c>
      <c r="B494" s="8">
        <v>2722.8429999999998</v>
      </c>
      <c r="C494" s="8">
        <v>684.9162</v>
      </c>
      <c r="D494" s="9">
        <v>0.25154450697304254</v>
      </c>
      <c r="E494" s="9">
        <v>0.17250000000000001</v>
      </c>
    </row>
    <row r="495" spans="1:5" x14ac:dyDescent="0.2">
      <c r="A495" s="3" t="s">
        <v>5164</v>
      </c>
      <c r="B495" s="8">
        <v>2921.4999999999991</v>
      </c>
      <c r="C495" s="8">
        <v>-76.1755</v>
      </c>
      <c r="D495" s="9">
        <v>-2.6074105767585152E-2</v>
      </c>
      <c r="E495" s="9">
        <v>0.16666666666666666</v>
      </c>
    </row>
    <row r="496" spans="1:5" x14ac:dyDescent="0.2">
      <c r="A496" s="3" t="s">
        <v>3916</v>
      </c>
      <c r="B496" s="8">
        <v>4432.1379999999999</v>
      </c>
      <c r="C496" s="8">
        <v>1802.3903000000003</v>
      </c>
      <c r="D496" s="9">
        <v>0.40666384936570121</v>
      </c>
      <c r="E496" s="9">
        <v>0.12</v>
      </c>
    </row>
    <row r="497" spans="1:5" x14ac:dyDescent="0.2">
      <c r="A497" s="3" t="s">
        <v>8736</v>
      </c>
      <c r="B497" s="8">
        <v>400.01600000000002</v>
      </c>
      <c r="C497" s="8">
        <v>61.428599999999996</v>
      </c>
      <c r="D497" s="9">
        <v>0.15356535738570457</v>
      </c>
      <c r="E497" s="9">
        <v>7.7777777777777779E-2</v>
      </c>
    </row>
    <row r="498" spans="1:5" x14ac:dyDescent="0.2">
      <c r="A498" s="3" t="s">
        <v>6671</v>
      </c>
      <c r="B498" s="8">
        <v>2456.1819999999998</v>
      </c>
      <c r="C498" s="8">
        <v>484.77330000000012</v>
      </c>
      <c r="D498" s="9">
        <v>0.19736863962035392</v>
      </c>
      <c r="E498" s="9">
        <v>0.16363636363636361</v>
      </c>
    </row>
    <row r="499" spans="1:5" x14ac:dyDescent="0.2">
      <c r="A499" s="3" t="s">
        <v>764</v>
      </c>
      <c r="B499" s="8">
        <v>3206.1320000000001</v>
      </c>
      <c r="C499" s="8">
        <v>600.28730000000007</v>
      </c>
      <c r="D499" s="9">
        <v>0.18723099984654407</v>
      </c>
      <c r="E499" s="9">
        <v>0.12142857142857143</v>
      </c>
    </row>
    <row r="500" spans="1:5" x14ac:dyDescent="0.2">
      <c r="A500" s="3" t="s">
        <v>5256</v>
      </c>
      <c r="B500" s="8">
        <v>1560.05</v>
      </c>
      <c r="C500" s="8">
        <v>189.0258</v>
      </c>
      <c r="D500" s="9">
        <v>0.12116650107368354</v>
      </c>
      <c r="E500" s="9">
        <v>0.24000000000000005</v>
      </c>
    </row>
    <row r="501" spans="1:5" x14ac:dyDescent="0.2">
      <c r="A501" s="3" t="s">
        <v>3095</v>
      </c>
      <c r="B501" s="8">
        <v>922.48699999999997</v>
      </c>
      <c r="C501" s="8">
        <v>59.357699999999994</v>
      </c>
      <c r="D501" s="9">
        <v>6.434529700689548E-2</v>
      </c>
      <c r="E501" s="9">
        <v>0.22000000000000003</v>
      </c>
    </row>
    <row r="502" spans="1:5" x14ac:dyDescent="0.2">
      <c r="A502" s="3" t="s">
        <v>775</v>
      </c>
      <c r="B502" s="8">
        <v>2564.9059999999999</v>
      </c>
      <c r="C502" s="8">
        <v>787.75030000000004</v>
      </c>
      <c r="D502" s="9">
        <v>0.30712638201945802</v>
      </c>
      <c r="E502" s="9">
        <v>0.28000000000000003</v>
      </c>
    </row>
    <row r="503" spans="1:5" x14ac:dyDescent="0.2">
      <c r="A503" s="3" t="s">
        <v>5908</v>
      </c>
      <c r="B503" s="8">
        <v>475.65599999999995</v>
      </c>
      <c r="C503" s="8">
        <v>84.026800000000009</v>
      </c>
      <c r="D503" s="9">
        <v>0.17665455707486086</v>
      </c>
      <c r="E503" s="9">
        <v>0.15714285714285717</v>
      </c>
    </row>
    <row r="504" spans="1:5" x14ac:dyDescent="0.2">
      <c r="A504" s="3" t="s">
        <v>2328</v>
      </c>
      <c r="B504" s="8">
        <v>639.178</v>
      </c>
      <c r="C504" s="8">
        <v>162.93629999999999</v>
      </c>
      <c r="D504" s="9">
        <v>0.25491537568564626</v>
      </c>
      <c r="E504" s="9">
        <v>0.20000000000000004</v>
      </c>
    </row>
    <row r="505" spans="1:5" x14ac:dyDescent="0.2">
      <c r="A505" s="3" t="s">
        <v>182</v>
      </c>
      <c r="B505" s="8">
        <v>4299.1609999999991</v>
      </c>
      <c r="C505" s="8">
        <v>1240.2266000000004</v>
      </c>
      <c r="D505" s="9">
        <v>0.28848107805220613</v>
      </c>
      <c r="E505" s="9">
        <v>9.4117647058823528E-2</v>
      </c>
    </row>
    <row r="506" spans="1:5" x14ac:dyDescent="0.2">
      <c r="A506" s="3" t="s">
        <v>3653</v>
      </c>
      <c r="B506" s="8">
        <v>1303.893</v>
      </c>
      <c r="C506" s="8">
        <v>210.74930000000003</v>
      </c>
      <c r="D506" s="9">
        <v>0.16163082400166273</v>
      </c>
      <c r="E506" s="9">
        <v>0.29090909090909095</v>
      </c>
    </row>
    <row r="507" spans="1:5" x14ac:dyDescent="0.2">
      <c r="A507" s="3" t="s">
        <v>4933</v>
      </c>
      <c r="B507" s="8">
        <v>2426.0669999999996</v>
      </c>
      <c r="C507" s="8">
        <v>288.98410000000001</v>
      </c>
      <c r="D507" s="9">
        <v>0.11911628986338797</v>
      </c>
      <c r="E507" s="9">
        <v>0.17058823529411768</v>
      </c>
    </row>
    <row r="508" spans="1:5" x14ac:dyDescent="0.2">
      <c r="A508" s="3" t="s">
        <v>1784</v>
      </c>
      <c r="B508" s="8">
        <v>2258.192</v>
      </c>
      <c r="C508" s="8">
        <v>195.4486</v>
      </c>
      <c r="D508" s="9">
        <v>8.6550922153652121E-2</v>
      </c>
      <c r="E508" s="9">
        <v>0.22222222222222227</v>
      </c>
    </row>
    <row r="509" spans="1:5" x14ac:dyDescent="0.2">
      <c r="A509" s="3" t="s">
        <v>5182</v>
      </c>
      <c r="B509" s="8">
        <v>1252.8</v>
      </c>
      <c r="C509" s="8">
        <v>122.3612</v>
      </c>
      <c r="D509" s="9">
        <v>9.7670178799489152E-2</v>
      </c>
      <c r="E509" s="9">
        <v>0.23333333333333336</v>
      </c>
    </row>
    <row r="510" spans="1:5" x14ac:dyDescent="0.2">
      <c r="A510" s="3" t="s">
        <v>5742</v>
      </c>
      <c r="B510" s="8">
        <v>795.15400000000011</v>
      </c>
      <c r="C510" s="8">
        <v>-247.94350000000006</v>
      </c>
      <c r="D510" s="9">
        <v>-0.31181821383027691</v>
      </c>
      <c r="E510" s="9">
        <v>0.17500000000000002</v>
      </c>
    </row>
    <row r="511" spans="1:5" x14ac:dyDescent="0.2">
      <c r="A511" s="3" t="s">
        <v>3138</v>
      </c>
      <c r="B511" s="8">
        <v>3785.2759999999998</v>
      </c>
      <c r="C511" s="8">
        <v>341.89800000000008</v>
      </c>
      <c r="D511" s="9">
        <v>9.0323136278569943E-2</v>
      </c>
      <c r="E511" s="9">
        <v>0.12857142857142859</v>
      </c>
    </row>
    <row r="512" spans="1:5" x14ac:dyDescent="0.2">
      <c r="A512" s="3" t="s">
        <v>6873</v>
      </c>
      <c r="B512" s="8">
        <v>937.03899999999999</v>
      </c>
      <c r="C512" s="8">
        <v>-341.52650000000006</v>
      </c>
      <c r="D512" s="9">
        <v>-0.36447415742567818</v>
      </c>
      <c r="E512" s="9">
        <v>0.13749999999999998</v>
      </c>
    </row>
    <row r="513" spans="1:5" x14ac:dyDescent="0.2">
      <c r="A513" s="3" t="s">
        <v>605</v>
      </c>
      <c r="B513" s="8">
        <v>2350.1880000000001</v>
      </c>
      <c r="C513" s="8">
        <v>25.888599999999986</v>
      </c>
      <c r="D513" s="9">
        <v>1.1015544288371818E-2</v>
      </c>
      <c r="E513" s="9">
        <v>0.22500000000000001</v>
      </c>
    </row>
    <row r="514" spans="1:5" x14ac:dyDescent="0.2">
      <c r="A514" s="3" t="s">
        <v>7087</v>
      </c>
      <c r="B514" s="8">
        <v>1342.2819999999999</v>
      </c>
      <c r="C514" s="8">
        <v>-398.79319999999996</v>
      </c>
      <c r="D514" s="9">
        <v>-0.29710090726091831</v>
      </c>
      <c r="E514" s="9">
        <v>0.25714285714285717</v>
      </c>
    </row>
    <row r="515" spans="1:5" x14ac:dyDescent="0.2">
      <c r="A515" s="3" t="s">
        <v>3174</v>
      </c>
      <c r="B515" s="8">
        <v>1613.402</v>
      </c>
      <c r="C515" s="8">
        <v>247.4348</v>
      </c>
      <c r="D515" s="9">
        <v>0.15336215028864472</v>
      </c>
      <c r="E515" s="9">
        <v>0.22000000000000003</v>
      </c>
    </row>
    <row r="516" spans="1:5" x14ac:dyDescent="0.2">
      <c r="A516" s="3" t="s">
        <v>2103</v>
      </c>
      <c r="B516" s="8">
        <v>1908.4531999999999</v>
      </c>
      <c r="C516" s="8">
        <v>77.812800000000024</v>
      </c>
      <c r="D516" s="9">
        <v>4.0772705351118918E-2</v>
      </c>
      <c r="E516" s="9">
        <v>0.22461538461538458</v>
      </c>
    </row>
    <row r="517" spans="1:5" x14ac:dyDescent="0.2">
      <c r="A517" s="3" t="s">
        <v>673</v>
      </c>
      <c r="B517" s="8">
        <v>6320.7460000000001</v>
      </c>
      <c r="C517" s="8">
        <v>1054.5528999999999</v>
      </c>
      <c r="D517" s="9">
        <v>0.16683994262702534</v>
      </c>
      <c r="E517" s="9">
        <v>0.21333333333333337</v>
      </c>
    </row>
    <row r="518" spans="1:5" x14ac:dyDescent="0.2">
      <c r="A518" s="3" t="s">
        <v>4488</v>
      </c>
      <c r="B518" s="8">
        <v>2071.9140000000002</v>
      </c>
      <c r="C518" s="8">
        <v>409.51119999999997</v>
      </c>
      <c r="D518" s="9">
        <v>0.19764874410810485</v>
      </c>
      <c r="E518" s="9">
        <v>0.10769230769230768</v>
      </c>
    </row>
    <row r="519" spans="1:5" x14ac:dyDescent="0.2">
      <c r="A519" s="3" t="s">
        <v>3996</v>
      </c>
      <c r="B519" s="8">
        <v>3144.6779999999994</v>
      </c>
      <c r="C519" s="8">
        <v>280.85839999999996</v>
      </c>
      <c r="D519" s="9">
        <v>8.9312292069331112E-2</v>
      </c>
      <c r="E519" s="9">
        <v>9.9999999999999978E-2</v>
      </c>
    </row>
    <row r="520" spans="1:5" x14ac:dyDescent="0.2">
      <c r="A520" s="3" t="s">
        <v>1626</v>
      </c>
      <c r="B520" s="8">
        <v>2203.7780000000002</v>
      </c>
      <c r="C520" s="8">
        <v>238.56139999999999</v>
      </c>
      <c r="D520" s="9">
        <v>0.10825110333254981</v>
      </c>
      <c r="E520" s="9">
        <v>7.2727272727272738E-2</v>
      </c>
    </row>
    <row r="521" spans="1:5" x14ac:dyDescent="0.2">
      <c r="A521" s="3" t="s">
        <v>2072</v>
      </c>
      <c r="B521" s="8">
        <v>1687.027</v>
      </c>
      <c r="C521" s="8">
        <v>169.34370000000001</v>
      </c>
      <c r="D521" s="9">
        <v>0.10037995835277089</v>
      </c>
      <c r="E521" s="9">
        <v>0.16363636363636364</v>
      </c>
    </row>
    <row r="522" spans="1:5" x14ac:dyDescent="0.2">
      <c r="A522" s="3" t="s">
        <v>3010</v>
      </c>
      <c r="B522" s="8">
        <v>2890.1390000000001</v>
      </c>
      <c r="C522" s="8">
        <v>509.0068</v>
      </c>
      <c r="D522" s="9">
        <v>0.17611844966626172</v>
      </c>
      <c r="E522" s="9">
        <v>0.12999999999999998</v>
      </c>
    </row>
    <row r="523" spans="1:5" x14ac:dyDescent="0.2">
      <c r="A523" s="3" t="s">
        <v>1989</v>
      </c>
      <c r="B523" s="8">
        <v>370.34800000000001</v>
      </c>
      <c r="C523" s="8">
        <v>19.4312</v>
      </c>
      <c r="D523" s="9">
        <v>5.2467409031505499E-2</v>
      </c>
      <c r="E523" s="9">
        <v>0.18000000000000002</v>
      </c>
    </row>
    <row r="524" spans="1:5" x14ac:dyDescent="0.2">
      <c r="A524" s="3" t="s">
        <v>2230</v>
      </c>
      <c r="B524" s="8">
        <v>3805.7140000000009</v>
      </c>
      <c r="C524" s="8">
        <v>698.41739999999993</v>
      </c>
      <c r="D524" s="9">
        <v>0.18351809936322061</v>
      </c>
      <c r="E524" s="9">
        <v>0.1</v>
      </c>
    </row>
    <row r="525" spans="1:5" x14ac:dyDescent="0.2">
      <c r="A525" s="3" t="s">
        <v>4742</v>
      </c>
      <c r="B525" s="8">
        <v>1204.9099999999999</v>
      </c>
      <c r="C525" s="8">
        <v>-4.040300000000002</v>
      </c>
      <c r="D525" s="9">
        <v>-3.3531965043032282E-3</v>
      </c>
      <c r="E525" s="9">
        <v>0.28749999999999998</v>
      </c>
    </row>
    <row r="526" spans="1:5" x14ac:dyDescent="0.2">
      <c r="A526" s="3" t="s">
        <v>6209</v>
      </c>
      <c r="B526" s="8">
        <v>1242.8330000000001</v>
      </c>
      <c r="C526" s="8">
        <v>-470.76840000000004</v>
      </c>
      <c r="D526" s="9">
        <v>-0.37878653045099381</v>
      </c>
      <c r="E526" s="9">
        <v>0.24285714285714285</v>
      </c>
    </row>
    <row r="527" spans="1:5" x14ac:dyDescent="0.2">
      <c r="A527" s="3" t="s">
        <v>3772</v>
      </c>
      <c r="B527" s="8">
        <v>776.38400000000001</v>
      </c>
      <c r="C527" s="8">
        <v>171.73720000000003</v>
      </c>
      <c r="D527" s="9">
        <v>0.2212013642733493</v>
      </c>
      <c r="E527" s="9">
        <v>0.11923076923076922</v>
      </c>
    </row>
    <row r="528" spans="1:5" x14ac:dyDescent="0.2">
      <c r="A528" s="3" t="s">
        <v>1294</v>
      </c>
      <c r="B528" s="8">
        <v>2302.3680000000004</v>
      </c>
      <c r="C528" s="8">
        <v>-405.35590000000013</v>
      </c>
      <c r="D528" s="9">
        <v>-0.17606042995733093</v>
      </c>
      <c r="E528" s="9">
        <v>0.30000000000000004</v>
      </c>
    </row>
    <row r="529" spans="1:5" x14ac:dyDescent="0.2">
      <c r="A529" s="3" t="s">
        <v>3890</v>
      </c>
      <c r="B529" s="8">
        <v>3794.08</v>
      </c>
      <c r="C529" s="8">
        <v>82.125000000000028</v>
      </c>
      <c r="D529" s="9">
        <v>2.1645563614894791E-2</v>
      </c>
      <c r="E529" s="9">
        <v>0.18125000000000002</v>
      </c>
    </row>
    <row r="530" spans="1:5" x14ac:dyDescent="0.2">
      <c r="A530" s="3" t="s">
        <v>3688</v>
      </c>
      <c r="B530" s="8">
        <v>2477.9459999999999</v>
      </c>
      <c r="C530" s="8">
        <v>290.8227</v>
      </c>
      <c r="D530" s="9">
        <v>0.11736442198498273</v>
      </c>
      <c r="E530" s="9">
        <v>0.26000000000000006</v>
      </c>
    </row>
    <row r="531" spans="1:5" x14ac:dyDescent="0.2">
      <c r="A531" s="3" t="s">
        <v>5950</v>
      </c>
      <c r="B531" s="8">
        <v>154.28800000000001</v>
      </c>
      <c r="C531" s="8">
        <v>-82.007400000000004</v>
      </c>
      <c r="D531" s="9">
        <v>-0.53152157005081402</v>
      </c>
      <c r="E531" s="9">
        <v>0.35</v>
      </c>
    </row>
    <row r="532" spans="1:5" x14ac:dyDescent="0.2">
      <c r="A532" s="3" t="s">
        <v>1482</v>
      </c>
      <c r="B532" s="8">
        <v>3983.6420000000003</v>
      </c>
      <c r="C532" s="8">
        <v>638.15630000000021</v>
      </c>
      <c r="D532" s="9">
        <v>0.16019418913647365</v>
      </c>
      <c r="E532" s="9">
        <v>0.255</v>
      </c>
    </row>
    <row r="533" spans="1:5" x14ac:dyDescent="0.2">
      <c r="A533" s="3" t="s">
        <v>844</v>
      </c>
      <c r="B533" s="8">
        <v>855.1160000000001</v>
      </c>
      <c r="C533" s="8">
        <v>55.226000000000006</v>
      </c>
      <c r="D533" s="9">
        <v>6.4583050720603982E-2</v>
      </c>
      <c r="E533" s="9">
        <v>0.17272727272727273</v>
      </c>
    </row>
    <row r="534" spans="1:5" x14ac:dyDescent="0.2">
      <c r="A534" s="3" t="s">
        <v>6158</v>
      </c>
      <c r="B534" s="8">
        <v>2453.2840000000001</v>
      </c>
      <c r="C534" s="8">
        <v>280.78219999999993</v>
      </c>
      <c r="D534" s="9">
        <v>0.11445156777609111</v>
      </c>
      <c r="E534" s="9">
        <v>4.1666666666666664E-2</v>
      </c>
    </row>
    <row r="535" spans="1:5" x14ac:dyDescent="0.2">
      <c r="A535" s="3" t="s">
        <v>4676</v>
      </c>
      <c r="B535" s="8">
        <v>1256.944</v>
      </c>
      <c r="C535" s="8">
        <v>107.36040000000001</v>
      </c>
      <c r="D535" s="9">
        <v>8.541382909660257E-2</v>
      </c>
      <c r="E535" s="9">
        <v>0.16666666666666666</v>
      </c>
    </row>
    <row r="536" spans="1:5" x14ac:dyDescent="0.2">
      <c r="A536" s="3" t="s">
        <v>5993</v>
      </c>
      <c r="B536" s="8">
        <v>2984.9480000000003</v>
      </c>
      <c r="C536" s="8">
        <v>476.90320000000003</v>
      </c>
      <c r="D536" s="9">
        <v>0.1597693494158022</v>
      </c>
      <c r="E536" s="9">
        <v>0.13</v>
      </c>
    </row>
    <row r="537" spans="1:5" x14ac:dyDescent="0.2">
      <c r="A537" s="3" t="s">
        <v>5474</v>
      </c>
      <c r="B537" s="8">
        <v>742.08199999999999</v>
      </c>
      <c r="C537" s="8">
        <v>138.71620000000001</v>
      </c>
      <c r="D537" s="9">
        <v>0.18692839874838632</v>
      </c>
      <c r="E537" s="9">
        <v>0.25</v>
      </c>
    </row>
    <row r="538" spans="1:5" x14ac:dyDescent="0.2">
      <c r="A538" s="3" t="s">
        <v>4333</v>
      </c>
      <c r="B538" s="8">
        <v>2749.8809999999999</v>
      </c>
      <c r="C538" s="8">
        <v>-520.34429999999998</v>
      </c>
      <c r="D538" s="9">
        <v>-0.18922429734232135</v>
      </c>
      <c r="E538" s="9">
        <v>0.21052631578947367</v>
      </c>
    </row>
    <row r="539" spans="1:5" x14ac:dyDescent="0.2">
      <c r="A539" s="3" t="s">
        <v>1670</v>
      </c>
      <c r="B539" s="8">
        <v>1319.4497999999999</v>
      </c>
      <c r="C539" s="8">
        <v>-23.676299999999998</v>
      </c>
      <c r="D539" s="9">
        <v>-1.7944070323857718E-2</v>
      </c>
      <c r="E539" s="9">
        <v>0.24272727272727271</v>
      </c>
    </row>
    <row r="540" spans="1:5" x14ac:dyDescent="0.2">
      <c r="A540" s="3" t="s">
        <v>3943</v>
      </c>
      <c r="B540" s="8">
        <v>1428.231</v>
      </c>
      <c r="C540" s="8">
        <v>117.8057</v>
      </c>
      <c r="D540" s="9">
        <v>8.2483645852806722E-2</v>
      </c>
      <c r="E540" s="9">
        <v>0.19999999999999998</v>
      </c>
    </row>
    <row r="541" spans="1:5" x14ac:dyDescent="0.2">
      <c r="A541" s="3" t="s">
        <v>4179</v>
      </c>
      <c r="B541" s="8">
        <v>2218.98</v>
      </c>
      <c r="C541" s="8">
        <v>-64.166799999999995</v>
      </c>
      <c r="D541" s="9">
        <v>-2.8917250268141216E-2</v>
      </c>
      <c r="E541" s="9">
        <v>0.26842105263157895</v>
      </c>
    </row>
    <row r="542" spans="1:5" x14ac:dyDescent="0.2">
      <c r="A542" s="3" t="s">
        <v>3512</v>
      </c>
      <c r="B542" s="8">
        <v>5503.0929999999989</v>
      </c>
      <c r="C542" s="8">
        <v>170.97460000000001</v>
      </c>
      <c r="D542" s="9">
        <v>3.1068818935097053E-2</v>
      </c>
      <c r="E542" s="9">
        <v>0.16818181818181818</v>
      </c>
    </row>
    <row r="543" spans="1:5" x14ac:dyDescent="0.2">
      <c r="A543" s="3" t="s">
        <v>2521</v>
      </c>
      <c r="B543" s="8">
        <v>1581.9979999999998</v>
      </c>
      <c r="C543" s="8">
        <v>121.7565</v>
      </c>
      <c r="D543" s="9">
        <v>7.6963750902339964E-2</v>
      </c>
      <c r="E543" s="9">
        <v>5.4545454545454557E-2</v>
      </c>
    </row>
    <row r="544" spans="1:5" x14ac:dyDescent="0.2">
      <c r="A544" s="3" t="s">
        <v>1801</v>
      </c>
      <c r="B544" s="8">
        <v>3061.5430000000001</v>
      </c>
      <c r="C544" s="8">
        <v>-93.60299999999998</v>
      </c>
      <c r="D544" s="9">
        <v>-3.0573798898137303E-2</v>
      </c>
      <c r="E544" s="9">
        <v>0.1875</v>
      </c>
    </row>
    <row r="545" spans="1:5" x14ac:dyDescent="0.2">
      <c r="A545" s="3" t="s">
        <v>1524</v>
      </c>
      <c r="B545" s="8">
        <v>1031.6019999999999</v>
      </c>
      <c r="C545" s="8">
        <v>227.8338</v>
      </c>
      <c r="D545" s="9">
        <v>0.22085436049949497</v>
      </c>
      <c r="E545" s="9">
        <v>8.1818181818181804E-2</v>
      </c>
    </row>
    <row r="546" spans="1:5" x14ac:dyDescent="0.2">
      <c r="A546" s="3" t="s">
        <v>4091</v>
      </c>
      <c r="B546" s="8">
        <v>5087.92</v>
      </c>
      <c r="C546" s="8">
        <v>226.45289999999983</v>
      </c>
      <c r="D546" s="9">
        <v>4.4507952169059228E-2</v>
      </c>
      <c r="E546" s="9">
        <v>0.15526315789473683</v>
      </c>
    </row>
    <row r="547" spans="1:5" x14ac:dyDescent="0.2">
      <c r="A547" s="3" t="s">
        <v>1374</v>
      </c>
      <c r="B547" s="8">
        <v>1734.5739999999998</v>
      </c>
      <c r="C547" s="8">
        <v>273.85819999999995</v>
      </c>
      <c r="D547" s="9">
        <v>0.15788210822945575</v>
      </c>
      <c r="E547" s="9">
        <v>8.6363636363636379E-2</v>
      </c>
    </row>
    <row r="548" spans="1:5" x14ac:dyDescent="0.2">
      <c r="A548" s="3" t="s">
        <v>8499</v>
      </c>
      <c r="B548" s="8">
        <v>16.739000000000001</v>
      </c>
      <c r="C548" s="8">
        <v>-1.2453000000000001</v>
      </c>
      <c r="D548" s="9">
        <v>-7.4395125156819411E-2</v>
      </c>
      <c r="E548" s="9">
        <v>0.44999999999999996</v>
      </c>
    </row>
    <row r="549" spans="1:5" x14ac:dyDescent="0.2">
      <c r="A549" s="3" t="s">
        <v>5253</v>
      </c>
      <c r="B549" s="8">
        <v>5341.9</v>
      </c>
      <c r="C549" s="8">
        <v>1238.4220000000003</v>
      </c>
      <c r="D549" s="9">
        <v>0.23183174525917752</v>
      </c>
      <c r="E549" s="9">
        <v>7.8571428571428584E-2</v>
      </c>
    </row>
    <row r="550" spans="1:5" x14ac:dyDescent="0.2">
      <c r="A550" s="3" t="s">
        <v>2983</v>
      </c>
      <c r="B550" s="8">
        <v>5253.8760000000002</v>
      </c>
      <c r="C550" s="8">
        <v>1665.5160000000001</v>
      </c>
      <c r="D550" s="9">
        <v>0.31700710104311558</v>
      </c>
      <c r="E550" s="9">
        <v>6.6666666666666666E-2</v>
      </c>
    </row>
    <row r="551" spans="1:5" x14ac:dyDescent="0.2">
      <c r="A551" s="3" t="s">
        <v>7788</v>
      </c>
      <c r="B551" s="8">
        <v>1758.3</v>
      </c>
      <c r="C551" s="8">
        <v>456.86080000000004</v>
      </c>
      <c r="D551" s="9">
        <v>0.25983097309901615</v>
      </c>
      <c r="E551" s="9">
        <v>6.6666666666666666E-2</v>
      </c>
    </row>
    <row r="552" spans="1:5" x14ac:dyDescent="0.2">
      <c r="A552" s="3" t="s">
        <v>8210</v>
      </c>
      <c r="B552" s="8">
        <v>162.232</v>
      </c>
      <c r="C552" s="8">
        <v>42.6648</v>
      </c>
      <c r="D552" s="9">
        <v>0.26298634054933673</v>
      </c>
      <c r="E552" s="9">
        <v>6.6666666666666666E-2</v>
      </c>
    </row>
    <row r="553" spans="1:5" x14ac:dyDescent="0.2">
      <c r="A553" s="3" t="s">
        <v>1322</v>
      </c>
      <c r="B553" s="8">
        <v>775.4140000000001</v>
      </c>
      <c r="C553" s="8">
        <v>58.891599999999997</v>
      </c>
      <c r="D553" s="9">
        <v>7.5948590043512232E-2</v>
      </c>
      <c r="E553" s="9">
        <v>0.14166666666666666</v>
      </c>
    </row>
    <row r="554" spans="1:5" x14ac:dyDescent="0.2">
      <c r="A554" s="3" t="s">
        <v>4202</v>
      </c>
      <c r="B554" s="8">
        <v>4152.6960000000008</v>
      </c>
      <c r="C554" s="8">
        <v>-371.71109999999999</v>
      </c>
      <c r="D554" s="9">
        <v>-8.9510790098769555E-2</v>
      </c>
      <c r="E554" s="9">
        <v>0.24380952380952381</v>
      </c>
    </row>
    <row r="555" spans="1:5" x14ac:dyDescent="0.2">
      <c r="A555" s="3" t="s">
        <v>5804</v>
      </c>
      <c r="B555" s="8">
        <v>1418.0900000000001</v>
      </c>
      <c r="C555" s="8">
        <v>343.63810000000001</v>
      </c>
      <c r="D555" s="9">
        <v>0.24232460563151842</v>
      </c>
      <c r="E555" s="9">
        <v>6.0000000000000012E-2</v>
      </c>
    </row>
    <row r="556" spans="1:5" x14ac:dyDescent="0.2">
      <c r="A556" s="3" t="s">
        <v>2240</v>
      </c>
      <c r="B556" s="8">
        <v>5529.62</v>
      </c>
      <c r="C556" s="8">
        <v>1208.8889999999999</v>
      </c>
      <c r="D556" s="9">
        <v>0.21862062854228681</v>
      </c>
      <c r="E556" s="9">
        <v>5.7142857142857141E-2</v>
      </c>
    </row>
    <row r="557" spans="1:5" x14ac:dyDescent="0.2">
      <c r="A557" s="3" t="s">
        <v>3310</v>
      </c>
      <c r="B557" s="8">
        <v>2461.4040000000009</v>
      </c>
      <c r="C557" s="8">
        <v>580.30750000000012</v>
      </c>
      <c r="D557" s="9">
        <v>0.23576280041797279</v>
      </c>
      <c r="E557" s="9">
        <v>4.1176470588235294E-2</v>
      </c>
    </row>
    <row r="558" spans="1:5" x14ac:dyDescent="0.2">
      <c r="A558" s="3" t="s">
        <v>2046</v>
      </c>
      <c r="B558" s="8">
        <v>1869.58</v>
      </c>
      <c r="C558" s="8">
        <v>313.63350000000003</v>
      </c>
      <c r="D558" s="9">
        <v>0.16775612704457687</v>
      </c>
      <c r="E558" s="9">
        <v>8.7499999999999994E-2</v>
      </c>
    </row>
    <row r="559" spans="1:5" x14ac:dyDescent="0.2">
      <c r="A559" s="3" t="s">
        <v>3740</v>
      </c>
      <c r="B559" s="8">
        <v>4326.1390000000001</v>
      </c>
      <c r="C559" s="8">
        <v>353.64549999999991</v>
      </c>
      <c r="D559" s="9">
        <v>8.1746217585703995E-2</v>
      </c>
      <c r="E559" s="9">
        <v>0.21111111111111114</v>
      </c>
    </row>
    <row r="560" spans="1:5" x14ac:dyDescent="0.2">
      <c r="A560" s="3" t="s">
        <v>1490</v>
      </c>
      <c r="B560" s="8">
        <v>8322.8260000000009</v>
      </c>
      <c r="C560" s="8">
        <v>-1695.9714000000001</v>
      </c>
      <c r="D560" s="9">
        <v>-0.20377350193311741</v>
      </c>
      <c r="E560" s="9">
        <v>0.25</v>
      </c>
    </row>
    <row r="561" spans="1:5" x14ac:dyDescent="0.2">
      <c r="A561" s="3" t="s">
        <v>4285</v>
      </c>
      <c r="B561" s="8">
        <v>7234.0139999999992</v>
      </c>
      <c r="C561" s="8">
        <v>1023.1230000000003</v>
      </c>
      <c r="D561" s="9">
        <v>0.14143226706500711</v>
      </c>
      <c r="E561" s="9">
        <v>0.21363636363636365</v>
      </c>
    </row>
    <row r="562" spans="1:5" x14ac:dyDescent="0.2">
      <c r="A562" s="3" t="s">
        <v>6959</v>
      </c>
      <c r="B562" s="8">
        <v>2218.9899999999998</v>
      </c>
      <c r="C562" s="8">
        <v>-2204.8072000000002</v>
      </c>
      <c r="D562" s="9">
        <v>-0.99360844348104338</v>
      </c>
      <c r="E562" s="9">
        <v>0.26428571428571429</v>
      </c>
    </row>
    <row r="563" spans="1:5" x14ac:dyDescent="0.2">
      <c r="A563" s="3" t="s">
        <v>1369</v>
      </c>
      <c r="B563" s="8">
        <v>1395.9380000000001</v>
      </c>
      <c r="C563" s="8">
        <v>217.08929999999998</v>
      </c>
      <c r="D563" s="9">
        <v>0.15551500138258287</v>
      </c>
      <c r="E563" s="9">
        <v>0.1111111111111111</v>
      </c>
    </row>
    <row r="564" spans="1:5" x14ac:dyDescent="0.2">
      <c r="A564" s="3" t="s">
        <v>1165</v>
      </c>
      <c r="B564" s="8">
        <v>6459.3439999999991</v>
      </c>
      <c r="C564" s="8">
        <v>2751.6848999999988</v>
      </c>
      <c r="D564" s="9">
        <v>0.42600067437188655</v>
      </c>
      <c r="E564" s="9">
        <v>4.2857142857142864E-2</v>
      </c>
    </row>
    <row r="565" spans="1:5" x14ac:dyDescent="0.2">
      <c r="A565" s="3" t="s">
        <v>4601</v>
      </c>
      <c r="B565" s="8">
        <v>2893.4549999999999</v>
      </c>
      <c r="C565" s="8">
        <v>443.33680000000004</v>
      </c>
      <c r="D565" s="9">
        <v>0.15322056157776778</v>
      </c>
      <c r="E565" s="9">
        <v>8.7499999999999994E-2</v>
      </c>
    </row>
    <row r="566" spans="1:5" x14ac:dyDescent="0.2">
      <c r="A566" s="3" t="s">
        <v>7346</v>
      </c>
      <c r="B566" s="8">
        <v>377.16200000000003</v>
      </c>
      <c r="C566" s="8">
        <v>85.927799999999991</v>
      </c>
      <c r="D566" s="9">
        <v>0.2278272996749407</v>
      </c>
      <c r="E566" s="9">
        <v>0.25</v>
      </c>
    </row>
    <row r="567" spans="1:5" x14ac:dyDescent="0.2">
      <c r="A567" s="3" t="s">
        <v>639</v>
      </c>
      <c r="B567" s="8">
        <v>572.048</v>
      </c>
      <c r="C567" s="8">
        <v>121.21770000000002</v>
      </c>
      <c r="D567" s="9">
        <v>0.21190127401896347</v>
      </c>
      <c r="E567" s="9">
        <v>0.12727272727272726</v>
      </c>
    </row>
    <row r="568" spans="1:5" x14ac:dyDescent="0.2">
      <c r="A568" s="3" t="s">
        <v>4339</v>
      </c>
      <c r="B568" s="8">
        <v>2575.8629999999998</v>
      </c>
      <c r="C568" s="8">
        <v>-12.303999999999983</v>
      </c>
      <c r="D568" s="9">
        <v>-4.7766515532852421E-3</v>
      </c>
      <c r="E568" s="9">
        <v>0.20666666666666667</v>
      </c>
    </row>
    <row r="569" spans="1:5" x14ac:dyDescent="0.2">
      <c r="A569" s="3" t="s">
        <v>3245</v>
      </c>
      <c r="B569" s="8">
        <v>2161.9790000000003</v>
      </c>
      <c r="C569" s="8">
        <v>788.95249999999999</v>
      </c>
      <c r="D569" s="9">
        <v>0.36492144465788051</v>
      </c>
      <c r="E569" s="9">
        <v>0.26000000000000006</v>
      </c>
    </row>
    <row r="570" spans="1:5" x14ac:dyDescent="0.2">
      <c r="A570" s="3" t="s">
        <v>6792</v>
      </c>
      <c r="B570" s="8">
        <v>8241.7389999999996</v>
      </c>
      <c r="C570" s="8">
        <v>1314.758</v>
      </c>
      <c r="D570" s="9">
        <v>0.15952434310283303</v>
      </c>
      <c r="E570" s="9">
        <v>0.13666666666666666</v>
      </c>
    </row>
    <row r="571" spans="1:5" x14ac:dyDescent="0.2">
      <c r="A571" s="3" t="s">
        <v>7727</v>
      </c>
      <c r="B571" s="8">
        <v>2367.277</v>
      </c>
      <c r="C571" s="8">
        <v>-25.148799999999994</v>
      </c>
      <c r="D571" s="9">
        <v>-1.0623513851568699E-2</v>
      </c>
      <c r="E571" s="9">
        <v>0.22307692307692306</v>
      </c>
    </row>
    <row r="572" spans="1:5" x14ac:dyDescent="0.2">
      <c r="A572" s="3" t="s">
        <v>1071</v>
      </c>
      <c r="B572" s="8">
        <v>2488.31</v>
      </c>
      <c r="C572" s="8">
        <v>402.42360000000002</v>
      </c>
      <c r="D572" s="9">
        <v>0.1617256692293163</v>
      </c>
      <c r="E572" s="9">
        <v>0.17500000000000004</v>
      </c>
    </row>
    <row r="573" spans="1:5" x14ac:dyDescent="0.2">
      <c r="A573" s="3" t="s">
        <v>5643</v>
      </c>
      <c r="B573" s="8">
        <v>273.87199999999996</v>
      </c>
      <c r="C573" s="8">
        <v>24.788800000000002</v>
      </c>
      <c r="D573" s="9">
        <v>9.0512356137173594E-2</v>
      </c>
      <c r="E573" s="9">
        <v>0.1</v>
      </c>
    </row>
    <row r="574" spans="1:5" x14ac:dyDescent="0.2">
      <c r="A574" s="3" t="s">
        <v>3124</v>
      </c>
      <c r="B574" s="8">
        <v>2031.472</v>
      </c>
      <c r="C574" s="8">
        <v>388.2131</v>
      </c>
      <c r="D574" s="9">
        <v>0.19109940968913183</v>
      </c>
      <c r="E574" s="9">
        <v>0.11666666666666665</v>
      </c>
    </row>
    <row r="575" spans="1:5" x14ac:dyDescent="0.2">
      <c r="A575" s="3" t="s">
        <v>3933</v>
      </c>
      <c r="B575" s="8">
        <v>2673.2899999999995</v>
      </c>
      <c r="C575" s="8">
        <v>760.16660000000002</v>
      </c>
      <c r="D575" s="9">
        <v>0.28435620527514793</v>
      </c>
      <c r="E575" s="9">
        <v>5.4545454545454557E-2</v>
      </c>
    </row>
    <row r="576" spans="1:5" x14ac:dyDescent="0.2">
      <c r="A576" s="3" t="s">
        <v>4661</v>
      </c>
      <c r="B576" s="8">
        <v>1821.7420000000002</v>
      </c>
      <c r="C576" s="8">
        <v>-359.02099999999996</v>
      </c>
      <c r="D576" s="9">
        <v>-0.19707565615767761</v>
      </c>
      <c r="E576" s="9">
        <v>0.24444444444444441</v>
      </c>
    </row>
    <row r="577" spans="1:5" x14ac:dyDescent="0.2">
      <c r="A577" s="3" t="s">
        <v>3102</v>
      </c>
      <c r="B577" s="8">
        <v>2964.8229999999994</v>
      </c>
      <c r="C577" s="8">
        <v>-234.77139999999994</v>
      </c>
      <c r="D577" s="9">
        <v>-7.9185637726096963E-2</v>
      </c>
      <c r="E577" s="9">
        <v>0.2153846153846154</v>
      </c>
    </row>
    <row r="578" spans="1:5" x14ac:dyDescent="0.2">
      <c r="A578" s="3" t="s">
        <v>2028</v>
      </c>
      <c r="B578" s="8">
        <v>1972.5989999999999</v>
      </c>
      <c r="C578" s="8">
        <v>117.6429</v>
      </c>
      <c r="D578" s="9">
        <v>5.9638527648041999E-2</v>
      </c>
      <c r="E578" s="9">
        <v>0.1735294117647059</v>
      </c>
    </row>
    <row r="579" spans="1:5" x14ac:dyDescent="0.2">
      <c r="A579" s="3" t="s">
        <v>647</v>
      </c>
      <c r="B579" s="8">
        <v>3908.402</v>
      </c>
      <c r="C579" s="8">
        <v>514.60020000000009</v>
      </c>
      <c r="D579" s="9">
        <v>0.13166511530799546</v>
      </c>
      <c r="E579" s="9">
        <v>0.02</v>
      </c>
    </row>
    <row r="580" spans="1:5" x14ac:dyDescent="0.2">
      <c r="A580" s="3" t="s">
        <v>3968</v>
      </c>
      <c r="B580" s="8">
        <v>1228.6980000000001</v>
      </c>
      <c r="C580" s="8">
        <v>514.50170000000003</v>
      </c>
      <c r="D580" s="9">
        <v>0.41873731380697288</v>
      </c>
      <c r="E580" s="9">
        <v>0.18571428571428572</v>
      </c>
    </row>
    <row r="581" spans="1:5" x14ac:dyDescent="0.2">
      <c r="A581" s="3" t="s">
        <v>3495</v>
      </c>
      <c r="B581" s="8">
        <v>7903.1825000000008</v>
      </c>
      <c r="C581" s="8">
        <v>631.2281999999999</v>
      </c>
      <c r="D581" s="9">
        <v>7.9870128267947732E-2</v>
      </c>
      <c r="E581" s="9">
        <v>0.19615384615384615</v>
      </c>
    </row>
    <row r="582" spans="1:5" x14ac:dyDescent="0.2">
      <c r="A582" s="3" t="s">
        <v>226</v>
      </c>
      <c r="B582" s="8">
        <v>1567.52</v>
      </c>
      <c r="C582" s="8">
        <v>-5.88900000000001</v>
      </c>
      <c r="D582" s="9">
        <v>-3.756889864244163E-3</v>
      </c>
      <c r="E582" s="9">
        <v>0.16</v>
      </c>
    </row>
    <row r="583" spans="1:5" x14ac:dyDescent="0.2">
      <c r="A583" s="3" t="s">
        <v>1897</v>
      </c>
      <c r="B583" s="8">
        <v>3818.6240000000003</v>
      </c>
      <c r="C583" s="8">
        <v>-925.12030000000004</v>
      </c>
      <c r="D583" s="9">
        <v>-0.24226535526933263</v>
      </c>
      <c r="E583" s="9">
        <v>0.15999999999999998</v>
      </c>
    </row>
    <row r="584" spans="1:5" x14ac:dyDescent="0.2">
      <c r="A584" s="3" t="s">
        <v>2755</v>
      </c>
      <c r="B584" s="8">
        <v>1832.0640000000001</v>
      </c>
      <c r="C584" s="8">
        <v>272.685</v>
      </c>
      <c r="D584" s="9">
        <v>0.14884032435548103</v>
      </c>
      <c r="E584" s="9">
        <v>0.22000000000000003</v>
      </c>
    </row>
    <row r="585" spans="1:5" x14ac:dyDescent="0.2">
      <c r="A585" s="3" t="s">
        <v>4370</v>
      </c>
      <c r="B585" s="8">
        <v>2181.4789999999998</v>
      </c>
      <c r="C585" s="8">
        <v>-134.44099999999997</v>
      </c>
      <c r="D585" s="9">
        <v>-6.162837231071213E-2</v>
      </c>
      <c r="E585" s="9">
        <v>0.22380952380952382</v>
      </c>
    </row>
    <row r="586" spans="1:5" x14ac:dyDescent="0.2">
      <c r="A586" s="3" t="s">
        <v>424</v>
      </c>
      <c r="B586" s="8">
        <v>1467.152</v>
      </c>
      <c r="C586" s="8">
        <v>192.03960000000001</v>
      </c>
      <c r="D586" s="9">
        <v>0.13089277729914828</v>
      </c>
      <c r="E586" s="9">
        <v>0.12307692307692307</v>
      </c>
    </row>
    <row r="587" spans="1:5" x14ac:dyDescent="0.2">
      <c r="A587" s="3" t="s">
        <v>1795</v>
      </c>
      <c r="B587" s="8">
        <v>729.64800000000002</v>
      </c>
      <c r="C587" s="8">
        <v>47.887799999999999</v>
      </c>
      <c r="D587" s="9">
        <v>6.5631372935991056E-2</v>
      </c>
      <c r="E587" s="9">
        <v>0.2</v>
      </c>
    </row>
    <row r="588" spans="1:5" x14ac:dyDescent="0.2">
      <c r="A588" s="3" t="s">
        <v>5126</v>
      </c>
      <c r="B588" s="8">
        <v>740.35599999999999</v>
      </c>
      <c r="C588" s="8">
        <v>229.22569999999999</v>
      </c>
      <c r="D588" s="9">
        <v>0.30961550929552806</v>
      </c>
      <c r="E588" s="9">
        <v>0.12</v>
      </c>
    </row>
    <row r="589" spans="1:5" x14ac:dyDescent="0.2">
      <c r="A589" s="3" t="s">
        <v>2573</v>
      </c>
      <c r="B589" s="8">
        <v>3086.9070000000002</v>
      </c>
      <c r="C589" s="8">
        <v>137.46130000000002</v>
      </c>
      <c r="D589" s="9">
        <v>4.453043126987629E-2</v>
      </c>
      <c r="E589" s="9">
        <v>0.16923076923076924</v>
      </c>
    </row>
    <row r="590" spans="1:5" x14ac:dyDescent="0.2">
      <c r="A590" s="3" t="s">
        <v>5296</v>
      </c>
      <c r="B590" s="8">
        <v>1220.0900000000001</v>
      </c>
      <c r="C590" s="8">
        <v>442.13550000000004</v>
      </c>
      <c r="D590" s="9">
        <v>0.36237941463334672</v>
      </c>
      <c r="E590" s="9">
        <v>7.6923076923076927E-2</v>
      </c>
    </row>
    <row r="591" spans="1:5" x14ac:dyDescent="0.2">
      <c r="A591" s="3" t="s">
        <v>1192</v>
      </c>
      <c r="B591" s="8">
        <v>7473.8282000000008</v>
      </c>
      <c r="C591" s="8">
        <v>38.475700000000032</v>
      </c>
      <c r="D591" s="9">
        <v>5.1480578587557082E-3</v>
      </c>
      <c r="E591" s="9">
        <v>0.21000000000000008</v>
      </c>
    </row>
    <row r="592" spans="1:5" x14ac:dyDescent="0.2">
      <c r="A592" s="3" t="s">
        <v>235</v>
      </c>
      <c r="B592" s="8">
        <v>2493.2140000000004</v>
      </c>
      <c r="C592" s="8">
        <v>437.85329999999999</v>
      </c>
      <c r="D592" s="9">
        <v>0.17561801754682907</v>
      </c>
      <c r="E592" s="9">
        <v>4.6153846153846163E-2</v>
      </c>
    </row>
    <row r="593" spans="1:5" x14ac:dyDescent="0.2">
      <c r="A593" s="3" t="s">
        <v>6552</v>
      </c>
      <c r="B593" s="8">
        <v>1840.1779999999997</v>
      </c>
      <c r="C593" s="8">
        <v>247.62260000000001</v>
      </c>
      <c r="D593" s="9">
        <v>0.13456448234899018</v>
      </c>
      <c r="E593" s="9">
        <v>0.11666666666666665</v>
      </c>
    </row>
    <row r="594" spans="1:5" x14ac:dyDescent="0.2">
      <c r="A594" s="3" t="s">
        <v>387</v>
      </c>
      <c r="B594" s="8">
        <v>1987.1640000000002</v>
      </c>
      <c r="C594" s="8">
        <v>334.51629999999994</v>
      </c>
      <c r="D594" s="9">
        <v>0.16833854679331947</v>
      </c>
      <c r="E594" s="9">
        <v>9.4117647058823528E-2</v>
      </c>
    </row>
    <row r="595" spans="1:5" x14ac:dyDescent="0.2">
      <c r="A595" s="3" t="s">
        <v>2696</v>
      </c>
      <c r="B595" s="8">
        <v>1441.152</v>
      </c>
      <c r="C595" s="8">
        <v>-798.70500000000004</v>
      </c>
      <c r="D595" s="9">
        <v>-0.554212879696243</v>
      </c>
      <c r="E595" s="9">
        <v>0.3666666666666667</v>
      </c>
    </row>
    <row r="596" spans="1:5" x14ac:dyDescent="0.2">
      <c r="A596" s="3" t="s">
        <v>4060</v>
      </c>
      <c r="B596" s="8">
        <v>239.48100000000002</v>
      </c>
      <c r="C596" s="8">
        <v>-0.75270000000000259</v>
      </c>
      <c r="D596" s="9">
        <v>-3.1430468387888917E-3</v>
      </c>
      <c r="E596" s="9">
        <v>0.25</v>
      </c>
    </row>
    <row r="597" spans="1:5" x14ac:dyDescent="0.2">
      <c r="A597" s="3" t="s">
        <v>3355</v>
      </c>
      <c r="B597" s="8">
        <v>1405.402</v>
      </c>
      <c r="C597" s="8">
        <v>157.8768</v>
      </c>
      <c r="D597" s="9">
        <v>0.1123356875826276</v>
      </c>
      <c r="E597" s="9">
        <v>0.15</v>
      </c>
    </row>
    <row r="598" spans="1:5" x14ac:dyDescent="0.2">
      <c r="A598" s="3" t="s">
        <v>3799</v>
      </c>
      <c r="B598" s="8">
        <v>7252.608000000002</v>
      </c>
      <c r="C598" s="8">
        <v>1495.0853999999997</v>
      </c>
      <c r="D598" s="9">
        <v>0.20614452070207012</v>
      </c>
      <c r="E598" s="9">
        <v>0.10882352941176472</v>
      </c>
    </row>
    <row r="599" spans="1:5" x14ac:dyDescent="0.2">
      <c r="A599" s="3" t="s">
        <v>301</v>
      </c>
      <c r="B599" s="8">
        <v>1278.6390000000001</v>
      </c>
      <c r="C599" s="8">
        <v>198.50989999999999</v>
      </c>
      <c r="D599" s="9">
        <v>0.1552509347829997</v>
      </c>
      <c r="E599" s="9">
        <v>5.3846153846153842E-2</v>
      </c>
    </row>
    <row r="600" spans="1:5" x14ac:dyDescent="0.2">
      <c r="A600" s="3" t="s">
        <v>3235</v>
      </c>
      <c r="B600" s="8">
        <v>2876.0460000000003</v>
      </c>
      <c r="C600" s="8">
        <v>434.52840000000003</v>
      </c>
      <c r="D600" s="9">
        <v>0.1510853442538819</v>
      </c>
      <c r="E600" s="9">
        <v>8.4615384615384606E-2</v>
      </c>
    </row>
    <row r="601" spans="1:5" x14ac:dyDescent="0.2">
      <c r="A601" s="3" t="s">
        <v>4033</v>
      </c>
      <c r="B601" s="8">
        <v>1061.4880000000001</v>
      </c>
      <c r="C601" s="8">
        <v>-184.3364</v>
      </c>
      <c r="D601" s="9">
        <v>-0.17365848695416244</v>
      </c>
      <c r="E601" s="9">
        <v>0.13333333333333333</v>
      </c>
    </row>
    <row r="602" spans="1:5" x14ac:dyDescent="0.2">
      <c r="A602" s="3" t="s">
        <v>2546</v>
      </c>
      <c r="B602" s="8">
        <v>1824.2340000000002</v>
      </c>
      <c r="C602" s="8">
        <v>682.99790000000019</v>
      </c>
      <c r="D602" s="9">
        <v>0.37440257116137521</v>
      </c>
      <c r="E602" s="9">
        <v>0.08</v>
      </c>
    </row>
    <row r="603" spans="1:5" x14ac:dyDescent="0.2">
      <c r="A603" s="3" t="s">
        <v>3893</v>
      </c>
      <c r="B603" s="8">
        <v>3454.9160000000002</v>
      </c>
      <c r="C603" s="8">
        <v>803.81690000000003</v>
      </c>
      <c r="D603" s="9">
        <v>0.23265888374710122</v>
      </c>
      <c r="E603" s="9">
        <v>3.8461538461538464E-2</v>
      </c>
    </row>
    <row r="604" spans="1:5" x14ac:dyDescent="0.2">
      <c r="A604" s="3" t="s">
        <v>3225</v>
      </c>
      <c r="B604" s="8">
        <v>6843.6339999999991</v>
      </c>
      <c r="C604" s="8">
        <v>1742.7297000000001</v>
      </c>
      <c r="D604" s="9">
        <v>0.25464975187159339</v>
      </c>
      <c r="E604" s="9">
        <v>8.4615384615384606E-2</v>
      </c>
    </row>
    <row r="605" spans="1:5" x14ac:dyDescent="0.2">
      <c r="A605" s="3" t="s">
        <v>475</v>
      </c>
      <c r="B605" s="8">
        <v>729.40800000000002</v>
      </c>
      <c r="C605" s="8">
        <v>225.85879999999997</v>
      </c>
      <c r="D605" s="9">
        <v>0.30964672720891456</v>
      </c>
      <c r="E605" s="9">
        <v>0.18571428571428569</v>
      </c>
    </row>
    <row r="606" spans="1:5" x14ac:dyDescent="0.2">
      <c r="A606" s="3" t="s">
        <v>111</v>
      </c>
      <c r="B606" s="8">
        <v>8646.9339999999975</v>
      </c>
      <c r="C606" s="8">
        <v>2038.2676000000001</v>
      </c>
      <c r="D606" s="9">
        <v>0.23572142449566524</v>
      </c>
      <c r="E606" s="9">
        <v>7.5999999999999984E-2</v>
      </c>
    </row>
    <row r="607" spans="1:5" x14ac:dyDescent="0.2">
      <c r="A607" s="3" t="s">
        <v>6383</v>
      </c>
      <c r="B607" s="8">
        <v>160.572</v>
      </c>
      <c r="C607" s="8">
        <v>-20.050800000000002</v>
      </c>
      <c r="D607" s="9">
        <v>-0.12487108586802184</v>
      </c>
      <c r="E607" s="9">
        <v>0.37142857142857139</v>
      </c>
    </row>
    <row r="608" spans="1:5" x14ac:dyDescent="0.2">
      <c r="A608" s="3" t="s">
        <v>2383</v>
      </c>
      <c r="B608" s="8">
        <v>688.32399999999996</v>
      </c>
      <c r="C608" s="8">
        <v>218.15970000000002</v>
      </c>
      <c r="D608" s="9">
        <v>0.31694332901366223</v>
      </c>
      <c r="E608" s="9">
        <v>0.12000000000000002</v>
      </c>
    </row>
    <row r="609" spans="1:5" x14ac:dyDescent="0.2">
      <c r="A609" s="3" t="s">
        <v>7032</v>
      </c>
      <c r="B609" s="8">
        <v>9062.8639999999978</v>
      </c>
      <c r="C609" s="8">
        <v>-614.29430000000025</v>
      </c>
      <c r="D609" s="9">
        <v>-6.7781476142641045E-2</v>
      </c>
      <c r="E609" s="9">
        <v>0.12105263157894738</v>
      </c>
    </row>
    <row r="610" spans="1:5" x14ac:dyDescent="0.2">
      <c r="A610" s="3" t="s">
        <v>2724</v>
      </c>
      <c r="B610" s="8">
        <v>4115.6620000000003</v>
      </c>
      <c r="C610" s="8">
        <v>526.75369999999998</v>
      </c>
      <c r="D610" s="9">
        <v>0.12798759956478445</v>
      </c>
      <c r="E610" s="9">
        <v>0.12857142857142856</v>
      </c>
    </row>
    <row r="611" spans="1:5" x14ac:dyDescent="0.2">
      <c r="A611" s="3" t="s">
        <v>1464</v>
      </c>
      <c r="B611" s="8">
        <v>1456.9499999999998</v>
      </c>
      <c r="C611" s="8">
        <v>280.66060000000004</v>
      </c>
      <c r="D611" s="9">
        <v>0.19263571158927903</v>
      </c>
      <c r="E611" s="9">
        <v>0.12727272727272726</v>
      </c>
    </row>
    <row r="612" spans="1:5" x14ac:dyDescent="0.2">
      <c r="A612" s="3" t="s">
        <v>536</v>
      </c>
      <c r="B612" s="8">
        <v>2770</v>
      </c>
      <c r="C612" s="8">
        <v>196.87389999999996</v>
      </c>
      <c r="D612" s="9">
        <v>7.1073610108303237E-2</v>
      </c>
      <c r="E612" s="9">
        <v>0.05</v>
      </c>
    </row>
    <row r="613" spans="1:5" x14ac:dyDescent="0.2">
      <c r="A613" s="3" t="s">
        <v>1532</v>
      </c>
      <c r="B613" s="8">
        <v>4893.0430000000006</v>
      </c>
      <c r="C613" s="8">
        <v>1155.4331</v>
      </c>
      <c r="D613" s="9">
        <v>0.23613794115441042</v>
      </c>
      <c r="E613" s="9">
        <v>0.10555555555555556</v>
      </c>
    </row>
    <row r="614" spans="1:5" x14ac:dyDescent="0.2">
      <c r="A614" s="3" t="s">
        <v>2368</v>
      </c>
      <c r="B614" s="8">
        <v>1056.8580000000002</v>
      </c>
      <c r="C614" s="8">
        <v>-49.700899999999983</v>
      </c>
      <c r="D614" s="9">
        <v>-4.7027036744766063E-2</v>
      </c>
      <c r="E614" s="9">
        <v>0.19</v>
      </c>
    </row>
    <row r="615" spans="1:5" x14ac:dyDescent="0.2">
      <c r="A615" s="3" t="s">
        <v>4555</v>
      </c>
      <c r="B615" s="8">
        <v>132.738</v>
      </c>
      <c r="C615" s="8">
        <v>21.897000000000002</v>
      </c>
      <c r="D615" s="9">
        <v>0.16496406454820775</v>
      </c>
      <c r="E615" s="9">
        <v>0.1</v>
      </c>
    </row>
    <row r="616" spans="1:5" x14ac:dyDescent="0.2">
      <c r="A616" s="3" t="s">
        <v>3537</v>
      </c>
      <c r="B616" s="8">
        <v>2206.1279999999997</v>
      </c>
      <c r="C616" s="8">
        <v>591.31179999999995</v>
      </c>
      <c r="D616" s="9">
        <v>0.26803150134534354</v>
      </c>
      <c r="E616" s="9">
        <v>6.0000000000000012E-2</v>
      </c>
    </row>
    <row r="617" spans="1:5" x14ac:dyDescent="0.2">
      <c r="A617" s="3" t="s">
        <v>5510</v>
      </c>
      <c r="B617" s="8">
        <v>3922.4149999999995</v>
      </c>
      <c r="C617" s="8">
        <v>1290.354</v>
      </c>
      <c r="D617" s="9">
        <v>0.32896927020725758</v>
      </c>
      <c r="E617" s="9">
        <v>0.17083333333333331</v>
      </c>
    </row>
    <row r="618" spans="1:5" x14ac:dyDescent="0.2">
      <c r="A618" s="3" t="s">
        <v>3610</v>
      </c>
      <c r="B618" s="8">
        <v>6108.3379999999997</v>
      </c>
      <c r="C618" s="8">
        <v>1203.6768</v>
      </c>
      <c r="D618" s="9">
        <v>0.19705471439203268</v>
      </c>
      <c r="E618" s="9">
        <v>0.12307692307692308</v>
      </c>
    </row>
    <row r="619" spans="1:5" x14ac:dyDescent="0.2">
      <c r="A619" s="3" t="s">
        <v>2860</v>
      </c>
      <c r="B619" s="8">
        <v>954.64519999999993</v>
      </c>
      <c r="C619" s="8">
        <v>59.538399999999982</v>
      </c>
      <c r="D619" s="9">
        <v>6.2367044845561458E-2</v>
      </c>
      <c r="E619" s="9">
        <v>0.19333333333333333</v>
      </c>
    </row>
    <row r="620" spans="1:5" x14ac:dyDescent="0.2">
      <c r="A620" s="3" t="s">
        <v>2235</v>
      </c>
      <c r="B620" s="8">
        <v>2617.9060000000004</v>
      </c>
      <c r="C620" s="8">
        <v>546.08820000000014</v>
      </c>
      <c r="D620" s="9">
        <v>0.2085973293158731</v>
      </c>
      <c r="E620" s="9">
        <v>0.1647058823529412</v>
      </c>
    </row>
    <row r="621" spans="1:5" x14ac:dyDescent="0.2">
      <c r="A621" s="3" t="s">
        <v>2846</v>
      </c>
      <c r="B621" s="8">
        <v>1460.1920000000002</v>
      </c>
      <c r="C621" s="8">
        <v>269.68799999999999</v>
      </c>
      <c r="D621" s="9">
        <v>0.18469351975630599</v>
      </c>
      <c r="E621" s="9">
        <v>7.5000000000000011E-2</v>
      </c>
    </row>
    <row r="622" spans="1:5" x14ac:dyDescent="0.2">
      <c r="A622" s="3" t="s">
        <v>5595</v>
      </c>
      <c r="B622" s="8">
        <v>615.93200000000002</v>
      </c>
      <c r="C622" s="8">
        <v>-73.834999999999994</v>
      </c>
      <c r="D622" s="9">
        <v>-0.11987524596871083</v>
      </c>
      <c r="E622" s="9">
        <v>0.27500000000000002</v>
      </c>
    </row>
    <row r="623" spans="1:5" x14ac:dyDescent="0.2">
      <c r="A623" s="3" t="s">
        <v>6785</v>
      </c>
      <c r="B623" s="8">
        <v>1008.1959999999999</v>
      </c>
      <c r="C623" s="8">
        <v>-164.40619999999998</v>
      </c>
      <c r="D623" s="9">
        <v>-0.16306968089538146</v>
      </c>
      <c r="E623" s="9">
        <v>0.31666666666666665</v>
      </c>
    </row>
    <row r="624" spans="1:5" x14ac:dyDescent="0.2">
      <c r="A624" s="3" t="s">
        <v>5053</v>
      </c>
      <c r="B624" s="8">
        <v>3309.1500000000005</v>
      </c>
      <c r="C624" s="8">
        <v>633.70720000000006</v>
      </c>
      <c r="D624" s="9">
        <v>0.19150150340721936</v>
      </c>
      <c r="E624" s="9">
        <v>0.13750000000000001</v>
      </c>
    </row>
    <row r="625" spans="1:5" x14ac:dyDescent="0.2">
      <c r="A625" s="3" t="s">
        <v>1563</v>
      </c>
      <c r="B625" s="8">
        <v>15117.339</v>
      </c>
      <c r="C625" s="8">
        <v>6976.0959000000003</v>
      </c>
      <c r="D625" s="9">
        <v>0.46146321783218597</v>
      </c>
      <c r="E625" s="9">
        <v>9.4444444444444442E-2</v>
      </c>
    </row>
    <row r="626" spans="1:5" x14ac:dyDescent="0.2">
      <c r="A626" s="3" t="s">
        <v>4477</v>
      </c>
      <c r="B626" s="8">
        <v>1453.4739999999999</v>
      </c>
      <c r="C626" s="8">
        <v>392.1499</v>
      </c>
      <c r="D626" s="9">
        <v>0.26980179900018852</v>
      </c>
      <c r="E626" s="9">
        <v>4.4444444444444446E-2</v>
      </c>
    </row>
    <row r="627" spans="1:5" x14ac:dyDescent="0.2">
      <c r="A627" s="3" t="s">
        <v>2183</v>
      </c>
      <c r="B627" s="8">
        <v>5153.0839999999998</v>
      </c>
      <c r="C627" s="8">
        <v>465.25029999999992</v>
      </c>
      <c r="D627" s="9">
        <v>9.0285797786335317E-2</v>
      </c>
      <c r="E627" s="9">
        <v>0.14800000000000005</v>
      </c>
    </row>
    <row r="628" spans="1:5" x14ac:dyDescent="0.2">
      <c r="A628" s="3" t="s">
        <v>10631</v>
      </c>
      <c r="B628" s="8">
        <v>48.36</v>
      </c>
      <c r="C628" s="8">
        <v>6.0449999999999999</v>
      </c>
      <c r="D628" s="9">
        <v>0.125</v>
      </c>
      <c r="E628" s="9">
        <v>0.2</v>
      </c>
    </row>
    <row r="629" spans="1:5" x14ac:dyDescent="0.2">
      <c r="A629" s="3" t="s">
        <v>5308</v>
      </c>
      <c r="B629" s="8">
        <v>3221.29</v>
      </c>
      <c r="C629" s="8">
        <v>633.45140000000004</v>
      </c>
      <c r="D629" s="9">
        <v>0.19664525702435981</v>
      </c>
      <c r="E629" s="9">
        <v>0</v>
      </c>
    </row>
    <row r="630" spans="1:5" x14ac:dyDescent="0.2">
      <c r="A630" s="3" t="s">
        <v>5090</v>
      </c>
      <c r="B630" s="8">
        <v>2663.0860000000002</v>
      </c>
      <c r="C630" s="8">
        <v>477.23990000000009</v>
      </c>
      <c r="D630" s="9">
        <v>0.1792055908070562</v>
      </c>
      <c r="E630" s="9">
        <v>0.16249999999999998</v>
      </c>
    </row>
    <row r="631" spans="1:5" x14ac:dyDescent="0.2">
      <c r="A631" s="3" t="s">
        <v>6280</v>
      </c>
      <c r="B631" s="8">
        <v>876.69600000000003</v>
      </c>
      <c r="C631" s="8">
        <v>209.22940000000003</v>
      </c>
      <c r="D631" s="9">
        <v>0.2386567293565843</v>
      </c>
      <c r="E631" s="9">
        <v>0.13333333333333333</v>
      </c>
    </row>
    <row r="632" spans="1:5" x14ac:dyDescent="0.2">
      <c r="A632" s="3" t="s">
        <v>440</v>
      </c>
      <c r="B632" s="8">
        <v>4715.4660000000013</v>
      </c>
      <c r="C632" s="8">
        <v>640.54660000000001</v>
      </c>
      <c r="D632" s="9">
        <v>0.13583951193795052</v>
      </c>
      <c r="E632" s="9">
        <v>0.13478260869565223</v>
      </c>
    </row>
    <row r="633" spans="1:5" x14ac:dyDescent="0.2">
      <c r="A633" s="3" t="s">
        <v>4208</v>
      </c>
      <c r="B633" s="8">
        <v>4272.93</v>
      </c>
      <c r="C633" s="8">
        <v>480.59399999999999</v>
      </c>
      <c r="D633" s="9">
        <v>0.1124741102709382</v>
      </c>
      <c r="E633" s="9">
        <v>0.10666666666666666</v>
      </c>
    </row>
    <row r="634" spans="1:5" x14ac:dyDescent="0.2">
      <c r="A634" s="3" t="s">
        <v>2501</v>
      </c>
      <c r="B634" s="8">
        <v>3621.3759999999997</v>
      </c>
      <c r="C634" s="8">
        <v>563.78769999999997</v>
      </c>
      <c r="D634" s="9">
        <v>0.15568328171391208</v>
      </c>
      <c r="E634" s="9">
        <v>0.1</v>
      </c>
    </row>
    <row r="635" spans="1:5" x14ac:dyDescent="0.2">
      <c r="A635" s="3" t="s">
        <v>4909</v>
      </c>
      <c r="B635" s="8">
        <v>6979.18</v>
      </c>
      <c r="C635" s="8">
        <v>1289.4535000000001</v>
      </c>
      <c r="D635" s="9">
        <v>0.18475716344900117</v>
      </c>
      <c r="E635" s="9">
        <v>3.3333333333333333E-2</v>
      </c>
    </row>
    <row r="636" spans="1:5" x14ac:dyDescent="0.2">
      <c r="A636" s="3" t="s">
        <v>5807</v>
      </c>
      <c r="B636" s="8">
        <v>3302.2620000000002</v>
      </c>
      <c r="C636" s="8">
        <v>721.68260000000009</v>
      </c>
      <c r="D636" s="9">
        <v>0.21854189643341446</v>
      </c>
      <c r="E636" s="9">
        <v>6.0000000000000012E-2</v>
      </c>
    </row>
    <row r="637" spans="1:5" x14ac:dyDescent="0.2">
      <c r="A637" s="3" t="s">
        <v>3856</v>
      </c>
      <c r="B637" s="8">
        <v>7397.4010000000007</v>
      </c>
      <c r="C637" s="8">
        <v>1586.6272999999999</v>
      </c>
      <c r="D637" s="9">
        <v>0.21448442500278134</v>
      </c>
      <c r="E637" s="9">
        <v>0.1347826086956522</v>
      </c>
    </row>
    <row r="638" spans="1:5" x14ac:dyDescent="0.2">
      <c r="A638" s="3" t="s">
        <v>5918</v>
      </c>
      <c r="B638" s="8">
        <v>740.38199999999995</v>
      </c>
      <c r="C638" s="8">
        <v>0.30570000000000164</v>
      </c>
      <c r="D638" s="9">
        <v>4.1289496503156705E-4</v>
      </c>
      <c r="E638" s="9">
        <v>0.53333333333333333</v>
      </c>
    </row>
    <row r="639" spans="1:5" x14ac:dyDescent="0.2">
      <c r="A639" s="3" t="s">
        <v>2198</v>
      </c>
      <c r="B639" s="8">
        <v>528.54600000000005</v>
      </c>
      <c r="C639" s="8">
        <v>76.887900000000002</v>
      </c>
      <c r="D639" s="9">
        <v>0.14547059290960482</v>
      </c>
      <c r="E639" s="9">
        <v>0.16666666666666666</v>
      </c>
    </row>
    <row r="640" spans="1:5" x14ac:dyDescent="0.2">
      <c r="A640" s="3" t="s">
        <v>2990</v>
      </c>
      <c r="B640" s="8">
        <v>2912.8940000000002</v>
      </c>
      <c r="C640" s="8">
        <v>734.5157999999999</v>
      </c>
      <c r="D640" s="9">
        <v>0.25216015412850584</v>
      </c>
      <c r="E640" s="9">
        <v>3.1578947368421061E-2</v>
      </c>
    </row>
    <row r="641" spans="1:5" x14ac:dyDescent="0.2">
      <c r="A641" s="3" t="s">
        <v>5136</v>
      </c>
      <c r="B641" s="8">
        <v>2085.7400000000002</v>
      </c>
      <c r="C641" s="8">
        <v>172.62609999999998</v>
      </c>
      <c r="D641" s="9">
        <v>8.2764917966764773E-2</v>
      </c>
      <c r="E641" s="9">
        <v>0.10909090909090909</v>
      </c>
    </row>
    <row r="642" spans="1:5" x14ac:dyDescent="0.2">
      <c r="A642" s="3" t="s">
        <v>1820</v>
      </c>
      <c r="B642" s="8">
        <v>6234.9099999999989</v>
      </c>
      <c r="C642" s="8">
        <v>488.14839999999998</v>
      </c>
      <c r="D642" s="9">
        <v>7.8292774073723606E-2</v>
      </c>
      <c r="E642" s="9">
        <v>0.21875000000000003</v>
      </c>
    </row>
    <row r="643" spans="1:5" x14ac:dyDescent="0.2">
      <c r="A643" s="3" t="s">
        <v>2813</v>
      </c>
      <c r="B643" s="8">
        <v>3279.7459999999996</v>
      </c>
      <c r="C643" s="8">
        <v>698.83249999999998</v>
      </c>
      <c r="D643" s="9">
        <v>0.21307518935917599</v>
      </c>
      <c r="E643" s="9">
        <v>0.13750000000000001</v>
      </c>
    </row>
    <row r="644" spans="1:5" x14ac:dyDescent="0.2">
      <c r="A644" s="3" t="s">
        <v>4352</v>
      </c>
      <c r="B644" s="8">
        <v>221.08399999999997</v>
      </c>
      <c r="C644" s="8">
        <v>72.678999999999988</v>
      </c>
      <c r="D644" s="9">
        <v>0.32873930270847279</v>
      </c>
      <c r="E644" s="9">
        <v>0.14285714285714285</v>
      </c>
    </row>
    <row r="645" spans="1:5" x14ac:dyDescent="0.2">
      <c r="A645" s="3" t="s">
        <v>3091</v>
      </c>
      <c r="B645" s="8">
        <v>2786.6319999999996</v>
      </c>
      <c r="C645" s="8">
        <v>835.77200000000005</v>
      </c>
      <c r="D645" s="9">
        <v>0.29992191290417974</v>
      </c>
      <c r="E645" s="9">
        <v>0.08</v>
      </c>
    </row>
    <row r="646" spans="1:5" x14ac:dyDescent="0.2">
      <c r="A646" s="3" t="s">
        <v>735</v>
      </c>
      <c r="B646" s="8">
        <v>5979.0960000000005</v>
      </c>
      <c r="C646" s="8">
        <v>1902.5438000000001</v>
      </c>
      <c r="D646" s="9">
        <v>0.31819923948369455</v>
      </c>
      <c r="E646" s="9">
        <v>4.5454545454545456E-2</v>
      </c>
    </row>
    <row r="647" spans="1:5" x14ac:dyDescent="0.2">
      <c r="A647" s="3" t="s">
        <v>2947</v>
      </c>
      <c r="B647" s="8">
        <v>3495.6460000000002</v>
      </c>
      <c r="C647" s="8">
        <v>707.55029999999999</v>
      </c>
      <c r="D647" s="9">
        <v>0.20240902539902494</v>
      </c>
      <c r="E647" s="9">
        <v>7.333333333333332E-2</v>
      </c>
    </row>
    <row r="648" spans="1:5" x14ac:dyDescent="0.2">
      <c r="A648" s="3" t="s">
        <v>417</v>
      </c>
      <c r="B648" s="8">
        <v>2067.4499999999998</v>
      </c>
      <c r="C648" s="8">
        <v>243.07549999999998</v>
      </c>
      <c r="D648" s="9">
        <v>0.11757261360613316</v>
      </c>
      <c r="E648" s="9">
        <v>0.15714285714285717</v>
      </c>
    </row>
    <row r="649" spans="1:5" x14ac:dyDescent="0.2">
      <c r="A649" s="3" t="s">
        <v>7426</v>
      </c>
      <c r="B649" s="8">
        <v>1419.7370000000003</v>
      </c>
      <c r="C649" s="8">
        <v>207.33039999999991</v>
      </c>
      <c r="D649" s="9">
        <v>0.14603437115465742</v>
      </c>
      <c r="E649" s="9">
        <v>0.15749999999999997</v>
      </c>
    </row>
    <row r="650" spans="1:5" x14ac:dyDescent="0.2">
      <c r="A650" s="3" t="s">
        <v>2389</v>
      </c>
      <c r="B650" s="8">
        <v>2341.2960000000003</v>
      </c>
      <c r="C650" s="8">
        <v>711.6167999999999</v>
      </c>
      <c r="D650" s="9">
        <v>0.3039414068105869</v>
      </c>
      <c r="E650" s="9">
        <v>1.4285714285714287E-2</v>
      </c>
    </row>
    <row r="651" spans="1:5" x14ac:dyDescent="0.2">
      <c r="A651" s="3" t="s">
        <v>6898</v>
      </c>
      <c r="B651" s="8">
        <v>98.35</v>
      </c>
      <c r="C651" s="8">
        <v>28.687899999999999</v>
      </c>
      <c r="D651" s="9">
        <v>0.291691916624301</v>
      </c>
      <c r="E651" s="9">
        <v>0</v>
      </c>
    </row>
    <row r="652" spans="1:5" x14ac:dyDescent="0.2">
      <c r="A652" s="3" t="s">
        <v>2298</v>
      </c>
      <c r="B652" s="8">
        <v>4159.7699999999986</v>
      </c>
      <c r="C652" s="8">
        <v>1206.3851</v>
      </c>
      <c r="D652" s="9">
        <v>0.29001245261156272</v>
      </c>
      <c r="E652" s="9">
        <v>0.1142857142857143</v>
      </c>
    </row>
    <row r="653" spans="1:5" x14ac:dyDescent="0.2">
      <c r="A653" s="3" t="s">
        <v>1704</v>
      </c>
      <c r="B653" s="8">
        <v>3815.4780000000001</v>
      </c>
      <c r="C653" s="8">
        <v>-1262.5716000000002</v>
      </c>
      <c r="D653" s="9">
        <v>-0.33090784431203646</v>
      </c>
      <c r="E653" s="9">
        <v>0.29166666666666669</v>
      </c>
    </row>
    <row r="654" spans="1:5" x14ac:dyDescent="0.2">
      <c r="A654" s="3" t="s">
        <v>1513</v>
      </c>
      <c r="B654" s="8">
        <v>5633.3159999999989</v>
      </c>
      <c r="C654" s="8">
        <v>-461.73320000000001</v>
      </c>
      <c r="D654" s="9">
        <v>-8.1964725571936695E-2</v>
      </c>
      <c r="E654" s="9">
        <v>0.25000000000000006</v>
      </c>
    </row>
    <row r="655" spans="1:5" x14ac:dyDescent="0.2">
      <c r="A655" s="3" t="s">
        <v>2318</v>
      </c>
      <c r="B655" s="8">
        <v>1137.6159999999998</v>
      </c>
      <c r="C655" s="8">
        <v>318.46249999999998</v>
      </c>
      <c r="D655" s="9">
        <v>0.279938485394017</v>
      </c>
      <c r="E655" s="9">
        <v>0.18750000000000006</v>
      </c>
    </row>
    <row r="656" spans="1:5" x14ac:dyDescent="0.2">
      <c r="A656" s="3" t="s">
        <v>987</v>
      </c>
      <c r="B656" s="8">
        <v>966.40899999999988</v>
      </c>
      <c r="C656" s="8">
        <v>63.991399999999999</v>
      </c>
      <c r="D656" s="9">
        <v>6.6215649895644602E-2</v>
      </c>
      <c r="E656" s="9">
        <v>0.11000000000000001</v>
      </c>
    </row>
    <row r="657" spans="1:5" x14ac:dyDescent="0.2">
      <c r="A657" s="3" t="s">
        <v>1430</v>
      </c>
      <c r="B657" s="8">
        <v>945.22199999999998</v>
      </c>
      <c r="C657" s="8">
        <v>280.02610000000004</v>
      </c>
      <c r="D657" s="9">
        <v>0.2962543190911765</v>
      </c>
      <c r="E657" s="9">
        <v>8.1818181818181804E-2</v>
      </c>
    </row>
    <row r="658" spans="1:5" x14ac:dyDescent="0.2">
      <c r="A658" s="3" t="s">
        <v>4521</v>
      </c>
      <c r="B658" s="8">
        <v>2170.7160000000008</v>
      </c>
      <c r="C658" s="8">
        <v>594.58680000000004</v>
      </c>
      <c r="D658" s="9">
        <v>0.27391275505409268</v>
      </c>
      <c r="E658" s="9">
        <v>0.13333333333333333</v>
      </c>
    </row>
    <row r="659" spans="1:5" x14ac:dyDescent="0.2">
      <c r="A659" s="3" t="s">
        <v>10493</v>
      </c>
      <c r="B659" s="8">
        <v>22.327999999999999</v>
      </c>
      <c r="C659" s="8">
        <v>9.5838000000000001</v>
      </c>
      <c r="D659" s="9">
        <v>0.4292278753135077</v>
      </c>
      <c r="E659" s="9">
        <v>6.6666666666666666E-2</v>
      </c>
    </row>
    <row r="660" spans="1:5" x14ac:dyDescent="0.2">
      <c r="A660" s="3" t="s">
        <v>215</v>
      </c>
      <c r="B660" s="8">
        <v>3832.3139999999994</v>
      </c>
      <c r="C660" s="8">
        <v>1292.8655999999999</v>
      </c>
      <c r="D660" s="9">
        <v>0.33735899511365719</v>
      </c>
      <c r="E660" s="9">
        <v>4.0000000000000008E-2</v>
      </c>
    </row>
    <row r="661" spans="1:5" x14ac:dyDescent="0.2">
      <c r="A661" s="3" t="s">
        <v>666</v>
      </c>
      <c r="B661" s="8">
        <v>3133.9239999999995</v>
      </c>
      <c r="C661" s="8">
        <v>455.5292</v>
      </c>
      <c r="D661" s="9">
        <v>0.14535425875037175</v>
      </c>
      <c r="E661" s="9">
        <v>5.7142857142857141E-2</v>
      </c>
    </row>
    <row r="662" spans="1:5" x14ac:dyDescent="0.2">
      <c r="A662" s="3" t="s">
        <v>1333</v>
      </c>
      <c r="B662" s="8">
        <v>4793.5430000000006</v>
      </c>
      <c r="C662" s="8">
        <v>304.86730000000006</v>
      </c>
      <c r="D662" s="9">
        <v>6.3599575512308965E-2</v>
      </c>
      <c r="E662" s="9">
        <v>0.27954545454545454</v>
      </c>
    </row>
    <row r="663" spans="1:5" x14ac:dyDescent="0.2">
      <c r="A663" s="3" t="s">
        <v>6700</v>
      </c>
      <c r="B663" s="8">
        <v>970.94200000000012</v>
      </c>
      <c r="C663" s="8">
        <v>35.057400000000008</v>
      </c>
      <c r="D663" s="9">
        <v>3.6106585151327274E-2</v>
      </c>
      <c r="E663" s="9">
        <v>0.31000000000000005</v>
      </c>
    </row>
    <row r="664" spans="1:5" x14ac:dyDescent="0.2">
      <c r="A664" s="3" t="s">
        <v>3003</v>
      </c>
      <c r="B664" s="8">
        <v>1686.9225000000004</v>
      </c>
      <c r="C664" s="8">
        <v>-445.69499999999999</v>
      </c>
      <c r="D664" s="9">
        <v>-0.26420597271066093</v>
      </c>
      <c r="E664" s="9">
        <v>0.31666666666666665</v>
      </c>
    </row>
    <row r="665" spans="1:5" x14ac:dyDescent="0.2">
      <c r="A665" s="3" t="s">
        <v>495</v>
      </c>
      <c r="B665" s="8">
        <v>885.75199999999995</v>
      </c>
      <c r="C665" s="8">
        <v>10.563299999999995</v>
      </c>
      <c r="D665" s="9">
        <v>1.1925798643412597E-2</v>
      </c>
      <c r="E665" s="9">
        <v>0.17272727272727273</v>
      </c>
    </row>
    <row r="666" spans="1:5" x14ac:dyDescent="0.2">
      <c r="A666" s="3" t="s">
        <v>585</v>
      </c>
      <c r="B666" s="8">
        <v>3406.8394999999996</v>
      </c>
      <c r="C666" s="8">
        <v>558.47399999999993</v>
      </c>
      <c r="D666" s="9">
        <v>0.16392729977446838</v>
      </c>
      <c r="E666" s="9">
        <v>0.13620689655172419</v>
      </c>
    </row>
    <row r="667" spans="1:5" x14ac:dyDescent="0.2">
      <c r="A667" s="3" t="s">
        <v>746</v>
      </c>
      <c r="B667" s="8">
        <v>883.40899999999999</v>
      </c>
      <c r="C667" s="8">
        <v>168.79330000000002</v>
      </c>
      <c r="D667" s="9">
        <v>0.19107038755548111</v>
      </c>
      <c r="E667" s="9">
        <v>0.22000000000000003</v>
      </c>
    </row>
    <row r="668" spans="1:5" x14ac:dyDescent="0.2">
      <c r="A668" s="3" t="s">
        <v>2705</v>
      </c>
      <c r="B668" s="8">
        <v>244.494</v>
      </c>
      <c r="C668" s="8">
        <v>-26.592700000000001</v>
      </c>
      <c r="D668" s="9">
        <v>-0.10876626829288244</v>
      </c>
      <c r="E668" s="9">
        <v>0.26666666666666666</v>
      </c>
    </row>
    <row r="669" spans="1:5" x14ac:dyDescent="0.2">
      <c r="A669" s="3" t="s">
        <v>6704</v>
      </c>
      <c r="B669" s="8">
        <v>3362.9635999999996</v>
      </c>
      <c r="C669" s="8">
        <v>-317.05080000000004</v>
      </c>
      <c r="D669" s="9">
        <v>-9.4277202405640095E-2</v>
      </c>
      <c r="E669" s="9">
        <v>0.21882352941176475</v>
      </c>
    </row>
    <row r="670" spans="1:5" x14ac:dyDescent="0.2">
      <c r="A670" s="3" t="s">
        <v>3767</v>
      </c>
      <c r="B670" s="8">
        <v>3625.3289999999997</v>
      </c>
      <c r="C670" s="8">
        <v>366.4303000000001</v>
      </c>
      <c r="D670" s="9">
        <v>0.10107504725777995</v>
      </c>
      <c r="E670" s="9">
        <v>0.22000000000000003</v>
      </c>
    </row>
    <row r="671" spans="1:5" x14ac:dyDescent="0.2">
      <c r="A671" s="3" t="s">
        <v>2805</v>
      </c>
      <c r="B671" s="8">
        <v>4624.572000000001</v>
      </c>
      <c r="C671" s="8">
        <v>1011.7443</v>
      </c>
      <c r="D671" s="9">
        <v>0.21877576995233283</v>
      </c>
      <c r="E671" s="9">
        <v>0.1866666666666667</v>
      </c>
    </row>
    <row r="672" spans="1:5" x14ac:dyDescent="0.2">
      <c r="A672" s="3" t="s">
        <v>144</v>
      </c>
      <c r="B672" s="8">
        <v>763.54599999999982</v>
      </c>
      <c r="C672" s="8">
        <v>228.16230000000002</v>
      </c>
      <c r="D672" s="9">
        <v>0.29881932457245547</v>
      </c>
      <c r="E672" s="9">
        <v>9.9999999999999992E-2</v>
      </c>
    </row>
    <row r="673" spans="1:5" x14ac:dyDescent="0.2">
      <c r="A673" s="3" t="s">
        <v>594</v>
      </c>
      <c r="B673" s="8">
        <v>3406.5810000000001</v>
      </c>
      <c r="C673" s="8">
        <v>570.4380000000001</v>
      </c>
      <c r="D673" s="9">
        <v>0.16745176468723336</v>
      </c>
      <c r="E673" s="9">
        <v>6.8181818181818191E-2</v>
      </c>
    </row>
    <row r="674" spans="1:5" x14ac:dyDescent="0.2">
      <c r="A674" s="3" t="s">
        <v>1588</v>
      </c>
      <c r="B674" s="8">
        <v>14142.333999999999</v>
      </c>
      <c r="C674" s="8">
        <v>5757.4118999999992</v>
      </c>
      <c r="D674" s="9">
        <v>0.40710478906805619</v>
      </c>
      <c r="E674" s="9">
        <v>6.363636363636363E-2</v>
      </c>
    </row>
    <row r="675" spans="1:5" x14ac:dyDescent="0.2">
      <c r="A675" s="3" t="s">
        <v>2820</v>
      </c>
      <c r="B675" s="8">
        <v>12209.438000000002</v>
      </c>
      <c r="C675" s="8">
        <v>2650.6768999999995</v>
      </c>
      <c r="D675" s="9">
        <v>0.2171006478758481</v>
      </c>
      <c r="E675" s="9">
        <v>0.11052631578947369</v>
      </c>
    </row>
    <row r="676" spans="1:5" x14ac:dyDescent="0.2">
      <c r="A676" s="3" t="s">
        <v>2663</v>
      </c>
      <c r="B676" s="8">
        <v>3949.6559999999995</v>
      </c>
      <c r="C676" s="8">
        <v>144.1189</v>
      </c>
      <c r="D676" s="9">
        <v>3.6488975242400863E-2</v>
      </c>
      <c r="E676" s="9">
        <v>0.23333333333333339</v>
      </c>
    </row>
    <row r="677" spans="1:5" x14ac:dyDescent="0.2">
      <c r="A677" s="3" t="s">
        <v>1400</v>
      </c>
      <c r="B677" s="8">
        <v>1324.028</v>
      </c>
      <c r="C677" s="8">
        <v>332.34870000000001</v>
      </c>
      <c r="D677" s="9">
        <v>0.25101334714975815</v>
      </c>
      <c r="E677" s="9">
        <v>0.1142857142857143</v>
      </c>
    </row>
    <row r="678" spans="1:5" x14ac:dyDescent="0.2">
      <c r="A678" s="3" t="s">
        <v>2976</v>
      </c>
      <c r="B678" s="8">
        <v>3053.0120000000011</v>
      </c>
      <c r="C678" s="8">
        <v>527.97150000000011</v>
      </c>
      <c r="D678" s="9">
        <v>0.17293462980165158</v>
      </c>
      <c r="E678" s="9">
        <v>0.17777777777777776</v>
      </c>
    </row>
    <row r="679" spans="1:5" x14ac:dyDescent="0.2">
      <c r="A679" s="3" t="s">
        <v>5767</v>
      </c>
      <c r="B679" s="8">
        <v>1348.02</v>
      </c>
      <c r="C679" s="8">
        <v>157.66579999999999</v>
      </c>
      <c r="D679" s="9">
        <v>0.11696102431714663</v>
      </c>
      <c r="E679" s="9">
        <v>0.18571428571428572</v>
      </c>
    </row>
    <row r="680" spans="1:5" x14ac:dyDescent="0.2">
      <c r="A680" s="3" t="s">
        <v>8362</v>
      </c>
      <c r="B680" s="8">
        <v>6410.9959999999992</v>
      </c>
      <c r="C680" s="8">
        <v>885.4624</v>
      </c>
      <c r="D680" s="9">
        <v>0.13811619910541204</v>
      </c>
      <c r="E680" s="9">
        <v>0.14166666666666666</v>
      </c>
    </row>
    <row r="681" spans="1:5" x14ac:dyDescent="0.2">
      <c r="A681" s="3" t="s">
        <v>1944</v>
      </c>
      <c r="B681" s="8">
        <v>3422.7859999999991</v>
      </c>
      <c r="C681" s="8">
        <v>286.90460000000002</v>
      </c>
      <c r="D681" s="9">
        <v>8.3821950890298161E-2</v>
      </c>
      <c r="E681" s="9">
        <v>0.12666666666666665</v>
      </c>
    </row>
    <row r="682" spans="1:5" x14ac:dyDescent="0.2">
      <c r="A682" s="3" t="s">
        <v>6469</v>
      </c>
      <c r="B682" s="8">
        <v>1341.0360000000001</v>
      </c>
      <c r="C682" s="8">
        <v>-23.5137</v>
      </c>
      <c r="D682" s="9">
        <v>-1.7533981190661546E-2</v>
      </c>
      <c r="E682" s="9">
        <v>0.37</v>
      </c>
    </row>
    <row r="683" spans="1:5" x14ac:dyDescent="0.2">
      <c r="A683" s="3" t="s">
        <v>4783</v>
      </c>
      <c r="B683" s="8">
        <v>4371.9580000000005</v>
      </c>
      <c r="C683" s="8">
        <v>440.14099999999996</v>
      </c>
      <c r="D683" s="9">
        <v>0.10067365697474677</v>
      </c>
      <c r="E683" s="9">
        <v>0.10909090909090909</v>
      </c>
    </row>
    <row r="684" spans="1:5" x14ac:dyDescent="0.2">
      <c r="A684" s="3" t="s">
        <v>5032</v>
      </c>
      <c r="B684" s="8">
        <v>1085.078</v>
      </c>
      <c r="C684" s="8">
        <v>-19.606200000000001</v>
      </c>
      <c r="D684" s="9">
        <v>-1.8068931450089303E-2</v>
      </c>
      <c r="E684" s="9">
        <v>0.26</v>
      </c>
    </row>
    <row r="685" spans="1:5" x14ac:dyDescent="0.2">
      <c r="A685" s="3" t="s">
        <v>5385</v>
      </c>
      <c r="B685" s="8">
        <v>3729.7929999999997</v>
      </c>
      <c r="C685" s="8">
        <v>671.00339999999994</v>
      </c>
      <c r="D685" s="9">
        <v>0.17990365685173412</v>
      </c>
      <c r="E685" s="9">
        <v>0.19722222222222222</v>
      </c>
    </row>
    <row r="686" spans="1:5" x14ac:dyDescent="0.2">
      <c r="A686" s="3" t="s">
        <v>2900</v>
      </c>
      <c r="B686" s="8">
        <v>1966.65</v>
      </c>
      <c r="C686" s="8">
        <v>332.87249999999995</v>
      </c>
      <c r="D686" s="9">
        <v>0.16925863778506595</v>
      </c>
      <c r="E686" s="9">
        <v>2.8571428571428574E-2</v>
      </c>
    </row>
    <row r="687" spans="1:5" x14ac:dyDescent="0.2">
      <c r="A687" s="3" t="s">
        <v>982</v>
      </c>
      <c r="B687" s="8">
        <v>8057.8909999999987</v>
      </c>
      <c r="C687" s="8">
        <v>-2082.7451000000001</v>
      </c>
      <c r="D687" s="9">
        <v>-0.25847273188480713</v>
      </c>
      <c r="E687" s="9">
        <v>0.24117647058823533</v>
      </c>
    </row>
    <row r="688" spans="1:5" x14ac:dyDescent="0.2">
      <c r="A688" s="3" t="s">
        <v>2127</v>
      </c>
      <c r="B688" s="8">
        <v>3979.0649999999996</v>
      </c>
      <c r="C688" s="8">
        <v>229.16170000000002</v>
      </c>
      <c r="D688" s="9">
        <v>5.7591846325707179E-2</v>
      </c>
      <c r="E688" s="9">
        <v>0.21666666666666667</v>
      </c>
    </row>
    <row r="689" spans="1:5" x14ac:dyDescent="0.2">
      <c r="A689" s="3" t="s">
        <v>5262</v>
      </c>
      <c r="B689" s="8">
        <v>25043.05</v>
      </c>
      <c r="C689" s="8">
        <v>-1980.7392999999997</v>
      </c>
      <c r="D689" s="9">
        <v>-7.9093373211330087E-2</v>
      </c>
      <c r="E689" s="9">
        <v>0.24666666666666667</v>
      </c>
    </row>
    <row r="690" spans="1:5" x14ac:dyDescent="0.2">
      <c r="A690" s="3" t="s">
        <v>51</v>
      </c>
      <c r="B690" s="8">
        <v>2602.5755000000008</v>
      </c>
      <c r="C690" s="8">
        <v>-81.085800000000049</v>
      </c>
      <c r="D690" s="9">
        <v>-3.1155983755322379E-2</v>
      </c>
      <c r="E690" s="9">
        <v>0.13666666666666666</v>
      </c>
    </row>
    <row r="691" spans="1:5" x14ac:dyDescent="0.2">
      <c r="A691" s="3" t="s">
        <v>6272</v>
      </c>
      <c r="B691" s="8">
        <v>1019.0439999999998</v>
      </c>
      <c r="C691" s="8">
        <v>95.838300000000004</v>
      </c>
      <c r="D691" s="9">
        <v>9.4047263906170908E-2</v>
      </c>
      <c r="E691" s="9">
        <v>0.21666666666666665</v>
      </c>
    </row>
    <row r="692" spans="1:5" x14ac:dyDescent="0.2">
      <c r="A692" s="3" t="s">
        <v>2309</v>
      </c>
      <c r="B692" s="8">
        <v>11470.949999999997</v>
      </c>
      <c r="C692" s="8">
        <v>1199.4241999999999</v>
      </c>
      <c r="D692" s="9">
        <v>0.10456188894555379</v>
      </c>
      <c r="E692" s="9">
        <v>0.15625000000000003</v>
      </c>
    </row>
    <row r="693" spans="1:5" x14ac:dyDescent="0.2">
      <c r="A693" s="3" t="s">
        <v>5531</v>
      </c>
      <c r="B693" s="8">
        <v>5992.5359999999991</v>
      </c>
      <c r="C693" s="8">
        <v>236.66149999999999</v>
      </c>
      <c r="D693" s="9">
        <v>3.9492712267393974E-2</v>
      </c>
      <c r="E693" s="9">
        <v>0.19</v>
      </c>
    </row>
    <row r="694" spans="1:5" x14ac:dyDescent="0.2">
      <c r="A694" s="3" t="s">
        <v>1128</v>
      </c>
      <c r="B694" s="8">
        <v>2180.7179999999998</v>
      </c>
      <c r="C694" s="8">
        <v>-144.52289999999999</v>
      </c>
      <c r="D694" s="9">
        <v>-6.6273080700943454E-2</v>
      </c>
      <c r="E694" s="9">
        <v>0.23333333333333334</v>
      </c>
    </row>
    <row r="695" spans="1:5" x14ac:dyDescent="0.2">
      <c r="A695" s="3" t="s">
        <v>7954</v>
      </c>
      <c r="B695" s="8">
        <v>3056.8069999999998</v>
      </c>
      <c r="C695" s="8">
        <v>-1010.9738</v>
      </c>
      <c r="D695" s="9">
        <v>-0.33072869827895579</v>
      </c>
      <c r="E695" s="9">
        <v>0.2583333333333333</v>
      </c>
    </row>
    <row r="696" spans="1:5" x14ac:dyDescent="0.2">
      <c r="A696" s="3" t="s">
        <v>6220</v>
      </c>
      <c r="B696" s="8">
        <v>3233.4810000000002</v>
      </c>
      <c r="C696" s="8">
        <v>-3333.9144000000006</v>
      </c>
      <c r="D696" s="9">
        <v>-1.0310604577543521</v>
      </c>
      <c r="E696" s="9">
        <v>0.36666666666666664</v>
      </c>
    </row>
    <row r="697" spans="1:5" x14ac:dyDescent="0.2">
      <c r="A697" s="3" t="s">
        <v>3896</v>
      </c>
      <c r="B697" s="8">
        <v>1874.998</v>
      </c>
      <c r="C697" s="8">
        <v>379.56110000000007</v>
      </c>
      <c r="D697" s="9">
        <v>0.20243280259498947</v>
      </c>
      <c r="E697" s="9">
        <v>0.27999999999999997</v>
      </c>
    </row>
    <row r="698" spans="1:5" x14ac:dyDescent="0.2">
      <c r="A698" s="3" t="s">
        <v>4357</v>
      </c>
      <c r="B698" s="8">
        <v>2921.5439999999999</v>
      </c>
      <c r="C698" s="8">
        <v>793.65479999999991</v>
      </c>
      <c r="D698" s="9">
        <v>0.27165594630784268</v>
      </c>
      <c r="E698" s="9">
        <v>0.1111111111111111</v>
      </c>
    </row>
    <row r="699" spans="1:5" x14ac:dyDescent="0.2">
      <c r="A699" s="3" t="s">
        <v>4152</v>
      </c>
      <c r="B699" s="8">
        <v>1884.7980000000002</v>
      </c>
      <c r="C699" s="8">
        <v>-119.01049999999996</v>
      </c>
      <c r="D699" s="9">
        <v>-6.3142310210431013E-2</v>
      </c>
      <c r="E699" s="9">
        <v>0.15</v>
      </c>
    </row>
    <row r="700" spans="1:5" x14ac:dyDescent="0.2">
      <c r="A700" s="3" t="s">
        <v>1502</v>
      </c>
      <c r="B700" s="8">
        <v>6121.1139999999996</v>
      </c>
      <c r="C700" s="8">
        <v>1985.1671999999999</v>
      </c>
      <c r="D700" s="9">
        <v>0.3243146917374844</v>
      </c>
      <c r="E700" s="9">
        <v>0.10476190476190476</v>
      </c>
    </row>
    <row r="701" spans="1:5" x14ac:dyDescent="0.2">
      <c r="A701" s="3" t="s">
        <v>713</v>
      </c>
      <c r="B701" s="8">
        <v>1318.7759999999998</v>
      </c>
      <c r="C701" s="8">
        <v>68.096299999999957</v>
      </c>
      <c r="D701" s="9">
        <v>5.1635986702821379E-2</v>
      </c>
      <c r="E701" s="9">
        <v>0.14285714285714285</v>
      </c>
    </row>
    <row r="702" spans="1:5" x14ac:dyDescent="0.2">
      <c r="A702" s="3" t="s">
        <v>8934</v>
      </c>
      <c r="B702" s="8">
        <v>613.40000000000009</v>
      </c>
      <c r="C702" s="8">
        <v>199.93449999999996</v>
      </c>
      <c r="D702" s="9">
        <v>0.32594473426801424</v>
      </c>
      <c r="E702" s="9">
        <v>0</v>
      </c>
    </row>
    <row r="703" spans="1:5" x14ac:dyDescent="0.2">
      <c r="A703" s="3" t="s">
        <v>3877</v>
      </c>
      <c r="B703" s="8">
        <v>433.34</v>
      </c>
      <c r="C703" s="8">
        <v>84.441900000000018</v>
      </c>
      <c r="D703" s="9">
        <v>0.19486292518576642</v>
      </c>
      <c r="E703" s="9">
        <v>0.19999999999999998</v>
      </c>
    </row>
    <row r="704" spans="1:5" x14ac:dyDescent="0.2">
      <c r="A704" s="3" t="s">
        <v>2172</v>
      </c>
      <c r="B704" s="8">
        <v>1306.0859999999998</v>
      </c>
      <c r="C704" s="8">
        <v>-118.77570000000001</v>
      </c>
      <c r="D704" s="9">
        <v>-9.0940183111984998E-2</v>
      </c>
      <c r="E704" s="9">
        <v>0.26000000000000006</v>
      </c>
    </row>
    <row r="705" spans="1:5" x14ac:dyDescent="0.2">
      <c r="A705" s="3" t="s">
        <v>3163</v>
      </c>
      <c r="B705" s="8">
        <v>1860.4179999999999</v>
      </c>
      <c r="C705" s="8">
        <v>-716.85649999999998</v>
      </c>
      <c r="D705" s="9">
        <v>-0.38532012698221585</v>
      </c>
      <c r="E705" s="9">
        <v>0.17333333333333331</v>
      </c>
    </row>
    <row r="706" spans="1:5" x14ac:dyDescent="0.2">
      <c r="A706" s="3" t="s">
        <v>5583</v>
      </c>
      <c r="B706" s="8">
        <v>902.72800000000007</v>
      </c>
      <c r="C706" s="8">
        <v>100.2253</v>
      </c>
      <c r="D706" s="9">
        <v>0.11102491558919186</v>
      </c>
      <c r="E706" s="9">
        <v>0.34285714285714292</v>
      </c>
    </row>
    <row r="707" spans="1:5" x14ac:dyDescent="0.2">
      <c r="A707" s="3" t="s">
        <v>1699</v>
      </c>
      <c r="B707" s="8">
        <v>418.49</v>
      </c>
      <c r="C707" s="8">
        <v>135.5401</v>
      </c>
      <c r="D707" s="9">
        <v>0.32387894573347031</v>
      </c>
      <c r="E707" s="9">
        <v>0</v>
      </c>
    </row>
    <row r="708" spans="1:5" x14ac:dyDescent="0.2">
      <c r="A708" s="3" t="s">
        <v>5441</v>
      </c>
      <c r="B708" s="8">
        <v>3124.8320000000008</v>
      </c>
      <c r="C708" s="8">
        <v>463.26900000000001</v>
      </c>
      <c r="D708" s="9">
        <v>0.14825405013773538</v>
      </c>
      <c r="E708" s="9">
        <v>9.2307692307692299E-2</v>
      </c>
    </row>
    <row r="709" spans="1:5" x14ac:dyDescent="0.2">
      <c r="A709" s="3" t="s">
        <v>3436</v>
      </c>
      <c r="B709" s="8">
        <v>5440.3190000000004</v>
      </c>
      <c r="C709" s="8">
        <v>-270.4282</v>
      </c>
      <c r="D709" s="9">
        <v>-4.9708151305098099E-2</v>
      </c>
      <c r="E709" s="9">
        <v>0.25000000000000006</v>
      </c>
    </row>
    <row r="710" spans="1:5" x14ac:dyDescent="0.2">
      <c r="A710" s="3" t="s">
        <v>7378</v>
      </c>
      <c r="B710" s="8">
        <v>2096.3919999999998</v>
      </c>
      <c r="C710" s="8">
        <v>260.62580000000003</v>
      </c>
      <c r="D710" s="9">
        <v>0.12432111933264392</v>
      </c>
      <c r="E710" s="9">
        <v>0.2</v>
      </c>
    </row>
    <row r="711" spans="1:5" x14ac:dyDescent="0.2">
      <c r="A711" s="3" t="s">
        <v>629</v>
      </c>
      <c r="B711" s="8">
        <v>1872.4360000000001</v>
      </c>
      <c r="C711" s="8">
        <v>268.47820000000002</v>
      </c>
      <c r="D711" s="9">
        <v>0.14338444678483003</v>
      </c>
      <c r="E711" s="9">
        <v>0.15333333333333335</v>
      </c>
    </row>
    <row r="712" spans="1:5" x14ac:dyDescent="0.2">
      <c r="A712" s="3" t="s">
        <v>6721</v>
      </c>
      <c r="B712" s="8">
        <v>2595.3640000000005</v>
      </c>
      <c r="C712" s="8">
        <v>763.47190000000001</v>
      </c>
      <c r="D712" s="9">
        <v>0.29416756185259557</v>
      </c>
      <c r="E712" s="9">
        <v>0.13333333333333336</v>
      </c>
    </row>
    <row r="713" spans="1:5" x14ac:dyDescent="0.2">
      <c r="A713" s="3" t="s">
        <v>5877</v>
      </c>
      <c r="B713" s="8">
        <v>1254.6400000000001</v>
      </c>
      <c r="C713" s="8">
        <v>370.15780000000001</v>
      </c>
      <c r="D713" s="9">
        <v>0.29503108461391314</v>
      </c>
      <c r="E713" s="9">
        <v>0</v>
      </c>
    </row>
    <row r="714" spans="1:5" x14ac:dyDescent="0.2">
      <c r="A714" s="3" t="s">
        <v>2333</v>
      </c>
      <c r="B714" s="8">
        <v>2576.4079999999999</v>
      </c>
      <c r="C714" s="8">
        <v>611.82909999999993</v>
      </c>
      <c r="D714" s="9">
        <v>0.23747368429223942</v>
      </c>
      <c r="E714" s="9">
        <v>0.15714285714285717</v>
      </c>
    </row>
    <row r="715" spans="1:5" x14ac:dyDescent="0.2">
      <c r="A715" s="3" t="s">
        <v>197</v>
      </c>
      <c r="B715" s="8">
        <v>3127.9592000000007</v>
      </c>
      <c r="C715" s="8">
        <v>481.74990000000008</v>
      </c>
      <c r="D715" s="9">
        <v>0.15401412524818098</v>
      </c>
      <c r="E715" s="9">
        <v>0.11684210526315789</v>
      </c>
    </row>
    <row r="716" spans="1:5" x14ac:dyDescent="0.2">
      <c r="A716" s="3" t="s">
        <v>519</v>
      </c>
      <c r="B716" s="8">
        <v>5226.2099999999982</v>
      </c>
      <c r="C716" s="8">
        <v>1276.6513000000004</v>
      </c>
      <c r="D716" s="9">
        <v>0.24427860725076123</v>
      </c>
      <c r="E716" s="9">
        <v>0.15000000000000005</v>
      </c>
    </row>
    <row r="717" spans="1:5" x14ac:dyDescent="0.2">
      <c r="A717" s="3" t="s">
        <v>2151</v>
      </c>
      <c r="B717" s="8">
        <v>4345.8859999999995</v>
      </c>
      <c r="C717" s="8">
        <v>1990.4243999999999</v>
      </c>
      <c r="D717" s="9">
        <v>0.45800198164424932</v>
      </c>
      <c r="E717" s="9">
        <v>3.3333333333333333E-2</v>
      </c>
    </row>
    <row r="718" spans="1:5" x14ac:dyDescent="0.2">
      <c r="A718" s="3" t="s">
        <v>3429</v>
      </c>
      <c r="B718" s="8">
        <v>758.69600000000003</v>
      </c>
      <c r="C718" s="8">
        <v>68.241599999999991</v>
      </c>
      <c r="D718" s="9">
        <v>8.9945907188122759E-2</v>
      </c>
      <c r="E718" s="9">
        <v>0.1</v>
      </c>
    </row>
    <row r="719" spans="1:5" x14ac:dyDescent="0.2">
      <c r="A719" s="3" t="s">
        <v>355</v>
      </c>
      <c r="B719" s="8">
        <v>4492.6569999999992</v>
      </c>
      <c r="C719" s="8">
        <v>-671.18740000000003</v>
      </c>
      <c r="D719" s="9">
        <v>-0.14939653750553405</v>
      </c>
      <c r="E719" s="9">
        <v>0.30476190476190484</v>
      </c>
    </row>
    <row r="720" spans="1:5" x14ac:dyDescent="0.2">
      <c r="A720" s="3" t="s">
        <v>5818</v>
      </c>
      <c r="B720" s="8">
        <v>4105.3050000000003</v>
      </c>
      <c r="C720" s="8">
        <v>485.02720000000005</v>
      </c>
      <c r="D720" s="9">
        <v>0.11814644709710972</v>
      </c>
      <c r="E720" s="9">
        <v>0.18400000000000002</v>
      </c>
    </row>
    <row r="721" spans="1:5" x14ac:dyDescent="0.2">
      <c r="A721" s="3" t="s">
        <v>4897</v>
      </c>
      <c r="B721" s="8">
        <v>279.25599999999997</v>
      </c>
      <c r="C721" s="8">
        <v>51.825200000000002</v>
      </c>
      <c r="D721" s="9">
        <v>0.1855831208640101</v>
      </c>
      <c r="E721" s="9">
        <v>0.12000000000000002</v>
      </c>
    </row>
    <row r="722" spans="1:5" x14ac:dyDescent="0.2">
      <c r="A722" s="3" t="s">
        <v>3851</v>
      </c>
      <c r="B722" s="8">
        <v>1271.0900000000004</v>
      </c>
      <c r="C722" s="8">
        <v>199.65020000000001</v>
      </c>
      <c r="D722" s="9">
        <v>0.15707007371625925</v>
      </c>
      <c r="E722" s="9">
        <v>0.19999999999999998</v>
      </c>
    </row>
    <row r="723" spans="1:5" x14ac:dyDescent="0.2">
      <c r="A723" s="3" t="s">
        <v>1679</v>
      </c>
      <c r="B723" s="8">
        <v>4767.3415000000005</v>
      </c>
      <c r="C723" s="8">
        <v>610.14959999999985</v>
      </c>
      <c r="D723" s="9">
        <v>0.12798529327089317</v>
      </c>
      <c r="E723" s="9">
        <v>0.19285714285714292</v>
      </c>
    </row>
    <row r="724" spans="1:5" x14ac:dyDescent="0.2">
      <c r="A724" s="3" t="s">
        <v>10601</v>
      </c>
      <c r="B724" s="8">
        <v>280.63200000000001</v>
      </c>
      <c r="C724" s="8">
        <v>31.175699999999999</v>
      </c>
      <c r="D724" s="9">
        <v>0.11109103737278714</v>
      </c>
      <c r="E724" s="9">
        <v>0.2</v>
      </c>
    </row>
    <row r="725" spans="1:5" x14ac:dyDescent="0.2">
      <c r="A725" s="3" t="s">
        <v>1160</v>
      </c>
      <c r="B725" s="8">
        <v>4282.9399999999996</v>
      </c>
      <c r="C725" s="8">
        <v>566.72260000000006</v>
      </c>
      <c r="D725" s="9">
        <v>0.1323209290814254</v>
      </c>
      <c r="E725" s="9">
        <v>0.2083333333333334</v>
      </c>
    </row>
    <row r="726" spans="1:5" x14ac:dyDescent="0.2">
      <c r="A726" s="3" t="s">
        <v>2375</v>
      </c>
      <c r="B726" s="8">
        <v>964.63600000000008</v>
      </c>
      <c r="C726" s="8">
        <v>-75.585999999999999</v>
      </c>
      <c r="D726" s="9">
        <v>-7.835701756932148E-2</v>
      </c>
      <c r="E726" s="9">
        <v>0.24000000000000005</v>
      </c>
    </row>
    <row r="727" spans="1:5" x14ac:dyDescent="0.2">
      <c r="A727" s="3" t="s">
        <v>7295</v>
      </c>
      <c r="B727" s="8">
        <v>47.945999999999998</v>
      </c>
      <c r="C727" s="8">
        <v>-3.7073000000000018</v>
      </c>
      <c r="D727" s="9">
        <v>-7.7322404371584746E-2</v>
      </c>
      <c r="E727" s="9">
        <v>0.4</v>
      </c>
    </row>
    <row r="728" spans="1:5" x14ac:dyDescent="0.2">
      <c r="A728" s="3" t="s">
        <v>10709</v>
      </c>
      <c r="B728" s="8">
        <v>1043.0410000000002</v>
      </c>
      <c r="C728" s="8">
        <v>-237.2885</v>
      </c>
      <c r="D728" s="9">
        <v>-0.22749680980901035</v>
      </c>
      <c r="E728" s="9">
        <v>0.28333333333333333</v>
      </c>
    </row>
    <row r="729" spans="1:5" x14ac:dyDescent="0.2">
      <c r="A729" s="3" t="s">
        <v>7114</v>
      </c>
      <c r="B729" s="8">
        <v>3990.6890000000003</v>
      </c>
      <c r="C729" s="8">
        <v>14.692400000000008</v>
      </c>
      <c r="D729" s="9">
        <v>3.681670007359633E-3</v>
      </c>
      <c r="E729" s="9">
        <v>0.27142857142857146</v>
      </c>
    </row>
    <row r="730" spans="1:5" x14ac:dyDescent="0.2">
      <c r="A730" s="3" t="s">
        <v>5325</v>
      </c>
      <c r="B730" s="8">
        <v>1903.491</v>
      </c>
      <c r="C730" s="8">
        <v>106.8912</v>
      </c>
      <c r="D730" s="9">
        <v>5.61553482522376E-2</v>
      </c>
      <c r="E730" s="9">
        <v>0.23076923076923078</v>
      </c>
    </row>
    <row r="731" spans="1:5" x14ac:dyDescent="0.2">
      <c r="A731" s="3" t="s">
        <v>3527</v>
      </c>
      <c r="B731" s="8">
        <v>5563.3919999999998</v>
      </c>
      <c r="C731" s="8">
        <v>581.57420000000002</v>
      </c>
      <c r="D731" s="9">
        <v>0.10453590183830297</v>
      </c>
      <c r="E731" s="9">
        <v>0.12727272727272729</v>
      </c>
    </row>
    <row r="732" spans="1:5" x14ac:dyDescent="0.2">
      <c r="A732" s="3" t="s">
        <v>2062</v>
      </c>
      <c r="B732" s="8">
        <v>3336.5349999999999</v>
      </c>
      <c r="C732" s="8">
        <v>539.93520000000001</v>
      </c>
      <c r="D732" s="9">
        <v>0.1618251269655496</v>
      </c>
      <c r="E732" s="9">
        <v>0.27058823529411774</v>
      </c>
    </row>
    <row r="733" spans="1:5" x14ac:dyDescent="0.2">
      <c r="A733" s="3" t="s">
        <v>4968</v>
      </c>
      <c r="B733" s="8">
        <v>19052.217999999997</v>
      </c>
      <c r="C733" s="8">
        <v>8981.3239000000012</v>
      </c>
      <c r="D733" s="9">
        <v>0.47140568620409457</v>
      </c>
      <c r="E733" s="9">
        <v>0.11666666666666665</v>
      </c>
    </row>
    <row r="734" spans="1:5" x14ac:dyDescent="0.2">
      <c r="A734" s="3" t="s">
        <v>1245</v>
      </c>
      <c r="B734" s="8">
        <v>1434.5480000000002</v>
      </c>
      <c r="C734" s="8">
        <v>88.189700000000002</v>
      </c>
      <c r="D734" s="9">
        <v>6.1475600677007664E-2</v>
      </c>
      <c r="E734" s="9">
        <v>0.24375000000000008</v>
      </c>
    </row>
    <row r="735" spans="1:5" x14ac:dyDescent="0.2">
      <c r="A735" s="3" t="s">
        <v>5460</v>
      </c>
      <c r="B735" s="8">
        <v>2955.2259999999997</v>
      </c>
      <c r="C735" s="8">
        <v>573.3013000000002</v>
      </c>
      <c r="D735" s="9">
        <v>0.19399575531617558</v>
      </c>
      <c r="E735" s="9">
        <v>5.2631578947368418E-2</v>
      </c>
    </row>
    <row r="736" spans="1:5" x14ac:dyDescent="0.2">
      <c r="A736" s="3" t="s">
        <v>621</v>
      </c>
      <c r="B736" s="8">
        <v>5278.8259999999991</v>
      </c>
      <c r="C736" s="8">
        <v>737.3905000000002</v>
      </c>
      <c r="D736" s="9">
        <v>0.13968835115989811</v>
      </c>
      <c r="E736" s="9">
        <v>9.9999999999999992E-2</v>
      </c>
    </row>
    <row r="737" spans="1:5" x14ac:dyDescent="0.2">
      <c r="A737" s="3" t="s">
        <v>1604</v>
      </c>
      <c r="B737" s="8">
        <v>3130.221</v>
      </c>
      <c r="C737" s="8">
        <v>-692.04520000000014</v>
      </c>
      <c r="D737" s="9">
        <v>-0.22108509271390109</v>
      </c>
      <c r="E737" s="9">
        <v>0.19999999999999998</v>
      </c>
    </row>
    <row r="738" spans="1:5" x14ac:dyDescent="0.2">
      <c r="A738" s="3" t="s">
        <v>274</v>
      </c>
      <c r="B738" s="8">
        <v>1467.8810000000001</v>
      </c>
      <c r="C738" s="8">
        <v>390.21129999999994</v>
      </c>
      <c r="D738" s="9">
        <v>0.26583306139939133</v>
      </c>
      <c r="E738" s="9">
        <v>5.5555555555555552E-2</v>
      </c>
    </row>
    <row r="739" spans="1:5" x14ac:dyDescent="0.2">
      <c r="A739" s="3" t="s">
        <v>656</v>
      </c>
      <c r="B739" s="8">
        <v>4915.6019999999999</v>
      </c>
      <c r="C739" s="8">
        <v>751.95670000000007</v>
      </c>
      <c r="D739" s="9">
        <v>0.15297347100111036</v>
      </c>
      <c r="E739" s="9">
        <v>0.11428571428571428</v>
      </c>
    </row>
    <row r="740" spans="1:5" x14ac:dyDescent="0.2">
      <c r="A740" s="3" t="s">
        <v>3911</v>
      </c>
      <c r="B740" s="8">
        <v>4.8330000000000002</v>
      </c>
      <c r="C740" s="8">
        <v>-3.3155999999999999</v>
      </c>
      <c r="D740" s="9">
        <v>-0.68603351955307257</v>
      </c>
      <c r="E740" s="9">
        <v>0.7</v>
      </c>
    </row>
    <row r="741" spans="1:5" x14ac:dyDescent="0.2">
      <c r="A741" s="3" t="s">
        <v>4328</v>
      </c>
      <c r="B741" s="8">
        <v>2422.8240000000001</v>
      </c>
      <c r="C741" s="8">
        <v>-135.21249999999998</v>
      </c>
      <c r="D741" s="9">
        <v>-5.5807809399279505E-2</v>
      </c>
      <c r="E741" s="9">
        <v>0.17142857142857143</v>
      </c>
    </row>
    <row r="742" spans="1:5" x14ac:dyDescent="0.2">
      <c r="A742" s="3" t="s">
        <v>8296</v>
      </c>
      <c r="B742" s="8">
        <v>2942.7719999999999</v>
      </c>
      <c r="C742" s="8">
        <v>-252.55389999999994</v>
      </c>
      <c r="D742" s="9">
        <v>-8.5821769406532328E-2</v>
      </c>
      <c r="E742" s="9">
        <v>0.23333333333333334</v>
      </c>
    </row>
    <row r="743" spans="1:5" x14ac:dyDescent="0.2">
      <c r="A743" s="3" t="s">
        <v>2002</v>
      </c>
      <c r="B743" s="8">
        <v>4454.0559999999996</v>
      </c>
      <c r="C743" s="8">
        <v>1129.1261</v>
      </c>
      <c r="D743" s="9">
        <v>0.25350514227930676</v>
      </c>
      <c r="E743" s="9">
        <v>8.7500000000000008E-2</v>
      </c>
    </row>
    <row r="744" spans="1:5" x14ac:dyDescent="0.2">
      <c r="A744" s="3" t="s">
        <v>9082</v>
      </c>
      <c r="B744" s="8">
        <v>1038.26</v>
      </c>
      <c r="C744" s="8">
        <v>265.53320000000002</v>
      </c>
      <c r="D744" s="9">
        <v>0.25574827114595577</v>
      </c>
      <c r="E744" s="9">
        <v>0</v>
      </c>
    </row>
    <row r="745" spans="1:5" x14ac:dyDescent="0.2">
      <c r="A745" s="3" t="s">
        <v>3144</v>
      </c>
      <c r="B745" s="8">
        <v>2163.6240000000003</v>
      </c>
      <c r="C745" s="8">
        <v>260.87439999999998</v>
      </c>
      <c r="D745" s="9">
        <v>0.12057289066861893</v>
      </c>
      <c r="E745" s="9">
        <v>0.22352941176470587</v>
      </c>
    </row>
    <row r="746" spans="1:5" x14ac:dyDescent="0.2">
      <c r="A746" s="3" t="s">
        <v>4533</v>
      </c>
      <c r="B746" s="8">
        <v>3589.2959999999998</v>
      </c>
      <c r="C746" s="8">
        <v>829.1635</v>
      </c>
      <c r="D746" s="9">
        <v>0.23101006436916879</v>
      </c>
      <c r="E746" s="9">
        <v>9.0909090909090912E-2</v>
      </c>
    </row>
    <row r="747" spans="1:5" x14ac:dyDescent="0.2">
      <c r="A747" s="3" t="s">
        <v>2918</v>
      </c>
      <c r="B747" s="8">
        <v>816.17399999999998</v>
      </c>
      <c r="C747" s="8">
        <v>179.00380000000001</v>
      </c>
      <c r="D747" s="9">
        <v>0.2193206350606611</v>
      </c>
      <c r="E747" s="9">
        <v>2.5000000000000001E-2</v>
      </c>
    </row>
    <row r="748" spans="1:5" x14ac:dyDescent="0.2">
      <c r="A748" s="3" t="s">
        <v>1146</v>
      </c>
      <c r="B748" s="8">
        <v>5371.09</v>
      </c>
      <c r="C748" s="8">
        <v>862.88770000000022</v>
      </c>
      <c r="D748" s="9">
        <v>0.16065411303850805</v>
      </c>
      <c r="E748" s="9">
        <v>0.15789473684210531</v>
      </c>
    </row>
    <row r="749" spans="1:5" x14ac:dyDescent="0.2">
      <c r="A749" s="3" t="s">
        <v>5623</v>
      </c>
      <c r="B749" s="8">
        <v>1427.0440000000001</v>
      </c>
      <c r="C749" s="8">
        <v>278.73709999999994</v>
      </c>
      <c r="D749" s="9">
        <v>0.19532481128822932</v>
      </c>
      <c r="E749" s="9">
        <v>0.2133333333333334</v>
      </c>
    </row>
    <row r="750" spans="1:5" x14ac:dyDescent="0.2">
      <c r="A750" s="3" t="s">
        <v>2176</v>
      </c>
      <c r="B750" s="8">
        <v>1022.2010000000001</v>
      </c>
      <c r="C750" s="8">
        <v>92.728999999999985</v>
      </c>
      <c r="D750" s="9">
        <v>9.0715035496932578E-2</v>
      </c>
      <c r="E750" s="9">
        <v>0.2076923076923077</v>
      </c>
    </row>
    <row r="751" spans="1:5" x14ac:dyDescent="0.2">
      <c r="A751" s="3" t="s">
        <v>5570</v>
      </c>
      <c r="B751" s="8">
        <v>1602.376</v>
      </c>
      <c r="C751" s="8">
        <v>260.61550000000005</v>
      </c>
      <c r="D751" s="9">
        <v>0.16264316240383034</v>
      </c>
      <c r="E751" s="9">
        <v>0.24736842105263163</v>
      </c>
    </row>
    <row r="752" spans="1:5" x14ac:dyDescent="0.2">
      <c r="A752" s="3" t="s">
        <v>5764</v>
      </c>
      <c r="B752" s="8">
        <v>439.5</v>
      </c>
      <c r="C752" s="8">
        <v>93.916200000000003</v>
      </c>
      <c r="D752" s="9">
        <v>0.21368873720136519</v>
      </c>
      <c r="E752" s="9">
        <v>0</v>
      </c>
    </row>
    <row r="753" spans="1:5" x14ac:dyDescent="0.2">
      <c r="A753" s="3" t="s">
        <v>4291</v>
      </c>
      <c r="B753" s="8">
        <v>2198.4499999999998</v>
      </c>
      <c r="C753" s="8">
        <v>490.95669999999996</v>
      </c>
      <c r="D753" s="9">
        <v>0.22331947508471878</v>
      </c>
      <c r="E753" s="9">
        <v>0.1</v>
      </c>
    </row>
    <row r="754" spans="1:5" x14ac:dyDescent="0.2">
      <c r="A754" s="3" t="s">
        <v>5814</v>
      </c>
      <c r="B754" s="8">
        <v>4266.8119999999999</v>
      </c>
      <c r="C754" s="8">
        <v>606.3726999999999</v>
      </c>
      <c r="D754" s="9">
        <v>0.14211376081252231</v>
      </c>
      <c r="E754" s="9">
        <v>0.13124999999999998</v>
      </c>
    </row>
    <row r="755" spans="1:5" x14ac:dyDescent="0.2">
      <c r="A755" s="3" t="s">
        <v>5223</v>
      </c>
      <c r="B755" s="8">
        <v>3058.3720000000003</v>
      </c>
      <c r="C755" s="8">
        <v>682.17039999999997</v>
      </c>
      <c r="D755" s="9">
        <v>0.22305017179074355</v>
      </c>
      <c r="E755" s="9">
        <v>0.21111111111111111</v>
      </c>
    </row>
    <row r="756" spans="1:5" x14ac:dyDescent="0.2">
      <c r="A756" s="3" t="s">
        <v>2568</v>
      </c>
      <c r="B756" s="8">
        <v>675.94200000000001</v>
      </c>
      <c r="C756" s="8">
        <v>220.36439999999999</v>
      </c>
      <c r="D756" s="9">
        <v>0.3260108115785082</v>
      </c>
      <c r="E756" s="9">
        <v>2.8571428571428574E-2</v>
      </c>
    </row>
    <row r="757" spans="1:5" x14ac:dyDescent="0.2">
      <c r="A757" s="3" t="s">
        <v>2968</v>
      </c>
      <c r="B757" s="8">
        <v>974.78199999999993</v>
      </c>
      <c r="C757" s="8">
        <v>-184.97889999999998</v>
      </c>
      <c r="D757" s="9">
        <v>-0.18976437808658755</v>
      </c>
      <c r="E757" s="9">
        <v>0.28333333333333338</v>
      </c>
    </row>
    <row r="758" spans="1:5" x14ac:dyDescent="0.2">
      <c r="A758" s="3" t="s">
        <v>3591</v>
      </c>
      <c r="B758" s="8">
        <v>834.32799999999997</v>
      </c>
      <c r="C758" s="8">
        <v>268.96699999999998</v>
      </c>
      <c r="D758" s="9">
        <v>0.32237561246895702</v>
      </c>
      <c r="E758" s="9">
        <v>6.1538461538461542E-2</v>
      </c>
    </row>
    <row r="759" spans="1:5" x14ac:dyDescent="0.2">
      <c r="A759" s="3" t="s">
        <v>4011</v>
      </c>
      <c r="B759" s="8">
        <v>11891.751</v>
      </c>
      <c r="C759" s="8">
        <v>2371.7143999999998</v>
      </c>
      <c r="D759" s="9">
        <v>0.19944198293422052</v>
      </c>
      <c r="E759" s="9">
        <v>0.11666666666666668</v>
      </c>
    </row>
    <row r="760" spans="1:5" x14ac:dyDescent="0.2">
      <c r="A760" s="3" t="s">
        <v>5745</v>
      </c>
      <c r="B760" s="8">
        <v>14595.62</v>
      </c>
      <c r="C760" s="8">
        <v>4703.7882999999993</v>
      </c>
      <c r="D760" s="9">
        <v>0.32227396301082101</v>
      </c>
      <c r="E760" s="9">
        <v>0.08</v>
      </c>
    </row>
    <row r="761" spans="1:5" x14ac:dyDescent="0.2">
      <c r="A761" s="3" t="s">
        <v>4056</v>
      </c>
      <c r="B761" s="8">
        <v>9133.99</v>
      </c>
      <c r="C761" s="8">
        <v>2798.3688999999999</v>
      </c>
      <c r="D761" s="9">
        <v>0.30636872823377298</v>
      </c>
      <c r="E761" s="9">
        <v>7.0588235294117646E-2</v>
      </c>
    </row>
    <row r="762" spans="1:5" x14ac:dyDescent="0.2">
      <c r="A762" s="3" t="s">
        <v>5267</v>
      </c>
      <c r="B762" s="8">
        <v>5329.0047999999997</v>
      </c>
      <c r="C762" s="8">
        <v>-1087.3897999999999</v>
      </c>
      <c r="D762" s="9">
        <v>-0.2040511954502274</v>
      </c>
      <c r="E762" s="9">
        <v>0.46200000000000002</v>
      </c>
    </row>
    <row r="763" spans="1:5" x14ac:dyDescent="0.2">
      <c r="A763" s="3" t="s">
        <v>7633</v>
      </c>
      <c r="B763" s="8">
        <v>2054.14</v>
      </c>
      <c r="C763" s="8">
        <v>48.701699999999988</v>
      </c>
      <c r="D763" s="9">
        <v>2.3709046121491228E-2</v>
      </c>
      <c r="E763" s="9">
        <v>0.15714285714285711</v>
      </c>
    </row>
    <row r="764" spans="1:5" x14ac:dyDescent="0.2">
      <c r="A764" s="3" t="s">
        <v>4185</v>
      </c>
      <c r="B764" s="8">
        <v>5364.8080000000009</v>
      </c>
      <c r="C764" s="8">
        <v>1124.4999</v>
      </c>
      <c r="D764" s="9">
        <v>0.20960673709105709</v>
      </c>
      <c r="E764" s="9">
        <v>0.12857142857142859</v>
      </c>
    </row>
    <row r="765" spans="1:5" x14ac:dyDescent="0.2">
      <c r="A765" s="3" t="s">
        <v>6264</v>
      </c>
      <c r="B765" s="8">
        <v>1244.9760000000001</v>
      </c>
      <c r="C765" s="8">
        <v>119.104</v>
      </c>
      <c r="D765" s="9">
        <v>9.566770765058924E-2</v>
      </c>
      <c r="E765" s="9">
        <v>0.26363636363636367</v>
      </c>
    </row>
    <row r="766" spans="1:5" x14ac:dyDescent="0.2">
      <c r="A766" s="3" t="s">
        <v>7589</v>
      </c>
      <c r="B766" s="8">
        <v>1094.6779999999999</v>
      </c>
      <c r="C766" s="8">
        <v>292.52099999999996</v>
      </c>
      <c r="D766" s="9">
        <v>0.26722104582352069</v>
      </c>
      <c r="E766" s="9">
        <v>0.05</v>
      </c>
    </row>
    <row r="767" spans="1:5" x14ac:dyDescent="0.2">
      <c r="A767" s="3" t="s">
        <v>6540</v>
      </c>
      <c r="B767" s="8">
        <v>2243.2739999999999</v>
      </c>
      <c r="C767" s="8">
        <v>11.377899999999997</v>
      </c>
      <c r="D767" s="9">
        <v>5.0720063621296357E-3</v>
      </c>
      <c r="E767" s="9">
        <v>0.19285714285714287</v>
      </c>
    </row>
    <row r="768" spans="1:5" x14ac:dyDescent="0.2">
      <c r="A768" s="3" t="s">
        <v>164</v>
      </c>
      <c r="B768" s="8">
        <v>4737.4859999999999</v>
      </c>
      <c r="C768" s="8">
        <v>-1603.0450999999996</v>
      </c>
      <c r="D768" s="9">
        <v>-0.33837463583005833</v>
      </c>
      <c r="E768" s="9">
        <v>0.26500000000000001</v>
      </c>
    </row>
    <row r="769" spans="1:5" x14ac:dyDescent="0.2">
      <c r="A769" s="3" t="s">
        <v>3615</v>
      </c>
      <c r="B769" s="8">
        <v>742.55799999999999</v>
      </c>
      <c r="C769" s="8">
        <v>217.93300000000002</v>
      </c>
      <c r="D769" s="9">
        <v>0.29348953213082346</v>
      </c>
      <c r="E769" s="9">
        <v>0.10999999999999999</v>
      </c>
    </row>
    <row r="770" spans="1:5" x14ac:dyDescent="0.2">
      <c r="A770" s="3" t="s">
        <v>2289</v>
      </c>
      <c r="B770" s="8">
        <v>4234.0960000000005</v>
      </c>
      <c r="C770" s="8">
        <v>-571.9677999999999</v>
      </c>
      <c r="D770" s="9">
        <v>-0.13508616715350805</v>
      </c>
      <c r="E770" s="9">
        <v>6.9230769230769221E-2</v>
      </c>
    </row>
    <row r="771" spans="1:5" x14ac:dyDescent="0.2">
      <c r="A771" s="3" t="s">
        <v>7271</v>
      </c>
      <c r="B771" s="8">
        <v>1936.6399999999996</v>
      </c>
      <c r="C771" s="8">
        <v>139.22869999999998</v>
      </c>
      <c r="D771" s="9">
        <v>7.1891884914077997E-2</v>
      </c>
      <c r="E771" s="9">
        <v>0.24</v>
      </c>
    </row>
    <row r="772" spans="1:5" x14ac:dyDescent="0.2">
      <c r="A772" s="3" t="s">
        <v>2954</v>
      </c>
      <c r="B772" s="8">
        <v>1707.2860000000003</v>
      </c>
      <c r="C772" s="8">
        <v>224.88869999999997</v>
      </c>
      <c r="D772" s="9">
        <v>0.13172292164288815</v>
      </c>
      <c r="E772" s="9">
        <v>8.8888888888888892E-2</v>
      </c>
    </row>
    <row r="773" spans="1:5" x14ac:dyDescent="0.2">
      <c r="A773" s="3" t="s">
        <v>1558</v>
      </c>
      <c r="B773" s="8">
        <v>1387.559</v>
      </c>
      <c r="C773" s="8">
        <v>-136.40909999999997</v>
      </c>
      <c r="D773" s="9">
        <v>-9.8308684531612692E-2</v>
      </c>
      <c r="E773" s="9">
        <v>0.27142857142857141</v>
      </c>
    </row>
    <row r="774" spans="1:5" x14ac:dyDescent="0.2">
      <c r="A774" s="3" t="s">
        <v>542</v>
      </c>
      <c r="B774" s="8">
        <v>2820.4240000000004</v>
      </c>
      <c r="C774" s="8">
        <v>-294.69810000000001</v>
      </c>
      <c r="D774" s="9">
        <v>-0.10448716221390825</v>
      </c>
      <c r="E774" s="9">
        <v>0.3727272727272728</v>
      </c>
    </row>
    <row r="775" spans="1:5" x14ac:dyDescent="0.2">
      <c r="A775" s="3" t="s">
        <v>5068</v>
      </c>
      <c r="B775" s="8">
        <v>2797.6680000000001</v>
      </c>
      <c r="C775" s="8">
        <v>379.88200000000001</v>
      </c>
      <c r="D775" s="9">
        <v>0.13578523255797328</v>
      </c>
      <c r="E775" s="9">
        <v>0.13999999999999999</v>
      </c>
    </row>
    <row r="776" spans="1:5" x14ac:dyDescent="0.2">
      <c r="A776" s="3" t="s">
        <v>1950</v>
      </c>
      <c r="B776" s="8">
        <v>2074.6610000000001</v>
      </c>
      <c r="C776" s="8">
        <v>365.72050000000002</v>
      </c>
      <c r="D776" s="9">
        <v>0.17627964279465416</v>
      </c>
      <c r="E776" s="9">
        <v>0.13</v>
      </c>
    </row>
    <row r="777" spans="1:5" x14ac:dyDescent="0.2">
      <c r="A777" s="3" t="s">
        <v>8657</v>
      </c>
      <c r="B777" s="8">
        <v>3368.0939999999991</v>
      </c>
      <c r="C777" s="8">
        <v>220.91630000000004</v>
      </c>
      <c r="D777" s="9">
        <v>6.55908950284642E-2</v>
      </c>
      <c r="E777" s="9">
        <v>0.19285714285714287</v>
      </c>
    </row>
    <row r="778" spans="1:5" x14ac:dyDescent="0.2">
      <c r="A778" s="3" t="s">
        <v>890</v>
      </c>
      <c r="B778" s="8">
        <v>6442.2540000000008</v>
      </c>
      <c r="C778" s="8">
        <v>1617.7874000000002</v>
      </c>
      <c r="D778" s="9">
        <v>0.25112133113658663</v>
      </c>
      <c r="E778" s="9">
        <v>7.4999999999999997E-2</v>
      </c>
    </row>
    <row r="779" spans="1:5" x14ac:dyDescent="0.2">
      <c r="A779" s="3" t="s">
        <v>787</v>
      </c>
      <c r="B779" s="8">
        <v>2454.866</v>
      </c>
      <c r="C779" s="8">
        <v>513.52689999999996</v>
      </c>
      <c r="D779" s="9">
        <v>0.20918734464528815</v>
      </c>
      <c r="E779" s="9">
        <v>9.9999999999999992E-2</v>
      </c>
    </row>
    <row r="780" spans="1:5" x14ac:dyDescent="0.2">
      <c r="A780" s="3" t="s">
        <v>7058</v>
      </c>
      <c r="B780" s="8">
        <v>1736.596</v>
      </c>
      <c r="C780" s="8">
        <v>-224.08889999999997</v>
      </c>
      <c r="D780" s="9">
        <v>-0.12903916627701548</v>
      </c>
      <c r="E780" s="9">
        <v>0.33333333333333337</v>
      </c>
    </row>
    <row r="781" spans="1:5" x14ac:dyDescent="0.2">
      <c r="A781" s="3" t="s">
        <v>6044</v>
      </c>
      <c r="B781" s="8">
        <v>847.94399999999996</v>
      </c>
      <c r="C781" s="8">
        <v>-96.277999999999992</v>
      </c>
      <c r="D781" s="9">
        <v>-0.11354287547290859</v>
      </c>
      <c r="E781" s="9">
        <v>6.363636363636363E-2</v>
      </c>
    </row>
    <row r="782" spans="1:5" x14ac:dyDescent="0.2">
      <c r="A782" s="3" t="s">
        <v>1393</v>
      </c>
      <c r="B782" s="8">
        <v>993.90199999999993</v>
      </c>
      <c r="C782" s="8">
        <v>205.38880000000003</v>
      </c>
      <c r="D782" s="9">
        <v>0.20664894526824581</v>
      </c>
      <c r="E782" s="9">
        <v>0.04</v>
      </c>
    </row>
    <row r="783" spans="1:5" x14ac:dyDescent="0.2">
      <c r="A783" s="3" t="s">
        <v>1273</v>
      </c>
      <c r="B783" s="8">
        <v>2005.5959999999998</v>
      </c>
      <c r="C783" s="8">
        <v>371.23979999999995</v>
      </c>
      <c r="D783" s="9">
        <v>0.18510198464695782</v>
      </c>
      <c r="E783" s="9">
        <v>0.16999999999999998</v>
      </c>
    </row>
    <row r="784" spans="1:5" x14ac:dyDescent="0.2">
      <c r="A784" s="3" t="s">
        <v>9002</v>
      </c>
      <c r="B784" s="8">
        <v>3360.5259999999998</v>
      </c>
      <c r="C784" s="8">
        <v>-1018.7767999999999</v>
      </c>
      <c r="D784" s="9">
        <v>-0.30315992198840297</v>
      </c>
      <c r="E784" s="9">
        <v>0.17142857142857143</v>
      </c>
    </row>
    <row r="785" spans="1:5" x14ac:dyDescent="0.2">
      <c r="A785" s="3" t="s">
        <v>849</v>
      </c>
      <c r="B785" s="8">
        <v>6134.0380000000005</v>
      </c>
      <c r="C785" s="8">
        <v>-874.66449999999986</v>
      </c>
      <c r="D785" s="9">
        <v>-0.14259195981505166</v>
      </c>
      <c r="E785" s="9">
        <v>0.16111111111111109</v>
      </c>
    </row>
    <row r="786" spans="1:5" x14ac:dyDescent="0.2">
      <c r="A786" s="3" t="s">
        <v>3017</v>
      </c>
      <c r="B786" s="8">
        <v>846.0100000000001</v>
      </c>
      <c r="C786" s="8">
        <v>143.6268</v>
      </c>
      <c r="D786" s="9">
        <v>0.16976962447252394</v>
      </c>
      <c r="E786" s="9">
        <v>7.5000000000000011E-2</v>
      </c>
    </row>
    <row r="787" spans="1:5" x14ac:dyDescent="0.2">
      <c r="A787" s="3" t="s">
        <v>4199</v>
      </c>
      <c r="B787" s="8">
        <v>427.37200000000001</v>
      </c>
      <c r="C787" s="8">
        <v>-52.332999999999998</v>
      </c>
      <c r="D787" s="9">
        <v>-0.12245303857061295</v>
      </c>
      <c r="E787" s="9">
        <v>0.10000000000000002</v>
      </c>
    </row>
    <row r="788" spans="1:5" x14ac:dyDescent="0.2">
      <c r="A788" s="3" t="s">
        <v>7558</v>
      </c>
      <c r="B788" s="8">
        <v>1055.9809999999998</v>
      </c>
      <c r="C788" s="8">
        <v>-262.80930000000001</v>
      </c>
      <c r="D788" s="9">
        <v>-0.24887692108096648</v>
      </c>
      <c r="E788" s="9">
        <v>0.47500000000000009</v>
      </c>
    </row>
    <row r="789" spans="1:5" x14ac:dyDescent="0.2">
      <c r="A789" s="3" t="s">
        <v>6901</v>
      </c>
      <c r="B789" s="8">
        <v>380.69</v>
      </c>
      <c r="C789" s="8">
        <v>116.6373</v>
      </c>
      <c r="D789" s="9">
        <v>0.30638393443484196</v>
      </c>
      <c r="E789" s="9">
        <v>0.11249999999999999</v>
      </c>
    </row>
    <row r="790" spans="1:5" x14ac:dyDescent="0.2">
      <c r="A790" s="3" t="s">
        <v>5063</v>
      </c>
      <c r="B790" s="8">
        <v>6160.1019999999999</v>
      </c>
      <c r="C790" s="8">
        <v>714.33109999999999</v>
      </c>
      <c r="D790" s="9">
        <v>0.11596092077696116</v>
      </c>
      <c r="E790" s="9">
        <v>0.20540540540540544</v>
      </c>
    </row>
    <row r="791" spans="1:5" x14ac:dyDescent="0.2">
      <c r="A791" s="3" t="s">
        <v>1660</v>
      </c>
      <c r="B791" s="8">
        <v>2374.6580000000004</v>
      </c>
      <c r="C791" s="8">
        <v>621.23</v>
      </c>
      <c r="D791" s="9">
        <v>0.26160819789628653</v>
      </c>
      <c r="E791" s="9">
        <v>4.642857142857143E-2</v>
      </c>
    </row>
    <row r="792" spans="1:5" x14ac:dyDescent="0.2">
      <c r="A792" s="3" t="s">
        <v>3810</v>
      </c>
      <c r="B792" s="8">
        <v>6720.4439999999986</v>
      </c>
      <c r="C792" s="8">
        <v>1778.2923000000001</v>
      </c>
      <c r="D792" s="9">
        <v>0.26460934723955742</v>
      </c>
      <c r="E792" s="9">
        <v>5.000000000000001E-2</v>
      </c>
    </row>
    <row r="793" spans="1:5" x14ac:dyDescent="0.2">
      <c r="A793" s="3" t="s">
        <v>2399</v>
      </c>
      <c r="B793" s="8">
        <v>5454.35</v>
      </c>
      <c r="C793" s="8">
        <v>1305.6289999999999</v>
      </c>
      <c r="D793" s="9">
        <v>0.23937389423120992</v>
      </c>
      <c r="E793" s="9">
        <v>7.5000000000000011E-2</v>
      </c>
    </row>
    <row r="794" spans="1:5" x14ac:dyDescent="0.2">
      <c r="A794" s="3" t="s">
        <v>1979</v>
      </c>
      <c r="B794" s="8">
        <v>8025.7070000000012</v>
      </c>
      <c r="C794" s="8">
        <v>-1032.1489999999999</v>
      </c>
      <c r="D794" s="9">
        <v>-0.12860536772648187</v>
      </c>
      <c r="E794" s="9">
        <v>0.25483870967741934</v>
      </c>
    </row>
    <row r="795" spans="1:5" x14ac:dyDescent="0.2">
      <c r="A795" s="3" t="s">
        <v>125</v>
      </c>
      <c r="B795" s="8">
        <v>1493.944</v>
      </c>
      <c r="C795" s="8">
        <v>249.13069999999999</v>
      </c>
      <c r="D795" s="9">
        <v>0.16676040065758824</v>
      </c>
      <c r="E795" s="9">
        <v>0.1111111111111111</v>
      </c>
    </row>
    <row r="796" spans="1:5" x14ac:dyDescent="0.2">
      <c r="A796" s="3" t="s">
        <v>10940</v>
      </c>
      <c r="B796" s="8">
        <v>2297200.8602999537</v>
      </c>
      <c r="C796" s="8">
        <v>286397.02169999923</v>
      </c>
      <c r="D796" s="9">
        <v>0.12467217240315823</v>
      </c>
      <c r="E796" s="9">
        <v>0.15620272163298937</v>
      </c>
    </row>
  </sheetData>
  <scenarios current="0" show="0">
    <scenario name="minimum10,000" locked="1" count="1" user="Parth Kumar (Student)" comment="Created by Parth Kumar (Student) on 23/02/2026">
      <inputCells r="O10" val="10000"/>
    </scenario>
  </scenarios>
  <conditionalFormatting pivot="1" sqref="C3:C796">
    <cfRule type="colorScale" priority="2">
      <colorScale>
        <cfvo type="num" val="0"/>
        <cfvo type="num" val="0"/>
        <color rgb="FFFF7128"/>
        <color rgb="FF92D050"/>
      </colorScale>
    </cfRule>
  </conditionalFormatting>
  <conditionalFormatting pivot="1" sqref="B3:B795">
    <cfRule type="dataBar" priority="1">
      <dataBar>
        <cfvo type="min"/>
        <cfvo type="max"/>
        <color rgb="FF638EC6"/>
      </dataBar>
      <extLst>
        <ext xmlns:x14="http://schemas.microsoft.com/office/spreadsheetml/2009/9/main" uri="{B025F937-C7B1-47D3-B67F-A62EFF666E3E}">
          <x14:id>{15064D88-6B60-E443-8369-9AB02350CC41}</x14:id>
        </ext>
      </extLst>
    </cfRule>
  </conditionalFormatting>
  <pageMargins left="0.7" right="0.7" top="0.75" bottom="0.75" header="0.3" footer="0.3"/>
  <pageSetup paperSize="9"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15064D88-6B60-E443-8369-9AB02350CC41}">
            <x14:dataBar minLength="0" maxLength="100" border="1" negativeBarBorderColorSameAsPositive="0">
              <x14:cfvo type="autoMin"/>
              <x14:cfvo type="autoMax"/>
              <x14:borderColor rgb="FF638EC6"/>
              <x14:negativeFillColor rgb="FFFF0000"/>
              <x14:negativeBorderColor rgb="FFFF0000"/>
              <x14:axisColor rgb="FF000000"/>
            </x14:dataBar>
          </x14:cfRule>
          <xm:sqref>B3:B795</xm:sqref>
        </x14:conditionalFormatting>
      </x14:conditionalFormattings>
    </ext>
    <ext xmlns:x14="http://schemas.microsoft.com/office/spreadsheetml/2009/9/main" uri="{05C60535-1F16-4fd2-B633-F4F36F0B64E0}">
      <x14:sparklineGroups xmlns:xm="http://schemas.microsoft.com/office/excel/2006/main">
        <x14:sparklineGroup type="column" displayEmptyCellsAs="gap" high="1" xr2:uid="{8BFFB878-135C-0F4A-8B3B-ED91D131902F}">
          <x14:colorSeries rgb="FF376092"/>
          <x14:colorNegative rgb="FFD00000"/>
          <x14:colorAxis rgb="FF000000"/>
          <x14:colorMarkers rgb="FFD00000"/>
          <x14:colorFirst rgb="FFD00000"/>
          <x14:colorLast rgb="FFD00000"/>
          <x14:colorHigh rgb="FFD00000"/>
          <x14:colorLow rgb="FFD00000"/>
          <x14:sparklines>
            <x14:sparkline>
              <xm:f>insight_3_customer!O11:O27</xm:f>
              <xm:sqref>O9</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74CD9-7C7F-1E47-BA0B-3379DDCFD57E}">
  <dimension ref="A3:D14"/>
  <sheetViews>
    <sheetView zoomScale="140" zoomScaleNormal="140" workbookViewId="0">
      <selection activeCell="D11" sqref="D11"/>
    </sheetView>
  </sheetViews>
  <sheetFormatPr baseColWidth="10" defaultColWidth="11" defaultRowHeight="15" x14ac:dyDescent="0.2"/>
  <cols>
    <col min="1" max="1" width="16.5" bestFit="1" customWidth="1"/>
    <col min="2" max="2" width="13.5" bestFit="1" customWidth="1"/>
    <col min="3" max="3" width="12.6640625" bestFit="1" customWidth="1"/>
    <col min="4" max="4" width="19.5" bestFit="1" customWidth="1"/>
  </cols>
  <sheetData>
    <row r="3" spans="1:4" x14ac:dyDescent="0.2">
      <c r="A3" s="2" t="s">
        <v>10977</v>
      </c>
      <c r="B3" t="s">
        <v>10978</v>
      </c>
      <c r="C3" t="s">
        <v>10979</v>
      </c>
      <c r="D3" t="s">
        <v>10980</v>
      </c>
    </row>
    <row r="4" spans="1:4" x14ac:dyDescent="0.2">
      <c r="A4" s="3" t="s">
        <v>10981</v>
      </c>
      <c r="B4" s="22">
        <v>0.4735800376889634</v>
      </c>
      <c r="C4" s="22">
        <v>1.1207784260278852</v>
      </c>
      <c r="D4" s="9">
        <v>0.29505019222803036</v>
      </c>
    </row>
    <row r="5" spans="1:4" x14ac:dyDescent="0.2">
      <c r="A5" s="3" t="s">
        <v>10984</v>
      </c>
      <c r="B5" s="22">
        <v>2.3667652202123857E-2</v>
      </c>
      <c r="C5" s="22">
        <v>3.1526783855518034E-2</v>
      </c>
      <c r="D5" s="9">
        <v>0.16607108295259945</v>
      </c>
    </row>
    <row r="6" spans="1:4" x14ac:dyDescent="0.2">
      <c r="A6" s="3" t="s">
        <v>10982</v>
      </c>
      <c r="B6" s="22">
        <v>0.34483396867462268</v>
      </c>
      <c r="C6" s="22">
        <v>0.32038146540544182</v>
      </c>
      <c r="D6" s="9">
        <v>0.11583155059614214</v>
      </c>
    </row>
    <row r="7" spans="1:4" x14ac:dyDescent="0.2">
      <c r="A7" s="3" t="s">
        <v>10983</v>
      </c>
      <c r="B7" s="22">
        <v>0.15791834143429001</v>
      </c>
      <c r="C7" s="22">
        <v>-0.47268667528884528</v>
      </c>
      <c r="D7" s="9">
        <v>-0.37317308514671055</v>
      </c>
    </row>
    <row r="8" spans="1:4" x14ac:dyDescent="0.2">
      <c r="A8" s="3" t="s">
        <v>10940</v>
      </c>
      <c r="B8" s="22">
        <v>1</v>
      </c>
      <c r="C8" s="22">
        <v>1</v>
      </c>
      <c r="D8" s="9">
        <v>0.12467217240315587</v>
      </c>
    </row>
    <row r="12" spans="1:4" x14ac:dyDescent="0.2">
      <c r="A12" s="2" t="s">
        <v>10977</v>
      </c>
      <c r="B12" t="s">
        <v>10978</v>
      </c>
      <c r="C12" t="s">
        <v>10979</v>
      </c>
    </row>
    <row r="13" spans="1:4" ht="15" customHeight="1" x14ac:dyDescent="0.2">
      <c r="A13" s="3" t="s">
        <v>10982</v>
      </c>
      <c r="B13" s="21">
        <v>792152.88950000552</v>
      </c>
      <c r="C13" s="21">
        <v>91756.297499999971</v>
      </c>
    </row>
    <row r="14" spans="1:4" ht="15" customHeight="1" x14ac:dyDescent="0.2">
      <c r="A14" s="3" t="s">
        <v>10940</v>
      </c>
      <c r="B14" s="21">
        <v>792152.88950000552</v>
      </c>
      <c r="C14" s="21">
        <v>91756.297499999971</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D1EC-D5E7-ED40-9A7F-2FCE4A33AF85}">
  <dimension ref="A1:L794"/>
  <sheetViews>
    <sheetView zoomScale="130" zoomScaleNormal="130" workbookViewId="0"/>
  </sheetViews>
  <sheetFormatPr baseColWidth="10" defaultColWidth="11" defaultRowHeight="15" x14ac:dyDescent="0.2"/>
  <cols>
    <col min="1" max="1" width="16" customWidth="1"/>
    <col min="2" max="2" width="21" customWidth="1"/>
    <col min="3" max="3" width="25.1640625" customWidth="1"/>
    <col min="4" max="4" width="12.5" customWidth="1"/>
    <col min="7" max="7" width="43.5" customWidth="1"/>
    <col min="8" max="8" width="27.5" bestFit="1" customWidth="1"/>
  </cols>
  <sheetData>
    <row r="1" spans="1:12" x14ac:dyDescent="0.2">
      <c r="A1" s="17" t="s">
        <v>10973</v>
      </c>
      <c r="B1" s="17" t="s">
        <v>10985</v>
      </c>
      <c r="C1" s="17" t="s">
        <v>10986</v>
      </c>
      <c r="D1" s="17" t="s">
        <v>10988</v>
      </c>
    </row>
    <row r="2" spans="1:12" x14ac:dyDescent="0.2">
      <c r="A2" t="str" cm="1">
        <f t="array" ref="A2:B794">_xlfn._xlws.SORT(insight_3_customer!A3:B795,2,-1)</f>
        <v>Sean Miller</v>
      </c>
      <c r="B2" s="21">
        <v>25043.05</v>
      </c>
      <c r="C2" s="21">
        <f>B2</f>
        <v>25043.05</v>
      </c>
      <c r="D2" s="20">
        <f>C2/$H$5</f>
        <v>1.0901549983195414E-2</v>
      </c>
    </row>
    <row r="3" spans="1:12" x14ac:dyDescent="0.2">
      <c r="A3" t="str">
        <v>Tamara Chand</v>
      </c>
      <c r="B3" s="21">
        <v>19052.217999999997</v>
      </c>
      <c r="C3" s="21">
        <f>B3+C2</f>
        <v>44095.267999999996</v>
      </c>
      <c r="D3" s="20">
        <f t="shared" ref="D3:D66" si="0">C3/$H$5</f>
        <v>1.9195216562056028E-2</v>
      </c>
    </row>
    <row r="4" spans="1:12" x14ac:dyDescent="0.2">
      <c r="A4" t="str">
        <v>Raymond Buch</v>
      </c>
      <c r="B4" s="21">
        <v>15117.339</v>
      </c>
      <c r="C4" s="21">
        <f t="shared" ref="C4:C67" si="1">B4+C3</f>
        <v>59212.606999999996</v>
      </c>
      <c r="D4" s="20">
        <f t="shared" si="0"/>
        <v>2.577598155359697E-2</v>
      </c>
    </row>
    <row r="5" spans="1:12" ht="24" x14ac:dyDescent="0.3">
      <c r="A5" t="str">
        <v>Tom Ashbrook</v>
      </c>
      <c r="B5" s="21">
        <v>14595.62</v>
      </c>
      <c r="C5" s="21">
        <f t="shared" si="1"/>
        <v>73808.226999999999</v>
      </c>
      <c r="D5" s="20">
        <f t="shared" si="0"/>
        <v>3.2129635799614399E-2</v>
      </c>
      <c r="G5" s="23" t="s">
        <v>10987</v>
      </c>
      <c r="H5" s="24">
        <f>SUM(B2:B794)</f>
        <v>2297200.860300004</v>
      </c>
    </row>
    <row r="6" spans="1:12" x14ac:dyDescent="0.2">
      <c r="A6" t="str">
        <v>Adrian Barton</v>
      </c>
      <c r="B6" s="21">
        <v>14473.570999999998</v>
      </c>
      <c r="C6" s="21">
        <f t="shared" si="1"/>
        <v>88281.797999999995</v>
      </c>
      <c r="D6" s="20">
        <f t="shared" si="0"/>
        <v>3.8430160603575077E-2</v>
      </c>
    </row>
    <row r="7" spans="1:12" ht="24" x14ac:dyDescent="0.3">
      <c r="A7" t="str">
        <v>Ken Lonsdale</v>
      </c>
      <c r="B7" s="21">
        <v>14175.228999999999</v>
      </c>
      <c r="C7" s="21">
        <f t="shared" si="1"/>
        <v>102457.027</v>
      </c>
      <c r="D7" s="20">
        <f t="shared" si="0"/>
        <v>4.4600813438063741E-2</v>
      </c>
      <c r="G7" s="23" t="s">
        <v>10989</v>
      </c>
    </row>
    <row r="8" spans="1:12" x14ac:dyDescent="0.2">
      <c r="A8" t="str">
        <v>Sanjit Chand</v>
      </c>
      <c r="B8" s="21">
        <v>14142.333999999999</v>
      </c>
      <c r="C8" s="21">
        <f t="shared" si="1"/>
        <v>116599.361</v>
      </c>
      <c r="D8" s="20">
        <f t="shared" si="0"/>
        <v>5.0757146671437631E-2</v>
      </c>
      <c r="G8" t="str" cm="1">
        <f t="array" ref="G8:H27">_xlfn.TAKE(_xlfn._xlws.SORT(A2:B794,2,-1),20)</f>
        <v>Sean Miller</v>
      </c>
      <c r="H8" s="21">
        <v>25043.05</v>
      </c>
      <c r="I8" s="20" cm="1">
        <f t="array" ref="I8:I27">_xlfn.XLOOKUP(G8:G27,A2:A794,D2:D794)</f>
        <v>1.0901549983195414E-2</v>
      </c>
    </row>
    <row r="9" spans="1:12" x14ac:dyDescent="0.2">
      <c r="A9" t="str">
        <v>Hunter Lopez</v>
      </c>
      <c r="B9" s="21">
        <v>12873.297999999999</v>
      </c>
      <c r="C9" s="21">
        <f t="shared" si="1"/>
        <v>129472.659</v>
      </c>
      <c r="D9" s="20">
        <f t="shared" si="0"/>
        <v>5.6361052808891712E-2</v>
      </c>
      <c r="G9" t="str">
        <v>Tamara Chand</v>
      </c>
      <c r="H9" s="21">
        <v>19052.217999999997</v>
      </c>
      <c r="I9" s="20">
        <v>1.9195216562056028E-2</v>
      </c>
    </row>
    <row r="10" spans="1:12" x14ac:dyDescent="0.2">
      <c r="A10" t="str">
        <v>Sanjit Engle</v>
      </c>
      <c r="B10" s="21">
        <v>12209.438000000002</v>
      </c>
      <c r="C10" s="21">
        <f t="shared" si="1"/>
        <v>141682.09700000001</v>
      </c>
      <c r="D10" s="20">
        <f t="shared" si="0"/>
        <v>6.1675972462197741E-2</v>
      </c>
      <c r="G10" t="str">
        <v>Raymond Buch</v>
      </c>
      <c r="H10" s="21">
        <v>15117.339</v>
      </c>
      <c r="I10" s="20">
        <v>2.577598155359697E-2</v>
      </c>
    </row>
    <row r="11" spans="1:12" x14ac:dyDescent="0.2">
      <c r="A11" t="str">
        <v>Christopher Conant</v>
      </c>
      <c r="B11" s="21">
        <v>12129.072</v>
      </c>
      <c r="C11" s="21">
        <f t="shared" si="1"/>
        <v>153811.16899999999</v>
      </c>
      <c r="D11" s="20">
        <f t="shared" si="0"/>
        <v>6.6955907799857328E-2</v>
      </c>
      <c r="G11" t="str">
        <v>Tom Ashbrook</v>
      </c>
      <c r="H11" s="21">
        <v>14595.62</v>
      </c>
      <c r="I11" s="20">
        <v>3.2129635799614399E-2</v>
      </c>
    </row>
    <row r="12" spans="1:12" x14ac:dyDescent="0.2">
      <c r="A12" t="str">
        <v>Todd Sumrall</v>
      </c>
      <c r="B12" s="21">
        <v>11891.751</v>
      </c>
      <c r="C12" s="21">
        <f t="shared" si="1"/>
        <v>165702.91999999998</v>
      </c>
      <c r="D12" s="20">
        <f t="shared" si="0"/>
        <v>7.2132534365479881E-2</v>
      </c>
      <c r="G12" t="str">
        <v>Adrian Barton</v>
      </c>
      <c r="H12" s="21">
        <v>14473.570999999998</v>
      </c>
      <c r="I12" s="20">
        <v>3.8430160603575077E-2</v>
      </c>
    </row>
    <row r="13" spans="1:12" x14ac:dyDescent="0.2">
      <c r="A13" t="str">
        <v>Greg Tran</v>
      </c>
      <c r="B13" s="21">
        <v>11820.119999999997</v>
      </c>
      <c r="C13" s="21">
        <f t="shared" si="1"/>
        <v>177523.03999999998</v>
      </c>
      <c r="D13" s="20">
        <f t="shared" si="0"/>
        <v>7.7277979069194785E-2</v>
      </c>
      <c r="G13" t="str">
        <v>Ken Lonsdale</v>
      </c>
      <c r="H13" s="21">
        <v>14175.228999999999</v>
      </c>
      <c r="I13" s="20">
        <v>4.4600813438063741E-2</v>
      </c>
    </row>
    <row r="14" spans="1:12" x14ac:dyDescent="0.2">
      <c r="A14" t="str">
        <v>Becky Martin</v>
      </c>
      <c r="B14" s="21">
        <v>11789.630000000003</v>
      </c>
      <c r="C14" s="21">
        <f t="shared" si="1"/>
        <v>189312.66999999998</v>
      </c>
      <c r="D14" s="20">
        <f t="shared" si="0"/>
        <v>8.2410151098096227E-2</v>
      </c>
      <c r="G14" t="str">
        <v>Sanjit Chand</v>
      </c>
      <c r="H14" s="21">
        <v>14142.333999999999</v>
      </c>
      <c r="I14" s="20">
        <v>5.0757146671437631E-2</v>
      </c>
    </row>
    <row r="15" spans="1:12" x14ac:dyDescent="0.2">
      <c r="A15" t="str">
        <v>Seth Vernon</v>
      </c>
      <c r="B15" s="21">
        <v>11470.949999999997</v>
      </c>
      <c r="C15" s="21">
        <f t="shared" si="1"/>
        <v>200783.62</v>
      </c>
      <c r="D15" s="20">
        <f t="shared" si="0"/>
        <v>8.7403597774109554E-2</v>
      </c>
      <c r="G15" t="str">
        <v>Hunter Lopez</v>
      </c>
      <c r="H15" s="21">
        <v>12873.297999999999</v>
      </c>
      <c r="I15" s="20">
        <v>5.6361052808891712E-2</v>
      </c>
      <c r="L15" s="22">
        <v>0.1153</v>
      </c>
    </row>
    <row r="16" spans="1:12" x14ac:dyDescent="0.2">
      <c r="A16" t="str">
        <v>Caroline Jumper</v>
      </c>
      <c r="B16" s="21">
        <v>11164.974</v>
      </c>
      <c r="C16" s="21">
        <f t="shared" si="1"/>
        <v>211948.59399999998</v>
      </c>
      <c r="D16" s="20">
        <f t="shared" si="0"/>
        <v>9.2263849305854975E-2</v>
      </c>
      <c r="G16" t="str">
        <v>Sanjit Engle</v>
      </c>
      <c r="H16" s="21">
        <v>12209.438000000002</v>
      </c>
      <c r="I16" s="20">
        <v>6.1675972462197741E-2</v>
      </c>
    </row>
    <row r="17" spans="1:9" x14ac:dyDescent="0.2">
      <c r="A17" t="str">
        <v>Clay Ludtke</v>
      </c>
      <c r="B17" s="21">
        <v>10880.545999999998</v>
      </c>
      <c r="C17" s="21">
        <f t="shared" si="1"/>
        <v>222829.13999999998</v>
      </c>
      <c r="D17" s="20">
        <f t="shared" si="0"/>
        <v>9.7000285804742167E-2</v>
      </c>
      <c r="G17" t="str">
        <v>Christopher Conant</v>
      </c>
      <c r="H17" s="21">
        <v>12129.072</v>
      </c>
      <c r="I17" s="20">
        <v>6.6955907799857328E-2</v>
      </c>
    </row>
    <row r="18" spans="1:9" x14ac:dyDescent="0.2">
      <c r="A18" t="str">
        <v>Maria Etezadi</v>
      </c>
      <c r="B18" s="21">
        <v>10663.727999999997</v>
      </c>
      <c r="C18" s="21">
        <f t="shared" si="1"/>
        <v>233492.86799999999</v>
      </c>
      <c r="D18" s="20">
        <f t="shared" si="0"/>
        <v>0.101642338741553</v>
      </c>
      <c r="G18" t="str">
        <v>Todd Sumrall</v>
      </c>
      <c r="H18" s="21">
        <v>11891.751</v>
      </c>
      <c r="I18" s="20">
        <v>7.2132534365479881E-2</v>
      </c>
    </row>
    <row r="19" spans="1:9" x14ac:dyDescent="0.2">
      <c r="A19" t="str">
        <v>Karen Ferguson</v>
      </c>
      <c r="B19" s="21">
        <v>10604.266</v>
      </c>
      <c r="C19" s="21">
        <f t="shared" si="1"/>
        <v>244097.13399999999</v>
      </c>
      <c r="D19" s="20">
        <f t="shared" si="0"/>
        <v>0.10625850713294702</v>
      </c>
      <c r="G19" t="str">
        <v>Greg Tran</v>
      </c>
      <c r="H19" s="21">
        <v>11820.119999999997</v>
      </c>
      <c r="I19" s="20">
        <v>7.7277979069194785E-2</v>
      </c>
    </row>
    <row r="20" spans="1:9" x14ac:dyDescent="0.2">
      <c r="A20" t="str">
        <v>Bill Shonely</v>
      </c>
      <c r="B20" s="21">
        <v>10501.652999999998</v>
      </c>
      <c r="C20" s="21">
        <f t="shared" si="1"/>
        <v>254598.78699999998</v>
      </c>
      <c r="D20" s="20">
        <f t="shared" si="0"/>
        <v>0.11083000681392333</v>
      </c>
      <c r="G20" t="str">
        <v>Becky Martin</v>
      </c>
      <c r="H20" s="21">
        <v>11789.630000000003</v>
      </c>
      <c r="I20" s="20">
        <v>8.2410151098096227E-2</v>
      </c>
    </row>
    <row r="21" spans="1:9" x14ac:dyDescent="0.2">
      <c r="A21" t="str">
        <v>Edward Hooks</v>
      </c>
      <c r="B21" s="21">
        <v>10310.880000000001</v>
      </c>
      <c r="C21" s="21">
        <f t="shared" si="1"/>
        <v>264909.66699999996</v>
      </c>
      <c r="D21" s="20">
        <f t="shared" si="0"/>
        <v>0.11531846064405703</v>
      </c>
      <c r="G21" t="str">
        <v>Seth Vernon</v>
      </c>
      <c r="H21" s="21">
        <v>11470.949999999997</v>
      </c>
      <c r="I21" s="20">
        <v>8.7403597774109554E-2</v>
      </c>
    </row>
    <row r="22" spans="1:9" x14ac:dyDescent="0.2">
      <c r="A22" t="str">
        <v>John Lee</v>
      </c>
      <c r="B22" s="21">
        <v>9799.9230000000007</v>
      </c>
      <c r="C22" s="21">
        <f t="shared" si="1"/>
        <v>274709.58999999997</v>
      </c>
      <c r="D22" s="20">
        <f t="shared" si="0"/>
        <v>0.11958448856062336</v>
      </c>
      <c r="G22" t="str">
        <v>Caroline Jumper</v>
      </c>
      <c r="H22" s="21">
        <v>11164.974</v>
      </c>
      <c r="I22" s="20">
        <v>9.2263849305854975E-2</v>
      </c>
    </row>
    <row r="23" spans="1:9" x14ac:dyDescent="0.2">
      <c r="A23" t="str">
        <v>Grant Thornton</v>
      </c>
      <c r="B23" s="21">
        <v>9351.2119999999977</v>
      </c>
      <c r="C23" s="21">
        <f t="shared" si="1"/>
        <v>284060.80199999997</v>
      </c>
      <c r="D23" s="20">
        <f t="shared" si="0"/>
        <v>0.12365518701873676</v>
      </c>
      <c r="G23" t="str">
        <v>Clay Ludtke</v>
      </c>
      <c r="H23" s="21">
        <v>10880.545999999998</v>
      </c>
      <c r="I23" s="20">
        <v>9.7000285804742167E-2</v>
      </c>
    </row>
    <row r="24" spans="1:9" x14ac:dyDescent="0.2">
      <c r="A24" t="str">
        <v>Helen Wasserman</v>
      </c>
      <c r="B24" s="21">
        <v>9300.2539999999972</v>
      </c>
      <c r="C24" s="21">
        <f t="shared" si="1"/>
        <v>293361.05599999998</v>
      </c>
      <c r="D24" s="20">
        <f t="shared" si="0"/>
        <v>0.12770370282800972</v>
      </c>
      <c r="G24" t="str">
        <v>Maria Etezadi</v>
      </c>
      <c r="H24" s="21">
        <v>10663.727999999997</v>
      </c>
      <c r="I24" s="20">
        <v>0.101642338741553</v>
      </c>
    </row>
    <row r="25" spans="1:9" x14ac:dyDescent="0.2">
      <c r="A25" t="str">
        <v>Tom Boeckenhauer</v>
      </c>
      <c r="B25" s="21">
        <v>9133.99</v>
      </c>
      <c r="C25" s="21">
        <f t="shared" si="1"/>
        <v>302495.04599999997</v>
      </c>
      <c r="D25" s="20">
        <f t="shared" si="0"/>
        <v>0.13167984185784062</v>
      </c>
      <c r="G25" t="str">
        <v>Karen Ferguson</v>
      </c>
      <c r="H25" s="21">
        <v>10604.266</v>
      </c>
      <c r="I25" s="20">
        <v>0.10625850713294702</v>
      </c>
    </row>
    <row r="26" spans="1:9" x14ac:dyDescent="0.2">
      <c r="A26" t="str">
        <v>Peter Fuller</v>
      </c>
      <c r="B26" s="21">
        <v>9062.8639999999978</v>
      </c>
      <c r="C26" s="21">
        <f t="shared" si="1"/>
        <v>311557.90999999997</v>
      </c>
      <c r="D26" s="20">
        <f t="shared" si="0"/>
        <v>0.13562501885852155</v>
      </c>
      <c r="G26" t="str">
        <v>Bill Shonely</v>
      </c>
      <c r="H26" s="21">
        <v>10501.652999999998</v>
      </c>
      <c r="I26" s="20">
        <v>0.11083000681392333</v>
      </c>
    </row>
    <row r="27" spans="1:9" x14ac:dyDescent="0.2">
      <c r="A27" t="str">
        <v>Christopher Martinez</v>
      </c>
      <c r="B27" s="21">
        <v>8954.02</v>
      </c>
      <c r="C27" s="21">
        <f t="shared" si="1"/>
        <v>320511.93</v>
      </c>
      <c r="D27" s="20">
        <f t="shared" si="0"/>
        <v>0.13952281471727404</v>
      </c>
      <c r="G27" t="str">
        <v>Edward Hooks</v>
      </c>
      <c r="H27" s="21">
        <v>10310.880000000001</v>
      </c>
      <c r="I27" s="28">
        <v>0.11531846064405703</v>
      </c>
    </row>
    <row r="28" spans="1:9" x14ac:dyDescent="0.2">
      <c r="A28" t="str">
        <v>Justin Deggeller</v>
      </c>
      <c r="B28" s="21">
        <v>8828.0304999999989</v>
      </c>
      <c r="C28" s="21">
        <f t="shared" si="1"/>
        <v>329339.96049999999</v>
      </c>
      <c r="D28" s="20">
        <f t="shared" si="0"/>
        <v>0.14336576578549151</v>
      </c>
    </row>
    <row r="29" spans="1:9" x14ac:dyDescent="0.2">
      <c r="A29" t="str">
        <v>Joe Elijah</v>
      </c>
      <c r="B29" s="21">
        <v>8697.8430000000008</v>
      </c>
      <c r="C29" s="21">
        <f t="shared" si="1"/>
        <v>338037.80349999998</v>
      </c>
      <c r="D29" s="20">
        <f t="shared" si="0"/>
        <v>0.14715204462175491</v>
      </c>
    </row>
    <row r="30" spans="1:9" ht="22" x14ac:dyDescent="0.3">
      <c r="A30" t="str">
        <v>Laura Armstrong</v>
      </c>
      <c r="B30" s="21">
        <v>8673.2219999999979</v>
      </c>
      <c r="C30" s="21">
        <f t="shared" si="1"/>
        <v>346711.02549999999</v>
      </c>
      <c r="D30" s="20">
        <f t="shared" si="0"/>
        <v>0.15092760563162994</v>
      </c>
      <c r="G30" s="29" t="s">
        <v>10990</v>
      </c>
      <c r="I30" s="7">
        <v>0.5</v>
      </c>
    </row>
    <row r="31" spans="1:9" x14ac:dyDescent="0.2">
      <c r="A31" t="str">
        <v>Pete Kriz</v>
      </c>
      <c r="B31" s="21">
        <v>8646.9339999999975</v>
      </c>
      <c r="C31" s="21">
        <f t="shared" si="1"/>
        <v>355357.9595</v>
      </c>
      <c r="D31" s="20">
        <f t="shared" si="0"/>
        <v>0.15469172314936006</v>
      </c>
      <c r="G31">
        <f>COUNTIF(D2:D794,"&lt;="&amp;I30)</f>
        <v>169</v>
      </c>
    </row>
    <row r="32" spans="1:9" x14ac:dyDescent="0.2">
      <c r="A32" t="str">
        <v>Daniel Raglin</v>
      </c>
      <c r="B32" s="21">
        <v>8350.8680000000004</v>
      </c>
      <c r="C32" s="21">
        <f t="shared" si="1"/>
        <v>363708.82750000001</v>
      </c>
      <c r="D32" s="20">
        <f t="shared" si="0"/>
        <v>0.15832695946862099</v>
      </c>
    </row>
    <row r="33" spans="1:4" x14ac:dyDescent="0.2">
      <c r="A33" t="str">
        <v>Natalie Fritzler</v>
      </c>
      <c r="B33" s="21">
        <v>8322.8260000000009</v>
      </c>
      <c r="C33" s="21">
        <f t="shared" si="1"/>
        <v>372031.65350000001</v>
      </c>
      <c r="D33" s="20">
        <f t="shared" si="0"/>
        <v>0.16194998875780256</v>
      </c>
    </row>
    <row r="34" spans="1:4" x14ac:dyDescent="0.2">
      <c r="A34" t="str">
        <v>Karen Daniels</v>
      </c>
      <c r="B34" s="21">
        <v>8282.3580000000002</v>
      </c>
      <c r="C34" s="21">
        <f t="shared" si="1"/>
        <v>380314.01150000002</v>
      </c>
      <c r="D34" s="20">
        <f t="shared" si="0"/>
        <v>0.16555540182512937</v>
      </c>
    </row>
    <row r="35" spans="1:4" x14ac:dyDescent="0.2">
      <c r="A35" t="str">
        <v>Nick Crebassa</v>
      </c>
      <c r="B35" s="21">
        <v>8241.7389999999996</v>
      </c>
      <c r="C35" s="21">
        <f t="shared" si="1"/>
        <v>388555.75050000002</v>
      </c>
      <c r="D35" s="20">
        <f t="shared" si="0"/>
        <v>0.16914313293843031</v>
      </c>
    </row>
    <row r="36" spans="1:4" x14ac:dyDescent="0.2">
      <c r="A36" t="str">
        <v>Harry Marie</v>
      </c>
      <c r="B36" s="21">
        <v>8236.7648000000008</v>
      </c>
      <c r="C36" s="21">
        <f t="shared" si="1"/>
        <v>396792.51530000003</v>
      </c>
      <c r="D36" s="20">
        <f t="shared" si="0"/>
        <v>0.17272869872083399</v>
      </c>
    </row>
    <row r="37" spans="1:4" x14ac:dyDescent="0.2">
      <c r="A37" t="str">
        <v>Keith Dawkins</v>
      </c>
      <c r="B37" s="21">
        <v>8181.2560000000003</v>
      </c>
      <c r="C37" s="21">
        <f t="shared" si="1"/>
        <v>404973.77130000002</v>
      </c>
      <c r="D37" s="20">
        <f t="shared" si="0"/>
        <v>0.17629010083476648</v>
      </c>
    </row>
    <row r="38" spans="1:4" x14ac:dyDescent="0.2">
      <c r="A38" t="str">
        <v>Sean Braxton</v>
      </c>
      <c r="B38" s="21">
        <v>8057.8909999999987</v>
      </c>
      <c r="C38" s="21">
        <f t="shared" si="1"/>
        <v>413031.66230000003</v>
      </c>
      <c r="D38" s="20">
        <f t="shared" si="0"/>
        <v>0.17979780063553519</v>
      </c>
    </row>
    <row r="39" spans="1:4" x14ac:dyDescent="0.2">
      <c r="A39" t="str">
        <v>Zuschuss Carroll</v>
      </c>
      <c r="B39" s="21">
        <v>8025.7070000000012</v>
      </c>
      <c r="C39" s="21">
        <f t="shared" si="1"/>
        <v>421057.36930000002</v>
      </c>
      <c r="D39" s="20">
        <f t="shared" si="0"/>
        <v>0.18329149034229938</v>
      </c>
    </row>
    <row r="40" spans="1:4" x14ac:dyDescent="0.2">
      <c r="A40" t="str">
        <v>Joseph Holt</v>
      </c>
      <c r="B40" s="21">
        <v>7954.9979999999996</v>
      </c>
      <c r="C40" s="21">
        <f t="shared" si="1"/>
        <v>429012.36730000004</v>
      </c>
      <c r="D40" s="20">
        <f t="shared" si="0"/>
        <v>0.1867543995451808</v>
      </c>
    </row>
    <row r="41" spans="1:4" x14ac:dyDescent="0.2">
      <c r="A41" t="str">
        <v>Nora Preis</v>
      </c>
      <c r="B41" s="21">
        <v>7903.1825000000008</v>
      </c>
      <c r="C41" s="21">
        <f t="shared" si="1"/>
        <v>436915.54980000004</v>
      </c>
      <c r="D41" s="20">
        <f t="shared" si="0"/>
        <v>0.19019475281884618</v>
      </c>
    </row>
    <row r="42" spans="1:4" x14ac:dyDescent="0.2">
      <c r="A42" t="str">
        <v>Anna Häberlin</v>
      </c>
      <c r="B42" s="21">
        <v>7888.2940000000008</v>
      </c>
      <c r="C42" s="21">
        <f t="shared" si="1"/>
        <v>444803.84380000003</v>
      </c>
      <c r="D42" s="20">
        <f t="shared" si="0"/>
        <v>0.19362862494397232</v>
      </c>
    </row>
    <row r="43" spans="1:4" x14ac:dyDescent="0.2">
      <c r="A43" t="str">
        <v>Adam Bellavance</v>
      </c>
      <c r="B43" s="21">
        <v>7755.619999999999</v>
      </c>
      <c r="C43" s="21">
        <f t="shared" si="1"/>
        <v>452559.46380000003</v>
      </c>
      <c r="D43" s="20">
        <f t="shared" si="0"/>
        <v>0.19700474243288321</v>
      </c>
    </row>
    <row r="44" spans="1:4" x14ac:dyDescent="0.2">
      <c r="A44" t="str">
        <v>Jim Epp</v>
      </c>
      <c r="B44" s="21">
        <v>7754.9759999999997</v>
      </c>
      <c r="C44" s="21">
        <f t="shared" si="1"/>
        <v>460314.43980000005</v>
      </c>
      <c r="D44" s="20">
        <f t="shared" si="0"/>
        <v>0.20038057958061406</v>
      </c>
    </row>
    <row r="45" spans="1:4" x14ac:dyDescent="0.2">
      <c r="A45" t="str">
        <v>Jane Waco</v>
      </c>
      <c r="B45" s="21">
        <v>7721.7139999999999</v>
      </c>
      <c r="C45" s="21">
        <f t="shared" si="1"/>
        <v>468036.15380000003</v>
      </c>
      <c r="D45" s="20">
        <f t="shared" si="0"/>
        <v>0.20374193736758248</v>
      </c>
    </row>
    <row r="46" spans="1:4" x14ac:dyDescent="0.2">
      <c r="A46" t="str">
        <v>Lena Creighton</v>
      </c>
      <c r="B46" s="21">
        <v>7663.1259999999993</v>
      </c>
      <c r="C46" s="21">
        <f t="shared" si="1"/>
        <v>475699.27980000002</v>
      </c>
      <c r="D46" s="20">
        <f t="shared" si="0"/>
        <v>0.20707779107216417</v>
      </c>
    </row>
    <row r="47" spans="1:4" x14ac:dyDescent="0.2">
      <c r="A47" t="str">
        <v>John Murray</v>
      </c>
      <c r="B47" s="21">
        <v>7625.0760000000018</v>
      </c>
      <c r="C47" s="21">
        <f t="shared" si="1"/>
        <v>483324.35580000002</v>
      </c>
      <c r="D47" s="20">
        <f t="shared" si="0"/>
        <v>0.21039708114025346</v>
      </c>
    </row>
    <row r="48" spans="1:4" x14ac:dyDescent="0.2">
      <c r="A48" t="str">
        <v>Jonathan Doherty</v>
      </c>
      <c r="B48" s="21">
        <v>7610.8639999999996</v>
      </c>
      <c r="C48" s="21">
        <f t="shared" si="1"/>
        <v>490935.21980000002</v>
      </c>
      <c r="D48" s="20">
        <f t="shared" si="0"/>
        <v>0.21371018454863633</v>
      </c>
    </row>
    <row r="49" spans="1:4" x14ac:dyDescent="0.2">
      <c r="A49" t="str">
        <v>Patrick O'Brill</v>
      </c>
      <c r="B49" s="21">
        <v>7473.8282000000008</v>
      </c>
      <c r="C49" s="21">
        <f t="shared" si="1"/>
        <v>498409.04800000001</v>
      </c>
      <c r="D49" s="20">
        <f t="shared" si="0"/>
        <v>0.21696363457521517</v>
      </c>
    </row>
    <row r="50" spans="1:4" x14ac:dyDescent="0.2">
      <c r="A50" t="str">
        <v>Maribeth Schnelling</v>
      </c>
      <c r="B50" s="21">
        <v>7443.6900000000005</v>
      </c>
      <c r="C50" s="21">
        <f t="shared" si="1"/>
        <v>505852.73800000001</v>
      </c>
      <c r="D50" s="20">
        <f t="shared" si="0"/>
        <v>0.22020396506987985</v>
      </c>
    </row>
    <row r="51" spans="1:4" x14ac:dyDescent="0.2">
      <c r="A51" t="str">
        <v>Rick Wilson</v>
      </c>
      <c r="B51" s="21">
        <v>7397.4010000000007</v>
      </c>
      <c r="C51" s="21">
        <f t="shared" si="1"/>
        <v>513250.13900000002</v>
      </c>
      <c r="D51" s="20">
        <f t="shared" si="0"/>
        <v>0.22342414538925948</v>
      </c>
    </row>
    <row r="52" spans="1:4" x14ac:dyDescent="0.2">
      <c r="A52" t="str">
        <v>Brian Moss</v>
      </c>
      <c r="B52" s="21">
        <v>7294.1850000000004</v>
      </c>
      <c r="C52" s="21">
        <f t="shared" si="1"/>
        <v>520544.32400000002</v>
      </c>
      <c r="D52" s="20">
        <f t="shared" si="0"/>
        <v>0.22659939450484939</v>
      </c>
    </row>
    <row r="53" spans="1:4" x14ac:dyDescent="0.2">
      <c r="A53" t="str">
        <v>Paul Prost</v>
      </c>
      <c r="B53" s="21">
        <v>7252.608000000002</v>
      </c>
      <c r="C53" s="21">
        <f t="shared" si="1"/>
        <v>527796.93200000003</v>
      </c>
      <c r="D53" s="20">
        <f t="shared" si="0"/>
        <v>0.22975654463714251</v>
      </c>
    </row>
    <row r="54" spans="1:4" x14ac:dyDescent="0.2">
      <c r="A54" t="str">
        <v>Natalie Webber</v>
      </c>
      <c r="B54" s="21">
        <v>7234.0139999999992</v>
      </c>
      <c r="C54" s="21">
        <f t="shared" si="1"/>
        <v>535030.946</v>
      </c>
      <c r="D54" s="20">
        <f t="shared" si="0"/>
        <v>0.2329056005708301</v>
      </c>
    </row>
    <row r="55" spans="1:4" x14ac:dyDescent="0.2">
      <c r="A55" t="str">
        <v>Dean percer</v>
      </c>
      <c r="B55" s="21">
        <v>7198.7609999999986</v>
      </c>
      <c r="C55" s="21">
        <f t="shared" si="1"/>
        <v>542229.70699999994</v>
      </c>
      <c r="D55" s="20">
        <f t="shared" si="0"/>
        <v>0.236039310436784</v>
      </c>
    </row>
    <row r="56" spans="1:4" x14ac:dyDescent="0.2">
      <c r="A56" t="str">
        <v>Fred Hopkins</v>
      </c>
      <c r="B56" s="21">
        <v>6987.195999999999</v>
      </c>
      <c r="C56" s="21">
        <f t="shared" si="1"/>
        <v>549216.90299999993</v>
      </c>
      <c r="D56" s="20">
        <f t="shared" si="0"/>
        <v>0.23908092343665355</v>
      </c>
    </row>
    <row r="57" spans="1:4" x14ac:dyDescent="0.2">
      <c r="A57" t="str">
        <v>Rick Huthwaite</v>
      </c>
      <c r="B57" s="21">
        <v>6979.18</v>
      </c>
      <c r="C57" s="21">
        <f t="shared" si="1"/>
        <v>556196.08299999998</v>
      </c>
      <c r="D57" s="20">
        <f t="shared" si="0"/>
        <v>0.24211904697239375</v>
      </c>
    </row>
    <row r="58" spans="1:4" x14ac:dyDescent="0.2">
      <c r="A58" t="str">
        <v>Penelope Sewall</v>
      </c>
      <c r="B58" s="21">
        <v>6843.6339999999991</v>
      </c>
      <c r="C58" s="21">
        <f t="shared" si="1"/>
        <v>563039.71699999995</v>
      </c>
      <c r="D58" s="20">
        <f t="shared" si="0"/>
        <v>0.24509816565473055</v>
      </c>
    </row>
    <row r="59" spans="1:4" x14ac:dyDescent="0.2">
      <c r="A59" t="str">
        <v>Brenda Bowman</v>
      </c>
      <c r="B59" s="21">
        <v>6765.7279999999992</v>
      </c>
      <c r="C59" s="21">
        <f t="shared" si="1"/>
        <v>569805.44499999995</v>
      </c>
      <c r="D59" s="20">
        <f t="shared" si="0"/>
        <v>0.24804337088990377</v>
      </c>
    </row>
    <row r="60" spans="1:4" x14ac:dyDescent="0.2">
      <c r="A60" t="str">
        <v>Joel Eaton</v>
      </c>
      <c r="B60" s="21">
        <v>6760.8149999999987</v>
      </c>
      <c r="C60" s="21">
        <f t="shared" si="1"/>
        <v>576566.25999999989</v>
      </c>
      <c r="D60" s="20">
        <f t="shared" si="0"/>
        <v>0.25098643743529808</v>
      </c>
    </row>
    <row r="61" spans="1:4" x14ac:dyDescent="0.2">
      <c r="A61" t="str">
        <v>Yana Sorensen</v>
      </c>
      <c r="B61" s="21">
        <v>6720.4439999999986</v>
      </c>
      <c r="C61" s="21">
        <f t="shared" si="1"/>
        <v>583286.70399999991</v>
      </c>
      <c r="D61" s="20">
        <f t="shared" si="0"/>
        <v>0.25391192998413964</v>
      </c>
    </row>
    <row r="62" spans="1:4" x14ac:dyDescent="0.2">
      <c r="A62" t="str">
        <v>Andy Reiter</v>
      </c>
      <c r="B62" s="21">
        <v>6608.4480000000003</v>
      </c>
      <c r="C62" s="21">
        <f t="shared" si="1"/>
        <v>589895.15199999989</v>
      </c>
      <c r="D62" s="20">
        <f t="shared" si="0"/>
        <v>0.25678866928639504</v>
      </c>
    </row>
    <row r="63" spans="1:4" x14ac:dyDescent="0.2">
      <c r="A63" t="str">
        <v>Dan Reichenbach</v>
      </c>
      <c r="B63" s="21">
        <v>6528.0339999999987</v>
      </c>
      <c r="C63" s="21">
        <f t="shared" si="1"/>
        <v>596423.18599999987</v>
      </c>
      <c r="D63" s="20">
        <f t="shared" si="0"/>
        <v>0.25963040337800924</v>
      </c>
    </row>
    <row r="64" spans="1:4" x14ac:dyDescent="0.2">
      <c r="A64" t="str">
        <v>Grace Kelly</v>
      </c>
      <c r="B64" s="21">
        <v>6497.27</v>
      </c>
      <c r="C64" s="21">
        <f t="shared" si="1"/>
        <v>602920.45599999989</v>
      </c>
      <c r="D64" s="20">
        <f t="shared" si="0"/>
        <v>0.26245874551921472</v>
      </c>
    </row>
    <row r="65" spans="1:4" x14ac:dyDescent="0.2">
      <c r="A65" t="str">
        <v>Joseph Airdo</v>
      </c>
      <c r="B65" s="21">
        <v>6491.0260000000007</v>
      </c>
      <c r="C65" s="21">
        <f t="shared" si="1"/>
        <v>609411.48199999984</v>
      </c>
      <c r="D65" s="20">
        <f t="shared" si="0"/>
        <v>0.26528436956984836</v>
      </c>
    </row>
    <row r="66" spans="1:4" x14ac:dyDescent="0.2">
      <c r="A66" t="str">
        <v>Nathan Mautz</v>
      </c>
      <c r="B66" s="21">
        <v>6459.3439999999991</v>
      </c>
      <c r="C66" s="21">
        <f t="shared" si="1"/>
        <v>615870.82599999988</v>
      </c>
      <c r="D66" s="20">
        <f t="shared" si="0"/>
        <v>0.26809620205329798</v>
      </c>
    </row>
    <row r="67" spans="1:4" x14ac:dyDescent="0.2">
      <c r="A67" t="str">
        <v>Valerie Dominguez</v>
      </c>
      <c r="B67" s="21">
        <v>6442.2540000000008</v>
      </c>
      <c r="C67" s="21">
        <f t="shared" si="1"/>
        <v>622313.07999999984</v>
      </c>
      <c r="D67" s="20">
        <f t="shared" ref="D67:D130" si="2">C67/$H$5</f>
        <v>0.27090059504797875</v>
      </c>
    </row>
    <row r="68" spans="1:4" x14ac:dyDescent="0.2">
      <c r="A68" t="str">
        <v>Sarah Brown</v>
      </c>
      <c r="B68" s="21">
        <v>6410.9959999999992</v>
      </c>
      <c r="C68" s="21">
        <f t="shared" ref="C68:C131" si="3">B68+C67</f>
        <v>628724.07599999988</v>
      </c>
      <c r="D68" s="20">
        <f t="shared" si="2"/>
        <v>0.27369138104792951</v>
      </c>
    </row>
    <row r="69" spans="1:4" x14ac:dyDescent="0.2">
      <c r="A69" t="str">
        <v>James Galang</v>
      </c>
      <c r="B69" s="21">
        <v>6366.3919999999989</v>
      </c>
      <c r="C69" s="21">
        <f t="shared" si="3"/>
        <v>635090.46799999988</v>
      </c>
      <c r="D69" s="20">
        <f t="shared" si="2"/>
        <v>0.27646275037397466</v>
      </c>
    </row>
    <row r="70" spans="1:4" x14ac:dyDescent="0.2">
      <c r="A70" t="str">
        <v>Darrin Martin</v>
      </c>
      <c r="B70" s="21">
        <v>6345.1030000000001</v>
      </c>
      <c r="C70" s="21">
        <f t="shared" si="3"/>
        <v>641435.57099999988</v>
      </c>
      <c r="D70" s="20">
        <f t="shared" si="2"/>
        <v>0.27922485233451955</v>
      </c>
    </row>
    <row r="71" spans="1:4" x14ac:dyDescent="0.2">
      <c r="A71" t="str">
        <v>Corinna Mitchell</v>
      </c>
      <c r="B71" s="21">
        <v>6339.5576000000001</v>
      </c>
      <c r="C71" s="21">
        <f t="shared" si="3"/>
        <v>647775.12859999994</v>
      </c>
      <c r="D71" s="20">
        <f t="shared" si="2"/>
        <v>0.28198454031372922</v>
      </c>
    </row>
    <row r="72" spans="1:4" x14ac:dyDescent="0.2">
      <c r="A72" t="str">
        <v>Max Jones</v>
      </c>
      <c r="B72" s="21">
        <v>6320.7460000000001</v>
      </c>
      <c r="C72" s="21">
        <f t="shared" si="3"/>
        <v>654095.87459999998</v>
      </c>
      <c r="D72" s="20">
        <f t="shared" si="2"/>
        <v>0.28473603937035702</v>
      </c>
    </row>
    <row r="73" spans="1:4" x14ac:dyDescent="0.2">
      <c r="A73" t="str">
        <v>Brosina Hoffman</v>
      </c>
      <c r="B73" s="21">
        <v>6255.3510000000006</v>
      </c>
      <c r="C73" s="21">
        <f t="shared" si="3"/>
        <v>660351.22560000001</v>
      </c>
      <c r="D73" s="20">
        <f t="shared" si="2"/>
        <v>0.28745907117314989</v>
      </c>
    </row>
    <row r="74" spans="1:4" x14ac:dyDescent="0.2">
      <c r="A74" t="str">
        <v>Rob Lucas</v>
      </c>
      <c r="B74" s="21">
        <v>6234.9099999999989</v>
      </c>
      <c r="C74" s="21">
        <f t="shared" si="3"/>
        <v>666586.13560000004</v>
      </c>
      <c r="D74" s="20">
        <f t="shared" si="2"/>
        <v>0.29017320475535036</v>
      </c>
    </row>
    <row r="75" spans="1:4" x14ac:dyDescent="0.2">
      <c r="A75" t="str">
        <v>William Brown</v>
      </c>
      <c r="B75" s="21">
        <v>6160.1019999999999</v>
      </c>
      <c r="C75" s="21">
        <f t="shared" si="3"/>
        <v>672746.23759999999</v>
      </c>
      <c r="D75" s="20">
        <f t="shared" si="2"/>
        <v>0.29285477348817568</v>
      </c>
    </row>
    <row r="76" spans="1:4" x14ac:dyDescent="0.2">
      <c r="A76" t="str">
        <v>Victoria Wilson</v>
      </c>
      <c r="B76" s="21">
        <v>6134.0380000000005</v>
      </c>
      <c r="C76" s="21">
        <f t="shared" si="3"/>
        <v>678880.27560000005</v>
      </c>
      <c r="D76" s="20">
        <f t="shared" si="2"/>
        <v>0.29552499623883188</v>
      </c>
    </row>
    <row r="77" spans="1:4" x14ac:dyDescent="0.2">
      <c r="A77" t="str">
        <v>Shirley Daniels</v>
      </c>
      <c r="B77" s="21">
        <v>6121.1139999999996</v>
      </c>
      <c r="C77" s="21">
        <f t="shared" si="3"/>
        <v>685001.38959999999</v>
      </c>
      <c r="D77" s="20">
        <f t="shared" si="2"/>
        <v>0.29818959301214171</v>
      </c>
    </row>
    <row r="78" spans="1:4" x14ac:dyDescent="0.2">
      <c r="A78" t="str">
        <v>Quincy Jones</v>
      </c>
      <c r="B78" s="21">
        <v>6108.3379999999997</v>
      </c>
      <c r="C78" s="21">
        <f t="shared" si="3"/>
        <v>691109.72759999998</v>
      </c>
      <c r="D78" s="20">
        <f t="shared" si="2"/>
        <v>0.30084862823433917</v>
      </c>
    </row>
    <row r="79" spans="1:4" x14ac:dyDescent="0.2">
      <c r="A79" t="str">
        <v>Alan Dominguez</v>
      </c>
      <c r="B79" s="21">
        <v>6106.8799999999992</v>
      </c>
      <c r="C79" s="21">
        <f t="shared" si="3"/>
        <v>697216.60759999999</v>
      </c>
      <c r="D79" s="20">
        <f t="shared" si="2"/>
        <v>0.30350702877106994</v>
      </c>
    </row>
    <row r="80" spans="1:4" x14ac:dyDescent="0.2">
      <c r="A80" t="str">
        <v>Cassandra Brandow</v>
      </c>
      <c r="B80" s="21">
        <v>6076.1389999999992</v>
      </c>
      <c r="C80" s="21">
        <f t="shared" si="3"/>
        <v>703292.74659999995</v>
      </c>
      <c r="D80" s="20">
        <f t="shared" si="2"/>
        <v>0.30615204736957702</v>
      </c>
    </row>
    <row r="81" spans="1:4" x14ac:dyDescent="0.2">
      <c r="A81" t="str">
        <v>Greg Maxwell</v>
      </c>
      <c r="B81" s="21">
        <v>6049.9660000000022</v>
      </c>
      <c r="C81" s="21">
        <f t="shared" si="3"/>
        <v>709342.71259999997</v>
      </c>
      <c r="D81" s="20">
        <f t="shared" si="2"/>
        <v>0.30878567253686429</v>
      </c>
    </row>
    <row r="82" spans="1:4" x14ac:dyDescent="0.2">
      <c r="A82" t="str">
        <v>Shahid Collister</v>
      </c>
      <c r="B82" s="21">
        <v>5992.5359999999991</v>
      </c>
      <c r="C82" s="21">
        <f t="shared" si="3"/>
        <v>715335.24859999993</v>
      </c>
      <c r="D82" s="20">
        <f t="shared" si="2"/>
        <v>0.31139429771351401</v>
      </c>
    </row>
    <row r="83" spans="1:4" x14ac:dyDescent="0.2">
      <c r="A83" t="str">
        <v>Kristen Hastings</v>
      </c>
      <c r="B83" s="21">
        <v>5990.7989999999991</v>
      </c>
      <c r="C83" s="21">
        <f t="shared" si="3"/>
        <v>721326.04759999993</v>
      </c>
      <c r="D83" s="20">
        <f t="shared" si="2"/>
        <v>0.31400216675253989</v>
      </c>
    </row>
    <row r="84" spans="1:4" x14ac:dyDescent="0.2">
      <c r="A84" t="str">
        <v>Robert Marley</v>
      </c>
      <c r="B84" s="21">
        <v>5979.0960000000005</v>
      </c>
      <c r="C84" s="21">
        <f t="shared" si="3"/>
        <v>727305.14359999995</v>
      </c>
      <c r="D84" s="20">
        <f t="shared" si="2"/>
        <v>0.31660494133064931</v>
      </c>
    </row>
    <row r="85" spans="1:4" x14ac:dyDescent="0.2">
      <c r="A85" t="str">
        <v>Keith Herrera</v>
      </c>
      <c r="B85" s="21">
        <v>5952.8590000000022</v>
      </c>
      <c r="C85" s="21">
        <f t="shared" si="3"/>
        <v>733258.00260000001</v>
      </c>
      <c r="D85" s="20">
        <f t="shared" si="2"/>
        <v>0.31919629461754589</v>
      </c>
    </row>
    <row r="86" spans="1:4" x14ac:dyDescent="0.2">
      <c r="A86" t="str">
        <v>Ben Ferrer</v>
      </c>
      <c r="B86" s="21">
        <v>5907.9719999999998</v>
      </c>
      <c r="C86" s="21">
        <f t="shared" si="3"/>
        <v>739165.97459999996</v>
      </c>
      <c r="D86" s="20">
        <f t="shared" si="2"/>
        <v>0.32176810803713013</v>
      </c>
    </row>
    <row r="87" spans="1:4" x14ac:dyDescent="0.2">
      <c r="A87" t="str">
        <v>Christine Phan</v>
      </c>
      <c r="B87" s="21">
        <v>5888.2750000000005</v>
      </c>
      <c r="C87" s="21">
        <f t="shared" si="3"/>
        <v>745054.24959999998</v>
      </c>
      <c r="D87" s="20">
        <f t="shared" si="2"/>
        <v>0.32433134710854117</v>
      </c>
    </row>
    <row r="88" spans="1:4" x14ac:dyDescent="0.2">
      <c r="A88" t="str">
        <v>Bill Donatelli</v>
      </c>
      <c r="B88" s="21">
        <v>5718.5210000000006</v>
      </c>
      <c r="C88" s="21">
        <f t="shared" si="3"/>
        <v>750772.77059999993</v>
      </c>
      <c r="D88" s="20">
        <f t="shared" si="2"/>
        <v>0.32682069016026416</v>
      </c>
    </row>
    <row r="89" spans="1:4" x14ac:dyDescent="0.2">
      <c r="A89" t="str">
        <v>Cindy Stewart</v>
      </c>
      <c r="B89" s="21">
        <v>5690.0549999999994</v>
      </c>
      <c r="C89" s="21">
        <f t="shared" si="3"/>
        <v>756462.82559999998</v>
      </c>
      <c r="D89" s="20">
        <f t="shared" si="2"/>
        <v>0.32929764160945396</v>
      </c>
    </row>
    <row r="90" spans="1:4" x14ac:dyDescent="0.2">
      <c r="A90" t="str">
        <v>Anne McFarland</v>
      </c>
      <c r="B90" s="21">
        <v>5664.0219999999999</v>
      </c>
      <c r="C90" s="21">
        <f t="shared" si="3"/>
        <v>762126.84759999998</v>
      </c>
      <c r="D90" s="20">
        <f t="shared" si="2"/>
        <v>0.33176326057115862</v>
      </c>
    </row>
    <row r="91" spans="1:4" x14ac:dyDescent="0.2">
      <c r="A91" t="str">
        <v>Ross Baird</v>
      </c>
      <c r="B91" s="21">
        <v>5633.3159999999989</v>
      </c>
      <c r="C91" s="21">
        <f t="shared" si="3"/>
        <v>767760.16359999997</v>
      </c>
      <c r="D91" s="20">
        <f t="shared" si="2"/>
        <v>0.33421551283057327</v>
      </c>
    </row>
    <row r="92" spans="1:4" x14ac:dyDescent="0.2">
      <c r="A92" t="str">
        <v>Katherine Murray</v>
      </c>
      <c r="B92" s="21">
        <v>5620.1859999999997</v>
      </c>
      <c r="C92" s="21">
        <f t="shared" si="3"/>
        <v>773380.34959999996</v>
      </c>
      <c r="D92" s="20">
        <f t="shared" si="2"/>
        <v>0.33666204943828898</v>
      </c>
    </row>
    <row r="93" spans="1:4" x14ac:dyDescent="0.2">
      <c r="A93" t="str">
        <v>Alex Avila</v>
      </c>
      <c r="B93" s="21">
        <v>5563.56</v>
      </c>
      <c r="C93" s="21">
        <f t="shared" si="3"/>
        <v>778943.90960000001</v>
      </c>
      <c r="D93" s="20">
        <f t="shared" si="2"/>
        <v>0.33908393604652987</v>
      </c>
    </row>
    <row r="94" spans="1:4" x14ac:dyDescent="0.2">
      <c r="A94" t="str">
        <v>Suzanne McNair</v>
      </c>
      <c r="B94" s="21">
        <v>5563.3919999999998</v>
      </c>
      <c r="C94" s="21">
        <f t="shared" si="3"/>
        <v>784507.30160000001</v>
      </c>
      <c r="D94" s="20">
        <f t="shared" si="2"/>
        <v>0.34150574952228901</v>
      </c>
    </row>
    <row r="95" spans="1:4" x14ac:dyDescent="0.2">
      <c r="A95" t="str">
        <v>Naresj Patel</v>
      </c>
      <c r="B95" s="21">
        <v>5529.62</v>
      </c>
      <c r="C95" s="21">
        <f t="shared" si="3"/>
        <v>790036.9216</v>
      </c>
      <c r="D95" s="20">
        <f t="shared" si="2"/>
        <v>0.34391286162796614</v>
      </c>
    </row>
    <row r="96" spans="1:4" x14ac:dyDescent="0.2">
      <c r="A96" t="str">
        <v>Amy Cox</v>
      </c>
      <c r="B96" s="21">
        <v>5527.8460000000005</v>
      </c>
      <c r="C96" s="21">
        <f t="shared" si="3"/>
        <v>795564.76760000002</v>
      </c>
      <c r="D96" s="20">
        <f t="shared" si="2"/>
        <v>0.34631920148946088</v>
      </c>
    </row>
    <row r="97" spans="1:4" x14ac:dyDescent="0.2">
      <c r="A97" t="str">
        <v>Mick Hernandez</v>
      </c>
      <c r="B97" s="21">
        <v>5503.0929999999989</v>
      </c>
      <c r="C97" s="21">
        <f t="shared" si="3"/>
        <v>801067.86060000001</v>
      </c>
      <c r="D97" s="20">
        <f t="shared" si="2"/>
        <v>0.34871476606333163</v>
      </c>
    </row>
    <row r="98" spans="1:4" x14ac:dyDescent="0.2">
      <c r="A98" t="str">
        <v>Dennis Pardue</v>
      </c>
      <c r="B98" s="21">
        <v>5480.7239999999993</v>
      </c>
      <c r="C98" s="21">
        <f t="shared" si="3"/>
        <v>806548.58460000006</v>
      </c>
      <c r="D98" s="20">
        <f t="shared" si="2"/>
        <v>0.35110059313431935</v>
      </c>
    </row>
    <row r="99" spans="1:4" x14ac:dyDescent="0.2">
      <c r="A99" t="str">
        <v>Emily Phan</v>
      </c>
      <c r="B99" s="21">
        <v>5478.0608000000002</v>
      </c>
      <c r="C99" s="21">
        <f t="shared" si="3"/>
        <v>812026.64540000004</v>
      </c>
      <c r="D99" s="20">
        <f t="shared" si="2"/>
        <v>0.3534852608813463</v>
      </c>
    </row>
    <row r="100" spans="1:4" x14ac:dyDescent="0.2">
      <c r="A100" t="str">
        <v>Yoseph Carroll</v>
      </c>
      <c r="B100" s="21">
        <v>5454.35</v>
      </c>
      <c r="C100" s="21">
        <f t="shared" si="3"/>
        <v>817480.99540000001</v>
      </c>
      <c r="D100" s="20">
        <f t="shared" si="2"/>
        <v>0.35585960702332348</v>
      </c>
    </row>
    <row r="101" spans="1:4" x14ac:dyDescent="0.2">
      <c r="A101" t="str">
        <v>Stefania Perrino</v>
      </c>
      <c r="B101" s="21">
        <v>5440.3190000000004</v>
      </c>
      <c r="C101" s="21">
        <f t="shared" si="3"/>
        <v>822921.31440000003</v>
      </c>
      <c r="D101" s="20">
        <f t="shared" si="2"/>
        <v>0.35822784529713708</v>
      </c>
    </row>
    <row r="102" spans="1:4" x14ac:dyDescent="0.2">
      <c r="A102" t="str">
        <v>Luke Weiss</v>
      </c>
      <c r="B102" s="21">
        <v>5420.5139999999992</v>
      </c>
      <c r="C102" s="21">
        <f t="shared" si="3"/>
        <v>828341.8284</v>
      </c>
      <c r="D102" s="20">
        <f t="shared" si="2"/>
        <v>0.3605874622090392</v>
      </c>
    </row>
    <row r="103" spans="1:4" x14ac:dyDescent="0.2">
      <c r="A103" t="str">
        <v>Cathy Prescott</v>
      </c>
      <c r="B103" s="21">
        <v>5402.253999999999</v>
      </c>
      <c r="C103" s="21">
        <f t="shared" si="3"/>
        <v>833744.08239999996</v>
      </c>
      <c r="D103" s="20">
        <f t="shared" si="2"/>
        <v>0.36293913031667452</v>
      </c>
    </row>
    <row r="104" spans="1:4" x14ac:dyDescent="0.2">
      <c r="A104" t="str">
        <v>Thomas Seio</v>
      </c>
      <c r="B104" s="21">
        <v>5371.09</v>
      </c>
      <c r="C104" s="21">
        <f t="shared" si="3"/>
        <v>839115.17239999992</v>
      </c>
      <c r="D104" s="20">
        <f t="shared" si="2"/>
        <v>0.36527723234894455</v>
      </c>
    </row>
    <row r="105" spans="1:4" x14ac:dyDescent="0.2">
      <c r="A105" t="str">
        <v>Tonja Turnell</v>
      </c>
      <c r="B105" s="21">
        <v>5364.8080000000009</v>
      </c>
      <c r="C105" s="21">
        <f t="shared" si="3"/>
        <v>844479.98039999988</v>
      </c>
      <c r="D105" s="20">
        <f t="shared" si="2"/>
        <v>0.36761259974877192</v>
      </c>
    </row>
    <row r="106" spans="1:4" x14ac:dyDescent="0.2">
      <c r="A106" t="str">
        <v>Mitch Webber</v>
      </c>
      <c r="B106" s="21">
        <v>5341.9</v>
      </c>
      <c r="C106" s="21">
        <f t="shared" si="3"/>
        <v>849821.88039999991</v>
      </c>
      <c r="D106" s="20">
        <f t="shared" si="2"/>
        <v>0.36993799501233732</v>
      </c>
    </row>
    <row r="107" spans="1:4" x14ac:dyDescent="0.2">
      <c r="A107" t="str">
        <v>Tom Prescott</v>
      </c>
      <c r="B107" s="21">
        <v>5329.0047999999997</v>
      </c>
      <c r="C107" s="21">
        <f t="shared" si="3"/>
        <v>855150.8851999999</v>
      </c>
      <c r="D107" s="20">
        <f t="shared" si="2"/>
        <v>0.37225777683555328</v>
      </c>
    </row>
    <row r="108" spans="1:4" x14ac:dyDescent="0.2">
      <c r="A108" t="str">
        <v>Tamara Willingham</v>
      </c>
      <c r="B108" s="21">
        <v>5278.8259999999991</v>
      </c>
      <c r="C108" s="21">
        <f t="shared" si="3"/>
        <v>860429.7111999999</v>
      </c>
      <c r="D108" s="20">
        <f t="shared" si="2"/>
        <v>0.37455571520534414</v>
      </c>
    </row>
    <row r="109" spans="1:4" x14ac:dyDescent="0.2">
      <c r="A109" t="str">
        <v>Dianna Wilson</v>
      </c>
      <c r="B109" s="21">
        <v>5271.6279999999997</v>
      </c>
      <c r="C109" s="21">
        <f t="shared" si="3"/>
        <v>865701.33919999993</v>
      </c>
      <c r="D109" s="20">
        <f t="shared" si="2"/>
        <v>0.3768505201965418</v>
      </c>
    </row>
    <row r="110" spans="1:4" x14ac:dyDescent="0.2">
      <c r="A110" t="str">
        <v>Mitch Willingham</v>
      </c>
      <c r="B110" s="21">
        <v>5253.8760000000002</v>
      </c>
      <c r="C110" s="21">
        <f t="shared" si="3"/>
        <v>870955.21519999998</v>
      </c>
      <c r="D110" s="20">
        <f t="shared" si="2"/>
        <v>0.37913759752216758</v>
      </c>
    </row>
    <row r="111" spans="1:4" x14ac:dyDescent="0.2">
      <c r="A111" t="str">
        <v>Harold Ryan</v>
      </c>
      <c r="B111" s="21">
        <v>5248.7869999999994</v>
      </c>
      <c r="C111" s="21">
        <f t="shared" si="3"/>
        <v>876204.00219999999</v>
      </c>
      <c r="D111" s="20">
        <f t="shared" si="2"/>
        <v>0.3814224595430335</v>
      </c>
    </row>
    <row r="112" spans="1:4" x14ac:dyDescent="0.2">
      <c r="A112" t="str">
        <v>Steven Cartwright</v>
      </c>
      <c r="B112" s="21">
        <v>5226.2099999999982</v>
      </c>
      <c r="C112" s="21">
        <f t="shared" si="3"/>
        <v>881430.21219999995</v>
      </c>
      <c r="D112" s="20">
        <f t="shared" si="2"/>
        <v>0.38369749351603899</v>
      </c>
    </row>
    <row r="113" spans="1:4" x14ac:dyDescent="0.2">
      <c r="A113" t="str">
        <v>Resi Pölking</v>
      </c>
      <c r="B113" s="21">
        <v>5153.0839999999998</v>
      </c>
      <c r="C113" s="21">
        <f t="shared" si="3"/>
        <v>886583.29619999998</v>
      </c>
      <c r="D113" s="20">
        <f t="shared" si="2"/>
        <v>0.38594069483511173</v>
      </c>
    </row>
    <row r="114" spans="1:4" x14ac:dyDescent="0.2">
      <c r="A114" t="str">
        <v>Lena Radford</v>
      </c>
      <c r="B114" s="21">
        <v>5142.8919999999989</v>
      </c>
      <c r="C114" s="21">
        <f t="shared" si="3"/>
        <v>891726.18819999998</v>
      </c>
      <c r="D114" s="20">
        <f t="shared" si="2"/>
        <v>0.38817945945029142</v>
      </c>
    </row>
    <row r="115" spans="1:4" x14ac:dyDescent="0.2">
      <c r="A115" t="str">
        <v>Mike Pelletier</v>
      </c>
      <c r="B115" s="21">
        <v>5087.92</v>
      </c>
      <c r="C115" s="21">
        <f t="shared" si="3"/>
        <v>896814.10820000002</v>
      </c>
      <c r="D115" s="20">
        <f t="shared" si="2"/>
        <v>0.39039429407269166</v>
      </c>
    </row>
    <row r="116" spans="1:4" x14ac:dyDescent="0.2">
      <c r="A116" t="str">
        <v>Anna Andreadi</v>
      </c>
      <c r="B116" s="21">
        <v>5086.9350000000013</v>
      </c>
      <c r="C116" s="21">
        <f t="shared" si="3"/>
        <v>901901.04320000007</v>
      </c>
      <c r="D116" s="20">
        <f t="shared" si="2"/>
        <v>0.39260869991238639</v>
      </c>
    </row>
    <row r="117" spans="1:4" x14ac:dyDescent="0.2">
      <c r="A117" t="str">
        <v>Ivan Liston</v>
      </c>
      <c r="B117" s="21">
        <v>5040.7359999999999</v>
      </c>
      <c r="C117" s="21">
        <f t="shared" si="3"/>
        <v>906941.77920000011</v>
      </c>
      <c r="D117" s="20">
        <f t="shared" si="2"/>
        <v>0.39480299475491126</v>
      </c>
    </row>
    <row r="118" spans="1:4" x14ac:dyDescent="0.2">
      <c r="A118" t="str">
        <v>Kelly Lampkin</v>
      </c>
      <c r="B118" s="21">
        <v>5016.4880000000012</v>
      </c>
      <c r="C118" s="21">
        <f t="shared" si="3"/>
        <v>911958.26720000012</v>
      </c>
      <c r="D118" s="20">
        <f t="shared" si="2"/>
        <v>0.39698673414256969</v>
      </c>
    </row>
    <row r="119" spans="1:4" x14ac:dyDescent="0.2">
      <c r="A119" t="str">
        <v>Laurel Beltran</v>
      </c>
      <c r="B119" s="21">
        <v>4985.6760000000004</v>
      </c>
      <c r="C119" s="21">
        <f t="shared" si="3"/>
        <v>916943.9432000001</v>
      </c>
      <c r="D119" s="20">
        <f t="shared" si="2"/>
        <v>0.39915706068482465</v>
      </c>
    </row>
    <row r="120" spans="1:4" x14ac:dyDescent="0.2">
      <c r="A120" t="str">
        <v>Dave Hallsten</v>
      </c>
      <c r="B120" s="21">
        <v>4932.8719999999994</v>
      </c>
      <c r="C120" s="21">
        <f t="shared" si="3"/>
        <v>921876.81520000007</v>
      </c>
      <c r="D120" s="20">
        <f t="shared" si="2"/>
        <v>0.40130440099156461</v>
      </c>
    </row>
    <row r="121" spans="1:4" x14ac:dyDescent="0.2">
      <c r="A121" t="str">
        <v>Irene Maddox</v>
      </c>
      <c r="B121" s="21">
        <v>4930.4739999999993</v>
      </c>
      <c r="C121" s="21">
        <f t="shared" si="3"/>
        <v>926807.28920000012</v>
      </c>
      <c r="D121" s="20">
        <f t="shared" si="2"/>
        <v>0.4034506974191901</v>
      </c>
    </row>
    <row r="122" spans="1:4" x14ac:dyDescent="0.2">
      <c r="A122" t="str">
        <v>Ted Trevino</v>
      </c>
      <c r="B122" s="21">
        <v>4915.6019999999999</v>
      </c>
      <c r="C122" s="21">
        <f t="shared" si="3"/>
        <v>931722.89120000007</v>
      </c>
      <c r="D122" s="20">
        <f t="shared" si="2"/>
        <v>0.40559051988093076</v>
      </c>
    </row>
    <row r="123" spans="1:4" x14ac:dyDescent="0.2">
      <c r="A123" t="str">
        <v>Kunst Miller</v>
      </c>
      <c r="B123" s="21">
        <v>4909.4720000000007</v>
      </c>
      <c r="C123" s="21">
        <f t="shared" si="3"/>
        <v>936632.36320000002</v>
      </c>
      <c r="D123" s="20">
        <f t="shared" si="2"/>
        <v>0.40772767387771225</v>
      </c>
    </row>
    <row r="124" spans="1:4" x14ac:dyDescent="0.2">
      <c r="A124" t="str">
        <v>Philisse Overcash</v>
      </c>
      <c r="B124" s="21">
        <v>4893.0430000000006</v>
      </c>
      <c r="C124" s="21">
        <f t="shared" si="3"/>
        <v>941525.40619999997</v>
      </c>
      <c r="D124" s="20">
        <f t="shared" si="2"/>
        <v>0.40985767612721552</v>
      </c>
    </row>
    <row r="125" spans="1:4" x14ac:dyDescent="0.2">
      <c r="A125" t="str">
        <v>Heather Kirkland</v>
      </c>
      <c r="B125" s="21">
        <v>4877.7839999999997</v>
      </c>
      <c r="C125" s="21">
        <f t="shared" si="3"/>
        <v>946403.19019999995</v>
      </c>
      <c r="D125" s="20">
        <f t="shared" si="2"/>
        <v>0.41198103594493868</v>
      </c>
    </row>
    <row r="126" spans="1:4" x14ac:dyDescent="0.2">
      <c r="A126" t="str">
        <v>Anthony Jacobs</v>
      </c>
      <c r="B126" s="21">
        <v>4867.3440000000001</v>
      </c>
      <c r="C126" s="21">
        <f t="shared" si="3"/>
        <v>951270.53419999999</v>
      </c>
      <c r="D126" s="20">
        <f t="shared" si="2"/>
        <v>0.41409985110129566</v>
      </c>
    </row>
    <row r="127" spans="1:4" x14ac:dyDescent="0.2">
      <c r="A127" t="str">
        <v>Joe Kamberova</v>
      </c>
      <c r="B127" s="21">
        <v>4867.2000000000007</v>
      </c>
      <c r="C127" s="21">
        <f t="shared" si="3"/>
        <v>956137.73419999995</v>
      </c>
      <c r="D127" s="20">
        <f t="shared" si="2"/>
        <v>0.41621860357266832</v>
      </c>
    </row>
    <row r="128" spans="1:4" x14ac:dyDescent="0.2">
      <c r="A128" t="str">
        <v>Alan Hwang</v>
      </c>
      <c r="B128" s="21">
        <v>4805.3440000000001</v>
      </c>
      <c r="C128" s="21">
        <f t="shared" si="3"/>
        <v>960943.07819999999</v>
      </c>
      <c r="D128" s="20">
        <f t="shared" si="2"/>
        <v>0.41831042936075913</v>
      </c>
    </row>
    <row r="129" spans="1:4" x14ac:dyDescent="0.2">
      <c r="A129" t="str">
        <v>Dean Katz</v>
      </c>
      <c r="B129" s="21">
        <v>4802.3939999999993</v>
      </c>
      <c r="C129" s="21">
        <f t="shared" si="3"/>
        <v>965745.47219999996</v>
      </c>
      <c r="D129" s="20">
        <f t="shared" si="2"/>
        <v>0.4204009709772954</v>
      </c>
    </row>
    <row r="130" spans="1:4" x14ac:dyDescent="0.2">
      <c r="A130" t="str">
        <v>Russell Applegate</v>
      </c>
      <c r="B130" s="21">
        <v>4793.5430000000006</v>
      </c>
      <c r="C130" s="21">
        <f t="shared" si="3"/>
        <v>970539.01519999991</v>
      </c>
      <c r="D130" s="20">
        <f t="shared" si="2"/>
        <v>0.42248765964385537</v>
      </c>
    </row>
    <row r="131" spans="1:4" x14ac:dyDescent="0.2">
      <c r="A131" t="str">
        <v>Sue Ann Reed</v>
      </c>
      <c r="B131" s="21">
        <v>4767.3415000000005</v>
      </c>
      <c r="C131" s="21">
        <f t="shared" si="3"/>
        <v>975306.35669999989</v>
      </c>
      <c r="D131" s="20">
        <f t="shared" ref="D131:D194" si="4">C131/$H$5</f>
        <v>0.42456294247279242</v>
      </c>
    </row>
    <row r="132" spans="1:4" x14ac:dyDescent="0.2">
      <c r="A132" t="str">
        <v>Jim Kriz</v>
      </c>
      <c r="B132" s="21">
        <v>4760.4340000000011</v>
      </c>
      <c r="C132" s="21">
        <f t="shared" ref="C132:C195" si="5">B132+C131</f>
        <v>980066.7906999999</v>
      </c>
      <c r="D132" s="20">
        <f t="shared" si="4"/>
        <v>0.42663521838138596</v>
      </c>
    </row>
    <row r="133" spans="1:4" x14ac:dyDescent="0.2">
      <c r="A133" t="str">
        <v>Bart Watters</v>
      </c>
      <c r="B133" s="21">
        <v>4750.3579999999993</v>
      </c>
      <c r="C133" s="21">
        <f t="shared" si="5"/>
        <v>984817.1486999999</v>
      </c>
      <c r="D133" s="20">
        <f t="shared" si="4"/>
        <v>0.42870310808232381</v>
      </c>
    </row>
    <row r="134" spans="1:4" x14ac:dyDescent="0.2">
      <c r="A134" t="str">
        <v>Tracy Blumstein</v>
      </c>
      <c r="B134" s="21">
        <v>4737.4859999999999</v>
      </c>
      <c r="C134" s="21">
        <f t="shared" si="5"/>
        <v>989554.63469999994</v>
      </c>
      <c r="D134" s="20">
        <f t="shared" si="4"/>
        <v>0.43076539444215972</v>
      </c>
    </row>
    <row r="135" spans="1:4" x14ac:dyDescent="0.2">
      <c r="A135" t="str">
        <v>Giulietta Baptist</v>
      </c>
      <c r="B135" s="21">
        <v>4716.2880000000005</v>
      </c>
      <c r="C135" s="21">
        <f t="shared" si="5"/>
        <v>994270.9227</v>
      </c>
      <c r="D135" s="20">
        <f t="shared" si="4"/>
        <v>0.432818453049923</v>
      </c>
    </row>
    <row r="136" spans="1:4" x14ac:dyDescent="0.2">
      <c r="A136" t="str">
        <v>Rick Bensley</v>
      </c>
      <c r="B136" s="21">
        <v>4715.4660000000013</v>
      </c>
      <c r="C136" s="21">
        <f t="shared" si="5"/>
        <v>998986.38870000001</v>
      </c>
      <c r="D136" s="20">
        <f t="shared" si="4"/>
        <v>0.43487115383090047</v>
      </c>
    </row>
    <row r="137" spans="1:4" x14ac:dyDescent="0.2">
      <c r="A137" t="str">
        <v>Erin Smith</v>
      </c>
      <c r="B137" s="21">
        <v>4657.924</v>
      </c>
      <c r="C137" s="21">
        <f t="shared" si="5"/>
        <v>1003644.3127</v>
      </c>
      <c r="D137" s="20">
        <f t="shared" si="4"/>
        <v>0.43689880586625263</v>
      </c>
    </row>
    <row r="138" spans="1:4" x14ac:dyDescent="0.2">
      <c r="A138" t="str">
        <v>Deborah Brumfield</v>
      </c>
      <c r="B138" s="21">
        <v>4655.8969999999999</v>
      </c>
      <c r="C138" s="21">
        <f t="shared" si="5"/>
        <v>1008300.2097</v>
      </c>
      <c r="D138" s="20">
        <f t="shared" si="4"/>
        <v>0.43892557552338746</v>
      </c>
    </row>
    <row r="139" spans="1:4" x14ac:dyDescent="0.2">
      <c r="A139" t="str">
        <v>Kean Thornton</v>
      </c>
      <c r="B139" s="21">
        <v>4642.0884000000005</v>
      </c>
      <c r="C139" s="21">
        <f t="shared" si="5"/>
        <v>1012942.2981</v>
      </c>
      <c r="D139" s="20">
        <f t="shared" si="4"/>
        <v>0.4409463341258345</v>
      </c>
    </row>
    <row r="140" spans="1:4" x14ac:dyDescent="0.2">
      <c r="A140" t="str">
        <v>Sample Company A</v>
      </c>
      <c r="B140" s="21">
        <v>4624.572000000001</v>
      </c>
      <c r="C140" s="21">
        <f t="shared" si="5"/>
        <v>1017566.8701000001</v>
      </c>
      <c r="D140" s="20">
        <f t="shared" si="4"/>
        <v>0.44295946762230903</v>
      </c>
    </row>
    <row r="141" spans="1:4" x14ac:dyDescent="0.2">
      <c r="A141" t="str">
        <v>Eugene Moren</v>
      </c>
      <c r="B141" s="21">
        <v>4588.4359999999997</v>
      </c>
      <c r="C141" s="21">
        <f t="shared" si="5"/>
        <v>1022155.3061</v>
      </c>
      <c r="D141" s="20">
        <f t="shared" si="4"/>
        <v>0.44495687067020828</v>
      </c>
    </row>
    <row r="142" spans="1:4" x14ac:dyDescent="0.2">
      <c r="A142" t="str">
        <v>Dave Brooks</v>
      </c>
      <c r="B142" s="21">
        <v>4531.6460000000015</v>
      </c>
      <c r="C142" s="21">
        <f t="shared" si="5"/>
        <v>1026686.9521</v>
      </c>
      <c r="D142" s="20">
        <f t="shared" si="4"/>
        <v>0.44692955232740045</v>
      </c>
    </row>
    <row r="143" spans="1:4" x14ac:dyDescent="0.2">
      <c r="A143" t="str">
        <v>Anthony Rawles</v>
      </c>
      <c r="B143" s="21">
        <v>4523.3359999999993</v>
      </c>
      <c r="C143" s="21">
        <f t="shared" si="5"/>
        <v>1031210.2881</v>
      </c>
      <c r="D143" s="20">
        <f t="shared" si="4"/>
        <v>0.44889861653862023</v>
      </c>
    </row>
    <row r="144" spans="1:4" x14ac:dyDescent="0.2">
      <c r="A144" t="str">
        <v>Arthur Gainer</v>
      </c>
      <c r="B144" s="21">
        <v>4510.7970000000005</v>
      </c>
      <c r="C144" s="21">
        <f t="shared" si="5"/>
        <v>1035721.0851</v>
      </c>
      <c r="D144" s="20">
        <f t="shared" si="4"/>
        <v>0.45086222236776435</v>
      </c>
    </row>
    <row r="145" spans="1:4" x14ac:dyDescent="0.2">
      <c r="A145" t="str">
        <v>Anthony Johnson</v>
      </c>
      <c r="B145" s="21">
        <v>4501.3909999999996</v>
      </c>
      <c r="C145" s="21">
        <f t="shared" si="5"/>
        <v>1040222.4761</v>
      </c>
      <c r="D145" s="20">
        <f t="shared" si="4"/>
        <v>0.45282173364855505</v>
      </c>
    </row>
    <row r="146" spans="1:4" x14ac:dyDescent="0.2">
      <c r="A146" t="str">
        <v>Linda Cazamias</v>
      </c>
      <c r="B146" s="21">
        <v>4492.9459999999999</v>
      </c>
      <c r="C146" s="21">
        <f t="shared" si="5"/>
        <v>1044715.4221</v>
      </c>
      <c r="D146" s="20">
        <f t="shared" si="4"/>
        <v>0.45477756871620051</v>
      </c>
    </row>
    <row r="147" spans="1:4" x14ac:dyDescent="0.2">
      <c r="A147" t="str">
        <v>Stewart Carmichael</v>
      </c>
      <c r="B147" s="21">
        <v>4492.6569999999992</v>
      </c>
      <c r="C147" s="21">
        <f t="shared" si="5"/>
        <v>1049208.0791</v>
      </c>
      <c r="D147" s="20">
        <f t="shared" si="4"/>
        <v>0.45673327797856483</v>
      </c>
    </row>
    <row r="148" spans="1:4" x14ac:dyDescent="0.2">
      <c r="A148" t="str">
        <v>Theone Pippenger</v>
      </c>
      <c r="B148" s="21">
        <v>4454.0559999999996</v>
      </c>
      <c r="C148" s="21">
        <f t="shared" si="5"/>
        <v>1053662.1351000001</v>
      </c>
      <c r="D148" s="20">
        <f t="shared" si="4"/>
        <v>0.45867218374730911</v>
      </c>
    </row>
    <row r="149" spans="1:4" x14ac:dyDescent="0.2">
      <c r="A149" t="str">
        <v>Mark Cousins</v>
      </c>
      <c r="B149" s="21">
        <v>4432.1379999999999</v>
      </c>
      <c r="C149" s="21">
        <f t="shared" si="5"/>
        <v>1058094.2731000001</v>
      </c>
      <c r="D149" s="20">
        <f t="shared" si="4"/>
        <v>0.46060154833905897</v>
      </c>
    </row>
    <row r="150" spans="1:4" x14ac:dyDescent="0.2">
      <c r="A150" t="str">
        <v>Jamie Kunitz</v>
      </c>
      <c r="B150" s="21">
        <v>4427.1420000000007</v>
      </c>
      <c r="C150" s="21">
        <f t="shared" si="5"/>
        <v>1062521.4151000001</v>
      </c>
      <c r="D150" s="20">
        <f t="shared" si="4"/>
        <v>0.46252873811010137</v>
      </c>
    </row>
    <row r="151" spans="1:4" x14ac:dyDescent="0.2">
      <c r="A151" t="str">
        <v>Katrina Willman</v>
      </c>
      <c r="B151" s="21">
        <v>4416.5200000000004</v>
      </c>
      <c r="C151" s="21">
        <f t="shared" si="5"/>
        <v>1066937.9351000001</v>
      </c>
      <c r="D151" s="20">
        <f t="shared" si="4"/>
        <v>0.46445130399292245</v>
      </c>
    </row>
    <row r="152" spans="1:4" x14ac:dyDescent="0.2">
      <c r="A152" t="str">
        <v>Bradley Drucker</v>
      </c>
      <c r="B152" s="21">
        <v>4411.2430000000004</v>
      </c>
      <c r="C152" s="21">
        <f t="shared" si="5"/>
        <v>1071349.1781000001</v>
      </c>
      <c r="D152" s="20">
        <f t="shared" si="4"/>
        <v>0.46637157273225416</v>
      </c>
    </row>
    <row r="153" spans="1:4" x14ac:dyDescent="0.2">
      <c r="A153" t="str">
        <v>Arianne Irving</v>
      </c>
      <c r="B153" s="21">
        <v>4375.7859999999991</v>
      </c>
      <c r="C153" s="21">
        <f t="shared" si="5"/>
        <v>1075724.9641000002</v>
      </c>
      <c r="D153" s="20">
        <f t="shared" si="4"/>
        <v>0.46827640660012437</v>
      </c>
    </row>
    <row r="154" spans="1:4" x14ac:dyDescent="0.2">
      <c r="A154" t="str">
        <v>Scot Coram</v>
      </c>
      <c r="B154" s="21">
        <v>4371.9580000000005</v>
      </c>
      <c r="C154" s="21">
        <f t="shared" si="5"/>
        <v>1080096.9221000003</v>
      </c>
      <c r="D154" s="20">
        <f t="shared" si="4"/>
        <v>0.47017957409216038</v>
      </c>
    </row>
    <row r="155" spans="1:4" x14ac:dyDescent="0.2">
      <c r="A155" t="str">
        <v>Ellis Ballard</v>
      </c>
      <c r="B155" s="21">
        <v>4358.1279999999997</v>
      </c>
      <c r="C155" s="21">
        <f t="shared" si="5"/>
        <v>1084455.0501000003</v>
      </c>
      <c r="D155" s="20">
        <f t="shared" si="4"/>
        <v>0.47207672121382344</v>
      </c>
    </row>
    <row r="156" spans="1:4" x14ac:dyDescent="0.2">
      <c r="A156" t="str">
        <v>Gary Zandusky</v>
      </c>
      <c r="B156" s="21">
        <v>4355.1499999999996</v>
      </c>
      <c r="C156" s="21">
        <f t="shared" si="5"/>
        <v>1088810.2001000002</v>
      </c>
      <c r="D156" s="20">
        <f t="shared" si="4"/>
        <v>0.47397257197518489</v>
      </c>
    </row>
    <row r="157" spans="1:4" x14ac:dyDescent="0.2">
      <c r="A157" t="str">
        <v>Steven Roelle</v>
      </c>
      <c r="B157" s="21">
        <v>4345.8859999999995</v>
      </c>
      <c r="C157" s="21">
        <f t="shared" si="5"/>
        <v>1093156.0861000002</v>
      </c>
      <c r="D157" s="20">
        <f t="shared" si="4"/>
        <v>0.47586439000255248</v>
      </c>
    </row>
    <row r="158" spans="1:4" x14ac:dyDescent="0.2">
      <c r="A158" t="str">
        <v>Natalie DeCherney</v>
      </c>
      <c r="B158" s="21">
        <v>4326.1390000000001</v>
      </c>
      <c r="C158" s="21">
        <f t="shared" si="5"/>
        <v>1097482.2251000002</v>
      </c>
      <c r="D158" s="20">
        <f t="shared" si="4"/>
        <v>0.47774761191612736</v>
      </c>
    </row>
    <row r="159" spans="1:4" x14ac:dyDescent="0.2">
      <c r="A159" t="str">
        <v>Matt Abelman</v>
      </c>
      <c r="B159" s="21">
        <v>4299.1609999999991</v>
      </c>
      <c r="C159" s="21">
        <f t="shared" si="5"/>
        <v>1101781.3861000002</v>
      </c>
      <c r="D159" s="20">
        <f t="shared" si="4"/>
        <v>0.47961908997200731</v>
      </c>
    </row>
    <row r="160" spans="1:4" x14ac:dyDescent="0.2">
      <c r="A160" t="str">
        <v>Sung Pak</v>
      </c>
      <c r="B160" s="21">
        <v>4282.9399999999996</v>
      </c>
      <c r="C160" s="21">
        <f t="shared" si="5"/>
        <v>1106064.3261000002</v>
      </c>
      <c r="D160" s="20">
        <f t="shared" si="4"/>
        <v>0.48148350682558649</v>
      </c>
    </row>
    <row r="161" spans="1:4" x14ac:dyDescent="0.2">
      <c r="A161" t="str">
        <v>Dana Kaydos</v>
      </c>
      <c r="B161" s="21">
        <v>4282.1759999999986</v>
      </c>
      <c r="C161" s="21">
        <f t="shared" si="5"/>
        <v>1110346.5021000002</v>
      </c>
      <c r="D161" s="20">
        <f t="shared" si="4"/>
        <v>0.48334759110049869</v>
      </c>
    </row>
    <row r="162" spans="1:4" x14ac:dyDescent="0.2">
      <c r="A162" t="str">
        <v>Rick Duston</v>
      </c>
      <c r="B162" s="21">
        <v>4272.93</v>
      </c>
      <c r="C162" s="21">
        <f t="shared" si="5"/>
        <v>1114619.4321000001</v>
      </c>
      <c r="D162" s="20">
        <f t="shared" si="4"/>
        <v>0.48520765047704006</v>
      </c>
    </row>
    <row r="163" spans="1:4" x14ac:dyDescent="0.2">
      <c r="A163" t="str">
        <v>Toby Carlisle</v>
      </c>
      <c r="B163" s="21">
        <v>4266.8119999999999</v>
      </c>
      <c r="C163" s="21">
        <f t="shared" si="5"/>
        <v>1118886.2441</v>
      </c>
      <c r="D163" s="20">
        <f t="shared" si="4"/>
        <v>0.48706504661237093</v>
      </c>
    </row>
    <row r="164" spans="1:4" x14ac:dyDescent="0.2">
      <c r="A164" t="str">
        <v>Alan Schoenberger</v>
      </c>
      <c r="B164" s="21">
        <v>4260.7840000000006</v>
      </c>
      <c r="C164" s="21">
        <f t="shared" si="5"/>
        <v>1123147.0281</v>
      </c>
      <c r="D164" s="20">
        <f t="shared" si="4"/>
        <v>0.48891981868460649</v>
      </c>
    </row>
    <row r="165" spans="1:4" x14ac:dyDescent="0.2">
      <c r="A165" t="str">
        <v>Frank Hawley</v>
      </c>
      <c r="B165" s="21">
        <v>4256.2719999999999</v>
      </c>
      <c r="C165" s="21">
        <f t="shared" si="5"/>
        <v>1127403.3001000001</v>
      </c>
      <c r="D165" s="20">
        <f t="shared" si="4"/>
        <v>0.49077262662733218</v>
      </c>
    </row>
    <row r="166" spans="1:4" x14ac:dyDescent="0.2">
      <c r="A166" t="str">
        <v>Claudia Bergmann</v>
      </c>
      <c r="B166" s="21">
        <v>4246.4555</v>
      </c>
      <c r="C166" s="21">
        <f t="shared" si="5"/>
        <v>1131649.7556</v>
      </c>
      <c r="D166" s="20">
        <f t="shared" si="4"/>
        <v>0.49262116132596767</v>
      </c>
    </row>
    <row r="167" spans="1:4" x14ac:dyDescent="0.2">
      <c r="A167" t="str">
        <v>Tracy Hopkins</v>
      </c>
      <c r="B167" s="21">
        <v>4234.0960000000005</v>
      </c>
      <c r="C167" s="21">
        <f t="shared" si="5"/>
        <v>1135883.8515999999</v>
      </c>
      <c r="D167" s="20">
        <f t="shared" si="4"/>
        <v>0.49446431578110184</v>
      </c>
    </row>
    <row r="168" spans="1:4" x14ac:dyDescent="0.2">
      <c r="A168" t="str">
        <v>Bill Eplett</v>
      </c>
      <c r="B168" s="21">
        <v>4204.6759999999995</v>
      </c>
      <c r="C168" s="21">
        <f t="shared" si="5"/>
        <v>1140088.5275999999</v>
      </c>
      <c r="D168" s="20">
        <f t="shared" si="4"/>
        <v>0.49629466334568129</v>
      </c>
    </row>
    <row r="169" spans="1:4" x14ac:dyDescent="0.2">
      <c r="A169" t="str">
        <v>Jill Fjeld</v>
      </c>
      <c r="B169" s="21">
        <v>4198.3320000000003</v>
      </c>
      <c r="C169" s="21">
        <f t="shared" si="5"/>
        <v>1144286.8595999999</v>
      </c>
      <c r="D169" s="20">
        <f t="shared" si="4"/>
        <v>0.49812224928844978</v>
      </c>
    </row>
    <row r="170" spans="1:4" x14ac:dyDescent="0.2">
      <c r="A170" t="str">
        <v>Gary Hwang</v>
      </c>
      <c r="B170" s="21">
        <v>4172.8460000000005</v>
      </c>
      <c r="C170" s="21">
        <f t="shared" si="5"/>
        <v>1148459.7055999998</v>
      </c>
      <c r="D170" s="20">
        <f t="shared" si="4"/>
        <v>0.49993874085961126</v>
      </c>
    </row>
    <row r="171" spans="1:4" x14ac:dyDescent="0.2">
      <c r="A171" t="str">
        <v>Roland Schwarz</v>
      </c>
      <c r="B171" s="21">
        <v>4159.7699999999986</v>
      </c>
      <c r="C171" s="21">
        <f t="shared" si="5"/>
        <v>1152619.4755999998</v>
      </c>
      <c r="D171" s="20">
        <f t="shared" si="4"/>
        <v>0.50174954028594299</v>
      </c>
    </row>
    <row r="172" spans="1:4" x14ac:dyDescent="0.2">
      <c r="A172" t="str">
        <v>Muhammed Yedwab</v>
      </c>
      <c r="B172" s="21">
        <v>4152.6960000000008</v>
      </c>
      <c r="C172" s="21">
        <f t="shared" si="5"/>
        <v>1156772.1715999998</v>
      </c>
      <c r="D172" s="20">
        <f t="shared" si="4"/>
        <v>0.50355726031241799</v>
      </c>
    </row>
    <row r="173" spans="1:4" x14ac:dyDescent="0.2">
      <c r="A173" t="str">
        <v>Peter McVee</v>
      </c>
      <c r="B173" s="21">
        <v>4115.6620000000003</v>
      </c>
      <c r="C173" s="21">
        <f t="shared" si="5"/>
        <v>1160887.8335999998</v>
      </c>
      <c r="D173" s="20">
        <f t="shared" si="4"/>
        <v>0.50534885897979032</v>
      </c>
    </row>
    <row r="174" spans="1:4" x14ac:dyDescent="0.2">
      <c r="A174" t="str">
        <v>Stewart Visinsky</v>
      </c>
      <c r="B174" s="21">
        <v>4105.3050000000003</v>
      </c>
      <c r="C174" s="21">
        <f t="shared" si="5"/>
        <v>1164993.1385999997</v>
      </c>
      <c r="D174" s="20">
        <f t="shared" si="4"/>
        <v>0.50713594911672499</v>
      </c>
    </row>
    <row r="175" spans="1:4" x14ac:dyDescent="0.2">
      <c r="A175" t="str">
        <v>Denise Monton</v>
      </c>
      <c r="B175" s="21">
        <v>4074.4720000000007</v>
      </c>
      <c r="C175" s="21">
        <f t="shared" si="5"/>
        <v>1169067.6105999998</v>
      </c>
      <c r="D175" s="20">
        <f t="shared" si="4"/>
        <v>0.50890961726669592</v>
      </c>
    </row>
    <row r="176" spans="1:4" x14ac:dyDescent="0.2">
      <c r="A176" t="str">
        <v>Frank Preis</v>
      </c>
      <c r="B176" s="21">
        <v>4046.7460000000005</v>
      </c>
      <c r="C176" s="21">
        <f t="shared" si="5"/>
        <v>1173114.3565999998</v>
      </c>
      <c r="D176" s="20">
        <f t="shared" si="4"/>
        <v>0.51067121594530329</v>
      </c>
    </row>
    <row r="177" spans="1:4" x14ac:dyDescent="0.2">
      <c r="A177" t="str">
        <v>Susan Pistek</v>
      </c>
      <c r="B177" s="21">
        <v>3990.6890000000003</v>
      </c>
      <c r="C177" s="21">
        <f t="shared" si="5"/>
        <v>1177105.0455999998</v>
      </c>
      <c r="D177" s="20">
        <f t="shared" si="4"/>
        <v>0.51240841231718648</v>
      </c>
    </row>
    <row r="178" spans="1:4" x14ac:dyDescent="0.2">
      <c r="A178" t="str">
        <v>Craig Molinari</v>
      </c>
      <c r="B178" s="21">
        <v>3984.4524000000001</v>
      </c>
      <c r="C178" s="21">
        <f t="shared" si="5"/>
        <v>1181089.4979999999</v>
      </c>
      <c r="D178" s="20">
        <f t="shared" si="4"/>
        <v>0.51414289381980949</v>
      </c>
    </row>
    <row r="179" spans="1:4" x14ac:dyDescent="0.2">
      <c r="A179" t="str">
        <v>Michael Paige</v>
      </c>
      <c r="B179" s="21">
        <v>3983.6420000000003</v>
      </c>
      <c r="C179" s="21">
        <f t="shared" si="5"/>
        <v>1185073.1399999999</v>
      </c>
      <c r="D179" s="20">
        <f t="shared" si="4"/>
        <v>0.51587702254527046</v>
      </c>
    </row>
    <row r="180" spans="1:4" x14ac:dyDescent="0.2">
      <c r="A180" t="str">
        <v>Sean Christensen</v>
      </c>
      <c r="B180" s="21">
        <v>3979.0649999999996</v>
      </c>
      <c r="C180" s="21">
        <f t="shared" si="5"/>
        <v>1189052.2049999998</v>
      </c>
      <c r="D180" s="20">
        <f t="shared" si="4"/>
        <v>0.51760915884591607</v>
      </c>
    </row>
    <row r="181" spans="1:4" x14ac:dyDescent="0.2">
      <c r="A181" t="str">
        <v>Sanjit Jacobs</v>
      </c>
      <c r="B181" s="21">
        <v>3949.6559999999995</v>
      </c>
      <c r="C181" s="21">
        <f t="shared" si="5"/>
        <v>1193001.8609999998</v>
      </c>
      <c r="D181" s="20">
        <f t="shared" si="4"/>
        <v>0.51932849304444328</v>
      </c>
    </row>
    <row r="182" spans="1:4" x14ac:dyDescent="0.2">
      <c r="A182" t="str">
        <v>Luke Foster</v>
      </c>
      <c r="B182" s="21">
        <v>3930.509</v>
      </c>
      <c r="C182" s="21">
        <f t="shared" si="5"/>
        <v>1196932.3699999999</v>
      </c>
      <c r="D182" s="20">
        <f t="shared" si="4"/>
        <v>0.52103949231661262</v>
      </c>
    </row>
    <row r="183" spans="1:4" x14ac:dyDescent="0.2">
      <c r="A183" t="str">
        <v>Pierre Wener</v>
      </c>
      <c r="B183" s="21">
        <v>3922.4149999999995</v>
      </c>
      <c r="C183" s="21">
        <f t="shared" si="5"/>
        <v>1200854.7849999999</v>
      </c>
      <c r="D183" s="20">
        <f t="shared" si="4"/>
        <v>0.5227469681702861</v>
      </c>
    </row>
    <row r="184" spans="1:4" x14ac:dyDescent="0.2">
      <c r="A184" t="str">
        <v>George Ashbrook</v>
      </c>
      <c r="B184" s="21">
        <v>3919.7760000000003</v>
      </c>
      <c r="C184" s="21">
        <f t="shared" si="5"/>
        <v>1204774.561</v>
      </c>
      <c r="D184" s="20">
        <f t="shared" si="4"/>
        <v>0.52445329523455864</v>
      </c>
    </row>
    <row r="185" spans="1:4" x14ac:dyDescent="0.2">
      <c r="A185" t="str">
        <v>Ken Heidel</v>
      </c>
      <c r="B185" s="21">
        <v>3918.9659999999999</v>
      </c>
      <c r="C185" s="21">
        <f t="shared" si="5"/>
        <v>1208693.527</v>
      </c>
      <c r="D185" s="20">
        <f t="shared" si="4"/>
        <v>0.52615926969579407</v>
      </c>
    </row>
    <row r="186" spans="1:4" x14ac:dyDescent="0.2">
      <c r="A186" t="str">
        <v>Chris Cortes</v>
      </c>
      <c r="B186" s="21">
        <v>3913.4180000000001</v>
      </c>
      <c r="C186" s="21">
        <f t="shared" si="5"/>
        <v>1212606.9450000001</v>
      </c>
      <c r="D186" s="20">
        <f t="shared" si="4"/>
        <v>0.52786282904388215</v>
      </c>
    </row>
    <row r="187" spans="1:4" x14ac:dyDescent="0.2">
      <c r="A187" t="str">
        <v>Dorothy Badders</v>
      </c>
      <c r="B187" s="21">
        <v>3908.8027999999999</v>
      </c>
      <c r="C187" s="21">
        <f t="shared" si="5"/>
        <v>1216515.7478</v>
      </c>
      <c r="D187" s="20">
        <f t="shared" si="4"/>
        <v>0.52956437933822142</v>
      </c>
    </row>
    <row r="188" spans="1:4" x14ac:dyDescent="0.2">
      <c r="A188" t="str">
        <v>Nora Paige</v>
      </c>
      <c r="B188" s="21">
        <v>3908.402</v>
      </c>
      <c r="C188" s="21">
        <f t="shared" si="5"/>
        <v>1220424.1498</v>
      </c>
      <c r="D188" s="20">
        <f t="shared" si="4"/>
        <v>0.53126575515935426</v>
      </c>
    </row>
    <row r="189" spans="1:4" x14ac:dyDescent="0.2">
      <c r="A189" t="str">
        <v>Kelly Collister</v>
      </c>
      <c r="B189" s="21">
        <v>3908.2619999999997</v>
      </c>
      <c r="C189" s="21">
        <f t="shared" si="5"/>
        <v>1224332.4118000001</v>
      </c>
      <c r="D189" s="20">
        <f t="shared" si="4"/>
        <v>0.53296707003675237</v>
      </c>
    </row>
    <row r="190" spans="1:4" x14ac:dyDescent="0.2">
      <c r="A190" t="str">
        <v>Fred Chung</v>
      </c>
      <c r="B190" s="21">
        <v>3889.3659999999995</v>
      </c>
      <c r="C190" s="21">
        <f t="shared" si="5"/>
        <v>1228221.7778</v>
      </c>
      <c r="D190" s="20">
        <f t="shared" si="4"/>
        <v>0.53466015925120269</v>
      </c>
    </row>
    <row r="191" spans="1:4" x14ac:dyDescent="0.2">
      <c r="A191" t="str">
        <v>Bill Stewart</v>
      </c>
      <c r="B191" s="21">
        <v>3887.8339999999998</v>
      </c>
      <c r="C191" s="21">
        <f t="shared" si="5"/>
        <v>1232109.6118000001</v>
      </c>
      <c r="D191" s="20">
        <f t="shared" si="4"/>
        <v>0.53635258156706944</v>
      </c>
    </row>
    <row r="192" spans="1:4" x14ac:dyDescent="0.2">
      <c r="A192" t="str">
        <v>John Stevenson</v>
      </c>
      <c r="B192" s="21">
        <v>3868.02</v>
      </c>
      <c r="C192" s="21">
        <f t="shared" si="5"/>
        <v>1235977.6318000001</v>
      </c>
      <c r="D192" s="20">
        <f t="shared" si="4"/>
        <v>0.53803637860321318</v>
      </c>
    </row>
    <row r="193" spans="1:4" x14ac:dyDescent="0.2">
      <c r="A193" t="str">
        <v>Ruben Ausman</v>
      </c>
      <c r="B193" s="21">
        <v>3832.3139999999994</v>
      </c>
      <c r="C193" s="21">
        <f t="shared" si="5"/>
        <v>1239809.9458000001</v>
      </c>
      <c r="D193" s="20">
        <f t="shared" si="4"/>
        <v>0.53970463237511002</v>
      </c>
    </row>
    <row r="194" spans="1:4" x14ac:dyDescent="0.2">
      <c r="A194" t="str">
        <v>Annie Thurman</v>
      </c>
      <c r="B194" s="21">
        <v>3831.8640000000005</v>
      </c>
      <c r="C194" s="21">
        <f t="shared" si="5"/>
        <v>1243641.8098000002</v>
      </c>
      <c r="D194" s="20">
        <f t="shared" si="4"/>
        <v>0.54137269025643064</v>
      </c>
    </row>
    <row r="195" spans="1:4" x14ac:dyDescent="0.2">
      <c r="A195" t="str">
        <v>Olvera Toch</v>
      </c>
      <c r="B195" s="21">
        <v>3818.6240000000003</v>
      </c>
      <c r="C195" s="21">
        <f t="shared" si="5"/>
        <v>1247460.4338000002</v>
      </c>
      <c r="D195" s="20">
        <f t="shared" ref="D195:D258" si="6">C195/$H$5</f>
        <v>0.54303498460168931</v>
      </c>
    </row>
    <row r="196" spans="1:4" x14ac:dyDescent="0.2">
      <c r="A196" t="str">
        <v>Rose O'Brian</v>
      </c>
      <c r="B196" s="21">
        <v>3815.4780000000001</v>
      </c>
      <c r="C196" s="21">
        <f t="shared" ref="C196:C259" si="7">B196+C195</f>
        <v>1251275.9118000001</v>
      </c>
      <c r="D196" s="20">
        <f t="shared" si="6"/>
        <v>0.54469590945416468</v>
      </c>
    </row>
    <row r="197" spans="1:4" x14ac:dyDescent="0.2">
      <c r="A197" t="str">
        <v>Michael Chen</v>
      </c>
      <c r="B197" s="21">
        <v>3805.7140000000009</v>
      </c>
      <c r="C197" s="21">
        <f t="shared" si="7"/>
        <v>1255081.6258</v>
      </c>
      <c r="D197" s="20">
        <f t="shared" si="6"/>
        <v>0.54635258391645036</v>
      </c>
    </row>
    <row r="198" spans="1:4" x14ac:dyDescent="0.2">
      <c r="A198" t="str">
        <v>Michael Moore</v>
      </c>
      <c r="B198" s="21">
        <v>3794.08</v>
      </c>
      <c r="C198" s="21">
        <f t="shared" si="7"/>
        <v>1258875.7058000001</v>
      </c>
      <c r="D198" s="20">
        <f t="shared" si="6"/>
        <v>0.54800419395437483</v>
      </c>
    </row>
    <row r="199" spans="1:4" x14ac:dyDescent="0.2">
      <c r="A199" t="str">
        <v>Carol Adams</v>
      </c>
      <c r="B199" s="21">
        <v>3789.7228</v>
      </c>
      <c r="C199" s="21">
        <f t="shared" si="7"/>
        <v>1262665.4286000002</v>
      </c>
      <c r="D199" s="20">
        <f t="shared" si="6"/>
        <v>0.54965390724914753</v>
      </c>
    </row>
    <row r="200" spans="1:4" x14ac:dyDescent="0.2">
      <c r="A200" t="str">
        <v>Matthew Grinstein</v>
      </c>
      <c r="B200" s="21">
        <v>3785.2759999999998</v>
      </c>
      <c r="C200" s="21">
        <f t="shared" si="7"/>
        <v>1266450.7046000003</v>
      </c>
      <c r="D200" s="20">
        <f t="shared" si="6"/>
        <v>0.5513016847967781</v>
      </c>
    </row>
    <row r="201" spans="1:4" x14ac:dyDescent="0.2">
      <c r="A201" t="str">
        <v>Maribeth Dona</v>
      </c>
      <c r="B201" s="21">
        <v>3766.3820000000001</v>
      </c>
      <c r="C201" s="21">
        <f t="shared" si="7"/>
        <v>1270217.0866000003</v>
      </c>
      <c r="D201" s="20">
        <f t="shared" si="6"/>
        <v>0.5529412375520858</v>
      </c>
    </row>
    <row r="202" spans="1:4" x14ac:dyDescent="0.2">
      <c r="A202" t="str">
        <v>Jim Karlsson</v>
      </c>
      <c r="B202" s="21">
        <v>3760.0279999999998</v>
      </c>
      <c r="C202" s="21">
        <f t="shared" si="7"/>
        <v>1273977.1146000002</v>
      </c>
      <c r="D202" s="20">
        <f t="shared" si="6"/>
        <v>0.55457802433245851</v>
      </c>
    </row>
    <row r="203" spans="1:4" x14ac:dyDescent="0.2">
      <c r="A203" t="str">
        <v>Juliana Krohn</v>
      </c>
      <c r="B203" s="21">
        <v>3747.6680000000006</v>
      </c>
      <c r="C203" s="21">
        <f t="shared" si="7"/>
        <v>1277724.7826000003</v>
      </c>
      <c r="D203" s="20">
        <f t="shared" si="6"/>
        <v>0.55620943065167372</v>
      </c>
    </row>
    <row r="204" spans="1:4" x14ac:dyDescent="0.2">
      <c r="A204" t="str">
        <v>Frank Merwin</v>
      </c>
      <c r="B204" s="21">
        <v>3736.1979999999994</v>
      </c>
      <c r="C204" s="21">
        <f t="shared" si="7"/>
        <v>1281460.9806000004</v>
      </c>
      <c r="D204" s="20">
        <f t="shared" si="6"/>
        <v>0.55783584393775965</v>
      </c>
    </row>
    <row r="205" spans="1:4" x14ac:dyDescent="0.2">
      <c r="A205" t="str">
        <v>Scott Cohen</v>
      </c>
      <c r="B205" s="21">
        <v>3729.7929999999997</v>
      </c>
      <c r="C205" s="21">
        <f t="shared" si="7"/>
        <v>1285190.7736000004</v>
      </c>
      <c r="D205" s="20">
        <f t="shared" si="6"/>
        <v>0.55945946904797883</v>
      </c>
    </row>
    <row r="206" spans="1:4" x14ac:dyDescent="0.2">
      <c r="A206" t="str">
        <v>Hunter Glantz</v>
      </c>
      <c r="B206" s="21">
        <v>3690.2840000000001</v>
      </c>
      <c r="C206" s="21">
        <f t="shared" si="7"/>
        <v>1288881.0576000004</v>
      </c>
      <c r="D206" s="20">
        <f t="shared" si="6"/>
        <v>0.56106589540092644</v>
      </c>
    </row>
    <row r="207" spans="1:4" x14ac:dyDescent="0.2">
      <c r="A207" t="str">
        <v>Ben Peterman</v>
      </c>
      <c r="B207" s="21">
        <v>3675.8609999999999</v>
      </c>
      <c r="C207" s="21">
        <f t="shared" si="7"/>
        <v>1292556.9186000004</v>
      </c>
      <c r="D207" s="20">
        <f t="shared" si="6"/>
        <v>0.5626660432432532</v>
      </c>
    </row>
    <row r="208" spans="1:4" x14ac:dyDescent="0.2">
      <c r="A208" t="str">
        <v>Liz Preis</v>
      </c>
      <c r="B208" s="21">
        <v>3653.3990000000003</v>
      </c>
      <c r="C208" s="21">
        <f t="shared" si="7"/>
        <v>1296210.3176000004</v>
      </c>
      <c r="D208" s="20">
        <f t="shared" si="6"/>
        <v>0.56425641309864438</v>
      </c>
    </row>
    <row r="209" spans="1:4" x14ac:dyDescent="0.2">
      <c r="A209" t="str">
        <v>Christopher Schild</v>
      </c>
      <c r="B209" s="21">
        <v>3651.8585000000007</v>
      </c>
      <c r="C209" s="21">
        <f t="shared" si="7"/>
        <v>1299862.1761000005</v>
      </c>
      <c r="D209" s="20">
        <f t="shared" si="6"/>
        <v>0.5658461123552968</v>
      </c>
    </row>
    <row r="210" spans="1:4" x14ac:dyDescent="0.2">
      <c r="A210" t="str">
        <v>Ed Braxton</v>
      </c>
      <c r="B210" s="21">
        <v>3644.9780000000005</v>
      </c>
      <c r="C210" s="21">
        <f t="shared" si="7"/>
        <v>1303507.1541000004</v>
      </c>
      <c r="D210" s="20">
        <f t="shared" si="6"/>
        <v>0.56743281644504007</v>
      </c>
    </row>
    <row r="211" spans="1:4" x14ac:dyDescent="0.2">
      <c r="A211" t="str">
        <v>Jeremy Pistek</v>
      </c>
      <c r="B211" s="21">
        <v>3635.5940000000005</v>
      </c>
      <c r="C211" s="21">
        <f t="shared" si="7"/>
        <v>1307142.7481000004</v>
      </c>
      <c r="D211" s="20">
        <f t="shared" si="6"/>
        <v>0.5690154355633027</v>
      </c>
    </row>
    <row r="212" spans="1:4" x14ac:dyDescent="0.2">
      <c r="A212" t="str">
        <v>Sam Zeldin</v>
      </c>
      <c r="B212" s="21">
        <v>3625.3289999999997</v>
      </c>
      <c r="C212" s="21">
        <f t="shared" si="7"/>
        <v>1310768.0771000003</v>
      </c>
      <c r="D212" s="20">
        <f t="shared" si="6"/>
        <v>0.57059358619986755</v>
      </c>
    </row>
    <row r="213" spans="1:4" x14ac:dyDescent="0.2">
      <c r="A213" t="str">
        <v>Rick Hansen</v>
      </c>
      <c r="B213" s="21">
        <v>3621.3759999999997</v>
      </c>
      <c r="C213" s="21">
        <f t="shared" si="7"/>
        <v>1314389.4531000003</v>
      </c>
      <c r="D213" s="20">
        <f t="shared" si="6"/>
        <v>0.57217001604654938</v>
      </c>
    </row>
    <row r="214" spans="1:4" x14ac:dyDescent="0.2">
      <c r="A214" t="str">
        <v>Thomas Boland</v>
      </c>
      <c r="B214" s="21">
        <v>3589.2959999999998</v>
      </c>
      <c r="C214" s="21">
        <f t="shared" si="7"/>
        <v>1317978.7491000004</v>
      </c>
      <c r="D214" s="20">
        <f t="shared" si="6"/>
        <v>0.57373248107171537</v>
      </c>
    </row>
    <row r="215" spans="1:4" x14ac:dyDescent="0.2">
      <c r="A215" t="str">
        <v>Gary McGarr</v>
      </c>
      <c r="B215" s="21">
        <v>3582.8199999999997</v>
      </c>
      <c r="C215" s="21">
        <f t="shared" si="7"/>
        <v>1321561.5691000004</v>
      </c>
      <c r="D215" s="20">
        <f t="shared" si="6"/>
        <v>0.57529212701383481</v>
      </c>
    </row>
    <row r="216" spans="1:4" x14ac:dyDescent="0.2">
      <c r="A216" t="str">
        <v>Dionis Lloyd</v>
      </c>
      <c r="B216" s="21">
        <v>3539.3220000000001</v>
      </c>
      <c r="C216" s="21">
        <f t="shared" si="7"/>
        <v>1325100.8911000004</v>
      </c>
      <c r="D216" s="20">
        <f t="shared" si="6"/>
        <v>0.57683283773755345</v>
      </c>
    </row>
    <row r="217" spans="1:4" x14ac:dyDescent="0.2">
      <c r="A217" t="str">
        <v>Erica Smith</v>
      </c>
      <c r="B217" s="21">
        <v>3510.4579999999996</v>
      </c>
      <c r="C217" s="21">
        <f t="shared" si="7"/>
        <v>1328611.3491000005</v>
      </c>
      <c r="D217" s="20">
        <f t="shared" si="6"/>
        <v>0.57836098360440713</v>
      </c>
    </row>
    <row r="218" spans="1:4" x14ac:dyDescent="0.2">
      <c r="A218" t="str">
        <v>Robert Waldorf</v>
      </c>
      <c r="B218" s="21">
        <v>3495.6460000000002</v>
      </c>
      <c r="C218" s="21">
        <f t="shared" si="7"/>
        <v>1332106.9951000004</v>
      </c>
      <c r="D218" s="20">
        <f t="shared" si="6"/>
        <v>0.57988268162411938</v>
      </c>
    </row>
    <row r="219" spans="1:4" x14ac:dyDescent="0.2">
      <c r="A219" t="str">
        <v>Anna Gayman</v>
      </c>
      <c r="B219" s="21">
        <v>3489.0395999999996</v>
      </c>
      <c r="C219" s="21">
        <f t="shared" si="7"/>
        <v>1335596.0347000004</v>
      </c>
      <c r="D219" s="20">
        <f t="shared" si="6"/>
        <v>0.58140150379604927</v>
      </c>
    </row>
    <row r="220" spans="1:4" x14ac:dyDescent="0.2">
      <c r="A220" t="str">
        <v>Emily Ducich</v>
      </c>
      <c r="B220" s="21">
        <v>3484.92</v>
      </c>
      <c r="C220" s="21">
        <f t="shared" si="7"/>
        <v>1339080.9547000004</v>
      </c>
      <c r="D220" s="20">
        <f t="shared" si="6"/>
        <v>0.58291853265505156</v>
      </c>
    </row>
    <row r="221" spans="1:4" x14ac:dyDescent="0.2">
      <c r="A221" t="str">
        <v>Pauline Webber</v>
      </c>
      <c r="B221" s="21">
        <v>3454.9160000000002</v>
      </c>
      <c r="C221" s="21">
        <f t="shared" si="7"/>
        <v>1342535.8707000003</v>
      </c>
      <c r="D221" s="20">
        <f t="shared" si="6"/>
        <v>0.58442250040106258</v>
      </c>
    </row>
    <row r="222" spans="1:4" x14ac:dyDescent="0.2">
      <c r="A222" t="str">
        <v>Sarah Foster</v>
      </c>
      <c r="B222" s="21">
        <v>3422.7859999999991</v>
      </c>
      <c r="C222" s="21">
        <f t="shared" si="7"/>
        <v>1345958.6567000004</v>
      </c>
      <c r="D222" s="20">
        <f t="shared" si="6"/>
        <v>0.58591248155993825</v>
      </c>
    </row>
    <row r="223" spans="1:4" x14ac:dyDescent="0.2">
      <c r="A223" t="str">
        <v>Frank Carlisle</v>
      </c>
      <c r="B223" s="21">
        <v>3418.7420000000002</v>
      </c>
      <c r="C223" s="21">
        <f t="shared" si="7"/>
        <v>1349377.3987000005</v>
      </c>
      <c r="D223" s="20">
        <f t="shared" si="6"/>
        <v>0.58740070231550323</v>
      </c>
    </row>
    <row r="224" spans="1:4" x14ac:dyDescent="0.2">
      <c r="A224" t="str">
        <v>Sally Hughsby</v>
      </c>
      <c r="B224" s="21">
        <v>3406.8394999999996</v>
      </c>
      <c r="C224" s="21">
        <f t="shared" si="7"/>
        <v>1352784.2382000005</v>
      </c>
      <c r="D224" s="20">
        <f t="shared" si="6"/>
        <v>0.58888374176532954</v>
      </c>
    </row>
    <row r="225" spans="1:4" x14ac:dyDescent="0.2">
      <c r="A225" t="str">
        <v>Sandra Glassco</v>
      </c>
      <c r="B225" s="21">
        <v>3406.5810000000001</v>
      </c>
      <c r="C225" s="21">
        <f t="shared" si="7"/>
        <v>1356190.8192000005</v>
      </c>
      <c r="D225" s="20">
        <f t="shared" si="6"/>
        <v>0.5903666686869028</v>
      </c>
    </row>
    <row r="226" spans="1:4" x14ac:dyDescent="0.2">
      <c r="A226" t="str">
        <v>Trudy Schmidt</v>
      </c>
      <c r="B226" s="21">
        <v>3368.0939999999991</v>
      </c>
      <c r="C226" s="21">
        <f t="shared" si="7"/>
        <v>1359558.9132000005</v>
      </c>
      <c r="D226" s="20">
        <f t="shared" si="6"/>
        <v>0.59183284174046857</v>
      </c>
    </row>
    <row r="227" spans="1:4" x14ac:dyDescent="0.2">
      <c r="A227" t="str">
        <v>Sam Craven</v>
      </c>
      <c r="B227" s="21">
        <v>3362.9635999999996</v>
      </c>
      <c r="C227" s="21">
        <f t="shared" si="7"/>
        <v>1362921.8768000004</v>
      </c>
      <c r="D227" s="20">
        <f t="shared" si="6"/>
        <v>0.59329678146734155</v>
      </c>
    </row>
    <row r="228" spans="1:4" x14ac:dyDescent="0.2">
      <c r="A228" t="str">
        <v>Victoria Pisteka</v>
      </c>
      <c r="B228" s="21">
        <v>3360.5259999999998</v>
      </c>
      <c r="C228" s="21">
        <f t="shared" si="7"/>
        <v>1366282.4028000005</v>
      </c>
      <c r="D228" s="20">
        <f t="shared" si="6"/>
        <v>0.59475966007672931</v>
      </c>
    </row>
    <row r="229" spans="1:4" x14ac:dyDescent="0.2">
      <c r="A229" t="str">
        <v>Doug Jacobs</v>
      </c>
      <c r="B229" s="21">
        <v>3356.3979999999997</v>
      </c>
      <c r="C229" s="21">
        <f t="shared" si="7"/>
        <v>1369638.8008000006</v>
      </c>
      <c r="D229" s="20">
        <f t="shared" si="6"/>
        <v>0.59622074171656536</v>
      </c>
    </row>
    <row r="230" spans="1:4" x14ac:dyDescent="0.2">
      <c r="A230" t="str">
        <v>Dianna Vittorini</v>
      </c>
      <c r="B230" s="21">
        <v>3341.5870000000004</v>
      </c>
      <c r="C230" s="21">
        <f t="shared" si="7"/>
        <v>1372980.3878000006</v>
      </c>
      <c r="D230" s="20">
        <f t="shared" si="6"/>
        <v>0.59767537594457265</v>
      </c>
    </row>
    <row r="231" spans="1:4" x14ac:dyDescent="0.2">
      <c r="A231" t="str">
        <v>Sylvia Foulston</v>
      </c>
      <c r="B231" s="21">
        <v>3336.5349999999999</v>
      </c>
      <c r="C231" s="21">
        <f t="shared" si="7"/>
        <v>1376316.9228000005</v>
      </c>
      <c r="D231" s="20">
        <f t="shared" si="6"/>
        <v>0.59912781097437851</v>
      </c>
    </row>
    <row r="232" spans="1:4" x14ac:dyDescent="0.2">
      <c r="A232" t="str">
        <v>Dan Campbell</v>
      </c>
      <c r="B232" s="21">
        <v>3336.1680000000006</v>
      </c>
      <c r="C232" s="21">
        <f t="shared" si="7"/>
        <v>1379653.0908000006</v>
      </c>
      <c r="D232" s="20">
        <f t="shared" si="6"/>
        <v>0.60058008624453685</v>
      </c>
    </row>
    <row r="233" spans="1:4" x14ac:dyDescent="0.2">
      <c r="A233" t="str">
        <v>Arthur Prichep</v>
      </c>
      <c r="B233" s="21">
        <v>3323.556</v>
      </c>
      <c r="C233" s="21">
        <f t="shared" si="7"/>
        <v>1382976.6468000007</v>
      </c>
      <c r="D233" s="20">
        <f t="shared" si="6"/>
        <v>0.60202687135481492</v>
      </c>
    </row>
    <row r="234" spans="1:4" x14ac:dyDescent="0.2">
      <c r="A234" t="str">
        <v>Dennis Kane</v>
      </c>
      <c r="B234" s="21">
        <v>3318.4859999999994</v>
      </c>
      <c r="C234" s="21">
        <f t="shared" si="7"/>
        <v>1386295.1328000007</v>
      </c>
      <c r="D234" s="20">
        <f t="shared" si="6"/>
        <v>0.60347144943126863</v>
      </c>
    </row>
    <row r="235" spans="1:4" x14ac:dyDescent="0.2">
      <c r="A235" t="str">
        <v>Katharine Harms</v>
      </c>
      <c r="B235" s="21">
        <v>3312.864</v>
      </c>
      <c r="C235" s="21">
        <f t="shared" si="7"/>
        <v>1389607.9968000008</v>
      </c>
      <c r="D235" s="20">
        <f t="shared" si="6"/>
        <v>0.60491358018145802</v>
      </c>
    </row>
    <row r="236" spans="1:4" x14ac:dyDescent="0.2">
      <c r="A236" t="str">
        <v>Randy Ferguson</v>
      </c>
      <c r="B236" s="21">
        <v>3309.1500000000005</v>
      </c>
      <c r="C236" s="21">
        <f t="shared" si="7"/>
        <v>1392917.1468000007</v>
      </c>
      <c r="D236" s="20">
        <f t="shared" si="6"/>
        <v>0.60635409418142561</v>
      </c>
    </row>
    <row r="237" spans="1:4" x14ac:dyDescent="0.2">
      <c r="A237" t="str">
        <v>Rick Reed</v>
      </c>
      <c r="B237" s="21">
        <v>3302.2620000000002</v>
      </c>
      <c r="C237" s="21">
        <f t="shared" si="7"/>
        <v>1396219.4088000008</v>
      </c>
      <c r="D237" s="20">
        <f t="shared" si="6"/>
        <v>0.60779160974964153</v>
      </c>
    </row>
    <row r="238" spans="1:4" x14ac:dyDescent="0.2">
      <c r="A238" t="str">
        <v>Brian Dahlen</v>
      </c>
      <c r="B238" s="21">
        <v>3288.471</v>
      </c>
      <c r="C238" s="21">
        <f t="shared" si="7"/>
        <v>1399507.8798000007</v>
      </c>
      <c r="D238" s="20">
        <f t="shared" si="6"/>
        <v>0.60922312192466765</v>
      </c>
    </row>
    <row r="239" spans="1:4" x14ac:dyDescent="0.2">
      <c r="A239" t="str">
        <v>Brian Stugart</v>
      </c>
      <c r="B239" s="21">
        <v>3288.11</v>
      </c>
      <c r="C239" s="21">
        <f t="shared" si="7"/>
        <v>1402795.9898000008</v>
      </c>
      <c r="D239" s="20">
        <f t="shared" si="6"/>
        <v>0.61065447695192054</v>
      </c>
    </row>
    <row r="240" spans="1:4" x14ac:dyDescent="0.2">
      <c r="A240" t="str">
        <v>Rob Williams</v>
      </c>
      <c r="B240" s="21">
        <v>3279.7459999999996</v>
      </c>
      <c r="C240" s="21">
        <f t="shared" si="7"/>
        <v>1406075.7358000008</v>
      </c>
      <c r="D240" s="20">
        <f t="shared" si="6"/>
        <v>0.61208219102633177</v>
      </c>
    </row>
    <row r="241" spans="1:4" x14ac:dyDescent="0.2">
      <c r="A241" t="str">
        <v>Daniel Lacy</v>
      </c>
      <c r="B241" s="21">
        <v>3272.2000000000003</v>
      </c>
      <c r="C241" s="21">
        <f t="shared" si="7"/>
        <v>1409347.9358000008</v>
      </c>
      <c r="D241" s="20">
        <f t="shared" si="6"/>
        <v>0.61350662023343761</v>
      </c>
    </row>
    <row r="242" spans="1:4" x14ac:dyDescent="0.2">
      <c r="A242" t="str">
        <v>Damala Kotsonis</v>
      </c>
      <c r="B242" s="21">
        <v>3256.4800000000005</v>
      </c>
      <c r="C242" s="21">
        <f t="shared" si="7"/>
        <v>1412604.4158000008</v>
      </c>
      <c r="D242" s="20">
        <f t="shared" si="6"/>
        <v>0.61492420632975087</v>
      </c>
    </row>
    <row r="243" spans="1:4" x14ac:dyDescent="0.2">
      <c r="A243" t="str">
        <v>Adam Shillingsburg</v>
      </c>
      <c r="B243" s="21">
        <v>3255.3099999999995</v>
      </c>
      <c r="C243" s="21">
        <f t="shared" si="7"/>
        <v>1415859.7258000008</v>
      </c>
      <c r="D243" s="20">
        <f t="shared" si="6"/>
        <v>0.61634128311056613</v>
      </c>
    </row>
    <row r="244" spans="1:4" x14ac:dyDescent="0.2">
      <c r="A244" t="str">
        <v>Jack O'Briant</v>
      </c>
      <c r="B244" s="21">
        <v>3254.9490000000005</v>
      </c>
      <c r="C244" s="21">
        <f t="shared" si="7"/>
        <v>1419114.6748000009</v>
      </c>
      <c r="D244" s="20">
        <f t="shared" si="6"/>
        <v>0.61775820274360815</v>
      </c>
    </row>
    <row r="245" spans="1:4" x14ac:dyDescent="0.2">
      <c r="A245" t="str">
        <v>Adam Hart</v>
      </c>
      <c r="B245" s="21">
        <v>3250.3369999999991</v>
      </c>
      <c r="C245" s="21">
        <f t="shared" si="7"/>
        <v>1422365.0118000009</v>
      </c>
      <c r="D245" s="20">
        <f t="shared" si="6"/>
        <v>0.61917311471590097</v>
      </c>
    </row>
    <row r="246" spans="1:4" x14ac:dyDescent="0.2">
      <c r="A246" t="str">
        <v>Henry Goldwyn</v>
      </c>
      <c r="B246" s="21">
        <v>3247.6419999999994</v>
      </c>
      <c r="C246" s="21">
        <f t="shared" si="7"/>
        <v>1425612.6538000009</v>
      </c>
      <c r="D246" s="20">
        <f t="shared" si="6"/>
        <v>0.62058685352129916</v>
      </c>
    </row>
    <row r="247" spans="1:4" x14ac:dyDescent="0.2">
      <c r="A247" t="str">
        <v>Lindsay Castell</v>
      </c>
      <c r="B247" s="21">
        <v>3246.6260000000002</v>
      </c>
      <c r="C247" s="21">
        <f t="shared" si="7"/>
        <v>1428859.2798000008</v>
      </c>
      <c r="D247" s="20">
        <f t="shared" si="6"/>
        <v>0.62200015004930753</v>
      </c>
    </row>
    <row r="248" spans="1:4" x14ac:dyDescent="0.2">
      <c r="A248" t="str">
        <v>Carol Triggs</v>
      </c>
      <c r="B248" s="21">
        <v>3241.898000000001</v>
      </c>
      <c r="C248" s="21">
        <f t="shared" si="7"/>
        <v>1432101.1778000009</v>
      </c>
      <c r="D248" s="20">
        <f t="shared" si="6"/>
        <v>0.6234113884203295</v>
      </c>
    </row>
    <row r="249" spans="1:4" x14ac:dyDescent="0.2">
      <c r="A249" t="str">
        <v>Edward Becker</v>
      </c>
      <c r="B249" s="21">
        <v>3236.3139999999994</v>
      </c>
      <c r="C249" s="21">
        <f t="shared" si="7"/>
        <v>1435337.4918000009</v>
      </c>
      <c r="D249" s="20">
        <f t="shared" si="6"/>
        <v>0.62482019600695793</v>
      </c>
    </row>
    <row r="250" spans="1:4" x14ac:dyDescent="0.2">
      <c r="A250" t="str">
        <v>Sharelle Roach</v>
      </c>
      <c r="B250" s="21">
        <v>3233.4810000000002</v>
      </c>
      <c r="C250" s="21">
        <f t="shared" si="7"/>
        <v>1438570.9728000008</v>
      </c>
      <c r="D250" s="20">
        <f t="shared" si="6"/>
        <v>0.62622777035358146</v>
      </c>
    </row>
    <row r="251" spans="1:4" x14ac:dyDescent="0.2">
      <c r="A251" t="str">
        <v>Lindsay Williams</v>
      </c>
      <c r="B251" s="21">
        <v>3230.308</v>
      </c>
      <c r="C251" s="21">
        <f t="shared" si="7"/>
        <v>1441801.2808000008</v>
      </c>
      <c r="D251" s="20">
        <f t="shared" si="6"/>
        <v>0.62763396345398725</v>
      </c>
    </row>
    <row r="252" spans="1:4" x14ac:dyDescent="0.2">
      <c r="A252" t="str">
        <v>Ricardo Sperren</v>
      </c>
      <c r="B252" s="21">
        <v>3221.29</v>
      </c>
      <c r="C252" s="21">
        <f t="shared" si="7"/>
        <v>1445022.5708000008</v>
      </c>
      <c r="D252" s="20">
        <f t="shared" si="6"/>
        <v>0.62903623090724747</v>
      </c>
    </row>
    <row r="253" spans="1:4" x14ac:dyDescent="0.2">
      <c r="A253" t="str">
        <v>Alejandro Savely</v>
      </c>
      <c r="B253" s="21">
        <v>3214.2359999999999</v>
      </c>
      <c r="C253" s="21">
        <f t="shared" si="7"/>
        <v>1448236.8068000008</v>
      </c>
      <c r="D253" s="20">
        <f t="shared" si="6"/>
        <v>0.63043542766689875</v>
      </c>
    </row>
    <row r="254" spans="1:4" x14ac:dyDescent="0.2">
      <c r="A254" t="str">
        <v>Mark Packer</v>
      </c>
      <c r="B254" s="21">
        <v>3206.1320000000001</v>
      </c>
      <c r="C254" s="21">
        <f t="shared" si="7"/>
        <v>1451442.9388000008</v>
      </c>
      <c r="D254" s="20">
        <f t="shared" si="6"/>
        <v>0.63183109665493031</v>
      </c>
    </row>
    <row r="255" spans="1:4" x14ac:dyDescent="0.2">
      <c r="A255" t="str">
        <v>Christine Sundaresam</v>
      </c>
      <c r="B255" s="21">
        <v>3202.1620000000003</v>
      </c>
      <c r="C255" s="21">
        <f t="shared" si="7"/>
        <v>1454645.1008000008</v>
      </c>
      <c r="D255" s="20">
        <f t="shared" si="6"/>
        <v>0.63322503745276792</v>
      </c>
    </row>
    <row r="256" spans="1:4" x14ac:dyDescent="0.2">
      <c r="A256" t="str">
        <v>Brian Thompson</v>
      </c>
      <c r="B256" s="21">
        <v>3196.7520000000004</v>
      </c>
      <c r="C256" s="21">
        <f t="shared" si="7"/>
        <v>1457841.8528000009</v>
      </c>
      <c r="D256" s="20">
        <f t="shared" si="6"/>
        <v>0.63461662321056822</v>
      </c>
    </row>
    <row r="257" spans="1:4" x14ac:dyDescent="0.2">
      <c r="A257" t="str">
        <v>Deirdre Greer</v>
      </c>
      <c r="B257" s="21">
        <v>3195.8180000000002</v>
      </c>
      <c r="C257" s="21">
        <f t="shared" si="7"/>
        <v>1461037.6708000009</v>
      </c>
      <c r="D257" s="20">
        <f t="shared" si="6"/>
        <v>0.63600780238659493</v>
      </c>
    </row>
    <row r="258" spans="1:4" x14ac:dyDescent="0.2">
      <c r="A258" t="str">
        <v>Jeremy Lonsdale</v>
      </c>
      <c r="B258" s="21">
        <v>3173.8739999999998</v>
      </c>
      <c r="C258" s="21">
        <f t="shared" si="7"/>
        <v>1464211.544800001</v>
      </c>
      <c r="D258" s="20">
        <f t="shared" si="6"/>
        <v>0.63738942906750506</v>
      </c>
    </row>
    <row r="259" spans="1:4" x14ac:dyDescent="0.2">
      <c r="A259" t="str">
        <v>Greg Matthias</v>
      </c>
      <c r="B259" s="21">
        <v>3163.6280000000002</v>
      </c>
      <c r="C259" s="21">
        <f t="shared" si="7"/>
        <v>1467375.172800001</v>
      </c>
      <c r="D259" s="20">
        <f t="shared" ref="D259:D322" si="8">C259/$H$5</f>
        <v>0.63876659553765291</v>
      </c>
    </row>
    <row r="260" spans="1:4" x14ac:dyDescent="0.2">
      <c r="A260" t="str">
        <v>Janet Martin</v>
      </c>
      <c r="B260" s="21">
        <v>3159.1220000000003</v>
      </c>
      <c r="C260" s="21">
        <f t="shared" ref="C260:C323" si="9">B260+C259</f>
        <v>1470534.294800001</v>
      </c>
      <c r="D260" s="20">
        <f t="shared" si="8"/>
        <v>0.64014180049016522</v>
      </c>
    </row>
    <row r="261" spans="1:4" x14ac:dyDescent="0.2">
      <c r="A261" t="str">
        <v>Chloris Kastensmidt</v>
      </c>
      <c r="B261" s="21">
        <v>3154.855</v>
      </c>
      <c r="C261" s="21">
        <f t="shared" si="9"/>
        <v>1473689.1498000009</v>
      </c>
      <c r="D261" s="20">
        <f t="shared" si="8"/>
        <v>0.64151514796470333</v>
      </c>
    </row>
    <row r="262" spans="1:4" x14ac:dyDescent="0.2">
      <c r="A262" t="str">
        <v>Karen Bern</v>
      </c>
      <c r="B262" s="21">
        <v>3152.6149999999998</v>
      </c>
      <c r="C262" s="21">
        <f t="shared" si="9"/>
        <v>1476841.7648000009</v>
      </c>
      <c r="D262" s="20">
        <f t="shared" si="8"/>
        <v>0.64288752033948482</v>
      </c>
    </row>
    <row r="263" spans="1:4" x14ac:dyDescent="0.2">
      <c r="A263" t="str">
        <v>Maxwell Schwartz</v>
      </c>
      <c r="B263" s="21">
        <v>3144.6779999999994</v>
      </c>
      <c r="C263" s="21">
        <f t="shared" si="9"/>
        <v>1479986.442800001</v>
      </c>
      <c r="D263" s="20">
        <f t="shared" si="8"/>
        <v>0.64425643763981588</v>
      </c>
    </row>
    <row r="264" spans="1:4" x14ac:dyDescent="0.2">
      <c r="A264" t="str">
        <v>Ruben Dartt</v>
      </c>
      <c r="B264" s="21">
        <v>3133.9239999999995</v>
      </c>
      <c r="C264" s="21">
        <f t="shared" si="9"/>
        <v>1483120.3668000011</v>
      </c>
      <c r="D264" s="20">
        <f t="shared" si="8"/>
        <v>0.64562067359068998</v>
      </c>
    </row>
    <row r="265" spans="1:4" x14ac:dyDescent="0.2">
      <c r="A265" t="str">
        <v>Tanja Norvell</v>
      </c>
      <c r="B265" s="21">
        <v>3130.221</v>
      </c>
      <c r="C265" s="21">
        <f t="shared" si="9"/>
        <v>1486250.587800001</v>
      </c>
      <c r="D265" s="20">
        <f t="shared" si="8"/>
        <v>0.64698329757977868</v>
      </c>
    </row>
    <row r="266" spans="1:4" x14ac:dyDescent="0.2">
      <c r="A266" t="str">
        <v>Steve Nguyen</v>
      </c>
      <c r="B266" s="21">
        <v>3127.9592000000007</v>
      </c>
      <c r="C266" s="21">
        <f t="shared" si="9"/>
        <v>1489378.547000001</v>
      </c>
      <c r="D266" s="20">
        <f t="shared" si="8"/>
        <v>0.64834493697930051</v>
      </c>
    </row>
    <row r="267" spans="1:4" x14ac:dyDescent="0.2">
      <c r="A267" t="str">
        <v>Speros Goranitis</v>
      </c>
      <c r="B267" s="21">
        <v>3124.8320000000008</v>
      </c>
      <c r="C267" s="21">
        <f t="shared" si="9"/>
        <v>1492503.3790000009</v>
      </c>
      <c r="D267" s="20">
        <f t="shared" si="8"/>
        <v>0.64970521506991197</v>
      </c>
    </row>
    <row r="268" spans="1:4" x14ac:dyDescent="0.2">
      <c r="A268" t="str">
        <v>Katherine Hughes</v>
      </c>
      <c r="B268" s="21">
        <v>3100.6119999999996</v>
      </c>
      <c r="C268" s="21">
        <f t="shared" si="9"/>
        <v>1495603.9910000009</v>
      </c>
      <c r="D268" s="20">
        <f t="shared" si="8"/>
        <v>0.65105494989440393</v>
      </c>
    </row>
    <row r="269" spans="1:4" x14ac:dyDescent="0.2">
      <c r="A269" t="str">
        <v>Patrick Gardner</v>
      </c>
      <c r="B269" s="21">
        <v>3086.9070000000002</v>
      </c>
      <c r="C269" s="21">
        <f t="shared" si="9"/>
        <v>1498690.8980000007</v>
      </c>
      <c r="D269" s="20">
        <f t="shared" si="8"/>
        <v>0.65239871876257194</v>
      </c>
    </row>
    <row r="270" spans="1:4" x14ac:dyDescent="0.2">
      <c r="A270" t="str">
        <v>Eugene Hildebrand</v>
      </c>
      <c r="B270" s="21">
        <v>3082.6530000000002</v>
      </c>
      <c r="C270" s="21">
        <f t="shared" si="9"/>
        <v>1501773.5510000007</v>
      </c>
      <c r="D270" s="20">
        <f t="shared" si="8"/>
        <v>0.65374063581182706</v>
      </c>
    </row>
    <row r="271" spans="1:4" x14ac:dyDescent="0.2">
      <c r="A271" t="str">
        <v>Gary Mitchum</v>
      </c>
      <c r="B271" s="21">
        <v>3078.6240000000003</v>
      </c>
      <c r="C271" s="21">
        <f t="shared" si="9"/>
        <v>1504852.1750000007</v>
      </c>
      <c r="D271" s="20">
        <f t="shared" si="8"/>
        <v>0.65508079898745719</v>
      </c>
    </row>
    <row r="272" spans="1:4" x14ac:dyDescent="0.2">
      <c r="A272" t="str">
        <v>Eugene Barchas</v>
      </c>
      <c r="B272" s="21">
        <v>3071.1259999999997</v>
      </c>
      <c r="C272" s="21">
        <f t="shared" si="9"/>
        <v>1507923.3010000007</v>
      </c>
      <c r="D272" s="20">
        <f t="shared" si="8"/>
        <v>0.65641769819077678</v>
      </c>
    </row>
    <row r="273" spans="1:4" x14ac:dyDescent="0.2">
      <c r="A273" t="str">
        <v>Mike Gockenbach</v>
      </c>
      <c r="B273" s="21">
        <v>3061.5430000000001</v>
      </c>
      <c r="C273" s="21">
        <f t="shared" si="9"/>
        <v>1510984.8440000007</v>
      </c>
      <c r="D273" s="20">
        <f t="shared" si="8"/>
        <v>0.65775042579544962</v>
      </c>
    </row>
    <row r="274" spans="1:4" x14ac:dyDescent="0.2">
      <c r="A274" t="str">
        <v>Toby Gnade</v>
      </c>
      <c r="B274" s="21">
        <v>3058.3720000000003</v>
      </c>
      <c r="C274" s="21">
        <f t="shared" si="9"/>
        <v>1514043.2160000007</v>
      </c>
      <c r="D274" s="20">
        <f t="shared" si="8"/>
        <v>0.6590817730245293</v>
      </c>
    </row>
    <row r="275" spans="1:4" x14ac:dyDescent="0.2">
      <c r="A275" t="str">
        <v>Kean Takahito</v>
      </c>
      <c r="B275" s="21">
        <v>3057.1</v>
      </c>
      <c r="C275" s="21">
        <f t="shared" si="9"/>
        <v>1517100.3160000008</v>
      </c>
      <c r="D275" s="20">
        <f t="shared" si="8"/>
        <v>0.66041256653624725</v>
      </c>
    </row>
    <row r="276" spans="1:4" x14ac:dyDescent="0.2">
      <c r="A276" t="str">
        <v>Shahid Shariari</v>
      </c>
      <c r="B276" s="21">
        <v>3056.8069999999998</v>
      </c>
      <c r="C276" s="21">
        <f t="shared" si="9"/>
        <v>1520157.1230000008</v>
      </c>
      <c r="D276" s="20">
        <f t="shared" si="8"/>
        <v>0.66174323250143452</v>
      </c>
    </row>
    <row r="277" spans="1:4" x14ac:dyDescent="0.2">
      <c r="A277" t="str">
        <v>Sara Luxemburg</v>
      </c>
      <c r="B277" s="21">
        <v>3053.0120000000011</v>
      </c>
      <c r="C277" s="21">
        <f t="shared" si="9"/>
        <v>1523210.1350000009</v>
      </c>
      <c r="D277" s="20">
        <f t="shared" si="8"/>
        <v>0.66307224645609641</v>
      </c>
    </row>
    <row r="278" spans="1:4" x14ac:dyDescent="0.2">
      <c r="A278" t="str">
        <v>Aaron Smayling</v>
      </c>
      <c r="B278" s="21">
        <v>3050.6920000000005</v>
      </c>
      <c r="C278" s="21">
        <f t="shared" si="9"/>
        <v>1526260.827000001</v>
      </c>
      <c r="D278" s="20">
        <f t="shared" si="8"/>
        <v>0.66440025048601026</v>
      </c>
    </row>
    <row r="279" spans="1:4" x14ac:dyDescent="0.2">
      <c r="A279" t="str">
        <v>Cynthia Arntzen</v>
      </c>
      <c r="B279" s="21">
        <v>3041.5659999999993</v>
      </c>
      <c r="C279" s="21">
        <f t="shared" si="9"/>
        <v>1529302.3930000011</v>
      </c>
      <c r="D279" s="20">
        <f t="shared" si="8"/>
        <v>0.6657242818550404</v>
      </c>
    </row>
    <row r="280" spans="1:4" x14ac:dyDescent="0.2">
      <c r="A280" t="str">
        <v>Carlos Soltero</v>
      </c>
      <c r="B280" s="21">
        <v>3036.5469999999996</v>
      </c>
      <c r="C280" s="21">
        <f t="shared" si="9"/>
        <v>1532338.9400000011</v>
      </c>
      <c r="D280" s="20">
        <f t="shared" si="8"/>
        <v>0.66704612839117805</v>
      </c>
    </row>
    <row r="281" spans="1:4" x14ac:dyDescent="0.2">
      <c r="A281" t="str">
        <v>Lindsay Shagiari</v>
      </c>
      <c r="B281" s="21">
        <v>2988.674</v>
      </c>
      <c r="C281" s="21">
        <f t="shared" si="9"/>
        <v>1535327.6140000012</v>
      </c>
      <c r="D281" s="20">
        <f t="shared" si="8"/>
        <v>0.66834713521720268</v>
      </c>
    </row>
    <row r="282" spans="1:4" x14ac:dyDescent="0.2">
      <c r="A282" t="str">
        <v>Michelle Huthwaite</v>
      </c>
      <c r="B282" s="21">
        <v>2984.9480000000003</v>
      </c>
      <c r="C282" s="21">
        <f t="shared" si="9"/>
        <v>1538312.5620000013</v>
      </c>
      <c r="D282" s="20">
        <f t="shared" si="8"/>
        <v>0.66964652006925707</v>
      </c>
    </row>
    <row r="283" spans="1:4" x14ac:dyDescent="0.2">
      <c r="A283" t="str">
        <v>Frank Atkinson</v>
      </c>
      <c r="B283" s="21">
        <v>2984.0539999999992</v>
      </c>
      <c r="C283" s="21">
        <f t="shared" si="9"/>
        <v>1541296.6160000013</v>
      </c>
      <c r="D283" s="20">
        <f t="shared" si="8"/>
        <v>0.67094551575203354</v>
      </c>
    </row>
    <row r="284" spans="1:4" x14ac:dyDescent="0.2">
      <c r="A284" t="str">
        <v>David Bremer</v>
      </c>
      <c r="B284" s="21">
        <v>2973.0940000000001</v>
      </c>
      <c r="C284" s="21">
        <f t="shared" si="9"/>
        <v>1544269.7100000014</v>
      </c>
      <c r="D284" s="20">
        <f t="shared" si="8"/>
        <v>0.67223974041100032</v>
      </c>
    </row>
    <row r="285" spans="1:4" x14ac:dyDescent="0.2">
      <c r="A285" t="str">
        <v>Noel Staavos</v>
      </c>
      <c r="B285" s="21">
        <v>2964.8229999999994</v>
      </c>
      <c r="C285" s="21">
        <f t="shared" si="9"/>
        <v>1547234.5330000015</v>
      </c>
      <c r="D285" s="20">
        <f t="shared" si="8"/>
        <v>0.67353036460117799</v>
      </c>
    </row>
    <row r="286" spans="1:4" x14ac:dyDescent="0.2">
      <c r="A286" t="str">
        <v>Tamara Manning</v>
      </c>
      <c r="B286" s="21">
        <v>2955.2259999999997</v>
      </c>
      <c r="C286" s="21">
        <f t="shared" si="9"/>
        <v>1550189.7590000015</v>
      </c>
      <c r="D286" s="20">
        <f t="shared" si="8"/>
        <v>0.67481681109833547</v>
      </c>
    </row>
    <row r="287" spans="1:4" x14ac:dyDescent="0.2">
      <c r="A287" t="str">
        <v>Christine Kargatis</v>
      </c>
      <c r="B287" s="21">
        <v>2945.3209999999999</v>
      </c>
      <c r="C287" s="21">
        <f t="shared" si="9"/>
        <v>1553135.0800000015</v>
      </c>
      <c r="D287" s="20">
        <f t="shared" si="8"/>
        <v>0.67609894582625618</v>
      </c>
    </row>
    <row r="288" spans="1:4" x14ac:dyDescent="0.2">
      <c r="A288" t="str">
        <v>Thea Hudgings</v>
      </c>
      <c r="B288" s="21">
        <v>2942.7719999999999</v>
      </c>
      <c r="C288" s="21">
        <f t="shared" si="9"/>
        <v>1556077.8520000016</v>
      </c>
      <c r="D288" s="20">
        <f t="shared" si="8"/>
        <v>0.67737997094289126</v>
      </c>
    </row>
    <row r="289" spans="1:4" x14ac:dyDescent="0.2">
      <c r="A289" t="str">
        <v>Liz Thompson</v>
      </c>
      <c r="B289" s="21">
        <v>2936.2519999999995</v>
      </c>
      <c r="C289" s="21">
        <f t="shared" si="9"/>
        <v>1559014.1040000017</v>
      </c>
      <c r="D289" s="20">
        <f t="shared" si="8"/>
        <v>0.67865815782273453</v>
      </c>
    </row>
    <row r="290" spans="1:4" x14ac:dyDescent="0.2">
      <c r="A290" t="str">
        <v>Becky Castell</v>
      </c>
      <c r="B290" s="21">
        <v>2933.6759999999995</v>
      </c>
      <c r="C290" s="21">
        <f t="shared" si="9"/>
        <v>1561947.7800000017</v>
      </c>
      <c r="D290" s="20">
        <f t="shared" si="8"/>
        <v>0.6799352233378575</v>
      </c>
    </row>
    <row r="291" spans="1:4" x14ac:dyDescent="0.2">
      <c r="A291" t="str">
        <v>Julie Kriz</v>
      </c>
      <c r="B291" s="21">
        <v>2932.4840000000004</v>
      </c>
      <c r="C291" s="21">
        <f t="shared" si="9"/>
        <v>1564880.2640000016</v>
      </c>
      <c r="D291" s="20">
        <f t="shared" si="8"/>
        <v>0.68121176996060995</v>
      </c>
    </row>
    <row r="292" spans="1:4" x14ac:dyDescent="0.2">
      <c r="A292" t="str">
        <v>Shaun Weien</v>
      </c>
      <c r="B292" s="21">
        <v>2921.5439999999999</v>
      </c>
      <c r="C292" s="21">
        <f t="shared" si="9"/>
        <v>1567801.8080000016</v>
      </c>
      <c r="D292" s="20">
        <f t="shared" si="8"/>
        <v>0.68248355426580054</v>
      </c>
    </row>
    <row r="293" spans="1:4" x14ac:dyDescent="0.2">
      <c r="A293" t="str">
        <v>Maris LaWare</v>
      </c>
      <c r="B293" s="21">
        <v>2921.4999999999991</v>
      </c>
      <c r="C293" s="21">
        <f t="shared" si="9"/>
        <v>1570723.3080000016</v>
      </c>
      <c r="D293" s="20">
        <f t="shared" si="8"/>
        <v>0.68375531941724599</v>
      </c>
    </row>
    <row r="294" spans="1:4" x14ac:dyDescent="0.2">
      <c r="A294" t="str">
        <v>Rob Dowd</v>
      </c>
      <c r="B294" s="21">
        <v>2912.8940000000002</v>
      </c>
      <c r="C294" s="21">
        <f t="shared" si="9"/>
        <v>1573636.2020000017</v>
      </c>
      <c r="D294" s="20">
        <f t="shared" si="8"/>
        <v>0.68502333827025119</v>
      </c>
    </row>
    <row r="295" spans="1:4" x14ac:dyDescent="0.2">
      <c r="A295" t="str">
        <v>Craig Yedwab</v>
      </c>
      <c r="B295" s="21">
        <v>2900.0259999999998</v>
      </c>
      <c r="C295" s="21">
        <f t="shared" si="9"/>
        <v>1576536.2280000017</v>
      </c>
      <c r="D295" s="20">
        <f t="shared" si="8"/>
        <v>0.68628575552340398</v>
      </c>
    </row>
    <row r="296" spans="1:4" x14ac:dyDescent="0.2">
      <c r="A296" t="str">
        <v>Neil Ducich</v>
      </c>
      <c r="B296" s="21">
        <v>2893.4549999999999</v>
      </c>
      <c r="C296" s="21">
        <f t="shared" si="9"/>
        <v>1579429.6830000018</v>
      </c>
      <c r="D296" s="20">
        <f t="shared" si="8"/>
        <v>0.68754531233883287</v>
      </c>
    </row>
    <row r="297" spans="1:4" x14ac:dyDescent="0.2">
      <c r="A297" t="str">
        <v>Meg Tillman</v>
      </c>
      <c r="B297" s="21">
        <v>2890.1390000000001</v>
      </c>
      <c r="C297" s="21">
        <f t="shared" si="9"/>
        <v>1582319.8220000018</v>
      </c>
      <c r="D297" s="20">
        <f t="shared" si="8"/>
        <v>0.68880342565837194</v>
      </c>
    </row>
    <row r="298" spans="1:4" x14ac:dyDescent="0.2">
      <c r="A298" t="str">
        <v>Barry Französisch</v>
      </c>
      <c r="B298" s="21">
        <v>2888.5059999999999</v>
      </c>
      <c r="C298" s="21">
        <f t="shared" si="9"/>
        <v>1585208.3280000018</v>
      </c>
      <c r="D298" s="20">
        <f t="shared" si="8"/>
        <v>0.6900608281127758</v>
      </c>
    </row>
    <row r="299" spans="1:4" x14ac:dyDescent="0.2">
      <c r="A299" t="str">
        <v>David Smith</v>
      </c>
      <c r="B299" s="21">
        <v>2881.8128000000002</v>
      </c>
      <c r="C299" s="21">
        <f t="shared" si="9"/>
        <v>1588090.1408000018</v>
      </c>
      <c r="D299" s="20">
        <f t="shared" si="8"/>
        <v>0.69131531693428172</v>
      </c>
    </row>
    <row r="300" spans="1:4" x14ac:dyDescent="0.2">
      <c r="A300" t="str">
        <v>Paul Van Hugh</v>
      </c>
      <c r="B300" s="21">
        <v>2876.0460000000003</v>
      </c>
      <c r="C300" s="21">
        <f t="shared" si="9"/>
        <v>1590966.1868000019</v>
      </c>
      <c r="D300" s="20">
        <f t="shared" si="8"/>
        <v>0.69256729539628892</v>
      </c>
    </row>
    <row r="301" spans="1:4" x14ac:dyDescent="0.2">
      <c r="A301" t="str">
        <v>Ionia McGrath</v>
      </c>
      <c r="B301" s="21">
        <v>2872.63</v>
      </c>
      <c r="C301" s="21">
        <f t="shared" si="9"/>
        <v>1593838.8168000018</v>
      </c>
      <c r="D301" s="20">
        <f t="shared" si="8"/>
        <v>0.69381778683116702</v>
      </c>
    </row>
    <row r="302" spans="1:4" x14ac:dyDescent="0.2">
      <c r="A302" t="str">
        <v>Chuck Clark</v>
      </c>
      <c r="B302" s="21">
        <v>2870.0500000000006</v>
      </c>
      <c r="C302" s="21">
        <f t="shared" si="9"/>
        <v>1596708.8668000018</v>
      </c>
      <c r="D302" s="20">
        <f t="shared" si="8"/>
        <v>0.69506715516007556</v>
      </c>
    </row>
    <row r="303" spans="1:4" x14ac:dyDescent="0.2">
      <c r="A303" t="str">
        <v>Craig Carroll</v>
      </c>
      <c r="B303" s="21">
        <v>2854.1150000000007</v>
      </c>
      <c r="C303" s="21">
        <f t="shared" si="9"/>
        <v>1599562.9818000018</v>
      </c>
      <c r="D303" s="20">
        <f t="shared" si="8"/>
        <v>0.69630958678602717</v>
      </c>
    </row>
    <row r="304" spans="1:4" x14ac:dyDescent="0.2">
      <c r="A304" t="str">
        <v>Arthur Wiediger</v>
      </c>
      <c r="B304" s="21">
        <v>2852.9680000000003</v>
      </c>
      <c r="C304" s="21">
        <f t="shared" si="9"/>
        <v>1602415.9498000019</v>
      </c>
      <c r="D304" s="20">
        <f t="shared" si="8"/>
        <v>0.69755151910866586</v>
      </c>
    </row>
    <row r="305" spans="1:4" x14ac:dyDescent="0.2">
      <c r="A305" t="str">
        <v>Erin Ashbrook</v>
      </c>
      <c r="B305" s="21">
        <v>2846.7050000000004</v>
      </c>
      <c r="C305" s="21">
        <f t="shared" si="9"/>
        <v>1605262.654800002</v>
      </c>
      <c r="D305" s="20">
        <f t="shared" si="8"/>
        <v>0.69879072506979734</v>
      </c>
    </row>
    <row r="306" spans="1:4" x14ac:dyDescent="0.2">
      <c r="A306" t="str">
        <v>Linda Southworth</v>
      </c>
      <c r="B306" s="21">
        <v>2845.27</v>
      </c>
      <c r="C306" s="21">
        <f t="shared" si="9"/>
        <v>1608107.924800002</v>
      </c>
      <c r="D306" s="20">
        <f t="shared" si="8"/>
        <v>0.70002930635764715</v>
      </c>
    </row>
    <row r="307" spans="1:4" x14ac:dyDescent="0.2">
      <c r="A307" t="str">
        <v>Darren Budd</v>
      </c>
      <c r="B307" s="21">
        <v>2839.2272000000003</v>
      </c>
      <c r="C307" s="21">
        <f t="shared" si="9"/>
        <v>1610947.1520000021</v>
      </c>
      <c r="D307" s="20">
        <f t="shared" si="8"/>
        <v>0.70126525713977828</v>
      </c>
    </row>
    <row r="308" spans="1:4" x14ac:dyDescent="0.2">
      <c r="A308" t="str">
        <v>Justin MacKendrick</v>
      </c>
      <c r="B308" s="21">
        <v>2833.9260000000004</v>
      </c>
      <c r="C308" s="21">
        <f t="shared" si="9"/>
        <v>1613781.0780000021</v>
      </c>
      <c r="D308" s="20">
        <f t="shared" si="8"/>
        <v>0.70249890024386008</v>
      </c>
    </row>
    <row r="309" spans="1:4" x14ac:dyDescent="0.2">
      <c r="A309" t="str">
        <v>Christina VanderZanden</v>
      </c>
      <c r="B309" s="21">
        <v>2830.6279999999997</v>
      </c>
      <c r="C309" s="21">
        <f t="shared" si="9"/>
        <v>1616611.7060000021</v>
      </c>
      <c r="D309" s="20">
        <f t="shared" si="8"/>
        <v>0.70373110768767511</v>
      </c>
    </row>
    <row r="310" spans="1:4" x14ac:dyDescent="0.2">
      <c r="A310" t="str">
        <v>Troy Staebel</v>
      </c>
      <c r="B310" s="21">
        <v>2820.4240000000004</v>
      </c>
      <c r="C310" s="21">
        <f t="shared" si="9"/>
        <v>1619432.1300000022</v>
      </c>
      <c r="D310" s="20">
        <f t="shared" si="8"/>
        <v>0.70495887320384854</v>
      </c>
    </row>
    <row r="311" spans="1:4" x14ac:dyDescent="0.2">
      <c r="A311" t="str">
        <v>Gary Hansen</v>
      </c>
      <c r="B311" s="21">
        <v>2819.4670000000006</v>
      </c>
      <c r="C311" s="21">
        <f t="shared" si="9"/>
        <v>1622251.5970000022</v>
      </c>
      <c r="D311" s="20">
        <f t="shared" si="8"/>
        <v>0.70618622212606319</v>
      </c>
    </row>
    <row r="312" spans="1:4" x14ac:dyDescent="0.2">
      <c r="A312" t="str">
        <v>Barry Gonzalez</v>
      </c>
      <c r="B312" s="21">
        <v>2798.9479999999999</v>
      </c>
      <c r="C312" s="21">
        <f t="shared" si="9"/>
        <v>1625050.5450000023</v>
      </c>
      <c r="D312" s="20">
        <f t="shared" si="8"/>
        <v>0.70740463887331906</v>
      </c>
    </row>
    <row r="313" spans="1:4" x14ac:dyDescent="0.2">
      <c r="A313" t="str">
        <v>Trudy Brown</v>
      </c>
      <c r="B313" s="21">
        <v>2797.6680000000001</v>
      </c>
      <c r="C313" s="21">
        <f t="shared" si="9"/>
        <v>1627848.2130000023</v>
      </c>
      <c r="D313" s="20">
        <f t="shared" si="8"/>
        <v>0.7086224984207139</v>
      </c>
    </row>
    <row r="314" spans="1:4" x14ac:dyDescent="0.2">
      <c r="A314" t="str">
        <v>Robert Dilbeck</v>
      </c>
      <c r="B314" s="21">
        <v>2786.6319999999996</v>
      </c>
      <c r="C314" s="21">
        <f t="shared" si="9"/>
        <v>1630634.8450000023</v>
      </c>
      <c r="D314" s="20">
        <f t="shared" si="8"/>
        <v>0.70983555386055741</v>
      </c>
    </row>
    <row r="315" spans="1:4" x14ac:dyDescent="0.2">
      <c r="A315" t="str">
        <v>John Castell</v>
      </c>
      <c r="B315" s="21">
        <v>2772.0550000000007</v>
      </c>
      <c r="C315" s="21">
        <f t="shared" si="9"/>
        <v>1633406.9000000022</v>
      </c>
      <c r="D315" s="20">
        <f t="shared" si="8"/>
        <v>0.71104226375167157</v>
      </c>
    </row>
    <row r="316" spans="1:4" x14ac:dyDescent="0.2">
      <c r="A316" t="str">
        <v>Philip Fox</v>
      </c>
      <c r="B316" s="21">
        <v>2770</v>
      </c>
      <c r="C316" s="21">
        <f t="shared" si="9"/>
        <v>1636176.9000000022</v>
      </c>
      <c r="D316" s="20">
        <f t="shared" si="8"/>
        <v>0.71224807907582144</v>
      </c>
    </row>
    <row r="317" spans="1:4" x14ac:dyDescent="0.2">
      <c r="A317" t="str">
        <v>Emily Burns</v>
      </c>
      <c r="B317" s="21">
        <v>2767.2190000000001</v>
      </c>
      <c r="C317" s="21">
        <f t="shared" si="9"/>
        <v>1638944.1190000023</v>
      </c>
      <c r="D317" s="20">
        <f t="shared" si="8"/>
        <v>0.71345268379621085</v>
      </c>
    </row>
    <row r="318" spans="1:4" x14ac:dyDescent="0.2">
      <c r="A318" t="str">
        <v>Chris Selesnick</v>
      </c>
      <c r="B318" s="21">
        <v>2754.2159999999999</v>
      </c>
      <c r="C318" s="21">
        <f t="shared" si="9"/>
        <v>1641698.3350000023</v>
      </c>
      <c r="D318" s="20">
        <f t="shared" si="8"/>
        <v>0.71465162814957506</v>
      </c>
    </row>
    <row r="319" spans="1:4" x14ac:dyDescent="0.2">
      <c r="A319" t="str">
        <v>Michelle Moray</v>
      </c>
      <c r="B319" s="21">
        <v>2749.8809999999999</v>
      </c>
      <c r="C319" s="21">
        <f t="shared" si="9"/>
        <v>1644448.2160000023</v>
      </c>
      <c r="D319" s="20">
        <f t="shared" si="8"/>
        <v>0.71584868542372249</v>
      </c>
    </row>
    <row r="320" spans="1:4" x14ac:dyDescent="0.2">
      <c r="A320" t="str">
        <v>Ken Black</v>
      </c>
      <c r="B320" s="21">
        <v>2744.7420000000002</v>
      </c>
      <c r="C320" s="21">
        <f t="shared" si="9"/>
        <v>1647192.9580000024</v>
      </c>
      <c r="D320" s="20">
        <f t="shared" si="8"/>
        <v>0.71704350562749075</v>
      </c>
    </row>
    <row r="321" spans="1:4" x14ac:dyDescent="0.2">
      <c r="A321" t="str">
        <v>Lauren Leatherbury</v>
      </c>
      <c r="B321" s="21">
        <v>2741.2040000000002</v>
      </c>
      <c r="C321" s="21">
        <f t="shared" si="9"/>
        <v>1649934.1620000023</v>
      </c>
      <c r="D321" s="20">
        <f t="shared" si="8"/>
        <v>0.71823678569601812</v>
      </c>
    </row>
    <row r="322" spans="1:4" x14ac:dyDescent="0.2">
      <c r="A322" t="str">
        <v>Marc Crier</v>
      </c>
      <c r="B322" s="21">
        <v>2725.982</v>
      </c>
      <c r="C322" s="21">
        <f t="shared" si="9"/>
        <v>1652660.1440000024</v>
      </c>
      <c r="D322" s="20">
        <f t="shared" si="8"/>
        <v>0.71942343943932374</v>
      </c>
    </row>
    <row r="323" spans="1:4" x14ac:dyDescent="0.2">
      <c r="A323" t="str">
        <v>John Lucas</v>
      </c>
      <c r="B323" s="21">
        <v>2725.2560000000003</v>
      </c>
      <c r="C323" s="21">
        <f t="shared" si="9"/>
        <v>1655385.4000000025</v>
      </c>
      <c r="D323" s="20">
        <f t="shared" ref="D323:D386" si="10">C323/$H$5</f>
        <v>0.7206097771458333</v>
      </c>
    </row>
    <row r="324" spans="1:4" x14ac:dyDescent="0.2">
      <c r="A324" t="str">
        <v>Marina Lichtenstein</v>
      </c>
      <c r="B324" s="21">
        <v>2722.8429999999998</v>
      </c>
      <c r="C324" s="21">
        <f t="shared" ref="C324:C387" si="11">B324+C323</f>
        <v>1658108.2430000026</v>
      </c>
      <c r="D324" s="20">
        <f t="shared" si="10"/>
        <v>0.72179506444354247</v>
      </c>
    </row>
    <row r="325" spans="1:4" x14ac:dyDescent="0.2">
      <c r="A325" t="str">
        <v>Jay Kimmel</v>
      </c>
      <c r="B325" s="21">
        <v>2709.6320000000001</v>
      </c>
      <c r="C325" s="21">
        <f t="shared" si="11"/>
        <v>1660817.8750000026</v>
      </c>
      <c r="D325" s="20">
        <f t="shared" si="10"/>
        <v>0.72297460082924891</v>
      </c>
    </row>
    <row r="326" spans="1:4" x14ac:dyDescent="0.2">
      <c r="A326" t="str">
        <v>Justin Ellison</v>
      </c>
      <c r="B326" s="21">
        <v>2697.248</v>
      </c>
      <c r="C326" s="21">
        <f t="shared" si="11"/>
        <v>1663515.1230000025</v>
      </c>
      <c r="D326" s="20">
        <f t="shared" si="10"/>
        <v>0.72414874630630033</v>
      </c>
    </row>
    <row r="327" spans="1:4" x14ac:dyDescent="0.2">
      <c r="A327" t="str">
        <v>Bradley Talbott</v>
      </c>
      <c r="B327" s="21">
        <v>2684.4920000000002</v>
      </c>
      <c r="C327" s="21">
        <f t="shared" si="11"/>
        <v>1666199.6150000026</v>
      </c>
      <c r="D327" s="20">
        <f t="shared" si="10"/>
        <v>0.72531733893848727</v>
      </c>
    </row>
    <row r="328" spans="1:4" x14ac:dyDescent="0.2">
      <c r="A328" t="str">
        <v>Bill Overfelt</v>
      </c>
      <c r="B328" s="21">
        <v>2682.7280000000001</v>
      </c>
      <c r="C328" s="21">
        <f t="shared" si="11"/>
        <v>1668882.3430000024</v>
      </c>
      <c r="D328" s="20">
        <f t="shared" si="10"/>
        <v>0.72648516367961569</v>
      </c>
    </row>
    <row r="329" spans="1:4" x14ac:dyDescent="0.2">
      <c r="A329" t="str">
        <v>Frank Olsen</v>
      </c>
      <c r="B329" s="21">
        <v>2678.4380000000001</v>
      </c>
      <c r="C329" s="21">
        <f t="shared" si="11"/>
        <v>1671560.7810000025</v>
      </c>
      <c r="D329" s="20">
        <f t="shared" si="10"/>
        <v>0.72765112093058515</v>
      </c>
    </row>
    <row r="330" spans="1:4" x14ac:dyDescent="0.2">
      <c r="A330" t="str">
        <v>Nicole Hansen</v>
      </c>
      <c r="B330" s="21">
        <v>2673.2899999999995</v>
      </c>
      <c r="C330" s="21">
        <f t="shared" si="11"/>
        <v>1674234.0710000026</v>
      </c>
      <c r="D330" s="20">
        <f t="shared" si="10"/>
        <v>0.72881483719336371</v>
      </c>
    </row>
    <row r="331" spans="1:4" x14ac:dyDescent="0.2">
      <c r="A331" t="str">
        <v>Richard Bierner</v>
      </c>
      <c r="B331" s="21">
        <v>2663.0860000000002</v>
      </c>
      <c r="C331" s="21">
        <f t="shared" si="11"/>
        <v>1676897.1570000025</v>
      </c>
      <c r="D331" s="20">
        <f t="shared" si="10"/>
        <v>0.72997411152850056</v>
      </c>
    </row>
    <row r="332" spans="1:4" x14ac:dyDescent="0.2">
      <c r="A332" t="str">
        <v>Eva Jacobs</v>
      </c>
      <c r="B332" s="21">
        <v>2656.6909999999998</v>
      </c>
      <c r="C332" s="21">
        <f t="shared" si="11"/>
        <v>1679553.8480000026</v>
      </c>
      <c r="D332" s="20">
        <f t="shared" si="10"/>
        <v>0.73113060204089442</v>
      </c>
    </row>
    <row r="333" spans="1:4" x14ac:dyDescent="0.2">
      <c r="A333" t="str">
        <v>Dave Kipp</v>
      </c>
      <c r="B333" s="21">
        <v>2650.5569999999998</v>
      </c>
      <c r="C333" s="21">
        <f t="shared" si="11"/>
        <v>1682204.4050000026</v>
      </c>
      <c r="D333" s="20">
        <f t="shared" si="10"/>
        <v>0.73228442234707958</v>
      </c>
    </row>
    <row r="334" spans="1:4" x14ac:dyDescent="0.2">
      <c r="A334" t="str">
        <v>Christina Anderson</v>
      </c>
      <c r="B334" s="21">
        <v>2648.2871999999998</v>
      </c>
      <c r="C334" s="21">
        <f t="shared" si="11"/>
        <v>1684852.6922000025</v>
      </c>
      <c r="D334" s="20">
        <f t="shared" si="10"/>
        <v>0.73343725458119857</v>
      </c>
    </row>
    <row r="335" spans="1:4" x14ac:dyDescent="0.2">
      <c r="A335" t="str">
        <v>Logan Currie</v>
      </c>
      <c r="B335" s="21">
        <v>2633.5820000000003</v>
      </c>
      <c r="C335" s="21">
        <f t="shared" si="11"/>
        <v>1687486.2742000024</v>
      </c>
      <c r="D335" s="20">
        <f t="shared" si="10"/>
        <v>0.73458368545953978</v>
      </c>
    </row>
    <row r="336" spans="1:4" x14ac:dyDescent="0.2">
      <c r="A336" t="str">
        <v>Ralph Arnett</v>
      </c>
      <c r="B336" s="21">
        <v>2617.9060000000004</v>
      </c>
      <c r="C336" s="21">
        <f t="shared" si="11"/>
        <v>1690104.1802000024</v>
      </c>
      <c r="D336" s="20">
        <f t="shared" si="10"/>
        <v>0.73572329238083367</v>
      </c>
    </row>
    <row r="337" spans="1:4" x14ac:dyDescent="0.2">
      <c r="A337" t="str">
        <v>Katherine Nockton</v>
      </c>
      <c r="B337" s="21">
        <v>2617.2720000000004</v>
      </c>
      <c r="C337" s="21">
        <f t="shared" si="11"/>
        <v>1692721.4522000025</v>
      </c>
      <c r="D337" s="20">
        <f t="shared" si="10"/>
        <v>0.73686262331407137</v>
      </c>
    </row>
    <row r="338" spans="1:4" x14ac:dyDescent="0.2">
      <c r="A338" t="str">
        <v>Sean O'Donnell</v>
      </c>
      <c r="B338" s="21">
        <v>2602.5755000000008</v>
      </c>
      <c r="C338" s="21">
        <f t="shared" si="11"/>
        <v>1695324.0277000025</v>
      </c>
      <c r="D338" s="20">
        <f t="shared" si="10"/>
        <v>0.73799555667874894</v>
      </c>
    </row>
    <row r="339" spans="1:4" x14ac:dyDescent="0.2">
      <c r="A339" t="str">
        <v>Stephanie Ulpright</v>
      </c>
      <c r="B339" s="21">
        <v>2595.3640000000005</v>
      </c>
      <c r="C339" s="21">
        <f t="shared" si="11"/>
        <v>1697919.3917000026</v>
      </c>
      <c r="D339" s="20">
        <f t="shared" si="10"/>
        <v>0.73912535078811614</v>
      </c>
    </row>
    <row r="340" spans="1:4" x14ac:dyDescent="0.2">
      <c r="A340" t="str">
        <v>Helen Andreada</v>
      </c>
      <c r="B340" s="21">
        <v>2584.1580000000004</v>
      </c>
      <c r="C340" s="21">
        <f t="shared" si="11"/>
        <v>1700503.5497000027</v>
      </c>
      <c r="D340" s="20">
        <f t="shared" si="10"/>
        <v>0.74025026678682537</v>
      </c>
    </row>
    <row r="341" spans="1:4" x14ac:dyDescent="0.2">
      <c r="A341" t="str">
        <v>Alejandro Grove</v>
      </c>
      <c r="B341" s="21">
        <v>2582.8979999999997</v>
      </c>
      <c r="C341" s="21">
        <f t="shared" si="11"/>
        <v>1703086.4477000027</v>
      </c>
      <c r="D341" s="20">
        <f t="shared" si="10"/>
        <v>0.74137463429192141</v>
      </c>
    </row>
    <row r="342" spans="1:4" x14ac:dyDescent="0.2">
      <c r="A342" t="str">
        <v>Lena Cacioppo</v>
      </c>
      <c r="B342" s="21">
        <v>2580.7039999999997</v>
      </c>
      <c r="C342" s="21">
        <f t="shared" si="11"/>
        <v>1705667.1517000026</v>
      </c>
      <c r="D342" s="20">
        <f t="shared" si="10"/>
        <v>0.74249804672163067</v>
      </c>
    </row>
    <row r="343" spans="1:4" x14ac:dyDescent="0.2">
      <c r="A343" t="str">
        <v>Steve Chapman</v>
      </c>
      <c r="B343" s="21">
        <v>2576.4079999999999</v>
      </c>
      <c r="C343" s="21">
        <f t="shared" si="11"/>
        <v>1708243.5597000027</v>
      </c>
      <c r="D343" s="20">
        <f t="shared" si="10"/>
        <v>0.7436195890493067</v>
      </c>
    </row>
    <row r="344" spans="1:4" x14ac:dyDescent="0.2">
      <c r="A344" t="str">
        <v>Neola Schneider</v>
      </c>
      <c r="B344" s="21">
        <v>2575.8629999999998</v>
      </c>
      <c r="C344" s="21">
        <f t="shared" si="11"/>
        <v>1710819.4227000026</v>
      </c>
      <c r="D344" s="20">
        <f t="shared" si="10"/>
        <v>0.74474089413172917</v>
      </c>
    </row>
    <row r="345" spans="1:4" x14ac:dyDescent="0.2">
      <c r="A345" t="str">
        <v>Beth Thompson</v>
      </c>
      <c r="B345" s="21">
        <v>2567.6559999999999</v>
      </c>
      <c r="C345" s="21">
        <f t="shared" si="11"/>
        <v>1713387.0787000025</v>
      </c>
      <c r="D345" s="20">
        <f t="shared" si="10"/>
        <v>0.74585862660535562</v>
      </c>
    </row>
    <row r="346" spans="1:4" x14ac:dyDescent="0.2">
      <c r="A346" t="str">
        <v>Eleni McCrary</v>
      </c>
      <c r="B346" s="21">
        <v>2567.0100000000002</v>
      </c>
      <c r="C346" s="21">
        <f t="shared" si="11"/>
        <v>1715954.0887000025</v>
      </c>
      <c r="D346" s="20">
        <f t="shared" si="10"/>
        <v>0.74697607786717735</v>
      </c>
    </row>
    <row r="347" spans="1:4" x14ac:dyDescent="0.2">
      <c r="A347" t="str">
        <v>Mary Zewe</v>
      </c>
      <c r="B347" s="21">
        <v>2564.9059999999999</v>
      </c>
      <c r="C347" s="21">
        <f t="shared" si="11"/>
        <v>1718518.9947000025</v>
      </c>
      <c r="D347" s="20">
        <f t="shared" si="10"/>
        <v>0.74809261323172749</v>
      </c>
    </row>
    <row r="348" spans="1:4" x14ac:dyDescent="0.2">
      <c r="A348" t="str">
        <v>Bruce Stewart</v>
      </c>
      <c r="B348" s="21">
        <v>2562.3820000000005</v>
      </c>
      <c r="C348" s="21">
        <f t="shared" si="11"/>
        <v>1721081.3767000025</v>
      </c>
      <c r="D348" s="20">
        <f t="shared" si="10"/>
        <v>0.74920804986780176</v>
      </c>
    </row>
    <row r="349" spans="1:4" x14ac:dyDescent="0.2">
      <c r="A349" t="str">
        <v>Deanra Eno</v>
      </c>
      <c r="B349" s="21">
        <v>2550.8739999999998</v>
      </c>
      <c r="C349" s="21">
        <f t="shared" si="11"/>
        <v>1723632.2507000025</v>
      </c>
      <c r="D349" s="20">
        <f t="shared" si="10"/>
        <v>0.75031847692887599</v>
      </c>
    </row>
    <row r="350" spans="1:4" x14ac:dyDescent="0.2">
      <c r="A350" t="str">
        <v>Corey Catlett</v>
      </c>
      <c r="B350" s="21">
        <v>2540.6309999999999</v>
      </c>
      <c r="C350" s="21">
        <f t="shared" si="11"/>
        <v>1726172.8817000026</v>
      </c>
      <c r="D350" s="20">
        <f t="shared" si="10"/>
        <v>0.75142444508512518</v>
      </c>
    </row>
    <row r="351" spans="1:4" x14ac:dyDescent="0.2">
      <c r="A351" t="str">
        <v>Ann Chong</v>
      </c>
      <c r="B351" s="21">
        <v>2537.6860000000001</v>
      </c>
      <c r="C351" s="21">
        <f t="shared" si="11"/>
        <v>1728710.5677000026</v>
      </c>
      <c r="D351" s="20">
        <f t="shared" si="10"/>
        <v>0.75252913124638166</v>
      </c>
    </row>
    <row r="352" spans="1:4" x14ac:dyDescent="0.2">
      <c r="A352" t="str">
        <v>Charles McCrossin</v>
      </c>
      <c r="B352" s="21">
        <v>2533.3139999999999</v>
      </c>
      <c r="C352" s="21">
        <f t="shared" si="11"/>
        <v>1731243.8817000026</v>
      </c>
      <c r="D352" s="20">
        <f t="shared" si="10"/>
        <v>0.75363191422186304</v>
      </c>
    </row>
    <row r="353" spans="1:4" x14ac:dyDescent="0.2">
      <c r="A353" t="str">
        <v>Herbert Flentye</v>
      </c>
      <c r="B353" s="21">
        <v>2533.1640000000002</v>
      </c>
      <c r="C353" s="21">
        <f t="shared" si="11"/>
        <v>1733777.0457000027</v>
      </c>
      <c r="D353" s="20">
        <f t="shared" si="10"/>
        <v>0.75473463190048573</v>
      </c>
    </row>
    <row r="354" spans="1:4" x14ac:dyDescent="0.2">
      <c r="A354" t="str">
        <v>Fred McMath</v>
      </c>
      <c r="B354" s="21">
        <v>2523.2659999999996</v>
      </c>
      <c r="C354" s="21">
        <f t="shared" si="11"/>
        <v>1736300.3117000028</v>
      </c>
      <c r="D354" s="20">
        <f t="shared" si="10"/>
        <v>0.75583304085705849</v>
      </c>
    </row>
    <row r="355" spans="1:4" x14ac:dyDescent="0.2">
      <c r="A355" t="str">
        <v>Julia Barnett</v>
      </c>
      <c r="B355" s="21">
        <v>2518.1149999999998</v>
      </c>
      <c r="C355" s="21">
        <f t="shared" si="11"/>
        <v>1738818.4267000027</v>
      </c>
      <c r="D355" s="20">
        <f t="shared" si="10"/>
        <v>0.7569292075195031</v>
      </c>
    </row>
    <row r="356" spans="1:4" x14ac:dyDescent="0.2">
      <c r="A356" t="str">
        <v>Joy Smith</v>
      </c>
      <c r="B356" s="21">
        <v>2516.4939999999997</v>
      </c>
      <c r="C356" s="21">
        <f t="shared" si="11"/>
        <v>1741334.9207000027</v>
      </c>
      <c r="D356" s="20">
        <f t="shared" si="10"/>
        <v>0.75802466854056127</v>
      </c>
    </row>
    <row r="357" spans="1:4" x14ac:dyDescent="0.2">
      <c r="A357" t="str">
        <v>Don Jones</v>
      </c>
      <c r="B357" s="21">
        <v>2501.6880000000001</v>
      </c>
      <c r="C357" s="21">
        <f t="shared" si="11"/>
        <v>1743836.6087000028</v>
      </c>
      <c r="D357" s="20">
        <f t="shared" si="10"/>
        <v>0.75911368432635251</v>
      </c>
    </row>
    <row r="358" spans="1:4" x14ac:dyDescent="0.2">
      <c r="A358" t="str">
        <v>Amy Hunt</v>
      </c>
      <c r="B358" s="21">
        <v>2495.3916000000004</v>
      </c>
      <c r="C358" s="21">
        <f t="shared" si="11"/>
        <v>1746332.0003000028</v>
      </c>
      <c r="D358" s="20">
        <f t="shared" si="10"/>
        <v>0.76019995921120265</v>
      </c>
    </row>
    <row r="359" spans="1:4" x14ac:dyDescent="0.2">
      <c r="A359" t="str">
        <v>Patrick O'Donnell</v>
      </c>
      <c r="B359" s="21">
        <v>2493.2140000000004</v>
      </c>
      <c r="C359" s="21">
        <f t="shared" si="11"/>
        <v>1748825.2143000027</v>
      </c>
      <c r="D359" s="20">
        <f t="shared" si="10"/>
        <v>0.7612852861597893</v>
      </c>
    </row>
    <row r="360" spans="1:4" x14ac:dyDescent="0.2">
      <c r="A360" t="str">
        <v>Nick Zandusky</v>
      </c>
      <c r="B360" s="21">
        <v>2488.31</v>
      </c>
      <c r="C360" s="21">
        <f t="shared" si="11"/>
        <v>1751313.5243000027</v>
      </c>
      <c r="D360" s="20">
        <f t="shared" si="10"/>
        <v>0.76236847833640853</v>
      </c>
    </row>
    <row r="361" spans="1:4" x14ac:dyDescent="0.2">
      <c r="A361" t="str">
        <v>Michael Nguyen</v>
      </c>
      <c r="B361" s="21">
        <v>2477.9459999999999</v>
      </c>
      <c r="C361" s="21">
        <f t="shared" si="11"/>
        <v>1753791.4703000027</v>
      </c>
      <c r="D361" s="20">
        <f t="shared" si="10"/>
        <v>0.76344715893540349</v>
      </c>
    </row>
    <row r="362" spans="1:4" x14ac:dyDescent="0.2">
      <c r="A362" t="str">
        <v>Beth Paige</v>
      </c>
      <c r="B362" s="21">
        <v>2475.1570000000006</v>
      </c>
      <c r="C362" s="21">
        <f t="shared" si="11"/>
        <v>1756266.6273000026</v>
      </c>
      <c r="D362" s="20">
        <f t="shared" si="10"/>
        <v>0.76452462544813871</v>
      </c>
    </row>
    <row r="363" spans="1:4" x14ac:dyDescent="0.2">
      <c r="A363" t="str">
        <v>Charles Crestani</v>
      </c>
      <c r="B363" s="21">
        <v>2471.6500000000005</v>
      </c>
      <c r="C363" s="21">
        <f t="shared" si="11"/>
        <v>1758738.2773000025</v>
      </c>
      <c r="D363" s="20">
        <f t="shared" si="10"/>
        <v>0.76560056532031739</v>
      </c>
    </row>
    <row r="364" spans="1:4" x14ac:dyDescent="0.2">
      <c r="A364" t="str">
        <v>Nat Carroll</v>
      </c>
      <c r="B364" s="21">
        <v>2461.4040000000009</v>
      </c>
      <c r="C364" s="21">
        <f t="shared" si="11"/>
        <v>1761199.6813000026</v>
      </c>
      <c r="D364" s="20">
        <f t="shared" si="10"/>
        <v>0.76667204498173391</v>
      </c>
    </row>
    <row r="365" spans="1:4" x14ac:dyDescent="0.2">
      <c r="A365" t="str">
        <v>Filia McAdams</v>
      </c>
      <c r="B365" s="21">
        <v>2456.6380000000004</v>
      </c>
      <c r="C365" s="21">
        <f t="shared" si="11"/>
        <v>1763656.3193000027</v>
      </c>
      <c r="D365" s="20">
        <f t="shared" si="10"/>
        <v>0.76774144994429316</v>
      </c>
    </row>
    <row r="366" spans="1:4" x14ac:dyDescent="0.2">
      <c r="A366" t="str">
        <v>Mark Hamilton</v>
      </c>
      <c r="B366" s="21">
        <v>2456.1819999999998</v>
      </c>
      <c r="C366" s="21">
        <f t="shared" si="11"/>
        <v>1766112.5013000027</v>
      </c>
      <c r="D366" s="20">
        <f t="shared" si="10"/>
        <v>0.76881065640440183</v>
      </c>
    </row>
    <row r="367" spans="1:4" x14ac:dyDescent="0.2">
      <c r="A367" t="str">
        <v>Brendan Sweed</v>
      </c>
      <c r="B367" s="21">
        <v>2454.9280000000003</v>
      </c>
      <c r="C367" s="21">
        <f t="shared" si="11"/>
        <v>1768567.4293000028</v>
      </c>
      <c r="D367" s="20">
        <f t="shared" si="10"/>
        <v>0.76987931698277179</v>
      </c>
    </row>
    <row r="368" spans="1:4" x14ac:dyDescent="0.2">
      <c r="A368" t="str">
        <v>Valerie Mitchum</v>
      </c>
      <c r="B368" s="21">
        <v>2454.866</v>
      </c>
      <c r="C368" s="21">
        <f t="shared" si="11"/>
        <v>1771022.2953000027</v>
      </c>
      <c r="D368" s="20">
        <f t="shared" si="10"/>
        <v>0.77094795057177334</v>
      </c>
    </row>
    <row r="369" spans="1:4" x14ac:dyDescent="0.2">
      <c r="A369" t="str">
        <v>George Zrebassa</v>
      </c>
      <c r="B369" s="21">
        <v>2454.6220000000003</v>
      </c>
      <c r="C369" s="21">
        <f t="shared" si="11"/>
        <v>1773476.9173000026</v>
      </c>
      <c r="D369" s="20">
        <f t="shared" si="10"/>
        <v>0.77201647794455142</v>
      </c>
    </row>
    <row r="370" spans="1:4" x14ac:dyDescent="0.2">
      <c r="A370" t="str">
        <v>Michelle Arnett</v>
      </c>
      <c r="B370" s="21">
        <v>2453.2840000000001</v>
      </c>
      <c r="C370" s="21">
        <f t="shared" si="11"/>
        <v>1775930.2013000026</v>
      </c>
      <c r="D370" s="20">
        <f t="shared" si="10"/>
        <v>0.77308442286934986</v>
      </c>
    </row>
    <row r="371" spans="1:4" x14ac:dyDescent="0.2">
      <c r="A371" t="str">
        <v>Bart Pistole</v>
      </c>
      <c r="B371" s="21">
        <v>2442.0439999999999</v>
      </c>
      <c r="C371" s="21">
        <f t="shared" si="11"/>
        <v>1778372.2453000026</v>
      </c>
      <c r="D371" s="20">
        <f t="shared" si="10"/>
        <v>0.77414747488286906</v>
      </c>
    </row>
    <row r="372" spans="1:4" x14ac:dyDescent="0.2">
      <c r="A372" t="str">
        <v>Matt Collister</v>
      </c>
      <c r="B372" s="21">
        <v>2426.0669999999996</v>
      </c>
      <c r="C372" s="21">
        <f t="shared" si="11"/>
        <v>1780798.3123000027</v>
      </c>
      <c r="D372" s="20">
        <f t="shared" si="10"/>
        <v>0.77520357191031108</v>
      </c>
    </row>
    <row r="373" spans="1:4" x14ac:dyDescent="0.2">
      <c r="A373" t="str">
        <v>Thea Hendricks</v>
      </c>
      <c r="B373" s="21">
        <v>2422.8240000000001</v>
      </c>
      <c r="C373" s="21">
        <f t="shared" si="11"/>
        <v>1783221.1363000027</v>
      </c>
      <c r="D373" s="20">
        <f t="shared" si="10"/>
        <v>0.77625825721966779</v>
      </c>
    </row>
    <row r="374" spans="1:4" x14ac:dyDescent="0.2">
      <c r="A374" t="str">
        <v>Marc Harrigan</v>
      </c>
      <c r="B374" s="21">
        <v>2394.0249999999996</v>
      </c>
      <c r="C374" s="21">
        <f t="shared" si="11"/>
        <v>1785615.1613000026</v>
      </c>
      <c r="D374" s="20">
        <f t="shared" si="10"/>
        <v>0.77730040596746486</v>
      </c>
    </row>
    <row r="375" spans="1:4" x14ac:dyDescent="0.2">
      <c r="A375" t="str">
        <v>David Flashing</v>
      </c>
      <c r="B375" s="21">
        <v>2390.5340000000001</v>
      </c>
      <c r="C375" s="21">
        <f t="shared" si="11"/>
        <v>1788005.6953000026</v>
      </c>
      <c r="D375" s="20">
        <f t="shared" si="10"/>
        <v>0.77834103503970353</v>
      </c>
    </row>
    <row r="376" spans="1:4" x14ac:dyDescent="0.2">
      <c r="A376" t="str">
        <v>Xylona Preis</v>
      </c>
      <c r="B376" s="21">
        <v>2374.6580000000004</v>
      </c>
      <c r="C376" s="21">
        <f t="shared" si="11"/>
        <v>1790380.3533000026</v>
      </c>
      <c r="D376" s="20">
        <f t="shared" si="10"/>
        <v>0.77937475309241655</v>
      </c>
    </row>
    <row r="377" spans="1:4" x14ac:dyDescent="0.2">
      <c r="A377" t="str">
        <v>Clytie Kelty</v>
      </c>
      <c r="B377" s="21">
        <v>2372.7500000000005</v>
      </c>
      <c r="C377" s="21">
        <f t="shared" si="11"/>
        <v>1792753.1033000026</v>
      </c>
      <c r="D377" s="20">
        <f t="shared" si="10"/>
        <v>0.78040764056908685</v>
      </c>
    </row>
    <row r="378" spans="1:4" x14ac:dyDescent="0.2">
      <c r="A378" t="str">
        <v>Jennifer Ferguson</v>
      </c>
      <c r="B378" s="21">
        <v>2371.4479999999999</v>
      </c>
      <c r="C378" s="21">
        <f t="shared" si="11"/>
        <v>1795124.5513000027</v>
      </c>
      <c r="D378" s="20">
        <f t="shared" si="10"/>
        <v>0.7814399612690236</v>
      </c>
    </row>
    <row r="379" spans="1:4" x14ac:dyDescent="0.2">
      <c r="A379" t="str">
        <v>Cynthia Voltz</v>
      </c>
      <c r="B379" s="21">
        <v>2370.3136</v>
      </c>
      <c r="C379" s="21">
        <f t="shared" si="11"/>
        <v>1797494.8649000027</v>
      </c>
      <c r="D379" s="20">
        <f t="shared" si="10"/>
        <v>0.78247178815058338</v>
      </c>
    </row>
    <row r="380" spans="1:4" x14ac:dyDescent="0.2">
      <c r="A380" t="str">
        <v>Nick Radford</v>
      </c>
      <c r="B380" s="21">
        <v>2367.277</v>
      </c>
      <c r="C380" s="21">
        <f t="shared" si="11"/>
        <v>1799862.1419000027</v>
      </c>
      <c r="D380" s="20">
        <f t="shared" si="10"/>
        <v>0.78350229316253561</v>
      </c>
    </row>
    <row r="381" spans="1:4" x14ac:dyDescent="0.2">
      <c r="A381" t="str">
        <v>Jack Garza</v>
      </c>
      <c r="B381" s="21">
        <v>2358.6759999999999</v>
      </c>
      <c r="C381" s="21">
        <f t="shared" si="11"/>
        <v>1802220.8179000027</v>
      </c>
      <c r="D381" s="20">
        <f t="shared" si="10"/>
        <v>0.78452905405260942</v>
      </c>
    </row>
    <row r="382" spans="1:4" x14ac:dyDescent="0.2">
      <c r="A382" t="str">
        <v>Andrew Gjertsen</v>
      </c>
      <c r="B382" s="21">
        <v>2356.855</v>
      </c>
      <c r="C382" s="21">
        <f t="shared" si="11"/>
        <v>1804577.6729000027</v>
      </c>
      <c r="D382" s="20">
        <f t="shared" si="10"/>
        <v>0.78555502223881857</v>
      </c>
    </row>
    <row r="383" spans="1:4" x14ac:dyDescent="0.2">
      <c r="A383" t="str">
        <v>Craig Leslie</v>
      </c>
      <c r="B383" s="21">
        <v>2353.5859999999998</v>
      </c>
      <c r="C383" s="21">
        <f t="shared" si="11"/>
        <v>1806931.2589000026</v>
      </c>
      <c r="D383" s="20">
        <f t="shared" si="10"/>
        <v>0.78657956738882018</v>
      </c>
    </row>
    <row r="384" spans="1:4" x14ac:dyDescent="0.2">
      <c r="A384" t="str">
        <v>Maureen Gastineau</v>
      </c>
      <c r="B384" s="21">
        <v>2350.1880000000001</v>
      </c>
      <c r="C384" s="21">
        <f t="shared" si="11"/>
        <v>1809281.4469000027</v>
      </c>
      <c r="D384" s="20">
        <f t="shared" si="10"/>
        <v>0.78760263334731584</v>
      </c>
    </row>
    <row r="385" spans="1:4" x14ac:dyDescent="0.2">
      <c r="A385" t="str">
        <v>Roland Fjeld</v>
      </c>
      <c r="B385" s="21">
        <v>2341.2960000000003</v>
      </c>
      <c r="C385" s="21">
        <f t="shared" si="11"/>
        <v>1811622.7429000027</v>
      </c>
      <c r="D385" s="20">
        <f t="shared" si="10"/>
        <v>0.78862182850802742</v>
      </c>
    </row>
    <row r="386" spans="1:4" x14ac:dyDescent="0.2">
      <c r="A386" t="str">
        <v>Elizabeth Moffitt</v>
      </c>
      <c r="B386" s="21">
        <v>2339.598</v>
      </c>
      <c r="C386" s="21">
        <f t="shared" si="11"/>
        <v>1813962.3409000027</v>
      </c>
      <c r="D386" s="20">
        <f t="shared" si="10"/>
        <v>0.78964028450829826</v>
      </c>
    </row>
    <row r="387" spans="1:4" x14ac:dyDescent="0.2">
      <c r="A387" t="str">
        <v>Dean Braden</v>
      </c>
      <c r="B387" s="21">
        <v>2332.5770000000002</v>
      </c>
      <c r="C387" s="21">
        <f t="shared" si="11"/>
        <v>1816294.9179000028</v>
      </c>
      <c r="D387" s="20">
        <f t="shared" ref="D387:D450" si="12">C387/$H$5</f>
        <v>0.79065568418026921</v>
      </c>
    </row>
    <row r="388" spans="1:4" x14ac:dyDescent="0.2">
      <c r="A388" t="str">
        <v>Chris McAfee</v>
      </c>
      <c r="B388" s="21">
        <v>2305.712</v>
      </c>
      <c r="C388" s="21">
        <f t="shared" ref="C388:C451" si="13">B388+C387</f>
        <v>1818600.6299000029</v>
      </c>
      <c r="D388" s="20">
        <f t="shared" si="12"/>
        <v>0.79165938918484557</v>
      </c>
    </row>
    <row r="389" spans="1:4" x14ac:dyDescent="0.2">
      <c r="A389" t="str">
        <v>Michael Kennedy</v>
      </c>
      <c r="B389" s="21">
        <v>2302.3680000000004</v>
      </c>
      <c r="C389" s="21">
        <f t="shared" si="13"/>
        <v>1820902.9979000029</v>
      </c>
      <c r="D389" s="20">
        <f t="shared" si="12"/>
        <v>0.79266163850478499</v>
      </c>
    </row>
    <row r="390" spans="1:4" x14ac:dyDescent="0.2">
      <c r="A390" t="str">
        <v>Lena Hernandez</v>
      </c>
      <c r="B390" s="21">
        <v>2295.3320000000003</v>
      </c>
      <c r="C390" s="21">
        <f t="shared" si="13"/>
        <v>1823198.3299000028</v>
      </c>
      <c r="D390" s="20">
        <f t="shared" si="12"/>
        <v>0.79366082496673862</v>
      </c>
    </row>
    <row r="391" spans="1:4" x14ac:dyDescent="0.2">
      <c r="A391" t="str">
        <v>Kristina Nunn</v>
      </c>
      <c r="B391" s="21">
        <v>2280.5800000000004</v>
      </c>
      <c r="C391" s="21">
        <f t="shared" si="13"/>
        <v>1825478.9099000029</v>
      </c>
      <c r="D391" s="20">
        <f t="shared" si="12"/>
        <v>0.79465358970029443</v>
      </c>
    </row>
    <row r="392" spans="1:4" x14ac:dyDescent="0.2">
      <c r="A392" t="str">
        <v>Jamie Frazer</v>
      </c>
      <c r="B392" s="21">
        <v>2279.5860000000002</v>
      </c>
      <c r="C392" s="21">
        <f t="shared" si="13"/>
        <v>1827758.4959000028</v>
      </c>
      <c r="D392" s="20">
        <f t="shared" si="12"/>
        <v>0.79564592173333326</v>
      </c>
    </row>
    <row r="393" spans="1:4" x14ac:dyDescent="0.2">
      <c r="A393" t="str">
        <v>Fred Harton</v>
      </c>
      <c r="B393" s="21">
        <v>2271.2840000000001</v>
      </c>
      <c r="C393" s="21">
        <f t="shared" si="13"/>
        <v>1830029.7799000028</v>
      </c>
      <c r="D393" s="20">
        <f t="shared" si="12"/>
        <v>0.79663463980289873</v>
      </c>
    </row>
    <row r="394" spans="1:4" x14ac:dyDescent="0.2">
      <c r="A394" t="str">
        <v>Craig Carreira</v>
      </c>
      <c r="B394" s="21">
        <v>2269.7015000000006</v>
      </c>
      <c r="C394" s="21">
        <f t="shared" si="13"/>
        <v>1832299.4814000027</v>
      </c>
      <c r="D394" s="20">
        <f t="shared" si="12"/>
        <v>0.79762266899060486</v>
      </c>
    </row>
    <row r="395" spans="1:4" x14ac:dyDescent="0.2">
      <c r="A395" t="str">
        <v>Bobby Elias</v>
      </c>
      <c r="B395" s="21">
        <v>2261.4380000000001</v>
      </c>
      <c r="C395" s="21">
        <f t="shared" si="13"/>
        <v>1834560.9194000028</v>
      </c>
      <c r="D395" s="20">
        <f t="shared" si="12"/>
        <v>0.79860710097436471</v>
      </c>
    </row>
    <row r="396" spans="1:4" x14ac:dyDescent="0.2">
      <c r="A396" t="str">
        <v>Kalyca Meade</v>
      </c>
      <c r="B396" s="21">
        <v>2260.9579999999996</v>
      </c>
      <c r="C396" s="21">
        <f t="shared" si="13"/>
        <v>1836821.8774000029</v>
      </c>
      <c r="D396" s="20">
        <f t="shared" si="12"/>
        <v>0.79959132400817678</v>
      </c>
    </row>
    <row r="397" spans="1:4" x14ac:dyDescent="0.2">
      <c r="A397" t="str">
        <v>Matt Connell</v>
      </c>
      <c r="B397" s="21">
        <v>2258.192</v>
      </c>
      <c r="C397" s="21">
        <f t="shared" si="13"/>
        <v>1839080.0694000029</v>
      </c>
      <c r="D397" s="20">
        <f t="shared" si="12"/>
        <v>0.80057434296791419</v>
      </c>
    </row>
    <row r="398" spans="1:4" x14ac:dyDescent="0.2">
      <c r="A398" t="str">
        <v>Justin Hirsh</v>
      </c>
      <c r="B398" s="21">
        <v>2256.3940000000002</v>
      </c>
      <c r="C398" s="21">
        <f t="shared" si="13"/>
        <v>1841336.463400003</v>
      </c>
      <c r="D398" s="20">
        <f t="shared" si="12"/>
        <v>0.8015565792359719</v>
      </c>
    </row>
    <row r="399" spans="1:4" x14ac:dyDescent="0.2">
      <c r="A399" t="str">
        <v>Maribeth Yedwab</v>
      </c>
      <c r="B399" s="21">
        <v>2254.2849999999994</v>
      </c>
      <c r="C399" s="21">
        <f t="shared" si="13"/>
        <v>1843590.748400003</v>
      </c>
      <c r="D399" s="20">
        <f t="shared" si="12"/>
        <v>0.8025378974301961</v>
      </c>
    </row>
    <row r="400" spans="1:4" x14ac:dyDescent="0.2">
      <c r="A400" t="str">
        <v>Ken Dana</v>
      </c>
      <c r="B400" s="21">
        <v>2243.5099999999998</v>
      </c>
      <c r="C400" s="21">
        <f t="shared" si="13"/>
        <v>1845834.258400003</v>
      </c>
      <c r="D400" s="20">
        <f t="shared" si="12"/>
        <v>0.80351452513340316</v>
      </c>
    </row>
    <row r="401" spans="1:4" x14ac:dyDescent="0.2">
      <c r="A401" t="str">
        <v>Tony Sayre</v>
      </c>
      <c r="B401" s="21">
        <v>2243.2739999999999</v>
      </c>
      <c r="C401" s="21">
        <f t="shared" si="13"/>
        <v>1848077.5324000029</v>
      </c>
      <c r="D401" s="20">
        <f t="shared" si="12"/>
        <v>0.8044910501028858</v>
      </c>
    </row>
    <row r="402" spans="1:4" x14ac:dyDescent="0.2">
      <c r="A402" t="str">
        <v>Jason Gross</v>
      </c>
      <c r="B402" s="21">
        <v>2240.5800000000004</v>
      </c>
      <c r="C402" s="21">
        <f t="shared" si="13"/>
        <v>1850318.112400003</v>
      </c>
      <c r="D402" s="20">
        <f t="shared" si="12"/>
        <v>0.80546640234078615</v>
      </c>
    </row>
    <row r="403" spans="1:4" x14ac:dyDescent="0.2">
      <c r="A403" t="str">
        <v>Laurel Workman</v>
      </c>
      <c r="B403" s="21">
        <v>2238.0609999999997</v>
      </c>
      <c r="C403" s="21">
        <f t="shared" si="13"/>
        <v>1852556.173400003</v>
      </c>
      <c r="D403" s="20">
        <f t="shared" si="12"/>
        <v>0.80644065802677245</v>
      </c>
    </row>
    <row r="404" spans="1:4" x14ac:dyDescent="0.2">
      <c r="A404" t="str">
        <v>Allen Rosenblatt</v>
      </c>
      <c r="B404" s="21">
        <v>2236.1280000000002</v>
      </c>
      <c r="C404" s="21">
        <f t="shared" si="13"/>
        <v>1854792.301400003</v>
      </c>
      <c r="D404" s="20">
        <f t="shared" si="12"/>
        <v>0.80741407225390627</v>
      </c>
    </row>
    <row r="405" spans="1:4" x14ac:dyDescent="0.2">
      <c r="A405" t="str">
        <v>Greg Guthrie</v>
      </c>
      <c r="B405" s="21">
        <v>2224.0000000000009</v>
      </c>
      <c r="C405" s="21">
        <f t="shared" si="13"/>
        <v>1857016.301400003</v>
      </c>
      <c r="D405" s="20">
        <f t="shared" si="12"/>
        <v>0.8083822070123573</v>
      </c>
    </row>
    <row r="406" spans="1:4" x14ac:dyDescent="0.2">
      <c r="A406" t="str">
        <v>Nathan Cano</v>
      </c>
      <c r="B406" s="21">
        <v>2218.9899999999998</v>
      </c>
      <c r="C406" s="21">
        <f t="shared" si="13"/>
        <v>1859235.291400003</v>
      </c>
      <c r="D406" s="20">
        <f t="shared" si="12"/>
        <v>0.80934816085572736</v>
      </c>
    </row>
    <row r="407" spans="1:4" x14ac:dyDescent="0.2">
      <c r="A407" t="str">
        <v>Mick Crebagga</v>
      </c>
      <c r="B407" s="21">
        <v>2218.98</v>
      </c>
      <c r="C407" s="21">
        <f t="shared" si="13"/>
        <v>1861454.271400003</v>
      </c>
      <c r="D407" s="20">
        <f t="shared" si="12"/>
        <v>0.81031411034597367</v>
      </c>
    </row>
    <row r="408" spans="1:4" x14ac:dyDescent="0.2">
      <c r="A408" t="str">
        <v>Dave Poirier</v>
      </c>
      <c r="B408" s="21">
        <v>2215.002</v>
      </c>
      <c r="C408" s="21">
        <f t="shared" si="13"/>
        <v>1863669.2734000031</v>
      </c>
      <c r="D408" s="20">
        <f t="shared" si="12"/>
        <v>0.81127832816352696</v>
      </c>
    </row>
    <row r="409" spans="1:4" x14ac:dyDescent="0.2">
      <c r="A409" t="str">
        <v>Phillip Flathmann</v>
      </c>
      <c r="B409" s="21">
        <v>2206.1279999999997</v>
      </c>
      <c r="C409" s="21">
        <f t="shared" si="13"/>
        <v>1865875.4014000031</v>
      </c>
      <c r="D409" s="20">
        <f t="shared" si="12"/>
        <v>0.81223868301891911</v>
      </c>
    </row>
    <row r="410" spans="1:4" x14ac:dyDescent="0.2">
      <c r="A410" t="str">
        <v>Maya Herman</v>
      </c>
      <c r="B410" s="21">
        <v>2203.7780000000002</v>
      </c>
      <c r="C410" s="21">
        <f t="shared" si="13"/>
        <v>1868079.179400003</v>
      </c>
      <c r="D410" s="20">
        <f t="shared" si="12"/>
        <v>0.81319801489019139</v>
      </c>
    </row>
    <row r="411" spans="1:4" x14ac:dyDescent="0.2">
      <c r="A411" t="str">
        <v>Janet Lee</v>
      </c>
      <c r="B411" s="21">
        <v>2203.6999999999998</v>
      </c>
      <c r="C411" s="21">
        <f t="shared" si="13"/>
        <v>1870282.879400003</v>
      </c>
      <c r="D411" s="20">
        <f t="shared" si="12"/>
        <v>0.81415731280709713</v>
      </c>
    </row>
    <row r="412" spans="1:4" x14ac:dyDescent="0.2">
      <c r="A412" t="str">
        <v>Justin Ritter</v>
      </c>
      <c r="B412" s="21">
        <v>2201.6859999999997</v>
      </c>
      <c r="C412" s="21">
        <f t="shared" si="13"/>
        <v>1872484.565400003</v>
      </c>
      <c r="D412" s="20">
        <f t="shared" si="12"/>
        <v>0.81511573400484671</v>
      </c>
    </row>
    <row r="413" spans="1:4" x14ac:dyDescent="0.2">
      <c r="A413" t="str">
        <v>Edward Nazzal</v>
      </c>
      <c r="B413" s="21">
        <v>2199.366</v>
      </c>
      <c r="C413" s="21">
        <f t="shared" si="13"/>
        <v>1874683.9314000029</v>
      </c>
      <c r="D413" s="20">
        <f t="shared" si="12"/>
        <v>0.81607314527784813</v>
      </c>
    </row>
    <row r="414" spans="1:4" x14ac:dyDescent="0.2">
      <c r="A414" t="str">
        <v>Toby Braunhardt</v>
      </c>
      <c r="B414" s="21">
        <v>2198.4499999999998</v>
      </c>
      <c r="C414" s="21">
        <f t="shared" si="13"/>
        <v>1876882.3814000029</v>
      </c>
      <c r="D414" s="20">
        <f t="shared" si="12"/>
        <v>0.81703015780469912</v>
      </c>
    </row>
    <row r="415" spans="1:4" x14ac:dyDescent="0.2">
      <c r="A415" t="str">
        <v>Giulietta Weimer</v>
      </c>
      <c r="B415" s="21">
        <v>2189.0190000000007</v>
      </c>
      <c r="C415" s="21">
        <f t="shared" si="13"/>
        <v>1879071.400400003</v>
      </c>
      <c r="D415" s="20">
        <f t="shared" si="12"/>
        <v>0.81798306490038697</v>
      </c>
    </row>
    <row r="416" spans="1:4" x14ac:dyDescent="0.2">
      <c r="A416" t="str">
        <v>Bill Tyler</v>
      </c>
      <c r="B416" s="21">
        <v>2186.6130000000003</v>
      </c>
      <c r="C416" s="21">
        <f t="shared" si="13"/>
        <v>1881258.0134000028</v>
      </c>
      <c r="D416" s="20">
        <f t="shared" si="12"/>
        <v>0.81893492463446105</v>
      </c>
    </row>
    <row r="417" spans="1:4" x14ac:dyDescent="0.2">
      <c r="A417" t="str">
        <v>Pamela Stobb</v>
      </c>
      <c r="B417" s="21">
        <v>2181.4789999999998</v>
      </c>
      <c r="C417" s="21">
        <f t="shared" si="13"/>
        <v>1883439.4924000029</v>
      </c>
      <c r="D417" s="20">
        <f t="shared" si="12"/>
        <v>0.81988454947471778</v>
      </c>
    </row>
    <row r="418" spans="1:4" x14ac:dyDescent="0.2">
      <c r="A418" t="str">
        <v>Shahid Hopkins</v>
      </c>
      <c r="B418" s="21">
        <v>2180.7179999999998</v>
      </c>
      <c r="C418" s="21">
        <f t="shared" si="13"/>
        <v>1885620.210400003</v>
      </c>
      <c r="D418" s="20">
        <f t="shared" si="12"/>
        <v>0.82083384304224472</v>
      </c>
    </row>
    <row r="419" spans="1:4" x14ac:dyDescent="0.2">
      <c r="A419" t="str">
        <v>Kean Nguyen</v>
      </c>
      <c r="B419" s="21">
        <v>2171.962</v>
      </c>
      <c r="C419" s="21">
        <f t="shared" si="13"/>
        <v>1887792.1724000031</v>
      </c>
      <c r="D419" s="20">
        <f t="shared" si="12"/>
        <v>0.82177932501447259</v>
      </c>
    </row>
    <row r="420" spans="1:4" x14ac:dyDescent="0.2">
      <c r="A420" t="str">
        <v>Daniel Byrd</v>
      </c>
      <c r="B420" s="21">
        <v>2171.5990000000002</v>
      </c>
      <c r="C420" s="21">
        <f t="shared" si="13"/>
        <v>1889963.771400003</v>
      </c>
      <c r="D420" s="20">
        <f t="shared" si="12"/>
        <v>0.82272464896830233</v>
      </c>
    </row>
    <row r="421" spans="1:4" x14ac:dyDescent="0.2">
      <c r="A421" t="str">
        <v>Roy Phan</v>
      </c>
      <c r="B421" s="21">
        <v>2170.7160000000008</v>
      </c>
      <c r="C421" s="21">
        <f t="shared" si="13"/>
        <v>1892134.487400003</v>
      </c>
      <c r="D421" s="20">
        <f t="shared" si="12"/>
        <v>0.82366958854129058</v>
      </c>
    </row>
    <row r="422" spans="1:4" x14ac:dyDescent="0.2">
      <c r="A422" t="str">
        <v>Theresa Swint</v>
      </c>
      <c r="B422" s="21">
        <v>2163.6240000000003</v>
      </c>
      <c r="C422" s="21">
        <f t="shared" si="13"/>
        <v>1894298.1114000031</v>
      </c>
      <c r="D422" s="20">
        <f t="shared" si="12"/>
        <v>0.82461144087879901</v>
      </c>
    </row>
    <row r="423" spans="1:4" x14ac:dyDescent="0.2">
      <c r="A423" t="str">
        <v>Helen Abelman</v>
      </c>
      <c r="B423" s="21">
        <v>2163.3000000000002</v>
      </c>
      <c r="C423" s="21">
        <f t="shared" si="13"/>
        <v>1896461.4114000031</v>
      </c>
      <c r="D423" s="20">
        <f t="shared" si="12"/>
        <v>0.82555315217509273</v>
      </c>
    </row>
    <row r="424" spans="1:4" x14ac:dyDescent="0.2">
      <c r="A424" t="str">
        <v>Ed Jacobs</v>
      </c>
      <c r="B424" s="21">
        <v>2162.174</v>
      </c>
      <c r="C424" s="21">
        <f t="shared" si="13"/>
        <v>1898623.5854000032</v>
      </c>
      <c r="D424" s="20">
        <f t="shared" si="12"/>
        <v>0.82649437330963371</v>
      </c>
    </row>
    <row r="425" spans="1:4" x14ac:dyDescent="0.2">
      <c r="A425" t="str">
        <v>Neoma Murray</v>
      </c>
      <c r="B425" s="21">
        <v>2161.9790000000003</v>
      </c>
      <c r="C425" s="21">
        <f t="shared" si="13"/>
        <v>1900785.5644000033</v>
      </c>
      <c r="D425" s="20">
        <f t="shared" si="12"/>
        <v>0.8274355095582584</v>
      </c>
    </row>
    <row r="426" spans="1:4" x14ac:dyDescent="0.2">
      <c r="A426" t="str">
        <v>John Dryer</v>
      </c>
      <c r="B426" s="21">
        <v>2152.3520000000003</v>
      </c>
      <c r="C426" s="21">
        <f t="shared" si="13"/>
        <v>1902937.9164000032</v>
      </c>
      <c r="D426" s="20">
        <f t="shared" si="12"/>
        <v>0.82837245505449109</v>
      </c>
    </row>
    <row r="427" spans="1:4" x14ac:dyDescent="0.2">
      <c r="A427" t="str">
        <v>Clay Rozendal</v>
      </c>
      <c r="B427" s="21">
        <v>2148.8519999999999</v>
      </c>
      <c r="C427" s="21">
        <f t="shared" si="13"/>
        <v>1905086.7684000032</v>
      </c>
      <c r="D427" s="20">
        <f t="shared" si="12"/>
        <v>0.82930787695735386</v>
      </c>
    </row>
    <row r="428" spans="1:4" x14ac:dyDescent="0.2">
      <c r="A428" t="str">
        <v>Duane Noonan</v>
      </c>
      <c r="B428" s="21">
        <v>2139.7900000000004</v>
      </c>
      <c r="C428" s="21">
        <f t="shared" si="13"/>
        <v>1907226.5584000032</v>
      </c>
      <c r="D428" s="20">
        <f t="shared" si="12"/>
        <v>0.83023935405932592</v>
      </c>
    </row>
    <row r="429" spans="1:4" x14ac:dyDescent="0.2">
      <c r="A429" t="str">
        <v>Karen Carlisle</v>
      </c>
      <c r="B429" s="21">
        <v>2120.9540000000002</v>
      </c>
      <c r="C429" s="21">
        <f t="shared" si="13"/>
        <v>1909347.5124000032</v>
      </c>
      <c r="D429" s="20">
        <f t="shared" si="12"/>
        <v>0.83116263161709381</v>
      </c>
    </row>
    <row r="430" spans="1:4" x14ac:dyDescent="0.2">
      <c r="A430" t="str">
        <v>Stefanie Holloman</v>
      </c>
      <c r="B430" s="21">
        <v>2096.3919999999998</v>
      </c>
      <c r="C430" s="21">
        <f t="shared" si="13"/>
        <v>1911443.9044000031</v>
      </c>
      <c r="D430" s="20">
        <f t="shared" si="12"/>
        <v>0.83207521703190435</v>
      </c>
    </row>
    <row r="431" spans="1:4" x14ac:dyDescent="0.2">
      <c r="A431" t="str">
        <v>Liz Carlisle</v>
      </c>
      <c r="B431" s="21">
        <v>2095.0639999999999</v>
      </c>
      <c r="C431" s="21">
        <f t="shared" si="13"/>
        <v>1913538.9684000032</v>
      </c>
      <c r="D431" s="20">
        <f t="shared" si="12"/>
        <v>0.83298722435185912</v>
      </c>
    </row>
    <row r="432" spans="1:4" x14ac:dyDescent="0.2">
      <c r="A432" t="str">
        <v>Rob Haberlin</v>
      </c>
      <c r="B432" s="21">
        <v>2085.7400000000002</v>
      </c>
      <c r="C432" s="21">
        <f t="shared" si="13"/>
        <v>1915624.7084000031</v>
      </c>
      <c r="D432" s="20">
        <f t="shared" si="12"/>
        <v>0.83389517281907655</v>
      </c>
    </row>
    <row r="433" spans="1:4" x14ac:dyDescent="0.2">
      <c r="A433" t="str">
        <v>Trudy Glocke</v>
      </c>
      <c r="B433" s="21">
        <v>2074.6610000000001</v>
      </c>
      <c r="C433" s="21">
        <f t="shared" si="13"/>
        <v>1917699.3694000032</v>
      </c>
      <c r="D433" s="20">
        <f t="shared" si="12"/>
        <v>0.83479829846030984</v>
      </c>
    </row>
    <row r="434" spans="1:4" x14ac:dyDescent="0.2">
      <c r="A434" t="str">
        <v>Max Ludwig</v>
      </c>
      <c r="B434" s="21">
        <v>2071.9140000000002</v>
      </c>
      <c r="C434" s="21">
        <f t="shared" si="13"/>
        <v>1919771.2834000033</v>
      </c>
      <c r="D434" s="20">
        <f t="shared" si="12"/>
        <v>0.83570022829840396</v>
      </c>
    </row>
    <row r="435" spans="1:4" x14ac:dyDescent="0.2">
      <c r="A435" t="str">
        <v>Roger Barcio</v>
      </c>
      <c r="B435" s="21">
        <v>2067.4499999999998</v>
      </c>
      <c r="C435" s="21">
        <f t="shared" si="13"/>
        <v>1921838.7334000033</v>
      </c>
      <c r="D435" s="20">
        <f t="shared" si="12"/>
        <v>0.83660021490198289</v>
      </c>
    </row>
    <row r="436" spans="1:4" x14ac:dyDescent="0.2">
      <c r="A436" t="str">
        <v>Tom Stivers</v>
      </c>
      <c r="B436" s="21">
        <v>2054.14</v>
      </c>
      <c r="C436" s="21">
        <f t="shared" si="13"/>
        <v>1923892.8734000032</v>
      </c>
      <c r="D436" s="20">
        <f t="shared" si="12"/>
        <v>0.83749440749763238</v>
      </c>
    </row>
    <row r="437" spans="1:4" x14ac:dyDescent="0.2">
      <c r="A437" t="str">
        <v>Art Ferguson</v>
      </c>
      <c r="B437" s="21">
        <v>2052.9080000000004</v>
      </c>
      <c r="C437" s="21">
        <f t="shared" si="13"/>
        <v>1925945.7814000032</v>
      </c>
      <c r="D437" s="20">
        <f t="shared" si="12"/>
        <v>0.83838806378841568</v>
      </c>
    </row>
    <row r="438" spans="1:4" x14ac:dyDescent="0.2">
      <c r="A438" t="str">
        <v>Carlos Daly</v>
      </c>
      <c r="B438" s="21">
        <v>2033.9680000000001</v>
      </c>
      <c r="C438" s="21">
        <f t="shared" si="13"/>
        <v>1927979.7494000033</v>
      </c>
      <c r="D438" s="20">
        <f t="shared" si="12"/>
        <v>0.83927347526250617</v>
      </c>
    </row>
    <row r="439" spans="1:4" x14ac:dyDescent="0.2">
      <c r="A439" t="str">
        <v>Nicole Fjeld</v>
      </c>
      <c r="B439" s="21">
        <v>2031.472</v>
      </c>
      <c r="C439" s="21">
        <f t="shared" si="13"/>
        <v>1930011.2214000034</v>
      </c>
      <c r="D439" s="20">
        <f t="shared" si="12"/>
        <v>0.8401578001968677</v>
      </c>
    </row>
    <row r="440" spans="1:4" x14ac:dyDescent="0.2">
      <c r="A440" t="str">
        <v>Denny Joy</v>
      </c>
      <c r="B440" s="21">
        <v>2012.5200000000002</v>
      </c>
      <c r="C440" s="21">
        <f t="shared" si="13"/>
        <v>1932023.7414000034</v>
      </c>
      <c r="D440" s="20">
        <f t="shared" si="12"/>
        <v>0.84103387509078764</v>
      </c>
    </row>
    <row r="441" spans="1:4" x14ac:dyDescent="0.2">
      <c r="A441" t="str">
        <v>Victoria Brennan</v>
      </c>
      <c r="B441" s="21">
        <v>2005.5959999999998</v>
      </c>
      <c r="C441" s="21">
        <f t="shared" si="13"/>
        <v>1934029.3374000033</v>
      </c>
      <c r="D441" s="20">
        <f t="shared" si="12"/>
        <v>0.84190693588170951</v>
      </c>
    </row>
    <row r="442" spans="1:4" x14ac:dyDescent="0.2">
      <c r="A442" t="str">
        <v>Harold Pawlan</v>
      </c>
      <c r="B442" s="21">
        <v>1990.3140000000001</v>
      </c>
      <c r="C442" s="21">
        <f t="shared" si="13"/>
        <v>1936019.6514000033</v>
      </c>
      <c r="D442" s="20">
        <f t="shared" si="12"/>
        <v>0.84277334422866612</v>
      </c>
    </row>
    <row r="443" spans="1:4" x14ac:dyDescent="0.2">
      <c r="A443" t="str">
        <v>Doug Bickford</v>
      </c>
      <c r="B443" s="21">
        <v>1989.05</v>
      </c>
      <c r="C443" s="21">
        <f t="shared" si="13"/>
        <v>1938008.7014000034</v>
      </c>
      <c r="D443" s="20">
        <f t="shared" si="12"/>
        <v>0.84363920234076017</v>
      </c>
    </row>
    <row r="444" spans="1:4" x14ac:dyDescent="0.2">
      <c r="A444" t="str">
        <v>Paul Gonzalez</v>
      </c>
      <c r="B444" s="21">
        <v>1987.1640000000002</v>
      </c>
      <c r="C444" s="21">
        <f t="shared" si="13"/>
        <v>1939995.8654000035</v>
      </c>
      <c r="D444" s="20">
        <f t="shared" si="12"/>
        <v>0.84450423945368402</v>
      </c>
    </row>
    <row r="445" spans="1:4" x14ac:dyDescent="0.2">
      <c r="A445" t="str">
        <v>Nona Balk</v>
      </c>
      <c r="B445" s="21">
        <v>1972.5989999999999</v>
      </c>
      <c r="C445" s="21">
        <f t="shared" si="13"/>
        <v>1941968.4644000034</v>
      </c>
      <c r="D445" s="20">
        <f t="shared" si="12"/>
        <v>0.84536293624162717</v>
      </c>
    </row>
    <row r="446" spans="1:4" x14ac:dyDescent="0.2">
      <c r="A446" t="str">
        <v>Scott Williamson</v>
      </c>
      <c r="B446" s="21">
        <v>1966.65</v>
      </c>
      <c r="C446" s="21">
        <f t="shared" si="13"/>
        <v>1943935.1144000033</v>
      </c>
      <c r="D446" s="20">
        <f t="shared" si="12"/>
        <v>0.84621904335615394</v>
      </c>
    </row>
    <row r="447" spans="1:4" x14ac:dyDescent="0.2">
      <c r="A447" t="str">
        <v>Lisa DeCherney</v>
      </c>
      <c r="B447" s="21">
        <v>1961.934</v>
      </c>
      <c r="C447" s="21">
        <f t="shared" si="13"/>
        <v>1945897.0484000032</v>
      </c>
      <c r="D447" s="20">
        <f t="shared" si="12"/>
        <v>0.84707309753744298</v>
      </c>
    </row>
    <row r="448" spans="1:4" x14ac:dyDescent="0.2">
      <c r="A448" t="str">
        <v>Christy Brittain</v>
      </c>
      <c r="B448" s="21">
        <v>1949.2</v>
      </c>
      <c r="C448" s="21">
        <f t="shared" si="13"/>
        <v>1947846.2484000032</v>
      </c>
      <c r="D448" s="20">
        <f t="shared" si="12"/>
        <v>0.84792160845074005</v>
      </c>
    </row>
    <row r="449" spans="1:4" x14ac:dyDescent="0.2">
      <c r="A449" t="str">
        <v>Tracy Poddar</v>
      </c>
      <c r="B449" s="21">
        <v>1936.6399999999996</v>
      </c>
      <c r="C449" s="21">
        <f t="shared" si="13"/>
        <v>1949782.8884000031</v>
      </c>
      <c r="D449" s="20">
        <f t="shared" si="12"/>
        <v>0.84876465184040117</v>
      </c>
    </row>
    <row r="450" spans="1:4" x14ac:dyDescent="0.2">
      <c r="A450" t="str">
        <v>Jas O'Carroll</v>
      </c>
      <c r="B450" s="21">
        <v>1934.2720000000002</v>
      </c>
      <c r="C450" s="21">
        <f t="shared" si="13"/>
        <v>1951717.1604000032</v>
      </c>
      <c r="D450" s="20">
        <f t="shared" si="12"/>
        <v>0.84960666441031973</v>
      </c>
    </row>
    <row r="451" spans="1:4" x14ac:dyDescent="0.2">
      <c r="A451" t="str">
        <v>Jay Fein</v>
      </c>
      <c r="B451" s="21">
        <v>1911.8440000000001</v>
      </c>
      <c r="C451" s="21">
        <f t="shared" si="13"/>
        <v>1953629.0044000032</v>
      </c>
      <c r="D451" s="20">
        <f t="shared" ref="D451:D514" si="14">C451/$H$5</f>
        <v>0.850438913793924</v>
      </c>
    </row>
    <row r="452" spans="1:4" x14ac:dyDescent="0.2">
      <c r="A452" t="str">
        <v>Max Engle</v>
      </c>
      <c r="B452" s="21">
        <v>1908.4531999999999</v>
      </c>
      <c r="C452" s="21">
        <f t="shared" ref="C452:C515" si="15">B452+C451</f>
        <v>1955537.4576000033</v>
      </c>
      <c r="D452" s="20">
        <f t="shared" si="14"/>
        <v>0.85126968712027162</v>
      </c>
    </row>
    <row r="453" spans="1:4" x14ac:dyDescent="0.2">
      <c r="A453" t="str">
        <v>Susan Vittorini</v>
      </c>
      <c r="B453" s="21">
        <v>1903.491</v>
      </c>
      <c r="C453" s="21">
        <f t="shared" si="15"/>
        <v>1957440.9486000033</v>
      </c>
      <c r="D453" s="20">
        <f t="shared" si="14"/>
        <v>0.85209830033947065</v>
      </c>
    </row>
    <row r="454" spans="1:4" x14ac:dyDescent="0.2">
      <c r="A454" t="str">
        <v>Katherine Ducich</v>
      </c>
      <c r="B454" s="21">
        <v>1888.9639999999999</v>
      </c>
      <c r="C454" s="21">
        <f t="shared" si="15"/>
        <v>1959329.9126000032</v>
      </c>
      <c r="D454" s="20">
        <f t="shared" si="14"/>
        <v>0.85292058977555996</v>
      </c>
    </row>
    <row r="455" spans="1:4" x14ac:dyDescent="0.2">
      <c r="A455" t="str">
        <v>Giulietta Dortch</v>
      </c>
      <c r="B455" s="21">
        <v>1888.0700000000002</v>
      </c>
      <c r="C455" s="21">
        <f t="shared" si="15"/>
        <v>1961217.9826000032</v>
      </c>
      <c r="D455" s="20">
        <f t="shared" si="14"/>
        <v>0.85374249004237146</v>
      </c>
    </row>
    <row r="456" spans="1:4" x14ac:dyDescent="0.2">
      <c r="A456" t="str">
        <v>Sheri Gordon</v>
      </c>
      <c r="B456" s="21">
        <v>1884.7980000000002</v>
      </c>
      <c r="C456" s="21">
        <f t="shared" si="15"/>
        <v>1963102.7806000032</v>
      </c>
      <c r="D456" s="20">
        <f t="shared" si="14"/>
        <v>0.85456296596703818</v>
      </c>
    </row>
    <row r="457" spans="1:4" x14ac:dyDescent="0.2">
      <c r="A457" t="str">
        <v>Lisa Ryan</v>
      </c>
      <c r="B457" s="21">
        <v>1879.3059999999998</v>
      </c>
      <c r="C457" s="21">
        <f t="shared" si="15"/>
        <v>1964982.0866000033</v>
      </c>
      <c r="D457" s="20">
        <f t="shared" si="14"/>
        <v>0.85538105115605156</v>
      </c>
    </row>
    <row r="458" spans="1:4" x14ac:dyDescent="0.2">
      <c r="A458" t="str">
        <v>Shaun Chance</v>
      </c>
      <c r="B458" s="21">
        <v>1874.998</v>
      </c>
      <c r="C458" s="21">
        <f t="shared" si="15"/>
        <v>1966857.0846000032</v>
      </c>
      <c r="D458" s="20">
        <f t="shared" si="14"/>
        <v>0.85619726101928262</v>
      </c>
    </row>
    <row r="459" spans="1:4" x14ac:dyDescent="0.2">
      <c r="A459" t="str">
        <v>Brooke Gillingham</v>
      </c>
      <c r="B459" s="21">
        <v>1874.172</v>
      </c>
      <c r="C459" s="21">
        <f t="shared" si="15"/>
        <v>1968731.2566000032</v>
      </c>
      <c r="D459" s="20">
        <f t="shared" si="14"/>
        <v>0.85701311131447855</v>
      </c>
    </row>
    <row r="460" spans="1:4" x14ac:dyDescent="0.2">
      <c r="A460" t="str">
        <v>Stephanie Phelps</v>
      </c>
      <c r="B460" s="21">
        <v>1872.4360000000001</v>
      </c>
      <c r="C460" s="21">
        <f t="shared" si="15"/>
        <v>1970603.6926000032</v>
      </c>
      <c r="D460" s="20">
        <f t="shared" si="14"/>
        <v>0.85782820590736297</v>
      </c>
    </row>
    <row r="461" spans="1:4" x14ac:dyDescent="0.2">
      <c r="A461" t="str">
        <v>Nat Gilpin</v>
      </c>
      <c r="B461" s="21">
        <v>1869.58</v>
      </c>
      <c r="C461" s="21">
        <f t="shared" si="15"/>
        <v>1972473.2726000033</v>
      </c>
      <c r="D461" s="20">
        <f t="shared" si="14"/>
        <v>0.85864205724805764</v>
      </c>
    </row>
    <row r="462" spans="1:4" x14ac:dyDescent="0.2">
      <c r="A462" t="str">
        <v>Cynthia Delaney</v>
      </c>
      <c r="B462" s="21">
        <v>1860.732</v>
      </c>
      <c r="C462" s="21">
        <f t="shared" si="15"/>
        <v>1974334.0046000034</v>
      </c>
      <c r="D462" s="20">
        <f t="shared" si="14"/>
        <v>0.85945205694471327</v>
      </c>
    </row>
    <row r="463" spans="1:4" x14ac:dyDescent="0.2">
      <c r="A463" t="str">
        <v>Skye Norling</v>
      </c>
      <c r="B463" s="21">
        <v>1860.4179999999999</v>
      </c>
      <c r="C463" s="21">
        <f t="shared" si="15"/>
        <v>1976194.4226000034</v>
      </c>
      <c r="D463" s="20">
        <f t="shared" si="14"/>
        <v>0.86026191995327805</v>
      </c>
    </row>
    <row r="464" spans="1:4" x14ac:dyDescent="0.2">
      <c r="A464" t="str">
        <v>Patrick Ryan</v>
      </c>
      <c r="B464" s="21">
        <v>1840.1779999999997</v>
      </c>
      <c r="C464" s="21">
        <f t="shared" si="15"/>
        <v>1978034.6006000035</v>
      </c>
      <c r="D464" s="20">
        <f t="shared" si="14"/>
        <v>0.86106297223904105</v>
      </c>
    </row>
    <row r="465" spans="1:4" x14ac:dyDescent="0.2">
      <c r="A465" t="str">
        <v>Ashley Jarboe</v>
      </c>
      <c r="B465" s="21">
        <v>1839.2400000000002</v>
      </c>
      <c r="C465" s="21">
        <f t="shared" si="15"/>
        <v>1979873.8406000035</v>
      </c>
      <c r="D465" s="20">
        <f t="shared" si="14"/>
        <v>0.86186361620178087</v>
      </c>
    </row>
    <row r="466" spans="1:4" x14ac:dyDescent="0.2">
      <c r="A466" t="str">
        <v>Pamela Coakley</v>
      </c>
      <c r="B466" s="21">
        <v>1832.0640000000001</v>
      </c>
      <c r="C466" s="21">
        <f t="shared" si="15"/>
        <v>1981705.9046000035</v>
      </c>
      <c r="D466" s="20">
        <f t="shared" si="14"/>
        <v>0.86266113636280006</v>
      </c>
    </row>
    <row r="467" spans="1:4" x14ac:dyDescent="0.2">
      <c r="A467" t="str">
        <v>Emily Grady</v>
      </c>
      <c r="B467" s="21">
        <v>1832.02</v>
      </c>
      <c r="C467" s="21">
        <f t="shared" si="15"/>
        <v>1983537.9246000035</v>
      </c>
      <c r="D467" s="20">
        <f t="shared" si="14"/>
        <v>0.86345863737007411</v>
      </c>
    </row>
    <row r="468" spans="1:4" x14ac:dyDescent="0.2">
      <c r="A468" t="str">
        <v>Pauline Johnson</v>
      </c>
      <c r="B468" s="21">
        <v>1824.2340000000002</v>
      </c>
      <c r="C468" s="21">
        <f t="shared" si="15"/>
        <v>1985362.1586000035</v>
      </c>
      <c r="D468" s="20">
        <f t="shared" si="14"/>
        <v>0.86425274903506877</v>
      </c>
    </row>
    <row r="469" spans="1:4" x14ac:dyDescent="0.2">
      <c r="A469" t="str">
        <v>Noah Childs</v>
      </c>
      <c r="B469" s="21">
        <v>1821.7420000000002</v>
      </c>
      <c r="C469" s="21">
        <f t="shared" si="15"/>
        <v>1987183.9006000035</v>
      </c>
      <c r="D469" s="20">
        <f t="shared" si="14"/>
        <v>0.86504577590158416</v>
      </c>
    </row>
    <row r="470" spans="1:4" x14ac:dyDescent="0.2">
      <c r="A470" t="str">
        <v>Janet Molinari</v>
      </c>
      <c r="B470" s="21">
        <v>1804.1460000000002</v>
      </c>
      <c r="C470" s="21">
        <f t="shared" si="15"/>
        <v>1988988.0466000035</v>
      </c>
      <c r="D470" s="20">
        <f t="shared" si="14"/>
        <v>0.86583114301126052</v>
      </c>
    </row>
    <row r="471" spans="1:4" x14ac:dyDescent="0.2">
      <c r="A471" t="str">
        <v>Jennifer Braxton</v>
      </c>
      <c r="B471" s="21">
        <v>1791.605</v>
      </c>
      <c r="C471" s="21">
        <f t="shared" si="15"/>
        <v>1990779.6516000035</v>
      </c>
      <c r="D471" s="20">
        <f t="shared" si="14"/>
        <v>0.86661105086823653</v>
      </c>
    </row>
    <row r="472" spans="1:4" x14ac:dyDescent="0.2">
      <c r="A472" t="str">
        <v>Andrew Allen</v>
      </c>
      <c r="B472" s="21">
        <v>1790.5119999999999</v>
      </c>
      <c r="C472" s="21">
        <f t="shared" si="15"/>
        <v>1992570.1636000036</v>
      </c>
      <c r="D472" s="20">
        <f t="shared" si="14"/>
        <v>0.86739048292876875</v>
      </c>
    </row>
    <row r="473" spans="1:4" x14ac:dyDescent="0.2">
      <c r="A473" t="str">
        <v>Chad Cunningham</v>
      </c>
      <c r="B473" s="21">
        <v>1770.9449999999999</v>
      </c>
      <c r="C473" s="21">
        <f t="shared" si="15"/>
        <v>1994341.1086000036</v>
      </c>
      <c r="D473" s="20">
        <f t="shared" si="14"/>
        <v>0.86816139723173869</v>
      </c>
    </row>
    <row r="474" spans="1:4" x14ac:dyDescent="0.2">
      <c r="A474" t="str">
        <v>Darrin Sayre</v>
      </c>
      <c r="B474" s="21">
        <v>1762.2130000000002</v>
      </c>
      <c r="C474" s="21">
        <f t="shared" si="15"/>
        <v>1996103.3216000036</v>
      </c>
      <c r="D474" s="20">
        <f t="shared" si="14"/>
        <v>0.86892851038690699</v>
      </c>
    </row>
    <row r="475" spans="1:4" x14ac:dyDescent="0.2">
      <c r="A475" t="str">
        <v>Monica Federle</v>
      </c>
      <c r="B475" s="21">
        <v>1758.3</v>
      </c>
      <c r="C475" s="21">
        <f t="shared" si="15"/>
        <v>1997861.6216000037</v>
      </c>
      <c r="D475" s="20">
        <f t="shared" si="14"/>
        <v>0.86969392016468772</v>
      </c>
    </row>
    <row r="476" spans="1:4" x14ac:dyDescent="0.2">
      <c r="A476" t="str">
        <v>Aaron Hawkins</v>
      </c>
      <c r="B476" s="21">
        <v>1744.6999999999998</v>
      </c>
      <c r="C476" s="21">
        <f t="shared" si="15"/>
        <v>1999606.3216000036</v>
      </c>
      <c r="D476" s="20">
        <f t="shared" si="14"/>
        <v>0.87045340969394558</v>
      </c>
    </row>
    <row r="477" spans="1:4" x14ac:dyDescent="0.2">
      <c r="A477" t="str">
        <v>Logan Haushalter</v>
      </c>
      <c r="B477" s="21">
        <v>1739.6889999999999</v>
      </c>
      <c r="C477" s="21">
        <f t="shared" si="15"/>
        <v>2001346.0106000036</v>
      </c>
      <c r="D477" s="20">
        <f t="shared" si="14"/>
        <v>0.87121071787281024</v>
      </c>
    </row>
    <row r="478" spans="1:4" x14ac:dyDescent="0.2">
      <c r="A478" t="str">
        <v>Ben Wallace</v>
      </c>
      <c r="B478" s="21">
        <v>1738.4060000000002</v>
      </c>
      <c r="C478" s="21">
        <f t="shared" si="15"/>
        <v>2003084.4166000036</v>
      </c>
      <c r="D478" s="20">
        <f t="shared" si="14"/>
        <v>0.87196746754587662</v>
      </c>
    </row>
    <row r="479" spans="1:4" x14ac:dyDescent="0.2">
      <c r="A479" t="str">
        <v>Valerie Takahito</v>
      </c>
      <c r="B479" s="21">
        <v>1736.596</v>
      </c>
      <c r="C479" s="21">
        <f t="shared" si="15"/>
        <v>2004821.0126000035</v>
      </c>
      <c r="D479" s="20">
        <f t="shared" si="14"/>
        <v>0.87272342930351465</v>
      </c>
    </row>
    <row r="480" spans="1:4" x14ac:dyDescent="0.2">
      <c r="A480" t="str">
        <v>Adrian Hane</v>
      </c>
      <c r="B480" s="21">
        <v>1735.5140000000001</v>
      </c>
      <c r="C480" s="21">
        <f t="shared" si="15"/>
        <v>2006556.5266000035</v>
      </c>
      <c r="D480" s="20">
        <f t="shared" si="14"/>
        <v>0.8734789200531452</v>
      </c>
    </row>
    <row r="481" spans="1:4" x14ac:dyDescent="0.2">
      <c r="A481" t="str">
        <v>Mike Vittorini</v>
      </c>
      <c r="B481" s="21">
        <v>1734.5739999999998</v>
      </c>
      <c r="C481" s="21">
        <f t="shared" si="15"/>
        <v>2008291.1006000035</v>
      </c>
      <c r="D481" s="20">
        <f t="shared" si="14"/>
        <v>0.87423400160912779</v>
      </c>
    </row>
    <row r="482" spans="1:4" x14ac:dyDescent="0.2">
      <c r="A482" t="str">
        <v>Jessica Myrick</v>
      </c>
      <c r="B482" s="21">
        <v>1733.4430000000002</v>
      </c>
      <c r="C482" s="21">
        <f t="shared" si="15"/>
        <v>2010024.5436000035</v>
      </c>
      <c r="D482" s="20">
        <f t="shared" si="14"/>
        <v>0.87498859082679581</v>
      </c>
    </row>
    <row r="483" spans="1:4" x14ac:dyDescent="0.2">
      <c r="A483" t="str">
        <v>Brad Eason</v>
      </c>
      <c r="B483" s="21">
        <v>1727.652</v>
      </c>
      <c r="C483" s="21">
        <f t="shared" si="15"/>
        <v>2011752.1956000035</v>
      </c>
      <c r="D483" s="20">
        <f t="shared" si="14"/>
        <v>0.87574065915040522</v>
      </c>
    </row>
    <row r="484" spans="1:4" x14ac:dyDescent="0.2">
      <c r="A484" t="str">
        <v>Denny Blanton</v>
      </c>
      <c r="B484" s="21">
        <v>1711.692</v>
      </c>
      <c r="C484" s="21">
        <f t="shared" si="15"/>
        <v>2013463.8876000035</v>
      </c>
      <c r="D484" s="20">
        <f t="shared" si="14"/>
        <v>0.87648577988824816</v>
      </c>
    </row>
    <row r="485" spans="1:4" x14ac:dyDescent="0.2">
      <c r="A485" t="str">
        <v>Julie Prescott</v>
      </c>
      <c r="B485" s="21">
        <v>1707.7099999999998</v>
      </c>
      <c r="C485" s="21">
        <f t="shared" si="15"/>
        <v>2015171.5976000035</v>
      </c>
      <c r="D485" s="20">
        <f t="shared" si="14"/>
        <v>0.87722916721214839</v>
      </c>
    </row>
    <row r="486" spans="1:4" x14ac:dyDescent="0.2">
      <c r="A486" t="str">
        <v>Tracy Zic</v>
      </c>
      <c r="B486" s="21">
        <v>1707.2860000000003</v>
      </c>
      <c r="C486" s="21">
        <f t="shared" si="15"/>
        <v>2016878.8836000036</v>
      </c>
      <c r="D486" s="20">
        <f t="shared" si="14"/>
        <v>0.87797236996359485</v>
      </c>
    </row>
    <row r="487" spans="1:4" x14ac:dyDescent="0.2">
      <c r="A487" t="str">
        <v>Becky Pak</v>
      </c>
      <c r="B487" s="21">
        <v>1697.8609999999999</v>
      </c>
      <c r="C487" s="21">
        <f t="shared" si="15"/>
        <v>2018576.7446000036</v>
      </c>
      <c r="D487" s="20">
        <f t="shared" si="14"/>
        <v>0.87871146989575244</v>
      </c>
    </row>
    <row r="488" spans="1:4" x14ac:dyDescent="0.2">
      <c r="A488" t="str">
        <v>Darren Koutras</v>
      </c>
      <c r="B488" s="21">
        <v>1687.04</v>
      </c>
      <c r="C488" s="21">
        <f t="shared" si="15"/>
        <v>2020263.7846000036</v>
      </c>
      <c r="D488" s="20">
        <f t="shared" si="14"/>
        <v>0.87944585931252273</v>
      </c>
    </row>
    <row r="489" spans="1:4" x14ac:dyDescent="0.2">
      <c r="A489" t="str">
        <v>Meg O'Connel</v>
      </c>
      <c r="B489" s="21">
        <v>1687.027</v>
      </c>
      <c r="C489" s="21">
        <f t="shared" si="15"/>
        <v>2021950.8116000036</v>
      </c>
      <c r="D489" s="20">
        <f t="shared" si="14"/>
        <v>0.88018024307023202</v>
      </c>
    </row>
    <row r="490" spans="1:4" x14ac:dyDescent="0.2">
      <c r="A490" t="str">
        <v>Ryan Akin</v>
      </c>
      <c r="B490" s="21">
        <v>1686.9225000000004</v>
      </c>
      <c r="C490" s="21">
        <f t="shared" si="15"/>
        <v>2023637.7341000037</v>
      </c>
      <c r="D490" s="20">
        <f t="shared" si="14"/>
        <v>0.88091458133779643</v>
      </c>
    </row>
    <row r="491" spans="1:4" x14ac:dyDescent="0.2">
      <c r="A491" t="str">
        <v>Katrina Edelman</v>
      </c>
      <c r="B491" s="21">
        <v>1686.7312000000002</v>
      </c>
      <c r="C491" s="21">
        <f t="shared" si="15"/>
        <v>2025324.4653000038</v>
      </c>
      <c r="D491" s="20">
        <f t="shared" si="14"/>
        <v>0.88164883633010027</v>
      </c>
    </row>
    <row r="492" spans="1:4" x14ac:dyDescent="0.2">
      <c r="A492" t="str">
        <v>Cathy Armstrong</v>
      </c>
      <c r="B492" s="21">
        <v>1679.7239999999999</v>
      </c>
      <c r="C492" s="21">
        <f t="shared" si="15"/>
        <v>2027004.1893000037</v>
      </c>
      <c r="D492" s="20">
        <f t="shared" si="14"/>
        <v>0.88238004100141509</v>
      </c>
    </row>
    <row r="493" spans="1:4" x14ac:dyDescent="0.2">
      <c r="A493" t="str">
        <v>Candace McMahon</v>
      </c>
      <c r="B493" s="21">
        <v>1673.8880000000001</v>
      </c>
      <c r="C493" s="21">
        <f t="shared" si="15"/>
        <v>2028678.0773000037</v>
      </c>
      <c r="D493" s="20">
        <f t="shared" si="14"/>
        <v>0.88310870518961393</v>
      </c>
    </row>
    <row r="494" spans="1:4" x14ac:dyDescent="0.2">
      <c r="A494" t="str">
        <v>Jennifer Patt</v>
      </c>
      <c r="B494" s="21">
        <v>1669.1350000000002</v>
      </c>
      <c r="C494" s="21">
        <f t="shared" si="15"/>
        <v>2030347.2123000037</v>
      </c>
      <c r="D494" s="20">
        <f t="shared" si="14"/>
        <v>0.88383530033801638</v>
      </c>
    </row>
    <row r="495" spans="1:4" x14ac:dyDescent="0.2">
      <c r="A495" t="str">
        <v>Chad McGuire</v>
      </c>
      <c r="B495" s="21">
        <v>1661.6100000000001</v>
      </c>
      <c r="C495" s="21">
        <f t="shared" si="15"/>
        <v>2032008.8223000038</v>
      </c>
      <c r="D495" s="20">
        <f t="shared" si="14"/>
        <v>0.88455861976067374</v>
      </c>
    </row>
    <row r="496" spans="1:4" x14ac:dyDescent="0.2">
      <c r="A496" t="str">
        <v>Cindy Chapman</v>
      </c>
      <c r="B496" s="21">
        <v>1659.4380000000001</v>
      </c>
      <c r="C496" s="21">
        <f t="shared" si="15"/>
        <v>2033668.2603000039</v>
      </c>
      <c r="D496" s="20">
        <f t="shared" si="14"/>
        <v>0.88528099368481694</v>
      </c>
    </row>
    <row r="497" spans="1:4" x14ac:dyDescent="0.2">
      <c r="A497" t="str">
        <v>Erica Bern</v>
      </c>
      <c r="B497" s="21">
        <v>1643.2550000000001</v>
      </c>
      <c r="C497" s="21">
        <f t="shared" si="15"/>
        <v>2035311.5153000038</v>
      </c>
      <c r="D497" s="20">
        <f t="shared" si="14"/>
        <v>0.88599632294853026</v>
      </c>
    </row>
    <row r="498" spans="1:4" x14ac:dyDescent="0.2">
      <c r="A498" t="str">
        <v>Anne Pryor</v>
      </c>
      <c r="B498" s="21">
        <v>1638.5539999999999</v>
      </c>
      <c r="C498" s="21">
        <f t="shared" si="15"/>
        <v>2036950.0693000038</v>
      </c>
      <c r="D498" s="20">
        <f t="shared" si="14"/>
        <v>0.88670960580869163</v>
      </c>
    </row>
    <row r="499" spans="1:4" x14ac:dyDescent="0.2">
      <c r="A499" t="str">
        <v>Annie Zypern</v>
      </c>
      <c r="B499" s="21">
        <v>1622.018</v>
      </c>
      <c r="C499" s="21">
        <f t="shared" si="15"/>
        <v>2038572.0873000037</v>
      </c>
      <c r="D499" s="20">
        <f t="shared" si="14"/>
        <v>0.88741569034314893</v>
      </c>
    </row>
    <row r="500" spans="1:4" x14ac:dyDescent="0.2">
      <c r="A500" t="str">
        <v>Maurice Satty</v>
      </c>
      <c r="B500" s="21">
        <v>1613.402</v>
      </c>
      <c r="C500" s="21">
        <f t="shared" si="15"/>
        <v>2040185.4893000037</v>
      </c>
      <c r="D500" s="20">
        <f t="shared" si="14"/>
        <v>0.88811802422604214</v>
      </c>
    </row>
    <row r="501" spans="1:4" x14ac:dyDescent="0.2">
      <c r="A501" t="str">
        <v>Tim Brockman</v>
      </c>
      <c r="B501" s="21">
        <v>1602.376</v>
      </c>
      <c r="C501" s="21">
        <f t="shared" si="15"/>
        <v>2041787.8653000037</v>
      </c>
      <c r="D501" s="20">
        <f t="shared" si="14"/>
        <v>0.88881555835450776</v>
      </c>
    </row>
    <row r="502" spans="1:4" x14ac:dyDescent="0.2">
      <c r="A502" t="str">
        <v>Craig Reiter</v>
      </c>
      <c r="B502" s="21">
        <v>1600.55</v>
      </c>
      <c r="C502" s="21">
        <f t="shared" si="15"/>
        <v>2043388.4153000037</v>
      </c>
      <c r="D502" s="20">
        <f t="shared" si="14"/>
        <v>0.8895122976025468</v>
      </c>
    </row>
    <row r="503" spans="1:4" x14ac:dyDescent="0.2">
      <c r="A503" t="str">
        <v>Alan Haines</v>
      </c>
      <c r="B503" s="21">
        <v>1587.452</v>
      </c>
      <c r="C503" s="21">
        <f t="shared" si="15"/>
        <v>2044975.8673000038</v>
      </c>
      <c r="D503" s="20">
        <f t="shared" si="14"/>
        <v>0.89020333512888339</v>
      </c>
    </row>
    <row r="504" spans="1:4" x14ac:dyDescent="0.2">
      <c r="A504" t="str">
        <v>Benjamin Farhat</v>
      </c>
      <c r="B504" s="21">
        <v>1585.162</v>
      </c>
      <c r="C504" s="21">
        <f t="shared" si="15"/>
        <v>2046561.0293000038</v>
      </c>
      <c r="D504" s="20">
        <f t="shared" si="14"/>
        <v>0.89089337578984373</v>
      </c>
    </row>
    <row r="505" spans="1:4" x14ac:dyDescent="0.2">
      <c r="A505" t="str">
        <v>Cyma Kinney</v>
      </c>
      <c r="B505" s="21">
        <v>1582.1090000000004</v>
      </c>
      <c r="C505" s="21">
        <f t="shared" si="15"/>
        <v>2048143.1383000037</v>
      </c>
      <c r="D505" s="20">
        <f t="shared" si="14"/>
        <v>0.89158208744207312</v>
      </c>
    </row>
    <row r="506" spans="1:4" x14ac:dyDescent="0.2">
      <c r="A506" t="str">
        <v>Mike Caudle</v>
      </c>
      <c r="B506" s="21">
        <v>1581.9979999999998</v>
      </c>
      <c r="C506" s="21">
        <f t="shared" si="15"/>
        <v>2049725.1363000036</v>
      </c>
      <c r="D506" s="20">
        <f t="shared" si="14"/>
        <v>0.89227075077462703</v>
      </c>
    </row>
    <row r="507" spans="1:4" x14ac:dyDescent="0.2">
      <c r="A507" t="str">
        <v>James Lanier</v>
      </c>
      <c r="B507" s="21">
        <v>1571.5229999999999</v>
      </c>
      <c r="C507" s="21">
        <f t="shared" si="15"/>
        <v>2051296.6593000037</v>
      </c>
      <c r="D507" s="20">
        <f t="shared" si="14"/>
        <v>0.89295485420988119</v>
      </c>
    </row>
    <row r="508" spans="1:4" x14ac:dyDescent="0.2">
      <c r="A508" t="str">
        <v>Karl Braun</v>
      </c>
      <c r="B508" s="21">
        <v>1569.4640000000002</v>
      </c>
      <c r="C508" s="21">
        <f t="shared" si="15"/>
        <v>2052866.1233000036</v>
      </c>
      <c r="D508" s="20">
        <f t="shared" si="14"/>
        <v>0.89363806133692136</v>
      </c>
    </row>
    <row r="509" spans="1:4" x14ac:dyDescent="0.2">
      <c r="A509" t="str">
        <v>George Bell</v>
      </c>
      <c r="B509" s="21">
        <v>1568.44</v>
      </c>
      <c r="C509" s="21">
        <f t="shared" si="15"/>
        <v>2054434.5633000035</v>
      </c>
      <c r="D509" s="20">
        <f t="shared" si="14"/>
        <v>0.89432082270407287</v>
      </c>
    </row>
    <row r="510" spans="1:4" x14ac:dyDescent="0.2">
      <c r="A510" t="str">
        <v>Odella Nelson</v>
      </c>
      <c r="B510" s="21">
        <v>1567.52</v>
      </c>
      <c r="C510" s="21">
        <f t="shared" si="15"/>
        <v>2056002.0833000035</v>
      </c>
      <c r="D510" s="20">
        <f t="shared" si="14"/>
        <v>0.89500318358382425</v>
      </c>
    </row>
    <row r="511" spans="1:4" x14ac:dyDescent="0.2">
      <c r="A511" t="str">
        <v>Mark Van Huff</v>
      </c>
      <c r="B511" s="21">
        <v>1560.05</v>
      </c>
      <c r="C511" s="21">
        <f t="shared" si="15"/>
        <v>2057562.1333000036</v>
      </c>
      <c r="D511" s="20">
        <f t="shared" si="14"/>
        <v>0.89568229268001198</v>
      </c>
    </row>
    <row r="512" spans="1:4" x14ac:dyDescent="0.2">
      <c r="A512" t="str">
        <v>Maria Bertelson</v>
      </c>
      <c r="B512" s="21">
        <v>1548.7019999999998</v>
      </c>
      <c r="C512" s="21">
        <f t="shared" si="15"/>
        <v>2059110.8353000036</v>
      </c>
      <c r="D512" s="20">
        <f t="shared" si="14"/>
        <v>0.89635646185118223</v>
      </c>
    </row>
    <row r="513" spans="1:4" x14ac:dyDescent="0.2">
      <c r="A513" t="str">
        <v>Brian DeCherney</v>
      </c>
      <c r="B513" s="21">
        <v>1538.1099999999997</v>
      </c>
      <c r="C513" s="21">
        <f t="shared" si="15"/>
        <v>2060648.9453000037</v>
      </c>
      <c r="D513" s="20">
        <f t="shared" si="14"/>
        <v>0.89702602019350297</v>
      </c>
    </row>
    <row r="514" spans="1:4" x14ac:dyDescent="0.2">
      <c r="A514" t="str">
        <v>Cathy Hwang</v>
      </c>
      <c r="B514" s="21">
        <v>1537.2360000000003</v>
      </c>
      <c r="C514" s="21">
        <f t="shared" si="15"/>
        <v>2062186.1813000038</v>
      </c>
      <c r="D514" s="20">
        <f t="shared" si="14"/>
        <v>0.89769519807279352</v>
      </c>
    </row>
    <row r="515" spans="1:4" x14ac:dyDescent="0.2">
      <c r="A515" t="str">
        <v>Bruce Degenhardt</v>
      </c>
      <c r="B515" s="21">
        <v>1526.5</v>
      </c>
      <c r="C515" s="21">
        <f t="shared" si="15"/>
        <v>2063712.6813000038</v>
      </c>
      <c r="D515" s="20">
        <f t="shared" ref="D515:D578" si="16">C515/$H$5</f>
        <v>0.89835970243825014</v>
      </c>
    </row>
    <row r="516" spans="1:4" x14ac:dyDescent="0.2">
      <c r="A516" t="str">
        <v>Benjamin Venier</v>
      </c>
      <c r="B516" s="21">
        <v>1523.2730000000001</v>
      </c>
      <c r="C516" s="21">
        <f t="shared" ref="C516:C579" si="17">B516+C515</f>
        <v>2065235.9543000038</v>
      </c>
      <c r="D516" s="20">
        <f t="shared" si="16"/>
        <v>0.89902280205061968</v>
      </c>
    </row>
    <row r="517" spans="1:4" x14ac:dyDescent="0.2">
      <c r="A517" t="str">
        <v>Kelly Andreada</v>
      </c>
      <c r="B517" s="21">
        <v>1519.5060000000001</v>
      </c>
      <c r="C517" s="21">
        <f t="shared" si="17"/>
        <v>2066755.4603000039</v>
      </c>
      <c r="D517" s="20">
        <f t="shared" si="16"/>
        <v>0.89968426184121097</v>
      </c>
    </row>
    <row r="518" spans="1:4" x14ac:dyDescent="0.2">
      <c r="A518" t="str">
        <v>Ann Blume</v>
      </c>
      <c r="B518" s="21">
        <v>1515.8620000000001</v>
      </c>
      <c r="C518" s="21">
        <f t="shared" si="17"/>
        <v>2068271.3223000038</v>
      </c>
      <c r="D518" s="20">
        <f t="shared" si="16"/>
        <v>0.90034413535344793</v>
      </c>
    </row>
    <row r="519" spans="1:4" x14ac:dyDescent="0.2">
      <c r="A519" t="str">
        <v>John Grady</v>
      </c>
      <c r="B519" s="21">
        <v>1507.0180000000003</v>
      </c>
      <c r="C519" s="21">
        <f t="shared" si="17"/>
        <v>2069778.3403000038</v>
      </c>
      <c r="D519" s="20">
        <f t="shared" si="16"/>
        <v>0.90100015896289543</v>
      </c>
    </row>
    <row r="520" spans="1:4" x14ac:dyDescent="0.2">
      <c r="A520" t="str">
        <v>Dan Lawera</v>
      </c>
      <c r="B520" s="21">
        <v>1503.1120000000001</v>
      </c>
      <c r="C520" s="21">
        <f t="shared" si="17"/>
        <v>2071281.4523000037</v>
      </c>
      <c r="D520" s="20">
        <f t="shared" si="16"/>
        <v>0.90165448224214217</v>
      </c>
    </row>
    <row r="521" spans="1:4" x14ac:dyDescent="0.2">
      <c r="A521" t="str">
        <v>Zuschuss Donatelli</v>
      </c>
      <c r="B521" s="21">
        <v>1493.944</v>
      </c>
      <c r="C521" s="21">
        <f t="shared" si="17"/>
        <v>2072775.3963000036</v>
      </c>
      <c r="D521" s="20">
        <f t="shared" si="16"/>
        <v>0.90230481457738465</v>
      </c>
    </row>
    <row r="522" spans="1:4" x14ac:dyDescent="0.2">
      <c r="A522" t="str">
        <v>Charlotte Melton</v>
      </c>
      <c r="B522" s="21">
        <v>1475.1440000000002</v>
      </c>
      <c r="C522" s="21">
        <f t="shared" si="17"/>
        <v>2074250.5403000037</v>
      </c>
      <c r="D522" s="20">
        <f t="shared" si="16"/>
        <v>0.90294696303966904</v>
      </c>
    </row>
    <row r="523" spans="1:4" x14ac:dyDescent="0.2">
      <c r="A523" t="str">
        <v>Laurel Elliston</v>
      </c>
      <c r="B523" s="21">
        <v>1469.4500000000003</v>
      </c>
      <c r="C523" s="21">
        <f t="shared" si="17"/>
        <v>2075719.9903000037</v>
      </c>
      <c r="D523" s="20">
        <f t="shared" si="16"/>
        <v>0.90358663283319685</v>
      </c>
    </row>
    <row r="524" spans="1:4" x14ac:dyDescent="0.2">
      <c r="A524" t="str">
        <v>Ted Butterfield</v>
      </c>
      <c r="B524" s="21">
        <v>1467.8810000000001</v>
      </c>
      <c r="C524" s="21">
        <f t="shared" si="17"/>
        <v>2077187.8713000037</v>
      </c>
      <c r="D524" s="20">
        <f t="shared" si="16"/>
        <v>0.90422561962158254</v>
      </c>
    </row>
    <row r="525" spans="1:4" x14ac:dyDescent="0.2">
      <c r="A525" t="str">
        <v>Parhena Norris</v>
      </c>
      <c r="B525" s="21">
        <v>1467.152</v>
      </c>
      <c r="C525" s="21">
        <f t="shared" si="17"/>
        <v>2078655.0233000037</v>
      </c>
      <c r="D525" s="20">
        <f t="shared" si="16"/>
        <v>0.90486428906723504</v>
      </c>
    </row>
    <row r="526" spans="1:4" x14ac:dyDescent="0.2">
      <c r="A526" t="str">
        <v>Ralph Kennedy</v>
      </c>
      <c r="B526" s="21">
        <v>1460.1920000000002</v>
      </c>
      <c r="C526" s="21">
        <f t="shared" si="17"/>
        <v>2080115.2153000038</v>
      </c>
      <c r="D526" s="20">
        <f t="shared" si="16"/>
        <v>0.90549992873864327</v>
      </c>
    </row>
    <row r="527" spans="1:4" x14ac:dyDescent="0.2">
      <c r="A527" t="str">
        <v>Bradley Nguyen</v>
      </c>
      <c r="B527" s="21">
        <v>1459.3440000000001</v>
      </c>
      <c r="C527" s="21">
        <f t="shared" si="17"/>
        <v>2081574.5593000038</v>
      </c>
      <c r="D527" s="20">
        <f t="shared" si="16"/>
        <v>0.90613519926514374</v>
      </c>
    </row>
    <row r="528" spans="1:4" x14ac:dyDescent="0.2">
      <c r="A528" t="str">
        <v>Delfina Latchford</v>
      </c>
      <c r="B528" s="21">
        <v>1458.2580000000003</v>
      </c>
      <c r="C528" s="21">
        <f t="shared" si="17"/>
        <v>2083032.8173000037</v>
      </c>
      <c r="D528" s="20">
        <f t="shared" si="16"/>
        <v>0.90676999704238714</v>
      </c>
    </row>
    <row r="529" spans="1:4" x14ac:dyDescent="0.2">
      <c r="A529" t="str">
        <v>Philip Brown</v>
      </c>
      <c r="B529" s="21">
        <v>1456.9499999999998</v>
      </c>
      <c r="C529" s="21">
        <f t="shared" si="17"/>
        <v>2084489.7673000037</v>
      </c>
      <c r="D529" s="20">
        <f t="shared" si="16"/>
        <v>0.9074042254310225</v>
      </c>
    </row>
    <row r="530" spans="1:4" x14ac:dyDescent="0.2">
      <c r="A530" t="str">
        <v>Andy Gerbode</v>
      </c>
      <c r="B530" s="21">
        <v>1455.0379999999998</v>
      </c>
      <c r="C530" s="21">
        <f t="shared" si="17"/>
        <v>2085944.8053000036</v>
      </c>
      <c r="D530" s="20">
        <f t="shared" si="16"/>
        <v>0.90803762150236556</v>
      </c>
    </row>
    <row r="531" spans="1:4" x14ac:dyDescent="0.2">
      <c r="A531" t="str">
        <v>Raymond Messe</v>
      </c>
      <c r="B531" s="21">
        <v>1453.4739999999999</v>
      </c>
      <c r="C531" s="21">
        <f t="shared" si="17"/>
        <v>2087398.2793000035</v>
      </c>
      <c r="D531" s="20">
        <f t="shared" si="16"/>
        <v>0.90867033674512854</v>
      </c>
    </row>
    <row r="532" spans="1:4" x14ac:dyDescent="0.2">
      <c r="A532" t="str">
        <v>Paul Knutson</v>
      </c>
      <c r="B532" s="21">
        <v>1441.152</v>
      </c>
      <c r="C532" s="21">
        <f t="shared" si="17"/>
        <v>2088839.4313000035</v>
      </c>
      <c r="D532" s="20">
        <f t="shared" si="16"/>
        <v>0.90929768806860478</v>
      </c>
    </row>
    <row r="533" spans="1:4" x14ac:dyDescent="0.2">
      <c r="A533" t="str">
        <v>Tamara Dahlen</v>
      </c>
      <c r="B533" s="21">
        <v>1434.5480000000002</v>
      </c>
      <c r="C533" s="21">
        <f t="shared" si="17"/>
        <v>2090273.9793000035</v>
      </c>
      <c r="D533" s="20">
        <f t="shared" si="16"/>
        <v>0.90992216458904829</v>
      </c>
    </row>
    <row r="534" spans="1:4" x14ac:dyDescent="0.2">
      <c r="A534" t="str">
        <v>Julia West</v>
      </c>
      <c r="B534" s="21">
        <v>1428.731</v>
      </c>
      <c r="C534" s="21">
        <f t="shared" si="17"/>
        <v>2091702.7103000034</v>
      </c>
      <c r="D534" s="20">
        <f t="shared" si="16"/>
        <v>0.91054410889731097</v>
      </c>
    </row>
    <row r="535" spans="1:4" x14ac:dyDescent="0.2">
      <c r="A535" t="str">
        <v>Mick Brown</v>
      </c>
      <c r="B535" s="21">
        <v>1428.231</v>
      </c>
      <c r="C535" s="21">
        <f t="shared" si="17"/>
        <v>2093130.9413000033</v>
      </c>
      <c r="D535" s="20">
        <f t="shared" si="16"/>
        <v>0.91116583554937813</v>
      </c>
    </row>
    <row r="536" spans="1:4" x14ac:dyDescent="0.2">
      <c r="A536" t="str">
        <v>Thomas Thornton</v>
      </c>
      <c r="B536" s="21">
        <v>1427.0440000000001</v>
      </c>
      <c r="C536" s="21">
        <f t="shared" si="17"/>
        <v>2094557.9853000033</v>
      </c>
      <c r="D536" s="20">
        <f t="shared" si="16"/>
        <v>0.9117870454856366</v>
      </c>
    </row>
    <row r="537" spans="1:4" x14ac:dyDescent="0.2">
      <c r="A537" t="str">
        <v>Christine Abelman</v>
      </c>
      <c r="B537" s="21">
        <v>1421.954</v>
      </c>
      <c r="C537" s="21">
        <f t="shared" si="17"/>
        <v>2095979.9393000032</v>
      </c>
      <c r="D537" s="20">
        <f t="shared" si="16"/>
        <v>0.91240603968182288</v>
      </c>
    </row>
    <row r="538" spans="1:4" x14ac:dyDescent="0.2">
      <c r="A538" t="str">
        <v>Roger Demir</v>
      </c>
      <c r="B538" s="21">
        <v>1419.7370000000003</v>
      </c>
      <c r="C538" s="21">
        <f t="shared" si="17"/>
        <v>2097399.6763000032</v>
      </c>
      <c r="D538" s="20">
        <f t="shared" si="16"/>
        <v>0.91302406879043752</v>
      </c>
    </row>
    <row r="539" spans="1:4" x14ac:dyDescent="0.2">
      <c r="A539" t="str">
        <v>Nancy Lomonaco</v>
      </c>
      <c r="B539" s="21">
        <v>1418.0900000000001</v>
      </c>
      <c r="C539" s="21">
        <f t="shared" si="17"/>
        <v>2098817.766300003</v>
      </c>
      <c r="D539" s="20">
        <f t="shared" si="16"/>
        <v>0.9136413809395435</v>
      </c>
    </row>
    <row r="540" spans="1:4" x14ac:dyDescent="0.2">
      <c r="A540" t="str">
        <v>Jill Stevenson</v>
      </c>
      <c r="B540" s="21">
        <v>1417.654</v>
      </c>
      <c r="C540" s="21">
        <f t="shared" si="17"/>
        <v>2100235.4203000031</v>
      </c>
      <c r="D540" s="20">
        <f t="shared" si="16"/>
        <v>0.91425850329244696</v>
      </c>
    </row>
    <row r="541" spans="1:4" x14ac:dyDescent="0.2">
      <c r="A541" t="str">
        <v>Paul MacIntyre</v>
      </c>
      <c r="B541" s="21">
        <v>1405.402</v>
      </c>
      <c r="C541" s="21">
        <f t="shared" si="17"/>
        <v>2101640.8223000029</v>
      </c>
      <c r="D541" s="20">
        <f t="shared" si="16"/>
        <v>0.91487029219793092</v>
      </c>
    </row>
    <row r="542" spans="1:4" x14ac:dyDescent="0.2">
      <c r="A542" t="str">
        <v>Guy Armstrong</v>
      </c>
      <c r="B542" s="21">
        <v>1398.3820000000001</v>
      </c>
      <c r="C542" s="21">
        <f t="shared" si="17"/>
        <v>2103039.2043000031</v>
      </c>
      <c r="D542" s="20">
        <f t="shared" si="16"/>
        <v>0.91547902521042746</v>
      </c>
    </row>
    <row r="543" spans="1:4" x14ac:dyDescent="0.2">
      <c r="A543" t="str">
        <v>Cyra Reiten</v>
      </c>
      <c r="B543" s="21">
        <v>1397.8724000000002</v>
      </c>
      <c r="C543" s="21">
        <f t="shared" si="17"/>
        <v>2104437.0767000034</v>
      </c>
      <c r="D543" s="20">
        <f t="shared" si="16"/>
        <v>0.91608753638772944</v>
      </c>
    </row>
    <row r="544" spans="1:4" x14ac:dyDescent="0.2">
      <c r="A544" t="str">
        <v>Nathan Gelder</v>
      </c>
      <c r="B544" s="21">
        <v>1395.9380000000001</v>
      </c>
      <c r="C544" s="21">
        <f t="shared" si="17"/>
        <v>2105833.0147000034</v>
      </c>
      <c r="D544" s="20">
        <f t="shared" si="16"/>
        <v>0.91669520549674144</v>
      </c>
    </row>
    <row r="545" spans="1:4" x14ac:dyDescent="0.2">
      <c r="A545" t="str">
        <v>Jeremy Ellison</v>
      </c>
      <c r="B545" s="21">
        <v>1388.682</v>
      </c>
      <c r="C545" s="21">
        <f t="shared" si="17"/>
        <v>2107221.6967000035</v>
      </c>
      <c r="D545" s="20">
        <f t="shared" si="16"/>
        <v>0.91729971597904147</v>
      </c>
    </row>
    <row r="546" spans="1:4" x14ac:dyDescent="0.2">
      <c r="A546" t="str">
        <v>Troy Blackwell</v>
      </c>
      <c r="B546" s="21">
        <v>1387.559</v>
      </c>
      <c r="C546" s="21">
        <f t="shared" si="17"/>
        <v>2108609.2557000034</v>
      </c>
      <c r="D546" s="20">
        <f t="shared" si="16"/>
        <v>0.9179037376055259</v>
      </c>
    </row>
    <row r="547" spans="1:4" x14ac:dyDescent="0.2">
      <c r="A547" t="str">
        <v>Frank Gastineau</v>
      </c>
      <c r="B547" s="21">
        <v>1383.1440000000002</v>
      </c>
      <c r="C547" s="21">
        <f t="shared" si="17"/>
        <v>2109992.3997000032</v>
      </c>
      <c r="D547" s="20">
        <f t="shared" si="16"/>
        <v>0.91850583732780244</v>
      </c>
    </row>
    <row r="548" spans="1:4" x14ac:dyDescent="0.2">
      <c r="A548" t="str">
        <v>Don Miller</v>
      </c>
      <c r="B548" s="21">
        <v>1376.7919999999999</v>
      </c>
      <c r="C548" s="21">
        <f t="shared" si="17"/>
        <v>2111369.1917000031</v>
      </c>
      <c r="D548" s="20">
        <f t="shared" si="16"/>
        <v>0.9191051719457688</v>
      </c>
    </row>
    <row r="549" spans="1:4" x14ac:dyDescent="0.2">
      <c r="A549" t="str">
        <v>Gene Hale</v>
      </c>
      <c r="B549" s="21">
        <v>1361.2440000000001</v>
      </c>
      <c r="C549" s="21">
        <f t="shared" si="17"/>
        <v>2112730.4357000031</v>
      </c>
      <c r="D549" s="20">
        <f t="shared" si="16"/>
        <v>0.91969773832667379</v>
      </c>
    </row>
    <row r="550" spans="1:4" x14ac:dyDescent="0.2">
      <c r="A550" t="str">
        <v>Sarah Bern</v>
      </c>
      <c r="B550" s="21">
        <v>1348.02</v>
      </c>
      <c r="C550" s="21">
        <f t="shared" si="17"/>
        <v>2114078.4557000031</v>
      </c>
      <c r="D550" s="20">
        <f t="shared" si="16"/>
        <v>0.92028454813651517</v>
      </c>
    </row>
    <row r="551" spans="1:4" x14ac:dyDescent="0.2">
      <c r="A551" t="str">
        <v>Liz MacKendrick</v>
      </c>
      <c r="B551" s="21">
        <v>1346.7739999999999</v>
      </c>
      <c r="C551" s="21">
        <f t="shared" si="17"/>
        <v>2115425.2297000033</v>
      </c>
      <c r="D551" s="20">
        <f t="shared" si="16"/>
        <v>0.92087081554711692</v>
      </c>
    </row>
    <row r="552" spans="1:4" x14ac:dyDescent="0.2">
      <c r="A552" t="str">
        <v>Maureen Gnade</v>
      </c>
      <c r="B552" s="21">
        <v>1342.2819999999999</v>
      </c>
      <c r="C552" s="21">
        <f t="shared" si="17"/>
        <v>2116767.5117000034</v>
      </c>
      <c r="D552" s="20">
        <f t="shared" si="16"/>
        <v>0.92145512753445646</v>
      </c>
    </row>
    <row r="553" spans="1:4" x14ac:dyDescent="0.2">
      <c r="A553" t="str">
        <v>Sarah Jordon</v>
      </c>
      <c r="B553" s="21">
        <v>1341.0360000000001</v>
      </c>
      <c r="C553" s="21">
        <f t="shared" si="17"/>
        <v>2118108.5477000033</v>
      </c>
      <c r="D553" s="20">
        <f t="shared" si="16"/>
        <v>0.92203889712255627</v>
      </c>
    </row>
    <row r="554" spans="1:4" x14ac:dyDescent="0.2">
      <c r="A554" t="str">
        <v>Bryan Mills</v>
      </c>
      <c r="B554" s="21">
        <v>1338.8419999999999</v>
      </c>
      <c r="C554" s="21">
        <f t="shared" si="17"/>
        <v>2119447.3897000034</v>
      </c>
      <c r="D554" s="20">
        <f t="shared" si="16"/>
        <v>0.92262171163526951</v>
      </c>
    </row>
    <row r="555" spans="1:4" x14ac:dyDescent="0.2">
      <c r="A555" t="str">
        <v>Barry Franz</v>
      </c>
      <c r="B555" s="21">
        <v>1333.88</v>
      </c>
      <c r="C555" s="21">
        <f t="shared" si="17"/>
        <v>2120781.2697000033</v>
      </c>
      <c r="D555" s="20">
        <f t="shared" si="16"/>
        <v>0.92320236612789663</v>
      </c>
    </row>
    <row r="556" spans="1:4" x14ac:dyDescent="0.2">
      <c r="A556" t="str">
        <v>Saphhira Shifley</v>
      </c>
      <c r="B556" s="21">
        <v>1324.028</v>
      </c>
      <c r="C556" s="21">
        <f t="shared" si="17"/>
        <v>2122105.2977000033</v>
      </c>
      <c r="D556" s="20">
        <f t="shared" si="16"/>
        <v>0.92377873192284365</v>
      </c>
    </row>
    <row r="557" spans="1:4" x14ac:dyDescent="0.2">
      <c r="A557" t="str">
        <v>Dario Medina</v>
      </c>
      <c r="B557" s="21">
        <v>1322.0340000000001</v>
      </c>
      <c r="C557" s="21">
        <f t="shared" si="17"/>
        <v>2123427.3317000032</v>
      </c>
      <c r="D557" s="20">
        <f t="shared" si="16"/>
        <v>0.92435422970488235</v>
      </c>
    </row>
    <row r="558" spans="1:4" x14ac:dyDescent="0.2">
      <c r="A558" t="str">
        <v>Michelle Tran</v>
      </c>
      <c r="B558" s="21">
        <v>1319.4497999999999</v>
      </c>
      <c r="C558" s="21">
        <f t="shared" si="17"/>
        <v>2124746.7815000033</v>
      </c>
      <c r="D558" s="20">
        <f t="shared" si="16"/>
        <v>0.9249286025526392</v>
      </c>
    </row>
    <row r="559" spans="1:4" x14ac:dyDescent="0.2">
      <c r="A559" t="str">
        <v>Shirley Jackson</v>
      </c>
      <c r="B559" s="21">
        <v>1318.7759999999998</v>
      </c>
      <c r="C559" s="21">
        <f t="shared" si="17"/>
        <v>2126065.5575000034</v>
      </c>
      <c r="D559" s="20">
        <f t="shared" si="16"/>
        <v>0.92550268208690678</v>
      </c>
    </row>
    <row r="560" spans="1:4" x14ac:dyDescent="0.2">
      <c r="A560" t="str">
        <v>Magdelene Morse</v>
      </c>
      <c r="B560" s="21">
        <v>1314.0230000000001</v>
      </c>
      <c r="C560" s="21">
        <f t="shared" si="17"/>
        <v>2127379.5805000034</v>
      </c>
      <c r="D560" s="20">
        <f t="shared" si="16"/>
        <v>0.92607469258137809</v>
      </c>
    </row>
    <row r="561" spans="1:4" x14ac:dyDescent="0.2">
      <c r="A561" t="str">
        <v>Sibella Parks</v>
      </c>
      <c r="B561" s="21">
        <v>1306.0859999999998</v>
      </c>
      <c r="C561" s="21">
        <f t="shared" si="17"/>
        <v>2128685.6665000035</v>
      </c>
      <c r="D561" s="20">
        <f t="shared" si="16"/>
        <v>0.92664324800139886</v>
      </c>
    </row>
    <row r="562" spans="1:4" x14ac:dyDescent="0.2">
      <c r="A562" t="str">
        <v>Matt Collins</v>
      </c>
      <c r="B562" s="21">
        <v>1303.893</v>
      </c>
      <c r="C562" s="21">
        <f t="shared" si="17"/>
        <v>2129989.5595000037</v>
      </c>
      <c r="D562" s="20">
        <f t="shared" si="16"/>
        <v>0.92721084878134541</v>
      </c>
    </row>
    <row r="563" spans="1:4" x14ac:dyDescent="0.2">
      <c r="A563" t="str">
        <v>Eileen Kiefer</v>
      </c>
      <c r="B563" s="21">
        <v>1303.4780000000001</v>
      </c>
      <c r="C563" s="21">
        <f t="shared" si="17"/>
        <v>2131293.0375000038</v>
      </c>
      <c r="D563" s="20">
        <f t="shared" si="16"/>
        <v>0.92777826890664961</v>
      </c>
    </row>
    <row r="564" spans="1:4" x14ac:dyDescent="0.2">
      <c r="A564" t="str">
        <v>Corey-Lock</v>
      </c>
      <c r="B564" s="21">
        <v>1300.076</v>
      </c>
      <c r="C564" s="21">
        <f t="shared" si="17"/>
        <v>2132593.1135000037</v>
      </c>
      <c r="D564" s="20">
        <f t="shared" si="16"/>
        <v>0.92834420809919804</v>
      </c>
    </row>
    <row r="565" spans="1:4" x14ac:dyDescent="0.2">
      <c r="A565" t="str">
        <v>Denny Ordway</v>
      </c>
      <c r="B565" s="21">
        <v>1300.0315000000003</v>
      </c>
      <c r="C565" s="21">
        <f t="shared" si="17"/>
        <v>2133893.1450000037</v>
      </c>
      <c r="D565" s="20">
        <f t="shared" si="16"/>
        <v>0.92891012792034522</v>
      </c>
    </row>
    <row r="566" spans="1:4" x14ac:dyDescent="0.2">
      <c r="A566" t="str">
        <v>Hallie Redmond</v>
      </c>
      <c r="B566" s="21">
        <v>1299.2879999999998</v>
      </c>
      <c r="C566" s="21">
        <f t="shared" si="17"/>
        <v>2135192.4330000039</v>
      </c>
      <c r="D566" s="20">
        <f t="shared" si="16"/>
        <v>0.9294757240867294</v>
      </c>
    </row>
    <row r="567" spans="1:4" x14ac:dyDescent="0.2">
      <c r="A567" t="str">
        <v>Georgia Rosenberg</v>
      </c>
      <c r="B567" s="21">
        <v>1284.3800000000001</v>
      </c>
      <c r="C567" s="21">
        <f t="shared" si="17"/>
        <v>2136476.8130000038</v>
      </c>
      <c r="D567" s="20">
        <f t="shared" si="16"/>
        <v>0.93003483061598258</v>
      </c>
    </row>
    <row r="568" spans="1:4" x14ac:dyDescent="0.2">
      <c r="A568" t="str">
        <v>Cari Sayre</v>
      </c>
      <c r="B568" s="21">
        <v>1278.954</v>
      </c>
      <c r="C568" s="21">
        <f t="shared" si="17"/>
        <v>2137755.7670000037</v>
      </c>
      <c r="D568" s="20">
        <f t="shared" si="16"/>
        <v>0.93059157514020019</v>
      </c>
    </row>
    <row r="569" spans="1:4" x14ac:dyDescent="0.2">
      <c r="A569" t="str">
        <v>Paul Stevenson</v>
      </c>
      <c r="B569" s="21">
        <v>1278.6390000000001</v>
      </c>
      <c r="C569" s="21">
        <f t="shared" si="17"/>
        <v>2139034.4060000037</v>
      </c>
      <c r="D569" s="20">
        <f t="shared" si="16"/>
        <v>0.9311481825410145</v>
      </c>
    </row>
    <row r="570" spans="1:4" x14ac:dyDescent="0.2">
      <c r="A570" t="str">
        <v>Stuart Van</v>
      </c>
      <c r="B570" s="21">
        <v>1271.0900000000004</v>
      </c>
      <c r="C570" s="21">
        <f t="shared" si="17"/>
        <v>2140305.4960000035</v>
      </c>
      <c r="D570" s="20">
        <f t="shared" si="16"/>
        <v>0.93170150376858618</v>
      </c>
    </row>
    <row r="571" spans="1:4" x14ac:dyDescent="0.2">
      <c r="A571" t="str">
        <v>Doug O'Connell</v>
      </c>
      <c r="B571" s="21">
        <v>1267.316</v>
      </c>
      <c r="C571" s="21">
        <f t="shared" si="17"/>
        <v>2141572.8120000036</v>
      </c>
      <c r="D571" s="20">
        <f t="shared" si="16"/>
        <v>0.93225318212719277</v>
      </c>
    </row>
    <row r="572" spans="1:4" x14ac:dyDescent="0.2">
      <c r="A572" t="str">
        <v>Carl Ludwig</v>
      </c>
      <c r="B572" s="21">
        <v>1262.0139999999999</v>
      </c>
      <c r="C572" s="21">
        <f t="shared" si="17"/>
        <v>2142834.8260000036</v>
      </c>
      <c r="D572" s="20">
        <f t="shared" si="16"/>
        <v>0.93280255245950028</v>
      </c>
    </row>
    <row r="573" spans="1:4" x14ac:dyDescent="0.2">
      <c r="A573" t="str">
        <v>Liz Willingham</v>
      </c>
      <c r="B573" s="21">
        <v>1259.04</v>
      </c>
      <c r="C573" s="21">
        <f t="shared" si="17"/>
        <v>2144093.8660000036</v>
      </c>
      <c r="D573" s="20">
        <f t="shared" si="16"/>
        <v>0.93335062817275571</v>
      </c>
    </row>
    <row r="574" spans="1:4" x14ac:dyDescent="0.2">
      <c r="A574" t="str">
        <v>Michelle Ellison</v>
      </c>
      <c r="B574" s="21">
        <v>1256.944</v>
      </c>
      <c r="C574" s="21">
        <f t="shared" si="17"/>
        <v>2145350.8100000038</v>
      </c>
      <c r="D574" s="20">
        <f t="shared" si="16"/>
        <v>0.93389779147123886</v>
      </c>
    </row>
    <row r="575" spans="1:4" x14ac:dyDescent="0.2">
      <c r="A575" t="str">
        <v>Gene McClure</v>
      </c>
      <c r="B575" s="21">
        <v>1255.6819999999998</v>
      </c>
      <c r="C575" s="21">
        <f t="shared" si="17"/>
        <v>2146606.4920000038</v>
      </c>
      <c r="D575" s="20">
        <f t="shared" si="16"/>
        <v>0.93444440540548412</v>
      </c>
    </row>
    <row r="576" spans="1:4" x14ac:dyDescent="0.2">
      <c r="A576" t="str">
        <v>Steve Carroll</v>
      </c>
      <c r="B576" s="21">
        <v>1254.6400000000001</v>
      </c>
      <c r="C576" s="21">
        <f t="shared" si="17"/>
        <v>2147861.1320000039</v>
      </c>
      <c r="D576" s="20">
        <f t="shared" si="16"/>
        <v>0.93499056574421746</v>
      </c>
    </row>
    <row r="577" spans="1:4" x14ac:dyDescent="0.2">
      <c r="A577" t="str">
        <v>Matt Hagelstein</v>
      </c>
      <c r="B577" s="21">
        <v>1252.8</v>
      </c>
      <c r="C577" s="21">
        <f t="shared" si="17"/>
        <v>2149113.9320000038</v>
      </c>
      <c r="D577" s="20">
        <f t="shared" si="16"/>
        <v>0.93553592510815065</v>
      </c>
    </row>
    <row r="578" spans="1:4" x14ac:dyDescent="0.2">
      <c r="A578" t="str">
        <v>Elpida Rittenbach</v>
      </c>
      <c r="B578" s="21">
        <v>1245.788</v>
      </c>
      <c r="C578" s="21">
        <f t="shared" si="17"/>
        <v>2150359.7200000039</v>
      </c>
      <c r="D578" s="20">
        <f t="shared" si="16"/>
        <v>0.93607823206159546</v>
      </c>
    </row>
    <row r="579" spans="1:4" x14ac:dyDescent="0.2">
      <c r="A579" t="str">
        <v>Tony Chapman</v>
      </c>
      <c r="B579" s="21">
        <v>1244.9760000000001</v>
      </c>
      <c r="C579" s="21">
        <f t="shared" si="17"/>
        <v>2151604.6960000037</v>
      </c>
      <c r="D579" s="20">
        <f t="shared" ref="D579:D642" si="18">C579/$H$5</f>
        <v>0.93662018554137838</v>
      </c>
    </row>
    <row r="580" spans="1:4" x14ac:dyDescent="0.2">
      <c r="A580" t="str">
        <v>Joni Wasserman</v>
      </c>
      <c r="B580" s="21">
        <v>1244.086</v>
      </c>
      <c r="C580" s="21">
        <f t="shared" ref="C580:C643" si="19">B580+C579</f>
        <v>2152848.7820000038</v>
      </c>
      <c r="D580" s="20">
        <f t="shared" si="18"/>
        <v>0.93716175159313297</v>
      </c>
    </row>
    <row r="581" spans="1:4" x14ac:dyDescent="0.2">
      <c r="A581" t="str">
        <v>Michael Grace</v>
      </c>
      <c r="B581" s="21">
        <v>1242.8330000000001</v>
      </c>
      <c r="C581" s="21">
        <f t="shared" si="19"/>
        <v>2154091.6150000039</v>
      </c>
      <c r="D581" s="20">
        <f t="shared" si="18"/>
        <v>0.93770277219846132</v>
      </c>
    </row>
    <row r="582" spans="1:4" x14ac:dyDescent="0.2">
      <c r="A582" t="str">
        <v>Nora Pelletier</v>
      </c>
      <c r="B582" s="21">
        <v>1228.6980000000001</v>
      </c>
      <c r="C582" s="21">
        <f t="shared" si="19"/>
        <v>2155320.3130000038</v>
      </c>
      <c r="D582" s="20">
        <f t="shared" si="18"/>
        <v>0.93823763966313711</v>
      </c>
    </row>
    <row r="583" spans="1:4" x14ac:dyDescent="0.2">
      <c r="A583" t="str">
        <v>Patrick Jones</v>
      </c>
      <c r="B583" s="21">
        <v>1220.0900000000001</v>
      </c>
      <c r="C583" s="21">
        <f t="shared" si="19"/>
        <v>2156540.4030000037</v>
      </c>
      <c r="D583" s="20">
        <f t="shared" si="18"/>
        <v>0.93876875995874787</v>
      </c>
    </row>
    <row r="584" spans="1:4" x14ac:dyDescent="0.2">
      <c r="A584" t="str">
        <v>Erica Hernandez</v>
      </c>
      <c r="B584" s="21">
        <v>1219.5299999999997</v>
      </c>
      <c r="C584" s="21">
        <f t="shared" si="19"/>
        <v>2157759.9330000035</v>
      </c>
      <c r="D584" s="20">
        <f t="shared" si="18"/>
        <v>0.9392996364794195</v>
      </c>
    </row>
    <row r="585" spans="1:4" x14ac:dyDescent="0.2">
      <c r="A585" t="str">
        <v>Jack Lebron</v>
      </c>
      <c r="B585" s="21">
        <v>1214.9560000000001</v>
      </c>
      <c r="C585" s="21">
        <f t="shared" si="19"/>
        <v>2158974.8890000032</v>
      </c>
      <c r="D585" s="20">
        <f t="shared" si="18"/>
        <v>0.9398285218812128</v>
      </c>
    </row>
    <row r="586" spans="1:4" x14ac:dyDescent="0.2">
      <c r="A586" t="str">
        <v>Christina DeMoss</v>
      </c>
      <c r="B586" s="21">
        <v>1205.5840000000001</v>
      </c>
      <c r="C586" s="21">
        <f t="shared" si="19"/>
        <v>2160180.473000003</v>
      </c>
      <c r="D586" s="20">
        <f t="shared" si="18"/>
        <v>0.94035332753527401</v>
      </c>
    </row>
    <row r="587" spans="1:4" x14ac:dyDescent="0.2">
      <c r="A587" t="str">
        <v>Michael Dominguez</v>
      </c>
      <c r="B587" s="21">
        <v>1204.9099999999999</v>
      </c>
      <c r="C587" s="21">
        <f t="shared" si="19"/>
        <v>2161385.3830000032</v>
      </c>
      <c r="D587" s="20">
        <f t="shared" si="18"/>
        <v>0.9408778397887837</v>
      </c>
    </row>
    <row r="588" spans="1:4" x14ac:dyDescent="0.2">
      <c r="A588" t="str">
        <v>Dorothy Wardle</v>
      </c>
      <c r="B588" s="21">
        <v>1204.854</v>
      </c>
      <c r="C588" s="21">
        <f t="shared" si="19"/>
        <v>2162590.237000003</v>
      </c>
      <c r="D588" s="20">
        <f t="shared" si="18"/>
        <v>0.94140232766479925</v>
      </c>
    </row>
    <row r="589" spans="1:4" x14ac:dyDescent="0.2">
      <c r="A589" t="str">
        <v>Evan Bailliet</v>
      </c>
      <c r="B589" s="21">
        <v>1186.326</v>
      </c>
      <c r="C589" s="21">
        <f t="shared" si="19"/>
        <v>2163776.5630000029</v>
      </c>
      <c r="D589" s="20">
        <f t="shared" si="18"/>
        <v>0.9419187500728271</v>
      </c>
    </row>
    <row r="590" spans="1:4" x14ac:dyDescent="0.2">
      <c r="A590" t="str">
        <v>Benjamin Patterson</v>
      </c>
      <c r="B590" s="21">
        <v>1181.4900000000002</v>
      </c>
      <c r="C590" s="21">
        <f t="shared" si="19"/>
        <v>2164958.0530000031</v>
      </c>
      <c r="D590" s="20">
        <f t="shared" si="18"/>
        <v>0.94243306731013043</v>
      </c>
    </row>
    <row r="591" spans="1:4" x14ac:dyDescent="0.2">
      <c r="A591" t="str">
        <v>Debra Catini</v>
      </c>
      <c r="B591" s="21">
        <v>1174.6179999999999</v>
      </c>
      <c r="C591" s="21">
        <f t="shared" si="19"/>
        <v>2166132.6710000029</v>
      </c>
      <c r="D591" s="20">
        <f t="shared" si="18"/>
        <v>0.94294439308067979</v>
      </c>
    </row>
    <row r="592" spans="1:4" x14ac:dyDescent="0.2">
      <c r="A592" t="str">
        <v>Alyssa Tate</v>
      </c>
      <c r="B592" s="21">
        <v>1171.8139999999999</v>
      </c>
      <c r="C592" s="21">
        <f t="shared" si="19"/>
        <v>2167304.4850000027</v>
      </c>
      <c r="D592" s="20">
        <f t="shared" si="18"/>
        <v>0.94345449823528382</v>
      </c>
    </row>
    <row r="593" spans="1:4" x14ac:dyDescent="0.2">
      <c r="A593" t="str">
        <v>Jim Radford</v>
      </c>
      <c r="B593" s="21">
        <v>1156.6579999999999</v>
      </c>
      <c r="C593" s="21">
        <f t="shared" si="19"/>
        <v>2168461.1430000025</v>
      </c>
      <c r="D593" s="20">
        <f t="shared" si="18"/>
        <v>0.94395800579528399</v>
      </c>
    </row>
    <row r="594" spans="1:4" x14ac:dyDescent="0.2">
      <c r="A594" t="str">
        <v>Duane Benoit</v>
      </c>
      <c r="B594" s="21">
        <v>1155.2019999999998</v>
      </c>
      <c r="C594" s="21">
        <f t="shared" si="19"/>
        <v>2169616.3450000025</v>
      </c>
      <c r="D594" s="20">
        <f t="shared" si="18"/>
        <v>0.94446087954044233</v>
      </c>
    </row>
    <row r="595" spans="1:4" x14ac:dyDescent="0.2">
      <c r="A595" t="str">
        <v>Claire Gute</v>
      </c>
      <c r="B595" s="21">
        <v>1148.7800000000002</v>
      </c>
      <c r="C595" s="21">
        <f t="shared" si="19"/>
        <v>2170765.1250000023</v>
      </c>
      <c r="D595" s="20">
        <f t="shared" si="18"/>
        <v>0.94496095770942301</v>
      </c>
    </row>
    <row r="596" spans="1:4" x14ac:dyDescent="0.2">
      <c r="A596" t="str">
        <v>Kimberly Carter</v>
      </c>
      <c r="B596" s="21">
        <v>1146.0500000000002</v>
      </c>
      <c r="C596" s="21">
        <f t="shared" si="19"/>
        <v>2171911.1750000021</v>
      </c>
      <c r="D596" s="20">
        <f t="shared" si="18"/>
        <v>0.94545984747557532</v>
      </c>
    </row>
    <row r="597" spans="1:4" x14ac:dyDescent="0.2">
      <c r="A597" t="str">
        <v>Ross DeVincentis</v>
      </c>
      <c r="B597" s="21">
        <v>1137.6159999999998</v>
      </c>
      <c r="C597" s="21">
        <f t="shared" si="19"/>
        <v>2173048.7910000021</v>
      </c>
      <c r="D597" s="20">
        <f t="shared" si="18"/>
        <v>0.9459550658170186</v>
      </c>
    </row>
    <row r="598" spans="1:4" x14ac:dyDescent="0.2">
      <c r="A598" t="str">
        <v>Carl Weiss</v>
      </c>
      <c r="B598" s="21">
        <v>1136.5920000000001</v>
      </c>
      <c r="C598" s="21">
        <f t="shared" si="19"/>
        <v>2174185.3830000022</v>
      </c>
      <c r="D598" s="20">
        <f t="shared" si="18"/>
        <v>0.94644983839857322</v>
      </c>
    </row>
    <row r="599" spans="1:4" x14ac:dyDescent="0.2">
      <c r="A599" t="str">
        <v>Jim Sink</v>
      </c>
      <c r="B599" s="21">
        <v>1131.0639999999999</v>
      </c>
      <c r="C599" s="21">
        <f t="shared" si="19"/>
        <v>2175316.447000002</v>
      </c>
      <c r="D599" s="20">
        <f t="shared" si="18"/>
        <v>0.94694220457322809</v>
      </c>
    </row>
    <row r="600" spans="1:4" x14ac:dyDescent="0.2">
      <c r="A600" t="str">
        <v>Darrin Van Huff</v>
      </c>
      <c r="B600" s="21">
        <v>1119.4830000000002</v>
      </c>
      <c r="C600" s="21">
        <f t="shared" si="19"/>
        <v>2176435.930000002</v>
      </c>
      <c r="D600" s="20">
        <f t="shared" si="18"/>
        <v>0.94742952939507841</v>
      </c>
    </row>
    <row r="601" spans="1:4" x14ac:dyDescent="0.2">
      <c r="A601" t="str">
        <v>Alan Barnes</v>
      </c>
      <c r="B601" s="21">
        <v>1113.838</v>
      </c>
      <c r="C601" s="21">
        <f t="shared" si="19"/>
        <v>2177549.768000002</v>
      </c>
      <c r="D601" s="20">
        <f t="shared" si="18"/>
        <v>0.94791439687847923</v>
      </c>
    </row>
    <row r="602" spans="1:4" x14ac:dyDescent="0.2">
      <c r="A602" t="str">
        <v>Tony Molinari</v>
      </c>
      <c r="B602" s="21">
        <v>1094.6779999999999</v>
      </c>
      <c r="C602" s="21">
        <f t="shared" si="19"/>
        <v>2178644.4460000019</v>
      </c>
      <c r="D602" s="20">
        <f t="shared" si="18"/>
        <v>0.94839092377646106</v>
      </c>
    </row>
    <row r="603" spans="1:4" x14ac:dyDescent="0.2">
      <c r="A603" t="str">
        <v>Jesus Ocampo</v>
      </c>
      <c r="B603" s="21">
        <v>1090.838</v>
      </c>
      <c r="C603" s="21">
        <f t="shared" si="19"/>
        <v>2179735.2840000018</v>
      </c>
      <c r="D603" s="20">
        <f t="shared" si="18"/>
        <v>0.94886577907485992</v>
      </c>
    </row>
    <row r="604" spans="1:4" x14ac:dyDescent="0.2">
      <c r="A604" t="str">
        <v>Scot Wooten</v>
      </c>
      <c r="B604" s="21">
        <v>1085.078</v>
      </c>
      <c r="C604" s="21">
        <f t="shared" si="19"/>
        <v>2180820.3620000021</v>
      </c>
      <c r="D604" s="20">
        <f t="shared" si="18"/>
        <v>0.94933812697388453</v>
      </c>
    </row>
    <row r="605" spans="1:4" x14ac:dyDescent="0.2">
      <c r="A605" t="str">
        <v>Jeremy Farry</v>
      </c>
      <c r="B605" s="21">
        <v>1082.9179999999999</v>
      </c>
      <c r="C605" s="21">
        <f t="shared" si="19"/>
        <v>2181903.2800000021</v>
      </c>
      <c r="D605" s="20">
        <f t="shared" si="18"/>
        <v>0.94980953459814366</v>
      </c>
    </row>
    <row r="606" spans="1:4" x14ac:dyDescent="0.2">
      <c r="A606" t="str">
        <v>Dennis Bolton</v>
      </c>
      <c r="B606" s="21">
        <v>1081.4659999999999</v>
      </c>
      <c r="C606" s="21">
        <f t="shared" si="19"/>
        <v>2182984.7460000021</v>
      </c>
      <c r="D606" s="20">
        <f t="shared" si="18"/>
        <v>0.95028031014881054</v>
      </c>
    </row>
    <row r="607" spans="1:4" x14ac:dyDescent="0.2">
      <c r="A607" t="str">
        <v>David Wiener</v>
      </c>
      <c r="B607" s="21">
        <v>1080.751</v>
      </c>
      <c r="C607" s="21">
        <f t="shared" si="19"/>
        <v>2184065.4970000023</v>
      </c>
      <c r="D607" s="20">
        <f t="shared" si="18"/>
        <v>0.95075077445111755</v>
      </c>
    </row>
    <row r="608" spans="1:4" x14ac:dyDescent="0.2">
      <c r="A608" t="str">
        <v>Cindy Schnelling</v>
      </c>
      <c r="B608" s="21">
        <v>1077.2285000000002</v>
      </c>
      <c r="C608" s="21">
        <f t="shared" si="19"/>
        <v>2185142.7255000025</v>
      </c>
      <c r="D608" s="20">
        <f t="shared" si="18"/>
        <v>0.95121970536552591</v>
      </c>
    </row>
    <row r="609" spans="1:4" x14ac:dyDescent="0.2">
      <c r="A609" t="str">
        <v>Pauline Chand</v>
      </c>
      <c r="B609" s="21">
        <v>1061.4880000000001</v>
      </c>
      <c r="C609" s="21">
        <f t="shared" si="19"/>
        <v>2186204.2135000024</v>
      </c>
      <c r="D609" s="20">
        <f t="shared" si="18"/>
        <v>0.95168178424523753</v>
      </c>
    </row>
    <row r="610" spans="1:4" x14ac:dyDescent="0.2">
      <c r="A610" t="str">
        <v>David Philippe</v>
      </c>
      <c r="B610" s="21">
        <v>1058.616</v>
      </c>
      <c r="C610" s="21">
        <f t="shared" si="19"/>
        <v>2187262.8295000023</v>
      </c>
      <c r="D610" s="20">
        <f t="shared" si="18"/>
        <v>0.95214261290776103</v>
      </c>
    </row>
    <row r="611" spans="1:4" x14ac:dyDescent="0.2">
      <c r="A611" t="str">
        <v>Jenna Caffey</v>
      </c>
      <c r="B611" s="21">
        <v>1058.1080000000002</v>
      </c>
      <c r="C611" s="21">
        <f t="shared" si="19"/>
        <v>2188320.9375000023</v>
      </c>
      <c r="D611" s="20">
        <f t="shared" si="18"/>
        <v>0.95260322043158974</v>
      </c>
    </row>
    <row r="612" spans="1:4" x14ac:dyDescent="0.2">
      <c r="A612" t="str">
        <v>Phillina Ober</v>
      </c>
      <c r="B612" s="21">
        <v>1056.8580000000002</v>
      </c>
      <c r="C612" s="21">
        <f t="shared" si="19"/>
        <v>2189377.7955000023</v>
      </c>
      <c r="D612" s="20">
        <f t="shared" si="18"/>
        <v>0.95306328381492922</v>
      </c>
    </row>
    <row r="613" spans="1:4" x14ac:dyDescent="0.2">
      <c r="A613" t="str">
        <v>Allen Armold</v>
      </c>
      <c r="B613" s="21">
        <v>1056.3900000000001</v>
      </c>
      <c r="C613" s="21">
        <f t="shared" si="19"/>
        <v>2190434.1855000025</v>
      </c>
      <c r="D613" s="20">
        <f t="shared" si="18"/>
        <v>0.95352314347206957</v>
      </c>
    </row>
    <row r="614" spans="1:4" x14ac:dyDescent="0.2">
      <c r="A614" t="str">
        <v>Vivek Sundaresam</v>
      </c>
      <c r="B614" s="21">
        <v>1055.9809999999998</v>
      </c>
      <c r="C614" s="21">
        <f t="shared" si="19"/>
        <v>2191490.1665000026</v>
      </c>
      <c r="D614" s="20">
        <f t="shared" si="18"/>
        <v>0.95398282508644194</v>
      </c>
    </row>
    <row r="615" spans="1:4" x14ac:dyDescent="0.2">
      <c r="A615" t="str">
        <v>Alex Russell</v>
      </c>
      <c r="B615" s="21">
        <v>1055.694</v>
      </c>
      <c r="C615" s="21">
        <f t="shared" si="19"/>
        <v>2192545.8605000027</v>
      </c>
      <c r="D615" s="20">
        <f t="shared" si="18"/>
        <v>0.95444238176615792</v>
      </c>
    </row>
    <row r="616" spans="1:4" x14ac:dyDescent="0.2">
      <c r="A616" t="str">
        <v>Darren Powers</v>
      </c>
      <c r="B616" s="21">
        <v>1050.636</v>
      </c>
      <c r="C616" s="21">
        <f t="shared" si="19"/>
        <v>2193596.4965000027</v>
      </c>
      <c r="D616" s="20">
        <f t="shared" si="18"/>
        <v>0.95489973663579808</v>
      </c>
    </row>
    <row r="617" spans="1:4" x14ac:dyDescent="0.2">
      <c r="A617" t="str">
        <v>Duane Huffman</v>
      </c>
      <c r="B617" s="21">
        <v>1043.096</v>
      </c>
      <c r="C617" s="21">
        <f t="shared" si="19"/>
        <v>2194639.5925000026</v>
      </c>
      <c r="D617" s="20">
        <f t="shared" si="18"/>
        <v>0.95535380925000724</v>
      </c>
    </row>
    <row r="618" spans="1:4" x14ac:dyDescent="0.2">
      <c r="A618" t="str">
        <v>Susan MacKendrick</v>
      </c>
      <c r="B618" s="21">
        <v>1043.0410000000002</v>
      </c>
      <c r="C618" s="21">
        <f t="shared" si="19"/>
        <v>2195682.6335000028</v>
      </c>
      <c r="D618" s="20">
        <f t="shared" si="18"/>
        <v>0.95580785792203504</v>
      </c>
    </row>
    <row r="619" spans="1:4" x14ac:dyDescent="0.2">
      <c r="A619" t="str">
        <v>Eudokia Martin</v>
      </c>
      <c r="B619" s="21">
        <v>1041.0419999999999</v>
      </c>
      <c r="C619" s="21">
        <f t="shared" si="19"/>
        <v>2196723.6755000027</v>
      </c>
      <c r="D619" s="20">
        <f t="shared" si="18"/>
        <v>0.95626103640459226</v>
      </c>
    </row>
    <row r="620" spans="1:4" x14ac:dyDescent="0.2">
      <c r="A620" t="str">
        <v>Theresa Coyne</v>
      </c>
      <c r="B620" s="21">
        <v>1038.26</v>
      </c>
      <c r="C620" s="21">
        <f t="shared" si="19"/>
        <v>2197761.9355000025</v>
      </c>
      <c r="D620" s="20">
        <f t="shared" si="18"/>
        <v>0.95671300384807656</v>
      </c>
    </row>
    <row r="621" spans="1:4" x14ac:dyDescent="0.2">
      <c r="A621" t="str">
        <v>Mike Kennedy</v>
      </c>
      <c r="B621" s="21">
        <v>1031.6019999999999</v>
      </c>
      <c r="C621" s="21">
        <f t="shared" si="19"/>
        <v>2198793.5375000024</v>
      </c>
      <c r="D621" s="20">
        <f t="shared" si="18"/>
        <v>0.95716207298165901</v>
      </c>
    </row>
    <row r="622" spans="1:4" x14ac:dyDescent="0.2">
      <c r="A622" t="str">
        <v>Tiffany House</v>
      </c>
      <c r="B622" s="21">
        <v>1022.2010000000001</v>
      </c>
      <c r="C622" s="21">
        <f t="shared" si="19"/>
        <v>2199815.7385000023</v>
      </c>
      <c r="D622" s="20">
        <f t="shared" si="18"/>
        <v>0.95760704974345012</v>
      </c>
    </row>
    <row r="623" spans="1:4" x14ac:dyDescent="0.2">
      <c r="A623" t="str">
        <v>Sean Wendt</v>
      </c>
      <c r="B623" s="21">
        <v>1019.0439999999998</v>
      </c>
      <c r="C623" s="21">
        <f t="shared" si="19"/>
        <v>2200834.7825000025</v>
      </c>
      <c r="D623" s="20">
        <f t="shared" si="18"/>
        <v>0.95805065222402164</v>
      </c>
    </row>
    <row r="624" spans="1:4" x14ac:dyDescent="0.2">
      <c r="A624" t="str">
        <v>Luke Schmidt</v>
      </c>
      <c r="B624" s="21">
        <v>1010.2560000000001</v>
      </c>
      <c r="C624" s="21">
        <f t="shared" si="19"/>
        <v>2201845.0385000026</v>
      </c>
      <c r="D624" s="20">
        <f t="shared" si="18"/>
        <v>0.95849042917929761</v>
      </c>
    </row>
    <row r="625" spans="1:4" x14ac:dyDescent="0.2">
      <c r="A625" t="str">
        <v>Randy Bradley</v>
      </c>
      <c r="B625" s="21">
        <v>1008.1959999999999</v>
      </c>
      <c r="C625" s="21">
        <f t="shared" si="19"/>
        <v>2202853.2345000026</v>
      </c>
      <c r="D625" s="20">
        <f t="shared" si="18"/>
        <v>0.95892930939104726</v>
      </c>
    </row>
    <row r="626" spans="1:4" x14ac:dyDescent="0.2">
      <c r="A626" t="str">
        <v>Lynn Smith</v>
      </c>
      <c r="B626" s="21">
        <v>1008.1359999999999</v>
      </c>
      <c r="C626" s="21">
        <f t="shared" si="19"/>
        <v>2203861.3705000025</v>
      </c>
      <c r="D626" s="20">
        <f t="shared" si="18"/>
        <v>0.95936816348405352</v>
      </c>
    </row>
    <row r="627" spans="1:4" x14ac:dyDescent="0.2">
      <c r="A627" t="str">
        <v>Bruce Geld</v>
      </c>
      <c r="B627" s="21">
        <v>1006.356</v>
      </c>
      <c r="C627" s="21">
        <f t="shared" si="19"/>
        <v>2204867.7265000027</v>
      </c>
      <c r="D627" s="20">
        <f t="shared" si="18"/>
        <v>0.95980624272100301</v>
      </c>
    </row>
    <row r="628" spans="1:4" x14ac:dyDescent="0.2">
      <c r="A628" t="str">
        <v>Victor Preis</v>
      </c>
      <c r="B628" s="21">
        <v>993.90199999999993</v>
      </c>
      <c r="C628" s="21">
        <f t="shared" si="19"/>
        <v>2205861.6285000024</v>
      </c>
      <c r="D628" s="20">
        <f t="shared" si="18"/>
        <v>0.96023890057743011</v>
      </c>
    </row>
    <row r="629" spans="1:4" x14ac:dyDescent="0.2">
      <c r="A629" t="str">
        <v>Ken Brennan</v>
      </c>
      <c r="B629" s="21">
        <v>983.92200000000003</v>
      </c>
      <c r="C629" s="21">
        <f t="shared" si="19"/>
        <v>2206845.5505000022</v>
      </c>
      <c r="D629" s="20">
        <f t="shared" si="18"/>
        <v>0.96066721401619104</v>
      </c>
    </row>
    <row r="630" spans="1:4" x14ac:dyDescent="0.2">
      <c r="A630" t="str">
        <v>Barry Pond</v>
      </c>
      <c r="B630" s="21">
        <v>983.41999999999985</v>
      </c>
      <c r="C630" s="21">
        <f t="shared" si="19"/>
        <v>2207828.9705000021</v>
      </c>
      <c r="D630" s="20">
        <f t="shared" si="18"/>
        <v>0.96109530892813166</v>
      </c>
    </row>
    <row r="631" spans="1:4" x14ac:dyDescent="0.2">
      <c r="A631" t="str">
        <v>Toby Swindell</v>
      </c>
      <c r="B631" s="21">
        <v>974.78199999999993</v>
      </c>
      <c r="C631" s="21">
        <f t="shared" si="19"/>
        <v>2208803.7525000023</v>
      </c>
      <c r="D631" s="20">
        <f t="shared" si="18"/>
        <v>0.96151964361163544</v>
      </c>
    </row>
    <row r="632" spans="1:4" x14ac:dyDescent="0.2">
      <c r="A632" t="str">
        <v>Russell D'Ascenzo</v>
      </c>
      <c r="B632" s="21">
        <v>970.94200000000012</v>
      </c>
      <c r="C632" s="21">
        <f t="shared" si="19"/>
        <v>2209774.6945000021</v>
      </c>
      <c r="D632" s="20">
        <f t="shared" si="18"/>
        <v>0.96194230669555625</v>
      </c>
    </row>
    <row r="633" spans="1:4" x14ac:dyDescent="0.2">
      <c r="A633" t="str">
        <v>Aimee Bixby</v>
      </c>
      <c r="B633" s="21">
        <v>966.70999999999981</v>
      </c>
      <c r="C633" s="21">
        <f t="shared" si="19"/>
        <v>2210741.404500002</v>
      </c>
      <c r="D633" s="20">
        <f t="shared" si="18"/>
        <v>0.96236312753743669</v>
      </c>
    </row>
    <row r="634" spans="1:4" x14ac:dyDescent="0.2">
      <c r="A634" t="str">
        <v>Roy Collins</v>
      </c>
      <c r="B634" s="21">
        <v>966.40899999999988</v>
      </c>
      <c r="C634" s="21">
        <f t="shared" si="19"/>
        <v>2211707.813500002</v>
      </c>
      <c r="D634" s="20">
        <f t="shared" si="18"/>
        <v>0.9627838173502874</v>
      </c>
    </row>
    <row r="635" spans="1:4" x14ac:dyDescent="0.2">
      <c r="A635" t="str">
        <v>Sung Shariari</v>
      </c>
      <c r="B635" s="21">
        <v>964.63600000000008</v>
      </c>
      <c r="C635" s="21">
        <f t="shared" si="19"/>
        <v>2212672.449500002</v>
      </c>
      <c r="D635" s="20">
        <f t="shared" si="18"/>
        <v>0.96320373535426806</v>
      </c>
    </row>
    <row r="636" spans="1:4" x14ac:dyDescent="0.2">
      <c r="A636" t="str">
        <v>Jonathan Howell</v>
      </c>
      <c r="B636" s="21">
        <v>959.4770000000002</v>
      </c>
      <c r="C636" s="21">
        <f t="shared" si="19"/>
        <v>2213631.9265000019</v>
      </c>
      <c r="D636" s="20">
        <f t="shared" si="18"/>
        <v>0.96362140758162163</v>
      </c>
    </row>
    <row r="637" spans="1:4" x14ac:dyDescent="0.2">
      <c r="A637" t="str">
        <v>Jason Fortune-</v>
      </c>
      <c r="B637" s="21">
        <v>955.12400000000002</v>
      </c>
      <c r="C637" s="21">
        <f t="shared" si="19"/>
        <v>2214587.0505000018</v>
      </c>
      <c r="D637" s="20">
        <f t="shared" si="18"/>
        <v>0.96403718489413537</v>
      </c>
    </row>
    <row r="638" spans="1:4" x14ac:dyDescent="0.2">
      <c r="A638" t="str">
        <v>Rachel Payne</v>
      </c>
      <c r="B638" s="21">
        <v>954.64519999999993</v>
      </c>
      <c r="C638" s="21">
        <f t="shared" si="19"/>
        <v>2215541.6957000019</v>
      </c>
      <c r="D638" s="20">
        <f t="shared" si="18"/>
        <v>0.96445275377907624</v>
      </c>
    </row>
    <row r="639" spans="1:4" x14ac:dyDescent="0.2">
      <c r="A639" t="str">
        <v>Bryan Spruell</v>
      </c>
      <c r="B639" s="21">
        <v>949.43</v>
      </c>
      <c r="C639" s="21">
        <f t="shared" si="19"/>
        <v>2216491.1257000021</v>
      </c>
      <c r="D639" s="20">
        <f t="shared" si="18"/>
        <v>0.96486605242283363</v>
      </c>
    </row>
    <row r="640" spans="1:4" x14ac:dyDescent="0.2">
      <c r="A640" t="str">
        <v>Roy Französisch</v>
      </c>
      <c r="B640" s="21">
        <v>945.22199999999998</v>
      </c>
      <c r="C640" s="21">
        <f t="shared" si="19"/>
        <v>2217436.3477000021</v>
      </c>
      <c r="D640" s="20">
        <f t="shared" si="18"/>
        <v>0.96527751927204786</v>
      </c>
    </row>
    <row r="641" spans="1:4" x14ac:dyDescent="0.2">
      <c r="A641" t="str">
        <v>Eric Barreto</v>
      </c>
      <c r="B641" s="21">
        <v>944.60000000000014</v>
      </c>
      <c r="C641" s="21">
        <f t="shared" si="19"/>
        <v>2218380.9477000022</v>
      </c>
      <c r="D641" s="20">
        <f t="shared" si="18"/>
        <v>0.96568871535695477</v>
      </c>
    </row>
    <row r="642" spans="1:4" x14ac:dyDescent="0.2">
      <c r="A642" t="str">
        <v>Maureen Fritzler</v>
      </c>
      <c r="B642" s="21">
        <v>937.03899999999999</v>
      </c>
      <c r="C642" s="21">
        <f t="shared" si="19"/>
        <v>2219317.9867000021</v>
      </c>
      <c r="D642" s="20">
        <f t="shared" si="18"/>
        <v>0.96609662004487029</v>
      </c>
    </row>
    <row r="643" spans="1:4" x14ac:dyDescent="0.2">
      <c r="A643" t="str">
        <v>Eric Murdock</v>
      </c>
      <c r="B643" s="21">
        <v>933.70399999999995</v>
      </c>
      <c r="C643" s="21">
        <f t="shared" si="19"/>
        <v>2220251.690700002</v>
      </c>
      <c r="D643" s="20">
        <f t="shared" ref="D643:D706" si="20">C643/$H$5</f>
        <v>0.9665030729659605</v>
      </c>
    </row>
    <row r="644" spans="1:4" x14ac:dyDescent="0.2">
      <c r="A644" t="str">
        <v>Alyssa Crouse</v>
      </c>
      <c r="B644" s="21">
        <v>925.8</v>
      </c>
      <c r="C644" s="21">
        <f t="shared" ref="C644:C707" si="21">B644+C643</f>
        <v>2221177.4907000018</v>
      </c>
      <c r="D644" s="20">
        <f t="shared" si="20"/>
        <v>0.9669060851779091</v>
      </c>
    </row>
    <row r="645" spans="1:4" x14ac:dyDescent="0.2">
      <c r="A645" t="str">
        <v>Evan Henry</v>
      </c>
      <c r="B645" s="21">
        <v>923.88400000000001</v>
      </c>
      <c r="C645" s="21">
        <f t="shared" si="21"/>
        <v>2222101.3747000019</v>
      </c>
      <c r="D645" s="20">
        <f t="shared" si="20"/>
        <v>0.96730826333131603</v>
      </c>
    </row>
    <row r="646" spans="1:4" x14ac:dyDescent="0.2">
      <c r="A646" t="str">
        <v>Mary O'Rourke</v>
      </c>
      <c r="B646" s="21">
        <v>922.48699999999997</v>
      </c>
      <c r="C646" s="21">
        <f t="shared" si="21"/>
        <v>2223023.8617000021</v>
      </c>
      <c r="D646" s="20">
        <f t="shared" si="20"/>
        <v>0.96770983335331207</v>
      </c>
    </row>
    <row r="647" spans="1:4" x14ac:dyDescent="0.2">
      <c r="A647" t="str">
        <v>Alejandro Ballentine</v>
      </c>
      <c r="B647" s="21">
        <v>914.53199999999981</v>
      </c>
      <c r="C647" s="21">
        <f t="shared" si="21"/>
        <v>2223938.3937000022</v>
      </c>
      <c r="D647" s="20">
        <f t="shared" si="20"/>
        <v>0.96810794046523474</v>
      </c>
    </row>
    <row r="648" spans="1:4" x14ac:dyDescent="0.2">
      <c r="A648" t="str">
        <v>Katrina Bavinger</v>
      </c>
      <c r="B648" s="21">
        <v>908.82099999999991</v>
      </c>
      <c r="C648" s="21">
        <f t="shared" si="21"/>
        <v>2224847.2147000022</v>
      </c>
      <c r="D648" s="20">
        <f t="shared" si="20"/>
        <v>0.96850356150809003</v>
      </c>
    </row>
    <row r="649" spans="1:4" x14ac:dyDescent="0.2">
      <c r="A649" t="str">
        <v>Catherine Glotzbach</v>
      </c>
      <c r="B649" s="21">
        <v>904.46799999999996</v>
      </c>
      <c r="C649" s="21">
        <f t="shared" si="21"/>
        <v>2225751.6827000021</v>
      </c>
      <c r="D649" s="20">
        <f t="shared" si="20"/>
        <v>0.9688972876361055</v>
      </c>
    </row>
    <row r="650" spans="1:4" x14ac:dyDescent="0.2">
      <c r="A650" t="str">
        <v>Sonia Cooley</v>
      </c>
      <c r="B650" s="21">
        <v>902.72800000000007</v>
      </c>
      <c r="C650" s="21">
        <f t="shared" si="21"/>
        <v>2226654.4107000022</v>
      </c>
      <c r="D650" s="20">
        <f t="shared" si="20"/>
        <v>0.96929025632056021</v>
      </c>
    </row>
    <row r="651" spans="1:4" x14ac:dyDescent="0.2">
      <c r="A651" t="str">
        <v>Joni Blumstein</v>
      </c>
      <c r="B651" s="21">
        <v>900.55200000000002</v>
      </c>
      <c r="C651" s="21">
        <f t="shared" si="21"/>
        <v>2227554.9627000024</v>
      </c>
      <c r="D651" s="20">
        <f t="shared" si="20"/>
        <v>0.96968227776525118</v>
      </c>
    </row>
    <row r="652" spans="1:4" x14ac:dyDescent="0.2">
      <c r="A652" t="str">
        <v>Henia Zydlo</v>
      </c>
      <c r="B652" s="21">
        <v>886.51999999999987</v>
      </c>
      <c r="C652" s="21">
        <f t="shared" si="21"/>
        <v>2228441.4827000024</v>
      </c>
      <c r="D652" s="20">
        <f t="shared" si="20"/>
        <v>0.97006819090646612</v>
      </c>
    </row>
    <row r="653" spans="1:4" x14ac:dyDescent="0.2">
      <c r="A653" t="str">
        <v>Aaron Bergman</v>
      </c>
      <c r="B653" s="21">
        <v>886.15599999999995</v>
      </c>
      <c r="C653" s="21">
        <f t="shared" si="21"/>
        <v>2229327.6387000023</v>
      </c>
      <c r="D653" s="20">
        <f t="shared" si="20"/>
        <v>0.97045394559397047</v>
      </c>
    </row>
    <row r="654" spans="1:4" x14ac:dyDescent="0.2">
      <c r="A654" t="str">
        <v>Ryan Crowe</v>
      </c>
      <c r="B654" s="21">
        <v>885.75199999999995</v>
      </c>
      <c r="C654" s="21">
        <f t="shared" si="21"/>
        <v>2230213.3907000022</v>
      </c>
      <c r="D654" s="20">
        <f t="shared" si="20"/>
        <v>0.97083952441526877</v>
      </c>
    </row>
    <row r="655" spans="1:4" x14ac:dyDescent="0.2">
      <c r="A655" t="str">
        <v>Chad Sievert</v>
      </c>
      <c r="B655" s="21">
        <v>884.64</v>
      </c>
      <c r="C655" s="21">
        <f t="shared" si="21"/>
        <v>2231098.0307000023</v>
      </c>
      <c r="D655" s="20">
        <f t="shared" si="20"/>
        <v>0.9712246191691879</v>
      </c>
    </row>
    <row r="656" spans="1:4" x14ac:dyDescent="0.2">
      <c r="A656" t="str">
        <v>Harold Engle</v>
      </c>
      <c r="B656" s="21">
        <v>883.53200000000015</v>
      </c>
      <c r="C656" s="21">
        <f t="shared" si="21"/>
        <v>2231981.5627000025</v>
      </c>
      <c r="D656" s="20">
        <f t="shared" si="20"/>
        <v>0.97160923159697743</v>
      </c>
    </row>
    <row r="657" spans="1:4" x14ac:dyDescent="0.2">
      <c r="A657" t="str">
        <v>Sally Knutson</v>
      </c>
      <c r="B657" s="21">
        <v>883.40899999999999</v>
      </c>
      <c r="C657" s="21">
        <f t="shared" si="21"/>
        <v>2232864.9717000024</v>
      </c>
      <c r="D657" s="20">
        <f t="shared" si="20"/>
        <v>0.97199379048134271</v>
      </c>
    </row>
    <row r="658" spans="1:4" x14ac:dyDescent="0.2">
      <c r="A658" t="str">
        <v>Richard Eichhorn</v>
      </c>
      <c r="B658" s="21">
        <v>876.69600000000003</v>
      </c>
      <c r="C658" s="21">
        <f t="shared" si="21"/>
        <v>2233741.6677000024</v>
      </c>
      <c r="D658" s="20">
        <f t="shared" si="20"/>
        <v>0.97237542711362468</v>
      </c>
    </row>
    <row r="659" spans="1:4" x14ac:dyDescent="0.2">
      <c r="A659" t="str">
        <v>Jim Mitchum</v>
      </c>
      <c r="B659" s="21">
        <v>864.94700000000012</v>
      </c>
      <c r="C659" s="21">
        <f t="shared" si="21"/>
        <v>2234606.6147000026</v>
      </c>
      <c r="D659" s="20">
        <f t="shared" si="20"/>
        <v>0.97275194926062025</v>
      </c>
    </row>
    <row r="660" spans="1:4" x14ac:dyDescent="0.2">
      <c r="A660" t="str">
        <v>Jocasta Rupert</v>
      </c>
      <c r="B660" s="21">
        <v>863.88</v>
      </c>
      <c r="C660" s="21">
        <f t="shared" si="21"/>
        <v>2235470.4947000025</v>
      </c>
      <c r="D660" s="20">
        <f t="shared" si="20"/>
        <v>0.97312800692929402</v>
      </c>
    </row>
    <row r="661" spans="1:4" x14ac:dyDescent="0.2">
      <c r="A661" t="str">
        <v>Art Foster</v>
      </c>
      <c r="B661" s="21">
        <v>861.56499999999994</v>
      </c>
      <c r="C661" s="21">
        <f t="shared" si="21"/>
        <v>2236332.0597000024</v>
      </c>
      <c r="D661" s="20">
        <f t="shared" si="20"/>
        <v>0.97350305684978178</v>
      </c>
    </row>
    <row r="662" spans="1:4" x14ac:dyDescent="0.2">
      <c r="A662" t="str">
        <v>Julie Creighton</v>
      </c>
      <c r="B662" s="21">
        <v>858.57600000000002</v>
      </c>
      <c r="C662" s="21">
        <f t="shared" si="21"/>
        <v>2237190.6357000023</v>
      </c>
      <c r="D662" s="20">
        <f t="shared" si="20"/>
        <v>0.97387680562153167</v>
      </c>
    </row>
    <row r="663" spans="1:4" x14ac:dyDescent="0.2">
      <c r="A663" t="str">
        <v>Michael Stewart</v>
      </c>
      <c r="B663" s="21">
        <v>855.1160000000001</v>
      </c>
      <c r="C663" s="21">
        <f t="shared" si="21"/>
        <v>2238045.7517000022</v>
      </c>
      <c r="D663" s="20">
        <f t="shared" si="20"/>
        <v>0.97424904821240732</v>
      </c>
    </row>
    <row r="664" spans="1:4" x14ac:dyDescent="0.2">
      <c r="A664" t="str">
        <v>Vicky Freymann</v>
      </c>
      <c r="B664" s="21">
        <v>847.94399999999996</v>
      </c>
      <c r="C664" s="21">
        <f t="shared" si="21"/>
        <v>2238893.6957000024</v>
      </c>
      <c r="D664" s="20">
        <f t="shared" si="20"/>
        <v>0.97461816874281204</v>
      </c>
    </row>
    <row r="665" spans="1:4" x14ac:dyDescent="0.2">
      <c r="A665" t="str">
        <v>Vivek Gonzalez</v>
      </c>
      <c r="B665" s="21">
        <v>846.0100000000001</v>
      </c>
      <c r="C665" s="21">
        <f t="shared" si="21"/>
        <v>2239739.7057000021</v>
      </c>
      <c r="D665" s="20">
        <f t="shared" si="20"/>
        <v>0.97498644737905171</v>
      </c>
    </row>
    <row r="666" spans="1:4" x14ac:dyDescent="0.2">
      <c r="A666" t="str">
        <v>Charles Sheldon</v>
      </c>
      <c r="B666" s="21">
        <v>844.45800000000008</v>
      </c>
      <c r="C666" s="21">
        <f t="shared" si="21"/>
        <v>2240584.1637000022</v>
      </c>
      <c r="D666" s="20">
        <f t="shared" si="20"/>
        <v>0.97535405041045997</v>
      </c>
    </row>
    <row r="667" spans="1:4" x14ac:dyDescent="0.2">
      <c r="A667" t="str">
        <v>Todd Boyes</v>
      </c>
      <c r="B667" s="21">
        <v>834.32799999999997</v>
      </c>
      <c r="C667" s="21">
        <f t="shared" si="21"/>
        <v>2241418.4917000025</v>
      </c>
      <c r="D667" s="20">
        <f t="shared" si="20"/>
        <v>0.97571724372734359</v>
      </c>
    </row>
    <row r="668" spans="1:4" x14ac:dyDescent="0.2">
      <c r="A668" t="str">
        <v>Ann Steele</v>
      </c>
      <c r="B668" s="21">
        <v>833.39800000000002</v>
      </c>
      <c r="C668" s="21">
        <f t="shared" si="21"/>
        <v>2242251.8897000025</v>
      </c>
      <c r="D668" s="20">
        <f t="shared" si="20"/>
        <v>0.9760800322037031</v>
      </c>
    </row>
    <row r="669" spans="1:4" x14ac:dyDescent="0.2">
      <c r="A669" t="str">
        <v>Erica Hackney</v>
      </c>
      <c r="B669" s="21">
        <v>825.94999999999993</v>
      </c>
      <c r="C669" s="21">
        <f t="shared" si="21"/>
        <v>2243077.8397000027</v>
      </c>
      <c r="D669" s="20">
        <f t="shared" si="20"/>
        <v>0.97643957847337171</v>
      </c>
    </row>
    <row r="670" spans="1:4" x14ac:dyDescent="0.2">
      <c r="A670" t="str">
        <v>Thomas Brumley</v>
      </c>
      <c r="B670" s="21">
        <v>816.17399999999998</v>
      </c>
      <c r="C670" s="21">
        <f t="shared" si="21"/>
        <v>2243894.0137000028</v>
      </c>
      <c r="D670" s="20">
        <f t="shared" si="20"/>
        <v>0.97679486912910196</v>
      </c>
    </row>
    <row r="671" spans="1:4" x14ac:dyDescent="0.2">
      <c r="A671" t="str">
        <v>Alice McCarthy</v>
      </c>
      <c r="B671" s="21">
        <v>814.01200000000006</v>
      </c>
      <c r="C671" s="21">
        <f t="shared" si="21"/>
        <v>2244708.0257000029</v>
      </c>
      <c r="D671" s="20">
        <f t="shared" si="20"/>
        <v>0.97714921863944204</v>
      </c>
    </row>
    <row r="672" spans="1:4" x14ac:dyDescent="0.2">
      <c r="A672" t="str">
        <v>Brendan Murry</v>
      </c>
      <c r="B672" s="21">
        <v>808.16199999999992</v>
      </c>
      <c r="C672" s="21">
        <f t="shared" si="21"/>
        <v>2245516.1877000029</v>
      </c>
      <c r="D672" s="20">
        <f t="shared" si="20"/>
        <v>0.97750102157229246</v>
      </c>
    </row>
    <row r="673" spans="1:4" x14ac:dyDescent="0.2">
      <c r="A673" t="str">
        <v>David Kendrick</v>
      </c>
      <c r="B673" s="21">
        <v>797.83199999999999</v>
      </c>
      <c r="C673" s="21">
        <f t="shared" si="21"/>
        <v>2246314.0197000029</v>
      </c>
      <c r="D673" s="20">
        <f t="shared" si="20"/>
        <v>0.97784832772813968</v>
      </c>
    </row>
    <row r="674" spans="1:4" x14ac:dyDescent="0.2">
      <c r="A674" t="str">
        <v>Matthew Clasen</v>
      </c>
      <c r="B674" s="21">
        <v>795.15400000000011</v>
      </c>
      <c r="C674" s="21">
        <f t="shared" si="21"/>
        <v>2247109.173700003</v>
      </c>
      <c r="D674" s="20">
        <f t="shared" si="20"/>
        <v>0.97819446811740296</v>
      </c>
    </row>
    <row r="675" spans="1:4" x14ac:dyDescent="0.2">
      <c r="A675" t="str">
        <v>Beth Fritzler</v>
      </c>
      <c r="B675" s="21">
        <v>791.9899999999999</v>
      </c>
      <c r="C675" s="21">
        <f t="shared" si="21"/>
        <v>2247901.1637000032</v>
      </c>
      <c r="D675" s="20">
        <f t="shared" si="20"/>
        <v>0.97853923117825992</v>
      </c>
    </row>
    <row r="676" spans="1:4" x14ac:dyDescent="0.2">
      <c r="A676" t="str">
        <v>Harry Greene</v>
      </c>
      <c r="B676" s="21">
        <v>785.62800000000004</v>
      </c>
      <c r="C676" s="21">
        <f t="shared" si="21"/>
        <v>2248686.7917000032</v>
      </c>
      <c r="D676" s="20">
        <f t="shared" si="20"/>
        <v>0.97888122478168271</v>
      </c>
    </row>
    <row r="677" spans="1:4" x14ac:dyDescent="0.2">
      <c r="A677" t="str">
        <v>Michael Granlund</v>
      </c>
      <c r="B677" s="21">
        <v>776.38400000000001</v>
      </c>
      <c r="C677" s="21">
        <f t="shared" si="21"/>
        <v>2249463.1757000033</v>
      </c>
      <c r="D677" s="20">
        <f t="shared" si="20"/>
        <v>0.9792191943573596</v>
      </c>
    </row>
    <row r="678" spans="1:4" x14ac:dyDescent="0.2">
      <c r="A678" t="str">
        <v>Muhammed MacIntyre</v>
      </c>
      <c r="B678" s="21">
        <v>775.4140000000001</v>
      </c>
      <c r="C678" s="21">
        <f t="shared" si="21"/>
        <v>2250238.5897000032</v>
      </c>
      <c r="D678" s="20">
        <f t="shared" si="20"/>
        <v>0.97955674168001672</v>
      </c>
    </row>
    <row r="679" spans="1:4" x14ac:dyDescent="0.2">
      <c r="A679" t="str">
        <v>Sandra Flanagan</v>
      </c>
      <c r="B679" s="21">
        <v>763.54599999999982</v>
      </c>
      <c r="C679" s="21">
        <f t="shared" si="21"/>
        <v>2251002.1357000032</v>
      </c>
      <c r="D679" s="20">
        <f t="shared" si="20"/>
        <v>0.97988912271521289</v>
      </c>
    </row>
    <row r="680" spans="1:4" x14ac:dyDescent="0.2">
      <c r="A680" t="str">
        <v>Steven Ward</v>
      </c>
      <c r="B680" s="21">
        <v>758.69600000000003</v>
      </c>
      <c r="C680" s="21">
        <f t="shared" si="21"/>
        <v>2251760.8317000032</v>
      </c>
      <c r="D680" s="20">
        <f t="shared" si="20"/>
        <v>0.98021939248531076</v>
      </c>
    </row>
    <row r="681" spans="1:4" x14ac:dyDescent="0.2">
      <c r="A681" t="str">
        <v>Liz Pelletier</v>
      </c>
      <c r="B681" s="21">
        <v>756.60599999999999</v>
      </c>
      <c r="C681" s="21">
        <f t="shared" si="21"/>
        <v>2252517.4377000034</v>
      </c>
      <c r="D681" s="20">
        <f t="shared" si="20"/>
        <v>0.98054875245251072</v>
      </c>
    </row>
    <row r="682" spans="1:4" x14ac:dyDescent="0.2">
      <c r="A682" t="str">
        <v>Dorris liebe</v>
      </c>
      <c r="B682" s="21">
        <v>755.60199999999998</v>
      </c>
      <c r="C682" s="21">
        <f t="shared" si="21"/>
        <v>2253273.0397000033</v>
      </c>
      <c r="D682" s="20">
        <f t="shared" si="20"/>
        <v>0.98087767536606973</v>
      </c>
    </row>
    <row r="683" spans="1:4" x14ac:dyDescent="0.2">
      <c r="A683" t="str">
        <v>Ivan Gibson</v>
      </c>
      <c r="B683" s="21">
        <v>744.57399999999996</v>
      </c>
      <c r="C683" s="21">
        <f t="shared" si="21"/>
        <v>2254017.6137000034</v>
      </c>
      <c r="D683" s="20">
        <f t="shared" si="20"/>
        <v>0.98120179765457638</v>
      </c>
    </row>
    <row r="684" spans="1:4" x14ac:dyDescent="0.2">
      <c r="A684" t="str">
        <v>Barry Blumstein</v>
      </c>
      <c r="B684" s="21">
        <v>744.33999999999992</v>
      </c>
      <c r="C684" s="21">
        <f t="shared" si="21"/>
        <v>2254761.9537000032</v>
      </c>
      <c r="D684" s="20">
        <f t="shared" si="20"/>
        <v>0.9815258180799834</v>
      </c>
    </row>
    <row r="685" spans="1:4" x14ac:dyDescent="0.2">
      <c r="A685" t="str">
        <v>Tracy Collins</v>
      </c>
      <c r="B685" s="21">
        <v>742.55799999999999</v>
      </c>
      <c r="C685" s="21">
        <f t="shared" si="21"/>
        <v>2255504.5117000034</v>
      </c>
      <c r="D685" s="20">
        <f t="shared" si="20"/>
        <v>0.9818490627787092</v>
      </c>
    </row>
    <row r="686" spans="1:4" x14ac:dyDescent="0.2">
      <c r="A686" t="str">
        <v>Michelle Lonsdale</v>
      </c>
      <c r="B686" s="21">
        <v>742.08199999999999</v>
      </c>
      <c r="C686" s="21">
        <f t="shared" si="21"/>
        <v>2256246.5937000033</v>
      </c>
      <c r="D686" s="20">
        <f t="shared" si="20"/>
        <v>0.98217210026873647</v>
      </c>
    </row>
    <row r="687" spans="1:4" x14ac:dyDescent="0.2">
      <c r="A687" t="str">
        <v>Ritsa Hightower</v>
      </c>
      <c r="B687" s="21">
        <v>740.38199999999995</v>
      </c>
      <c r="C687" s="21">
        <f t="shared" si="21"/>
        <v>2256986.9757000036</v>
      </c>
      <c r="D687" s="20">
        <f t="shared" si="20"/>
        <v>0.98249439772769864</v>
      </c>
    </row>
    <row r="688" spans="1:4" x14ac:dyDescent="0.2">
      <c r="A688" t="str">
        <v>Patrick Bzostek</v>
      </c>
      <c r="B688" s="21">
        <v>740.35599999999999</v>
      </c>
      <c r="C688" s="21">
        <f t="shared" si="21"/>
        <v>2257727.3317000037</v>
      </c>
      <c r="D688" s="20">
        <f t="shared" si="20"/>
        <v>0.98281668386853849</v>
      </c>
    </row>
    <row r="689" spans="1:4" x14ac:dyDescent="0.2">
      <c r="A689" t="str">
        <v>Angele Hood</v>
      </c>
      <c r="B689" s="21">
        <v>738.50400000000002</v>
      </c>
      <c r="C689" s="21">
        <f t="shared" si="21"/>
        <v>2258465.8357000039</v>
      </c>
      <c r="D689" s="20">
        <f t="shared" si="20"/>
        <v>0.98313816381082952</v>
      </c>
    </row>
    <row r="690" spans="1:4" x14ac:dyDescent="0.2">
      <c r="A690" t="str">
        <v>Henry MacAllister</v>
      </c>
      <c r="B690" s="21">
        <v>736.27599999999995</v>
      </c>
      <c r="C690" s="21">
        <f t="shared" si="21"/>
        <v>2259202.111700004</v>
      </c>
      <c r="D690" s="20">
        <f t="shared" si="20"/>
        <v>0.9834586738771125</v>
      </c>
    </row>
    <row r="691" spans="1:4" x14ac:dyDescent="0.2">
      <c r="A691" t="str">
        <v>Patricia Hirasaki</v>
      </c>
      <c r="B691" s="21">
        <v>729.64800000000002</v>
      </c>
      <c r="C691" s="21">
        <f t="shared" si="21"/>
        <v>2259931.759700004</v>
      </c>
      <c r="D691" s="20">
        <f t="shared" si="20"/>
        <v>0.98377629869286531</v>
      </c>
    </row>
    <row r="692" spans="1:4" x14ac:dyDescent="0.2">
      <c r="A692" t="str">
        <v>Pete Armstrong</v>
      </c>
      <c r="B692" s="21">
        <v>729.40800000000002</v>
      </c>
      <c r="C692" s="21">
        <f t="shared" si="21"/>
        <v>2260661.1677000038</v>
      </c>
      <c r="D692" s="20">
        <f t="shared" si="20"/>
        <v>0.98409381903364412</v>
      </c>
    </row>
    <row r="693" spans="1:4" x14ac:dyDescent="0.2">
      <c r="A693" t="str">
        <v>Jennifer Jackson</v>
      </c>
      <c r="B693" s="21">
        <v>709.17800000000011</v>
      </c>
      <c r="C693" s="21">
        <f t="shared" si="21"/>
        <v>2261370.3457000037</v>
      </c>
      <c r="D693" s="20">
        <f t="shared" si="20"/>
        <v>0.98440253300474512</v>
      </c>
    </row>
    <row r="694" spans="1:4" x14ac:dyDescent="0.2">
      <c r="A694" t="str">
        <v>Julia Dunbar</v>
      </c>
      <c r="B694" s="21">
        <v>695.44200000000012</v>
      </c>
      <c r="C694" s="21">
        <f t="shared" si="21"/>
        <v>2262065.7877000035</v>
      </c>
      <c r="D694" s="20">
        <f t="shared" si="20"/>
        <v>0.984705267524838</v>
      </c>
    </row>
    <row r="695" spans="1:4" x14ac:dyDescent="0.2">
      <c r="A695" t="str">
        <v>Peter Bühler</v>
      </c>
      <c r="B695" s="21">
        <v>688.32399999999996</v>
      </c>
      <c r="C695" s="21">
        <f t="shared" si="21"/>
        <v>2262754.1117000035</v>
      </c>
      <c r="D695" s="20">
        <f t="shared" si="20"/>
        <v>0.98500490349132908</v>
      </c>
    </row>
    <row r="696" spans="1:4" x14ac:dyDescent="0.2">
      <c r="A696" t="str">
        <v>Eric Hoffmann</v>
      </c>
      <c r="B696" s="21">
        <v>684.17100000000005</v>
      </c>
      <c r="C696" s="21">
        <f t="shared" si="21"/>
        <v>2263438.2827000036</v>
      </c>
      <c r="D696" s="20">
        <f t="shared" si="20"/>
        <v>0.98530273160545867</v>
      </c>
    </row>
    <row r="697" spans="1:4" x14ac:dyDescent="0.2">
      <c r="A697" t="str">
        <v>Toby Ritter</v>
      </c>
      <c r="B697" s="21">
        <v>675.94200000000001</v>
      </c>
      <c r="C697" s="21">
        <f t="shared" si="21"/>
        <v>2264114.2247000034</v>
      </c>
      <c r="D697" s="20">
        <f t="shared" si="20"/>
        <v>0.98559697753391939</v>
      </c>
    </row>
    <row r="698" spans="1:4" x14ac:dyDescent="0.2">
      <c r="A698" t="str">
        <v>Alex Grayson</v>
      </c>
      <c r="B698" s="21">
        <v>660.97199999999998</v>
      </c>
      <c r="C698" s="21">
        <f t="shared" si="21"/>
        <v>2264775.1967000035</v>
      </c>
      <c r="D698" s="20">
        <f t="shared" si="20"/>
        <v>0.98588470683588114</v>
      </c>
    </row>
    <row r="699" spans="1:4" x14ac:dyDescent="0.2">
      <c r="A699" t="str">
        <v>Berenike Kampe</v>
      </c>
      <c r="B699" s="21">
        <v>659.13800000000003</v>
      </c>
      <c r="C699" s="21">
        <f t="shared" si="21"/>
        <v>2265434.3347000033</v>
      </c>
      <c r="D699" s="20">
        <f t="shared" si="20"/>
        <v>0.98617163777491701</v>
      </c>
    </row>
    <row r="700" spans="1:4" x14ac:dyDescent="0.2">
      <c r="A700" t="str">
        <v>Bryan Davis</v>
      </c>
      <c r="B700" s="21">
        <v>658.46600000000001</v>
      </c>
      <c r="C700" s="21">
        <f t="shared" si="21"/>
        <v>2266092.8007000033</v>
      </c>
      <c r="D700" s="20">
        <f t="shared" si="20"/>
        <v>0.98645827618402593</v>
      </c>
    </row>
    <row r="701" spans="1:4" x14ac:dyDescent="0.2">
      <c r="A701" t="str">
        <v>Anna Chung</v>
      </c>
      <c r="B701" s="21">
        <v>657.31600000000003</v>
      </c>
      <c r="C701" s="21">
        <f t="shared" si="21"/>
        <v>2266750.1167000034</v>
      </c>
      <c r="D701" s="20">
        <f t="shared" si="20"/>
        <v>0.98674441398388479</v>
      </c>
    </row>
    <row r="702" spans="1:4" x14ac:dyDescent="0.2">
      <c r="A702" t="str">
        <v>Anthony Witt</v>
      </c>
      <c r="B702" s="21">
        <v>649.37599999999998</v>
      </c>
      <c r="C702" s="21">
        <f t="shared" si="21"/>
        <v>2267399.4927000036</v>
      </c>
      <c r="D702" s="20">
        <f t="shared" si="20"/>
        <v>0.98702709540335598</v>
      </c>
    </row>
    <row r="703" spans="1:4" x14ac:dyDescent="0.2">
      <c r="A703" t="str">
        <v>Lori Olson</v>
      </c>
      <c r="B703" s="21">
        <v>644.35</v>
      </c>
      <c r="C703" s="21">
        <f t="shared" si="21"/>
        <v>2268043.8427000036</v>
      </c>
      <c r="D703" s="20">
        <f t="shared" si="20"/>
        <v>0.98730758894274806</v>
      </c>
    </row>
    <row r="704" spans="1:4" x14ac:dyDescent="0.2">
      <c r="A704" t="str">
        <v>Joy Bell-</v>
      </c>
      <c r="B704" s="21">
        <v>644.11879999999996</v>
      </c>
      <c r="C704" s="21">
        <f t="shared" si="21"/>
        <v>2268687.9615000035</v>
      </c>
      <c r="D704" s="20">
        <f t="shared" si="20"/>
        <v>0.98758798183791519</v>
      </c>
    </row>
    <row r="705" spans="1:4" x14ac:dyDescent="0.2">
      <c r="A705" t="str">
        <v>Carol Darley</v>
      </c>
      <c r="B705" s="21">
        <v>639.76599999999996</v>
      </c>
      <c r="C705" s="21">
        <f t="shared" si="21"/>
        <v>2269327.7275000033</v>
      </c>
      <c r="D705" s="20">
        <f t="shared" si="20"/>
        <v>0.98786647990530496</v>
      </c>
    </row>
    <row r="706" spans="1:4" x14ac:dyDescent="0.2">
      <c r="A706" t="str">
        <v>Mathew Reese</v>
      </c>
      <c r="B706" s="21">
        <v>639.178</v>
      </c>
      <c r="C706" s="21">
        <f t="shared" si="21"/>
        <v>2269966.9055000031</v>
      </c>
      <c r="D706" s="20">
        <f t="shared" si="20"/>
        <v>0.98814472200900871</v>
      </c>
    </row>
    <row r="707" spans="1:4" x14ac:dyDescent="0.2">
      <c r="A707" t="str">
        <v>Astrea Jones</v>
      </c>
      <c r="B707" s="21">
        <v>629.24799999999993</v>
      </c>
      <c r="C707" s="21">
        <f t="shared" si="21"/>
        <v>2270596.1535000033</v>
      </c>
      <c r="D707" s="20">
        <f t="shared" ref="D707:D770" si="22">C707/$H$5</f>
        <v>0.98841864146066605</v>
      </c>
    </row>
    <row r="708" spans="1:4" x14ac:dyDescent="0.2">
      <c r="A708" t="str">
        <v>Ralph Ritter</v>
      </c>
      <c r="B708" s="21">
        <v>615.93200000000002</v>
      </c>
      <c r="C708" s="21">
        <f t="shared" ref="C708:C771" si="23">B708+C707</f>
        <v>2271212.0855000033</v>
      </c>
      <c r="D708" s="20">
        <f t="shared" si="22"/>
        <v>0.98868676429251956</v>
      </c>
    </row>
    <row r="709" spans="1:4" x14ac:dyDescent="0.2">
      <c r="A709" t="str">
        <v>Shirley Schmidt</v>
      </c>
      <c r="B709" s="21">
        <v>613.40000000000009</v>
      </c>
      <c r="C709" s="21">
        <f t="shared" si="23"/>
        <v>2271825.4855000032</v>
      </c>
      <c r="D709" s="20">
        <f t="shared" si="22"/>
        <v>0.98895378491339814</v>
      </c>
    </row>
    <row r="710" spans="1:4" x14ac:dyDescent="0.2">
      <c r="A710" t="str">
        <v>Bobby Trafton</v>
      </c>
      <c r="B710" s="21">
        <v>603.87599999999998</v>
      </c>
      <c r="C710" s="21">
        <f t="shared" si="23"/>
        <v>2272429.3615000034</v>
      </c>
      <c r="D710" s="20">
        <f t="shared" si="22"/>
        <v>0.98921665961906113</v>
      </c>
    </row>
    <row r="711" spans="1:4" x14ac:dyDescent="0.2">
      <c r="A711" t="str">
        <v>Barbara Fisher</v>
      </c>
      <c r="B711" s="21">
        <v>599.798</v>
      </c>
      <c r="C711" s="21">
        <f t="shared" si="23"/>
        <v>2273029.1595000033</v>
      </c>
      <c r="D711" s="20">
        <f t="shared" si="22"/>
        <v>0.98947775912079194</v>
      </c>
    </row>
    <row r="712" spans="1:4" x14ac:dyDescent="0.2">
      <c r="A712" t="str">
        <v>Maria Zettner</v>
      </c>
      <c r="B712" s="21">
        <v>593.60599999999999</v>
      </c>
      <c r="C712" s="21">
        <f t="shared" si="23"/>
        <v>2273622.7655000035</v>
      </c>
      <c r="D712" s="20">
        <f t="shared" si="22"/>
        <v>0.98973616316819535</v>
      </c>
    </row>
    <row r="713" spans="1:4" x14ac:dyDescent="0.2">
      <c r="A713" t="str">
        <v>Denise Leinenbach</v>
      </c>
      <c r="B713" s="21">
        <v>585.02</v>
      </c>
      <c r="C713" s="21">
        <f t="shared" si="23"/>
        <v>2274207.7855000035</v>
      </c>
      <c r="D713" s="20">
        <f t="shared" si="22"/>
        <v>0.98999082962340623</v>
      </c>
    </row>
    <row r="714" spans="1:4" x14ac:dyDescent="0.2">
      <c r="A714" t="str">
        <v>Alan Shonely</v>
      </c>
      <c r="B714" s="21">
        <v>584.60800000000006</v>
      </c>
      <c r="C714" s="21">
        <f t="shared" si="23"/>
        <v>2274792.3935000035</v>
      </c>
      <c r="D714" s="20">
        <f t="shared" si="22"/>
        <v>0.9902453167299119</v>
      </c>
    </row>
    <row r="715" spans="1:4" x14ac:dyDescent="0.2">
      <c r="A715" t="str">
        <v>Brian Derr</v>
      </c>
      <c r="B715" s="21">
        <v>582.64599999999996</v>
      </c>
      <c r="C715" s="21">
        <f t="shared" si="23"/>
        <v>2275375.0395000037</v>
      </c>
      <c r="D715" s="20">
        <f t="shared" si="22"/>
        <v>0.99049894975350572</v>
      </c>
    </row>
    <row r="716" spans="1:4" x14ac:dyDescent="0.2">
      <c r="A716" t="str">
        <v>Neil Knudson</v>
      </c>
      <c r="B716" s="21">
        <v>572.048</v>
      </c>
      <c r="C716" s="21">
        <f t="shared" si="23"/>
        <v>2275947.0875000036</v>
      </c>
      <c r="D716" s="20">
        <f t="shared" si="22"/>
        <v>0.99074796933637543</v>
      </c>
    </row>
    <row r="717" spans="1:4" x14ac:dyDescent="0.2">
      <c r="A717" t="str">
        <v>Carlos Meador</v>
      </c>
      <c r="B717" s="21">
        <v>565.39200000000005</v>
      </c>
      <c r="C717" s="21">
        <f t="shared" si="23"/>
        <v>2276512.4795000036</v>
      </c>
      <c r="D717" s="20">
        <f t="shared" si="22"/>
        <v>0.99099409147996809</v>
      </c>
    </row>
    <row r="718" spans="1:4" x14ac:dyDescent="0.2">
      <c r="A718" t="str">
        <v>Chuck Sachs</v>
      </c>
      <c r="B718" s="21">
        <v>550.64400000000012</v>
      </c>
      <c r="C718" s="21">
        <f t="shared" si="23"/>
        <v>2277063.1235000035</v>
      </c>
      <c r="D718" s="20">
        <f t="shared" si="22"/>
        <v>0.99123379363641251</v>
      </c>
    </row>
    <row r="719" spans="1:4" x14ac:dyDescent="0.2">
      <c r="A719" t="str">
        <v>Cari Schnelling</v>
      </c>
      <c r="B719" s="21">
        <v>537.63200000000006</v>
      </c>
      <c r="C719" s="21">
        <f t="shared" si="23"/>
        <v>2277600.7555000037</v>
      </c>
      <c r="D719" s="20">
        <f t="shared" si="22"/>
        <v>0.99146783150802031</v>
      </c>
    </row>
    <row r="720" spans="1:4" x14ac:dyDescent="0.2">
      <c r="A720" t="str">
        <v>John Huston</v>
      </c>
      <c r="B720" s="21">
        <v>528.91000000000008</v>
      </c>
      <c r="C720" s="21">
        <f t="shared" si="23"/>
        <v>2278129.6655000038</v>
      </c>
      <c r="D720" s="20">
        <f t="shared" si="22"/>
        <v>0.99169807258495035</v>
      </c>
    </row>
    <row r="721" spans="1:4" x14ac:dyDescent="0.2">
      <c r="A721" t="str">
        <v>Rob Beeghly</v>
      </c>
      <c r="B721" s="21">
        <v>528.54600000000005</v>
      </c>
      <c r="C721" s="21">
        <f t="shared" si="23"/>
        <v>2278658.2115000039</v>
      </c>
      <c r="D721" s="20">
        <f t="shared" si="22"/>
        <v>0.9919281552081699</v>
      </c>
    </row>
    <row r="722" spans="1:4" x14ac:dyDescent="0.2">
      <c r="A722" t="str">
        <v>Andy Yotov</v>
      </c>
      <c r="B722" s="21">
        <v>497.01400000000007</v>
      </c>
      <c r="C722" s="21">
        <f t="shared" si="23"/>
        <v>2279155.2255000039</v>
      </c>
      <c r="D722" s="20">
        <f t="shared" si="22"/>
        <v>0.9921445115610642</v>
      </c>
    </row>
    <row r="723" spans="1:4" x14ac:dyDescent="0.2">
      <c r="A723" t="str">
        <v>Corey Roper</v>
      </c>
      <c r="B723" s="21">
        <v>475.9</v>
      </c>
      <c r="C723" s="21">
        <f t="shared" si="23"/>
        <v>2279631.1255000038</v>
      </c>
      <c r="D723" s="20">
        <f t="shared" si="22"/>
        <v>0.99235167672812652</v>
      </c>
    </row>
    <row r="724" spans="1:4" x14ac:dyDescent="0.2">
      <c r="A724" t="str">
        <v>MaryBeth Skach</v>
      </c>
      <c r="B724" s="21">
        <v>475.65599999999995</v>
      </c>
      <c r="C724" s="21">
        <f t="shared" si="23"/>
        <v>2280106.7815000038</v>
      </c>
      <c r="D724" s="20">
        <f t="shared" si="22"/>
        <v>0.99255873567896546</v>
      </c>
    </row>
    <row r="725" spans="1:4" x14ac:dyDescent="0.2">
      <c r="A725" t="str">
        <v>Joni Sundaresam</v>
      </c>
      <c r="B725" s="21">
        <v>469.16899999999998</v>
      </c>
      <c r="C725" s="21">
        <f t="shared" si="23"/>
        <v>2280575.950500004</v>
      </c>
      <c r="D725" s="20">
        <f t="shared" si="22"/>
        <v>0.99276297075832154</v>
      </c>
    </row>
    <row r="726" spans="1:4" x14ac:dyDescent="0.2">
      <c r="A726" t="str">
        <v>Erin Creighton</v>
      </c>
      <c r="B726" s="21">
        <v>461.91399999999999</v>
      </c>
      <c r="C726" s="21">
        <f t="shared" si="23"/>
        <v>2281037.8645000039</v>
      </c>
      <c r="D726" s="20">
        <f t="shared" si="22"/>
        <v>0.99296404764627799</v>
      </c>
    </row>
    <row r="727" spans="1:4" x14ac:dyDescent="0.2">
      <c r="A727" t="str">
        <v>Khloe Miller</v>
      </c>
      <c r="B727" s="21">
        <v>453.53800000000001</v>
      </c>
      <c r="C727" s="21">
        <f t="shared" si="23"/>
        <v>2281491.402500004</v>
      </c>
      <c r="D727" s="20">
        <f t="shared" si="22"/>
        <v>0.99316147835764423</v>
      </c>
    </row>
    <row r="728" spans="1:4" x14ac:dyDescent="0.2">
      <c r="A728" t="str">
        <v>Kelly Williams</v>
      </c>
      <c r="B728" s="21">
        <v>449.09600000000006</v>
      </c>
      <c r="C728" s="21">
        <f t="shared" si="23"/>
        <v>2281940.4985000039</v>
      </c>
      <c r="D728" s="20">
        <f t="shared" si="22"/>
        <v>0.9933569754113678</v>
      </c>
    </row>
    <row r="729" spans="1:4" x14ac:dyDescent="0.2">
      <c r="A729" t="str">
        <v>Tim Taslimi</v>
      </c>
      <c r="B729" s="21">
        <v>439.5</v>
      </c>
      <c r="C729" s="21">
        <f t="shared" si="23"/>
        <v>2282379.9985000039</v>
      </c>
      <c r="D729" s="20">
        <f t="shared" si="22"/>
        <v>0.99354829520738364</v>
      </c>
    </row>
    <row r="730" spans="1:4" x14ac:dyDescent="0.2">
      <c r="A730" t="str">
        <v>Shui Tom</v>
      </c>
      <c r="B730" s="21">
        <v>433.34</v>
      </c>
      <c r="C730" s="21">
        <f t="shared" si="23"/>
        <v>2282813.3385000038</v>
      </c>
      <c r="D730" s="20">
        <f t="shared" si="22"/>
        <v>0.99373693347906844</v>
      </c>
    </row>
    <row r="731" spans="1:4" x14ac:dyDescent="0.2">
      <c r="A731" t="str">
        <v>Vivek Grady</v>
      </c>
      <c r="B731" s="21">
        <v>427.37200000000001</v>
      </c>
      <c r="C731" s="21">
        <f t="shared" si="23"/>
        <v>2283240.7105000038</v>
      </c>
      <c r="D731" s="20">
        <f t="shared" si="22"/>
        <v>0.99392297380640149</v>
      </c>
    </row>
    <row r="732" spans="1:4" x14ac:dyDescent="0.2">
      <c r="A732" t="str">
        <v>Sonia Sunley</v>
      </c>
      <c r="B732" s="21">
        <v>418.49</v>
      </c>
      <c r="C732" s="21">
        <f t="shared" si="23"/>
        <v>2283659.200500004</v>
      </c>
      <c r="D732" s="20">
        <f t="shared" si="22"/>
        <v>0.99410514768907432</v>
      </c>
    </row>
    <row r="733" spans="1:4" x14ac:dyDescent="0.2">
      <c r="A733" t="str">
        <v>Brad Thomas</v>
      </c>
      <c r="B733" s="21">
        <v>415.19599999999997</v>
      </c>
      <c r="C733" s="21">
        <f t="shared" si="23"/>
        <v>2284074.396500004</v>
      </c>
      <c r="D733" s="20">
        <f t="shared" si="22"/>
        <v>0.99428588765272974</v>
      </c>
    </row>
    <row r="734" spans="1:4" x14ac:dyDescent="0.2">
      <c r="A734" t="str">
        <v>Mark Haberlin</v>
      </c>
      <c r="B734" s="21">
        <v>400.01600000000002</v>
      </c>
      <c r="C734" s="21">
        <f t="shared" si="23"/>
        <v>2284474.4125000038</v>
      </c>
      <c r="D734" s="20">
        <f t="shared" si="22"/>
        <v>0.99446001957428387</v>
      </c>
    </row>
    <row r="735" spans="1:4" x14ac:dyDescent="0.2">
      <c r="A735" t="str">
        <v>Barry Weirich</v>
      </c>
      <c r="B735" s="21">
        <v>385.51600000000002</v>
      </c>
      <c r="C735" s="21">
        <f t="shared" si="23"/>
        <v>2284859.9285000036</v>
      </c>
      <c r="D735" s="20">
        <f t="shared" si="22"/>
        <v>0.99462783946616284</v>
      </c>
    </row>
    <row r="736" spans="1:4" x14ac:dyDescent="0.2">
      <c r="A736" t="str">
        <v>Joy Daniels</v>
      </c>
      <c r="B736" s="21">
        <v>385.43</v>
      </c>
      <c r="C736" s="21">
        <f t="shared" si="23"/>
        <v>2285245.3585000038</v>
      </c>
      <c r="D736" s="20">
        <f t="shared" si="22"/>
        <v>0.99479562192117632</v>
      </c>
    </row>
    <row r="737" spans="1:4" x14ac:dyDescent="0.2">
      <c r="A737" t="str">
        <v>Jason Klamczynski</v>
      </c>
      <c r="B737" s="21">
        <v>383.81200000000001</v>
      </c>
      <c r="C737" s="21">
        <f t="shared" si="23"/>
        <v>2285629.1705000037</v>
      </c>
      <c r="D737" s="20">
        <f t="shared" si="22"/>
        <v>0.99496270004074039</v>
      </c>
    </row>
    <row r="738" spans="1:4" x14ac:dyDescent="0.2">
      <c r="A738" t="str">
        <v>Vivian Mathis</v>
      </c>
      <c r="B738" s="21">
        <v>380.69</v>
      </c>
      <c r="C738" s="21">
        <f t="shared" si="23"/>
        <v>2286009.8605000037</v>
      </c>
      <c r="D738" s="20">
        <f t="shared" si="22"/>
        <v>0.99512841911501859</v>
      </c>
    </row>
    <row r="739" spans="1:4" x14ac:dyDescent="0.2">
      <c r="A739" t="str">
        <v>Neil Französisch</v>
      </c>
      <c r="B739" s="21">
        <v>377.16200000000003</v>
      </c>
      <c r="C739" s="21">
        <f t="shared" si="23"/>
        <v>2286387.0225000037</v>
      </c>
      <c r="D739" s="20">
        <f t="shared" si="22"/>
        <v>0.99529260240717998</v>
      </c>
    </row>
    <row r="740" spans="1:4" x14ac:dyDescent="0.2">
      <c r="A740" t="str">
        <v>Melanie Seite</v>
      </c>
      <c r="B740" s="21">
        <v>370.34800000000001</v>
      </c>
      <c r="C740" s="21">
        <f t="shared" si="23"/>
        <v>2286757.3705000039</v>
      </c>
      <c r="D740" s="20">
        <f t="shared" si="22"/>
        <v>0.99545381948070655</v>
      </c>
    </row>
    <row r="741" spans="1:4" x14ac:dyDescent="0.2">
      <c r="A741" t="str">
        <v>Lycoris Saunders</v>
      </c>
      <c r="B741" s="21">
        <v>368.88</v>
      </c>
      <c r="C741" s="21">
        <f t="shared" si="23"/>
        <v>2287126.2505000038</v>
      </c>
      <c r="D741" s="20">
        <f t="shared" si="22"/>
        <v>0.9956143975156424</v>
      </c>
    </row>
    <row r="742" spans="1:4" x14ac:dyDescent="0.2">
      <c r="A742" t="str">
        <v>Aleksandra Gannaway</v>
      </c>
      <c r="B742" s="21">
        <v>367.548</v>
      </c>
      <c r="C742" s="21">
        <f t="shared" si="23"/>
        <v>2287493.7985000038</v>
      </c>
      <c r="D742" s="20">
        <f t="shared" si="22"/>
        <v>0.9957743957144729</v>
      </c>
    </row>
    <row r="743" spans="1:4" x14ac:dyDescent="0.2">
      <c r="A743" t="str">
        <v>Evan Minnotte</v>
      </c>
      <c r="B743" s="21">
        <v>366.822</v>
      </c>
      <c r="C743" s="21">
        <f t="shared" si="23"/>
        <v>2287860.6205000039</v>
      </c>
      <c r="D743" s="20">
        <f t="shared" si="22"/>
        <v>0.99593407787650734</v>
      </c>
    </row>
    <row r="744" spans="1:4" x14ac:dyDescent="0.2">
      <c r="A744" t="str">
        <v>Heather Jas</v>
      </c>
      <c r="B744" s="21">
        <v>358.1</v>
      </c>
      <c r="C744" s="21">
        <f t="shared" si="23"/>
        <v>2288218.720500004</v>
      </c>
      <c r="D744" s="20">
        <f t="shared" si="22"/>
        <v>0.99608996324386412</v>
      </c>
    </row>
    <row r="745" spans="1:4" x14ac:dyDescent="0.2">
      <c r="A745" t="str">
        <v>Don Weiss</v>
      </c>
      <c r="B745" s="21">
        <v>344.08000000000004</v>
      </c>
      <c r="C745" s="21">
        <f t="shared" si="23"/>
        <v>2288562.8005000041</v>
      </c>
      <c r="D745" s="20">
        <f t="shared" si="22"/>
        <v>0.99623974553149353</v>
      </c>
    </row>
    <row r="746" spans="1:4" x14ac:dyDescent="0.2">
      <c r="A746" t="str">
        <v>Larry Tron</v>
      </c>
      <c r="B746" s="21">
        <v>329.87599999999998</v>
      </c>
      <c r="C746" s="21">
        <f t="shared" si="23"/>
        <v>2288892.6765000043</v>
      </c>
      <c r="D746" s="20">
        <f t="shared" si="22"/>
        <v>0.99638334464191569</v>
      </c>
    </row>
    <row r="747" spans="1:4" x14ac:dyDescent="0.2">
      <c r="A747" t="str">
        <v>Brendan Dodson</v>
      </c>
      <c r="B747" s="21">
        <v>320.53999999999996</v>
      </c>
      <c r="C747" s="21">
        <f t="shared" si="23"/>
        <v>2289213.2165000043</v>
      </c>
      <c r="D747" s="20">
        <f t="shared" si="22"/>
        <v>0.99652287967585185</v>
      </c>
    </row>
    <row r="748" spans="1:4" x14ac:dyDescent="0.2">
      <c r="A748" t="str">
        <v>Lisa Hazard</v>
      </c>
      <c r="B748" s="21">
        <v>318.23899999999998</v>
      </c>
      <c r="C748" s="21">
        <f t="shared" si="23"/>
        <v>2289531.4555000043</v>
      </c>
      <c r="D748" s="20">
        <f t="shared" si="22"/>
        <v>0.99666141305597544</v>
      </c>
    </row>
    <row r="749" spans="1:4" x14ac:dyDescent="0.2">
      <c r="A749" t="str">
        <v>Jennifer Halladay</v>
      </c>
      <c r="B749" s="21">
        <v>309.28100000000001</v>
      </c>
      <c r="C749" s="21">
        <f t="shared" si="23"/>
        <v>2289840.7365000043</v>
      </c>
      <c r="D749" s="20">
        <f t="shared" si="22"/>
        <v>0.99679604690769685</v>
      </c>
    </row>
    <row r="750" spans="1:4" x14ac:dyDescent="0.2">
      <c r="A750" t="str">
        <v>Jill Matthias</v>
      </c>
      <c r="B750" s="21">
        <v>303.94799999999998</v>
      </c>
      <c r="C750" s="21">
        <f t="shared" si="23"/>
        <v>2290144.6845000042</v>
      </c>
      <c r="D750" s="20">
        <f t="shared" si="22"/>
        <v>0.99692835923843492</v>
      </c>
    </row>
    <row r="751" spans="1:4" x14ac:dyDescent="0.2">
      <c r="A751" t="str">
        <v>Chuck Magee</v>
      </c>
      <c r="B751" s="21">
        <v>287.98999999999995</v>
      </c>
      <c r="C751" s="21">
        <f t="shared" si="23"/>
        <v>2290432.6745000044</v>
      </c>
      <c r="D751" s="20">
        <f t="shared" si="22"/>
        <v>0.99705372485403143</v>
      </c>
    </row>
    <row r="752" spans="1:4" x14ac:dyDescent="0.2">
      <c r="A752" t="str">
        <v>Larry Hughes</v>
      </c>
      <c r="B752" s="21">
        <v>287.42599999999999</v>
      </c>
      <c r="C752" s="21">
        <f t="shared" si="23"/>
        <v>2290720.1005000044</v>
      </c>
      <c r="D752" s="20">
        <f t="shared" si="22"/>
        <v>0.997178844953439</v>
      </c>
    </row>
    <row r="753" spans="1:4" x14ac:dyDescent="0.2">
      <c r="A753" t="str">
        <v>Sung Chung</v>
      </c>
      <c r="B753" s="21">
        <v>280.63200000000001</v>
      </c>
      <c r="C753" s="21">
        <f t="shared" si="23"/>
        <v>2291000.7325000046</v>
      </c>
      <c r="D753" s="20">
        <f t="shared" si="22"/>
        <v>0.99730100754045958</v>
      </c>
    </row>
    <row r="754" spans="1:4" x14ac:dyDescent="0.2">
      <c r="A754" t="str">
        <v>Stuart Calhoun</v>
      </c>
      <c r="B754" s="21">
        <v>279.25599999999997</v>
      </c>
      <c r="C754" s="21">
        <f t="shared" si="23"/>
        <v>2291279.9885000046</v>
      </c>
      <c r="D754" s="20">
        <f t="shared" si="22"/>
        <v>0.99742257113762955</v>
      </c>
    </row>
    <row r="755" spans="1:4" x14ac:dyDescent="0.2">
      <c r="A755" t="str">
        <v>Nicole Brennan</v>
      </c>
      <c r="B755" s="21">
        <v>273.87199999999996</v>
      </c>
      <c r="C755" s="21">
        <f t="shared" si="23"/>
        <v>2291553.8605000046</v>
      </c>
      <c r="D755" s="20">
        <f t="shared" si="22"/>
        <v>0.99754179101288432</v>
      </c>
    </row>
    <row r="756" spans="1:4" x14ac:dyDescent="0.2">
      <c r="A756" t="str">
        <v>Bart Folk</v>
      </c>
      <c r="B756" s="21">
        <v>272.95</v>
      </c>
      <c r="C756" s="21">
        <f t="shared" si="23"/>
        <v>2291826.8105000048</v>
      </c>
      <c r="D756" s="20">
        <f t="shared" si="22"/>
        <v>0.99766060953011426</v>
      </c>
    </row>
    <row r="757" spans="1:4" x14ac:dyDescent="0.2">
      <c r="A757" t="str">
        <v>Dorothy Dickinson</v>
      </c>
      <c r="B757" s="21">
        <v>269.54200000000003</v>
      </c>
      <c r="C757" s="21">
        <f t="shared" si="23"/>
        <v>2292096.3525000047</v>
      </c>
      <c r="D757" s="20">
        <f t="shared" si="22"/>
        <v>0.99777794450271418</v>
      </c>
    </row>
    <row r="758" spans="1:4" x14ac:dyDescent="0.2">
      <c r="A758" t="str">
        <v>Brad Norvell</v>
      </c>
      <c r="B758" s="21">
        <v>265.29599999999999</v>
      </c>
      <c r="C758" s="21">
        <f t="shared" si="23"/>
        <v>2292361.6485000048</v>
      </c>
      <c r="D758" s="20">
        <f t="shared" si="22"/>
        <v>0.99789343113890039</v>
      </c>
    </row>
    <row r="759" spans="1:4" x14ac:dyDescent="0.2">
      <c r="A759" t="str">
        <v>Andrew Roberts</v>
      </c>
      <c r="B759" s="21">
        <v>264.86400000000003</v>
      </c>
      <c r="C759" s="21">
        <f t="shared" si="23"/>
        <v>2292626.5125000048</v>
      </c>
      <c r="D759" s="20">
        <f t="shared" si="22"/>
        <v>0.99800872972013344</v>
      </c>
    </row>
    <row r="760" spans="1:4" x14ac:dyDescent="0.2">
      <c r="A760" t="str">
        <v>Harold Dahlen</v>
      </c>
      <c r="B760" s="21">
        <v>251.36</v>
      </c>
      <c r="C760" s="21">
        <f t="shared" si="23"/>
        <v>2292877.8725000047</v>
      </c>
      <c r="D760" s="20">
        <f t="shared" si="22"/>
        <v>0.9981181498428332</v>
      </c>
    </row>
    <row r="761" spans="1:4" x14ac:dyDescent="0.2">
      <c r="A761" t="str">
        <v>Sally Matthias</v>
      </c>
      <c r="B761" s="21">
        <v>244.494</v>
      </c>
      <c r="C761" s="21">
        <f t="shared" si="23"/>
        <v>2293122.3665000047</v>
      </c>
      <c r="D761" s="20">
        <f t="shared" si="22"/>
        <v>0.9982245811106536</v>
      </c>
    </row>
    <row r="762" spans="1:4" x14ac:dyDescent="0.2">
      <c r="A762" t="str">
        <v>Paul Lucas</v>
      </c>
      <c r="B762" s="21">
        <v>239.48100000000002</v>
      </c>
      <c r="C762" s="21">
        <f t="shared" si="23"/>
        <v>2293361.8475000048</v>
      </c>
      <c r="D762" s="20">
        <f t="shared" si="22"/>
        <v>0.9983288301574561</v>
      </c>
    </row>
    <row r="763" spans="1:4" x14ac:dyDescent="0.2">
      <c r="A763" t="str">
        <v>Guy Phonely</v>
      </c>
      <c r="B763" s="21">
        <v>236.53</v>
      </c>
      <c r="C763" s="21">
        <f t="shared" si="23"/>
        <v>2293598.3775000046</v>
      </c>
      <c r="D763" s="20">
        <f t="shared" si="22"/>
        <v>0.99843179459739151</v>
      </c>
    </row>
    <row r="764" spans="1:4" x14ac:dyDescent="0.2">
      <c r="A764" t="str">
        <v>Erin Mull</v>
      </c>
      <c r="B764" s="21">
        <v>228.99</v>
      </c>
      <c r="C764" s="21">
        <f t="shared" si="23"/>
        <v>2293827.3675000048</v>
      </c>
      <c r="D764" s="20">
        <f t="shared" si="22"/>
        <v>0.99853147678189591</v>
      </c>
    </row>
    <row r="765" spans="1:4" x14ac:dyDescent="0.2">
      <c r="A765" t="str">
        <v>Guy Thornton</v>
      </c>
      <c r="B765" s="21">
        <v>226.43599999999998</v>
      </c>
      <c r="C765" s="21">
        <f t="shared" si="23"/>
        <v>2294053.803500005</v>
      </c>
      <c r="D765" s="20">
        <f t="shared" si="22"/>
        <v>0.99863004717855275</v>
      </c>
    </row>
    <row r="766" spans="1:4" x14ac:dyDescent="0.2">
      <c r="A766" t="str">
        <v>Robert Barroso</v>
      </c>
      <c r="B766" s="21">
        <v>221.08399999999997</v>
      </c>
      <c r="C766" s="21">
        <f t="shared" si="23"/>
        <v>2294274.8875000048</v>
      </c>
      <c r="D766" s="20">
        <f t="shared" si="22"/>
        <v>0.99872628778329076</v>
      </c>
    </row>
    <row r="767" spans="1:4" x14ac:dyDescent="0.2">
      <c r="A767" t="str">
        <v>Hilary Holden</v>
      </c>
      <c r="B767" s="21">
        <v>218.66800000000001</v>
      </c>
      <c r="C767" s="21">
        <f t="shared" si="23"/>
        <v>2294493.5555000049</v>
      </c>
      <c r="D767" s="20">
        <f t="shared" si="22"/>
        <v>0.99882147667329113</v>
      </c>
    </row>
    <row r="768" spans="1:4" x14ac:dyDescent="0.2">
      <c r="A768" t="str">
        <v>Allen Goldenen</v>
      </c>
      <c r="B768" s="21">
        <v>200.94499999999999</v>
      </c>
      <c r="C768" s="21">
        <f t="shared" si="23"/>
        <v>2294694.5005000047</v>
      </c>
      <c r="D768" s="20">
        <f t="shared" si="22"/>
        <v>0.99890895052177897</v>
      </c>
    </row>
    <row r="769" spans="1:4" x14ac:dyDescent="0.2">
      <c r="A769" t="str">
        <v>Joel Jenkins</v>
      </c>
      <c r="B769" s="21">
        <v>195</v>
      </c>
      <c r="C769" s="21">
        <f t="shared" si="23"/>
        <v>2294889.5005000047</v>
      </c>
      <c r="D769" s="20">
        <f t="shared" si="22"/>
        <v>0.99899383643809991</v>
      </c>
    </row>
    <row r="770" spans="1:4" x14ac:dyDescent="0.2">
      <c r="A770" t="str">
        <v>Anthony Garverick</v>
      </c>
      <c r="B770" s="21">
        <v>170.58399999999997</v>
      </c>
      <c r="C770" s="21">
        <f t="shared" si="23"/>
        <v>2295060.0845000045</v>
      </c>
      <c r="D770" s="20">
        <f t="shared" si="22"/>
        <v>0.99906809376707273</v>
      </c>
    </row>
    <row r="771" spans="1:4" x14ac:dyDescent="0.2">
      <c r="A771" t="str">
        <v>Muhammed Lee</v>
      </c>
      <c r="B771" s="21">
        <v>162.232</v>
      </c>
      <c r="C771" s="21">
        <f t="shared" si="23"/>
        <v>2295222.3165000044</v>
      </c>
      <c r="D771" s="20">
        <f t="shared" ref="D771:D794" si="24">C771/$H$5</f>
        <v>0.99913871536695265</v>
      </c>
    </row>
    <row r="772" spans="1:4" x14ac:dyDescent="0.2">
      <c r="A772" t="str">
        <v>Anthony O'Donnell</v>
      </c>
      <c r="B772" s="21">
        <v>161.28</v>
      </c>
      <c r="C772" s="21">
        <f t="shared" ref="C772:C794" si="25">B772+C771</f>
        <v>2295383.5965000042</v>
      </c>
      <c r="D772" s="20">
        <f t="shared" si="24"/>
        <v>0.99920892254943583</v>
      </c>
    </row>
    <row r="773" spans="1:4" x14ac:dyDescent="0.2">
      <c r="A773" t="str">
        <v>Pete Takahito</v>
      </c>
      <c r="B773" s="21">
        <v>160.572</v>
      </c>
      <c r="C773" s="21">
        <f t="shared" si="25"/>
        <v>2295544.1685000043</v>
      </c>
      <c r="D773" s="20">
        <f t="shared" si="24"/>
        <v>0.99927882153074621</v>
      </c>
    </row>
    <row r="774" spans="1:4" x14ac:dyDescent="0.2">
      <c r="A774" t="str">
        <v>Dianna Arnett</v>
      </c>
      <c r="B774" s="21">
        <v>156.76</v>
      </c>
      <c r="C774" s="21">
        <f t="shared" si="25"/>
        <v>2295700.9285000041</v>
      </c>
      <c r="D774" s="20">
        <f t="shared" si="24"/>
        <v>0.9993470611012204</v>
      </c>
    </row>
    <row r="775" spans="1:4" x14ac:dyDescent="0.2">
      <c r="A775" t="str">
        <v>Michael Oakman</v>
      </c>
      <c r="B775" s="21">
        <v>154.28800000000001</v>
      </c>
      <c r="C775" s="21">
        <f t="shared" si="25"/>
        <v>2295855.2165000043</v>
      </c>
      <c r="D775" s="20">
        <f t="shared" si="24"/>
        <v>0.99941422457946316</v>
      </c>
    </row>
    <row r="776" spans="1:4" x14ac:dyDescent="0.2">
      <c r="A776" t="str">
        <v>Greg Hansen</v>
      </c>
      <c r="B776" s="21">
        <v>146.94080000000002</v>
      </c>
      <c r="C776" s="21">
        <f t="shared" si="25"/>
        <v>2296002.1573000043</v>
      </c>
      <c r="D776" s="20">
        <f t="shared" si="24"/>
        <v>0.99947818973050395</v>
      </c>
    </row>
    <row r="777" spans="1:4" x14ac:dyDescent="0.2">
      <c r="A777" t="str">
        <v>Phillip Breyer</v>
      </c>
      <c r="B777" s="21">
        <v>132.738</v>
      </c>
      <c r="C777" s="21">
        <f t="shared" si="25"/>
        <v>2296134.8953000042</v>
      </c>
      <c r="D777" s="20">
        <f t="shared" si="24"/>
        <v>0.9995359722267122</v>
      </c>
    </row>
    <row r="778" spans="1:4" x14ac:dyDescent="0.2">
      <c r="A778" t="str">
        <v>Bobby Odegard</v>
      </c>
      <c r="B778" s="21">
        <v>130.83000000000001</v>
      </c>
      <c r="C778" s="21">
        <f t="shared" si="25"/>
        <v>2296265.7253000042</v>
      </c>
      <c r="D778" s="20">
        <f t="shared" si="24"/>
        <v>0.99959292414687773</v>
      </c>
    </row>
    <row r="779" spans="1:4" x14ac:dyDescent="0.2">
      <c r="A779" t="str">
        <v>Ed Ludwig</v>
      </c>
      <c r="B779" s="21">
        <v>124.28</v>
      </c>
      <c r="C779" s="21">
        <f t="shared" si="25"/>
        <v>2296390.005300004</v>
      </c>
      <c r="D779" s="20">
        <f t="shared" si="24"/>
        <v>0.99964702477087963</v>
      </c>
    </row>
    <row r="780" spans="1:4" x14ac:dyDescent="0.2">
      <c r="A780" t="str">
        <v>Clay Cheatham</v>
      </c>
      <c r="B780" s="21">
        <v>113.83199999999999</v>
      </c>
      <c r="C780" s="21">
        <f t="shared" si="25"/>
        <v>2296503.837300004</v>
      </c>
      <c r="D780" s="20">
        <f t="shared" si="24"/>
        <v>0.99969657725101624</v>
      </c>
    </row>
    <row r="781" spans="1:4" x14ac:dyDescent="0.2">
      <c r="A781" t="str">
        <v>Roland Murray</v>
      </c>
      <c r="B781" s="21">
        <v>98.35</v>
      </c>
      <c r="C781" s="21">
        <f t="shared" si="25"/>
        <v>2296602.1873000041</v>
      </c>
      <c r="D781" s="20">
        <f t="shared" si="24"/>
        <v>0.99973939022470948</v>
      </c>
    </row>
    <row r="782" spans="1:4" x14ac:dyDescent="0.2">
      <c r="A782" t="str">
        <v>Karen Seio</v>
      </c>
      <c r="B782" s="21">
        <v>88.472000000000008</v>
      </c>
      <c r="C782" s="21">
        <f t="shared" si="25"/>
        <v>2296690.6593000041</v>
      </c>
      <c r="D782" s="20">
        <f t="shared" si="24"/>
        <v>0.99977790318260051</v>
      </c>
    </row>
    <row r="783" spans="1:4" x14ac:dyDescent="0.2">
      <c r="A783" t="str">
        <v>Anemone Ratner</v>
      </c>
      <c r="B783" s="21">
        <v>88.15</v>
      </c>
      <c r="C783" s="21">
        <f t="shared" si="25"/>
        <v>2296778.809300004</v>
      </c>
      <c r="D783" s="20">
        <f t="shared" si="24"/>
        <v>0.99981627596990152</v>
      </c>
    </row>
    <row r="784" spans="1:4" x14ac:dyDescent="0.2">
      <c r="A784" t="str">
        <v>Fred Wasserman</v>
      </c>
      <c r="B784" s="21">
        <v>79.75</v>
      </c>
      <c r="C784" s="21">
        <f t="shared" si="25"/>
        <v>2296858.559300004</v>
      </c>
      <c r="D784" s="20">
        <f t="shared" si="24"/>
        <v>0.9998509921331149</v>
      </c>
    </row>
    <row r="785" spans="1:4" x14ac:dyDescent="0.2">
      <c r="A785" t="str">
        <v>Jasper Cacioppo</v>
      </c>
      <c r="B785" s="21">
        <v>71.262999999999991</v>
      </c>
      <c r="C785" s="21">
        <f t="shared" si="25"/>
        <v>2296929.8223000038</v>
      </c>
      <c r="D785" s="20">
        <f t="shared" si="24"/>
        <v>0.99988201380006236</v>
      </c>
    </row>
    <row r="786" spans="1:4" x14ac:dyDescent="0.2">
      <c r="A786" t="str">
        <v>Adrian Shami</v>
      </c>
      <c r="B786" s="21">
        <v>58.82</v>
      </c>
      <c r="C786" s="21">
        <f t="shared" si="25"/>
        <v>2296988.6423000037</v>
      </c>
      <c r="D786" s="20">
        <f t="shared" si="24"/>
        <v>0.99990761887492385</v>
      </c>
    </row>
    <row r="787" spans="1:4" x14ac:dyDescent="0.2">
      <c r="A787" t="str">
        <v>Larry Blacks</v>
      </c>
      <c r="B787" s="21">
        <v>50.188000000000002</v>
      </c>
      <c r="C787" s="21">
        <f t="shared" si="25"/>
        <v>2297038.8303000038</v>
      </c>
      <c r="D787" s="20">
        <f t="shared" si="24"/>
        <v>0.99992946633322299</v>
      </c>
    </row>
    <row r="788" spans="1:4" x14ac:dyDescent="0.2">
      <c r="A788" t="str">
        <v>Ricardo Emerson</v>
      </c>
      <c r="B788" s="21">
        <v>48.36</v>
      </c>
      <c r="C788" s="21">
        <f t="shared" si="25"/>
        <v>2297087.1903000036</v>
      </c>
      <c r="D788" s="20">
        <f t="shared" si="24"/>
        <v>0.99995051804047053</v>
      </c>
    </row>
    <row r="789" spans="1:4" x14ac:dyDescent="0.2">
      <c r="A789" t="str">
        <v>Susan Gilcrest</v>
      </c>
      <c r="B789" s="21">
        <v>47.945999999999998</v>
      </c>
      <c r="C789" s="21">
        <f t="shared" si="25"/>
        <v>2297135.1363000036</v>
      </c>
      <c r="D789" s="20">
        <f t="shared" si="24"/>
        <v>0.99997138952838815</v>
      </c>
    </row>
    <row r="790" spans="1:4" x14ac:dyDescent="0.2">
      <c r="A790" t="str">
        <v>Roy Skaria</v>
      </c>
      <c r="B790" s="21">
        <v>22.327999999999999</v>
      </c>
      <c r="C790" s="21">
        <f t="shared" si="25"/>
        <v>2297157.4643000038</v>
      </c>
      <c r="D790" s="20">
        <f t="shared" si="24"/>
        <v>0.99998110918346317</v>
      </c>
    </row>
    <row r="791" spans="1:4" x14ac:dyDescent="0.2">
      <c r="A791" t="str">
        <v>Mitch Gastineau</v>
      </c>
      <c r="B791" s="21">
        <v>16.739000000000001</v>
      </c>
      <c r="C791" s="21">
        <f t="shared" si="25"/>
        <v>2297174.2033000039</v>
      </c>
      <c r="D791" s="20">
        <f t="shared" si="24"/>
        <v>0.9999883958775827</v>
      </c>
    </row>
    <row r="792" spans="1:4" x14ac:dyDescent="0.2">
      <c r="A792" t="str">
        <v>Carl Jackson</v>
      </c>
      <c r="B792" s="21">
        <v>16.52</v>
      </c>
      <c r="C792" s="21">
        <f t="shared" si="25"/>
        <v>2297190.7233000039</v>
      </c>
      <c r="D792" s="20">
        <f t="shared" si="24"/>
        <v>0.99999558723828841</v>
      </c>
    </row>
    <row r="793" spans="1:4" x14ac:dyDescent="0.2">
      <c r="A793" t="str">
        <v>Lela Donovan</v>
      </c>
      <c r="B793" s="21">
        <v>5.3040000000000003</v>
      </c>
      <c r="C793" s="21">
        <f t="shared" si="25"/>
        <v>2297196.0273000039</v>
      </c>
      <c r="D793" s="20">
        <f t="shared" si="24"/>
        <v>0.99999789613521239</v>
      </c>
    </row>
    <row r="794" spans="1:4" x14ac:dyDescent="0.2">
      <c r="A794" t="str">
        <v>Thais Sissman</v>
      </c>
      <c r="B794" s="21">
        <v>4.8330000000000002</v>
      </c>
      <c r="C794" s="21">
        <f t="shared" si="25"/>
        <v>2297200.860300004</v>
      </c>
      <c r="D794" s="20">
        <f t="shared" si="24"/>
        <v>1</v>
      </c>
    </row>
  </sheetData>
  <autoFilter ref="A1:D1" xr:uid="{EECDD1EC-D5E7-ED40-9A7F-2FCE4A33AF8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1918-C1A7-9D49-B521-238B4552B881}">
  <dimension ref="A3:X64"/>
  <sheetViews>
    <sheetView zoomScaleNormal="100" workbookViewId="0"/>
  </sheetViews>
  <sheetFormatPr baseColWidth="10" defaultColWidth="11" defaultRowHeight="15" x14ac:dyDescent="0.2"/>
  <cols>
    <col min="1" max="1" width="13.5" bestFit="1" customWidth="1"/>
    <col min="2" max="2" width="14.33203125" bestFit="1" customWidth="1"/>
    <col min="3" max="3" width="12.5" bestFit="1" customWidth="1"/>
    <col min="4" max="4" width="19.5" bestFit="1" customWidth="1"/>
    <col min="5" max="5" width="16.5" bestFit="1" customWidth="1"/>
    <col min="19" max="19" width="14.83203125" customWidth="1"/>
    <col min="21" max="21" width="13.1640625" customWidth="1"/>
    <col min="38" max="38" width="10.1640625" customWidth="1"/>
  </cols>
  <sheetData>
    <row r="3" spans="1:24" ht="16" thickBot="1" x14ac:dyDescent="0.25"/>
    <row r="4" spans="1:24" ht="22" x14ac:dyDescent="0.3">
      <c r="S4" s="32" t="s">
        <v>11001</v>
      </c>
      <c r="T4" s="33"/>
      <c r="U4" s="34" t="s">
        <v>11002</v>
      </c>
    </row>
    <row r="5" spans="1:24" ht="22" x14ac:dyDescent="0.3">
      <c r="A5" s="2" t="s">
        <v>10939</v>
      </c>
      <c r="B5" t="s">
        <v>11000</v>
      </c>
      <c r="C5" t="s">
        <v>10999</v>
      </c>
      <c r="S5" s="35" t="s">
        <v>11003</v>
      </c>
      <c r="T5" s="29"/>
      <c r="U5" s="36">
        <f>(B62-B61)/B61</f>
        <v>-2.8322271470297394E-2</v>
      </c>
    </row>
    <row r="6" spans="1:24" ht="22" x14ac:dyDescent="0.3">
      <c r="A6" s="3">
        <v>2014</v>
      </c>
      <c r="B6" s="21">
        <v>484247.49810000032</v>
      </c>
      <c r="C6" s="21">
        <v>49543.974099999999</v>
      </c>
      <c r="S6" s="35" t="s">
        <v>11004</v>
      </c>
      <c r="T6" s="29"/>
      <c r="U6" s="36">
        <f t="shared" ref="U6:U7" si="0">(B63-B62)/B62</f>
        <v>0.29471521382170862</v>
      </c>
    </row>
    <row r="7" spans="1:24" ht="23" thickBot="1" x14ac:dyDescent="0.35">
      <c r="A7" s="4" t="s">
        <v>10994</v>
      </c>
      <c r="B7" s="21">
        <v>74447.796000000104</v>
      </c>
      <c r="C7" s="21">
        <v>3811.2289999999975</v>
      </c>
      <c r="S7" s="37" t="s">
        <v>11005</v>
      </c>
      <c r="T7" s="38"/>
      <c r="U7" s="39">
        <f t="shared" si="0"/>
        <v>0.20355961535337089</v>
      </c>
    </row>
    <row r="8" spans="1:24" ht="22" x14ac:dyDescent="0.3">
      <c r="A8" s="4" t="s">
        <v>10995</v>
      </c>
      <c r="B8" s="21">
        <v>86538.759600000005</v>
      </c>
      <c r="C8" s="21">
        <v>11204.069200000004</v>
      </c>
      <c r="X8" s="36" t="e">
        <f>(E65-E64)/E64</f>
        <v>#DIV/0!</v>
      </c>
    </row>
    <row r="9" spans="1:24" ht="22" x14ac:dyDescent="0.3">
      <c r="A9" s="4" t="s">
        <v>10996</v>
      </c>
      <c r="B9" s="21">
        <v>143633.21229999998</v>
      </c>
      <c r="C9" s="21">
        <v>12804.721800000008</v>
      </c>
      <c r="X9" s="36" t="e">
        <f t="shared" ref="X9:X10" si="1">(E66-E65)/E65</f>
        <v>#DIV/0!</v>
      </c>
    </row>
    <row r="10" spans="1:24" ht="23" thickBot="1" x14ac:dyDescent="0.35">
      <c r="A10" s="4" t="s">
        <v>10997</v>
      </c>
      <c r="B10" s="21">
        <v>179627.73020000022</v>
      </c>
      <c r="C10" s="21">
        <v>21723.954099999988</v>
      </c>
      <c r="X10" s="39" t="e">
        <f t="shared" si="1"/>
        <v>#DIV/0!</v>
      </c>
    </row>
    <row r="11" spans="1:24" x14ac:dyDescent="0.2">
      <c r="A11" s="3">
        <v>2015</v>
      </c>
      <c r="B11" s="21">
        <v>470532.50899999979</v>
      </c>
      <c r="C11" s="21">
        <v>61618.603700000021</v>
      </c>
    </row>
    <row r="12" spans="1:24" x14ac:dyDescent="0.2">
      <c r="A12" s="4" t="s">
        <v>10994</v>
      </c>
      <c r="B12" s="21">
        <v>68851.738599999939</v>
      </c>
      <c r="C12" s="21">
        <v>9264.9415999999983</v>
      </c>
    </row>
    <row r="13" spans="1:24" x14ac:dyDescent="0.2">
      <c r="A13" s="4" t="s">
        <v>10995</v>
      </c>
      <c r="B13" s="21">
        <v>89124.186999999874</v>
      </c>
      <c r="C13" s="21">
        <v>12190.922400000009</v>
      </c>
    </row>
    <row r="14" spans="1:24" x14ac:dyDescent="0.2">
      <c r="A14" s="4" t="s">
        <v>10996</v>
      </c>
      <c r="B14" s="21">
        <v>130259.57519999996</v>
      </c>
      <c r="C14" s="21">
        <v>16853.619399999996</v>
      </c>
    </row>
    <row r="15" spans="1:24" ht="16" thickBot="1" x14ac:dyDescent="0.25">
      <c r="A15" s="4" t="s">
        <v>10997</v>
      </c>
      <c r="B15" s="21">
        <v>182297.00819999998</v>
      </c>
      <c r="C15" s="21">
        <v>23309.120300000013</v>
      </c>
    </row>
    <row r="16" spans="1:24" ht="22" x14ac:dyDescent="0.3">
      <c r="A16" s="3">
        <v>2016</v>
      </c>
      <c r="B16" s="21">
        <v>609205.59799999977</v>
      </c>
      <c r="C16" s="21">
        <v>81795.174299999941</v>
      </c>
      <c r="S16" s="32" t="s">
        <v>11001</v>
      </c>
      <c r="T16" s="33"/>
      <c r="U16" s="34" t="s">
        <v>11002</v>
      </c>
    </row>
    <row r="17" spans="1:21" ht="22" x14ac:dyDescent="0.3">
      <c r="A17" s="4" t="s">
        <v>10994</v>
      </c>
      <c r="B17" s="21">
        <v>93237.180999999953</v>
      </c>
      <c r="C17" s="21">
        <v>11441.370800000001</v>
      </c>
      <c r="S17" s="35" t="s">
        <v>11003</v>
      </c>
      <c r="T17" s="29"/>
      <c r="U17" s="36">
        <f>(C62-C61)/C61</f>
        <v>0.24371540271736139</v>
      </c>
    </row>
    <row r="18" spans="1:21" ht="22" x14ac:dyDescent="0.3">
      <c r="A18" s="4" t="s">
        <v>10995</v>
      </c>
      <c r="B18" s="21">
        <v>136082.30100000001</v>
      </c>
      <c r="C18" s="21">
        <v>16390.339400000008</v>
      </c>
      <c r="S18" s="35" t="s">
        <v>11004</v>
      </c>
      <c r="T18" s="29"/>
      <c r="U18" s="36">
        <f t="shared" ref="U18:U19" si="2">(C63-C62)/C62</f>
        <v>0.32744284012394642</v>
      </c>
    </row>
    <row r="19" spans="1:21" ht="23" thickBot="1" x14ac:dyDescent="0.35">
      <c r="A19" s="4" t="s">
        <v>10996</v>
      </c>
      <c r="B19" s="21">
        <v>143787.36219999992</v>
      </c>
      <c r="C19" s="21">
        <v>15823.604799999988</v>
      </c>
      <c r="S19" s="37" t="s">
        <v>11005</v>
      </c>
      <c r="T19" s="38"/>
      <c r="U19" s="39">
        <f t="shared" si="2"/>
        <v>-0.39429221193064889</v>
      </c>
    </row>
    <row r="20" spans="1:21" x14ac:dyDescent="0.2">
      <c r="A20" s="4" t="s">
        <v>10997</v>
      </c>
      <c r="B20" s="21">
        <v>236098.75379999995</v>
      </c>
      <c r="C20" s="21">
        <v>38139.859299999946</v>
      </c>
    </row>
    <row r="21" spans="1:21" x14ac:dyDescent="0.2">
      <c r="A21" s="3">
        <v>2017</v>
      </c>
      <c r="B21" s="21">
        <v>733215.25520000001</v>
      </c>
      <c r="C21" s="21">
        <v>93439.269600000029</v>
      </c>
    </row>
    <row r="22" spans="1:21" x14ac:dyDescent="0.2">
      <c r="A22" s="4" t="s">
        <v>10994</v>
      </c>
      <c r="B22" s="21">
        <v>123144.86019999994</v>
      </c>
      <c r="C22" s="21">
        <v>23506.202600000001</v>
      </c>
    </row>
    <row r="23" spans="1:21" x14ac:dyDescent="0.2">
      <c r="A23" s="4" t="s">
        <v>10995</v>
      </c>
      <c r="B23" s="21">
        <v>133764.37199999994</v>
      </c>
      <c r="C23" s="21">
        <v>15499.20850000001</v>
      </c>
    </row>
    <row r="24" spans="1:21" x14ac:dyDescent="0.2">
      <c r="A24" s="4" t="s">
        <v>10996</v>
      </c>
      <c r="B24" s="21">
        <v>196251.95600000018</v>
      </c>
      <c r="C24" s="21">
        <v>26985.1325</v>
      </c>
    </row>
    <row r="25" spans="1:21" x14ac:dyDescent="0.2">
      <c r="A25" s="4" t="s">
        <v>10997</v>
      </c>
      <c r="B25" s="21">
        <v>280054.06699999998</v>
      </c>
      <c r="C25" s="21">
        <v>27448.726000000024</v>
      </c>
    </row>
    <row r="26" spans="1:21" x14ac:dyDescent="0.2">
      <c r="A26" s="3" t="s">
        <v>10940</v>
      </c>
      <c r="B26" s="21">
        <v>2297200.8602999998</v>
      </c>
      <c r="C26" s="21">
        <v>286397.02170000004</v>
      </c>
    </row>
    <row r="27" spans="1:21" ht="22" x14ac:dyDescent="0.3">
      <c r="T27" s="31">
        <f>_xlfn.STDEV.S(C32:C35,C37:C40,C42:C45,C47:C50)</f>
        <v>3.0425259538254239E-2</v>
      </c>
      <c r="U27" s="29"/>
    </row>
    <row r="28" spans="1:21" ht="22" x14ac:dyDescent="0.3">
      <c r="U28" s="29"/>
    </row>
    <row r="29" spans="1:21" ht="22" x14ac:dyDescent="0.3">
      <c r="U29" s="29"/>
    </row>
    <row r="30" spans="1:21" ht="22" x14ac:dyDescent="0.3">
      <c r="A30" s="2" t="s">
        <v>10939</v>
      </c>
      <c r="B30" t="s">
        <v>10950</v>
      </c>
      <c r="C30" t="s">
        <v>10998</v>
      </c>
      <c r="T30" s="29"/>
      <c r="U30" s="30"/>
    </row>
    <row r="31" spans="1:21" ht="22" x14ac:dyDescent="0.3">
      <c r="A31" s="3">
        <v>2014</v>
      </c>
      <c r="B31" s="22">
        <v>0.1582839939789242</v>
      </c>
      <c r="C31" s="22">
        <v>0.10231126499236724</v>
      </c>
      <c r="S31" s="29"/>
      <c r="T31" s="29"/>
      <c r="U31" s="30"/>
    </row>
    <row r="32" spans="1:21" x14ac:dyDescent="0.2">
      <c r="A32" s="4" t="s">
        <v>10994</v>
      </c>
      <c r="B32" s="22">
        <v>0.15744680851063844</v>
      </c>
      <c r="C32" s="22">
        <v>5.1193308664234896E-2</v>
      </c>
    </row>
    <row r="33" spans="1:21" x14ac:dyDescent="0.2">
      <c r="A33" s="4" t="s">
        <v>10995</v>
      </c>
      <c r="B33" s="22">
        <v>0.14545918367346974</v>
      </c>
      <c r="C33" s="22">
        <v>0.12946879816382303</v>
      </c>
    </row>
    <row r="34" spans="1:21" x14ac:dyDescent="0.2">
      <c r="A34" s="4" t="s">
        <v>10996</v>
      </c>
      <c r="B34" s="22">
        <v>0.15508865248226997</v>
      </c>
      <c r="C34" s="22">
        <v>8.9148753237206613E-2</v>
      </c>
    </row>
    <row r="35" spans="1:21" ht="16" thickBot="1" x14ac:dyDescent="0.25">
      <c r="A35" s="4" t="s">
        <v>10997</v>
      </c>
      <c r="B35" s="22">
        <v>0.16764238410596094</v>
      </c>
      <c r="C35" s="22">
        <v>0.12093875525684264</v>
      </c>
    </row>
    <row r="36" spans="1:21" ht="22" x14ac:dyDescent="0.3">
      <c r="A36" s="3">
        <v>2015</v>
      </c>
      <c r="B36" s="22">
        <v>0.15560894386298554</v>
      </c>
      <c r="C36" s="22">
        <v>0.13095504034557595</v>
      </c>
      <c r="S36" s="32" t="s">
        <v>11001</v>
      </c>
      <c r="T36" s="33"/>
      <c r="U36" s="34" t="s">
        <v>11002</v>
      </c>
    </row>
    <row r="37" spans="1:21" ht="22" x14ac:dyDescent="0.3">
      <c r="A37" s="4" t="s">
        <v>10994</v>
      </c>
      <c r="B37" s="22">
        <v>0.14600000000000005</v>
      </c>
      <c r="C37" s="22">
        <v>0.1345636550127727</v>
      </c>
      <c r="S37" s="35">
        <v>2014</v>
      </c>
      <c r="T37" s="29"/>
      <c r="U37" s="36">
        <f>_xlfn.STDEV.S(C32:C35)</f>
        <v>3.55213166432286E-2</v>
      </c>
    </row>
    <row r="38" spans="1:21" ht="22" x14ac:dyDescent="0.3">
      <c r="A38" s="4" t="s">
        <v>10995</v>
      </c>
      <c r="B38" s="22">
        <v>0.17162162162162217</v>
      </c>
      <c r="C38" s="22">
        <v>0.1367857908201735</v>
      </c>
      <c r="S38" s="35">
        <v>2015</v>
      </c>
      <c r="T38" s="29"/>
      <c r="U38" s="36">
        <f>_xlfn.STDEV.S(C37:C40)</f>
        <v>4.21651049648703E-3</v>
      </c>
    </row>
    <row r="39" spans="1:21" ht="22" x14ac:dyDescent="0.3">
      <c r="A39" s="4" t="s">
        <v>10996</v>
      </c>
      <c r="B39" s="22">
        <v>0.15206081081081135</v>
      </c>
      <c r="C39" s="22">
        <v>0.12938487918544972</v>
      </c>
      <c r="S39" s="35">
        <v>2016</v>
      </c>
      <c r="T39" s="29"/>
      <c r="U39" s="36">
        <f>_xlfn.STDEV.S(C42:C45)</f>
        <v>2.2586675615902344E-2</v>
      </c>
    </row>
    <row r="40" spans="1:21" ht="23" thickBot="1" x14ac:dyDescent="0.35">
      <c r="A40" s="4" t="s">
        <v>10997</v>
      </c>
      <c r="B40" s="22">
        <v>0.15249379652605524</v>
      </c>
      <c r="C40" s="22">
        <v>0.12786342754691471</v>
      </c>
      <c r="S40" s="37">
        <v>2017</v>
      </c>
      <c r="T40" s="40"/>
      <c r="U40" s="39">
        <f>_xlfn.STDEV.S(C47:C50)</f>
        <v>4.0257117053455097E-2</v>
      </c>
    </row>
    <row r="41" spans="1:21" x14ac:dyDescent="0.2">
      <c r="A41" s="3">
        <v>2016</v>
      </c>
      <c r="B41" s="22">
        <v>0.15474294549671175</v>
      </c>
      <c r="C41" s="22">
        <v>0.13426530315632457</v>
      </c>
    </row>
    <row r="42" spans="1:21" x14ac:dyDescent="0.2">
      <c r="A42" s="4" t="s">
        <v>10994</v>
      </c>
      <c r="B42" s="22">
        <v>0.15200000000000008</v>
      </c>
      <c r="C42" s="22">
        <v>0.12271253460569562</v>
      </c>
    </row>
    <row r="43" spans="1:21" x14ac:dyDescent="0.2">
      <c r="A43" s="4" t="s">
        <v>10995</v>
      </c>
      <c r="B43" s="22">
        <v>0.16094276094276147</v>
      </c>
      <c r="C43" s="22">
        <v>0.12044431406256136</v>
      </c>
    </row>
    <row r="44" spans="1:21" x14ac:dyDescent="0.2">
      <c r="A44" s="4" t="s">
        <v>10996</v>
      </c>
      <c r="B44" s="22">
        <v>0.16075675675675749</v>
      </c>
      <c r="C44" s="22">
        <v>0.11004864793326043</v>
      </c>
    </row>
    <row r="45" spans="1:21" x14ac:dyDescent="0.2">
      <c r="A45" s="4" t="s">
        <v>10997</v>
      </c>
      <c r="B45" s="22">
        <v>0.14688453159041442</v>
      </c>
      <c r="C45" s="22">
        <v>0.16154197633888551</v>
      </c>
    </row>
    <row r="46" spans="1:21" x14ac:dyDescent="0.2">
      <c r="A46" s="3">
        <v>2017</v>
      </c>
      <c r="B46" s="22">
        <v>0.15646739130434503</v>
      </c>
      <c r="C46" s="22">
        <v>0.12743770528139461</v>
      </c>
    </row>
    <row r="47" spans="1:21" x14ac:dyDescent="0.2">
      <c r="A47" s="4" t="s">
        <v>10994</v>
      </c>
      <c r="B47" s="22">
        <v>0.15122000000000047</v>
      </c>
      <c r="C47" s="22">
        <v>0.1908825310437115</v>
      </c>
    </row>
    <row r="48" spans="1:21" x14ac:dyDescent="0.2">
      <c r="A48" s="4" t="s">
        <v>10995</v>
      </c>
      <c r="B48" s="22">
        <v>0.17171014492753697</v>
      </c>
      <c r="C48" s="22">
        <v>0.11586948204713297</v>
      </c>
    </row>
    <row r="49" spans="1:5" x14ac:dyDescent="0.2">
      <c r="A49" s="4" t="s">
        <v>10996</v>
      </c>
      <c r="B49" s="22">
        <v>0.14462901439645687</v>
      </c>
      <c r="C49" s="22">
        <v>0.1375024894019399</v>
      </c>
    </row>
    <row r="50" spans="1:5" x14ac:dyDescent="0.2">
      <c r="A50" s="4" t="s">
        <v>10997</v>
      </c>
      <c r="B50" s="22">
        <v>0.15876127973748905</v>
      </c>
      <c r="C50" s="22">
        <v>9.8012238472509047E-2</v>
      </c>
    </row>
    <row r="51" spans="1:5" x14ac:dyDescent="0.2">
      <c r="A51" s="3" t="s">
        <v>10940</v>
      </c>
      <c r="B51" s="22">
        <v>0.15620272163299012</v>
      </c>
      <c r="C51" s="22">
        <v>0.12467217240315853</v>
      </c>
    </row>
    <row r="60" spans="1:5" x14ac:dyDescent="0.2">
      <c r="A60" t="s">
        <v>17</v>
      </c>
    </row>
    <row r="61" spans="1:5" x14ac:dyDescent="0.2">
      <c r="A61">
        <v>2014</v>
      </c>
      <c r="B61">
        <f>GETPIVOTDATA("Sales ($)",$A$5,"Year",2014)</f>
        <v>484247.49810000032</v>
      </c>
      <c r="C61">
        <f>GETPIVOTDATA("Profit($)",$A$5,"Year",2014)</f>
        <v>49543.974099999999</v>
      </c>
    </row>
    <row r="62" spans="1:5" x14ac:dyDescent="0.2">
      <c r="A62">
        <v>2015</v>
      </c>
      <c r="B62">
        <f>GETPIVOTDATA("Sales ($)",$A$5,"Year",2015)</f>
        <v>470532.50899999979</v>
      </c>
      <c r="C62">
        <f>GETPIVOTDATA("Profit($)",$A$5,"Year",2015)</f>
        <v>61618.603700000021</v>
      </c>
    </row>
    <row r="63" spans="1:5" x14ac:dyDescent="0.2">
      <c r="A63">
        <v>2016</v>
      </c>
      <c r="B63">
        <f>GETPIVOTDATA("Sales ($)",$A$5,"Year",2016)</f>
        <v>609205.59799999977</v>
      </c>
      <c r="C63">
        <f>GETPIVOTDATA("Profit($)",$A$5,"Year",2016)</f>
        <v>81795.174299999941</v>
      </c>
      <c r="D63" t="b">
        <f>ISNUMBER(B61)</f>
        <v>1</v>
      </c>
      <c r="E63" s="20">
        <f>(B61-B62)/B61</f>
        <v>2.8322271470297394E-2</v>
      </c>
    </row>
    <row r="64" spans="1:5" x14ac:dyDescent="0.2">
      <c r="A64">
        <v>2017</v>
      </c>
      <c r="B64">
        <f>GETPIVOTDATA("Sales ($)",$A$5,"Year",2017)</f>
        <v>733215.25520000001</v>
      </c>
      <c r="C64">
        <f t="shared" ref="C64" si="3">GETPIVOTDATA("Profit($)",$A$5,"Year",2014)</f>
        <v>49543.974099999999</v>
      </c>
    </row>
  </sheetData>
  <phoneticPr fontId="23" type="noConversion"/>
  <pageMargins left="0.7" right="0.7" top="0.75" bottom="0.75"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7B630-EF7A-47B1-9457-015D527DE9C2}">
  <dimension ref="A1:E15"/>
  <sheetViews>
    <sheetView workbookViewId="0"/>
  </sheetViews>
  <sheetFormatPr baseColWidth="10" defaultColWidth="8.83203125" defaultRowHeight="15" x14ac:dyDescent="0.2"/>
  <cols>
    <col min="1" max="1" width="13.5" customWidth="1"/>
    <col min="2" max="2" width="19.5" customWidth="1"/>
    <col min="3" max="3" width="17.5" customWidth="1"/>
    <col min="4" max="4" width="18.83203125" customWidth="1"/>
    <col min="5" max="5" width="26.6640625" customWidth="1"/>
  </cols>
  <sheetData>
    <row r="1" spans="1:5" ht="16" x14ac:dyDescent="0.2">
      <c r="A1" s="41" t="s">
        <v>10991</v>
      </c>
      <c r="B1" s="41" t="s">
        <v>11006</v>
      </c>
      <c r="C1" s="41" t="s">
        <v>20</v>
      </c>
      <c r="D1" s="41" t="s">
        <v>11008</v>
      </c>
      <c r="E1" s="41" t="s">
        <v>11007</v>
      </c>
    </row>
    <row r="2" spans="1:5" x14ac:dyDescent="0.2">
      <c r="A2" s="47">
        <v>2014</v>
      </c>
      <c r="B2" s="45">
        <v>484247.5</v>
      </c>
      <c r="C2" s="45">
        <v>49543.97</v>
      </c>
      <c r="D2" s="43">
        <v>0.1023</v>
      </c>
      <c r="E2" s="43">
        <v>0.1583</v>
      </c>
    </row>
    <row r="3" spans="1:5" x14ac:dyDescent="0.2">
      <c r="A3" s="47">
        <v>2015</v>
      </c>
      <c r="B3" s="45">
        <v>470532.51</v>
      </c>
      <c r="C3" s="45">
        <v>61618.6</v>
      </c>
      <c r="D3" s="43">
        <v>0.13100000000000001</v>
      </c>
      <c r="E3" s="43">
        <v>0.15559999999999999</v>
      </c>
    </row>
    <row r="4" spans="1:5" x14ac:dyDescent="0.2">
      <c r="A4" s="47">
        <v>2016</v>
      </c>
      <c r="B4" s="45">
        <v>609205.6</v>
      </c>
      <c r="C4" s="45">
        <v>81795.17</v>
      </c>
      <c r="D4" s="43">
        <v>0.1343</v>
      </c>
      <c r="E4" s="43">
        <v>0.1547</v>
      </c>
    </row>
    <row r="5" spans="1:5" x14ac:dyDescent="0.2">
      <c r="A5" s="47">
        <v>2017</v>
      </c>
      <c r="B5" s="45">
        <v>733215.26</v>
      </c>
      <c r="C5" s="45">
        <v>93439.27</v>
      </c>
      <c r="D5" s="43">
        <v>0.12740000000000001</v>
      </c>
      <c r="E5" s="43">
        <v>0.1565</v>
      </c>
    </row>
    <row r="6" spans="1:5" x14ac:dyDescent="0.2">
      <c r="A6" s="47">
        <v>2018</v>
      </c>
      <c r="B6" s="45">
        <f>_xlfn.FORECAST.LINEAR(Table2[[#This Row],[Year]],B2:B5,A2:A5)</f>
        <v>795694.30999997258</v>
      </c>
      <c r="C6" s="45">
        <f>_xlfn.FORECAST.LINEAR(Table2[[#This Row],[Year]],C2:C5,A2:A5)</f>
        <v>109564.87000000104</v>
      </c>
      <c r="D6" s="44">
        <f>_xlfn.FORECAST.LINEAR(Table2[[#This Row],[Year]],D2:D5,A2:A5)</f>
        <v>0.14339999999999975</v>
      </c>
      <c r="E6" s="44">
        <f>_xlfn.FORECAST.LINEAR(Table2[[#This Row],[Year]],E2:E5,A2:A5)</f>
        <v>0.15470000000000006</v>
      </c>
    </row>
    <row r="10" spans="1:5" x14ac:dyDescent="0.2">
      <c r="C10" s="57" t="e">
        <f>_xlfn.FORECAST.LINEAR(Table2[[#This Row],[Year]],C6:C9,B6:B9)</f>
        <v>#VALUE!</v>
      </c>
    </row>
    <row r="11" spans="1:5" ht="16" x14ac:dyDescent="0.2">
      <c r="A11" s="41" t="s">
        <v>11009</v>
      </c>
      <c r="B11" s="41" t="s">
        <v>11010</v>
      </c>
      <c r="D11" s="8">
        <f>$B$6</f>
        <v>795694.30999997258</v>
      </c>
    </row>
    <row r="12" spans="1:5" ht="16" x14ac:dyDescent="0.2">
      <c r="A12" s="42" t="s">
        <v>11006</v>
      </c>
      <c r="B12" s="46">
        <f>RSQ(B2:B5,A2:A5)</f>
        <v>0.86466629455407007</v>
      </c>
      <c r="E12" s="8">
        <f>$C$6</f>
        <v>109564.87000000104</v>
      </c>
    </row>
    <row r="13" spans="1:5" ht="16" x14ac:dyDescent="0.2">
      <c r="A13" s="42" t="s">
        <v>20</v>
      </c>
      <c r="B13" s="46">
        <f>RSQ(C2:C5,A2:A5)</f>
        <v>0.98810487242332901</v>
      </c>
    </row>
    <row r="14" spans="1:5" ht="16" x14ac:dyDescent="0.2">
      <c r="A14" s="42" t="s">
        <v>11008</v>
      </c>
      <c r="B14" s="46">
        <f>RSQ(D2:D5,A2:A5)</f>
        <v>0.48470555006355065</v>
      </c>
    </row>
    <row r="15" spans="1:5" ht="16" x14ac:dyDescent="0.2">
      <c r="A15" s="42" t="s">
        <v>19</v>
      </c>
      <c r="B15" s="46">
        <f>RSQ(E2:E5,A2:A5)</f>
        <v>0.27999999999999792</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AD830-33B5-124B-8910-ED655AF1B2FB}">
  <dimension ref="A4:AB66"/>
  <sheetViews>
    <sheetView showGridLines="0" tabSelected="1" zoomScale="60" zoomScaleNormal="60" workbookViewId="0">
      <selection activeCell="X3" sqref="X3"/>
    </sheetView>
  </sheetViews>
  <sheetFormatPr baseColWidth="10" defaultColWidth="11.5" defaultRowHeight="15" x14ac:dyDescent="0.2"/>
  <cols>
    <col min="1" max="1" width="17.6640625" customWidth="1"/>
    <col min="2" max="2" width="17.83203125" customWidth="1"/>
    <col min="3" max="3" width="23" customWidth="1"/>
    <col min="4" max="4" width="21.1640625" customWidth="1"/>
    <col min="5" max="5" width="18.83203125" customWidth="1"/>
    <col min="6" max="6" width="11.33203125" customWidth="1"/>
    <col min="7" max="7" width="11.5" bestFit="1" customWidth="1"/>
    <col min="9" max="9" width="13.1640625" customWidth="1"/>
    <col min="10" max="10" width="20.83203125" customWidth="1"/>
    <col min="22" max="22" width="37.5" customWidth="1"/>
    <col min="23" max="23" width="21.5" customWidth="1"/>
    <col min="24" max="24" width="54.6640625" customWidth="1"/>
  </cols>
  <sheetData>
    <row r="4" spans="7:27" ht="22" x14ac:dyDescent="0.3">
      <c r="X4" s="29"/>
      <c r="Y4" s="29"/>
      <c r="Z4" s="29"/>
      <c r="AA4" s="29"/>
    </row>
    <row r="5" spans="7:27" ht="22" x14ac:dyDescent="0.3">
      <c r="V5" s="63" t="str">
        <f>insight_3_customer!I9</f>
        <v>Top Sales by customer</v>
      </c>
      <c r="W5" t="str">
        <f>insight_3_customer!J9</f>
        <v>Sales</v>
      </c>
      <c r="X5" t="str">
        <f>insight_3_customer!K9</f>
        <v xml:space="preserve"> High-sales customers against profit</v>
      </c>
      <c r="Y5" s="29"/>
      <c r="Z5" s="29"/>
      <c r="AA5" s="29"/>
    </row>
    <row r="6" spans="7:27" ht="22" x14ac:dyDescent="0.3">
      <c r="V6" s="58" t="str">
        <f>insight_3_customer!I10</f>
        <v>Sean Miller</v>
      </c>
      <c r="W6" s="52">
        <f>insight_3_customer!J10</f>
        <v>25043.05</v>
      </c>
      <c r="X6" s="60">
        <f>insight_3_customer!K10</f>
        <v>-7.9093373211330087E-2</v>
      </c>
      <c r="Y6" s="29"/>
      <c r="Z6" s="29"/>
      <c r="AA6" s="29"/>
    </row>
    <row r="7" spans="7:27" ht="19" x14ac:dyDescent="0.25">
      <c r="G7" s="5"/>
      <c r="H7" s="5"/>
      <c r="V7" s="58" t="str">
        <f>insight_3_customer!I11</f>
        <v>Tamara Chand</v>
      </c>
      <c r="W7" s="52">
        <f>insight_3_customer!J11</f>
        <v>19052.217999999997</v>
      </c>
      <c r="X7" s="60">
        <f>insight_3_customer!K11</f>
        <v>0.47140568620409457</v>
      </c>
    </row>
    <row r="8" spans="7:27" ht="19" x14ac:dyDescent="0.25">
      <c r="H8" s="6"/>
      <c r="I8" s="8"/>
      <c r="V8" s="58" t="str">
        <f>insight_3_customer!I12</f>
        <v>Raymond Buch</v>
      </c>
      <c r="W8" s="52">
        <f>insight_3_customer!J12</f>
        <v>15117.339</v>
      </c>
      <c r="X8" s="60">
        <f>insight_3_customer!K12</f>
        <v>0.46146321783218597</v>
      </c>
    </row>
    <row r="9" spans="7:27" ht="19" x14ac:dyDescent="0.25">
      <c r="I9" s="8"/>
      <c r="Q9" s="5"/>
      <c r="R9" s="5"/>
      <c r="V9" s="58" t="str">
        <f>insight_3_customer!I13</f>
        <v>Tom Ashbrook</v>
      </c>
      <c r="W9" s="52">
        <f>insight_3_customer!J13</f>
        <v>14595.62</v>
      </c>
      <c r="X9" s="60">
        <f>insight_3_customer!K13</f>
        <v>0.32227396301082101</v>
      </c>
    </row>
    <row r="10" spans="7:27" ht="19" x14ac:dyDescent="0.25">
      <c r="I10" s="22"/>
      <c r="R10" s="6"/>
      <c r="S10" s="8"/>
      <c r="V10" s="58" t="str">
        <f>insight_3_customer!I14</f>
        <v>Adrian Barton</v>
      </c>
      <c r="W10" s="52">
        <f>insight_3_customer!J14</f>
        <v>14473.570999999998</v>
      </c>
      <c r="X10" s="60">
        <f>insight_3_customer!K14</f>
        <v>0.37618950430408649</v>
      </c>
    </row>
    <row r="11" spans="7:27" ht="19" x14ac:dyDescent="0.25">
      <c r="S11" s="8"/>
      <c r="V11" s="59" t="str">
        <f>insight_3_customer!I15</f>
        <v>Ken Lonsdale</v>
      </c>
      <c r="W11" s="62">
        <f>insight_3_customer!J15</f>
        <v>14175.228999999999</v>
      </c>
      <c r="X11" s="61">
        <f>insight_3_customer!K15</f>
        <v>5.6920068099076217E-2</v>
      </c>
    </row>
    <row r="12" spans="7:27" ht="19" x14ac:dyDescent="0.25">
      <c r="I12" s="21"/>
      <c r="S12" s="22"/>
      <c r="U12" s="51"/>
      <c r="V12" s="51"/>
      <c r="W12" s="52"/>
      <c r="X12" s="53"/>
    </row>
    <row r="13" spans="7:27" ht="19" x14ac:dyDescent="0.25">
      <c r="I13" s="21"/>
      <c r="U13" s="51"/>
      <c r="V13" s="54" t="str">
        <f>insight_3_customer!I21</f>
        <v>Top Profit by customer</v>
      </c>
      <c r="W13" s="55" t="str">
        <f>insight_3_customer!J21</f>
        <v>Profit</v>
      </c>
      <c r="X13" s="56" t="str">
        <f>insight_3_customer!K21</f>
        <v>Discount with Profit</v>
      </c>
    </row>
    <row r="14" spans="7:27" ht="19" x14ac:dyDescent="0.25">
      <c r="H14" s="21"/>
      <c r="I14" s="20"/>
      <c r="S14" s="21"/>
      <c r="V14" s="58" t="str">
        <f>insight_3_customer!I22</f>
        <v>Tamara Chand</v>
      </c>
      <c r="W14" s="52">
        <f>insight_3_customer!J22</f>
        <v>8981.3239000000012</v>
      </c>
      <c r="X14" s="60">
        <f>insight_3_customer!K22</f>
        <v>-0.11666666666666665</v>
      </c>
    </row>
    <row r="15" spans="7:27" ht="19" x14ac:dyDescent="0.25">
      <c r="H15" s="21"/>
      <c r="I15" s="20"/>
      <c r="K15" t="s">
        <v>11011</v>
      </c>
      <c r="S15" s="21"/>
      <c r="V15" s="58" t="str">
        <f>insight_3_customer!I23</f>
        <v>Raymond Buch</v>
      </c>
      <c r="W15" s="52">
        <f>insight_3_customer!J23</f>
        <v>6976.0959000000003</v>
      </c>
      <c r="X15" s="60">
        <f>insight_3_customer!K23</f>
        <v>-9.4444444444444442E-2</v>
      </c>
    </row>
    <row r="16" spans="7:27" ht="19" x14ac:dyDescent="0.25">
      <c r="H16" s="21"/>
      <c r="I16" s="20"/>
      <c r="V16" s="58" t="str">
        <f>insight_3_customer!I24</f>
        <v>Sanjit Chand</v>
      </c>
      <c r="W16" s="52">
        <f>insight_3_customer!J24</f>
        <v>5757.4118999999992</v>
      </c>
      <c r="X16" s="60">
        <f>insight_3_customer!K24</f>
        <v>-6.363636363636363E-2</v>
      </c>
    </row>
    <row r="17" spans="1:24" ht="19" x14ac:dyDescent="0.25">
      <c r="H17" s="21"/>
      <c r="I17" s="20"/>
      <c r="V17" s="58" t="str">
        <f>insight_3_customer!I25</f>
        <v>Hunter Lopez</v>
      </c>
      <c r="W17" s="52">
        <f>insight_3_customer!J25</f>
        <v>5622.4292000000005</v>
      </c>
      <c r="X17" s="60">
        <f>insight_3_customer!K25</f>
        <v>-1.8181818181818184E-2</v>
      </c>
    </row>
    <row r="18" spans="1:24" ht="19" x14ac:dyDescent="0.25">
      <c r="H18" s="21"/>
      <c r="I18" s="20"/>
      <c r="V18" s="58" t="str">
        <f>insight_3_customer!I26</f>
        <v>Adrian Barton</v>
      </c>
      <c r="W18" s="52">
        <f>insight_3_customer!J26</f>
        <v>5444.8055000000004</v>
      </c>
      <c r="X18" s="60">
        <f>insight_3_customer!K26</f>
        <v>-0.24000000000000005</v>
      </c>
    </row>
    <row r="19" spans="1:24" ht="19" x14ac:dyDescent="0.25">
      <c r="H19" s="21"/>
      <c r="I19" s="20"/>
      <c r="V19" s="59" t="str">
        <f>insight_3_customer!I27</f>
        <v>Tom Ashbrook</v>
      </c>
      <c r="W19" s="62">
        <f>insight_3_customer!J27</f>
        <v>4703.7882999999993</v>
      </c>
      <c r="X19" s="61">
        <f>insight_3_customer!K27</f>
        <v>-0.08</v>
      </c>
    </row>
    <row r="20" spans="1:24" ht="24" x14ac:dyDescent="0.3">
      <c r="A20" s="23"/>
      <c r="H20" s="21"/>
      <c r="I20" s="20"/>
    </row>
    <row r="21" spans="1:24" x14ac:dyDescent="0.2">
      <c r="B21" s="21"/>
      <c r="C21" s="20"/>
      <c r="H21" s="21"/>
      <c r="I21" s="20"/>
    </row>
    <row r="22" spans="1:24" x14ac:dyDescent="0.2">
      <c r="B22" s="21"/>
      <c r="C22" s="20"/>
      <c r="H22" s="21"/>
      <c r="I22" s="20"/>
    </row>
    <row r="23" spans="1:24" x14ac:dyDescent="0.2">
      <c r="B23" s="21"/>
      <c r="C23" s="20"/>
      <c r="H23" s="21"/>
      <c r="I23" s="20"/>
    </row>
    <row r="24" spans="1:24" x14ac:dyDescent="0.2">
      <c r="B24" s="21"/>
      <c r="C24" s="20"/>
      <c r="H24" s="21"/>
      <c r="I24" s="20"/>
      <c r="K24" t="s">
        <v>11011</v>
      </c>
    </row>
    <row r="25" spans="1:24" x14ac:dyDescent="0.2">
      <c r="B25" s="21"/>
      <c r="C25" s="20"/>
      <c r="H25" s="21"/>
      <c r="I25" s="20"/>
    </row>
    <row r="26" spans="1:24" x14ac:dyDescent="0.2">
      <c r="B26" s="21"/>
      <c r="C26" s="20"/>
      <c r="H26" s="21"/>
      <c r="I26" s="20"/>
    </row>
    <row r="27" spans="1:24" x14ac:dyDescent="0.2">
      <c r="B27" s="21"/>
      <c r="C27" s="20"/>
      <c r="H27" s="21"/>
      <c r="I27" s="20"/>
    </row>
    <row r="28" spans="1:24" x14ac:dyDescent="0.2">
      <c r="B28" s="21"/>
      <c r="C28" s="20"/>
      <c r="H28" s="21"/>
      <c r="I28" s="20"/>
    </row>
    <row r="29" spans="1:24" ht="22" x14ac:dyDescent="0.3">
      <c r="B29" s="21"/>
      <c r="C29" s="20"/>
      <c r="E29" s="29"/>
      <c r="F29" s="29"/>
      <c r="H29" s="21"/>
      <c r="I29" s="20"/>
    </row>
    <row r="30" spans="1:24" x14ac:dyDescent="0.2">
      <c r="B30" s="21"/>
      <c r="C30" s="20"/>
    </row>
    <row r="31" spans="1:24" x14ac:dyDescent="0.2">
      <c r="B31" s="21"/>
      <c r="C31" s="20"/>
    </row>
    <row r="32" spans="1:24" x14ac:dyDescent="0.2">
      <c r="B32" s="21"/>
      <c r="C32" s="20"/>
    </row>
    <row r="33" spans="2:3" x14ac:dyDescent="0.2">
      <c r="B33" s="21"/>
      <c r="C33" s="20"/>
    </row>
    <row r="34" spans="2:3" x14ac:dyDescent="0.2">
      <c r="B34" s="21"/>
      <c r="C34" s="20"/>
    </row>
    <row r="35" spans="2:3" x14ac:dyDescent="0.2">
      <c r="B35" s="21"/>
      <c r="C35" s="20"/>
    </row>
    <row r="36" spans="2:3" x14ac:dyDescent="0.2">
      <c r="B36" s="21"/>
      <c r="C36" s="20"/>
    </row>
    <row r="37" spans="2:3" x14ac:dyDescent="0.2">
      <c r="B37" s="21"/>
      <c r="C37" s="20"/>
    </row>
    <row r="38" spans="2:3" x14ac:dyDescent="0.2">
      <c r="B38" s="21"/>
      <c r="C38" s="20"/>
    </row>
    <row r="39" spans="2:3" x14ac:dyDescent="0.2">
      <c r="B39" s="21"/>
    </row>
    <row r="40" spans="2:3" x14ac:dyDescent="0.2">
      <c r="B40" s="21"/>
    </row>
    <row r="41" spans="2:3" ht="16" thickBot="1" x14ac:dyDescent="0.25"/>
    <row r="42" spans="2:3" ht="22" x14ac:dyDescent="0.3">
      <c r="B42" s="32" t="s">
        <v>11001</v>
      </c>
      <c r="C42" s="34" t="s">
        <v>11002</v>
      </c>
    </row>
    <row r="43" spans="2:3" ht="22" x14ac:dyDescent="0.3">
      <c r="B43" s="35" t="s">
        <v>11003</v>
      </c>
      <c r="C43" s="36">
        <f>insight_6_forecasting!U5</f>
        <v>-2.8322271470297394E-2</v>
      </c>
    </row>
    <row r="44" spans="2:3" ht="22" x14ac:dyDescent="0.3">
      <c r="B44" s="35" t="s">
        <v>11004</v>
      </c>
      <c r="C44" s="36">
        <f>insight_6_forecasting!U6</f>
        <v>0.29471521382170862</v>
      </c>
    </row>
    <row r="45" spans="2:3" ht="23" thickBot="1" x14ac:dyDescent="0.35">
      <c r="B45" s="37" t="s">
        <v>11005</v>
      </c>
      <c r="C45" s="39">
        <f>insight_6_forecasting!U7</f>
        <v>0.20355961535337089</v>
      </c>
    </row>
    <row r="53" spans="2:28" ht="23" thickBot="1" x14ac:dyDescent="0.35">
      <c r="H53" s="31"/>
      <c r="I53" s="29"/>
    </row>
    <row r="54" spans="2:28" ht="22" x14ac:dyDescent="0.3">
      <c r="B54" s="32" t="s">
        <v>11001</v>
      </c>
      <c r="C54" s="34" t="s">
        <v>11002</v>
      </c>
      <c r="I54" s="29"/>
      <c r="Y54" s="51" t="s">
        <v>11012</v>
      </c>
      <c r="Z54" s="51"/>
      <c r="AA54" s="51"/>
      <c r="AB54" s="51"/>
    </row>
    <row r="55" spans="2:28" ht="22" x14ac:dyDescent="0.3">
      <c r="B55" s="35" t="s">
        <v>11003</v>
      </c>
      <c r="C55" s="36">
        <f>insight_6_forecasting!U17</f>
        <v>0.24371540271736139</v>
      </c>
      <c r="H55" s="29"/>
      <c r="Y55" s="51" t="s">
        <v>11013</v>
      </c>
      <c r="Z55" s="51"/>
      <c r="AA55" s="51"/>
      <c r="AB55" s="51"/>
    </row>
    <row r="56" spans="2:28" ht="22" x14ac:dyDescent="0.3">
      <c r="B56" s="35" t="s">
        <v>11004</v>
      </c>
      <c r="C56" s="36">
        <f>insight_6_forecasting!U18</f>
        <v>0.32744284012394642</v>
      </c>
      <c r="G56" s="29"/>
      <c r="H56" s="30"/>
      <c r="Y56" s="51" t="s">
        <v>11014</v>
      </c>
      <c r="Z56" s="51"/>
      <c r="AA56" s="51"/>
      <c r="AB56" s="51"/>
    </row>
    <row r="57" spans="2:28" ht="23" thickBot="1" x14ac:dyDescent="0.35">
      <c r="B57" s="37" t="s">
        <v>11005</v>
      </c>
      <c r="C57" s="39">
        <f>insight_6_forecasting!U19</f>
        <v>-0.39429221193064889</v>
      </c>
      <c r="F57" s="29"/>
      <c r="G57" s="29"/>
      <c r="H57" s="30"/>
    </row>
    <row r="59" spans="2:28" ht="22" x14ac:dyDescent="0.3">
      <c r="B59" s="29"/>
      <c r="C59" s="29"/>
      <c r="D59" s="50"/>
    </row>
    <row r="62" spans="2:28" ht="22" x14ac:dyDescent="0.3">
      <c r="G62" s="29"/>
      <c r="H62" s="29"/>
      <c r="I62" s="29"/>
    </row>
    <row r="63" spans="2:28" ht="22" x14ac:dyDescent="0.3">
      <c r="G63" s="29"/>
      <c r="H63" s="29"/>
      <c r="I63" s="50"/>
    </row>
    <row r="64" spans="2:28" ht="22" x14ac:dyDescent="0.3">
      <c r="G64" s="29"/>
      <c r="H64" s="29"/>
      <c r="I64" s="50"/>
    </row>
    <row r="65" spans="7:9" ht="22" x14ac:dyDescent="0.3">
      <c r="G65" s="29"/>
      <c r="H65" s="29"/>
      <c r="I65" s="50"/>
    </row>
    <row r="66" spans="7:9" ht="22" x14ac:dyDescent="0.3">
      <c r="G66" s="29"/>
      <c r="I66" s="50"/>
    </row>
  </sheetData>
  <conditionalFormatting sqref="W14:W19">
    <cfRule type="dataBar" priority="1">
      <dataBar>
        <cfvo type="min"/>
        <cfvo type="max"/>
        <color rgb="FF638EC6"/>
      </dataBar>
      <extLst>
        <ext xmlns:x14="http://schemas.microsoft.com/office/spreadsheetml/2009/9/main" uri="{B025F937-C7B1-47D3-B67F-A62EFF666E3E}">
          <x14:id>{5E700F4C-4168-4D5C-8ED7-D6A124ECA7F4}</x14:id>
        </ext>
      </extLst>
    </cfRule>
  </conditionalFormatting>
  <conditionalFormatting sqref="W6:X14">
    <cfRule type="dataBar" priority="2">
      <dataBar>
        <cfvo type="min"/>
        <cfvo type="max"/>
        <color rgb="FF638EC6"/>
      </dataBar>
      <extLst>
        <ext xmlns:x14="http://schemas.microsoft.com/office/spreadsheetml/2009/9/main" uri="{B025F937-C7B1-47D3-B67F-A62EFF666E3E}">
          <x14:id>{43CF5CF6-6EF1-48A1-8DB4-204BA5A967DC}</x14:id>
        </ext>
      </extLst>
    </cfRule>
  </conditionalFormatting>
  <hyperlinks>
    <hyperlink ref="V13:X13" location="insight_3_customer!A1" display="insight_3_customer!A1" xr:uid="{D01A9EEB-8F35-49A8-969C-6FA8B9CCF887}"/>
  </hyperlink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5E700F4C-4168-4D5C-8ED7-D6A124ECA7F4}">
            <x14:dataBar minLength="0" maxLength="100" gradient="0">
              <x14:cfvo type="autoMin"/>
              <x14:cfvo type="autoMax"/>
              <x14:negativeFillColor rgb="FFFF0000"/>
              <x14:axisColor rgb="FF000000"/>
            </x14:dataBar>
          </x14:cfRule>
          <xm:sqref>W14:W19</xm:sqref>
        </x14:conditionalFormatting>
        <x14:conditionalFormatting xmlns:xm="http://schemas.microsoft.com/office/excel/2006/main">
          <x14:cfRule type="dataBar" id="{43CF5CF6-6EF1-48A1-8DB4-204BA5A967DC}">
            <x14:dataBar minLength="0" maxLength="100" gradient="0">
              <x14:cfvo type="autoMin"/>
              <x14:cfvo type="autoMax"/>
              <x14:negativeFillColor rgb="FFFF0000"/>
              <x14:axisColor rgb="FF000000"/>
            </x14:dataBar>
          </x14:cfRule>
          <xm:sqref>W6:X14</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Superstore sales dataset</vt:lpstr>
      <vt:lpstr>Insight_1_category</vt:lpstr>
      <vt:lpstr>insight_2_bystate</vt:lpstr>
      <vt:lpstr>insight_3_customer</vt:lpstr>
      <vt:lpstr>insight_4_discount_senstivity</vt:lpstr>
      <vt:lpstr>insight_5_revenue_concetration</vt:lpstr>
      <vt:lpstr>insight_6_forecasting</vt:lpstr>
      <vt:lpstr>insight_7_prediction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Parth Kumar (Student)</cp:lastModifiedBy>
  <dcterms:created xsi:type="dcterms:W3CDTF">2026-02-22T23:54:13Z</dcterms:created>
  <dcterms:modified xsi:type="dcterms:W3CDTF">2026-05-07T02:51:35Z</dcterms:modified>
</cp:coreProperties>
</file>